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360" yWindow="300" windowWidth="14880" windowHeight="7815"/>
    <workbookView xWindow="120" yWindow="90" windowWidth="18915" windowHeight="11760"/>
  </bookViews>
  <sheets>
    <sheet name="Hoja2" sheetId="5" r:id="rId1"/>
    <sheet name="modelo" sheetId="1" r:id="rId2"/>
    <sheet name="estacionalidad" sheetId="2" r:id="rId3"/>
    <sheet name="TD" sheetId="3" r:id="rId4"/>
    <sheet name="leyenda" sheetId="4" r:id="rId5"/>
  </sheets>
  <definedNames>
    <definedName name="ipc">estacionalidad!$B$39</definedName>
    <definedName name="limite">estacionalidad!$B$26</definedName>
    <definedName name="limite2">estacionalidad!$B$27</definedName>
    <definedName name="mes">estacionalidad!$A$1:$C$12</definedName>
    <definedName name="reducir">estacionalidad!$A$30:$D$36</definedName>
    <definedName name="semana">estacionalidad!$A$15:$B$21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E61" i="3" l="1"/>
  <c r="E58" i="3"/>
  <c r="E57" i="3"/>
  <c r="BO1" i="1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E52" i="3" s="1"/>
  <c r="C53" i="3"/>
  <c r="D53" i="3"/>
  <c r="C54" i="3"/>
  <c r="D54" i="3"/>
  <c r="E54" i="3" s="1"/>
  <c r="C55" i="3"/>
  <c r="D55" i="3"/>
  <c r="E55" i="3" s="1"/>
  <c r="C56" i="3"/>
  <c r="D56" i="3"/>
  <c r="E56" i="3" s="1"/>
  <c r="C57" i="3"/>
  <c r="D57" i="3"/>
  <c r="C58" i="3"/>
  <c r="D58" i="3"/>
  <c r="C59" i="3"/>
  <c r="D59" i="3"/>
  <c r="E59" i="3" s="1"/>
  <c r="C60" i="3"/>
  <c r="D60" i="3"/>
  <c r="E60" i="3" s="1"/>
  <c r="C61" i="3"/>
  <c r="D61" i="3"/>
  <c r="C62" i="3"/>
  <c r="D62" i="3"/>
  <c r="E62" i="3" s="1"/>
  <c r="C63" i="3"/>
  <c r="D63" i="3"/>
  <c r="E63" i="3" s="1"/>
  <c r="C64" i="3"/>
  <c r="D64" i="3"/>
  <c r="E64" i="3" s="1"/>
  <c r="C65" i="3"/>
  <c r="D65" i="3"/>
  <c r="E65" i="3" s="1"/>
  <c r="C66" i="3"/>
  <c r="D66" i="3"/>
  <c r="E66" i="3" s="1"/>
  <c r="D41" i="3"/>
  <c r="E53" i="3" s="1"/>
  <c r="C41" i="3"/>
  <c r="BO798" i="1"/>
  <c r="AC9" i="3"/>
  <c r="AC8" i="3"/>
  <c r="AC7" i="3"/>
  <c r="AJ1" i="1"/>
  <c r="AI1" i="1"/>
  <c r="AG1" i="1"/>
  <c r="AH1" i="1"/>
  <c r="AB1" i="1"/>
  <c r="AA1" i="1"/>
  <c r="Z1" i="1"/>
  <c r="N2" i="1"/>
  <c r="I1" i="1"/>
  <c r="B7" i="1"/>
  <c r="T1" i="1"/>
  <c r="V1" i="1" s="1"/>
  <c r="G797" i="1"/>
  <c r="BO797" i="1" l="1"/>
  <c r="AX797" i="1"/>
  <c r="F66" i="3"/>
  <c r="G66" i="3" s="1"/>
  <c r="F65" i="3"/>
  <c r="F64" i="3"/>
  <c r="G64" i="3" s="1"/>
  <c r="F63" i="3"/>
  <c r="F62" i="3"/>
  <c r="G62" i="3" s="1"/>
  <c r="F61" i="3"/>
  <c r="G61" i="3" s="1"/>
  <c r="F60" i="3"/>
  <c r="G60" i="3" s="1"/>
  <c r="F59" i="3"/>
  <c r="F58" i="3"/>
  <c r="G58" i="3" s="1"/>
  <c r="F57" i="3"/>
  <c r="G57" i="3" s="1"/>
  <c r="F56" i="3"/>
  <c r="G56" i="3" s="1"/>
  <c r="F55" i="3"/>
  <c r="F54" i="3"/>
  <c r="G54" i="3" s="1"/>
  <c r="F53" i="3"/>
  <c r="G53" i="3" s="1"/>
  <c r="F52" i="3"/>
  <c r="G52" i="3" s="1"/>
  <c r="G55" i="3"/>
  <c r="G65" i="3"/>
  <c r="G63" i="3"/>
  <c r="G59" i="3"/>
  <c r="G796" i="1"/>
  <c r="BK797" i="1"/>
  <c r="X1" i="1"/>
  <c r="W1" i="1"/>
  <c r="C1" i="1"/>
  <c r="E1" i="1" s="1"/>
  <c r="B24" i="2"/>
  <c r="B26" i="2"/>
  <c r="A8" i="1"/>
  <c r="B8" i="1" s="1"/>
  <c r="D7" i="1"/>
  <c r="F7" i="1" s="1"/>
  <c r="C7" i="1"/>
  <c r="E7" i="1" s="1"/>
  <c r="C21" i="2"/>
  <c r="C20" i="2"/>
  <c r="C19" i="2"/>
  <c r="C18" i="2"/>
  <c r="C17" i="2"/>
  <c r="C16" i="2"/>
  <c r="C15" i="2"/>
  <c r="BK796" i="1" l="1"/>
  <c r="BO796" i="1"/>
  <c r="BL796" i="1"/>
  <c r="AY796" i="1"/>
  <c r="AX796" i="1"/>
  <c r="BL798" i="1"/>
  <c r="AY798" i="1"/>
  <c r="AX798" i="1"/>
  <c r="BK798" i="1"/>
  <c r="AY797" i="1"/>
  <c r="G795" i="1"/>
  <c r="BL797" i="1"/>
  <c r="D8" i="1"/>
  <c r="A9" i="1"/>
  <c r="G794" i="1"/>
  <c r="C8" i="1"/>
  <c r="E8" i="1" s="1"/>
  <c r="A10" i="1"/>
  <c r="A11" i="1" s="1"/>
  <c r="B11" i="1" s="1"/>
  <c r="C9" i="1"/>
  <c r="E9" i="1" s="1"/>
  <c r="D1" i="1"/>
  <c r="F1" i="1" s="1"/>
  <c r="BK794" i="1" l="1"/>
  <c r="BO794" i="1"/>
  <c r="BL794" i="1"/>
  <c r="AY794" i="1"/>
  <c r="AX794" i="1"/>
  <c r="BK795" i="1"/>
  <c r="BO795" i="1"/>
  <c r="BL795" i="1"/>
  <c r="AY795" i="1"/>
  <c r="AX795" i="1"/>
  <c r="B9" i="1"/>
  <c r="D9" i="1"/>
  <c r="C10" i="1"/>
  <c r="E10" i="1" s="1"/>
  <c r="B10" i="1"/>
  <c r="D10" i="1"/>
  <c r="F8" i="1"/>
  <c r="G793" i="1"/>
  <c r="F9" i="1"/>
  <c r="C11" i="1"/>
  <c r="E11" i="1" s="1"/>
  <c r="A12" i="1"/>
  <c r="B12" i="1" s="1"/>
  <c r="D11" i="1"/>
  <c r="F11" i="1" s="1"/>
  <c r="BK793" i="1" l="1"/>
  <c r="BO793" i="1"/>
  <c r="BL793" i="1"/>
  <c r="AY793" i="1"/>
  <c r="AX793" i="1"/>
  <c r="F10" i="1"/>
  <c r="G792" i="1"/>
  <c r="D12" i="1"/>
  <c r="C12" i="1"/>
  <c r="E12" i="1" s="1"/>
  <c r="A13" i="1"/>
  <c r="B13" i="1" s="1"/>
  <c r="BK792" i="1" l="1"/>
  <c r="BO792" i="1"/>
  <c r="BL792" i="1"/>
  <c r="AY792" i="1"/>
  <c r="AX792" i="1"/>
  <c r="F12" i="1"/>
  <c r="G791" i="1"/>
  <c r="C13" i="1"/>
  <c r="E13" i="1" s="1"/>
  <c r="A14" i="1"/>
  <c r="B14" i="1" s="1"/>
  <c r="D13" i="1"/>
  <c r="F13" i="1" s="1"/>
  <c r="BK791" i="1" l="1"/>
  <c r="BO791" i="1"/>
  <c r="BL791" i="1"/>
  <c r="AY791" i="1"/>
  <c r="AX791" i="1"/>
  <c r="G790" i="1"/>
  <c r="D14" i="1"/>
  <c r="C14" i="1"/>
  <c r="E14" i="1" s="1"/>
  <c r="A15" i="1"/>
  <c r="B15" i="1" s="1"/>
  <c r="BK790" i="1" l="1"/>
  <c r="BO790" i="1"/>
  <c r="BL790" i="1"/>
  <c r="AY790" i="1"/>
  <c r="AX790" i="1"/>
  <c r="F14" i="1"/>
  <c r="G789" i="1"/>
  <c r="C15" i="1"/>
  <c r="E15" i="1" s="1"/>
  <c r="A16" i="1"/>
  <c r="B16" i="1" s="1"/>
  <c r="D15" i="1"/>
  <c r="BK789" i="1" l="1"/>
  <c r="BO789" i="1"/>
  <c r="BL789" i="1"/>
  <c r="AY789" i="1"/>
  <c r="AX789" i="1"/>
  <c r="F15" i="1"/>
  <c r="G788" i="1"/>
  <c r="D16" i="1"/>
  <c r="C16" i="1"/>
  <c r="E16" i="1" s="1"/>
  <c r="A17" i="1"/>
  <c r="B17" i="1" s="1"/>
  <c r="BK788" i="1" l="1"/>
  <c r="BO788" i="1"/>
  <c r="AY788" i="1"/>
  <c r="AX788" i="1"/>
  <c r="BL788" i="1"/>
  <c r="F16" i="1"/>
  <c r="G787" i="1"/>
  <c r="C17" i="1"/>
  <c r="E17" i="1" s="1"/>
  <c r="A18" i="1"/>
  <c r="B18" i="1" s="1"/>
  <c r="D17" i="1"/>
  <c r="F17" i="1" s="1"/>
  <c r="BK787" i="1" l="1"/>
  <c r="BO787" i="1"/>
  <c r="BL787" i="1"/>
  <c r="AY787" i="1"/>
  <c r="AX787" i="1"/>
  <c r="G786" i="1"/>
  <c r="D18" i="1"/>
  <c r="C18" i="1"/>
  <c r="E18" i="1" s="1"/>
  <c r="A19" i="1"/>
  <c r="B19" i="1" s="1"/>
  <c r="BK786" i="1" l="1"/>
  <c r="BO786" i="1"/>
  <c r="BL786" i="1"/>
  <c r="AY786" i="1"/>
  <c r="AX786" i="1"/>
  <c r="F18" i="1"/>
  <c r="G785" i="1"/>
  <c r="C19" i="1"/>
  <c r="E19" i="1" s="1"/>
  <c r="A20" i="1"/>
  <c r="B20" i="1" s="1"/>
  <c r="D19" i="1"/>
  <c r="F19" i="1" s="1"/>
  <c r="BK785" i="1" l="1"/>
  <c r="BO785" i="1"/>
  <c r="BL785" i="1"/>
  <c r="AY785" i="1"/>
  <c r="AX785" i="1"/>
  <c r="G784" i="1"/>
  <c r="D20" i="1"/>
  <c r="C20" i="1"/>
  <c r="E20" i="1" s="1"/>
  <c r="A21" i="1"/>
  <c r="B21" i="1" s="1"/>
  <c r="BK784" i="1" l="1"/>
  <c r="BO784" i="1"/>
  <c r="BL784" i="1"/>
  <c r="AY784" i="1"/>
  <c r="AX784" i="1"/>
  <c r="F20" i="1"/>
  <c r="G783" i="1"/>
  <c r="C21" i="1"/>
  <c r="E21" i="1" s="1"/>
  <c r="A22" i="1"/>
  <c r="B22" i="1" s="1"/>
  <c r="D21" i="1"/>
  <c r="F21" i="1" s="1"/>
  <c r="BK783" i="1" l="1"/>
  <c r="BO783" i="1"/>
  <c r="BL783" i="1"/>
  <c r="AY783" i="1"/>
  <c r="AX783" i="1"/>
  <c r="G782" i="1"/>
  <c r="D22" i="1"/>
  <c r="C22" i="1"/>
  <c r="E22" i="1" s="1"/>
  <c r="A23" i="1"/>
  <c r="B23" i="1" s="1"/>
  <c r="BK782" i="1" l="1"/>
  <c r="BO782" i="1"/>
  <c r="BL782" i="1"/>
  <c r="AY782" i="1"/>
  <c r="AX782" i="1"/>
  <c r="F22" i="1"/>
  <c r="G781" i="1"/>
  <c r="C23" i="1"/>
  <c r="E23" i="1" s="1"/>
  <c r="A24" i="1"/>
  <c r="B24" i="1" s="1"/>
  <c r="D23" i="1"/>
  <c r="BK781" i="1" l="1"/>
  <c r="BO781" i="1"/>
  <c r="BL781" i="1"/>
  <c r="AY781" i="1"/>
  <c r="AX781" i="1"/>
  <c r="F23" i="1"/>
  <c r="G780" i="1"/>
  <c r="D24" i="1"/>
  <c r="C24" i="1"/>
  <c r="E24" i="1" s="1"/>
  <c r="A25" i="1"/>
  <c r="B25" i="1" s="1"/>
  <c r="BK780" i="1" l="1"/>
  <c r="BO780" i="1"/>
  <c r="BL780" i="1"/>
  <c r="AY780" i="1"/>
  <c r="AX780" i="1"/>
  <c r="F24" i="1"/>
  <c r="G779" i="1"/>
  <c r="C25" i="1"/>
  <c r="E25" i="1" s="1"/>
  <c r="A26" i="1"/>
  <c r="B26" i="1" s="1"/>
  <c r="D25" i="1"/>
  <c r="F25" i="1" s="1"/>
  <c r="BK779" i="1" l="1"/>
  <c r="BO779" i="1"/>
  <c r="BL779" i="1"/>
  <c r="AY779" i="1"/>
  <c r="AX779" i="1"/>
  <c r="G778" i="1"/>
  <c r="D26" i="1"/>
  <c r="C26" i="1"/>
  <c r="E26" i="1" s="1"/>
  <c r="A27" i="1"/>
  <c r="B27" i="1" s="1"/>
  <c r="BK778" i="1" l="1"/>
  <c r="BO778" i="1"/>
  <c r="BL778" i="1"/>
  <c r="AY778" i="1"/>
  <c r="AX778" i="1"/>
  <c r="F26" i="1"/>
  <c r="G777" i="1"/>
  <c r="C27" i="1"/>
  <c r="E27" i="1" s="1"/>
  <c r="A28" i="1"/>
  <c r="B28" i="1" s="1"/>
  <c r="D27" i="1"/>
  <c r="F27" i="1" s="1"/>
  <c r="BK777" i="1" l="1"/>
  <c r="BO777" i="1"/>
  <c r="BL777" i="1"/>
  <c r="AY777" i="1"/>
  <c r="AX777" i="1"/>
  <c r="G776" i="1"/>
  <c r="D28" i="1"/>
  <c r="C28" i="1"/>
  <c r="E28" i="1" s="1"/>
  <c r="A29" i="1"/>
  <c r="B29" i="1" s="1"/>
  <c r="BK776" i="1" l="1"/>
  <c r="BO776" i="1"/>
  <c r="BL776" i="1"/>
  <c r="AY776" i="1"/>
  <c r="AX776" i="1"/>
  <c r="F28" i="1"/>
  <c r="G775" i="1"/>
  <c r="C29" i="1"/>
  <c r="E29" i="1" s="1"/>
  <c r="A30" i="1"/>
  <c r="B30" i="1" s="1"/>
  <c r="D29" i="1"/>
  <c r="F29" i="1" s="1"/>
  <c r="BK775" i="1" l="1"/>
  <c r="BO775" i="1"/>
  <c r="BL775" i="1"/>
  <c r="AY775" i="1"/>
  <c r="AX775" i="1"/>
  <c r="G774" i="1"/>
  <c r="D30" i="1"/>
  <c r="C30" i="1"/>
  <c r="E30" i="1" s="1"/>
  <c r="A31" i="1"/>
  <c r="B31" i="1" s="1"/>
  <c r="BK774" i="1" l="1"/>
  <c r="BO774" i="1"/>
  <c r="BL774" i="1"/>
  <c r="AY774" i="1"/>
  <c r="AX774" i="1"/>
  <c r="F30" i="1"/>
  <c r="G773" i="1"/>
  <c r="C31" i="1"/>
  <c r="E31" i="1" s="1"/>
  <c r="A32" i="1"/>
  <c r="B32" i="1" s="1"/>
  <c r="D31" i="1"/>
  <c r="F31" i="1" s="1"/>
  <c r="BK773" i="1" l="1"/>
  <c r="BO773" i="1"/>
  <c r="BL773" i="1"/>
  <c r="AY773" i="1"/>
  <c r="AX773" i="1"/>
  <c r="G772" i="1"/>
  <c r="D32" i="1"/>
  <c r="C32" i="1"/>
  <c r="E32" i="1" s="1"/>
  <c r="A33" i="1"/>
  <c r="B33" i="1" s="1"/>
  <c r="BK772" i="1" l="1"/>
  <c r="BO772" i="1"/>
  <c r="AY772" i="1"/>
  <c r="BL772" i="1"/>
  <c r="AX772" i="1"/>
  <c r="F32" i="1"/>
  <c r="G771" i="1"/>
  <c r="C33" i="1"/>
  <c r="E33" i="1" s="1"/>
  <c r="A34" i="1"/>
  <c r="B34" i="1" s="1"/>
  <c r="D33" i="1"/>
  <c r="BK771" i="1" l="1"/>
  <c r="BO771" i="1"/>
  <c r="BL771" i="1"/>
  <c r="AY771" i="1"/>
  <c r="AX771" i="1"/>
  <c r="F33" i="1"/>
  <c r="G770" i="1"/>
  <c r="D34" i="1"/>
  <c r="C34" i="1"/>
  <c r="E34" i="1" s="1"/>
  <c r="A35" i="1"/>
  <c r="B35" i="1" s="1"/>
  <c r="BK770" i="1" l="1"/>
  <c r="BO770" i="1"/>
  <c r="BL770" i="1"/>
  <c r="AY770" i="1"/>
  <c r="AX770" i="1"/>
  <c r="F34" i="1"/>
  <c r="G769" i="1"/>
  <c r="C35" i="1"/>
  <c r="E35" i="1" s="1"/>
  <c r="A36" i="1"/>
  <c r="B36" i="1" s="1"/>
  <c r="D35" i="1"/>
  <c r="F35" i="1" s="1"/>
  <c r="BK769" i="1" l="1"/>
  <c r="BO769" i="1"/>
  <c r="BL769" i="1"/>
  <c r="AY769" i="1"/>
  <c r="AX769" i="1"/>
  <c r="G768" i="1"/>
  <c r="D36" i="1"/>
  <c r="C36" i="1"/>
  <c r="E36" i="1" s="1"/>
  <c r="A37" i="1"/>
  <c r="B37" i="1" s="1"/>
  <c r="BK768" i="1" l="1"/>
  <c r="BO768" i="1"/>
  <c r="BL768" i="1"/>
  <c r="AY768" i="1"/>
  <c r="AX768" i="1"/>
  <c r="F36" i="1"/>
  <c r="G767" i="1"/>
  <c r="C37" i="1"/>
  <c r="E37" i="1" s="1"/>
  <c r="A38" i="1"/>
  <c r="B38" i="1" s="1"/>
  <c r="D37" i="1"/>
  <c r="F37" i="1" s="1"/>
  <c r="BK767" i="1" l="1"/>
  <c r="BO767" i="1"/>
  <c r="BL767" i="1"/>
  <c r="AY767" i="1"/>
  <c r="AX767" i="1"/>
  <c r="G766" i="1"/>
  <c r="D38" i="1"/>
  <c r="C38" i="1"/>
  <c r="E38" i="1" s="1"/>
  <c r="A39" i="1"/>
  <c r="B39" i="1" s="1"/>
  <c r="BK766" i="1" l="1"/>
  <c r="BO766" i="1"/>
  <c r="BL766" i="1"/>
  <c r="AY766" i="1"/>
  <c r="AX766" i="1"/>
  <c r="G765" i="1"/>
  <c r="F38" i="1"/>
  <c r="C39" i="1"/>
  <c r="E39" i="1" s="1"/>
  <c r="A40" i="1"/>
  <c r="B40" i="1" s="1"/>
  <c r="D39" i="1"/>
  <c r="F39" i="1" s="1"/>
  <c r="BK765" i="1" l="1"/>
  <c r="BO765" i="1"/>
  <c r="BL765" i="1"/>
  <c r="AY765" i="1"/>
  <c r="AX765" i="1"/>
  <c r="G764" i="1"/>
  <c r="D40" i="1"/>
  <c r="C40" i="1"/>
  <c r="E40" i="1" s="1"/>
  <c r="A41" i="1"/>
  <c r="B41" i="1" s="1"/>
  <c r="BK764" i="1" l="1"/>
  <c r="BO764" i="1"/>
  <c r="BL764" i="1"/>
  <c r="AY764" i="1"/>
  <c r="AX764" i="1"/>
  <c r="F40" i="1"/>
  <c r="G763" i="1"/>
  <c r="C41" i="1"/>
  <c r="E41" i="1" s="1"/>
  <c r="A42" i="1"/>
  <c r="B42" i="1" s="1"/>
  <c r="D41" i="1"/>
  <c r="F41" i="1" s="1"/>
  <c r="BK763" i="1" l="1"/>
  <c r="BO763" i="1"/>
  <c r="BL763" i="1"/>
  <c r="AY763" i="1"/>
  <c r="AX763" i="1"/>
  <c r="G762" i="1"/>
  <c r="D42" i="1"/>
  <c r="C42" i="1"/>
  <c r="E42" i="1" s="1"/>
  <c r="A43" i="1"/>
  <c r="B43" i="1" s="1"/>
  <c r="BK762" i="1" l="1"/>
  <c r="BO762" i="1"/>
  <c r="BL762" i="1"/>
  <c r="AY762" i="1"/>
  <c r="AX762" i="1"/>
  <c r="F42" i="1"/>
  <c r="G761" i="1"/>
  <c r="C43" i="1"/>
  <c r="E43" i="1" s="1"/>
  <c r="A44" i="1"/>
  <c r="B44" i="1" s="1"/>
  <c r="D43" i="1"/>
  <c r="F43" i="1" s="1"/>
  <c r="BK761" i="1" l="1"/>
  <c r="BO761" i="1"/>
  <c r="BL761" i="1"/>
  <c r="AY761" i="1"/>
  <c r="AX761" i="1"/>
  <c r="G760" i="1"/>
  <c r="D44" i="1"/>
  <c r="C44" i="1"/>
  <c r="E44" i="1" s="1"/>
  <c r="A45" i="1"/>
  <c r="B45" i="1" s="1"/>
  <c r="BK760" i="1" l="1"/>
  <c r="BO760" i="1"/>
  <c r="BL760" i="1"/>
  <c r="AY760" i="1"/>
  <c r="AX760" i="1"/>
  <c r="F44" i="1"/>
  <c r="G759" i="1"/>
  <c r="C45" i="1"/>
  <c r="E45" i="1" s="1"/>
  <c r="A46" i="1"/>
  <c r="B46" i="1" s="1"/>
  <c r="D45" i="1"/>
  <c r="F45" i="1" s="1"/>
  <c r="BK759" i="1" l="1"/>
  <c r="BO759" i="1"/>
  <c r="BL759" i="1"/>
  <c r="AY759" i="1"/>
  <c r="AX759" i="1"/>
  <c r="G758" i="1"/>
  <c r="D46" i="1"/>
  <c r="C46" i="1"/>
  <c r="E46" i="1" s="1"/>
  <c r="A47" i="1"/>
  <c r="B47" i="1" s="1"/>
  <c r="BK758" i="1" l="1"/>
  <c r="BO758" i="1"/>
  <c r="BL758" i="1"/>
  <c r="AY758" i="1"/>
  <c r="AX758" i="1"/>
  <c r="F46" i="1"/>
  <c r="G757" i="1"/>
  <c r="C47" i="1"/>
  <c r="E47" i="1" s="1"/>
  <c r="A48" i="1"/>
  <c r="B48" i="1" s="1"/>
  <c r="D47" i="1"/>
  <c r="F47" i="1" s="1"/>
  <c r="BK757" i="1" l="1"/>
  <c r="BO757" i="1"/>
  <c r="BL757" i="1"/>
  <c r="AY757" i="1"/>
  <c r="AX757" i="1"/>
  <c r="G756" i="1"/>
  <c r="D48" i="1"/>
  <c r="C48" i="1"/>
  <c r="E48" i="1" s="1"/>
  <c r="A49" i="1"/>
  <c r="B49" i="1" s="1"/>
  <c r="BK756" i="1" l="1"/>
  <c r="BO756" i="1"/>
  <c r="AY756" i="1"/>
  <c r="BL756" i="1"/>
  <c r="AX756" i="1"/>
  <c r="F48" i="1"/>
  <c r="G755" i="1"/>
  <c r="C49" i="1"/>
  <c r="E49" i="1" s="1"/>
  <c r="A50" i="1"/>
  <c r="B50" i="1" s="1"/>
  <c r="D49" i="1"/>
  <c r="F49" i="1" s="1"/>
  <c r="BK755" i="1" l="1"/>
  <c r="BO755" i="1"/>
  <c r="BL755" i="1"/>
  <c r="AY755" i="1"/>
  <c r="AX755" i="1"/>
  <c r="G754" i="1"/>
  <c r="D50" i="1"/>
  <c r="C50" i="1"/>
  <c r="E50" i="1" s="1"/>
  <c r="A51" i="1"/>
  <c r="B51" i="1" s="1"/>
  <c r="BK754" i="1" l="1"/>
  <c r="BO754" i="1"/>
  <c r="BL754" i="1"/>
  <c r="AY754" i="1"/>
  <c r="AX754" i="1"/>
  <c r="F50" i="1"/>
  <c r="G753" i="1"/>
  <c r="C51" i="1"/>
  <c r="E51" i="1" s="1"/>
  <c r="A52" i="1"/>
  <c r="B52" i="1" s="1"/>
  <c r="D51" i="1"/>
  <c r="F51" i="1" s="1"/>
  <c r="BK753" i="1" l="1"/>
  <c r="BO753" i="1"/>
  <c r="BL753" i="1"/>
  <c r="AY753" i="1"/>
  <c r="AX753" i="1"/>
  <c r="G752" i="1"/>
  <c r="D52" i="1"/>
  <c r="C52" i="1"/>
  <c r="E52" i="1" s="1"/>
  <c r="A53" i="1"/>
  <c r="B53" i="1" s="1"/>
  <c r="BK752" i="1" l="1"/>
  <c r="BO752" i="1"/>
  <c r="BL752" i="1"/>
  <c r="AY752" i="1"/>
  <c r="AX752" i="1"/>
  <c r="F52" i="1"/>
  <c r="G751" i="1"/>
  <c r="C53" i="1"/>
  <c r="E53" i="1" s="1"/>
  <c r="A54" i="1"/>
  <c r="B54" i="1" s="1"/>
  <c r="D53" i="1"/>
  <c r="F53" i="1" s="1"/>
  <c r="BK751" i="1" l="1"/>
  <c r="BO751" i="1"/>
  <c r="BL751" i="1"/>
  <c r="AY751" i="1"/>
  <c r="AX751" i="1"/>
  <c r="G750" i="1"/>
  <c r="D54" i="1"/>
  <c r="C54" i="1"/>
  <c r="E54" i="1" s="1"/>
  <c r="A55" i="1"/>
  <c r="B55" i="1" s="1"/>
  <c r="BK750" i="1" l="1"/>
  <c r="BO750" i="1"/>
  <c r="BL750" i="1"/>
  <c r="AY750" i="1"/>
  <c r="AX750" i="1"/>
  <c r="F54" i="1"/>
  <c r="G749" i="1"/>
  <c r="C55" i="1"/>
  <c r="E55" i="1" s="1"/>
  <c r="A56" i="1"/>
  <c r="B56" i="1" s="1"/>
  <c r="D55" i="1"/>
  <c r="F55" i="1" s="1"/>
  <c r="BK749" i="1" l="1"/>
  <c r="BO749" i="1"/>
  <c r="BL749" i="1"/>
  <c r="AY749" i="1"/>
  <c r="AX749" i="1"/>
  <c r="G748" i="1"/>
  <c r="D56" i="1"/>
  <c r="C56" i="1"/>
  <c r="E56" i="1" s="1"/>
  <c r="A57" i="1"/>
  <c r="B57" i="1" s="1"/>
  <c r="BK748" i="1" l="1"/>
  <c r="BO748" i="1"/>
  <c r="BL748" i="1"/>
  <c r="AY748" i="1"/>
  <c r="AX748" i="1"/>
  <c r="F56" i="1"/>
  <c r="G747" i="1"/>
  <c r="C57" i="1"/>
  <c r="E57" i="1" s="1"/>
  <c r="A58" i="1"/>
  <c r="B58" i="1" s="1"/>
  <c r="D57" i="1"/>
  <c r="F57" i="1" s="1"/>
  <c r="BK747" i="1" l="1"/>
  <c r="BO747" i="1"/>
  <c r="BL747" i="1"/>
  <c r="AY747" i="1"/>
  <c r="AX747" i="1"/>
  <c r="G746" i="1"/>
  <c r="D58" i="1"/>
  <c r="C58" i="1"/>
  <c r="E58" i="1" s="1"/>
  <c r="A59" i="1"/>
  <c r="B59" i="1" s="1"/>
  <c r="BK746" i="1" l="1"/>
  <c r="BO746" i="1"/>
  <c r="BL746" i="1"/>
  <c r="AY746" i="1"/>
  <c r="AX746" i="1"/>
  <c r="F58" i="1"/>
  <c r="G745" i="1"/>
  <c r="C59" i="1"/>
  <c r="E59" i="1" s="1"/>
  <c r="A60" i="1"/>
  <c r="B60" i="1" s="1"/>
  <c r="D59" i="1"/>
  <c r="F59" i="1" s="1"/>
  <c r="BK745" i="1" l="1"/>
  <c r="BO745" i="1"/>
  <c r="BL745" i="1"/>
  <c r="AY745" i="1"/>
  <c r="AX745" i="1"/>
  <c r="G744" i="1"/>
  <c r="D60" i="1"/>
  <c r="C60" i="1"/>
  <c r="E60" i="1" s="1"/>
  <c r="A61" i="1"/>
  <c r="B61" i="1" s="1"/>
  <c r="BK744" i="1" l="1"/>
  <c r="BO744" i="1"/>
  <c r="BL744" i="1"/>
  <c r="AY744" i="1"/>
  <c r="AX744" i="1"/>
  <c r="F60" i="1"/>
  <c r="G743" i="1"/>
  <c r="C61" i="1"/>
  <c r="E61" i="1" s="1"/>
  <c r="A62" i="1"/>
  <c r="B62" i="1" s="1"/>
  <c r="D61" i="1"/>
  <c r="F61" i="1" s="1"/>
  <c r="BK743" i="1" l="1"/>
  <c r="BO743" i="1"/>
  <c r="BL743" i="1"/>
  <c r="AY743" i="1"/>
  <c r="AX743" i="1"/>
  <c r="G742" i="1"/>
  <c r="D62" i="1"/>
  <c r="C62" i="1"/>
  <c r="E62" i="1" s="1"/>
  <c r="A63" i="1"/>
  <c r="B63" i="1" s="1"/>
  <c r="BK742" i="1" l="1"/>
  <c r="BO742" i="1"/>
  <c r="BL742" i="1"/>
  <c r="AY742" i="1"/>
  <c r="AX742" i="1"/>
  <c r="F62" i="1"/>
  <c r="G741" i="1"/>
  <c r="C63" i="1"/>
  <c r="E63" i="1" s="1"/>
  <c r="A64" i="1"/>
  <c r="B64" i="1" s="1"/>
  <c r="D63" i="1"/>
  <c r="F63" i="1" s="1"/>
  <c r="BK741" i="1" l="1"/>
  <c r="BO741" i="1"/>
  <c r="BL741" i="1"/>
  <c r="AY741" i="1"/>
  <c r="AX741" i="1"/>
  <c r="G740" i="1"/>
  <c r="D64" i="1"/>
  <c r="C64" i="1"/>
  <c r="E64" i="1" s="1"/>
  <c r="A65" i="1"/>
  <c r="B65" i="1" s="1"/>
  <c r="BK740" i="1" l="1"/>
  <c r="BO740" i="1"/>
  <c r="AY740" i="1"/>
  <c r="BL740" i="1"/>
  <c r="AX740" i="1"/>
  <c r="F64" i="1"/>
  <c r="G739" i="1"/>
  <c r="C65" i="1"/>
  <c r="E65" i="1" s="1"/>
  <c r="A66" i="1"/>
  <c r="B66" i="1" s="1"/>
  <c r="D65" i="1"/>
  <c r="F65" i="1" s="1"/>
  <c r="BK739" i="1" l="1"/>
  <c r="BO739" i="1"/>
  <c r="BL739" i="1"/>
  <c r="AY739" i="1"/>
  <c r="AX739" i="1"/>
  <c r="G738" i="1"/>
  <c r="D66" i="1"/>
  <c r="C66" i="1"/>
  <c r="E66" i="1" s="1"/>
  <c r="A67" i="1"/>
  <c r="B67" i="1" s="1"/>
  <c r="BK738" i="1" l="1"/>
  <c r="BO738" i="1"/>
  <c r="BL738" i="1"/>
  <c r="AY738" i="1"/>
  <c r="AX738" i="1"/>
  <c r="F66" i="1"/>
  <c r="G737" i="1"/>
  <c r="C67" i="1"/>
  <c r="E67" i="1" s="1"/>
  <c r="A68" i="1"/>
  <c r="B68" i="1" s="1"/>
  <c r="D67" i="1"/>
  <c r="F67" i="1" s="1"/>
  <c r="BK737" i="1" l="1"/>
  <c r="BO737" i="1"/>
  <c r="BL737" i="1"/>
  <c r="AY737" i="1"/>
  <c r="AX737" i="1"/>
  <c r="G736" i="1"/>
  <c r="D68" i="1"/>
  <c r="C68" i="1"/>
  <c r="E68" i="1" s="1"/>
  <c r="A69" i="1"/>
  <c r="B69" i="1" s="1"/>
  <c r="BK736" i="1" l="1"/>
  <c r="BO736" i="1"/>
  <c r="BL736" i="1"/>
  <c r="AY736" i="1"/>
  <c r="AX736" i="1"/>
  <c r="F68" i="1"/>
  <c r="G735" i="1"/>
  <c r="C69" i="1"/>
  <c r="E69" i="1" s="1"/>
  <c r="A70" i="1"/>
  <c r="B70" i="1" s="1"/>
  <c r="D69" i="1"/>
  <c r="BK735" i="1" l="1"/>
  <c r="BO735" i="1"/>
  <c r="BL735" i="1"/>
  <c r="AY735" i="1"/>
  <c r="AX735" i="1"/>
  <c r="F69" i="1"/>
  <c r="G734" i="1"/>
  <c r="D70" i="1"/>
  <c r="C70" i="1"/>
  <c r="E70" i="1" s="1"/>
  <c r="A71" i="1"/>
  <c r="B71" i="1" s="1"/>
  <c r="BK734" i="1" l="1"/>
  <c r="BO734" i="1"/>
  <c r="BL734" i="1"/>
  <c r="AY734" i="1"/>
  <c r="AX734" i="1"/>
  <c r="F70" i="1"/>
  <c r="G733" i="1"/>
  <c r="C71" i="1"/>
  <c r="E71" i="1" s="1"/>
  <c r="A72" i="1"/>
  <c r="B72" i="1" s="1"/>
  <c r="D71" i="1"/>
  <c r="F71" i="1" s="1"/>
  <c r="BK733" i="1" l="1"/>
  <c r="BO733" i="1"/>
  <c r="BL733" i="1"/>
  <c r="AY733" i="1"/>
  <c r="AX733" i="1"/>
  <c r="G732" i="1"/>
  <c r="D72" i="1"/>
  <c r="C72" i="1"/>
  <c r="E72" i="1" s="1"/>
  <c r="A73" i="1"/>
  <c r="B73" i="1" s="1"/>
  <c r="BK732" i="1" l="1"/>
  <c r="BO732" i="1"/>
  <c r="BL732" i="1"/>
  <c r="AY732" i="1"/>
  <c r="AX732" i="1"/>
  <c r="F72" i="1"/>
  <c r="G731" i="1"/>
  <c r="C73" i="1"/>
  <c r="E73" i="1" s="1"/>
  <c r="A74" i="1"/>
  <c r="B74" i="1" s="1"/>
  <c r="D73" i="1"/>
  <c r="F73" i="1" s="1"/>
  <c r="BK731" i="1" l="1"/>
  <c r="BO731" i="1"/>
  <c r="BL731" i="1"/>
  <c r="AY731" i="1"/>
  <c r="AX731" i="1"/>
  <c r="G730" i="1"/>
  <c r="D74" i="1"/>
  <c r="C74" i="1"/>
  <c r="E74" i="1" s="1"/>
  <c r="A75" i="1"/>
  <c r="B75" i="1" s="1"/>
  <c r="BK730" i="1" l="1"/>
  <c r="BO730" i="1"/>
  <c r="BL730" i="1"/>
  <c r="AY730" i="1"/>
  <c r="AX730" i="1"/>
  <c r="F74" i="1"/>
  <c r="G729" i="1"/>
  <c r="C75" i="1"/>
  <c r="E75" i="1" s="1"/>
  <c r="A76" i="1"/>
  <c r="B76" i="1" s="1"/>
  <c r="D75" i="1"/>
  <c r="BK729" i="1" l="1"/>
  <c r="BO729" i="1"/>
  <c r="BL729" i="1"/>
  <c r="AY729" i="1"/>
  <c r="AX729" i="1"/>
  <c r="F75" i="1"/>
  <c r="G728" i="1"/>
  <c r="D76" i="1"/>
  <c r="C76" i="1"/>
  <c r="E76" i="1" s="1"/>
  <c r="A77" i="1"/>
  <c r="B77" i="1" s="1"/>
  <c r="BK728" i="1" l="1"/>
  <c r="BO728" i="1"/>
  <c r="BL728" i="1"/>
  <c r="AY728" i="1"/>
  <c r="AX728" i="1"/>
  <c r="G727" i="1"/>
  <c r="F76" i="1"/>
  <c r="C77" i="1"/>
  <c r="E77" i="1" s="1"/>
  <c r="A78" i="1"/>
  <c r="B78" i="1" s="1"/>
  <c r="D77" i="1"/>
  <c r="F77" i="1" s="1"/>
  <c r="BK727" i="1" l="1"/>
  <c r="BO727" i="1"/>
  <c r="BL727" i="1"/>
  <c r="AY727" i="1"/>
  <c r="AX727" i="1"/>
  <c r="G726" i="1"/>
  <c r="D78" i="1"/>
  <c r="C78" i="1"/>
  <c r="E78" i="1" s="1"/>
  <c r="A79" i="1"/>
  <c r="B79" i="1" s="1"/>
  <c r="BK726" i="1" l="1"/>
  <c r="BO726" i="1"/>
  <c r="BL726" i="1"/>
  <c r="AY726" i="1"/>
  <c r="AX726" i="1"/>
  <c r="G725" i="1"/>
  <c r="F78" i="1"/>
  <c r="C79" i="1"/>
  <c r="E79" i="1" s="1"/>
  <c r="A80" i="1"/>
  <c r="B80" i="1" s="1"/>
  <c r="D79" i="1"/>
  <c r="F79" i="1" l="1"/>
  <c r="BK725" i="1"/>
  <c r="BO725" i="1"/>
  <c r="BL725" i="1"/>
  <c r="AY725" i="1"/>
  <c r="AX725" i="1"/>
  <c r="G724" i="1"/>
  <c r="D80" i="1"/>
  <c r="C80" i="1"/>
  <c r="E80" i="1" s="1"/>
  <c r="A81" i="1"/>
  <c r="B81" i="1" s="1"/>
  <c r="BK724" i="1" l="1"/>
  <c r="BO724" i="1"/>
  <c r="AY724" i="1"/>
  <c r="AX724" i="1"/>
  <c r="BL724" i="1"/>
  <c r="F80" i="1"/>
  <c r="G723" i="1"/>
  <c r="C81" i="1"/>
  <c r="E81" i="1" s="1"/>
  <c r="A82" i="1"/>
  <c r="B82" i="1" s="1"/>
  <c r="D81" i="1"/>
  <c r="BK723" i="1" l="1"/>
  <c r="BO723" i="1"/>
  <c r="BL723" i="1"/>
  <c r="AY723" i="1"/>
  <c r="AX723" i="1"/>
  <c r="F81" i="1"/>
  <c r="G722" i="1"/>
  <c r="D82" i="1"/>
  <c r="C82" i="1"/>
  <c r="E82" i="1" s="1"/>
  <c r="A83" i="1"/>
  <c r="B83" i="1" s="1"/>
  <c r="BK722" i="1" l="1"/>
  <c r="BO722" i="1"/>
  <c r="BL722" i="1"/>
  <c r="AY722" i="1"/>
  <c r="AX722" i="1"/>
  <c r="F82" i="1"/>
  <c r="G721" i="1"/>
  <c r="C83" i="1"/>
  <c r="E83" i="1" s="1"/>
  <c r="A84" i="1"/>
  <c r="B84" i="1" s="1"/>
  <c r="D83" i="1"/>
  <c r="F83" i="1" s="1"/>
  <c r="BK721" i="1" l="1"/>
  <c r="BO721" i="1"/>
  <c r="BL721" i="1"/>
  <c r="AY721" i="1"/>
  <c r="AX721" i="1"/>
  <c r="G720" i="1"/>
  <c r="D84" i="1"/>
  <c r="C84" i="1"/>
  <c r="E84" i="1" s="1"/>
  <c r="A85" i="1"/>
  <c r="B85" i="1" s="1"/>
  <c r="BK720" i="1" l="1"/>
  <c r="BO720" i="1"/>
  <c r="BL720" i="1"/>
  <c r="AY720" i="1"/>
  <c r="AX720" i="1"/>
  <c r="F84" i="1"/>
  <c r="G719" i="1"/>
  <c r="C85" i="1"/>
  <c r="E85" i="1" s="1"/>
  <c r="A86" i="1"/>
  <c r="B86" i="1" s="1"/>
  <c r="D85" i="1"/>
  <c r="F85" i="1" s="1"/>
  <c r="BK719" i="1" l="1"/>
  <c r="BO719" i="1"/>
  <c r="BL719" i="1"/>
  <c r="AY719" i="1"/>
  <c r="AX719" i="1"/>
  <c r="G718" i="1"/>
  <c r="D86" i="1"/>
  <c r="C86" i="1"/>
  <c r="E86" i="1" s="1"/>
  <c r="A87" i="1"/>
  <c r="B87" i="1" s="1"/>
  <c r="BK718" i="1" l="1"/>
  <c r="BO718" i="1"/>
  <c r="BL718" i="1"/>
  <c r="AY718" i="1"/>
  <c r="AX718" i="1"/>
  <c r="F86" i="1"/>
  <c r="G717" i="1"/>
  <c r="C87" i="1"/>
  <c r="E87" i="1" s="1"/>
  <c r="A88" i="1"/>
  <c r="B88" i="1" s="1"/>
  <c r="D87" i="1"/>
  <c r="F87" i="1" s="1"/>
  <c r="BK717" i="1" l="1"/>
  <c r="BO717" i="1"/>
  <c r="BL717" i="1"/>
  <c r="AY717" i="1"/>
  <c r="AX717" i="1"/>
  <c r="G716" i="1"/>
  <c r="D88" i="1"/>
  <c r="C88" i="1"/>
  <c r="E88" i="1" s="1"/>
  <c r="A89" i="1"/>
  <c r="B89" i="1" s="1"/>
  <c r="BK716" i="1" l="1"/>
  <c r="BO716" i="1"/>
  <c r="BL716" i="1"/>
  <c r="AY716" i="1"/>
  <c r="AX716" i="1"/>
  <c r="F88" i="1"/>
  <c r="G715" i="1"/>
  <c r="C89" i="1"/>
  <c r="E89" i="1" s="1"/>
  <c r="A90" i="1"/>
  <c r="B90" i="1" s="1"/>
  <c r="D89" i="1"/>
  <c r="BK715" i="1" l="1"/>
  <c r="BO715" i="1"/>
  <c r="BL715" i="1"/>
  <c r="AY715" i="1"/>
  <c r="AX715" i="1"/>
  <c r="F89" i="1"/>
  <c r="G714" i="1"/>
  <c r="D90" i="1"/>
  <c r="C90" i="1"/>
  <c r="E90" i="1" s="1"/>
  <c r="A91" i="1"/>
  <c r="B91" i="1" s="1"/>
  <c r="BK714" i="1" l="1"/>
  <c r="BO714" i="1"/>
  <c r="BL714" i="1"/>
  <c r="AY714" i="1"/>
  <c r="AX714" i="1"/>
  <c r="F90" i="1"/>
  <c r="G713" i="1"/>
  <c r="C91" i="1"/>
  <c r="E91" i="1" s="1"/>
  <c r="A92" i="1"/>
  <c r="B92" i="1" s="1"/>
  <c r="D91" i="1"/>
  <c r="BK713" i="1" l="1"/>
  <c r="BO713" i="1"/>
  <c r="BL713" i="1"/>
  <c r="AY713" i="1"/>
  <c r="AX713" i="1"/>
  <c r="F91" i="1"/>
  <c r="G712" i="1"/>
  <c r="D92" i="1"/>
  <c r="C92" i="1"/>
  <c r="E92" i="1" s="1"/>
  <c r="A93" i="1"/>
  <c r="B93" i="1" s="1"/>
  <c r="BK712" i="1" l="1"/>
  <c r="BO712" i="1"/>
  <c r="BL712" i="1"/>
  <c r="AY712" i="1"/>
  <c r="AX712" i="1"/>
  <c r="F92" i="1"/>
  <c r="G711" i="1"/>
  <c r="C93" i="1"/>
  <c r="E93" i="1" s="1"/>
  <c r="A94" i="1"/>
  <c r="B94" i="1" s="1"/>
  <c r="D93" i="1"/>
  <c r="F93" i="1" s="1"/>
  <c r="BK711" i="1" l="1"/>
  <c r="BO711" i="1"/>
  <c r="BL711" i="1"/>
  <c r="AY711" i="1"/>
  <c r="AX711" i="1"/>
  <c r="G710" i="1"/>
  <c r="D94" i="1"/>
  <c r="C94" i="1"/>
  <c r="E94" i="1" s="1"/>
  <c r="A95" i="1"/>
  <c r="B95" i="1" s="1"/>
  <c r="BK710" i="1" l="1"/>
  <c r="BO710" i="1"/>
  <c r="BL710" i="1"/>
  <c r="AY710" i="1"/>
  <c r="AX710" i="1"/>
  <c r="F94" i="1"/>
  <c r="G709" i="1"/>
  <c r="C95" i="1"/>
  <c r="E95" i="1" s="1"/>
  <c r="A96" i="1"/>
  <c r="B96" i="1" s="1"/>
  <c r="D95" i="1"/>
  <c r="F95" i="1" s="1"/>
  <c r="BK709" i="1" l="1"/>
  <c r="BO709" i="1"/>
  <c r="BL709" i="1"/>
  <c r="AY709" i="1"/>
  <c r="AX709" i="1"/>
  <c r="G708" i="1"/>
  <c r="D96" i="1"/>
  <c r="C96" i="1"/>
  <c r="E96" i="1" s="1"/>
  <c r="A97" i="1"/>
  <c r="B97" i="1" s="1"/>
  <c r="BK708" i="1" l="1"/>
  <c r="BO708" i="1"/>
  <c r="AY708" i="1"/>
  <c r="BL708" i="1"/>
  <c r="AX708" i="1"/>
  <c r="F96" i="1"/>
  <c r="G707" i="1"/>
  <c r="C97" i="1"/>
  <c r="E97" i="1" s="1"/>
  <c r="A98" i="1"/>
  <c r="B98" i="1" s="1"/>
  <c r="D97" i="1"/>
  <c r="F97" i="1" s="1"/>
  <c r="BK707" i="1" l="1"/>
  <c r="BO707" i="1"/>
  <c r="BL707" i="1"/>
  <c r="AY707" i="1"/>
  <c r="AX707" i="1"/>
  <c r="G706" i="1"/>
  <c r="D98" i="1"/>
  <c r="C98" i="1"/>
  <c r="E98" i="1" s="1"/>
  <c r="A99" i="1"/>
  <c r="B99" i="1" s="1"/>
  <c r="BK706" i="1" l="1"/>
  <c r="BO706" i="1"/>
  <c r="BL706" i="1"/>
  <c r="AY706" i="1"/>
  <c r="AX706" i="1"/>
  <c r="F98" i="1"/>
  <c r="G705" i="1"/>
  <c r="C99" i="1"/>
  <c r="E99" i="1" s="1"/>
  <c r="A100" i="1"/>
  <c r="B100" i="1" s="1"/>
  <c r="D99" i="1"/>
  <c r="F99" i="1" s="1"/>
  <c r="BK705" i="1" l="1"/>
  <c r="BO705" i="1"/>
  <c r="BL705" i="1"/>
  <c r="AY705" i="1"/>
  <c r="AX705" i="1"/>
  <c r="G704" i="1"/>
  <c r="D100" i="1"/>
  <c r="C100" i="1"/>
  <c r="E100" i="1" s="1"/>
  <c r="A101" i="1"/>
  <c r="B101" i="1" s="1"/>
  <c r="BK704" i="1" l="1"/>
  <c r="BO704" i="1"/>
  <c r="BL704" i="1"/>
  <c r="AY704" i="1"/>
  <c r="AX704" i="1"/>
  <c r="F100" i="1"/>
  <c r="G703" i="1"/>
  <c r="C101" i="1"/>
  <c r="E101" i="1" s="1"/>
  <c r="A102" i="1"/>
  <c r="B102" i="1" s="1"/>
  <c r="D101" i="1"/>
  <c r="F101" i="1" s="1"/>
  <c r="BK703" i="1" l="1"/>
  <c r="BO703" i="1"/>
  <c r="BL703" i="1"/>
  <c r="AY703" i="1"/>
  <c r="AX703" i="1"/>
  <c r="G702" i="1"/>
  <c r="D102" i="1"/>
  <c r="C102" i="1"/>
  <c r="E102" i="1" s="1"/>
  <c r="A103" i="1"/>
  <c r="B103" i="1" s="1"/>
  <c r="BK702" i="1" l="1"/>
  <c r="BO702" i="1"/>
  <c r="BL702" i="1"/>
  <c r="AY702" i="1"/>
  <c r="AX702" i="1"/>
  <c r="F102" i="1"/>
  <c r="G701" i="1"/>
  <c r="C103" i="1"/>
  <c r="E103" i="1" s="1"/>
  <c r="A104" i="1"/>
  <c r="B104" i="1" s="1"/>
  <c r="D103" i="1"/>
  <c r="F103" i="1" s="1"/>
  <c r="BK701" i="1" l="1"/>
  <c r="BO701" i="1"/>
  <c r="BL701" i="1"/>
  <c r="AY701" i="1"/>
  <c r="AX701" i="1"/>
  <c r="G700" i="1"/>
  <c r="D104" i="1"/>
  <c r="C104" i="1"/>
  <c r="E104" i="1" s="1"/>
  <c r="A105" i="1"/>
  <c r="B105" i="1" s="1"/>
  <c r="BK700" i="1" l="1"/>
  <c r="BO700" i="1"/>
  <c r="BL700" i="1"/>
  <c r="AY700" i="1"/>
  <c r="AX700" i="1"/>
  <c r="G699" i="1"/>
  <c r="F104" i="1"/>
  <c r="C105" i="1"/>
  <c r="E105" i="1" s="1"/>
  <c r="A106" i="1"/>
  <c r="B106" i="1" s="1"/>
  <c r="D105" i="1"/>
  <c r="F105" i="1" l="1"/>
  <c r="BK699" i="1"/>
  <c r="BO699" i="1"/>
  <c r="BL699" i="1"/>
  <c r="AY699" i="1"/>
  <c r="AX699" i="1"/>
  <c r="G698" i="1"/>
  <c r="D106" i="1"/>
  <c r="C106" i="1"/>
  <c r="E106" i="1" s="1"/>
  <c r="A107" i="1"/>
  <c r="B107" i="1" s="1"/>
  <c r="BK698" i="1" l="1"/>
  <c r="BO698" i="1"/>
  <c r="BL698" i="1"/>
  <c r="AY698" i="1"/>
  <c r="AX698" i="1"/>
  <c r="F106" i="1"/>
  <c r="G697" i="1"/>
  <c r="C107" i="1"/>
  <c r="E107" i="1" s="1"/>
  <c r="A108" i="1"/>
  <c r="B108" i="1" s="1"/>
  <c r="D107" i="1"/>
  <c r="BK697" i="1" l="1"/>
  <c r="BO697" i="1"/>
  <c r="BL697" i="1"/>
  <c r="AY697" i="1"/>
  <c r="AX697" i="1"/>
  <c r="F107" i="1"/>
  <c r="G696" i="1"/>
  <c r="D108" i="1"/>
  <c r="C108" i="1"/>
  <c r="E108" i="1" s="1"/>
  <c r="A109" i="1"/>
  <c r="B109" i="1" s="1"/>
  <c r="BK696" i="1" l="1"/>
  <c r="BO696" i="1"/>
  <c r="BL696" i="1"/>
  <c r="AY696" i="1"/>
  <c r="AX696" i="1"/>
  <c r="G695" i="1"/>
  <c r="F108" i="1"/>
  <c r="C109" i="1"/>
  <c r="E109" i="1" s="1"/>
  <c r="A110" i="1"/>
  <c r="B110" i="1" s="1"/>
  <c r="D109" i="1"/>
  <c r="F109" i="1" l="1"/>
  <c r="BK695" i="1"/>
  <c r="BO695" i="1"/>
  <c r="BL695" i="1"/>
  <c r="AY695" i="1"/>
  <c r="AX695" i="1"/>
  <c r="G694" i="1"/>
  <c r="D110" i="1"/>
  <c r="C110" i="1"/>
  <c r="E110" i="1" s="1"/>
  <c r="A111" i="1"/>
  <c r="B111" i="1" s="1"/>
  <c r="BK694" i="1" l="1"/>
  <c r="BO694" i="1"/>
  <c r="BL694" i="1"/>
  <c r="AY694" i="1"/>
  <c r="AX694" i="1"/>
  <c r="F110" i="1"/>
  <c r="G693" i="1"/>
  <c r="C111" i="1"/>
  <c r="E111" i="1" s="1"/>
  <c r="A112" i="1"/>
  <c r="B112" i="1" s="1"/>
  <c r="D111" i="1"/>
  <c r="BK693" i="1" l="1"/>
  <c r="BO693" i="1"/>
  <c r="BL693" i="1"/>
  <c r="AY693" i="1"/>
  <c r="AX693" i="1"/>
  <c r="F111" i="1"/>
  <c r="G692" i="1"/>
  <c r="D112" i="1"/>
  <c r="C112" i="1"/>
  <c r="E112" i="1" s="1"/>
  <c r="A113" i="1"/>
  <c r="B113" i="1" s="1"/>
  <c r="BK692" i="1" l="1"/>
  <c r="BO692" i="1"/>
  <c r="AY692" i="1"/>
  <c r="BL692" i="1"/>
  <c r="AX692" i="1"/>
  <c r="G691" i="1"/>
  <c r="F112" i="1"/>
  <c r="C113" i="1"/>
  <c r="E113" i="1" s="1"/>
  <c r="A114" i="1"/>
  <c r="B114" i="1" s="1"/>
  <c r="D113" i="1"/>
  <c r="F113" i="1" s="1"/>
  <c r="BK691" i="1" l="1"/>
  <c r="BO691" i="1"/>
  <c r="BL691" i="1"/>
  <c r="AY691" i="1"/>
  <c r="AX691" i="1"/>
  <c r="G690" i="1"/>
  <c r="D114" i="1"/>
  <c r="C114" i="1"/>
  <c r="E114" i="1" s="1"/>
  <c r="A115" i="1"/>
  <c r="B115" i="1" s="1"/>
  <c r="BK690" i="1" l="1"/>
  <c r="BO690" i="1"/>
  <c r="BL690" i="1"/>
  <c r="AY690" i="1"/>
  <c r="AX690" i="1"/>
  <c r="F114" i="1"/>
  <c r="G689" i="1"/>
  <c r="C115" i="1"/>
  <c r="E115" i="1" s="1"/>
  <c r="A116" i="1"/>
  <c r="B116" i="1" s="1"/>
  <c r="D115" i="1"/>
  <c r="F115" i="1" s="1"/>
  <c r="BK689" i="1" l="1"/>
  <c r="BO689" i="1"/>
  <c r="BL689" i="1"/>
  <c r="AY689" i="1"/>
  <c r="AX689" i="1"/>
  <c r="G688" i="1"/>
  <c r="D116" i="1"/>
  <c r="C116" i="1"/>
  <c r="E116" i="1" s="1"/>
  <c r="A117" i="1"/>
  <c r="B117" i="1" s="1"/>
  <c r="BK688" i="1" l="1"/>
  <c r="BO688" i="1"/>
  <c r="BL688" i="1"/>
  <c r="AY688" i="1"/>
  <c r="AX688" i="1"/>
  <c r="G687" i="1"/>
  <c r="F116" i="1"/>
  <c r="C117" i="1"/>
  <c r="E117" i="1" s="1"/>
  <c r="A118" i="1"/>
  <c r="B118" i="1" s="1"/>
  <c r="D117" i="1"/>
  <c r="F117" i="1" l="1"/>
  <c r="BK687" i="1"/>
  <c r="BO687" i="1"/>
  <c r="BL687" i="1"/>
  <c r="AY687" i="1"/>
  <c r="AX687" i="1"/>
  <c r="G686" i="1"/>
  <c r="D118" i="1"/>
  <c r="C118" i="1"/>
  <c r="E118" i="1" s="1"/>
  <c r="A119" i="1"/>
  <c r="B119" i="1" s="1"/>
  <c r="BK686" i="1" l="1"/>
  <c r="BO686" i="1"/>
  <c r="BL686" i="1"/>
  <c r="AY686" i="1"/>
  <c r="AX686" i="1"/>
  <c r="F118" i="1"/>
  <c r="G685" i="1"/>
  <c r="C119" i="1"/>
  <c r="E119" i="1" s="1"/>
  <c r="A120" i="1"/>
  <c r="B120" i="1" s="1"/>
  <c r="D119" i="1"/>
  <c r="F119" i="1" s="1"/>
  <c r="BK685" i="1" l="1"/>
  <c r="BO685" i="1"/>
  <c r="BL685" i="1"/>
  <c r="AY685" i="1"/>
  <c r="AX685" i="1"/>
  <c r="G684" i="1"/>
  <c r="D120" i="1"/>
  <c r="C120" i="1"/>
  <c r="E120" i="1" s="1"/>
  <c r="A121" i="1"/>
  <c r="B121" i="1" s="1"/>
  <c r="BK684" i="1" l="1"/>
  <c r="BO684" i="1"/>
  <c r="BL684" i="1"/>
  <c r="AY684" i="1"/>
  <c r="AX684" i="1"/>
  <c r="F120" i="1"/>
  <c r="G683" i="1"/>
  <c r="C121" i="1"/>
  <c r="E121" i="1" s="1"/>
  <c r="A122" i="1"/>
  <c r="B122" i="1" s="1"/>
  <c r="D121" i="1"/>
  <c r="F121" i="1" s="1"/>
  <c r="BK683" i="1" l="1"/>
  <c r="BO683" i="1"/>
  <c r="BL683" i="1"/>
  <c r="AY683" i="1"/>
  <c r="AX683" i="1"/>
  <c r="G682" i="1"/>
  <c r="D122" i="1"/>
  <c r="C122" i="1"/>
  <c r="E122" i="1" s="1"/>
  <c r="A123" i="1"/>
  <c r="B123" i="1" s="1"/>
  <c r="BK682" i="1" l="1"/>
  <c r="BO682" i="1"/>
  <c r="BL682" i="1"/>
  <c r="AY682" i="1"/>
  <c r="AX682" i="1"/>
  <c r="F122" i="1"/>
  <c r="G681" i="1"/>
  <c r="C123" i="1"/>
  <c r="E123" i="1" s="1"/>
  <c r="A124" i="1"/>
  <c r="B124" i="1" s="1"/>
  <c r="D123" i="1"/>
  <c r="F123" i="1" s="1"/>
  <c r="BK681" i="1" l="1"/>
  <c r="BL681" i="1"/>
  <c r="AY681" i="1"/>
  <c r="BO681" i="1"/>
  <c r="AX681" i="1"/>
  <c r="G680" i="1"/>
  <c r="D124" i="1"/>
  <c r="C124" i="1"/>
  <c r="E124" i="1" s="1"/>
  <c r="A125" i="1"/>
  <c r="B125" i="1" s="1"/>
  <c r="BK680" i="1" l="1"/>
  <c r="BO680" i="1"/>
  <c r="BL680" i="1"/>
  <c r="AY680" i="1"/>
  <c r="AX680" i="1"/>
  <c r="F124" i="1"/>
  <c r="G679" i="1"/>
  <c r="C125" i="1"/>
  <c r="E125" i="1" s="1"/>
  <c r="A126" i="1"/>
  <c r="B126" i="1" s="1"/>
  <c r="D125" i="1"/>
  <c r="F125" i="1" s="1"/>
  <c r="BK679" i="1" l="1"/>
  <c r="BO679" i="1"/>
  <c r="BL679" i="1"/>
  <c r="AY679" i="1"/>
  <c r="AX679" i="1"/>
  <c r="G678" i="1"/>
  <c r="D126" i="1"/>
  <c r="C126" i="1"/>
  <c r="E126" i="1" s="1"/>
  <c r="A127" i="1"/>
  <c r="B127" i="1" s="1"/>
  <c r="BK678" i="1" l="1"/>
  <c r="BO678" i="1"/>
  <c r="BL678" i="1"/>
  <c r="AY678" i="1"/>
  <c r="AX678" i="1"/>
  <c r="G677" i="1"/>
  <c r="F126" i="1"/>
  <c r="C127" i="1"/>
  <c r="E127" i="1" s="1"/>
  <c r="A128" i="1"/>
  <c r="B128" i="1" s="1"/>
  <c r="D127" i="1"/>
  <c r="F127" i="1" l="1"/>
  <c r="BK677" i="1"/>
  <c r="BO677" i="1"/>
  <c r="BL677" i="1"/>
  <c r="AY677" i="1"/>
  <c r="AX677" i="1"/>
  <c r="G676" i="1"/>
  <c r="D128" i="1"/>
  <c r="C128" i="1"/>
  <c r="E128" i="1" s="1"/>
  <c r="A129" i="1"/>
  <c r="B129" i="1" s="1"/>
  <c r="BK676" i="1" l="1"/>
  <c r="BO676" i="1"/>
  <c r="AY676" i="1"/>
  <c r="AX676" i="1"/>
  <c r="BL676" i="1"/>
  <c r="F128" i="1"/>
  <c r="G675" i="1"/>
  <c r="C129" i="1"/>
  <c r="E129" i="1" s="1"/>
  <c r="A130" i="1"/>
  <c r="B130" i="1" s="1"/>
  <c r="D129" i="1"/>
  <c r="F129" i="1" s="1"/>
  <c r="BK675" i="1" l="1"/>
  <c r="BO675" i="1"/>
  <c r="BL675" i="1"/>
  <c r="AY675" i="1"/>
  <c r="AX675" i="1"/>
  <c r="G674" i="1"/>
  <c r="D130" i="1"/>
  <c r="C130" i="1"/>
  <c r="E130" i="1" s="1"/>
  <c r="A131" i="1"/>
  <c r="B131" i="1" s="1"/>
  <c r="BK674" i="1" l="1"/>
  <c r="BO674" i="1"/>
  <c r="BL674" i="1"/>
  <c r="AX674" i="1"/>
  <c r="AY674" i="1"/>
  <c r="F130" i="1"/>
  <c r="G673" i="1"/>
  <c r="C131" i="1"/>
  <c r="E131" i="1" s="1"/>
  <c r="A132" i="1"/>
  <c r="B132" i="1" s="1"/>
  <c r="D131" i="1"/>
  <c r="F131" i="1" s="1"/>
  <c r="BK673" i="1" l="1"/>
  <c r="BO673" i="1"/>
  <c r="BL673" i="1"/>
  <c r="AY673" i="1"/>
  <c r="AX673" i="1"/>
  <c r="G672" i="1"/>
  <c r="D132" i="1"/>
  <c r="C132" i="1"/>
  <c r="E132" i="1" s="1"/>
  <c r="A133" i="1"/>
  <c r="B133" i="1" s="1"/>
  <c r="BK672" i="1" l="1"/>
  <c r="BO672" i="1"/>
  <c r="BL672" i="1"/>
  <c r="AY672" i="1"/>
  <c r="AX672" i="1"/>
  <c r="G671" i="1"/>
  <c r="F132" i="1"/>
  <c r="C133" i="1"/>
  <c r="E133" i="1" s="1"/>
  <c r="A134" i="1"/>
  <c r="B134" i="1" s="1"/>
  <c r="D133" i="1"/>
  <c r="F133" i="1" l="1"/>
  <c r="BK671" i="1"/>
  <c r="BO671" i="1"/>
  <c r="BL671" i="1"/>
  <c r="AY671" i="1"/>
  <c r="AX671" i="1"/>
  <c r="G670" i="1"/>
  <c r="D134" i="1"/>
  <c r="C134" i="1"/>
  <c r="E134" i="1" s="1"/>
  <c r="A135" i="1"/>
  <c r="B135" i="1" s="1"/>
  <c r="BK670" i="1" l="1"/>
  <c r="BO670" i="1"/>
  <c r="BL670" i="1"/>
  <c r="AY670" i="1"/>
  <c r="AX670" i="1"/>
  <c r="F134" i="1"/>
  <c r="G669" i="1"/>
  <c r="C135" i="1"/>
  <c r="E135" i="1" s="1"/>
  <c r="A136" i="1"/>
  <c r="B136" i="1" s="1"/>
  <c r="D135" i="1"/>
  <c r="F135" i="1" s="1"/>
  <c r="BK669" i="1" l="1"/>
  <c r="BO669" i="1"/>
  <c r="BL669" i="1"/>
  <c r="AY669" i="1"/>
  <c r="AX669" i="1"/>
  <c r="G668" i="1"/>
  <c r="D136" i="1"/>
  <c r="C136" i="1"/>
  <c r="E136" i="1" s="1"/>
  <c r="A137" i="1"/>
  <c r="B137" i="1" s="1"/>
  <c r="BK668" i="1" l="1"/>
  <c r="BO668" i="1"/>
  <c r="BL668" i="1"/>
  <c r="AY668" i="1"/>
  <c r="AX668" i="1"/>
  <c r="F136" i="1"/>
  <c r="G667" i="1"/>
  <c r="C137" i="1"/>
  <c r="E137" i="1" s="1"/>
  <c r="A138" i="1"/>
  <c r="B138" i="1" s="1"/>
  <c r="D137" i="1"/>
  <c r="F137" i="1" s="1"/>
  <c r="BK667" i="1" l="1"/>
  <c r="BO667" i="1"/>
  <c r="BL667" i="1"/>
  <c r="AY667" i="1"/>
  <c r="AX667" i="1"/>
  <c r="G666" i="1"/>
  <c r="D138" i="1"/>
  <c r="C138" i="1"/>
  <c r="E138" i="1" s="1"/>
  <c r="A139" i="1"/>
  <c r="B139" i="1" s="1"/>
  <c r="BK666" i="1" l="1"/>
  <c r="BO666" i="1"/>
  <c r="BL666" i="1"/>
  <c r="AX666" i="1"/>
  <c r="AY666" i="1"/>
  <c r="F138" i="1"/>
  <c r="G665" i="1"/>
  <c r="C139" i="1"/>
  <c r="E139" i="1" s="1"/>
  <c r="A140" i="1"/>
  <c r="B140" i="1" s="1"/>
  <c r="D139" i="1"/>
  <c r="F139" i="1" s="1"/>
  <c r="BK665" i="1" l="1"/>
  <c r="BO665" i="1"/>
  <c r="BL665" i="1"/>
  <c r="AY665" i="1"/>
  <c r="AX665" i="1"/>
  <c r="G664" i="1"/>
  <c r="D140" i="1"/>
  <c r="C140" i="1"/>
  <c r="E140" i="1" s="1"/>
  <c r="A141" i="1"/>
  <c r="B141" i="1" s="1"/>
  <c r="BK664" i="1" l="1"/>
  <c r="BO664" i="1"/>
  <c r="BL664" i="1"/>
  <c r="AY664" i="1"/>
  <c r="AX664" i="1"/>
  <c r="F140" i="1"/>
  <c r="G663" i="1"/>
  <c r="C141" i="1"/>
  <c r="E141" i="1" s="1"/>
  <c r="A142" i="1"/>
  <c r="B142" i="1" s="1"/>
  <c r="D141" i="1"/>
  <c r="F141" i="1" s="1"/>
  <c r="BK663" i="1" l="1"/>
  <c r="BO663" i="1"/>
  <c r="BL663" i="1"/>
  <c r="AY663" i="1"/>
  <c r="AX663" i="1"/>
  <c r="G662" i="1"/>
  <c r="D142" i="1"/>
  <c r="C142" i="1"/>
  <c r="E142" i="1" s="1"/>
  <c r="A143" i="1"/>
  <c r="B143" i="1" s="1"/>
  <c r="BK662" i="1" l="1"/>
  <c r="BO662" i="1"/>
  <c r="BL662" i="1"/>
  <c r="AY662" i="1"/>
  <c r="AX662" i="1"/>
  <c r="F142" i="1"/>
  <c r="G661" i="1"/>
  <c r="C143" i="1"/>
  <c r="E143" i="1" s="1"/>
  <c r="A144" i="1"/>
  <c r="B144" i="1" s="1"/>
  <c r="D143" i="1"/>
  <c r="F143" i="1" s="1"/>
  <c r="BK661" i="1" l="1"/>
  <c r="BO661" i="1"/>
  <c r="BL661" i="1"/>
  <c r="AY661" i="1"/>
  <c r="AX661" i="1"/>
  <c r="G660" i="1"/>
  <c r="D144" i="1"/>
  <c r="C144" i="1"/>
  <c r="E144" i="1" s="1"/>
  <c r="A145" i="1"/>
  <c r="B145" i="1" s="1"/>
  <c r="BK660" i="1" l="1"/>
  <c r="BO660" i="1"/>
  <c r="AY660" i="1"/>
  <c r="AX660" i="1"/>
  <c r="BL660" i="1"/>
  <c r="F144" i="1"/>
  <c r="G659" i="1"/>
  <c r="C145" i="1"/>
  <c r="E145" i="1" s="1"/>
  <c r="A146" i="1"/>
  <c r="B146" i="1" s="1"/>
  <c r="D145" i="1"/>
  <c r="F145" i="1" s="1"/>
  <c r="BK659" i="1" l="1"/>
  <c r="BO659" i="1"/>
  <c r="BL659" i="1"/>
  <c r="AY659" i="1"/>
  <c r="AX659" i="1"/>
  <c r="G658" i="1"/>
  <c r="D146" i="1"/>
  <c r="C146" i="1"/>
  <c r="E146" i="1" s="1"/>
  <c r="A147" i="1"/>
  <c r="B147" i="1" s="1"/>
  <c r="F146" i="1" l="1"/>
  <c r="BK658" i="1"/>
  <c r="BO658" i="1"/>
  <c r="BL658" i="1"/>
  <c r="AX658" i="1"/>
  <c r="AY658" i="1"/>
  <c r="G657" i="1"/>
  <c r="C147" i="1"/>
  <c r="E147" i="1" s="1"/>
  <c r="A148" i="1"/>
  <c r="B148" i="1" s="1"/>
  <c r="D147" i="1"/>
  <c r="BK657" i="1" l="1"/>
  <c r="BO657" i="1"/>
  <c r="BL657" i="1"/>
  <c r="AY657" i="1"/>
  <c r="AX657" i="1"/>
  <c r="F147" i="1"/>
  <c r="G656" i="1"/>
  <c r="D148" i="1"/>
  <c r="C148" i="1"/>
  <c r="E148" i="1" s="1"/>
  <c r="A149" i="1"/>
  <c r="B149" i="1" s="1"/>
  <c r="BK656" i="1" l="1"/>
  <c r="BO656" i="1"/>
  <c r="BL656" i="1"/>
  <c r="AY656" i="1"/>
  <c r="AX656" i="1"/>
  <c r="G655" i="1"/>
  <c r="F148" i="1"/>
  <c r="C149" i="1"/>
  <c r="E149" i="1" s="1"/>
  <c r="A150" i="1"/>
  <c r="B150" i="1" s="1"/>
  <c r="D149" i="1"/>
  <c r="F149" i="1" l="1"/>
  <c r="BK655" i="1"/>
  <c r="BO655" i="1"/>
  <c r="BL655" i="1"/>
  <c r="AY655" i="1"/>
  <c r="AX655" i="1"/>
  <c r="G654" i="1"/>
  <c r="D150" i="1"/>
  <c r="C150" i="1"/>
  <c r="E150" i="1" s="1"/>
  <c r="A151" i="1"/>
  <c r="B151" i="1" s="1"/>
  <c r="BK654" i="1" l="1"/>
  <c r="BO654" i="1"/>
  <c r="BL654" i="1"/>
  <c r="AY654" i="1"/>
  <c r="AX654" i="1"/>
  <c r="F150" i="1"/>
  <c r="G653" i="1"/>
  <c r="C151" i="1"/>
  <c r="E151" i="1" s="1"/>
  <c r="A152" i="1"/>
  <c r="B152" i="1" s="1"/>
  <c r="D151" i="1"/>
  <c r="F151" i="1" s="1"/>
  <c r="BK653" i="1" l="1"/>
  <c r="BO653" i="1"/>
  <c r="BL653" i="1"/>
  <c r="AY653" i="1"/>
  <c r="AX653" i="1"/>
  <c r="G652" i="1"/>
  <c r="D152" i="1"/>
  <c r="C152" i="1"/>
  <c r="E152" i="1" s="1"/>
  <c r="A153" i="1"/>
  <c r="B153" i="1" s="1"/>
  <c r="BK652" i="1" l="1"/>
  <c r="BO652" i="1"/>
  <c r="BL652" i="1"/>
  <c r="AY652" i="1"/>
  <c r="AX652" i="1"/>
  <c r="G651" i="1"/>
  <c r="F152" i="1"/>
  <c r="C153" i="1"/>
  <c r="E153" i="1" s="1"/>
  <c r="A154" i="1"/>
  <c r="B154" i="1" s="1"/>
  <c r="D153" i="1"/>
  <c r="F153" i="1" l="1"/>
  <c r="BK651" i="1"/>
  <c r="BO651" i="1"/>
  <c r="BL651" i="1"/>
  <c r="AY651" i="1"/>
  <c r="AX651" i="1"/>
  <c r="G650" i="1"/>
  <c r="D154" i="1"/>
  <c r="C154" i="1"/>
  <c r="E154" i="1" s="1"/>
  <c r="A155" i="1"/>
  <c r="B155" i="1" s="1"/>
  <c r="BK650" i="1" l="1"/>
  <c r="BO650" i="1"/>
  <c r="BL650" i="1"/>
  <c r="AY650" i="1"/>
  <c r="AX650" i="1"/>
  <c r="F154" i="1"/>
  <c r="G649" i="1"/>
  <c r="C155" i="1"/>
  <c r="E155" i="1" s="1"/>
  <c r="A156" i="1"/>
  <c r="B156" i="1" s="1"/>
  <c r="D155" i="1"/>
  <c r="F155" i="1" s="1"/>
  <c r="BK649" i="1" l="1"/>
  <c r="BO649" i="1"/>
  <c r="BL649" i="1"/>
  <c r="AY649" i="1"/>
  <c r="AX649" i="1"/>
  <c r="G648" i="1"/>
  <c r="D156" i="1"/>
  <c r="C156" i="1"/>
  <c r="E156" i="1" s="1"/>
  <c r="A157" i="1"/>
  <c r="B157" i="1" s="1"/>
  <c r="BK648" i="1" l="1"/>
  <c r="BO648" i="1"/>
  <c r="BL648" i="1"/>
  <c r="AY648" i="1"/>
  <c r="AX648" i="1"/>
  <c r="F156" i="1"/>
  <c r="G647" i="1"/>
  <c r="C157" i="1"/>
  <c r="E157" i="1" s="1"/>
  <c r="A158" i="1"/>
  <c r="B158" i="1" s="1"/>
  <c r="D157" i="1"/>
  <c r="F157" i="1" s="1"/>
  <c r="BK647" i="1" l="1"/>
  <c r="BO647" i="1"/>
  <c r="BL647" i="1"/>
  <c r="AY647" i="1"/>
  <c r="AX647" i="1"/>
  <c r="G646" i="1"/>
  <c r="D158" i="1"/>
  <c r="C158" i="1"/>
  <c r="E158" i="1" s="1"/>
  <c r="A159" i="1"/>
  <c r="B159" i="1" s="1"/>
  <c r="BK646" i="1" l="1"/>
  <c r="BO646" i="1"/>
  <c r="BL646" i="1"/>
  <c r="AY646" i="1"/>
  <c r="AX646" i="1"/>
  <c r="F158" i="1"/>
  <c r="G645" i="1"/>
  <c r="C159" i="1"/>
  <c r="E159" i="1" s="1"/>
  <c r="A160" i="1"/>
  <c r="B160" i="1" s="1"/>
  <c r="D159" i="1"/>
  <c r="F159" i="1" s="1"/>
  <c r="BK645" i="1" l="1"/>
  <c r="BO645" i="1"/>
  <c r="BL645" i="1"/>
  <c r="AY645" i="1"/>
  <c r="AX645" i="1"/>
  <c r="G644" i="1"/>
  <c r="D160" i="1"/>
  <c r="C160" i="1"/>
  <c r="E160" i="1" s="1"/>
  <c r="A161" i="1"/>
  <c r="B161" i="1" s="1"/>
  <c r="BK644" i="1" l="1"/>
  <c r="BO644" i="1"/>
  <c r="BL644" i="1"/>
  <c r="AY644" i="1"/>
  <c r="AX644" i="1"/>
  <c r="F160" i="1"/>
  <c r="G643" i="1"/>
  <c r="C161" i="1"/>
  <c r="E161" i="1" s="1"/>
  <c r="A162" i="1"/>
  <c r="B162" i="1" s="1"/>
  <c r="D161" i="1"/>
  <c r="F161" i="1" s="1"/>
  <c r="BK643" i="1" l="1"/>
  <c r="BO643" i="1"/>
  <c r="BL643" i="1"/>
  <c r="AY643" i="1"/>
  <c r="AX643" i="1"/>
  <c r="G642" i="1"/>
  <c r="D162" i="1"/>
  <c r="C162" i="1"/>
  <c r="E162" i="1" s="1"/>
  <c r="A163" i="1"/>
  <c r="B163" i="1" s="1"/>
  <c r="BK642" i="1" l="1"/>
  <c r="BO642" i="1"/>
  <c r="BL642" i="1"/>
  <c r="AY642" i="1"/>
  <c r="AX642" i="1"/>
  <c r="F162" i="1"/>
  <c r="G641" i="1"/>
  <c r="C163" i="1"/>
  <c r="E163" i="1" s="1"/>
  <c r="A164" i="1"/>
  <c r="B164" i="1" s="1"/>
  <c r="D163" i="1"/>
  <c r="F163" i="1" s="1"/>
  <c r="BK641" i="1" l="1"/>
  <c r="BO641" i="1"/>
  <c r="BL641" i="1"/>
  <c r="AY641" i="1"/>
  <c r="AX641" i="1"/>
  <c r="G640" i="1"/>
  <c r="D164" i="1"/>
  <c r="C164" i="1"/>
  <c r="E164" i="1" s="1"/>
  <c r="A165" i="1"/>
  <c r="B165" i="1" s="1"/>
  <c r="BK640" i="1" l="1"/>
  <c r="BO640" i="1"/>
  <c r="BL640" i="1"/>
  <c r="AY640" i="1"/>
  <c r="AX640" i="1"/>
  <c r="F164" i="1"/>
  <c r="G639" i="1"/>
  <c r="C165" i="1"/>
  <c r="E165" i="1" s="1"/>
  <c r="D165" i="1"/>
  <c r="F165" i="1" s="1"/>
  <c r="A166" i="1"/>
  <c r="B166" i="1" s="1"/>
  <c r="BK639" i="1" l="1"/>
  <c r="BO639" i="1"/>
  <c r="BL639" i="1"/>
  <c r="AY639" i="1"/>
  <c r="AX639" i="1"/>
  <c r="G638" i="1"/>
  <c r="C166" i="1"/>
  <c r="E166" i="1" s="1"/>
  <c r="A167" i="1"/>
  <c r="B167" i="1" s="1"/>
  <c r="D166" i="1"/>
  <c r="F166" i="1" s="1"/>
  <c r="BK638" i="1" l="1"/>
  <c r="BO638" i="1"/>
  <c r="BL638" i="1"/>
  <c r="AY638" i="1"/>
  <c r="AX638" i="1"/>
  <c r="G637" i="1"/>
  <c r="D167" i="1"/>
  <c r="C167" i="1"/>
  <c r="E167" i="1" s="1"/>
  <c r="A168" i="1"/>
  <c r="B168" i="1" s="1"/>
  <c r="BK637" i="1" l="1"/>
  <c r="BO637" i="1"/>
  <c r="BL637" i="1"/>
  <c r="AY637" i="1"/>
  <c r="AX637" i="1"/>
  <c r="G636" i="1"/>
  <c r="F167" i="1"/>
  <c r="C168" i="1"/>
  <c r="E168" i="1" s="1"/>
  <c r="A169" i="1"/>
  <c r="B169" i="1" s="1"/>
  <c r="D168" i="1"/>
  <c r="F168" i="1" l="1"/>
  <c r="BK636" i="1"/>
  <c r="BO636" i="1"/>
  <c r="BL636" i="1"/>
  <c r="AY636" i="1"/>
  <c r="AX636" i="1"/>
  <c r="G635" i="1"/>
  <c r="D169" i="1"/>
  <c r="A170" i="1"/>
  <c r="B170" i="1" s="1"/>
  <c r="C169" i="1"/>
  <c r="E169" i="1" s="1"/>
  <c r="BK635" i="1" l="1"/>
  <c r="BO635" i="1"/>
  <c r="BL635" i="1"/>
  <c r="AY635" i="1"/>
  <c r="AX635" i="1"/>
  <c r="F169" i="1"/>
  <c r="G634" i="1"/>
  <c r="C170" i="1"/>
  <c r="E170" i="1" s="1"/>
  <c r="A171" i="1"/>
  <c r="B171" i="1" s="1"/>
  <c r="D170" i="1"/>
  <c r="F170" i="1" s="1"/>
  <c r="BK634" i="1" l="1"/>
  <c r="BO634" i="1"/>
  <c r="BL634" i="1"/>
  <c r="AY634" i="1"/>
  <c r="AX634" i="1"/>
  <c r="G633" i="1"/>
  <c r="D171" i="1"/>
  <c r="C171" i="1"/>
  <c r="E171" i="1" s="1"/>
  <c r="A172" i="1"/>
  <c r="B172" i="1" s="1"/>
  <c r="BK633" i="1" l="1"/>
  <c r="BO633" i="1"/>
  <c r="BL633" i="1"/>
  <c r="AY633" i="1"/>
  <c r="AX633" i="1"/>
  <c r="F171" i="1"/>
  <c r="G632" i="1"/>
  <c r="C172" i="1"/>
  <c r="E172" i="1" s="1"/>
  <c r="A173" i="1"/>
  <c r="B173" i="1" s="1"/>
  <c r="D172" i="1"/>
  <c r="F172" i="1" s="1"/>
  <c r="BK632" i="1" l="1"/>
  <c r="BO632" i="1"/>
  <c r="BL632" i="1"/>
  <c r="AY632" i="1"/>
  <c r="AX632" i="1"/>
  <c r="G631" i="1"/>
  <c r="D173" i="1"/>
  <c r="A174" i="1"/>
  <c r="B174" i="1" s="1"/>
  <c r="C173" i="1"/>
  <c r="E173" i="1" s="1"/>
  <c r="BK631" i="1" l="1"/>
  <c r="BO631" i="1"/>
  <c r="BL631" i="1"/>
  <c r="AY631" i="1"/>
  <c r="AX631" i="1"/>
  <c r="F173" i="1"/>
  <c r="G630" i="1"/>
  <c r="C174" i="1"/>
  <c r="E174" i="1" s="1"/>
  <c r="A175" i="1"/>
  <c r="B175" i="1" s="1"/>
  <c r="D174" i="1"/>
  <c r="F174" i="1" s="1"/>
  <c r="BK630" i="1" l="1"/>
  <c r="BO630" i="1"/>
  <c r="BL630" i="1"/>
  <c r="AY630" i="1"/>
  <c r="AX630" i="1"/>
  <c r="G629" i="1"/>
  <c r="D175" i="1"/>
  <c r="C175" i="1"/>
  <c r="E175" i="1" s="1"/>
  <c r="A176" i="1"/>
  <c r="B176" i="1" s="1"/>
  <c r="BK629" i="1" l="1"/>
  <c r="BO629" i="1"/>
  <c r="BL629" i="1"/>
  <c r="AY629" i="1"/>
  <c r="AX629" i="1"/>
  <c r="F175" i="1"/>
  <c r="G628" i="1"/>
  <c r="C176" i="1"/>
  <c r="E176" i="1" s="1"/>
  <c r="A177" i="1"/>
  <c r="B177" i="1" s="1"/>
  <c r="D176" i="1"/>
  <c r="F176" i="1" s="1"/>
  <c r="BK628" i="1" l="1"/>
  <c r="BO628" i="1"/>
  <c r="AY628" i="1"/>
  <c r="BL628" i="1"/>
  <c r="AX628" i="1"/>
  <c r="G627" i="1"/>
  <c r="D177" i="1"/>
  <c r="A178" i="1"/>
  <c r="B178" i="1" s="1"/>
  <c r="C177" i="1"/>
  <c r="E177" i="1" s="1"/>
  <c r="BK627" i="1" l="1"/>
  <c r="BO627" i="1"/>
  <c r="BL627" i="1"/>
  <c r="AY627" i="1"/>
  <c r="AX627" i="1"/>
  <c r="F177" i="1"/>
  <c r="G626" i="1"/>
  <c r="C178" i="1"/>
  <c r="E178" i="1" s="1"/>
  <c r="A179" i="1"/>
  <c r="B179" i="1" s="1"/>
  <c r="D178" i="1"/>
  <c r="F178" i="1" s="1"/>
  <c r="BK626" i="1" l="1"/>
  <c r="BO626" i="1"/>
  <c r="BL626" i="1"/>
  <c r="AY626" i="1"/>
  <c r="AX626" i="1"/>
  <c r="G625" i="1"/>
  <c r="D179" i="1"/>
  <c r="C179" i="1"/>
  <c r="E179" i="1" s="1"/>
  <c r="A180" i="1"/>
  <c r="B180" i="1" s="1"/>
  <c r="BK625" i="1" l="1"/>
  <c r="BO625" i="1"/>
  <c r="BL625" i="1"/>
  <c r="AY625" i="1"/>
  <c r="AX625" i="1"/>
  <c r="F179" i="1"/>
  <c r="G624" i="1"/>
  <c r="C180" i="1"/>
  <c r="E180" i="1" s="1"/>
  <c r="D180" i="1"/>
  <c r="A181" i="1"/>
  <c r="B181" i="1" s="1"/>
  <c r="BK624" i="1" l="1"/>
  <c r="BO624" i="1"/>
  <c r="BL624" i="1"/>
  <c r="AY624" i="1"/>
  <c r="AX624" i="1"/>
  <c r="F180" i="1"/>
  <c r="G623" i="1"/>
  <c r="C181" i="1"/>
  <c r="E181" i="1" s="1"/>
  <c r="A182" i="1"/>
  <c r="B182" i="1" s="1"/>
  <c r="D181" i="1"/>
  <c r="BK623" i="1" l="1"/>
  <c r="BO623" i="1"/>
  <c r="BL623" i="1"/>
  <c r="AY623" i="1"/>
  <c r="AX623" i="1"/>
  <c r="F181" i="1"/>
  <c r="G622" i="1"/>
  <c r="D182" i="1"/>
  <c r="C182" i="1"/>
  <c r="E182" i="1" s="1"/>
  <c r="A183" i="1"/>
  <c r="B183" i="1" s="1"/>
  <c r="BK622" i="1" l="1"/>
  <c r="BO622" i="1"/>
  <c r="BL622" i="1"/>
  <c r="AY622" i="1"/>
  <c r="AX622" i="1"/>
  <c r="F182" i="1"/>
  <c r="G621" i="1"/>
  <c r="C183" i="1"/>
  <c r="E183" i="1" s="1"/>
  <c r="A184" i="1"/>
  <c r="B184" i="1" s="1"/>
  <c r="D183" i="1"/>
  <c r="BK621" i="1" l="1"/>
  <c r="BO621" i="1"/>
  <c r="BL621" i="1"/>
  <c r="AY621" i="1"/>
  <c r="AX621" i="1"/>
  <c r="F183" i="1"/>
  <c r="G620" i="1"/>
  <c r="D184" i="1"/>
  <c r="C184" i="1"/>
  <c r="E184" i="1" s="1"/>
  <c r="A185" i="1"/>
  <c r="B185" i="1" s="1"/>
  <c r="BK620" i="1" l="1"/>
  <c r="BO620" i="1"/>
  <c r="BL620" i="1"/>
  <c r="AY620" i="1"/>
  <c r="AX620" i="1"/>
  <c r="F184" i="1"/>
  <c r="G619" i="1"/>
  <c r="C185" i="1"/>
  <c r="E185" i="1" s="1"/>
  <c r="A186" i="1"/>
  <c r="B186" i="1" s="1"/>
  <c r="D185" i="1"/>
  <c r="BK619" i="1" l="1"/>
  <c r="BO619" i="1"/>
  <c r="BL619" i="1"/>
  <c r="AY619" i="1"/>
  <c r="AX619" i="1"/>
  <c r="F185" i="1"/>
  <c r="G618" i="1"/>
  <c r="D186" i="1"/>
  <c r="C186" i="1"/>
  <c r="E186" i="1" s="1"/>
  <c r="A187" i="1"/>
  <c r="B187" i="1" s="1"/>
  <c r="BK618" i="1" l="1"/>
  <c r="BO618" i="1"/>
  <c r="BL618" i="1"/>
  <c r="AY618" i="1"/>
  <c r="AX618" i="1"/>
  <c r="F186" i="1"/>
  <c r="G617" i="1"/>
  <c r="C187" i="1"/>
  <c r="E187" i="1" s="1"/>
  <c r="A188" i="1"/>
  <c r="B188" i="1" s="1"/>
  <c r="D187" i="1"/>
  <c r="BK617" i="1" l="1"/>
  <c r="BO617" i="1"/>
  <c r="BL617" i="1"/>
  <c r="AY617" i="1"/>
  <c r="AX617" i="1"/>
  <c r="F187" i="1"/>
  <c r="G616" i="1"/>
  <c r="D188" i="1"/>
  <c r="C188" i="1"/>
  <c r="E188" i="1" s="1"/>
  <c r="A189" i="1"/>
  <c r="B189" i="1" s="1"/>
  <c r="BK616" i="1" l="1"/>
  <c r="BO616" i="1"/>
  <c r="BL616" i="1"/>
  <c r="AY616" i="1"/>
  <c r="AX616" i="1"/>
  <c r="F188" i="1"/>
  <c r="G615" i="1"/>
  <c r="C189" i="1"/>
  <c r="E189" i="1" s="1"/>
  <c r="A190" i="1"/>
  <c r="B190" i="1" s="1"/>
  <c r="D189" i="1"/>
  <c r="F189" i="1" s="1"/>
  <c r="BK615" i="1" l="1"/>
  <c r="BO615" i="1"/>
  <c r="BL615" i="1"/>
  <c r="AY615" i="1"/>
  <c r="AX615" i="1"/>
  <c r="G614" i="1"/>
  <c r="D190" i="1"/>
  <c r="C190" i="1"/>
  <c r="E190" i="1" s="1"/>
  <c r="A191" i="1"/>
  <c r="B191" i="1" s="1"/>
  <c r="BK614" i="1" l="1"/>
  <c r="BO614" i="1"/>
  <c r="BL614" i="1"/>
  <c r="AY614" i="1"/>
  <c r="AX614" i="1"/>
  <c r="F190" i="1"/>
  <c r="G613" i="1"/>
  <c r="C191" i="1"/>
  <c r="E191" i="1" s="1"/>
  <c r="A192" i="1"/>
  <c r="B192" i="1" s="1"/>
  <c r="D191" i="1"/>
  <c r="F191" i="1" s="1"/>
  <c r="BK613" i="1" l="1"/>
  <c r="BO613" i="1"/>
  <c r="BL613" i="1"/>
  <c r="AY613" i="1"/>
  <c r="AX613" i="1"/>
  <c r="G612" i="1"/>
  <c r="D192" i="1"/>
  <c r="C192" i="1"/>
  <c r="E192" i="1" s="1"/>
  <c r="A193" i="1"/>
  <c r="B193" i="1" s="1"/>
  <c r="BK612" i="1" l="1"/>
  <c r="BO612" i="1"/>
  <c r="AY612" i="1"/>
  <c r="AX612" i="1"/>
  <c r="BL612" i="1"/>
  <c r="F192" i="1"/>
  <c r="G611" i="1"/>
  <c r="C193" i="1"/>
  <c r="E193" i="1" s="1"/>
  <c r="A194" i="1"/>
  <c r="B194" i="1" s="1"/>
  <c r="D193" i="1"/>
  <c r="F193" i="1" s="1"/>
  <c r="BK611" i="1" l="1"/>
  <c r="BO611" i="1"/>
  <c r="BL611" i="1"/>
  <c r="AY611" i="1"/>
  <c r="AX611" i="1"/>
  <c r="G610" i="1"/>
  <c r="D194" i="1"/>
  <c r="C194" i="1"/>
  <c r="E194" i="1" s="1"/>
  <c r="A195" i="1"/>
  <c r="B195" i="1" s="1"/>
  <c r="BK610" i="1" l="1"/>
  <c r="BO610" i="1"/>
  <c r="BL610" i="1"/>
  <c r="AY610" i="1"/>
  <c r="AX610" i="1"/>
  <c r="F194" i="1"/>
  <c r="G609" i="1"/>
  <c r="C195" i="1"/>
  <c r="E195" i="1" s="1"/>
  <c r="A196" i="1"/>
  <c r="B196" i="1" s="1"/>
  <c r="D195" i="1"/>
  <c r="F195" i="1" s="1"/>
  <c r="BK609" i="1" l="1"/>
  <c r="BO609" i="1"/>
  <c r="BL609" i="1"/>
  <c r="AY609" i="1"/>
  <c r="AX609" i="1"/>
  <c r="G608" i="1"/>
  <c r="D196" i="1"/>
  <c r="C196" i="1"/>
  <c r="E196" i="1" s="1"/>
  <c r="A197" i="1"/>
  <c r="B197" i="1" s="1"/>
  <c r="BK608" i="1" l="1"/>
  <c r="BO608" i="1"/>
  <c r="BL608" i="1"/>
  <c r="AY608" i="1"/>
  <c r="AX608" i="1"/>
  <c r="F196" i="1"/>
  <c r="G607" i="1"/>
  <c r="C197" i="1"/>
  <c r="E197" i="1" s="1"/>
  <c r="A198" i="1"/>
  <c r="B198" i="1" s="1"/>
  <c r="D197" i="1"/>
  <c r="F197" i="1" s="1"/>
  <c r="BK607" i="1" l="1"/>
  <c r="BO607" i="1"/>
  <c r="BL607" i="1"/>
  <c r="AY607" i="1"/>
  <c r="AX607" i="1"/>
  <c r="G606" i="1"/>
  <c r="D198" i="1"/>
  <c r="C198" i="1"/>
  <c r="E198" i="1" s="1"/>
  <c r="A199" i="1"/>
  <c r="B199" i="1" s="1"/>
  <c r="BK606" i="1" l="1"/>
  <c r="BO606" i="1"/>
  <c r="BL606" i="1"/>
  <c r="AY606" i="1"/>
  <c r="AX606" i="1"/>
  <c r="F198" i="1"/>
  <c r="G605" i="1"/>
  <c r="C199" i="1"/>
  <c r="E199" i="1" s="1"/>
  <c r="A200" i="1"/>
  <c r="B200" i="1" s="1"/>
  <c r="D199" i="1"/>
  <c r="F199" i="1" s="1"/>
  <c r="BK605" i="1" l="1"/>
  <c r="BO605" i="1"/>
  <c r="BL605" i="1"/>
  <c r="AY605" i="1"/>
  <c r="AX605" i="1"/>
  <c r="G604" i="1"/>
  <c r="D200" i="1"/>
  <c r="C200" i="1"/>
  <c r="E200" i="1" s="1"/>
  <c r="A201" i="1"/>
  <c r="B201" i="1" s="1"/>
  <c r="BK604" i="1" l="1"/>
  <c r="BO604" i="1"/>
  <c r="BL604" i="1"/>
  <c r="AY604" i="1"/>
  <c r="AX604" i="1"/>
  <c r="F200" i="1"/>
  <c r="G603" i="1"/>
  <c r="C201" i="1"/>
  <c r="E201" i="1" s="1"/>
  <c r="A202" i="1"/>
  <c r="B202" i="1" s="1"/>
  <c r="D201" i="1"/>
  <c r="F201" i="1" s="1"/>
  <c r="BK603" i="1" l="1"/>
  <c r="BO603" i="1"/>
  <c r="BL603" i="1"/>
  <c r="AY603" i="1"/>
  <c r="AX603" i="1"/>
  <c r="G602" i="1"/>
  <c r="D202" i="1"/>
  <c r="C202" i="1"/>
  <c r="E202" i="1" s="1"/>
  <c r="A203" i="1"/>
  <c r="B203" i="1" s="1"/>
  <c r="BK602" i="1" l="1"/>
  <c r="BO602" i="1"/>
  <c r="BL602" i="1"/>
  <c r="AY602" i="1"/>
  <c r="AX602" i="1"/>
  <c r="F202" i="1"/>
  <c r="G601" i="1"/>
  <c r="C203" i="1"/>
  <c r="E203" i="1" s="1"/>
  <c r="A204" i="1"/>
  <c r="B204" i="1" s="1"/>
  <c r="D203" i="1"/>
  <c r="F203" i="1" s="1"/>
  <c r="BK601" i="1" l="1"/>
  <c r="BO601" i="1"/>
  <c r="BL601" i="1"/>
  <c r="AY601" i="1"/>
  <c r="AX601" i="1"/>
  <c r="G600" i="1"/>
  <c r="D204" i="1"/>
  <c r="C204" i="1"/>
  <c r="E204" i="1" s="1"/>
  <c r="A205" i="1"/>
  <c r="B205" i="1" s="1"/>
  <c r="BK600" i="1" l="1"/>
  <c r="BO600" i="1"/>
  <c r="BL600" i="1"/>
  <c r="AY600" i="1"/>
  <c r="AX600" i="1"/>
  <c r="F204" i="1"/>
  <c r="G599" i="1"/>
  <c r="C205" i="1"/>
  <c r="E205" i="1" s="1"/>
  <c r="A206" i="1"/>
  <c r="B206" i="1" s="1"/>
  <c r="D205" i="1"/>
  <c r="F205" i="1" s="1"/>
  <c r="BK599" i="1" l="1"/>
  <c r="BO599" i="1"/>
  <c r="BL599" i="1"/>
  <c r="AY599" i="1"/>
  <c r="AX599" i="1"/>
  <c r="G598" i="1"/>
  <c r="D206" i="1"/>
  <c r="C206" i="1"/>
  <c r="E206" i="1" s="1"/>
  <c r="A207" i="1"/>
  <c r="B207" i="1" s="1"/>
  <c r="BK598" i="1" l="1"/>
  <c r="BO598" i="1"/>
  <c r="BL598" i="1"/>
  <c r="AY598" i="1"/>
  <c r="AX598" i="1"/>
  <c r="G597" i="1"/>
  <c r="F206" i="1"/>
  <c r="C207" i="1"/>
  <c r="E207" i="1" s="1"/>
  <c r="A208" i="1"/>
  <c r="B208" i="1" s="1"/>
  <c r="D207" i="1"/>
  <c r="F207" i="1" l="1"/>
  <c r="BK597" i="1"/>
  <c r="BO597" i="1"/>
  <c r="BL597" i="1"/>
  <c r="AY597" i="1"/>
  <c r="AX597" i="1"/>
  <c r="G596" i="1"/>
  <c r="D208" i="1"/>
  <c r="C208" i="1"/>
  <c r="E208" i="1" s="1"/>
  <c r="A209" i="1"/>
  <c r="B209" i="1" s="1"/>
  <c r="BK596" i="1" l="1"/>
  <c r="BO596" i="1"/>
  <c r="AY596" i="1"/>
  <c r="AX596" i="1"/>
  <c r="BL596" i="1"/>
  <c r="F208" i="1"/>
  <c r="G595" i="1"/>
  <c r="C209" i="1"/>
  <c r="E209" i="1" s="1"/>
  <c r="A210" i="1"/>
  <c r="B210" i="1" s="1"/>
  <c r="D209" i="1"/>
  <c r="F209" i="1" s="1"/>
  <c r="BK595" i="1" l="1"/>
  <c r="BO595" i="1"/>
  <c r="BL595" i="1"/>
  <c r="AY595" i="1"/>
  <c r="AX595" i="1"/>
  <c r="G594" i="1"/>
  <c r="D210" i="1"/>
  <c r="C210" i="1"/>
  <c r="E210" i="1" s="1"/>
  <c r="A211" i="1"/>
  <c r="B211" i="1" s="1"/>
  <c r="BK594" i="1" l="1"/>
  <c r="BO594" i="1"/>
  <c r="BL594" i="1"/>
  <c r="AY594" i="1"/>
  <c r="AX594" i="1"/>
  <c r="F210" i="1"/>
  <c r="G593" i="1"/>
  <c r="C211" i="1"/>
  <c r="E211" i="1" s="1"/>
  <c r="A212" i="1"/>
  <c r="B212" i="1" s="1"/>
  <c r="D211" i="1"/>
  <c r="F211" i="1" s="1"/>
  <c r="BK593" i="1" l="1"/>
  <c r="BO593" i="1"/>
  <c r="BL593" i="1"/>
  <c r="AY593" i="1"/>
  <c r="AX593" i="1"/>
  <c r="G592" i="1"/>
  <c r="D212" i="1"/>
  <c r="C212" i="1"/>
  <c r="E212" i="1" s="1"/>
  <c r="A213" i="1"/>
  <c r="B213" i="1" s="1"/>
  <c r="BK592" i="1" l="1"/>
  <c r="BO592" i="1"/>
  <c r="BL592" i="1"/>
  <c r="AY592" i="1"/>
  <c r="AX592" i="1"/>
  <c r="F212" i="1"/>
  <c r="G591" i="1"/>
  <c r="C213" i="1"/>
  <c r="E213" i="1" s="1"/>
  <c r="A214" i="1"/>
  <c r="B214" i="1" s="1"/>
  <c r="D213" i="1"/>
  <c r="F213" i="1" s="1"/>
  <c r="BK591" i="1" l="1"/>
  <c r="BO591" i="1"/>
  <c r="BL591" i="1"/>
  <c r="AY591" i="1"/>
  <c r="AX591" i="1"/>
  <c r="G590" i="1"/>
  <c r="D214" i="1"/>
  <c r="C214" i="1"/>
  <c r="E214" i="1" s="1"/>
  <c r="A215" i="1"/>
  <c r="B215" i="1" s="1"/>
  <c r="BK590" i="1" l="1"/>
  <c r="BO590" i="1"/>
  <c r="BL590" i="1"/>
  <c r="AY590" i="1"/>
  <c r="AX590" i="1"/>
  <c r="G589" i="1"/>
  <c r="F214" i="1"/>
  <c r="C215" i="1"/>
  <c r="E215" i="1" s="1"/>
  <c r="A216" i="1"/>
  <c r="B216" i="1" s="1"/>
  <c r="D215" i="1"/>
  <c r="F215" i="1" s="1"/>
  <c r="BK589" i="1" l="1"/>
  <c r="BO589" i="1"/>
  <c r="BL589" i="1"/>
  <c r="AY589" i="1"/>
  <c r="AX589" i="1"/>
  <c r="G588" i="1"/>
  <c r="D216" i="1"/>
  <c r="C216" i="1"/>
  <c r="E216" i="1" s="1"/>
  <c r="A217" i="1"/>
  <c r="B217" i="1" s="1"/>
  <c r="BK588" i="1" l="1"/>
  <c r="BO588" i="1"/>
  <c r="BL588" i="1"/>
  <c r="AY588" i="1"/>
  <c r="AX588" i="1"/>
  <c r="F216" i="1"/>
  <c r="G587" i="1"/>
  <c r="C217" i="1"/>
  <c r="E217" i="1" s="1"/>
  <c r="A218" i="1"/>
  <c r="B218" i="1" s="1"/>
  <c r="D217" i="1"/>
  <c r="F217" i="1" s="1"/>
  <c r="BK587" i="1" l="1"/>
  <c r="BO587" i="1"/>
  <c r="BL587" i="1"/>
  <c r="AY587" i="1"/>
  <c r="AX587" i="1"/>
  <c r="G586" i="1"/>
  <c r="D218" i="1"/>
  <c r="C218" i="1"/>
  <c r="E218" i="1" s="1"/>
  <c r="A219" i="1"/>
  <c r="B219" i="1" s="1"/>
  <c r="BK586" i="1" l="1"/>
  <c r="BO586" i="1"/>
  <c r="BL586" i="1"/>
  <c r="AY586" i="1"/>
  <c r="AX586" i="1"/>
  <c r="F218" i="1"/>
  <c r="G585" i="1"/>
  <c r="C219" i="1"/>
  <c r="E219" i="1" s="1"/>
  <c r="A220" i="1"/>
  <c r="B220" i="1" s="1"/>
  <c r="D219" i="1"/>
  <c r="F219" i="1" s="1"/>
  <c r="BK585" i="1" l="1"/>
  <c r="BO585" i="1"/>
  <c r="BL585" i="1"/>
  <c r="AY585" i="1"/>
  <c r="AX585" i="1"/>
  <c r="G584" i="1"/>
  <c r="D220" i="1"/>
  <c r="C220" i="1"/>
  <c r="E220" i="1" s="1"/>
  <c r="A221" i="1"/>
  <c r="B221" i="1" s="1"/>
  <c r="BK584" i="1" l="1"/>
  <c r="BO584" i="1"/>
  <c r="BL584" i="1"/>
  <c r="AY584" i="1"/>
  <c r="AX584" i="1"/>
  <c r="F220" i="1"/>
  <c r="G583" i="1"/>
  <c r="C221" i="1"/>
  <c r="E221" i="1" s="1"/>
  <c r="A222" i="1"/>
  <c r="B222" i="1" s="1"/>
  <c r="D221" i="1"/>
  <c r="F221" i="1" s="1"/>
  <c r="BK583" i="1" l="1"/>
  <c r="BO583" i="1"/>
  <c r="BL583" i="1"/>
  <c r="AY583" i="1"/>
  <c r="AX583" i="1"/>
  <c r="G582" i="1"/>
  <c r="D222" i="1"/>
  <c r="C222" i="1"/>
  <c r="E222" i="1" s="1"/>
  <c r="A223" i="1"/>
  <c r="B223" i="1" s="1"/>
  <c r="BK582" i="1" l="1"/>
  <c r="BO582" i="1"/>
  <c r="BL582" i="1"/>
  <c r="AY582" i="1"/>
  <c r="AX582" i="1"/>
  <c r="G581" i="1"/>
  <c r="F222" i="1"/>
  <c r="C223" i="1"/>
  <c r="E223" i="1" s="1"/>
  <c r="A224" i="1"/>
  <c r="B224" i="1" s="1"/>
  <c r="D223" i="1"/>
  <c r="F223" i="1" l="1"/>
  <c r="BK581" i="1"/>
  <c r="BO581" i="1"/>
  <c r="BL581" i="1"/>
  <c r="AY581" i="1"/>
  <c r="AX581" i="1"/>
  <c r="G580" i="1"/>
  <c r="D224" i="1"/>
  <c r="C224" i="1"/>
  <c r="E224" i="1" s="1"/>
  <c r="A225" i="1"/>
  <c r="B225" i="1" s="1"/>
  <c r="BK580" i="1" l="1"/>
  <c r="BO580" i="1"/>
  <c r="BL580" i="1"/>
  <c r="AY580" i="1"/>
  <c r="AX580" i="1"/>
  <c r="G579" i="1"/>
  <c r="F224" i="1"/>
  <c r="C225" i="1"/>
  <c r="E225" i="1" s="1"/>
  <c r="A226" i="1"/>
  <c r="B226" i="1" s="1"/>
  <c r="D225" i="1"/>
  <c r="F225" i="1" l="1"/>
  <c r="BK579" i="1"/>
  <c r="BO579" i="1"/>
  <c r="BL579" i="1"/>
  <c r="AY579" i="1"/>
  <c r="AX579" i="1"/>
  <c r="G578" i="1"/>
  <c r="D226" i="1"/>
  <c r="C226" i="1"/>
  <c r="E226" i="1" s="1"/>
  <c r="A227" i="1"/>
  <c r="B227" i="1" s="1"/>
  <c r="BK578" i="1" l="1"/>
  <c r="BO578" i="1"/>
  <c r="BL578" i="1"/>
  <c r="AY578" i="1"/>
  <c r="AX578" i="1"/>
  <c r="F226" i="1"/>
  <c r="G577" i="1"/>
  <c r="C227" i="1"/>
  <c r="E227" i="1" s="1"/>
  <c r="A228" i="1"/>
  <c r="B228" i="1" s="1"/>
  <c r="D227" i="1"/>
  <c r="F227" i="1" s="1"/>
  <c r="BK577" i="1" l="1"/>
  <c r="BO577" i="1"/>
  <c r="BL577" i="1"/>
  <c r="AY577" i="1"/>
  <c r="AX577" i="1"/>
  <c r="G576" i="1"/>
  <c r="D228" i="1"/>
  <c r="C228" i="1"/>
  <c r="E228" i="1" s="1"/>
  <c r="A229" i="1"/>
  <c r="B229" i="1" s="1"/>
  <c r="BK576" i="1" l="1"/>
  <c r="BO576" i="1"/>
  <c r="BL576" i="1"/>
  <c r="AY576" i="1"/>
  <c r="AX576" i="1"/>
  <c r="F228" i="1"/>
  <c r="G575" i="1"/>
  <c r="C229" i="1"/>
  <c r="E229" i="1" s="1"/>
  <c r="A230" i="1"/>
  <c r="B230" i="1" s="1"/>
  <c r="D229" i="1"/>
  <c r="F229" i="1" s="1"/>
  <c r="BK575" i="1" l="1"/>
  <c r="BO575" i="1"/>
  <c r="BL575" i="1"/>
  <c r="AY575" i="1"/>
  <c r="AX575" i="1"/>
  <c r="G574" i="1"/>
  <c r="D230" i="1"/>
  <c r="C230" i="1"/>
  <c r="E230" i="1" s="1"/>
  <c r="A231" i="1"/>
  <c r="B231" i="1" s="1"/>
  <c r="BK574" i="1" l="1"/>
  <c r="BO574" i="1"/>
  <c r="BL574" i="1"/>
  <c r="AY574" i="1"/>
  <c r="AX574" i="1"/>
  <c r="F230" i="1"/>
  <c r="G573" i="1"/>
  <c r="C231" i="1"/>
  <c r="E231" i="1" s="1"/>
  <c r="A232" i="1"/>
  <c r="B232" i="1" s="1"/>
  <c r="D231" i="1"/>
  <c r="F231" i="1" s="1"/>
  <c r="BK573" i="1" l="1"/>
  <c r="BO573" i="1"/>
  <c r="BL573" i="1"/>
  <c r="AY573" i="1"/>
  <c r="AX573" i="1"/>
  <c r="G572" i="1"/>
  <c r="D232" i="1"/>
  <c r="C232" i="1"/>
  <c r="E232" i="1" s="1"/>
  <c r="A233" i="1"/>
  <c r="B233" i="1" s="1"/>
  <c r="BK572" i="1" l="1"/>
  <c r="BO572" i="1"/>
  <c r="BL572" i="1"/>
  <c r="AY572" i="1"/>
  <c r="AX572" i="1"/>
  <c r="G571" i="1"/>
  <c r="F232" i="1"/>
  <c r="C233" i="1"/>
  <c r="E233" i="1" s="1"/>
  <c r="A234" i="1"/>
  <c r="B234" i="1" s="1"/>
  <c r="D233" i="1"/>
  <c r="F233" i="1" s="1"/>
  <c r="BK571" i="1" l="1"/>
  <c r="BO571" i="1"/>
  <c r="BL571" i="1"/>
  <c r="AY571" i="1"/>
  <c r="AX571" i="1"/>
  <c r="G570" i="1"/>
  <c r="D234" i="1"/>
  <c r="C234" i="1"/>
  <c r="E234" i="1" s="1"/>
  <c r="A235" i="1"/>
  <c r="B235" i="1" s="1"/>
  <c r="BK570" i="1" l="1"/>
  <c r="BO570" i="1"/>
  <c r="BL570" i="1"/>
  <c r="AY570" i="1"/>
  <c r="AX570" i="1"/>
  <c r="F234" i="1"/>
  <c r="G569" i="1"/>
  <c r="C235" i="1"/>
  <c r="E235" i="1" s="1"/>
  <c r="A236" i="1"/>
  <c r="B236" i="1" s="1"/>
  <c r="D235" i="1"/>
  <c r="F235" i="1" s="1"/>
  <c r="BK569" i="1" l="1"/>
  <c r="BO569" i="1"/>
  <c r="BL569" i="1"/>
  <c r="AY569" i="1"/>
  <c r="AX569" i="1"/>
  <c r="G568" i="1"/>
  <c r="D236" i="1"/>
  <c r="C236" i="1"/>
  <c r="E236" i="1" s="1"/>
  <c r="A237" i="1"/>
  <c r="B237" i="1" s="1"/>
  <c r="BK568" i="1" l="1"/>
  <c r="BO568" i="1"/>
  <c r="BL568" i="1"/>
  <c r="AY568" i="1"/>
  <c r="AX568" i="1"/>
  <c r="F236" i="1"/>
  <c r="G567" i="1"/>
  <c r="C237" i="1"/>
  <c r="E237" i="1" s="1"/>
  <c r="A238" i="1"/>
  <c r="B238" i="1" s="1"/>
  <c r="D237" i="1"/>
  <c r="BK567" i="1" l="1"/>
  <c r="BO567" i="1"/>
  <c r="BL567" i="1"/>
  <c r="AY567" i="1"/>
  <c r="AX567" i="1"/>
  <c r="F237" i="1"/>
  <c r="G566" i="1"/>
  <c r="D238" i="1"/>
  <c r="C238" i="1"/>
  <c r="E238" i="1" s="1"/>
  <c r="A239" i="1"/>
  <c r="B239" i="1" s="1"/>
  <c r="BK566" i="1" l="1"/>
  <c r="BO566" i="1"/>
  <c r="BL566" i="1"/>
  <c r="AY566" i="1"/>
  <c r="AX566" i="1"/>
  <c r="G565" i="1"/>
  <c r="F238" i="1"/>
  <c r="C239" i="1"/>
  <c r="E239" i="1" s="1"/>
  <c r="A240" i="1"/>
  <c r="B240" i="1" s="1"/>
  <c r="D239" i="1"/>
  <c r="F239" i="1" s="1"/>
  <c r="BK565" i="1" l="1"/>
  <c r="BO565" i="1"/>
  <c r="BL565" i="1"/>
  <c r="AY565" i="1"/>
  <c r="AX565" i="1"/>
  <c r="G564" i="1"/>
  <c r="D240" i="1"/>
  <c r="C240" i="1"/>
  <c r="E240" i="1" s="1"/>
  <c r="A241" i="1"/>
  <c r="B241" i="1" s="1"/>
  <c r="BK564" i="1" l="1"/>
  <c r="BO564" i="1"/>
  <c r="AY564" i="1"/>
  <c r="BL564" i="1"/>
  <c r="AX564" i="1"/>
  <c r="F240" i="1"/>
  <c r="G563" i="1"/>
  <c r="C241" i="1"/>
  <c r="E241" i="1" s="1"/>
  <c r="A242" i="1"/>
  <c r="B242" i="1" s="1"/>
  <c r="D241" i="1"/>
  <c r="BK563" i="1" l="1"/>
  <c r="BO563" i="1"/>
  <c r="BL563" i="1"/>
  <c r="AY563" i="1"/>
  <c r="AX563" i="1"/>
  <c r="F241" i="1"/>
  <c r="G562" i="1"/>
  <c r="D242" i="1"/>
  <c r="C242" i="1"/>
  <c r="E242" i="1" s="1"/>
  <c r="A243" i="1"/>
  <c r="B243" i="1" s="1"/>
  <c r="BK562" i="1" l="1"/>
  <c r="BO562" i="1"/>
  <c r="BL562" i="1"/>
  <c r="AY562" i="1"/>
  <c r="AX562" i="1"/>
  <c r="F242" i="1"/>
  <c r="G561" i="1"/>
  <c r="C243" i="1"/>
  <c r="E243" i="1" s="1"/>
  <c r="A244" i="1"/>
  <c r="B244" i="1" s="1"/>
  <c r="D243" i="1"/>
  <c r="BK561" i="1" l="1"/>
  <c r="BO561" i="1"/>
  <c r="BL561" i="1"/>
  <c r="AY561" i="1"/>
  <c r="AX561" i="1"/>
  <c r="F243" i="1"/>
  <c r="G560" i="1"/>
  <c r="D244" i="1"/>
  <c r="C244" i="1"/>
  <c r="E244" i="1" s="1"/>
  <c r="A245" i="1"/>
  <c r="B245" i="1" s="1"/>
  <c r="BK560" i="1" l="1"/>
  <c r="BO560" i="1"/>
  <c r="BL560" i="1"/>
  <c r="AY560" i="1"/>
  <c r="AX560" i="1"/>
  <c r="F244" i="1"/>
  <c r="G559" i="1"/>
  <c r="C245" i="1"/>
  <c r="E245" i="1" s="1"/>
  <c r="A246" i="1"/>
  <c r="B246" i="1" s="1"/>
  <c r="D245" i="1"/>
  <c r="F245" i="1" s="1"/>
  <c r="BK559" i="1" l="1"/>
  <c r="BO559" i="1"/>
  <c r="BL559" i="1"/>
  <c r="AY559" i="1"/>
  <c r="AX559" i="1"/>
  <c r="G558" i="1"/>
  <c r="D246" i="1"/>
  <c r="C246" i="1"/>
  <c r="E246" i="1" s="1"/>
  <c r="A247" i="1"/>
  <c r="B247" i="1" s="1"/>
  <c r="BK558" i="1" l="1"/>
  <c r="BO558" i="1"/>
  <c r="BL558" i="1"/>
  <c r="AY558" i="1"/>
  <c r="AX558" i="1"/>
  <c r="F246" i="1"/>
  <c r="G557" i="1"/>
  <c r="C247" i="1"/>
  <c r="E247" i="1" s="1"/>
  <c r="A248" i="1"/>
  <c r="B248" i="1" s="1"/>
  <c r="D247" i="1"/>
  <c r="F247" i="1" s="1"/>
  <c r="BK557" i="1" l="1"/>
  <c r="BO557" i="1"/>
  <c r="BL557" i="1"/>
  <c r="AY557" i="1"/>
  <c r="AX557" i="1"/>
  <c r="G556" i="1"/>
  <c r="D248" i="1"/>
  <c r="C248" i="1"/>
  <c r="E248" i="1" s="1"/>
  <c r="A249" i="1"/>
  <c r="B249" i="1" s="1"/>
  <c r="BK556" i="1" l="1"/>
  <c r="BO556" i="1"/>
  <c r="BL556" i="1"/>
  <c r="AY556" i="1"/>
  <c r="AX556" i="1"/>
  <c r="F248" i="1"/>
  <c r="G555" i="1"/>
  <c r="C249" i="1"/>
  <c r="E249" i="1" s="1"/>
  <c r="A250" i="1"/>
  <c r="B250" i="1" s="1"/>
  <c r="D249" i="1"/>
  <c r="F249" i="1" s="1"/>
  <c r="BK555" i="1" l="1"/>
  <c r="BO555" i="1"/>
  <c r="BL555" i="1"/>
  <c r="AY555" i="1"/>
  <c r="AX555" i="1"/>
  <c r="G554" i="1"/>
  <c r="D250" i="1"/>
  <c r="C250" i="1"/>
  <c r="E250" i="1" s="1"/>
  <c r="A251" i="1"/>
  <c r="B251" i="1" s="1"/>
  <c r="BK554" i="1" l="1"/>
  <c r="BO554" i="1"/>
  <c r="BL554" i="1"/>
  <c r="AY554" i="1"/>
  <c r="AX554" i="1"/>
  <c r="F250" i="1"/>
  <c r="G553" i="1"/>
  <c r="C251" i="1"/>
  <c r="E251" i="1" s="1"/>
  <c r="A252" i="1"/>
  <c r="B252" i="1" s="1"/>
  <c r="D251" i="1"/>
  <c r="F251" i="1" s="1"/>
  <c r="BK553" i="1" l="1"/>
  <c r="BL553" i="1"/>
  <c r="BO553" i="1"/>
  <c r="AY553" i="1"/>
  <c r="AX553" i="1"/>
  <c r="G552" i="1"/>
  <c r="D252" i="1"/>
  <c r="C252" i="1"/>
  <c r="E252" i="1" s="1"/>
  <c r="A253" i="1"/>
  <c r="B253" i="1" s="1"/>
  <c r="BK552" i="1" l="1"/>
  <c r="BO552" i="1"/>
  <c r="BL552" i="1"/>
  <c r="AY552" i="1"/>
  <c r="AX552" i="1"/>
  <c r="F252" i="1"/>
  <c r="G551" i="1"/>
  <c r="C253" i="1"/>
  <c r="E253" i="1" s="1"/>
  <c r="A254" i="1"/>
  <c r="B254" i="1" s="1"/>
  <c r="D253" i="1"/>
  <c r="F253" i="1" s="1"/>
  <c r="BK551" i="1" l="1"/>
  <c r="BO551" i="1"/>
  <c r="BL551" i="1"/>
  <c r="AY551" i="1"/>
  <c r="AX551" i="1"/>
  <c r="G550" i="1"/>
  <c r="D254" i="1"/>
  <c r="C254" i="1"/>
  <c r="E254" i="1" s="1"/>
  <c r="A255" i="1"/>
  <c r="B255" i="1" s="1"/>
  <c r="BK550" i="1" l="1"/>
  <c r="BO550" i="1"/>
  <c r="BL550" i="1"/>
  <c r="AY550" i="1"/>
  <c r="AX550" i="1"/>
  <c r="F254" i="1"/>
  <c r="G549" i="1"/>
  <c r="C255" i="1"/>
  <c r="E255" i="1" s="1"/>
  <c r="A256" i="1"/>
  <c r="B256" i="1" s="1"/>
  <c r="D255" i="1"/>
  <c r="F255" i="1" s="1"/>
  <c r="BK549" i="1" l="1"/>
  <c r="BO549" i="1"/>
  <c r="BL549" i="1"/>
  <c r="AY549" i="1"/>
  <c r="AX549" i="1"/>
  <c r="G548" i="1"/>
  <c r="D256" i="1"/>
  <c r="C256" i="1"/>
  <c r="E256" i="1" s="1"/>
  <c r="A257" i="1"/>
  <c r="B257" i="1" s="1"/>
  <c r="BK548" i="1" l="1"/>
  <c r="BO548" i="1"/>
  <c r="AY548" i="1"/>
  <c r="AX548" i="1"/>
  <c r="BL548" i="1"/>
  <c r="G547" i="1"/>
  <c r="F256" i="1"/>
  <c r="C257" i="1"/>
  <c r="E257" i="1" s="1"/>
  <c r="A258" i="1"/>
  <c r="B258" i="1" s="1"/>
  <c r="D257" i="1"/>
  <c r="F257" i="1" l="1"/>
  <c r="BK547" i="1"/>
  <c r="BO547" i="1"/>
  <c r="BL547" i="1"/>
  <c r="AY547" i="1"/>
  <c r="AX547" i="1"/>
  <c r="G546" i="1"/>
  <c r="D258" i="1"/>
  <c r="C258" i="1"/>
  <c r="E258" i="1" s="1"/>
  <c r="A259" i="1"/>
  <c r="B259" i="1" s="1"/>
  <c r="BK546" i="1" l="1"/>
  <c r="BO546" i="1"/>
  <c r="BL546" i="1"/>
  <c r="AY546" i="1"/>
  <c r="AX546" i="1"/>
  <c r="F258" i="1"/>
  <c r="G545" i="1"/>
  <c r="C259" i="1"/>
  <c r="E259" i="1" s="1"/>
  <c r="A260" i="1"/>
  <c r="B260" i="1" s="1"/>
  <c r="D259" i="1"/>
  <c r="F259" i="1" s="1"/>
  <c r="BK545" i="1" l="1"/>
  <c r="BO545" i="1"/>
  <c r="BL545" i="1"/>
  <c r="AY545" i="1"/>
  <c r="AX545" i="1"/>
  <c r="G544" i="1"/>
  <c r="D260" i="1"/>
  <c r="C260" i="1"/>
  <c r="E260" i="1" s="1"/>
  <c r="A261" i="1"/>
  <c r="B261" i="1" s="1"/>
  <c r="BK544" i="1" l="1"/>
  <c r="BO544" i="1"/>
  <c r="BL544" i="1"/>
  <c r="AY544" i="1"/>
  <c r="AX544" i="1"/>
  <c r="F260" i="1"/>
  <c r="G543" i="1"/>
  <c r="C261" i="1"/>
  <c r="E261" i="1" s="1"/>
  <c r="A262" i="1"/>
  <c r="B262" i="1" s="1"/>
  <c r="D261" i="1"/>
  <c r="F261" i="1" s="1"/>
  <c r="BK543" i="1" l="1"/>
  <c r="BO543" i="1"/>
  <c r="BL543" i="1"/>
  <c r="AY543" i="1"/>
  <c r="AX543" i="1"/>
  <c r="G542" i="1"/>
  <c r="D262" i="1"/>
  <c r="C262" i="1"/>
  <c r="E262" i="1" s="1"/>
  <c r="A263" i="1"/>
  <c r="B263" i="1" s="1"/>
  <c r="BK542" i="1" l="1"/>
  <c r="BO542" i="1"/>
  <c r="BL542" i="1"/>
  <c r="AY542" i="1"/>
  <c r="AX542" i="1"/>
  <c r="G541" i="1"/>
  <c r="F262" i="1"/>
  <c r="C263" i="1"/>
  <c r="E263" i="1" s="1"/>
  <c r="A264" i="1"/>
  <c r="B264" i="1" s="1"/>
  <c r="D263" i="1"/>
  <c r="F263" i="1" l="1"/>
  <c r="BK541" i="1"/>
  <c r="BO541" i="1"/>
  <c r="BL541" i="1"/>
  <c r="AY541" i="1"/>
  <c r="AX541" i="1"/>
  <c r="G540" i="1"/>
  <c r="D264" i="1"/>
  <c r="C264" i="1"/>
  <c r="E264" i="1" s="1"/>
  <c r="A265" i="1"/>
  <c r="B265" i="1" s="1"/>
  <c r="BK540" i="1" l="1"/>
  <c r="BO540" i="1"/>
  <c r="BL540" i="1"/>
  <c r="AY540" i="1"/>
  <c r="AX540" i="1"/>
  <c r="G539" i="1"/>
  <c r="F264" i="1"/>
  <c r="C265" i="1"/>
  <c r="E265" i="1" s="1"/>
  <c r="A266" i="1"/>
  <c r="B266" i="1" s="1"/>
  <c r="D265" i="1"/>
  <c r="F265" i="1" l="1"/>
  <c r="BK539" i="1"/>
  <c r="BO539" i="1"/>
  <c r="BL539" i="1"/>
  <c r="AY539" i="1"/>
  <c r="AX539" i="1"/>
  <c r="G538" i="1"/>
  <c r="D266" i="1"/>
  <c r="C266" i="1"/>
  <c r="E266" i="1" s="1"/>
  <c r="A267" i="1"/>
  <c r="B267" i="1" s="1"/>
  <c r="BK538" i="1" l="1"/>
  <c r="BO538" i="1"/>
  <c r="BL538" i="1"/>
  <c r="AY538" i="1"/>
  <c r="AX538" i="1"/>
  <c r="F266" i="1"/>
  <c r="G537" i="1"/>
  <c r="C267" i="1"/>
  <c r="E267" i="1" s="1"/>
  <c r="A268" i="1"/>
  <c r="B268" i="1" s="1"/>
  <c r="D267" i="1"/>
  <c r="F267" i="1" s="1"/>
  <c r="BK537" i="1" l="1"/>
  <c r="BO537" i="1"/>
  <c r="BL537" i="1"/>
  <c r="AY537" i="1"/>
  <c r="AX537" i="1"/>
  <c r="G536" i="1"/>
  <c r="D268" i="1"/>
  <c r="C268" i="1"/>
  <c r="E268" i="1" s="1"/>
  <c r="A269" i="1"/>
  <c r="B269" i="1" s="1"/>
  <c r="BK536" i="1" l="1"/>
  <c r="BO536" i="1"/>
  <c r="BL536" i="1"/>
  <c r="AY536" i="1"/>
  <c r="AX536" i="1"/>
  <c r="G535" i="1"/>
  <c r="F268" i="1"/>
  <c r="C269" i="1"/>
  <c r="E269" i="1" s="1"/>
  <c r="A270" i="1"/>
  <c r="B270" i="1" s="1"/>
  <c r="D269" i="1"/>
  <c r="F269" i="1" l="1"/>
  <c r="BK535" i="1"/>
  <c r="BO535" i="1"/>
  <c r="BL535" i="1"/>
  <c r="AY535" i="1"/>
  <c r="AX535" i="1"/>
  <c r="G534" i="1"/>
  <c r="D270" i="1"/>
  <c r="C270" i="1"/>
  <c r="E270" i="1" s="1"/>
  <c r="A271" i="1"/>
  <c r="B271" i="1" s="1"/>
  <c r="BK534" i="1" l="1"/>
  <c r="BO534" i="1"/>
  <c r="BL534" i="1"/>
  <c r="AY534" i="1"/>
  <c r="AX534" i="1"/>
  <c r="F270" i="1"/>
  <c r="G533" i="1"/>
  <c r="C271" i="1"/>
  <c r="E271" i="1" s="1"/>
  <c r="A272" i="1"/>
  <c r="B272" i="1" s="1"/>
  <c r="D271" i="1"/>
  <c r="F271" i="1" s="1"/>
  <c r="BK533" i="1" l="1"/>
  <c r="BO533" i="1"/>
  <c r="BL533" i="1"/>
  <c r="AY533" i="1"/>
  <c r="AX533" i="1"/>
  <c r="G532" i="1"/>
  <c r="D272" i="1"/>
  <c r="C272" i="1"/>
  <c r="E272" i="1" s="1"/>
  <c r="A273" i="1"/>
  <c r="B273" i="1" s="1"/>
  <c r="BK532" i="1" l="1"/>
  <c r="BO532" i="1"/>
  <c r="AY532" i="1"/>
  <c r="AX532" i="1"/>
  <c r="BL532" i="1"/>
  <c r="F272" i="1"/>
  <c r="G531" i="1"/>
  <c r="C273" i="1"/>
  <c r="E273" i="1" s="1"/>
  <c r="A274" i="1"/>
  <c r="B274" i="1" s="1"/>
  <c r="D273" i="1"/>
  <c r="F273" i="1" s="1"/>
  <c r="BK531" i="1" l="1"/>
  <c r="BO531" i="1"/>
  <c r="BL531" i="1"/>
  <c r="AY531" i="1"/>
  <c r="AX531" i="1"/>
  <c r="G530" i="1"/>
  <c r="D274" i="1"/>
  <c r="C274" i="1"/>
  <c r="E274" i="1" s="1"/>
  <c r="A275" i="1"/>
  <c r="B275" i="1" s="1"/>
  <c r="BK530" i="1" l="1"/>
  <c r="BO530" i="1"/>
  <c r="BL530" i="1"/>
  <c r="AY530" i="1"/>
  <c r="AX530" i="1"/>
  <c r="F274" i="1"/>
  <c r="G529" i="1"/>
  <c r="C275" i="1"/>
  <c r="E275" i="1" s="1"/>
  <c r="A276" i="1"/>
  <c r="B276" i="1" s="1"/>
  <c r="D275" i="1"/>
  <c r="F275" i="1" s="1"/>
  <c r="BK529" i="1" l="1"/>
  <c r="BO529" i="1"/>
  <c r="BL529" i="1"/>
  <c r="AY529" i="1"/>
  <c r="AX529" i="1"/>
  <c r="G528" i="1"/>
  <c r="D276" i="1"/>
  <c r="C276" i="1"/>
  <c r="E276" i="1" s="1"/>
  <c r="A277" i="1"/>
  <c r="B277" i="1" s="1"/>
  <c r="BK528" i="1" l="1"/>
  <c r="BO528" i="1"/>
  <c r="BL528" i="1"/>
  <c r="AY528" i="1"/>
  <c r="AX528" i="1"/>
  <c r="F276" i="1"/>
  <c r="G527" i="1"/>
  <c r="C277" i="1"/>
  <c r="E277" i="1" s="1"/>
  <c r="A278" i="1"/>
  <c r="B278" i="1" s="1"/>
  <c r="D277" i="1"/>
  <c r="F277" i="1" s="1"/>
  <c r="BK527" i="1" l="1"/>
  <c r="BO527" i="1"/>
  <c r="BL527" i="1"/>
  <c r="AY527" i="1"/>
  <c r="AX527" i="1"/>
  <c r="G526" i="1"/>
  <c r="D278" i="1"/>
  <c r="C278" i="1"/>
  <c r="E278" i="1" s="1"/>
  <c r="A279" i="1"/>
  <c r="B279" i="1" s="1"/>
  <c r="BK526" i="1" l="1"/>
  <c r="BO526" i="1"/>
  <c r="BL526" i="1"/>
  <c r="AY526" i="1"/>
  <c r="AX526" i="1"/>
  <c r="F278" i="1"/>
  <c r="G525" i="1"/>
  <c r="C279" i="1"/>
  <c r="E279" i="1" s="1"/>
  <c r="A280" i="1"/>
  <c r="B280" i="1" s="1"/>
  <c r="D279" i="1"/>
  <c r="F279" i="1" s="1"/>
  <c r="BK525" i="1" l="1"/>
  <c r="BO525" i="1"/>
  <c r="BL525" i="1"/>
  <c r="AY525" i="1"/>
  <c r="AX525" i="1"/>
  <c r="G524" i="1"/>
  <c r="D280" i="1"/>
  <c r="C280" i="1"/>
  <c r="E280" i="1" s="1"/>
  <c r="A281" i="1"/>
  <c r="B281" i="1" s="1"/>
  <c r="BK524" i="1" l="1"/>
  <c r="BO524" i="1"/>
  <c r="BL524" i="1"/>
  <c r="AY524" i="1"/>
  <c r="AX524" i="1"/>
  <c r="F280" i="1"/>
  <c r="G523" i="1"/>
  <c r="C281" i="1"/>
  <c r="E281" i="1" s="1"/>
  <c r="A282" i="1"/>
  <c r="B282" i="1" s="1"/>
  <c r="D281" i="1"/>
  <c r="F281" i="1" s="1"/>
  <c r="BK523" i="1" l="1"/>
  <c r="BO523" i="1"/>
  <c r="BL523" i="1"/>
  <c r="AY523" i="1"/>
  <c r="AX523" i="1"/>
  <c r="G522" i="1"/>
  <c r="D282" i="1"/>
  <c r="C282" i="1"/>
  <c r="E282" i="1" s="1"/>
  <c r="A283" i="1"/>
  <c r="B283" i="1" s="1"/>
  <c r="BK522" i="1" l="1"/>
  <c r="BO522" i="1"/>
  <c r="BL522" i="1"/>
  <c r="AY522" i="1"/>
  <c r="AX522" i="1"/>
  <c r="F282" i="1"/>
  <c r="G521" i="1"/>
  <c r="C283" i="1"/>
  <c r="E283" i="1" s="1"/>
  <c r="A284" i="1"/>
  <c r="B284" i="1" s="1"/>
  <c r="D283" i="1"/>
  <c r="F283" i="1" s="1"/>
  <c r="BK521" i="1" l="1"/>
  <c r="BO521" i="1"/>
  <c r="BL521" i="1"/>
  <c r="AY521" i="1"/>
  <c r="AX521" i="1"/>
  <c r="G520" i="1"/>
  <c r="D284" i="1"/>
  <c r="C284" i="1"/>
  <c r="E284" i="1" s="1"/>
  <c r="A285" i="1"/>
  <c r="B285" i="1" s="1"/>
  <c r="BK520" i="1" l="1"/>
  <c r="BO520" i="1"/>
  <c r="BL520" i="1"/>
  <c r="AY520" i="1"/>
  <c r="AX520" i="1"/>
  <c r="G519" i="1"/>
  <c r="F284" i="1"/>
  <c r="C285" i="1"/>
  <c r="E285" i="1" s="1"/>
  <c r="A286" i="1"/>
  <c r="B286" i="1" s="1"/>
  <c r="D285" i="1"/>
  <c r="F285" i="1" l="1"/>
  <c r="BK519" i="1"/>
  <c r="BO519" i="1"/>
  <c r="BL519" i="1"/>
  <c r="AY519" i="1"/>
  <c r="AX519" i="1"/>
  <c r="G518" i="1"/>
  <c r="D286" i="1"/>
  <c r="C286" i="1"/>
  <c r="E286" i="1" s="1"/>
  <c r="A287" i="1"/>
  <c r="B287" i="1" s="1"/>
  <c r="BK518" i="1" l="1"/>
  <c r="BO518" i="1"/>
  <c r="BL518" i="1"/>
  <c r="AY518" i="1"/>
  <c r="AX518" i="1"/>
  <c r="F286" i="1"/>
  <c r="G517" i="1"/>
  <c r="C287" i="1"/>
  <c r="E287" i="1" s="1"/>
  <c r="A288" i="1"/>
  <c r="B288" i="1" s="1"/>
  <c r="D287" i="1"/>
  <c r="F287" i="1" s="1"/>
  <c r="BK517" i="1" l="1"/>
  <c r="BO517" i="1"/>
  <c r="BL517" i="1"/>
  <c r="AY517" i="1"/>
  <c r="AX517" i="1"/>
  <c r="G516" i="1"/>
  <c r="D288" i="1"/>
  <c r="C288" i="1"/>
  <c r="E288" i="1" s="1"/>
  <c r="A289" i="1"/>
  <c r="B289" i="1" s="1"/>
  <c r="BK516" i="1" l="1"/>
  <c r="BO516" i="1"/>
  <c r="BL516" i="1"/>
  <c r="AY516" i="1"/>
  <c r="AX516" i="1"/>
  <c r="G515" i="1"/>
  <c r="F288" i="1"/>
  <c r="C289" i="1"/>
  <c r="E289" i="1" s="1"/>
  <c r="A290" i="1"/>
  <c r="B290" i="1" s="1"/>
  <c r="D289" i="1"/>
  <c r="F289" i="1" l="1"/>
  <c r="BK515" i="1"/>
  <c r="BO515" i="1"/>
  <c r="BL515" i="1"/>
  <c r="AY515" i="1"/>
  <c r="AX515" i="1"/>
  <c r="G514" i="1"/>
  <c r="D290" i="1"/>
  <c r="C290" i="1"/>
  <c r="E290" i="1" s="1"/>
  <c r="A291" i="1"/>
  <c r="B291" i="1" s="1"/>
  <c r="BK514" i="1" l="1"/>
  <c r="BO514" i="1"/>
  <c r="BL514" i="1"/>
  <c r="AY514" i="1"/>
  <c r="AX514" i="1"/>
  <c r="F290" i="1"/>
  <c r="G513" i="1"/>
  <c r="C291" i="1"/>
  <c r="E291" i="1" s="1"/>
  <c r="A292" i="1"/>
  <c r="B292" i="1" s="1"/>
  <c r="D291" i="1"/>
  <c r="F291" i="1" s="1"/>
  <c r="BK513" i="1" l="1"/>
  <c r="BO513" i="1"/>
  <c r="BL513" i="1"/>
  <c r="AY513" i="1"/>
  <c r="AX513" i="1"/>
  <c r="G512" i="1"/>
  <c r="D292" i="1"/>
  <c r="F292" i="1" s="1"/>
  <c r="C292" i="1"/>
  <c r="E292" i="1" s="1"/>
  <c r="A293" i="1"/>
  <c r="B293" i="1" s="1"/>
  <c r="BK512" i="1" l="1"/>
  <c r="BO512" i="1"/>
  <c r="BL512" i="1"/>
  <c r="AY512" i="1"/>
  <c r="AX512" i="1"/>
  <c r="G511" i="1"/>
  <c r="C293" i="1"/>
  <c r="E293" i="1" s="1"/>
  <c r="A294" i="1"/>
  <c r="B294" i="1" s="1"/>
  <c r="D293" i="1"/>
  <c r="F293" i="1" s="1"/>
  <c r="BK511" i="1" l="1"/>
  <c r="BO511" i="1"/>
  <c r="BL511" i="1"/>
  <c r="AY511" i="1"/>
  <c r="AX511" i="1"/>
  <c r="G510" i="1"/>
  <c r="D294" i="1"/>
  <c r="C294" i="1"/>
  <c r="E294" i="1" s="1"/>
  <c r="A295" i="1"/>
  <c r="B295" i="1" s="1"/>
  <c r="BK510" i="1" l="1"/>
  <c r="BO510" i="1"/>
  <c r="BL510" i="1"/>
  <c r="AY510" i="1"/>
  <c r="AX510" i="1"/>
  <c r="G509" i="1"/>
  <c r="F294" i="1"/>
  <c r="C295" i="1"/>
  <c r="E295" i="1" s="1"/>
  <c r="A296" i="1"/>
  <c r="B296" i="1" s="1"/>
  <c r="D295" i="1"/>
  <c r="F295" i="1" l="1"/>
  <c r="BK509" i="1"/>
  <c r="BO509" i="1"/>
  <c r="BL509" i="1"/>
  <c r="AY509" i="1"/>
  <c r="AX509" i="1"/>
  <c r="G508" i="1"/>
  <c r="D296" i="1"/>
  <c r="C296" i="1"/>
  <c r="E296" i="1" s="1"/>
  <c r="A297" i="1"/>
  <c r="B297" i="1" s="1"/>
  <c r="BK508" i="1" l="1"/>
  <c r="BO508" i="1"/>
  <c r="BL508" i="1"/>
  <c r="AY508" i="1"/>
  <c r="AX508" i="1"/>
  <c r="F296" i="1"/>
  <c r="G507" i="1"/>
  <c r="C297" i="1"/>
  <c r="E297" i="1" s="1"/>
  <c r="A298" i="1"/>
  <c r="B298" i="1" s="1"/>
  <c r="D297" i="1"/>
  <c r="F297" i="1" s="1"/>
  <c r="BK507" i="1" l="1"/>
  <c r="BO507" i="1"/>
  <c r="BL507" i="1"/>
  <c r="AY507" i="1"/>
  <c r="AX507" i="1"/>
  <c r="G506" i="1"/>
  <c r="D298" i="1"/>
  <c r="C298" i="1"/>
  <c r="E298" i="1" s="1"/>
  <c r="A299" i="1"/>
  <c r="B299" i="1" s="1"/>
  <c r="BK506" i="1" l="1"/>
  <c r="BO506" i="1"/>
  <c r="BL506" i="1"/>
  <c r="AY506" i="1"/>
  <c r="AX506" i="1"/>
  <c r="F298" i="1"/>
  <c r="G505" i="1"/>
  <c r="C299" i="1"/>
  <c r="E299" i="1" s="1"/>
  <c r="A300" i="1"/>
  <c r="B300" i="1" s="1"/>
  <c r="D299" i="1"/>
  <c r="F299" i="1" s="1"/>
  <c r="BK505" i="1" l="1"/>
  <c r="BO505" i="1"/>
  <c r="BL505" i="1"/>
  <c r="AY505" i="1"/>
  <c r="AX505" i="1"/>
  <c r="G504" i="1"/>
  <c r="D300" i="1"/>
  <c r="C300" i="1"/>
  <c r="E300" i="1" s="1"/>
  <c r="A301" i="1"/>
  <c r="B301" i="1" s="1"/>
  <c r="BK504" i="1" l="1"/>
  <c r="BO504" i="1"/>
  <c r="BL504" i="1"/>
  <c r="AY504" i="1"/>
  <c r="AX504" i="1"/>
  <c r="F300" i="1"/>
  <c r="G503" i="1"/>
  <c r="C301" i="1"/>
  <c r="E301" i="1" s="1"/>
  <c r="A302" i="1"/>
  <c r="B302" i="1" s="1"/>
  <c r="D301" i="1"/>
  <c r="F301" i="1" s="1"/>
  <c r="BK503" i="1" l="1"/>
  <c r="BO503" i="1"/>
  <c r="BL503" i="1"/>
  <c r="AY503" i="1"/>
  <c r="AX503" i="1"/>
  <c r="G502" i="1"/>
  <c r="D302" i="1"/>
  <c r="C302" i="1"/>
  <c r="E302" i="1" s="1"/>
  <c r="A303" i="1"/>
  <c r="B303" i="1" s="1"/>
  <c r="BK502" i="1" l="1"/>
  <c r="BO502" i="1"/>
  <c r="BL502" i="1"/>
  <c r="AY502" i="1"/>
  <c r="AX502" i="1"/>
  <c r="F302" i="1"/>
  <c r="G501" i="1"/>
  <c r="C303" i="1"/>
  <c r="E303" i="1" s="1"/>
  <c r="A304" i="1"/>
  <c r="B304" i="1" s="1"/>
  <c r="D303" i="1"/>
  <c r="F303" i="1" s="1"/>
  <c r="BK501" i="1" l="1"/>
  <c r="BO501" i="1"/>
  <c r="BL501" i="1"/>
  <c r="AY501" i="1"/>
  <c r="AX501" i="1"/>
  <c r="G500" i="1"/>
  <c r="D304" i="1"/>
  <c r="C304" i="1"/>
  <c r="E304" i="1" s="1"/>
  <c r="A305" i="1"/>
  <c r="B305" i="1" s="1"/>
  <c r="BK500" i="1" l="1"/>
  <c r="BO500" i="1"/>
  <c r="AY500" i="1"/>
  <c r="BL500" i="1"/>
  <c r="AX500" i="1"/>
  <c r="F304" i="1"/>
  <c r="G499" i="1"/>
  <c r="C305" i="1"/>
  <c r="E305" i="1" s="1"/>
  <c r="A306" i="1"/>
  <c r="B306" i="1" s="1"/>
  <c r="D305" i="1"/>
  <c r="F305" i="1" s="1"/>
  <c r="BK499" i="1" l="1"/>
  <c r="BO499" i="1"/>
  <c r="BL499" i="1"/>
  <c r="AY499" i="1"/>
  <c r="AX499" i="1"/>
  <c r="G498" i="1"/>
  <c r="D306" i="1"/>
  <c r="C306" i="1"/>
  <c r="E306" i="1" s="1"/>
  <c r="A307" i="1"/>
  <c r="B307" i="1" s="1"/>
  <c r="BK498" i="1" l="1"/>
  <c r="BO498" i="1"/>
  <c r="BL498" i="1"/>
  <c r="AY498" i="1"/>
  <c r="AX498" i="1"/>
  <c r="F306" i="1"/>
  <c r="G497" i="1"/>
  <c r="C307" i="1"/>
  <c r="E307" i="1" s="1"/>
  <c r="A308" i="1"/>
  <c r="B308" i="1" s="1"/>
  <c r="D307" i="1"/>
  <c r="F307" i="1" s="1"/>
  <c r="BK497" i="1" l="1"/>
  <c r="BO497" i="1"/>
  <c r="BL497" i="1"/>
  <c r="AY497" i="1"/>
  <c r="AX497" i="1"/>
  <c r="G496" i="1"/>
  <c r="D308" i="1"/>
  <c r="C308" i="1"/>
  <c r="E308" i="1" s="1"/>
  <c r="A309" i="1"/>
  <c r="B309" i="1" s="1"/>
  <c r="BK496" i="1" l="1"/>
  <c r="BO496" i="1"/>
  <c r="BL496" i="1"/>
  <c r="AY496" i="1"/>
  <c r="AX496" i="1"/>
  <c r="G495" i="1"/>
  <c r="F308" i="1"/>
  <c r="C309" i="1"/>
  <c r="E309" i="1" s="1"/>
  <c r="A310" i="1"/>
  <c r="B310" i="1" s="1"/>
  <c r="D309" i="1"/>
  <c r="F309" i="1" l="1"/>
  <c r="BK495" i="1"/>
  <c r="BO495" i="1"/>
  <c r="BL495" i="1"/>
  <c r="AY495" i="1"/>
  <c r="AX495" i="1"/>
  <c r="G494" i="1"/>
  <c r="D310" i="1"/>
  <c r="C310" i="1"/>
  <c r="E310" i="1" s="1"/>
  <c r="A311" i="1"/>
  <c r="B311" i="1" s="1"/>
  <c r="BK494" i="1" l="1"/>
  <c r="BO494" i="1"/>
  <c r="BL494" i="1"/>
  <c r="AY494" i="1"/>
  <c r="AX494" i="1"/>
  <c r="F310" i="1"/>
  <c r="G493" i="1"/>
  <c r="C311" i="1"/>
  <c r="E311" i="1" s="1"/>
  <c r="A312" i="1"/>
  <c r="B312" i="1" s="1"/>
  <c r="D311" i="1"/>
  <c r="F311" i="1" s="1"/>
  <c r="BK493" i="1" l="1"/>
  <c r="BO493" i="1"/>
  <c r="BL493" i="1"/>
  <c r="AY493" i="1"/>
  <c r="AX493" i="1"/>
  <c r="G492" i="1"/>
  <c r="D312" i="1"/>
  <c r="C312" i="1"/>
  <c r="E312" i="1" s="1"/>
  <c r="A313" i="1"/>
  <c r="B313" i="1" s="1"/>
  <c r="BK492" i="1" l="1"/>
  <c r="BO492" i="1"/>
  <c r="BL492" i="1"/>
  <c r="AY492" i="1"/>
  <c r="AX492" i="1"/>
  <c r="F312" i="1"/>
  <c r="G491" i="1"/>
  <c r="C313" i="1"/>
  <c r="E313" i="1" s="1"/>
  <c r="A314" i="1"/>
  <c r="B314" i="1" s="1"/>
  <c r="D313" i="1"/>
  <c r="F313" i="1" s="1"/>
  <c r="BK491" i="1" l="1"/>
  <c r="BO491" i="1"/>
  <c r="BL491" i="1"/>
  <c r="AY491" i="1"/>
  <c r="AX491" i="1"/>
  <c r="G490" i="1"/>
  <c r="D314" i="1"/>
  <c r="C314" i="1"/>
  <c r="E314" i="1" s="1"/>
  <c r="A315" i="1"/>
  <c r="B315" i="1" s="1"/>
  <c r="BK490" i="1" l="1"/>
  <c r="BO490" i="1"/>
  <c r="BL490" i="1"/>
  <c r="AY490" i="1"/>
  <c r="AX490" i="1"/>
  <c r="F314" i="1"/>
  <c r="G489" i="1"/>
  <c r="C315" i="1"/>
  <c r="E315" i="1" s="1"/>
  <c r="A316" i="1"/>
  <c r="B316" i="1" s="1"/>
  <c r="D315" i="1"/>
  <c r="F315" i="1" s="1"/>
  <c r="BK489" i="1" l="1"/>
  <c r="BO489" i="1"/>
  <c r="BL489" i="1"/>
  <c r="AY489" i="1"/>
  <c r="AX489" i="1"/>
  <c r="G488" i="1"/>
  <c r="D316" i="1"/>
  <c r="C316" i="1"/>
  <c r="E316" i="1" s="1"/>
  <c r="A317" i="1"/>
  <c r="B317" i="1" s="1"/>
  <c r="BK488" i="1" l="1"/>
  <c r="BO488" i="1"/>
  <c r="BL488" i="1"/>
  <c r="AY488" i="1"/>
  <c r="AX488" i="1"/>
  <c r="F316" i="1"/>
  <c r="G487" i="1"/>
  <c r="C317" i="1"/>
  <c r="E317" i="1" s="1"/>
  <c r="A318" i="1"/>
  <c r="B318" i="1" s="1"/>
  <c r="D317" i="1"/>
  <c r="F317" i="1" s="1"/>
  <c r="BK487" i="1" l="1"/>
  <c r="BO487" i="1"/>
  <c r="BL487" i="1"/>
  <c r="AY487" i="1"/>
  <c r="AX487" i="1"/>
  <c r="G486" i="1"/>
  <c r="D318" i="1"/>
  <c r="C318" i="1"/>
  <c r="E318" i="1" s="1"/>
  <c r="A319" i="1"/>
  <c r="B319" i="1" s="1"/>
  <c r="BK486" i="1" l="1"/>
  <c r="BO486" i="1"/>
  <c r="BL486" i="1"/>
  <c r="AY486" i="1"/>
  <c r="AX486" i="1"/>
  <c r="F318" i="1"/>
  <c r="G485" i="1"/>
  <c r="C319" i="1"/>
  <c r="E319" i="1" s="1"/>
  <c r="A320" i="1"/>
  <c r="B320" i="1" s="1"/>
  <c r="D319" i="1"/>
  <c r="F319" i="1" s="1"/>
  <c r="BK485" i="1" l="1"/>
  <c r="BO485" i="1"/>
  <c r="BL485" i="1"/>
  <c r="AY485" i="1"/>
  <c r="AX485" i="1"/>
  <c r="G484" i="1"/>
  <c r="D320" i="1"/>
  <c r="C320" i="1"/>
  <c r="E320" i="1" s="1"/>
  <c r="A321" i="1"/>
  <c r="B321" i="1" s="1"/>
  <c r="BK484" i="1" l="1"/>
  <c r="BO484" i="1"/>
  <c r="AY484" i="1"/>
  <c r="AX484" i="1"/>
  <c r="BL484" i="1"/>
  <c r="F320" i="1"/>
  <c r="G483" i="1"/>
  <c r="C321" i="1"/>
  <c r="E321" i="1" s="1"/>
  <c r="A322" i="1"/>
  <c r="B322" i="1" s="1"/>
  <c r="D321" i="1"/>
  <c r="F321" i="1" s="1"/>
  <c r="BK483" i="1" l="1"/>
  <c r="BO483" i="1"/>
  <c r="BL483" i="1"/>
  <c r="AY483" i="1"/>
  <c r="AX483" i="1"/>
  <c r="G482" i="1"/>
  <c r="D322" i="1"/>
  <c r="C322" i="1"/>
  <c r="E322" i="1" s="1"/>
  <c r="A323" i="1"/>
  <c r="B323" i="1" s="1"/>
  <c r="BK482" i="1" l="1"/>
  <c r="BO482" i="1"/>
  <c r="BL482" i="1"/>
  <c r="AY482" i="1"/>
  <c r="AX482" i="1"/>
  <c r="G481" i="1"/>
  <c r="F322" i="1"/>
  <c r="C323" i="1"/>
  <c r="E323" i="1" s="1"/>
  <c r="A324" i="1"/>
  <c r="B324" i="1" s="1"/>
  <c r="D323" i="1"/>
  <c r="F323" i="1" l="1"/>
  <c r="BK481" i="1"/>
  <c r="BO481" i="1"/>
  <c r="BL481" i="1"/>
  <c r="AY481" i="1"/>
  <c r="AX481" i="1"/>
  <c r="G480" i="1"/>
  <c r="D324" i="1"/>
  <c r="C324" i="1"/>
  <c r="E324" i="1" s="1"/>
  <c r="A325" i="1"/>
  <c r="B325" i="1" s="1"/>
  <c r="BK480" i="1" l="1"/>
  <c r="BO480" i="1"/>
  <c r="BL480" i="1"/>
  <c r="AY480" i="1"/>
  <c r="AX480" i="1"/>
  <c r="F324" i="1"/>
  <c r="G479" i="1"/>
  <c r="C325" i="1"/>
  <c r="E325" i="1" s="1"/>
  <c r="A326" i="1"/>
  <c r="B326" i="1" s="1"/>
  <c r="D325" i="1"/>
  <c r="F325" i="1" s="1"/>
  <c r="BK479" i="1" l="1"/>
  <c r="BO479" i="1"/>
  <c r="BL479" i="1"/>
  <c r="AY479" i="1"/>
  <c r="AX479" i="1"/>
  <c r="G478" i="1"/>
  <c r="D326" i="1"/>
  <c r="C326" i="1"/>
  <c r="E326" i="1" s="1"/>
  <c r="A327" i="1"/>
  <c r="B327" i="1" s="1"/>
  <c r="BK478" i="1" l="1"/>
  <c r="BO478" i="1"/>
  <c r="BL478" i="1"/>
  <c r="AY478" i="1"/>
  <c r="AX478" i="1"/>
  <c r="F326" i="1"/>
  <c r="G477" i="1"/>
  <c r="C327" i="1"/>
  <c r="E327" i="1" s="1"/>
  <c r="A328" i="1"/>
  <c r="B328" i="1" s="1"/>
  <c r="D327" i="1"/>
  <c r="F327" i="1" s="1"/>
  <c r="BK477" i="1" l="1"/>
  <c r="BO477" i="1"/>
  <c r="BL477" i="1"/>
  <c r="AY477" i="1"/>
  <c r="AX477" i="1"/>
  <c r="G476" i="1"/>
  <c r="D328" i="1"/>
  <c r="C328" i="1"/>
  <c r="E328" i="1" s="1"/>
  <c r="A329" i="1"/>
  <c r="B329" i="1" s="1"/>
  <c r="BK476" i="1" l="1"/>
  <c r="BO476" i="1"/>
  <c r="BL476" i="1"/>
  <c r="AY476" i="1"/>
  <c r="AX476" i="1"/>
  <c r="G475" i="1"/>
  <c r="F328" i="1"/>
  <c r="C329" i="1"/>
  <c r="E329" i="1" s="1"/>
  <c r="A330" i="1"/>
  <c r="B330" i="1" s="1"/>
  <c r="D329" i="1"/>
  <c r="F329" i="1" l="1"/>
  <c r="BK475" i="1"/>
  <c r="BO475" i="1"/>
  <c r="BL475" i="1"/>
  <c r="AY475" i="1"/>
  <c r="AX475" i="1"/>
  <c r="G474" i="1"/>
  <c r="D330" i="1"/>
  <c r="C330" i="1"/>
  <c r="E330" i="1" s="1"/>
  <c r="A331" i="1"/>
  <c r="B331" i="1" s="1"/>
  <c r="BK474" i="1" l="1"/>
  <c r="BO474" i="1"/>
  <c r="BL474" i="1"/>
  <c r="AY474" i="1"/>
  <c r="AX474" i="1"/>
  <c r="F330" i="1"/>
  <c r="G473" i="1"/>
  <c r="C331" i="1"/>
  <c r="E331" i="1" s="1"/>
  <c r="A332" i="1"/>
  <c r="B332" i="1" s="1"/>
  <c r="D331" i="1"/>
  <c r="F331" i="1" s="1"/>
  <c r="BK473" i="1" l="1"/>
  <c r="BO473" i="1"/>
  <c r="BL473" i="1"/>
  <c r="AY473" i="1"/>
  <c r="AX473" i="1"/>
  <c r="G472" i="1"/>
  <c r="D332" i="1"/>
  <c r="C332" i="1"/>
  <c r="E332" i="1" s="1"/>
  <c r="A333" i="1"/>
  <c r="B333" i="1" s="1"/>
  <c r="BK472" i="1" l="1"/>
  <c r="BO472" i="1"/>
  <c r="BL472" i="1"/>
  <c r="AY472" i="1"/>
  <c r="AX472" i="1"/>
  <c r="F332" i="1"/>
  <c r="G471" i="1"/>
  <c r="C333" i="1"/>
  <c r="E333" i="1" s="1"/>
  <c r="A334" i="1"/>
  <c r="B334" i="1" s="1"/>
  <c r="D333" i="1"/>
  <c r="F333" i="1" s="1"/>
  <c r="BK471" i="1" l="1"/>
  <c r="BO471" i="1"/>
  <c r="BL471" i="1"/>
  <c r="AY471" i="1"/>
  <c r="AX471" i="1"/>
  <c r="G470" i="1"/>
  <c r="D334" i="1"/>
  <c r="C334" i="1"/>
  <c r="E334" i="1" s="1"/>
  <c r="A335" i="1"/>
  <c r="B335" i="1" s="1"/>
  <c r="BK470" i="1" l="1"/>
  <c r="BO470" i="1"/>
  <c r="BL470" i="1"/>
  <c r="AY470" i="1"/>
  <c r="AX470" i="1"/>
  <c r="F334" i="1"/>
  <c r="G469" i="1"/>
  <c r="C335" i="1"/>
  <c r="E335" i="1" s="1"/>
  <c r="A336" i="1"/>
  <c r="B336" i="1" s="1"/>
  <c r="D335" i="1"/>
  <c r="BK469" i="1" l="1"/>
  <c r="BO469" i="1"/>
  <c r="BL469" i="1"/>
  <c r="AY469" i="1"/>
  <c r="AX469" i="1"/>
  <c r="F335" i="1"/>
  <c r="G468" i="1"/>
  <c r="D336" i="1"/>
  <c r="C336" i="1"/>
  <c r="E336" i="1" s="1"/>
  <c r="A337" i="1"/>
  <c r="B337" i="1" s="1"/>
  <c r="BK468" i="1" l="1"/>
  <c r="BO468" i="1"/>
  <c r="AY468" i="1"/>
  <c r="AX468" i="1"/>
  <c r="BL468" i="1"/>
  <c r="F336" i="1"/>
  <c r="G467" i="1"/>
  <c r="C337" i="1"/>
  <c r="E337" i="1" s="1"/>
  <c r="A338" i="1"/>
  <c r="B338" i="1" s="1"/>
  <c r="D337" i="1"/>
  <c r="BK467" i="1" l="1"/>
  <c r="BO467" i="1"/>
  <c r="BL467" i="1"/>
  <c r="AY467" i="1"/>
  <c r="AX467" i="1"/>
  <c r="F337" i="1"/>
  <c r="G466" i="1"/>
  <c r="D338" i="1"/>
  <c r="C338" i="1"/>
  <c r="E338" i="1" s="1"/>
  <c r="A339" i="1"/>
  <c r="B339" i="1" s="1"/>
  <c r="BK466" i="1" l="1"/>
  <c r="BO466" i="1"/>
  <c r="BL466" i="1"/>
  <c r="AY466" i="1"/>
  <c r="AX466" i="1"/>
  <c r="F338" i="1"/>
  <c r="G465" i="1"/>
  <c r="C339" i="1"/>
  <c r="E339" i="1" s="1"/>
  <c r="A340" i="1"/>
  <c r="B340" i="1" s="1"/>
  <c r="D339" i="1"/>
  <c r="BK465" i="1" l="1"/>
  <c r="BO465" i="1"/>
  <c r="BL465" i="1"/>
  <c r="AY465" i="1"/>
  <c r="AX465" i="1"/>
  <c r="F339" i="1"/>
  <c r="G464" i="1"/>
  <c r="D340" i="1"/>
  <c r="C340" i="1"/>
  <c r="E340" i="1" s="1"/>
  <c r="A341" i="1"/>
  <c r="B341" i="1" s="1"/>
  <c r="BK464" i="1" l="1"/>
  <c r="BO464" i="1"/>
  <c r="BL464" i="1"/>
  <c r="AY464" i="1"/>
  <c r="AX464" i="1"/>
  <c r="F340" i="1"/>
  <c r="G463" i="1"/>
  <c r="C341" i="1"/>
  <c r="E341" i="1" s="1"/>
  <c r="A342" i="1"/>
  <c r="B342" i="1" s="1"/>
  <c r="D341" i="1"/>
  <c r="F341" i="1" s="1"/>
  <c r="BK463" i="1" l="1"/>
  <c r="BO463" i="1"/>
  <c r="BL463" i="1"/>
  <c r="AY463" i="1"/>
  <c r="AX463" i="1"/>
  <c r="G462" i="1"/>
  <c r="D342" i="1"/>
  <c r="C342" i="1"/>
  <c r="E342" i="1" s="1"/>
  <c r="A343" i="1"/>
  <c r="B343" i="1" s="1"/>
  <c r="BK462" i="1" l="1"/>
  <c r="BL462" i="1"/>
  <c r="BO462" i="1"/>
  <c r="AY462" i="1"/>
  <c r="AX462" i="1"/>
  <c r="F342" i="1"/>
  <c r="G461" i="1"/>
  <c r="C343" i="1"/>
  <c r="E343" i="1" s="1"/>
  <c r="D343" i="1"/>
  <c r="A344" i="1"/>
  <c r="B344" i="1" s="1"/>
  <c r="BK461" i="1" l="1"/>
  <c r="BO461" i="1"/>
  <c r="BL461" i="1"/>
  <c r="AY461" i="1"/>
  <c r="AX461" i="1"/>
  <c r="F343" i="1"/>
  <c r="G460" i="1"/>
  <c r="C344" i="1"/>
  <c r="E344" i="1" s="1"/>
  <c r="A345" i="1"/>
  <c r="B345" i="1" s="1"/>
  <c r="D344" i="1"/>
  <c r="F344" i="1" s="1"/>
  <c r="BK460" i="1" l="1"/>
  <c r="BO460" i="1"/>
  <c r="BL460" i="1"/>
  <c r="AY460" i="1"/>
  <c r="AX460" i="1"/>
  <c r="G459" i="1"/>
  <c r="D345" i="1"/>
  <c r="C345" i="1"/>
  <c r="E345" i="1" s="1"/>
  <c r="A346" i="1"/>
  <c r="B346" i="1" s="1"/>
  <c r="BK459" i="1" l="1"/>
  <c r="BO459" i="1"/>
  <c r="BL459" i="1"/>
  <c r="AY459" i="1"/>
  <c r="AX459" i="1"/>
  <c r="F345" i="1"/>
  <c r="G458" i="1"/>
  <c r="C346" i="1"/>
  <c r="E346" i="1" s="1"/>
  <c r="D346" i="1"/>
  <c r="A347" i="1"/>
  <c r="B347" i="1" s="1"/>
  <c r="BK458" i="1" l="1"/>
  <c r="BO458" i="1"/>
  <c r="BL458" i="1"/>
  <c r="AY458" i="1"/>
  <c r="AX458" i="1"/>
  <c r="F346" i="1"/>
  <c r="G457" i="1"/>
  <c r="C347" i="1"/>
  <c r="E347" i="1" s="1"/>
  <c r="A348" i="1"/>
  <c r="B348" i="1" s="1"/>
  <c r="D347" i="1"/>
  <c r="F347" i="1" s="1"/>
  <c r="BK457" i="1" l="1"/>
  <c r="BO457" i="1"/>
  <c r="BL457" i="1"/>
  <c r="AY457" i="1"/>
  <c r="AX457" i="1"/>
  <c r="G456" i="1"/>
  <c r="D348" i="1"/>
  <c r="C348" i="1"/>
  <c r="E348" i="1" s="1"/>
  <c r="A349" i="1"/>
  <c r="B349" i="1" s="1"/>
  <c r="BK456" i="1" l="1"/>
  <c r="BO456" i="1"/>
  <c r="BL456" i="1"/>
  <c r="AY456" i="1"/>
  <c r="AX456" i="1"/>
  <c r="F348" i="1"/>
  <c r="G455" i="1"/>
  <c r="C349" i="1"/>
  <c r="E349" i="1" s="1"/>
  <c r="A350" i="1"/>
  <c r="B350" i="1" s="1"/>
  <c r="D349" i="1"/>
  <c r="F349" i="1" s="1"/>
  <c r="BK455" i="1" l="1"/>
  <c r="BO455" i="1"/>
  <c r="BL455" i="1"/>
  <c r="AY455" i="1"/>
  <c r="AX455" i="1"/>
  <c r="G454" i="1"/>
  <c r="D350" i="1"/>
  <c r="C350" i="1"/>
  <c r="E350" i="1" s="1"/>
  <c r="A351" i="1"/>
  <c r="B351" i="1" s="1"/>
  <c r="BK454" i="1" l="1"/>
  <c r="BO454" i="1"/>
  <c r="BL454" i="1"/>
  <c r="AY454" i="1"/>
  <c r="AX454" i="1"/>
  <c r="F350" i="1"/>
  <c r="G453" i="1"/>
  <c r="C351" i="1"/>
  <c r="E351" i="1" s="1"/>
  <c r="A352" i="1"/>
  <c r="B352" i="1" s="1"/>
  <c r="D351" i="1"/>
  <c r="F351" i="1" s="1"/>
  <c r="BK453" i="1" l="1"/>
  <c r="BO453" i="1"/>
  <c r="BL453" i="1"/>
  <c r="AY453" i="1"/>
  <c r="AX453" i="1"/>
  <c r="G452" i="1"/>
  <c r="D352" i="1"/>
  <c r="C352" i="1"/>
  <c r="E352" i="1" s="1"/>
  <c r="A353" i="1"/>
  <c r="B353" i="1" s="1"/>
  <c r="BK452" i="1" l="1"/>
  <c r="BO452" i="1"/>
  <c r="BL452" i="1"/>
  <c r="AY452" i="1"/>
  <c r="AX452" i="1"/>
  <c r="F352" i="1"/>
  <c r="G451" i="1"/>
  <c r="C353" i="1"/>
  <c r="E353" i="1" s="1"/>
  <c r="A354" i="1"/>
  <c r="B354" i="1" s="1"/>
  <c r="D353" i="1"/>
  <c r="F353" i="1" s="1"/>
  <c r="BK451" i="1" l="1"/>
  <c r="BO451" i="1"/>
  <c r="BL451" i="1"/>
  <c r="AY451" i="1"/>
  <c r="AX451" i="1"/>
  <c r="G450" i="1"/>
  <c r="D354" i="1"/>
  <c r="C354" i="1"/>
  <c r="E354" i="1" s="1"/>
  <c r="A355" i="1"/>
  <c r="B355" i="1" s="1"/>
  <c r="BK450" i="1" l="1"/>
  <c r="BO450" i="1"/>
  <c r="BL450" i="1"/>
  <c r="AY450" i="1"/>
  <c r="AX450" i="1"/>
  <c r="F354" i="1"/>
  <c r="G449" i="1"/>
  <c r="C355" i="1"/>
  <c r="E355" i="1" s="1"/>
  <c r="A356" i="1"/>
  <c r="B356" i="1" s="1"/>
  <c r="D355" i="1"/>
  <c r="F355" i="1" s="1"/>
  <c r="BK449" i="1" l="1"/>
  <c r="BO449" i="1"/>
  <c r="BL449" i="1"/>
  <c r="AY449" i="1"/>
  <c r="AX449" i="1"/>
  <c r="G448" i="1"/>
  <c r="D356" i="1"/>
  <c r="C356" i="1"/>
  <c r="E356" i="1" s="1"/>
  <c r="A357" i="1"/>
  <c r="B357" i="1" s="1"/>
  <c r="BK448" i="1" l="1"/>
  <c r="BO448" i="1"/>
  <c r="BL448" i="1"/>
  <c r="AY448" i="1"/>
  <c r="AX448" i="1"/>
  <c r="F356" i="1"/>
  <c r="G447" i="1"/>
  <c r="C357" i="1"/>
  <c r="E357" i="1" s="1"/>
  <c r="A358" i="1"/>
  <c r="B358" i="1" s="1"/>
  <c r="D357" i="1"/>
  <c r="F357" i="1" s="1"/>
  <c r="BK447" i="1" l="1"/>
  <c r="BO447" i="1"/>
  <c r="BL447" i="1"/>
  <c r="AY447" i="1"/>
  <c r="AX447" i="1"/>
  <c r="G446" i="1"/>
  <c r="D358" i="1"/>
  <c r="C358" i="1"/>
  <c r="E358" i="1" s="1"/>
  <c r="A359" i="1"/>
  <c r="B359" i="1" s="1"/>
  <c r="BK446" i="1" l="1"/>
  <c r="BL446" i="1"/>
  <c r="AY446" i="1"/>
  <c r="BO446" i="1"/>
  <c r="AX446" i="1"/>
  <c r="F358" i="1"/>
  <c r="G445" i="1"/>
  <c r="C359" i="1"/>
  <c r="E359" i="1" s="1"/>
  <c r="A360" i="1"/>
  <c r="B360" i="1" s="1"/>
  <c r="D359" i="1"/>
  <c r="F359" i="1" s="1"/>
  <c r="BK445" i="1" l="1"/>
  <c r="BO445" i="1"/>
  <c r="BL445" i="1"/>
  <c r="AY445" i="1"/>
  <c r="AX445" i="1"/>
  <c r="G444" i="1"/>
  <c r="D360" i="1"/>
  <c r="C360" i="1"/>
  <c r="E360" i="1" s="1"/>
  <c r="A361" i="1"/>
  <c r="B361" i="1" s="1"/>
  <c r="BK444" i="1" l="1"/>
  <c r="BO444" i="1"/>
  <c r="BL444" i="1"/>
  <c r="AY444" i="1"/>
  <c r="AX444" i="1"/>
  <c r="F360" i="1"/>
  <c r="G443" i="1"/>
  <c r="C361" i="1"/>
  <c r="E361" i="1" s="1"/>
  <c r="A362" i="1"/>
  <c r="B362" i="1" s="1"/>
  <c r="D361" i="1"/>
  <c r="F361" i="1" s="1"/>
  <c r="BK443" i="1" l="1"/>
  <c r="BO443" i="1"/>
  <c r="BL443" i="1"/>
  <c r="AY443" i="1"/>
  <c r="AX443" i="1"/>
  <c r="G442" i="1"/>
  <c r="D362" i="1"/>
  <c r="C362" i="1"/>
  <c r="E362" i="1" s="1"/>
  <c r="A363" i="1"/>
  <c r="B363" i="1" s="1"/>
  <c r="BK442" i="1" l="1"/>
  <c r="BO442" i="1"/>
  <c r="BL442" i="1"/>
  <c r="AY442" i="1"/>
  <c r="AX442" i="1"/>
  <c r="F362" i="1"/>
  <c r="G441" i="1"/>
  <c r="C363" i="1"/>
  <c r="E363" i="1" s="1"/>
  <c r="A364" i="1"/>
  <c r="B364" i="1" s="1"/>
  <c r="D363" i="1"/>
  <c r="F363" i="1" s="1"/>
  <c r="BK441" i="1" l="1"/>
  <c r="BO441" i="1"/>
  <c r="BL441" i="1"/>
  <c r="AY441" i="1"/>
  <c r="AX441" i="1"/>
  <c r="G440" i="1"/>
  <c r="D364" i="1"/>
  <c r="C364" i="1"/>
  <c r="E364" i="1" s="1"/>
  <c r="A365" i="1"/>
  <c r="B365" i="1" s="1"/>
  <c r="BK440" i="1" l="1"/>
  <c r="BO440" i="1"/>
  <c r="BL440" i="1"/>
  <c r="AY440" i="1"/>
  <c r="AX440" i="1"/>
  <c r="F364" i="1"/>
  <c r="G439" i="1"/>
  <c r="C365" i="1"/>
  <c r="E365" i="1" s="1"/>
  <c r="A366" i="1"/>
  <c r="B366" i="1" s="1"/>
  <c r="D365" i="1"/>
  <c r="F365" i="1" s="1"/>
  <c r="BK439" i="1" l="1"/>
  <c r="BO439" i="1"/>
  <c r="BL439" i="1"/>
  <c r="AY439" i="1"/>
  <c r="AX439" i="1"/>
  <c r="G438" i="1"/>
  <c r="D366" i="1"/>
  <c r="C366" i="1"/>
  <c r="E366" i="1" s="1"/>
  <c r="A367" i="1"/>
  <c r="B367" i="1" s="1"/>
  <c r="BK438" i="1" l="1"/>
  <c r="BO438" i="1"/>
  <c r="BL438" i="1"/>
  <c r="AY438" i="1"/>
  <c r="AX438" i="1"/>
  <c r="F366" i="1"/>
  <c r="G437" i="1"/>
  <c r="C367" i="1"/>
  <c r="E367" i="1" s="1"/>
  <c r="A368" i="1"/>
  <c r="B368" i="1" s="1"/>
  <c r="D367" i="1"/>
  <c r="F367" i="1" s="1"/>
  <c r="BK437" i="1" l="1"/>
  <c r="BO437" i="1"/>
  <c r="BL437" i="1"/>
  <c r="AY437" i="1"/>
  <c r="AX437" i="1"/>
  <c r="G436" i="1"/>
  <c r="D368" i="1"/>
  <c r="C368" i="1"/>
  <c r="E368" i="1" s="1"/>
  <c r="A369" i="1"/>
  <c r="B369" i="1" s="1"/>
  <c r="BK436" i="1" l="1"/>
  <c r="BO436" i="1"/>
  <c r="AY436" i="1"/>
  <c r="BL436" i="1"/>
  <c r="AX436" i="1"/>
  <c r="F368" i="1"/>
  <c r="G435" i="1"/>
  <c r="C369" i="1"/>
  <c r="E369" i="1" s="1"/>
  <c r="A370" i="1"/>
  <c r="B370" i="1" s="1"/>
  <c r="D369" i="1"/>
  <c r="F369" i="1" s="1"/>
  <c r="BK435" i="1" l="1"/>
  <c r="BO435" i="1"/>
  <c r="BL435" i="1"/>
  <c r="AY435" i="1"/>
  <c r="AX435" i="1"/>
  <c r="G434" i="1"/>
  <c r="D370" i="1"/>
  <c r="C370" i="1"/>
  <c r="E370" i="1" s="1"/>
  <c r="A371" i="1"/>
  <c r="B371" i="1" s="1"/>
  <c r="BK434" i="1" l="1"/>
  <c r="BO434" i="1"/>
  <c r="BL434" i="1"/>
  <c r="AY434" i="1"/>
  <c r="AX434" i="1"/>
  <c r="F370" i="1"/>
  <c r="G433" i="1"/>
  <c r="C371" i="1"/>
  <c r="E371" i="1" s="1"/>
  <c r="A372" i="1"/>
  <c r="B372" i="1" s="1"/>
  <c r="D371" i="1"/>
  <c r="F371" i="1" s="1"/>
  <c r="BK433" i="1" l="1"/>
  <c r="BO433" i="1"/>
  <c r="BL433" i="1"/>
  <c r="AY433" i="1"/>
  <c r="AX433" i="1"/>
  <c r="G432" i="1"/>
  <c r="D372" i="1"/>
  <c r="C372" i="1"/>
  <c r="E372" i="1" s="1"/>
  <c r="A373" i="1"/>
  <c r="B373" i="1" s="1"/>
  <c r="BK432" i="1" l="1"/>
  <c r="BO432" i="1"/>
  <c r="BL432" i="1"/>
  <c r="AY432" i="1"/>
  <c r="AX432" i="1"/>
  <c r="F372" i="1"/>
  <c r="G431" i="1"/>
  <c r="C373" i="1"/>
  <c r="E373" i="1" s="1"/>
  <c r="A374" i="1"/>
  <c r="B374" i="1" s="1"/>
  <c r="D373" i="1"/>
  <c r="F373" i="1" s="1"/>
  <c r="BK431" i="1" l="1"/>
  <c r="BO431" i="1"/>
  <c r="BL431" i="1"/>
  <c r="AY431" i="1"/>
  <c r="AX431" i="1"/>
  <c r="G430" i="1"/>
  <c r="D374" i="1"/>
  <c r="C374" i="1"/>
  <c r="E374" i="1" s="1"/>
  <c r="A375" i="1"/>
  <c r="B375" i="1" s="1"/>
  <c r="BK430" i="1" l="1"/>
  <c r="BO430" i="1"/>
  <c r="BL430" i="1"/>
  <c r="AY430" i="1"/>
  <c r="AX430" i="1"/>
  <c r="F374" i="1"/>
  <c r="G429" i="1"/>
  <c r="C375" i="1"/>
  <c r="E375" i="1" s="1"/>
  <c r="A376" i="1"/>
  <c r="B376" i="1" s="1"/>
  <c r="D375" i="1"/>
  <c r="F375" i="1" s="1"/>
  <c r="BK429" i="1" l="1"/>
  <c r="BO429" i="1"/>
  <c r="BL429" i="1"/>
  <c r="AY429" i="1"/>
  <c r="AX429" i="1"/>
  <c r="G428" i="1"/>
  <c r="D376" i="1"/>
  <c r="C376" i="1"/>
  <c r="E376" i="1" s="1"/>
  <c r="A377" i="1"/>
  <c r="B377" i="1" s="1"/>
  <c r="BK428" i="1" l="1"/>
  <c r="BO428" i="1"/>
  <c r="BL428" i="1"/>
  <c r="AY428" i="1"/>
  <c r="AX428" i="1"/>
  <c r="F376" i="1"/>
  <c r="G427" i="1"/>
  <c r="C377" i="1"/>
  <c r="E377" i="1" s="1"/>
  <c r="A378" i="1"/>
  <c r="B378" i="1" s="1"/>
  <c r="D377" i="1"/>
  <c r="F377" i="1" s="1"/>
  <c r="BK427" i="1" l="1"/>
  <c r="BO427" i="1"/>
  <c r="BL427" i="1"/>
  <c r="AY427" i="1"/>
  <c r="AX427" i="1"/>
  <c r="G426" i="1"/>
  <c r="D378" i="1"/>
  <c r="C378" i="1"/>
  <c r="E378" i="1" s="1"/>
  <c r="A379" i="1"/>
  <c r="B379" i="1" s="1"/>
  <c r="BK426" i="1" l="1"/>
  <c r="BO426" i="1"/>
  <c r="BL426" i="1"/>
  <c r="AY426" i="1"/>
  <c r="AX426" i="1"/>
  <c r="F378" i="1"/>
  <c r="G425" i="1"/>
  <c r="C379" i="1"/>
  <c r="E379" i="1" s="1"/>
  <c r="A380" i="1"/>
  <c r="B380" i="1" s="1"/>
  <c r="D379" i="1"/>
  <c r="F379" i="1" s="1"/>
  <c r="BK425" i="1" l="1"/>
  <c r="BO425" i="1"/>
  <c r="BL425" i="1"/>
  <c r="AY425" i="1"/>
  <c r="AX425" i="1"/>
  <c r="G424" i="1"/>
  <c r="D380" i="1"/>
  <c r="C380" i="1"/>
  <c r="E380" i="1" s="1"/>
  <c r="A381" i="1"/>
  <c r="B381" i="1" s="1"/>
  <c r="BK424" i="1" l="1"/>
  <c r="BO424" i="1"/>
  <c r="BL424" i="1"/>
  <c r="AY424" i="1"/>
  <c r="AX424" i="1"/>
  <c r="F380" i="1"/>
  <c r="G423" i="1"/>
  <c r="C381" i="1"/>
  <c r="E381" i="1" s="1"/>
  <c r="A382" i="1"/>
  <c r="B382" i="1" s="1"/>
  <c r="D381" i="1"/>
  <c r="F381" i="1" s="1"/>
  <c r="BK423" i="1" l="1"/>
  <c r="BO423" i="1"/>
  <c r="BL423" i="1"/>
  <c r="AY423" i="1"/>
  <c r="AX423" i="1"/>
  <c r="G422" i="1"/>
  <c r="D382" i="1"/>
  <c r="C382" i="1"/>
  <c r="E382" i="1" s="1"/>
  <c r="A383" i="1"/>
  <c r="B383" i="1" s="1"/>
  <c r="BK422" i="1" l="1"/>
  <c r="BO422" i="1"/>
  <c r="BL422" i="1"/>
  <c r="AY422" i="1"/>
  <c r="AX422" i="1"/>
  <c r="G421" i="1"/>
  <c r="F382" i="1"/>
  <c r="C383" i="1"/>
  <c r="E383" i="1" s="1"/>
  <c r="A384" i="1"/>
  <c r="B384" i="1" s="1"/>
  <c r="D383" i="1"/>
  <c r="F383" i="1" l="1"/>
  <c r="BK421" i="1"/>
  <c r="BO421" i="1"/>
  <c r="BL421" i="1"/>
  <c r="AY421" i="1"/>
  <c r="AX421" i="1"/>
  <c r="G420" i="1"/>
  <c r="D384" i="1"/>
  <c r="C384" i="1"/>
  <c r="E384" i="1" s="1"/>
  <c r="A385" i="1"/>
  <c r="B385" i="1" s="1"/>
  <c r="BK420" i="1" l="1"/>
  <c r="BO420" i="1"/>
  <c r="AY420" i="1"/>
  <c r="AX420" i="1"/>
  <c r="BL420" i="1"/>
  <c r="F384" i="1"/>
  <c r="G419" i="1"/>
  <c r="C385" i="1"/>
  <c r="E385" i="1" s="1"/>
  <c r="A386" i="1"/>
  <c r="B386" i="1" s="1"/>
  <c r="D385" i="1"/>
  <c r="BK419" i="1" l="1"/>
  <c r="BO419" i="1"/>
  <c r="BL419" i="1"/>
  <c r="AY419" i="1"/>
  <c r="AX419" i="1"/>
  <c r="F385" i="1"/>
  <c r="G418" i="1"/>
  <c r="D386" i="1"/>
  <c r="C386" i="1"/>
  <c r="E386" i="1" s="1"/>
  <c r="A387" i="1"/>
  <c r="B387" i="1" s="1"/>
  <c r="BK418" i="1" l="1"/>
  <c r="BO418" i="1"/>
  <c r="BL418" i="1"/>
  <c r="AY418" i="1"/>
  <c r="AX418" i="1"/>
  <c r="F386" i="1"/>
  <c r="G417" i="1"/>
  <c r="C387" i="1"/>
  <c r="E387" i="1" s="1"/>
  <c r="A388" i="1"/>
  <c r="B388" i="1" s="1"/>
  <c r="D387" i="1"/>
  <c r="F387" i="1" s="1"/>
  <c r="BK417" i="1" l="1"/>
  <c r="BO417" i="1"/>
  <c r="BL417" i="1"/>
  <c r="AY417" i="1"/>
  <c r="AX417" i="1"/>
  <c r="G416" i="1"/>
  <c r="D388" i="1"/>
  <c r="C388" i="1"/>
  <c r="E388" i="1" s="1"/>
  <c r="A389" i="1"/>
  <c r="B389" i="1" s="1"/>
  <c r="BK416" i="1" l="1"/>
  <c r="BO416" i="1"/>
  <c r="BL416" i="1"/>
  <c r="AY416" i="1"/>
  <c r="AX416" i="1"/>
  <c r="F388" i="1"/>
  <c r="G415" i="1"/>
  <c r="C389" i="1"/>
  <c r="E389" i="1" s="1"/>
  <c r="A390" i="1"/>
  <c r="B390" i="1" s="1"/>
  <c r="D389" i="1"/>
  <c r="F389" i="1" s="1"/>
  <c r="BK415" i="1" l="1"/>
  <c r="BO415" i="1"/>
  <c r="BL415" i="1"/>
  <c r="AX415" i="1"/>
  <c r="AY415" i="1"/>
  <c r="G414" i="1"/>
  <c r="D390" i="1"/>
  <c r="C390" i="1"/>
  <c r="E390" i="1" s="1"/>
  <c r="A391" i="1"/>
  <c r="B391" i="1" s="1"/>
  <c r="BK414" i="1" l="1"/>
  <c r="BO414" i="1"/>
  <c r="BL414" i="1"/>
  <c r="AY414" i="1"/>
  <c r="AX414" i="1"/>
  <c r="F390" i="1"/>
  <c r="G413" i="1"/>
  <c r="C391" i="1"/>
  <c r="E391" i="1" s="1"/>
  <c r="A392" i="1"/>
  <c r="B392" i="1" s="1"/>
  <c r="D391" i="1"/>
  <c r="F391" i="1" s="1"/>
  <c r="BK413" i="1" l="1"/>
  <c r="BO413" i="1"/>
  <c r="BL413" i="1"/>
  <c r="AX413" i="1"/>
  <c r="AY413" i="1"/>
  <c r="G412" i="1"/>
  <c r="D392" i="1"/>
  <c r="C392" i="1"/>
  <c r="E392" i="1" s="1"/>
  <c r="A393" i="1"/>
  <c r="B393" i="1" s="1"/>
  <c r="BK412" i="1" l="1"/>
  <c r="BO412" i="1"/>
  <c r="BL412" i="1"/>
  <c r="AY412" i="1"/>
  <c r="AX412" i="1"/>
  <c r="F392" i="1"/>
  <c r="G411" i="1"/>
  <c r="C393" i="1"/>
  <c r="E393" i="1" s="1"/>
  <c r="A394" i="1"/>
  <c r="B394" i="1" s="1"/>
  <c r="D393" i="1"/>
  <c r="F393" i="1" s="1"/>
  <c r="BK411" i="1" l="1"/>
  <c r="BO411" i="1"/>
  <c r="BL411" i="1"/>
  <c r="AY411" i="1"/>
  <c r="AX411" i="1"/>
  <c r="G410" i="1"/>
  <c r="D394" i="1"/>
  <c r="C394" i="1"/>
  <c r="E394" i="1" s="1"/>
  <c r="A395" i="1"/>
  <c r="B395" i="1" s="1"/>
  <c r="BK410" i="1" l="1"/>
  <c r="BO410" i="1"/>
  <c r="BL410" i="1"/>
  <c r="AY410" i="1"/>
  <c r="AX410" i="1"/>
  <c r="F394" i="1"/>
  <c r="G409" i="1"/>
  <c r="C395" i="1"/>
  <c r="E395" i="1" s="1"/>
  <c r="A396" i="1"/>
  <c r="B396" i="1" s="1"/>
  <c r="D395" i="1"/>
  <c r="F395" i="1" s="1"/>
  <c r="BK409" i="1" l="1"/>
  <c r="BO409" i="1"/>
  <c r="BL409" i="1"/>
  <c r="AY409" i="1"/>
  <c r="AX409" i="1"/>
  <c r="G408" i="1"/>
  <c r="D396" i="1"/>
  <c r="C396" i="1"/>
  <c r="E396" i="1" s="1"/>
  <c r="A397" i="1"/>
  <c r="B397" i="1" s="1"/>
  <c r="BK408" i="1" l="1"/>
  <c r="BO408" i="1"/>
  <c r="BL408" i="1"/>
  <c r="AY408" i="1"/>
  <c r="AX408" i="1"/>
  <c r="F396" i="1"/>
  <c r="G407" i="1"/>
  <c r="C397" i="1"/>
  <c r="E397" i="1" s="1"/>
  <c r="A398" i="1"/>
  <c r="B398" i="1" s="1"/>
  <c r="D397" i="1"/>
  <c r="F397" i="1" s="1"/>
  <c r="BK407" i="1" l="1"/>
  <c r="BO407" i="1"/>
  <c r="BL407" i="1"/>
  <c r="AX407" i="1"/>
  <c r="AY407" i="1"/>
  <c r="G406" i="1"/>
  <c r="D398" i="1"/>
  <c r="C398" i="1"/>
  <c r="E398" i="1" s="1"/>
  <c r="A399" i="1"/>
  <c r="B399" i="1" s="1"/>
  <c r="BK406" i="1" l="1"/>
  <c r="BO406" i="1"/>
  <c r="BL406" i="1"/>
  <c r="AY406" i="1"/>
  <c r="AX406" i="1"/>
  <c r="F398" i="1"/>
  <c r="G405" i="1"/>
  <c r="C399" i="1"/>
  <c r="E399" i="1" s="1"/>
  <c r="A400" i="1"/>
  <c r="B400" i="1" s="1"/>
  <c r="D399" i="1"/>
  <c r="F399" i="1" s="1"/>
  <c r="BK405" i="1" l="1"/>
  <c r="BO405" i="1"/>
  <c r="BL405" i="1"/>
  <c r="AX405" i="1"/>
  <c r="AY405" i="1"/>
  <c r="G404" i="1"/>
  <c r="D400" i="1"/>
  <c r="C400" i="1"/>
  <c r="E400" i="1" s="1"/>
  <c r="A401" i="1"/>
  <c r="BK404" i="1" l="1"/>
  <c r="BO404" i="1"/>
  <c r="AY404" i="1"/>
  <c r="BL404" i="1"/>
  <c r="AX404" i="1"/>
  <c r="F400" i="1"/>
  <c r="G403" i="1"/>
  <c r="B401" i="1"/>
  <c r="A402" i="1"/>
  <c r="C401" i="1"/>
  <c r="E401" i="1" s="1"/>
  <c r="D401" i="1"/>
  <c r="BK403" i="1" l="1"/>
  <c r="BO403" i="1"/>
  <c r="BL403" i="1"/>
  <c r="AY403" i="1"/>
  <c r="AX403" i="1"/>
  <c r="F401" i="1"/>
  <c r="B402" i="1"/>
  <c r="A403" i="1"/>
  <c r="D402" i="1"/>
  <c r="C402" i="1"/>
  <c r="E402" i="1" s="1"/>
  <c r="G402" i="1"/>
  <c r="BK402" i="1" l="1"/>
  <c r="BO402" i="1"/>
  <c r="BL402" i="1"/>
  <c r="AX402" i="1"/>
  <c r="AY402" i="1"/>
  <c r="F402" i="1"/>
  <c r="X402" i="1" s="1"/>
  <c r="G401" i="1"/>
  <c r="H402" i="1"/>
  <c r="BB402" i="1" s="1"/>
  <c r="W402" i="1"/>
  <c r="U402" i="1"/>
  <c r="C403" i="1"/>
  <c r="E403" i="1" s="1"/>
  <c r="B403" i="1"/>
  <c r="D403" i="1"/>
  <c r="A404" i="1"/>
  <c r="V402" i="1"/>
  <c r="F403" i="1" l="1"/>
  <c r="T402" i="1"/>
  <c r="L402" i="1" s="1"/>
  <c r="BK401" i="1"/>
  <c r="BO401" i="1"/>
  <c r="BL401" i="1"/>
  <c r="AY401" i="1"/>
  <c r="AX401" i="1"/>
  <c r="BJ402" i="1"/>
  <c r="BC402" i="1"/>
  <c r="BD402" i="1"/>
  <c r="I402" i="1"/>
  <c r="H403" i="1"/>
  <c r="BB403" i="1" s="1"/>
  <c r="W403" i="1"/>
  <c r="U403" i="1"/>
  <c r="X403" i="1"/>
  <c r="T403" i="1"/>
  <c r="V403" i="1"/>
  <c r="B404" i="1"/>
  <c r="D404" i="1"/>
  <c r="A405" i="1"/>
  <c r="C404" i="1"/>
  <c r="E404" i="1" s="1"/>
  <c r="Y402" i="1"/>
  <c r="G400" i="1"/>
  <c r="H401" i="1"/>
  <c r="BB401" i="1" s="1"/>
  <c r="X401" i="1"/>
  <c r="W401" i="1"/>
  <c r="T401" i="1"/>
  <c r="V401" i="1"/>
  <c r="U401" i="1"/>
  <c r="BK400" i="1" l="1"/>
  <c r="BO400" i="1"/>
  <c r="BL400" i="1"/>
  <c r="AX400" i="1"/>
  <c r="AY400" i="1"/>
  <c r="BH402" i="1"/>
  <c r="BJ401" i="1"/>
  <c r="BJ403" i="1"/>
  <c r="BC401" i="1"/>
  <c r="BD401" i="1"/>
  <c r="BC403" i="1"/>
  <c r="BD403" i="1"/>
  <c r="O402" i="1"/>
  <c r="M402" i="1"/>
  <c r="P402" i="1"/>
  <c r="N402" i="1"/>
  <c r="K402" i="1"/>
  <c r="I403" i="1"/>
  <c r="L403" i="1"/>
  <c r="I401" i="1"/>
  <c r="L401" i="1"/>
  <c r="Y401" i="1"/>
  <c r="G399" i="1"/>
  <c r="H400" i="1"/>
  <c r="BB400" i="1" s="1"/>
  <c r="X400" i="1"/>
  <c r="W400" i="1"/>
  <c r="T400" i="1"/>
  <c r="U400" i="1"/>
  <c r="V400" i="1"/>
  <c r="J402" i="1"/>
  <c r="AH402" i="1"/>
  <c r="AJ402" i="1"/>
  <c r="AA402" i="1"/>
  <c r="R402" i="1" s="1"/>
  <c r="AG402" i="1"/>
  <c r="AI402" i="1"/>
  <c r="AB402" i="1"/>
  <c r="Z402" i="1"/>
  <c r="B405" i="1"/>
  <c r="C405" i="1"/>
  <c r="E405" i="1" s="1"/>
  <c r="D405" i="1"/>
  <c r="F405" i="1" s="1"/>
  <c r="A406" i="1"/>
  <c r="Y403" i="1"/>
  <c r="W404" i="1"/>
  <c r="F404" i="1"/>
  <c r="H404" i="1" s="1"/>
  <c r="BB404" i="1" s="1"/>
  <c r="BK399" i="1" l="1"/>
  <c r="BO399" i="1"/>
  <c r="BL399" i="1"/>
  <c r="AY399" i="1"/>
  <c r="AX399" i="1"/>
  <c r="Q402" i="1"/>
  <c r="BH403" i="1"/>
  <c r="BH401" i="1"/>
  <c r="BJ404" i="1"/>
  <c r="BJ400" i="1"/>
  <c r="BE402" i="1"/>
  <c r="AZ402" i="1" s="1"/>
  <c r="BC404" i="1"/>
  <c r="BD404" i="1"/>
  <c r="BC400" i="1"/>
  <c r="BD400" i="1"/>
  <c r="S402" i="1"/>
  <c r="O401" i="1"/>
  <c r="M401" i="1"/>
  <c r="P401" i="1"/>
  <c r="N401" i="1"/>
  <c r="O403" i="1"/>
  <c r="M403" i="1"/>
  <c r="P403" i="1"/>
  <c r="N403" i="1"/>
  <c r="K401" i="1"/>
  <c r="K403" i="1"/>
  <c r="I400" i="1"/>
  <c r="L400" i="1"/>
  <c r="J403" i="1"/>
  <c r="AG403" i="1"/>
  <c r="AI403" i="1"/>
  <c r="AB403" i="1"/>
  <c r="Z403" i="1"/>
  <c r="AH403" i="1"/>
  <c r="AJ403" i="1"/>
  <c r="AA403" i="1"/>
  <c r="Y400" i="1"/>
  <c r="G398" i="1"/>
  <c r="H399" i="1"/>
  <c r="BB399" i="1" s="1"/>
  <c r="X399" i="1"/>
  <c r="W399" i="1"/>
  <c r="T399" i="1"/>
  <c r="V399" i="1"/>
  <c r="U399" i="1"/>
  <c r="J401" i="1"/>
  <c r="AI401" i="1"/>
  <c r="AG401" i="1"/>
  <c r="AB401" i="1"/>
  <c r="Z401" i="1"/>
  <c r="AJ401" i="1"/>
  <c r="AH401" i="1"/>
  <c r="AA401" i="1"/>
  <c r="X404" i="1"/>
  <c r="V404" i="1"/>
  <c r="B406" i="1"/>
  <c r="C406" i="1"/>
  <c r="E406" i="1" s="1"/>
  <c r="D406" i="1"/>
  <c r="A407" i="1"/>
  <c r="H405" i="1"/>
  <c r="BB405" i="1" s="1"/>
  <c r="W405" i="1"/>
  <c r="V405" i="1"/>
  <c r="X405" i="1"/>
  <c r="T405" i="1"/>
  <c r="U405" i="1"/>
  <c r="AO402" i="1"/>
  <c r="T404" i="1"/>
  <c r="U404" i="1"/>
  <c r="BK398" i="1" l="1"/>
  <c r="BL398" i="1"/>
  <c r="BO398" i="1"/>
  <c r="AX398" i="1"/>
  <c r="AY398" i="1"/>
  <c r="F406" i="1"/>
  <c r="BH400" i="1"/>
  <c r="BH404" i="1"/>
  <c r="BA402" i="1"/>
  <c r="BJ405" i="1"/>
  <c r="BJ399" i="1"/>
  <c r="BF402" i="1"/>
  <c r="BG402" i="1"/>
  <c r="R401" i="1"/>
  <c r="BE403" i="1"/>
  <c r="AZ403" i="1" s="1"/>
  <c r="BE401" i="1"/>
  <c r="AZ401" i="1" s="1"/>
  <c r="BC405" i="1"/>
  <c r="BD405" i="1"/>
  <c r="BC399" i="1"/>
  <c r="BD399" i="1"/>
  <c r="S401" i="1"/>
  <c r="R403" i="1"/>
  <c r="S403" i="1"/>
  <c r="Q401" i="1"/>
  <c r="Q403" i="1"/>
  <c r="O400" i="1"/>
  <c r="M400" i="1"/>
  <c r="P400" i="1"/>
  <c r="N400" i="1"/>
  <c r="K400" i="1"/>
  <c r="I405" i="1"/>
  <c r="L405" i="1"/>
  <c r="I404" i="1"/>
  <c r="L404" i="1"/>
  <c r="I399" i="1"/>
  <c r="L399" i="1"/>
  <c r="Y405" i="1"/>
  <c r="B407" i="1"/>
  <c r="C407" i="1"/>
  <c r="E407" i="1" s="1"/>
  <c r="D407" i="1"/>
  <c r="A408" i="1"/>
  <c r="V406" i="1"/>
  <c r="H406" i="1"/>
  <c r="BB406" i="1" s="1"/>
  <c r="W406" i="1"/>
  <c r="U406" i="1"/>
  <c r="X406" i="1"/>
  <c r="T406" i="1"/>
  <c r="Y399" i="1"/>
  <c r="G397" i="1"/>
  <c r="H398" i="1"/>
  <c r="BB398" i="1" s="1"/>
  <c r="X398" i="1"/>
  <c r="W398" i="1"/>
  <c r="T398" i="1"/>
  <c r="U398" i="1"/>
  <c r="V398" i="1"/>
  <c r="J400" i="1"/>
  <c r="AH400" i="1"/>
  <c r="AJ400" i="1"/>
  <c r="AA400" i="1"/>
  <c r="AG400" i="1"/>
  <c r="AI400" i="1"/>
  <c r="AB400" i="1"/>
  <c r="Z400" i="1"/>
  <c r="Q400" i="1" s="1"/>
  <c r="AO403" i="1"/>
  <c r="AO401" i="1"/>
  <c r="Y404" i="1"/>
  <c r="S400" i="1" l="1"/>
  <c r="BK397" i="1"/>
  <c r="BO397" i="1"/>
  <c r="BL397" i="1"/>
  <c r="AY397" i="1"/>
  <c r="AX397" i="1"/>
  <c r="BH399" i="1"/>
  <c r="BH405" i="1"/>
  <c r="BA401" i="1"/>
  <c r="BA403" i="1"/>
  <c r="BJ398" i="1"/>
  <c r="BJ406" i="1"/>
  <c r="BG401" i="1"/>
  <c r="BF401" i="1"/>
  <c r="BG403" i="1"/>
  <c r="BF403" i="1"/>
  <c r="BE400" i="1"/>
  <c r="AZ400" i="1" s="1"/>
  <c r="BC406" i="1"/>
  <c r="BD406" i="1"/>
  <c r="BC398" i="1"/>
  <c r="BD398" i="1"/>
  <c r="F407" i="1"/>
  <c r="R400" i="1"/>
  <c r="O399" i="1"/>
  <c r="M399" i="1"/>
  <c r="P399" i="1"/>
  <c r="N399" i="1"/>
  <c r="O404" i="1"/>
  <c r="M404" i="1"/>
  <c r="P404" i="1"/>
  <c r="N404" i="1"/>
  <c r="O405" i="1"/>
  <c r="M405" i="1"/>
  <c r="P405" i="1"/>
  <c r="N405" i="1"/>
  <c r="K399" i="1"/>
  <c r="K404" i="1"/>
  <c r="K405" i="1"/>
  <c r="I398" i="1"/>
  <c r="L398" i="1"/>
  <c r="I406" i="1"/>
  <c r="L406" i="1"/>
  <c r="J404" i="1"/>
  <c r="AJ404" i="1"/>
  <c r="AH404" i="1"/>
  <c r="AA404" i="1"/>
  <c r="AI404" i="1"/>
  <c r="AG404" i="1"/>
  <c r="AB404" i="1"/>
  <c r="Z404" i="1"/>
  <c r="Y398" i="1"/>
  <c r="G396" i="1"/>
  <c r="H397" i="1"/>
  <c r="BB397" i="1" s="1"/>
  <c r="X397" i="1"/>
  <c r="W397" i="1"/>
  <c r="T397" i="1"/>
  <c r="V397" i="1"/>
  <c r="U397" i="1"/>
  <c r="J399" i="1"/>
  <c r="AG399" i="1"/>
  <c r="AI399" i="1"/>
  <c r="AB399" i="1"/>
  <c r="S399" i="1" s="1"/>
  <c r="Z399" i="1"/>
  <c r="Q399" i="1" s="1"/>
  <c r="AH399" i="1"/>
  <c r="AJ399" i="1"/>
  <c r="AA399" i="1"/>
  <c r="J405" i="1"/>
  <c r="AI405" i="1"/>
  <c r="AG405" i="1"/>
  <c r="AB405" i="1"/>
  <c r="S405" i="1" s="1"/>
  <c r="Z405" i="1"/>
  <c r="Q405" i="1" s="1"/>
  <c r="AJ405" i="1"/>
  <c r="AH405" i="1"/>
  <c r="AA405" i="1"/>
  <c r="AO400" i="1"/>
  <c r="Y406" i="1"/>
  <c r="B408" i="1"/>
  <c r="C408" i="1"/>
  <c r="E408" i="1" s="1"/>
  <c r="D408" i="1"/>
  <c r="A409" i="1"/>
  <c r="H407" i="1"/>
  <c r="BB407" i="1" s="1"/>
  <c r="W407" i="1"/>
  <c r="V407" i="1"/>
  <c r="X407" i="1"/>
  <c r="T407" i="1"/>
  <c r="U407" i="1"/>
  <c r="BK396" i="1" l="1"/>
  <c r="BO396" i="1"/>
  <c r="BL396" i="1"/>
  <c r="AX396" i="1"/>
  <c r="AY396" i="1"/>
  <c r="R404" i="1"/>
  <c r="R405" i="1"/>
  <c r="R399" i="1"/>
  <c r="BH398" i="1"/>
  <c r="BH406" i="1"/>
  <c r="BA400" i="1"/>
  <c r="BJ407" i="1"/>
  <c r="BJ397" i="1"/>
  <c r="BF400" i="1"/>
  <c r="BG400" i="1"/>
  <c r="BE405" i="1"/>
  <c r="AZ405" i="1" s="1"/>
  <c r="BE404" i="1"/>
  <c r="AZ404" i="1" s="1"/>
  <c r="BE399" i="1"/>
  <c r="AZ399" i="1" s="1"/>
  <c r="BC407" i="1"/>
  <c r="BD407" i="1"/>
  <c r="BC397" i="1"/>
  <c r="BD397" i="1"/>
  <c r="F408" i="1"/>
  <c r="Q404" i="1"/>
  <c r="S404" i="1"/>
  <c r="O406" i="1"/>
  <c r="M406" i="1"/>
  <c r="P406" i="1"/>
  <c r="N406" i="1"/>
  <c r="O398" i="1"/>
  <c r="M398" i="1"/>
  <c r="P398" i="1"/>
  <c r="N398" i="1"/>
  <c r="K406" i="1"/>
  <c r="K398" i="1"/>
  <c r="I407" i="1"/>
  <c r="L407" i="1"/>
  <c r="I397" i="1"/>
  <c r="L397" i="1"/>
  <c r="Y407" i="1"/>
  <c r="J406" i="1"/>
  <c r="AJ406" i="1"/>
  <c r="AH406" i="1"/>
  <c r="AA406" i="1"/>
  <c r="AI406" i="1"/>
  <c r="AG406" i="1"/>
  <c r="AB406" i="1"/>
  <c r="Z406" i="1"/>
  <c r="Y397" i="1"/>
  <c r="G395" i="1"/>
  <c r="H396" i="1"/>
  <c r="BB396" i="1" s="1"/>
  <c r="X396" i="1"/>
  <c r="W396" i="1"/>
  <c r="T396" i="1"/>
  <c r="U396" i="1"/>
  <c r="V396" i="1"/>
  <c r="J398" i="1"/>
  <c r="AJ398" i="1"/>
  <c r="AH398" i="1"/>
  <c r="AA398" i="1"/>
  <c r="AI398" i="1"/>
  <c r="AG398" i="1"/>
  <c r="AB398" i="1"/>
  <c r="Z398" i="1"/>
  <c r="AO405" i="1"/>
  <c r="AO399" i="1"/>
  <c r="B409" i="1"/>
  <c r="C409" i="1"/>
  <c r="E409" i="1" s="1"/>
  <c r="D409" i="1"/>
  <c r="A410" i="1"/>
  <c r="V408" i="1"/>
  <c r="H408" i="1"/>
  <c r="BB408" i="1" s="1"/>
  <c r="W408" i="1"/>
  <c r="U408" i="1"/>
  <c r="X408" i="1"/>
  <c r="T408" i="1"/>
  <c r="AO404" i="1"/>
  <c r="R398" i="1" l="1"/>
  <c r="R406" i="1"/>
  <c r="BK395" i="1"/>
  <c r="BO395" i="1"/>
  <c r="BL395" i="1"/>
  <c r="AY395" i="1"/>
  <c r="AX395" i="1"/>
  <c r="BH397" i="1"/>
  <c r="BH407" i="1"/>
  <c r="BA399" i="1"/>
  <c r="BA405" i="1"/>
  <c r="BA404" i="1"/>
  <c r="BJ408" i="1"/>
  <c r="BJ396" i="1"/>
  <c r="Q398" i="1"/>
  <c r="BG399" i="1"/>
  <c r="BF399" i="1"/>
  <c r="BG405" i="1"/>
  <c r="BF405" i="1"/>
  <c r="BF404" i="1"/>
  <c r="BG404" i="1"/>
  <c r="BE398" i="1"/>
  <c r="AZ398" i="1" s="1"/>
  <c r="BE406" i="1"/>
  <c r="AZ406" i="1" s="1"/>
  <c r="BC396" i="1"/>
  <c r="BD396" i="1"/>
  <c r="BC408" i="1"/>
  <c r="BD408" i="1"/>
  <c r="S398" i="1"/>
  <c r="Q406" i="1"/>
  <c r="S406" i="1"/>
  <c r="O397" i="1"/>
  <c r="M397" i="1"/>
  <c r="P397" i="1"/>
  <c r="N397" i="1"/>
  <c r="O407" i="1"/>
  <c r="M407" i="1"/>
  <c r="P407" i="1"/>
  <c r="N407" i="1"/>
  <c r="K397" i="1"/>
  <c r="K407" i="1"/>
  <c r="I408" i="1"/>
  <c r="L408" i="1"/>
  <c r="I396" i="1"/>
  <c r="L396" i="1"/>
  <c r="Y396" i="1"/>
  <c r="G394" i="1"/>
  <c r="H395" i="1"/>
  <c r="BB395" i="1" s="1"/>
  <c r="X395" i="1"/>
  <c r="W395" i="1"/>
  <c r="T395" i="1"/>
  <c r="U395" i="1"/>
  <c r="V395" i="1"/>
  <c r="J397" i="1"/>
  <c r="AI397" i="1"/>
  <c r="AG397" i="1"/>
  <c r="AB397" i="1"/>
  <c r="Z397" i="1"/>
  <c r="AJ397" i="1"/>
  <c r="AH397" i="1"/>
  <c r="AA397" i="1"/>
  <c r="J407" i="1"/>
  <c r="AG407" i="1"/>
  <c r="AI407" i="1"/>
  <c r="AB407" i="1"/>
  <c r="Z407" i="1"/>
  <c r="AH407" i="1"/>
  <c r="AJ407" i="1"/>
  <c r="AA407" i="1"/>
  <c r="F409" i="1"/>
  <c r="X409" i="1" s="1"/>
  <c r="Y408" i="1"/>
  <c r="B410" i="1"/>
  <c r="A411" i="1"/>
  <c r="D410" i="1"/>
  <c r="C410" i="1"/>
  <c r="E410" i="1" s="1"/>
  <c r="W409" i="1"/>
  <c r="AO398" i="1"/>
  <c r="AO406" i="1"/>
  <c r="V409" i="1" l="1"/>
  <c r="BK394" i="1"/>
  <c r="BO394" i="1"/>
  <c r="BL394" i="1"/>
  <c r="AX394" i="1"/>
  <c r="AY394" i="1"/>
  <c r="F410" i="1"/>
  <c r="H409" i="1"/>
  <c r="BB409" i="1" s="1"/>
  <c r="BJ409" i="1" s="1"/>
  <c r="BH408" i="1"/>
  <c r="BH396" i="1"/>
  <c r="BA406" i="1"/>
  <c r="BA398" i="1"/>
  <c r="BJ395" i="1"/>
  <c r="T409" i="1"/>
  <c r="I409" i="1" s="1"/>
  <c r="BF398" i="1"/>
  <c r="BG398" i="1"/>
  <c r="BF406" i="1"/>
  <c r="BG406" i="1"/>
  <c r="BE407" i="1"/>
  <c r="AZ407" i="1" s="1"/>
  <c r="BE397" i="1"/>
  <c r="AZ397" i="1" s="1"/>
  <c r="BC395" i="1"/>
  <c r="BD395" i="1"/>
  <c r="R407" i="1"/>
  <c r="S407" i="1"/>
  <c r="R397" i="1"/>
  <c r="S397" i="1"/>
  <c r="Q407" i="1"/>
  <c r="Q397" i="1"/>
  <c r="U409" i="1"/>
  <c r="O396" i="1"/>
  <c r="M396" i="1"/>
  <c r="P396" i="1"/>
  <c r="N396" i="1"/>
  <c r="O408" i="1"/>
  <c r="M408" i="1"/>
  <c r="P408" i="1"/>
  <c r="N408" i="1"/>
  <c r="K396" i="1"/>
  <c r="K408" i="1"/>
  <c r="I395" i="1"/>
  <c r="L395" i="1"/>
  <c r="V410" i="1"/>
  <c r="H410" i="1"/>
  <c r="BB410" i="1" s="1"/>
  <c r="W410" i="1"/>
  <c r="U410" i="1"/>
  <c r="X410" i="1"/>
  <c r="T410" i="1"/>
  <c r="C411" i="1"/>
  <c r="E411" i="1" s="1"/>
  <c r="B411" i="1"/>
  <c r="D411" i="1"/>
  <c r="A412" i="1"/>
  <c r="AO397" i="1"/>
  <c r="Y395" i="1"/>
  <c r="G393" i="1"/>
  <c r="H394" i="1"/>
  <c r="BB394" i="1" s="1"/>
  <c r="X394" i="1"/>
  <c r="W394" i="1"/>
  <c r="T394" i="1"/>
  <c r="U394" i="1"/>
  <c r="V394" i="1"/>
  <c r="J396" i="1"/>
  <c r="AJ396" i="1"/>
  <c r="AH396" i="1"/>
  <c r="AA396" i="1"/>
  <c r="AI396" i="1"/>
  <c r="AG396" i="1"/>
  <c r="AB396" i="1"/>
  <c r="Z396" i="1"/>
  <c r="AO407" i="1"/>
  <c r="J408" i="1"/>
  <c r="AH408" i="1"/>
  <c r="AJ408" i="1"/>
  <c r="AA408" i="1"/>
  <c r="AG408" i="1"/>
  <c r="AI408" i="1"/>
  <c r="AB408" i="1"/>
  <c r="Z408" i="1"/>
  <c r="BD409" i="1" l="1"/>
  <c r="L409" i="1"/>
  <c r="BK393" i="1"/>
  <c r="BO393" i="1"/>
  <c r="BL393" i="1"/>
  <c r="AY393" i="1"/>
  <c r="AX393" i="1"/>
  <c r="F411" i="1"/>
  <c r="H411" i="1" s="1"/>
  <c r="BB411" i="1" s="1"/>
  <c r="BC409" i="1"/>
  <c r="S408" i="1"/>
  <c r="R396" i="1"/>
  <c r="BH395" i="1"/>
  <c r="BH409" i="1"/>
  <c r="BA397" i="1"/>
  <c r="BA407" i="1"/>
  <c r="Y409" i="1"/>
  <c r="BJ394" i="1"/>
  <c r="BJ410" i="1"/>
  <c r="BG407" i="1"/>
  <c r="BF407" i="1"/>
  <c r="BG397" i="1"/>
  <c r="BF397" i="1"/>
  <c r="BE408" i="1"/>
  <c r="AZ408" i="1" s="1"/>
  <c r="BE396" i="1"/>
  <c r="AZ396" i="1" s="1"/>
  <c r="R408" i="1"/>
  <c r="S396" i="1"/>
  <c r="BC394" i="1"/>
  <c r="BD394" i="1"/>
  <c r="BC410" i="1"/>
  <c r="BD410" i="1"/>
  <c r="Q408" i="1"/>
  <c r="Q396" i="1"/>
  <c r="O395" i="1"/>
  <c r="M395" i="1"/>
  <c r="P395" i="1"/>
  <c r="N395" i="1"/>
  <c r="O409" i="1"/>
  <c r="M409" i="1"/>
  <c r="P409" i="1"/>
  <c r="N409" i="1"/>
  <c r="K395" i="1"/>
  <c r="K409" i="1"/>
  <c r="I394" i="1"/>
  <c r="L394" i="1"/>
  <c r="I410" i="1"/>
  <c r="L410" i="1"/>
  <c r="J409" i="1"/>
  <c r="AI409" i="1"/>
  <c r="AG409" i="1"/>
  <c r="AB409" i="1"/>
  <c r="Z409" i="1"/>
  <c r="AJ409" i="1"/>
  <c r="AH409" i="1"/>
  <c r="AA409" i="1"/>
  <c r="Y394" i="1"/>
  <c r="G392" i="1"/>
  <c r="H393" i="1"/>
  <c r="BB393" i="1" s="1"/>
  <c r="X393" i="1"/>
  <c r="W393" i="1"/>
  <c r="T393" i="1"/>
  <c r="V393" i="1"/>
  <c r="U393" i="1"/>
  <c r="J395" i="1"/>
  <c r="AG395" i="1"/>
  <c r="AI395" i="1"/>
  <c r="AB395" i="1"/>
  <c r="Z395" i="1"/>
  <c r="AH395" i="1"/>
  <c r="AJ395" i="1"/>
  <c r="AA395" i="1"/>
  <c r="W411" i="1"/>
  <c r="U411" i="1"/>
  <c r="X411" i="1"/>
  <c r="V411" i="1"/>
  <c r="AO408" i="1"/>
  <c r="B412" i="1"/>
  <c r="C412" i="1"/>
  <c r="E412" i="1" s="1"/>
  <c r="D412" i="1"/>
  <c r="A413" i="1"/>
  <c r="Y410" i="1"/>
  <c r="AO396" i="1"/>
  <c r="T411" i="1" l="1"/>
  <c r="BK392" i="1"/>
  <c r="BO392" i="1"/>
  <c r="BL392" i="1"/>
  <c r="AX392" i="1"/>
  <c r="AY392" i="1"/>
  <c r="BH410" i="1"/>
  <c r="BH394" i="1"/>
  <c r="BA396" i="1"/>
  <c r="BA408" i="1"/>
  <c r="BJ411" i="1"/>
  <c r="BJ393" i="1"/>
  <c r="BF408" i="1"/>
  <c r="BG408" i="1"/>
  <c r="BF396" i="1"/>
  <c r="BG396" i="1"/>
  <c r="BE409" i="1"/>
  <c r="AZ409" i="1" s="1"/>
  <c r="BE395" i="1"/>
  <c r="AZ395" i="1" s="1"/>
  <c r="Q395" i="1"/>
  <c r="Q409" i="1"/>
  <c r="BC411" i="1"/>
  <c r="BD411" i="1"/>
  <c r="BC393" i="1"/>
  <c r="BD393" i="1"/>
  <c r="R395" i="1"/>
  <c r="S395" i="1"/>
  <c r="R409" i="1"/>
  <c r="S409" i="1"/>
  <c r="O410" i="1"/>
  <c r="M410" i="1"/>
  <c r="P410" i="1"/>
  <c r="N410" i="1"/>
  <c r="O394" i="1"/>
  <c r="M394" i="1"/>
  <c r="P394" i="1"/>
  <c r="N394" i="1"/>
  <c r="K410" i="1"/>
  <c r="K394" i="1"/>
  <c r="I411" i="1"/>
  <c r="L411" i="1"/>
  <c r="I393" i="1"/>
  <c r="L393" i="1"/>
  <c r="F412" i="1"/>
  <c r="V412" i="1" s="1"/>
  <c r="J410" i="1"/>
  <c r="AH410" i="1"/>
  <c r="AJ410" i="1"/>
  <c r="AA410" i="1"/>
  <c r="R410" i="1" s="1"/>
  <c r="AG410" i="1"/>
  <c r="AI410" i="1"/>
  <c r="AB410" i="1"/>
  <c r="Z410" i="1"/>
  <c r="B413" i="1"/>
  <c r="A414" i="1"/>
  <c r="C413" i="1"/>
  <c r="E413" i="1" s="1"/>
  <c r="D413" i="1"/>
  <c r="H412" i="1"/>
  <c r="BB412" i="1" s="1"/>
  <c r="W412" i="1"/>
  <c r="U412" i="1"/>
  <c r="X412" i="1"/>
  <c r="T412" i="1"/>
  <c r="Y411" i="1"/>
  <c r="AO395" i="1"/>
  <c r="Y393" i="1"/>
  <c r="G391" i="1"/>
  <c r="H392" i="1"/>
  <c r="BB392" i="1" s="1"/>
  <c r="X392" i="1"/>
  <c r="W392" i="1"/>
  <c r="T392" i="1"/>
  <c r="U392" i="1"/>
  <c r="V392" i="1"/>
  <c r="J394" i="1"/>
  <c r="AH394" i="1"/>
  <c r="AJ394" i="1"/>
  <c r="AA394" i="1"/>
  <c r="AG394" i="1"/>
  <c r="AI394" i="1"/>
  <c r="AB394" i="1"/>
  <c r="Z394" i="1"/>
  <c r="AO409" i="1"/>
  <c r="S394" i="1" l="1"/>
  <c r="BK391" i="1"/>
  <c r="BO391" i="1"/>
  <c r="BL391" i="1"/>
  <c r="AY391" i="1"/>
  <c r="AX391" i="1"/>
  <c r="Q394" i="1"/>
  <c r="BH393" i="1"/>
  <c r="BH411" i="1"/>
  <c r="BA409" i="1"/>
  <c r="BA395" i="1"/>
  <c r="BJ392" i="1"/>
  <c r="BJ412" i="1"/>
  <c r="BG409" i="1"/>
  <c r="BF409" i="1"/>
  <c r="BG395" i="1"/>
  <c r="BF395" i="1"/>
  <c r="BE394" i="1"/>
  <c r="AZ394" i="1" s="1"/>
  <c r="BE410" i="1"/>
  <c r="AZ410" i="1" s="1"/>
  <c r="BC392" i="1"/>
  <c r="BD392" i="1"/>
  <c r="BC412" i="1"/>
  <c r="BD412" i="1"/>
  <c r="Q410" i="1"/>
  <c r="R394" i="1"/>
  <c r="S410" i="1"/>
  <c r="O393" i="1"/>
  <c r="M393" i="1"/>
  <c r="P393" i="1"/>
  <c r="N393" i="1"/>
  <c r="O411" i="1"/>
  <c r="M411" i="1"/>
  <c r="P411" i="1"/>
  <c r="N411" i="1"/>
  <c r="K393" i="1"/>
  <c r="K411" i="1"/>
  <c r="I392" i="1"/>
  <c r="L392" i="1"/>
  <c r="I412" i="1"/>
  <c r="L412" i="1"/>
  <c r="Y392" i="1"/>
  <c r="G390" i="1"/>
  <c r="H391" i="1"/>
  <c r="BB391" i="1" s="1"/>
  <c r="X391" i="1"/>
  <c r="W391" i="1"/>
  <c r="T391" i="1"/>
  <c r="V391" i="1"/>
  <c r="U391" i="1"/>
  <c r="J393" i="1"/>
  <c r="AI393" i="1"/>
  <c r="AG393" i="1"/>
  <c r="AB393" i="1"/>
  <c r="Z393" i="1"/>
  <c r="AJ393" i="1"/>
  <c r="AH393" i="1"/>
  <c r="AA393" i="1"/>
  <c r="J411" i="1"/>
  <c r="AG411" i="1"/>
  <c r="AI411" i="1"/>
  <c r="AB411" i="1"/>
  <c r="Z411" i="1"/>
  <c r="AH411" i="1"/>
  <c r="AJ411" i="1"/>
  <c r="AA411" i="1"/>
  <c r="W413" i="1"/>
  <c r="Y412" i="1"/>
  <c r="B414" i="1"/>
  <c r="D414" i="1"/>
  <c r="A415" i="1"/>
  <c r="C414" i="1"/>
  <c r="E414" i="1" s="1"/>
  <c r="AO394" i="1"/>
  <c r="F413" i="1"/>
  <c r="X413" i="1" s="1"/>
  <c r="AO410" i="1"/>
  <c r="BK390" i="1" l="1"/>
  <c r="BO390" i="1"/>
  <c r="BL390" i="1"/>
  <c r="AX390" i="1"/>
  <c r="AY390" i="1"/>
  <c r="BH412" i="1"/>
  <c r="BH392" i="1"/>
  <c r="BA394" i="1"/>
  <c r="BA410" i="1"/>
  <c r="BJ391" i="1"/>
  <c r="BF394" i="1"/>
  <c r="BG394" i="1"/>
  <c r="BF410" i="1"/>
  <c r="BG410" i="1"/>
  <c r="BE411" i="1"/>
  <c r="AZ411" i="1" s="1"/>
  <c r="BE393" i="1"/>
  <c r="AZ393" i="1" s="1"/>
  <c r="BC391" i="1"/>
  <c r="BD391" i="1"/>
  <c r="Q411" i="1"/>
  <c r="Q393" i="1"/>
  <c r="R411" i="1"/>
  <c r="S411" i="1"/>
  <c r="R393" i="1"/>
  <c r="S393" i="1"/>
  <c r="O412" i="1"/>
  <c r="M412" i="1"/>
  <c r="P412" i="1"/>
  <c r="N412" i="1"/>
  <c r="O392" i="1"/>
  <c r="M392" i="1"/>
  <c r="P392" i="1"/>
  <c r="N392" i="1"/>
  <c r="K412" i="1"/>
  <c r="K392" i="1"/>
  <c r="I391" i="1"/>
  <c r="L391" i="1"/>
  <c r="W414" i="1"/>
  <c r="AO411" i="1"/>
  <c r="AO393" i="1"/>
  <c r="Y391" i="1"/>
  <c r="G389" i="1"/>
  <c r="H390" i="1"/>
  <c r="BB390" i="1" s="1"/>
  <c r="X390" i="1"/>
  <c r="W390" i="1"/>
  <c r="T390" i="1"/>
  <c r="U390" i="1"/>
  <c r="V390" i="1"/>
  <c r="J392" i="1"/>
  <c r="AH392" i="1"/>
  <c r="AJ392" i="1"/>
  <c r="AA392" i="1"/>
  <c r="AG392" i="1"/>
  <c r="AI392" i="1"/>
  <c r="AB392" i="1"/>
  <c r="Z392" i="1"/>
  <c r="F414" i="1"/>
  <c r="H414" i="1" s="1"/>
  <c r="BB414" i="1" s="1"/>
  <c r="T413" i="1"/>
  <c r="V413" i="1"/>
  <c r="H413" i="1"/>
  <c r="BB413" i="1" s="1"/>
  <c r="B415" i="1"/>
  <c r="A416" i="1"/>
  <c r="C415" i="1"/>
  <c r="E415" i="1" s="1"/>
  <c r="D415" i="1"/>
  <c r="J412" i="1"/>
  <c r="AJ412" i="1"/>
  <c r="AH412" i="1"/>
  <c r="AA412" i="1"/>
  <c r="R412" i="1" s="1"/>
  <c r="AI412" i="1"/>
  <c r="AG412" i="1"/>
  <c r="AB412" i="1"/>
  <c r="Z412" i="1"/>
  <c r="U413" i="1"/>
  <c r="BK389" i="1" l="1"/>
  <c r="BO389" i="1"/>
  <c r="BL389" i="1"/>
  <c r="AY389" i="1"/>
  <c r="AX389" i="1"/>
  <c r="R392" i="1"/>
  <c r="BH391" i="1"/>
  <c r="BA393" i="1"/>
  <c r="BA411" i="1"/>
  <c r="BJ413" i="1"/>
  <c r="BJ414" i="1"/>
  <c r="BJ390" i="1"/>
  <c r="BG411" i="1"/>
  <c r="BF411" i="1"/>
  <c r="BG393" i="1"/>
  <c r="BF393" i="1"/>
  <c r="BE392" i="1"/>
  <c r="AZ392" i="1" s="1"/>
  <c r="BE412" i="1"/>
  <c r="AZ412" i="1" s="1"/>
  <c r="Q412" i="1"/>
  <c r="BC413" i="1"/>
  <c r="BD413" i="1"/>
  <c r="BC414" i="1"/>
  <c r="BD414" i="1"/>
  <c r="BC390" i="1"/>
  <c r="BD390" i="1"/>
  <c r="S412" i="1"/>
  <c r="S392" i="1"/>
  <c r="Q392" i="1"/>
  <c r="O391" i="1"/>
  <c r="M391" i="1"/>
  <c r="P391" i="1"/>
  <c r="N391" i="1"/>
  <c r="K391" i="1"/>
  <c r="I413" i="1"/>
  <c r="L413" i="1"/>
  <c r="I390" i="1"/>
  <c r="L390" i="1"/>
  <c r="F415" i="1"/>
  <c r="AO412" i="1"/>
  <c r="B416" i="1"/>
  <c r="D416" i="1"/>
  <c r="A417" i="1"/>
  <c r="C416" i="1"/>
  <c r="E416" i="1" s="1"/>
  <c r="Y390" i="1"/>
  <c r="G388" i="1"/>
  <c r="H389" i="1"/>
  <c r="BB389" i="1" s="1"/>
  <c r="X389" i="1"/>
  <c r="W389" i="1"/>
  <c r="T389" i="1"/>
  <c r="V389" i="1"/>
  <c r="U389" i="1"/>
  <c r="J391" i="1"/>
  <c r="AG391" i="1"/>
  <c r="AI391" i="1"/>
  <c r="AB391" i="1"/>
  <c r="S391" i="1" s="1"/>
  <c r="Z391" i="1"/>
  <c r="Q391" i="1" s="1"/>
  <c r="AH391" i="1"/>
  <c r="AJ391" i="1"/>
  <c r="AA391" i="1"/>
  <c r="R391" i="1" s="1"/>
  <c r="X414" i="1"/>
  <c r="V414" i="1"/>
  <c r="H415" i="1"/>
  <c r="BB415" i="1" s="1"/>
  <c r="W415" i="1"/>
  <c r="V415" i="1"/>
  <c r="X415" i="1"/>
  <c r="T415" i="1"/>
  <c r="U415" i="1"/>
  <c r="Y413" i="1"/>
  <c r="AO392" i="1"/>
  <c r="T414" i="1"/>
  <c r="U414" i="1"/>
  <c r="BK388" i="1" l="1"/>
  <c r="BO388" i="1"/>
  <c r="BL388" i="1"/>
  <c r="AX388" i="1"/>
  <c r="AY388" i="1"/>
  <c r="BH390" i="1"/>
  <c r="BH413" i="1"/>
  <c r="BH414" i="1"/>
  <c r="BA412" i="1"/>
  <c r="BA392" i="1"/>
  <c r="BJ415" i="1"/>
  <c r="BJ389" i="1"/>
  <c r="BF392" i="1"/>
  <c r="BG392" i="1"/>
  <c r="BF412" i="1"/>
  <c r="BG412" i="1"/>
  <c r="BE391" i="1"/>
  <c r="AZ391" i="1" s="1"/>
  <c r="BC415" i="1"/>
  <c r="BD415" i="1"/>
  <c r="BC389" i="1"/>
  <c r="BD389" i="1"/>
  <c r="O390" i="1"/>
  <c r="M390" i="1"/>
  <c r="P390" i="1"/>
  <c r="N390" i="1"/>
  <c r="O413" i="1"/>
  <c r="M413" i="1"/>
  <c r="P413" i="1"/>
  <c r="N413" i="1"/>
  <c r="K390" i="1"/>
  <c r="K413" i="1"/>
  <c r="I415" i="1"/>
  <c r="L415" i="1"/>
  <c r="I414" i="1"/>
  <c r="L414" i="1"/>
  <c r="I389" i="1"/>
  <c r="L389" i="1"/>
  <c r="Y415" i="1"/>
  <c r="Y414" i="1"/>
  <c r="Y389" i="1"/>
  <c r="G387" i="1"/>
  <c r="H388" i="1"/>
  <c r="BB388" i="1" s="1"/>
  <c r="X388" i="1"/>
  <c r="W388" i="1"/>
  <c r="T388" i="1"/>
  <c r="U388" i="1"/>
  <c r="V388" i="1"/>
  <c r="J390" i="1"/>
  <c r="AJ390" i="1"/>
  <c r="AH390" i="1"/>
  <c r="AA390" i="1"/>
  <c r="AI390" i="1"/>
  <c r="AG390" i="1"/>
  <c r="AB390" i="1"/>
  <c r="Z390" i="1"/>
  <c r="Q390" i="1" s="1"/>
  <c r="B417" i="1"/>
  <c r="A418" i="1"/>
  <c r="C417" i="1"/>
  <c r="E417" i="1" s="1"/>
  <c r="D417" i="1"/>
  <c r="AO391" i="1"/>
  <c r="J413" i="1"/>
  <c r="AI413" i="1"/>
  <c r="AG413" i="1"/>
  <c r="AB413" i="1"/>
  <c r="S413" i="1" s="1"/>
  <c r="Z413" i="1"/>
  <c r="AJ413" i="1"/>
  <c r="AH413" i="1"/>
  <c r="AA413" i="1"/>
  <c r="W416" i="1"/>
  <c r="F416" i="1"/>
  <c r="H416" i="1" s="1"/>
  <c r="BB416" i="1" s="1"/>
  <c r="R413" i="1" l="1"/>
  <c r="Q413" i="1"/>
  <c r="BK387" i="1"/>
  <c r="BO387" i="1"/>
  <c r="BL387" i="1"/>
  <c r="AY387" i="1"/>
  <c r="AX387" i="1"/>
  <c r="BH389" i="1"/>
  <c r="BH415" i="1"/>
  <c r="BA391" i="1"/>
  <c r="BJ416" i="1"/>
  <c r="BJ388" i="1"/>
  <c r="BG391" i="1"/>
  <c r="BF391" i="1"/>
  <c r="BE413" i="1"/>
  <c r="AZ413" i="1" s="1"/>
  <c r="BE390" i="1"/>
  <c r="AZ390" i="1" s="1"/>
  <c r="BC416" i="1"/>
  <c r="BD416" i="1"/>
  <c r="BC388" i="1"/>
  <c r="BD388" i="1"/>
  <c r="S390" i="1"/>
  <c r="R390" i="1"/>
  <c r="O389" i="1"/>
  <c r="M389" i="1"/>
  <c r="P389" i="1"/>
  <c r="N389" i="1"/>
  <c r="O414" i="1"/>
  <c r="M414" i="1"/>
  <c r="P414" i="1"/>
  <c r="N414" i="1"/>
  <c r="O415" i="1"/>
  <c r="M415" i="1"/>
  <c r="P415" i="1"/>
  <c r="N415" i="1"/>
  <c r="K389" i="1"/>
  <c r="K414" i="1"/>
  <c r="K415" i="1"/>
  <c r="I388" i="1"/>
  <c r="L388" i="1"/>
  <c r="F417" i="1"/>
  <c r="X417" i="1" s="1"/>
  <c r="AO413" i="1"/>
  <c r="H417" i="1"/>
  <c r="BB417" i="1" s="1"/>
  <c r="W417" i="1"/>
  <c r="V417" i="1"/>
  <c r="Y388" i="1"/>
  <c r="G386" i="1"/>
  <c r="H387" i="1"/>
  <c r="BB387" i="1" s="1"/>
  <c r="X387" i="1"/>
  <c r="W387" i="1"/>
  <c r="T387" i="1"/>
  <c r="U387" i="1"/>
  <c r="V387" i="1"/>
  <c r="J389" i="1"/>
  <c r="AI389" i="1"/>
  <c r="AG389" i="1"/>
  <c r="AB389" i="1"/>
  <c r="S389" i="1" s="1"/>
  <c r="Z389" i="1"/>
  <c r="AJ389" i="1"/>
  <c r="AH389" i="1"/>
  <c r="AA389" i="1"/>
  <c r="R389" i="1" s="1"/>
  <c r="J414" i="1"/>
  <c r="AJ414" i="1"/>
  <c r="AH414" i="1"/>
  <c r="AA414" i="1"/>
  <c r="R414" i="1" s="1"/>
  <c r="AI414" i="1"/>
  <c r="AG414" i="1"/>
  <c r="AB414" i="1"/>
  <c r="Z414" i="1"/>
  <c r="J415" i="1"/>
  <c r="AI415" i="1"/>
  <c r="AJ415" i="1"/>
  <c r="AB415" i="1"/>
  <c r="S415" i="1" s="1"/>
  <c r="Z415" i="1"/>
  <c r="AH415" i="1"/>
  <c r="AG415" i="1"/>
  <c r="AA415" i="1"/>
  <c r="R415" i="1" s="1"/>
  <c r="X416" i="1"/>
  <c r="V416" i="1"/>
  <c r="B418" i="1"/>
  <c r="A419" i="1"/>
  <c r="D418" i="1"/>
  <c r="C418" i="1"/>
  <c r="E418" i="1" s="1"/>
  <c r="AO390" i="1"/>
  <c r="T416" i="1"/>
  <c r="U416" i="1"/>
  <c r="Q415" i="1" l="1"/>
  <c r="Q389" i="1"/>
  <c r="T417" i="1"/>
  <c r="L417" i="1" s="1"/>
  <c r="BK386" i="1"/>
  <c r="BO386" i="1"/>
  <c r="BL386" i="1"/>
  <c r="AX386" i="1"/>
  <c r="AY386" i="1"/>
  <c r="BH388" i="1"/>
  <c r="BH416" i="1"/>
  <c r="BA413" i="1"/>
  <c r="BA390" i="1"/>
  <c r="BJ387" i="1"/>
  <c r="BJ417" i="1"/>
  <c r="BG413" i="1"/>
  <c r="BF413" i="1"/>
  <c r="BF390" i="1"/>
  <c r="BG390" i="1"/>
  <c r="BE415" i="1"/>
  <c r="AZ415" i="1" s="1"/>
  <c r="BE414" i="1"/>
  <c r="AZ414" i="1" s="1"/>
  <c r="BE389" i="1"/>
  <c r="AZ389" i="1" s="1"/>
  <c r="BC387" i="1"/>
  <c r="BD387" i="1"/>
  <c r="BC417" i="1"/>
  <c r="BD417" i="1"/>
  <c r="U417" i="1"/>
  <c r="Q414" i="1"/>
  <c r="S414" i="1"/>
  <c r="O388" i="1"/>
  <c r="M388" i="1"/>
  <c r="P388" i="1"/>
  <c r="N388" i="1"/>
  <c r="K388" i="1"/>
  <c r="I416" i="1"/>
  <c r="L416" i="1"/>
  <c r="I417" i="1"/>
  <c r="I387" i="1"/>
  <c r="L387" i="1"/>
  <c r="F418" i="1"/>
  <c r="H418" i="1" s="1"/>
  <c r="BB418" i="1" s="1"/>
  <c r="Y416" i="1"/>
  <c r="V418" i="1"/>
  <c r="W418" i="1"/>
  <c r="U418" i="1"/>
  <c r="C419" i="1"/>
  <c r="E419" i="1" s="1"/>
  <c r="B419" i="1"/>
  <c r="D419" i="1"/>
  <c r="F419" i="1" s="1"/>
  <c r="A420" i="1"/>
  <c r="Y387" i="1"/>
  <c r="G385" i="1"/>
  <c r="H386" i="1"/>
  <c r="BB386" i="1" s="1"/>
  <c r="X386" i="1"/>
  <c r="W386" i="1"/>
  <c r="T386" i="1"/>
  <c r="U386" i="1"/>
  <c r="V386" i="1"/>
  <c r="J388" i="1"/>
  <c r="AJ388" i="1"/>
  <c r="AH388" i="1"/>
  <c r="AA388" i="1"/>
  <c r="AI388" i="1"/>
  <c r="AG388" i="1"/>
  <c r="AB388" i="1"/>
  <c r="S388" i="1" s="1"/>
  <c r="Z388" i="1"/>
  <c r="Q388" i="1" s="1"/>
  <c r="AO415" i="1"/>
  <c r="AO389" i="1"/>
  <c r="AO414" i="1"/>
  <c r="Y417" i="1" l="1"/>
  <c r="BK385" i="1"/>
  <c r="BO385" i="1"/>
  <c r="BL385" i="1"/>
  <c r="AY385" i="1"/>
  <c r="AX385" i="1"/>
  <c r="BH417" i="1"/>
  <c r="BH387" i="1"/>
  <c r="BA389" i="1"/>
  <c r="BA415" i="1"/>
  <c r="BA414" i="1"/>
  <c r="BJ386" i="1"/>
  <c r="BJ418" i="1"/>
  <c r="BG389" i="1"/>
  <c r="BF389" i="1"/>
  <c r="BG415" i="1"/>
  <c r="BF415" i="1"/>
  <c r="BF414" i="1"/>
  <c r="BG414" i="1"/>
  <c r="BE388" i="1"/>
  <c r="AZ388" i="1" s="1"/>
  <c r="BC418" i="1"/>
  <c r="BD418" i="1"/>
  <c r="BC386" i="1"/>
  <c r="BD386" i="1"/>
  <c r="T418" i="1"/>
  <c r="L418" i="1" s="1"/>
  <c r="X418" i="1"/>
  <c r="R388" i="1"/>
  <c r="O387" i="1"/>
  <c r="M387" i="1"/>
  <c r="P387" i="1"/>
  <c r="N387" i="1"/>
  <c r="O417" i="1"/>
  <c r="M417" i="1"/>
  <c r="P417" i="1"/>
  <c r="N417" i="1"/>
  <c r="O416" i="1"/>
  <c r="M416" i="1"/>
  <c r="P416" i="1"/>
  <c r="N416" i="1"/>
  <c r="K387" i="1"/>
  <c r="K417" i="1"/>
  <c r="K416" i="1"/>
  <c r="I386" i="1"/>
  <c r="L386" i="1"/>
  <c r="I418" i="1"/>
  <c r="Y386" i="1"/>
  <c r="G384" i="1"/>
  <c r="H385" i="1"/>
  <c r="BB385" i="1" s="1"/>
  <c r="X385" i="1"/>
  <c r="W385" i="1"/>
  <c r="T385" i="1"/>
  <c r="V385" i="1"/>
  <c r="U385" i="1"/>
  <c r="J387" i="1"/>
  <c r="AG387" i="1"/>
  <c r="AI387" i="1"/>
  <c r="AB387" i="1"/>
  <c r="Z387" i="1"/>
  <c r="AH387" i="1"/>
  <c r="AJ387" i="1"/>
  <c r="AA387" i="1"/>
  <c r="H419" i="1"/>
  <c r="BB419" i="1" s="1"/>
  <c r="W419" i="1"/>
  <c r="U419" i="1"/>
  <c r="X419" i="1"/>
  <c r="T419" i="1"/>
  <c r="V419" i="1"/>
  <c r="J416" i="1"/>
  <c r="AG416" i="1"/>
  <c r="AI416" i="1"/>
  <c r="AA416" i="1"/>
  <c r="AH416" i="1"/>
  <c r="AJ416" i="1"/>
  <c r="AB416" i="1"/>
  <c r="Z416" i="1"/>
  <c r="J417" i="1"/>
  <c r="AJ417" i="1"/>
  <c r="AH417" i="1"/>
  <c r="AB417" i="1"/>
  <c r="Z417" i="1"/>
  <c r="AI417" i="1"/>
  <c r="AG417" i="1"/>
  <c r="AA417" i="1"/>
  <c r="AO388" i="1"/>
  <c r="B420" i="1"/>
  <c r="D420" i="1"/>
  <c r="A421" i="1"/>
  <c r="C420" i="1"/>
  <c r="E420" i="1" s="1"/>
  <c r="BK384" i="1" l="1"/>
  <c r="BO384" i="1"/>
  <c r="BL384" i="1"/>
  <c r="AX384" i="1"/>
  <c r="AY384" i="1"/>
  <c r="BH386" i="1"/>
  <c r="BH418" i="1"/>
  <c r="BA388" i="1"/>
  <c r="BJ419" i="1"/>
  <c r="BJ385" i="1"/>
  <c r="Y418" i="1"/>
  <c r="Q417" i="1"/>
  <c r="Q387" i="1"/>
  <c r="BF388" i="1"/>
  <c r="BG388" i="1"/>
  <c r="BE416" i="1"/>
  <c r="AZ416" i="1" s="1"/>
  <c r="BE417" i="1"/>
  <c r="AZ417" i="1" s="1"/>
  <c r="BE387" i="1"/>
  <c r="AZ387" i="1" s="1"/>
  <c r="R417" i="1"/>
  <c r="S417" i="1"/>
  <c r="R416" i="1"/>
  <c r="R387" i="1"/>
  <c r="S387" i="1"/>
  <c r="BC419" i="1"/>
  <c r="BD419" i="1"/>
  <c r="BC385" i="1"/>
  <c r="BD385" i="1"/>
  <c r="S416" i="1"/>
  <c r="Q416" i="1"/>
  <c r="O418" i="1"/>
  <c r="M418" i="1"/>
  <c r="P418" i="1"/>
  <c r="N418" i="1"/>
  <c r="O386" i="1"/>
  <c r="M386" i="1"/>
  <c r="P386" i="1"/>
  <c r="N386" i="1"/>
  <c r="K418" i="1"/>
  <c r="K386" i="1"/>
  <c r="I419" i="1"/>
  <c r="L419" i="1"/>
  <c r="I385" i="1"/>
  <c r="L385" i="1"/>
  <c r="J418" i="1"/>
  <c r="AG418" i="1"/>
  <c r="AI418" i="1"/>
  <c r="AA418" i="1"/>
  <c r="AH418" i="1"/>
  <c r="AJ418" i="1"/>
  <c r="AB418" i="1"/>
  <c r="Z418" i="1"/>
  <c r="W420" i="1"/>
  <c r="Y419" i="1"/>
  <c r="AO387" i="1"/>
  <c r="Y385" i="1"/>
  <c r="G383" i="1"/>
  <c r="H384" i="1"/>
  <c r="BB384" i="1" s="1"/>
  <c r="X384" i="1"/>
  <c r="W384" i="1"/>
  <c r="T384" i="1"/>
  <c r="U384" i="1"/>
  <c r="V384" i="1"/>
  <c r="J386" i="1"/>
  <c r="AH386" i="1"/>
  <c r="AJ386" i="1"/>
  <c r="AA386" i="1"/>
  <c r="R386" i="1" s="1"/>
  <c r="AG386" i="1"/>
  <c r="AI386" i="1"/>
  <c r="AB386" i="1"/>
  <c r="Z386" i="1"/>
  <c r="F420" i="1"/>
  <c r="H420" i="1" s="1"/>
  <c r="BB420" i="1" s="1"/>
  <c r="B421" i="1"/>
  <c r="C421" i="1"/>
  <c r="E421" i="1" s="1"/>
  <c r="D421" i="1"/>
  <c r="A422" i="1"/>
  <c r="AO416" i="1"/>
  <c r="AO417" i="1"/>
  <c r="Q418" i="1" l="1"/>
  <c r="S418" i="1"/>
  <c r="BK383" i="1"/>
  <c r="BO383" i="1"/>
  <c r="BL383" i="1"/>
  <c r="AY383" i="1"/>
  <c r="AX383" i="1"/>
  <c r="BH385" i="1"/>
  <c r="BH419" i="1"/>
  <c r="BA417" i="1"/>
  <c r="BA387" i="1"/>
  <c r="BA416" i="1"/>
  <c r="BJ420" i="1"/>
  <c r="BJ384" i="1"/>
  <c r="BG387" i="1"/>
  <c r="BF387" i="1"/>
  <c r="BF416" i="1"/>
  <c r="BG416" i="1"/>
  <c r="BG417" i="1"/>
  <c r="BF417" i="1"/>
  <c r="BE386" i="1"/>
  <c r="AZ386" i="1" s="1"/>
  <c r="BE418" i="1"/>
  <c r="AZ418" i="1" s="1"/>
  <c r="BC420" i="1"/>
  <c r="BD420" i="1"/>
  <c r="BC384" i="1"/>
  <c r="BD384" i="1"/>
  <c r="Q386" i="1"/>
  <c r="S386" i="1"/>
  <c r="R418" i="1"/>
  <c r="O385" i="1"/>
  <c r="M385" i="1"/>
  <c r="P385" i="1"/>
  <c r="N385" i="1"/>
  <c r="O419" i="1"/>
  <c r="M419" i="1"/>
  <c r="P419" i="1"/>
  <c r="N419" i="1"/>
  <c r="K385" i="1"/>
  <c r="K419" i="1"/>
  <c r="I384" i="1"/>
  <c r="L384" i="1"/>
  <c r="B422" i="1"/>
  <c r="C422" i="1"/>
  <c r="E422" i="1" s="1"/>
  <c r="D422" i="1"/>
  <c r="A423" i="1"/>
  <c r="W421" i="1"/>
  <c r="Y384" i="1"/>
  <c r="G382" i="1"/>
  <c r="H383" i="1"/>
  <c r="BB383" i="1" s="1"/>
  <c r="X383" i="1"/>
  <c r="W383" i="1"/>
  <c r="T383" i="1"/>
  <c r="V383" i="1"/>
  <c r="U383" i="1"/>
  <c r="J385" i="1"/>
  <c r="AI385" i="1"/>
  <c r="AG385" i="1"/>
  <c r="AB385" i="1"/>
  <c r="S385" i="1" s="1"/>
  <c r="Z385" i="1"/>
  <c r="Q385" i="1" s="1"/>
  <c r="AJ385" i="1"/>
  <c r="AH385" i="1"/>
  <c r="AA385" i="1"/>
  <c r="R385" i="1" s="1"/>
  <c r="J419" i="1"/>
  <c r="AH419" i="1"/>
  <c r="AJ419" i="1"/>
  <c r="AB419" i="1"/>
  <c r="S419" i="1" s="1"/>
  <c r="Z419" i="1"/>
  <c r="Q419" i="1" s="1"/>
  <c r="AG419" i="1"/>
  <c r="AI419" i="1"/>
  <c r="AA419" i="1"/>
  <c r="R419" i="1" s="1"/>
  <c r="X420" i="1"/>
  <c r="V420" i="1"/>
  <c r="AO386" i="1"/>
  <c r="AO418" i="1"/>
  <c r="F421" i="1"/>
  <c r="X421" i="1" s="1"/>
  <c r="T420" i="1"/>
  <c r="U420" i="1"/>
  <c r="BK382" i="1" l="1"/>
  <c r="BL382" i="1"/>
  <c r="BO382" i="1"/>
  <c r="AX382" i="1"/>
  <c r="AY382" i="1"/>
  <c r="BH384" i="1"/>
  <c r="BH420" i="1"/>
  <c r="BA386" i="1"/>
  <c r="BA418" i="1"/>
  <c r="BJ383" i="1"/>
  <c r="BF386" i="1"/>
  <c r="BG386" i="1"/>
  <c r="BF418" i="1"/>
  <c r="BG418" i="1"/>
  <c r="BE419" i="1"/>
  <c r="AZ419" i="1" s="1"/>
  <c r="BE385" i="1"/>
  <c r="AZ385" i="1" s="1"/>
  <c r="BC383" i="1"/>
  <c r="BD383" i="1"/>
  <c r="O384" i="1"/>
  <c r="M384" i="1"/>
  <c r="P384" i="1"/>
  <c r="N384" i="1"/>
  <c r="K384" i="1"/>
  <c r="I383" i="1"/>
  <c r="L383" i="1"/>
  <c r="I420" i="1"/>
  <c r="L420" i="1"/>
  <c r="F422" i="1"/>
  <c r="U422" i="1" s="1"/>
  <c r="Y420" i="1"/>
  <c r="AO419" i="1"/>
  <c r="Y383" i="1"/>
  <c r="G381" i="1"/>
  <c r="H382" i="1"/>
  <c r="BB382" i="1" s="1"/>
  <c r="X382" i="1"/>
  <c r="W382" i="1"/>
  <c r="T382" i="1"/>
  <c r="U382" i="1"/>
  <c r="V382" i="1"/>
  <c r="J384" i="1"/>
  <c r="AH384" i="1"/>
  <c r="AJ384" i="1"/>
  <c r="AA384" i="1"/>
  <c r="AG384" i="1"/>
  <c r="AI384" i="1"/>
  <c r="AB384" i="1"/>
  <c r="S384" i="1" s="1"/>
  <c r="Z384" i="1"/>
  <c r="AO385" i="1"/>
  <c r="T421" i="1"/>
  <c r="V421" i="1"/>
  <c r="H421" i="1"/>
  <c r="BB421" i="1" s="1"/>
  <c r="B423" i="1"/>
  <c r="C423" i="1"/>
  <c r="E423" i="1" s="1"/>
  <c r="D423" i="1"/>
  <c r="A424" i="1"/>
  <c r="H422" i="1"/>
  <c r="BB422" i="1" s="1"/>
  <c r="W422" i="1"/>
  <c r="T422" i="1"/>
  <c r="U421" i="1"/>
  <c r="X422" i="1" l="1"/>
  <c r="V422" i="1"/>
  <c r="BK381" i="1"/>
  <c r="BO381" i="1"/>
  <c r="BL381" i="1"/>
  <c r="AY381" i="1"/>
  <c r="AX381" i="1"/>
  <c r="Q384" i="1"/>
  <c r="BH383" i="1"/>
  <c r="BA385" i="1"/>
  <c r="BA419" i="1"/>
  <c r="BJ382" i="1"/>
  <c r="BJ422" i="1"/>
  <c r="BJ421" i="1"/>
  <c r="BG419" i="1"/>
  <c r="BF419" i="1"/>
  <c r="BG385" i="1"/>
  <c r="BF385" i="1"/>
  <c r="BE384" i="1"/>
  <c r="AZ384" i="1" s="1"/>
  <c r="BC382" i="1"/>
  <c r="BD382" i="1"/>
  <c r="BC422" i="1"/>
  <c r="BD422" i="1"/>
  <c r="BC421" i="1"/>
  <c r="BD421" i="1"/>
  <c r="R384" i="1"/>
  <c r="O420" i="1"/>
  <c r="M420" i="1"/>
  <c r="P420" i="1"/>
  <c r="N420" i="1"/>
  <c r="O383" i="1"/>
  <c r="M383" i="1"/>
  <c r="P383" i="1"/>
  <c r="N383" i="1"/>
  <c r="K420" i="1"/>
  <c r="K383" i="1"/>
  <c r="I422" i="1"/>
  <c r="L422" i="1"/>
  <c r="I421" i="1"/>
  <c r="L421" i="1"/>
  <c r="I382" i="1"/>
  <c r="L382" i="1"/>
  <c r="F423" i="1"/>
  <c r="Y382" i="1"/>
  <c r="G380" i="1"/>
  <c r="H381" i="1"/>
  <c r="BB381" i="1" s="1"/>
  <c r="X381" i="1"/>
  <c r="W381" i="1"/>
  <c r="T381" i="1"/>
  <c r="V381" i="1"/>
  <c r="U381" i="1"/>
  <c r="J383" i="1"/>
  <c r="AG383" i="1"/>
  <c r="AI383" i="1"/>
  <c r="AB383" i="1"/>
  <c r="S383" i="1" s="1"/>
  <c r="Z383" i="1"/>
  <c r="Q383" i="1" s="1"/>
  <c r="AH383" i="1"/>
  <c r="AJ383" i="1"/>
  <c r="AA383" i="1"/>
  <c r="R383" i="1" s="1"/>
  <c r="J420" i="1"/>
  <c r="AI420" i="1"/>
  <c r="AG420" i="1"/>
  <c r="AA420" i="1"/>
  <c r="R420" i="1" s="1"/>
  <c r="AJ420" i="1"/>
  <c r="AH420" i="1"/>
  <c r="AB420" i="1"/>
  <c r="Z420" i="1"/>
  <c r="Y422" i="1"/>
  <c r="B424" i="1"/>
  <c r="A425" i="1"/>
  <c r="D424" i="1"/>
  <c r="C424" i="1"/>
  <c r="E424" i="1" s="1"/>
  <c r="H423" i="1"/>
  <c r="BB423" i="1" s="1"/>
  <c r="W423" i="1"/>
  <c r="V423" i="1"/>
  <c r="X423" i="1"/>
  <c r="T423" i="1"/>
  <c r="U423" i="1"/>
  <c r="Y421" i="1"/>
  <c r="AO384" i="1"/>
  <c r="F424" i="1" l="1"/>
  <c r="BK380" i="1"/>
  <c r="BO380" i="1"/>
  <c r="BL380" i="1"/>
  <c r="AX380" i="1"/>
  <c r="AY380" i="1"/>
  <c r="BH421" i="1"/>
  <c r="BH422" i="1"/>
  <c r="BH382" i="1"/>
  <c r="BA384" i="1"/>
  <c r="BJ423" i="1"/>
  <c r="BJ381" i="1"/>
  <c r="BF384" i="1"/>
  <c r="BG384" i="1"/>
  <c r="BE383" i="1"/>
  <c r="AZ383" i="1" s="1"/>
  <c r="BE420" i="1"/>
  <c r="AZ420" i="1" s="1"/>
  <c r="S420" i="1"/>
  <c r="BC381" i="1"/>
  <c r="BD381" i="1"/>
  <c r="BC423" i="1"/>
  <c r="BD423" i="1"/>
  <c r="Q420" i="1"/>
  <c r="O382" i="1"/>
  <c r="M382" i="1"/>
  <c r="P382" i="1"/>
  <c r="N382" i="1"/>
  <c r="O421" i="1"/>
  <c r="M421" i="1"/>
  <c r="P421" i="1"/>
  <c r="N421" i="1"/>
  <c r="O422" i="1"/>
  <c r="M422" i="1"/>
  <c r="P422" i="1"/>
  <c r="N422" i="1"/>
  <c r="K382" i="1"/>
  <c r="K421" i="1"/>
  <c r="K422" i="1"/>
  <c r="I423" i="1"/>
  <c r="L423" i="1"/>
  <c r="I381" i="1"/>
  <c r="L381" i="1"/>
  <c r="J421" i="1"/>
  <c r="AJ421" i="1"/>
  <c r="AH421" i="1"/>
  <c r="AB421" i="1"/>
  <c r="S421" i="1" s="1"/>
  <c r="Z421" i="1"/>
  <c r="AI421" i="1"/>
  <c r="AG421" i="1"/>
  <c r="AA421" i="1"/>
  <c r="Y423" i="1"/>
  <c r="V424" i="1"/>
  <c r="H424" i="1"/>
  <c r="BB424" i="1" s="1"/>
  <c r="W424" i="1"/>
  <c r="U424" i="1"/>
  <c r="X424" i="1"/>
  <c r="T424" i="1"/>
  <c r="C425" i="1"/>
  <c r="E425" i="1" s="1"/>
  <c r="B425" i="1"/>
  <c r="A426" i="1"/>
  <c r="D425" i="1"/>
  <c r="Y381" i="1"/>
  <c r="G379" i="1"/>
  <c r="H380" i="1"/>
  <c r="BB380" i="1" s="1"/>
  <c r="X380" i="1"/>
  <c r="W380" i="1"/>
  <c r="T380" i="1"/>
  <c r="U380" i="1"/>
  <c r="V380" i="1"/>
  <c r="J382" i="1"/>
  <c r="AJ382" i="1"/>
  <c r="AH382" i="1"/>
  <c r="AA382" i="1"/>
  <c r="AI382" i="1"/>
  <c r="AG382" i="1"/>
  <c r="AB382" i="1"/>
  <c r="S382" i="1" s="1"/>
  <c r="Z382" i="1"/>
  <c r="AO383" i="1"/>
  <c r="J422" i="1"/>
  <c r="AI422" i="1"/>
  <c r="AG422" i="1"/>
  <c r="AA422" i="1"/>
  <c r="AJ422" i="1"/>
  <c r="AH422" i="1"/>
  <c r="AB422" i="1"/>
  <c r="Z422" i="1"/>
  <c r="AO420" i="1"/>
  <c r="R422" i="1" l="1"/>
  <c r="Q382" i="1"/>
  <c r="BK379" i="1"/>
  <c r="BO379" i="1"/>
  <c r="BL379" i="1"/>
  <c r="AY379" i="1"/>
  <c r="AX379" i="1"/>
  <c r="Q421" i="1"/>
  <c r="R421" i="1"/>
  <c r="BH423" i="1"/>
  <c r="BH381" i="1"/>
  <c r="BA383" i="1"/>
  <c r="BA420" i="1"/>
  <c r="BJ380" i="1"/>
  <c r="BJ424" i="1"/>
  <c r="BG383" i="1"/>
  <c r="BF383" i="1"/>
  <c r="BF420" i="1"/>
  <c r="BG420" i="1"/>
  <c r="S422" i="1"/>
  <c r="R382" i="1"/>
  <c r="BE422" i="1"/>
  <c r="AZ422" i="1" s="1"/>
  <c r="BE421" i="1"/>
  <c r="AZ421" i="1" s="1"/>
  <c r="BE382" i="1"/>
  <c r="AZ382" i="1" s="1"/>
  <c r="BC424" i="1"/>
  <c r="BD424" i="1"/>
  <c r="BC380" i="1"/>
  <c r="BD380" i="1"/>
  <c r="Q422" i="1"/>
  <c r="O381" i="1"/>
  <c r="M381" i="1"/>
  <c r="P381" i="1"/>
  <c r="N381" i="1"/>
  <c r="O423" i="1"/>
  <c r="M423" i="1"/>
  <c r="P423" i="1"/>
  <c r="N423" i="1"/>
  <c r="K381" i="1"/>
  <c r="K423" i="1"/>
  <c r="I380" i="1"/>
  <c r="L380" i="1"/>
  <c r="I424" i="1"/>
  <c r="L424" i="1"/>
  <c r="AO422" i="1"/>
  <c r="Y380" i="1"/>
  <c r="G378" i="1"/>
  <c r="H379" i="1"/>
  <c r="BB379" i="1" s="1"/>
  <c r="X379" i="1"/>
  <c r="W379" i="1"/>
  <c r="T379" i="1"/>
  <c r="U379" i="1"/>
  <c r="V379" i="1"/>
  <c r="J381" i="1"/>
  <c r="AI381" i="1"/>
  <c r="AG381" i="1"/>
  <c r="AB381" i="1"/>
  <c r="S381" i="1" s="1"/>
  <c r="Z381" i="1"/>
  <c r="AJ381" i="1"/>
  <c r="AH381" i="1"/>
  <c r="AA381" i="1"/>
  <c r="B426" i="1"/>
  <c r="C426" i="1"/>
  <c r="E426" i="1" s="1"/>
  <c r="A427" i="1"/>
  <c r="D426" i="1"/>
  <c r="W425" i="1"/>
  <c r="J423" i="1"/>
  <c r="AH423" i="1"/>
  <c r="AJ423" i="1"/>
  <c r="AB423" i="1"/>
  <c r="Z423" i="1"/>
  <c r="AG423" i="1"/>
  <c r="AI423" i="1"/>
  <c r="AA423" i="1"/>
  <c r="AO421" i="1"/>
  <c r="AO382" i="1"/>
  <c r="Y424" i="1"/>
  <c r="F425" i="1"/>
  <c r="X425" i="1" s="1"/>
  <c r="Q381" i="1" l="1"/>
  <c r="BK378" i="1"/>
  <c r="BO378" i="1"/>
  <c r="BL378" i="1"/>
  <c r="AX378" i="1"/>
  <c r="AY378" i="1"/>
  <c r="R381" i="1"/>
  <c r="F426" i="1"/>
  <c r="BH380" i="1"/>
  <c r="BH424" i="1"/>
  <c r="BA382" i="1"/>
  <c r="BA422" i="1"/>
  <c r="BA421" i="1"/>
  <c r="BJ379" i="1"/>
  <c r="BF382" i="1"/>
  <c r="BG382" i="1"/>
  <c r="BF422" i="1"/>
  <c r="BG422" i="1"/>
  <c r="BG421" i="1"/>
  <c r="BF421" i="1"/>
  <c r="BE423" i="1"/>
  <c r="AZ423" i="1" s="1"/>
  <c r="BE381" i="1"/>
  <c r="AZ381" i="1" s="1"/>
  <c r="BC379" i="1"/>
  <c r="BD379" i="1"/>
  <c r="Q423" i="1"/>
  <c r="R423" i="1"/>
  <c r="S423" i="1"/>
  <c r="O424" i="1"/>
  <c r="M424" i="1"/>
  <c r="P424" i="1"/>
  <c r="N424" i="1"/>
  <c r="O380" i="1"/>
  <c r="M380" i="1"/>
  <c r="P380" i="1"/>
  <c r="N380" i="1"/>
  <c r="K424" i="1"/>
  <c r="K380" i="1"/>
  <c r="I379" i="1"/>
  <c r="L379" i="1"/>
  <c r="J424" i="1"/>
  <c r="AG424" i="1"/>
  <c r="AI424" i="1"/>
  <c r="AA424" i="1"/>
  <c r="AH424" i="1"/>
  <c r="AJ424" i="1"/>
  <c r="AB424" i="1"/>
  <c r="S424" i="1" s="1"/>
  <c r="Z424" i="1"/>
  <c r="C427" i="1"/>
  <c r="E427" i="1" s="1"/>
  <c r="B427" i="1"/>
  <c r="D427" i="1"/>
  <c r="A428" i="1"/>
  <c r="AO381" i="1"/>
  <c r="Y379" i="1"/>
  <c r="G377" i="1"/>
  <c r="H378" i="1"/>
  <c r="BB378" i="1" s="1"/>
  <c r="X378" i="1"/>
  <c r="W378" i="1"/>
  <c r="T378" i="1"/>
  <c r="U378" i="1"/>
  <c r="V378" i="1"/>
  <c r="J380" i="1"/>
  <c r="AJ380" i="1"/>
  <c r="AH380" i="1"/>
  <c r="AA380" i="1"/>
  <c r="R380" i="1" s="1"/>
  <c r="AI380" i="1"/>
  <c r="AG380" i="1"/>
  <c r="AB380" i="1"/>
  <c r="Z380" i="1"/>
  <c r="AO423" i="1"/>
  <c r="T425" i="1"/>
  <c r="V425" i="1"/>
  <c r="H425" i="1"/>
  <c r="BB425" i="1" s="1"/>
  <c r="V426" i="1"/>
  <c r="H426" i="1"/>
  <c r="BB426" i="1" s="1"/>
  <c r="W426" i="1"/>
  <c r="U426" i="1"/>
  <c r="X426" i="1"/>
  <c r="T426" i="1"/>
  <c r="U425" i="1"/>
  <c r="Q424" i="1" l="1"/>
  <c r="BK377" i="1"/>
  <c r="BO377" i="1"/>
  <c r="BL377" i="1"/>
  <c r="AY377" i="1"/>
  <c r="AX377" i="1"/>
  <c r="F427" i="1"/>
  <c r="BH379" i="1"/>
  <c r="BA381" i="1"/>
  <c r="BA423" i="1"/>
  <c r="BJ378" i="1"/>
  <c r="BJ426" i="1"/>
  <c r="BJ425" i="1"/>
  <c r="BG423" i="1"/>
  <c r="BF423" i="1"/>
  <c r="BG381" i="1"/>
  <c r="BF381" i="1"/>
  <c r="BE380" i="1"/>
  <c r="AZ380" i="1" s="1"/>
  <c r="BE424" i="1"/>
  <c r="AZ424" i="1" s="1"/>
  <c r="BC378" i="1"/>
  <c r="BD378" i="1"/>
  <c r="BC426" i="1"/>
  <c r="BD426" i="1"/>
  <c r="BC425" i="1"/>
  <c r="BD425" i="1"/>
  <c r="Q380" i="1"/>
  <c r="S380" i="1"/>
  <c r="R424" i="1"/>
  <c r="O379" i="1"/>
  <c r="M379" i="1"/>
  <c r="P379" i="1"/>
  <c r="N379" i="1"/>
  <c r="K379" i="1"/>
  <c r="I426" i="1"/>
  <c r="L426" i="1"/>
  <c r="I425" i="1"/>
  <c r="L425" i="1"/>
  <c r="I378" i="1"/>
  <c r="L378" i="1"/>
  <c r="Y425" i="1"/>
  <c r="Y378" i="1"/>
  <c r="G376" i="1"/>
  <c r="H377" i="1"/>
  <c r="BB377" i="1" s="1"/>
  <c r="X377" i="1"/>
  <c r="W377" i="1"/>
  <c r="T377" i="1"/>
  <c r="V377" i="1"/>
  <c r="U377" i="1"/>
  <c r="J379" i="1"/>
  <c r="AG379" i="1"/>
  <c r="AI379" i="1"/>
  <c r="AB379" i="1"/>
  <c r="Z379" i="1"/>
  <c r="AH379" i="1"/>
  <c r="AJ379" i="1"/>
  <c r="AA379" i="1"/>
  <c r="H427" i="1"/>
  <c r="BB427" i="1" s="1"/>
  <c r="W427" i="1"/>
  <c r="U427" i="1"/>
  <c r="X427" i="1"/>
  <c r="T427" i="1"/>
  <c r="V427" i="1"/>
  <c r="Y426" i="1"/>
  <c r="B428" i="1"/>
  <c r="A429" i="1"/>
  <c r="D428" i="1"/>
  <c r="C428" i="1"/>
  <c r="E428" i="1" s="1"/>
  <c r="AO424" i="1"/>
  <c r="AO380" i="1"/>
  <c r="BK376" i="1" l="1"/>
  <c r="BO376" i="1"/>
  <c r="BL376" i="1"/>
  <c r="AX376" i="1"/>
  <c r="AY376" i="1"/>
  <c r="BH425" i="1"/>
  <c r="BH426" i="1"/>
  <c r="BH378" i="1"/>
  <c r="BA424" i="1"/>
  <c r="BA380" i="1"/>
  <c r="BJ427" i="1"/>
  <c r="BJ377" i="1"/>
  <c r="BF380" i="1"/>
  <c r="BG380" i="1"/>
  <c r="BF424" i="1"/>
  <c r="BG424" i="1"/>
  <c r="BE379" i="1"/>
  <c r="AZ379" i="1" s="1"/>
  <c r="BC427" i="1"/>
  <c r="BD427" i="1"/>
  <c r="BC377" i="1"/>
  <c r="BD377" i="1"/>
  <c r="Q379" i="1"/>
  <c r="R379" i="1"/>
  <c r="S379" i="1"/>
  <c r="O378" i="1"/>
  <c r="M378" i="1"/>
  <c r="P378" i="1"/>
  <c r="N378" i="1"/>
  <c r="O425" i="1"/>
  <c r="M425" i="1"/>
  <c r="P425" i="1"/>
  <c r="N425" i="1"/>
  <c r="O426" i="1"/>
  <c r="M426" i="1"/>
  <c r="P426" i="1"/>
  <c r="N426" i="1"/>
  <c r="K378" i="1"/>
  <c r="K425" i="1"/>
  <c r="K426" i="1"/>
  <c r="I377" i="1"/>
  <c r="L377" i="1"/>
  <c r="I427" i="1"/>
  <c r="L427" i="1"/>
  <c r="F428" i="1"/>
  <c r="X428" i="1" s="1"/>
  <c r="J426" i="1"/>
  <c r="AG426" i="1"/>
  <c r="AI426" i="1"/>
  <c r="AA426" i="1"/>
  <c r="AH426" i="1"/>
  <c r="AJ426" i="1"/>
  <c r="AB426" i="1"/>
  <c r="S426" i="1" s="1"/>
  <c r="Z426" i="1"/>
  <c r="Q426" i="1" s="1"/>
  <c r="Y427" i="1"/>
  <c r="AO379" i="1"/>
  <c r="Y377" i="1"/>
  <c r="G375" i="1"/>
  <c r="H376" i="1"/>
  <c r="BB376" i="1" s="1"/>
  <c r="X376" i="1"/>
  <c r="W376" i="1"/>
  <c r="T376" i="1"/>
  <c r="U376" i="1"/>
  <c r="V376" i="1"/>
  <c r="J378" i="1"/>
  <c r="AH378" i="1"/>
  <c r="AJ378" i="1"/>
  <c r="AA378" i="1"/>
  <c r="AG378" i="1"/>
  <c r="AI378" i="1"/>
  <c r="AB378" i="1"/>
  <c r="Z378" i="1"/>
  <c r="J425" i="1"/>
  <c r="AJ425" i="1"/>
  <c r="AH425" i="1"/>
  <c r="AB425" i="1"/>
  <c r="Z425" i="1"/>
  <c r="AI425" i="1"/>
  <c r="AG425" i="1"/>
  <c r="AA425" i="1"/>
  <c r="H428" i="1"/>
  <c r="BB428" i="1" s="1"/>
  <c r="W428" i="1"/>
  <c r="T428" i="1"/>
  <c r="C429" i="1"/>
  <c r="E429" i="1" s="1"/>
  <c r="B429" i="1"/>
  <c r="D429" i="1"/>
  <c r="F429" i="1" s="1"/>
  <c r="A430" i="1"/>
  <c r="S378" i="1" l="1"/>
  <c r="V428" i="1"/>
  <c r="BK375" i="1"/>
  <c r="BO375" i="1"/>
  <c r="BL375" i="1"/>
  <c r="AY375" i="1"/>
  <c r="AX375" i="1"/>
  <c r="U428" i="1"/>
  <c r="Q378" i="1"/>
  <c r="BH377" i="1"/>
  <c r="BH427" i="1"/>
  <c r="BA379" i="1"/>
  <c r="BJ376" i="1"/>
  <c r="BJ428" i="1"/>
  <c r="BG379" i="1"/>
  <c r="BF379" i="1"/>
  <c r="BE426" i="1"/>
  <c r="AZ426" i="1" s="1"/>
  <c r="BE425" i="1"/>
  <c r="AZ425" i="1" s="1"/>
  <c r="BE378" i="1"/>
  <c r="AZ378" i="1" s="1"/>
  <c r="R425" i="1"/>
  <c r="S425" i="1"/>
  <c r="R378" i="1"/>
  <c r="R426" i="1"/>
  <c r="BC428" i="1"/>
  <c r="BD428" i="1"/>
  <c r="BC376" i="1"/>
  <c r="BD376" i="1"/>
  <c r="Q425" i="1"/>
  <c r="O427" i="1"/>
  <c r="M427" i="1"/>
  <c r="P427" i="1"/>
  <c r="N427" i="1"/>
  <c r="O377" i="1"/>
  <c r="M377" i="1"/>
  <c r="P377" i="1"/>
  <c r="N377" i="1"/>
  <c r="K427" i="1"/>
  <c r="K377" i="1"/>
  <c r="I376" i="1"/>
  <c r="L376" i="1"/>
  <c r="I428" i="1"/>
  <c r="L428" i="1"/>
  <c r="AO426" i="1"/>
  <c r="AO378" i="1"/>
  <c r="H429" i="1"/>
  <c r="BB429" i="1" s="1"/>
  <c r="W429" i="1"/>
  <c r="V429" i="1"/>
  <c r="X429" i="1"/>
  <c r="T429" i="1"/>
  <c r="U429" i="1"/>
  <c r="AO425" i="1"/>
  <c r="Y376" i="1"/>
  <c r="G374" i="1"/>
  <c r="H375" i="1"/>
  <c r="BB375" i="1" s="1"/>
  <c r="X375" i="1"/>
  <c r="W375" i="1"/>
  <c r="T375" i="1"/>
  <c r="V375" i="1"/>
  <c r="U375" i="1"/>
  <c r="J377" i="1"/>
  <c r="AI377" i="1"/>
  <c r="AG377" i="1"/>
  <c r="AB377" i="1"/>
  <c r="S377" i="1" s="1"/>
  <c r="Z377" i="1"/>
  <c r="Q377" i="1" s="1"/>
  <c r="AJ377" i="1"/>
  <c r="AH377" i="1"/>
  <c r="AA377" i="1"/>
  <c r="J427" i="1"/>
  <c r="AH427" i="1"/>
  <c r="AJ427" i="1"/>
  <c r="AB427" i="1"/>
  <c r="S427" i="1" s="1"/>
  <c r="Z427" i="1"/>
  <c r="Q427" i="1" s="1"/>
  <c r="AG427" i="1"/>
  <c r="AI427" i="1"/>
  <c r="AA427" i="1"/>
  <c r="R427" i="1" s="1"/>
  <c r="B430" i="1"/>
  <c r="C430" i="1"/>
  <c r="E430" i="1" s="1"/>
  <c r="D430" i="1"/>
  <c r="A431" i="1"/>
  <c r="Y428" i="1"/>
  <c r="BK374" i="1" l="1"/>
  <c r="BO374" i="1"/>
  <c r="BL374" i="1"/>
  <c r="AX374" i="1"/>
  <c r="AY374" i="1"/>
  <c r="R377" i="1"/>
  <c r="BH376" i="1"/>
  <c r="BH428" i="1"/>
  <c r="BA378" i="1"/>
  <c r="BA426" i="1"/>
  <c r="BA425" i="1"/>
  <c r="BJ429" i="1"/>
  <c r="BJ375" i="1"/>
  <c r="BF378" i="1"/>
  <c r="BG378" i="1"/>
  <c r="BF426" i="1"/>
  <c r="BG426" i="1"/>
  <c r="BG425" i="1"/>
  <c r="BF425" i="1"/>
  <c r="BE377" i="1"/>
  <c r="AZ377" i="1" s="1"/>
  <c r="BE427" i="1"/>
  <c r="AZ427" i="1" s="1"/>
  <c r="BC375" i="1"/>
  <c r="BD375" i="1"/>
  <c r="BC429" i="1"/>
  <c r="BD429" i="1"/>
  <c r="O428" i="1"/>
  <c r="M428" i="1"/>
  <c r="P428" i="1"/>
  <c r="N428" i="1"/>
  <c r="O376" i="1"/>
  <c r="M376" i="1"/>
  <c r="P376" i="1"/>
  <c r="N376" i="1"/>
  <c r="K428" i="1"/>
  <c r="K376" i="1"/>
  <c r="I375" i="1"/>
  <c r="L375" i="1"/>
  <c r="I429" i="1"/>
  <c r="L429" i="1"/>
  <c r="F430" i="1"/>
  <c r="V430" i="1" s="1"/>
  <c r="B431" i="1"/>
  <c r="A432" i="1"/>
  <c r="C431" i="1"/>
  <c r="E431" i="1" s="1"/>
  <c r="D431" i="1"/>
  <c r="F431" i="1" s="1"/>
  <c r="W430" i="1"/>
  <c r="AO427" i="1"/>
  <c r="AO377" i="1"/>
  <c r="Y375" i="1"/>
  <c r="G373" i="1"/>
  <c r="H374" i="1"/>
  <c r="BB374" i="1" s="1"/>
  <c r="X374" i="1"/>
  <c r="W374" i="1"/>
  <c r="T374" i="1"/>
  <c r="U374" i="1"/>
  <c r="V374" i="1"/>
  <c r="J376" i="1"/>
  <c r="AH376" i="1"/>
  <c r="AJ376" i="1"/>
  <c r="AA376" i="1"/>
  <c r="R376" i="1" s="1"/>
  <c r="AG376" i="1"/>
  <c r="AI376" i="1"/>
  <c r="AB376" i="1"/>
  <c r="Z376" i="1"/>
  <c r="Y429" i="1"/>
  <c r="J428" i="1"/>
  <c r="AI428" i="1"/>
  <c r="AG428" i="1"/>
  <c r="AA428" i="1"/>
  <c r="AJ428" i="1"/>
  <c r="AH428" i="1"/>
  <c r="AB428" i="1"/>
  <c r="S428" i="1" s="1"/>
  <c r="Z428" i="1"/>
  <c r="Q428" i="1" l="1"/>
  <c r="BK373" i="1"/>
  <c r="BO373" i="1"/>
  <c r="BL373" i="1"/>
  <c r="AY373" i="1"/>
  <c r="AX373" i="1"/>
  <c r="T430" i="1"/>
  <c r="BH429" i="1"/>
  <c r="BH375" i="1"/>
  <c r="BA377" i="1"/>
  <c r="BA427" i="1"/>
  <c r="BJ374" i="1"/>
  <c r="BG377" i="1"/>
  <c r="BF377" i="1"/>
  <c r="BG427" i="1"/>
  <c r="BF427" i="1"/>
  <c r="BE376" i="1"/>
  <c r="AZ376" i="1" s="1"/>
  <c r="BE428" i="1"/>
  <c r="AZ428" i="1" s="1"/>
  <c r="Q376" i="1"/>
  <c r="BC374" i="1"/>
  <c r="BD374" i="1"/>
  <c r="U430" i="1"/>
  <c r="H430" i="1"/>
  <c r="BB430" i="1" s="1"/>
  <c r="R428" i="1"/>
  <c r="S376" i="1"/>
  <c r="X430" i="1"/>
  <c r="O429" i="1"/>
  <c r="M429" i="1"/>
  <c r="P429" i="1"/>
  <c r="N429" i="1"/>
  <c r="O375" i="1"/>
  <c r="M375" i="1"/>
  <c r="P375" i="1"/>
  <c r="N375" i="1"/>
  <c r="K429" i="1"/>
  <c r="K375" i="1"/>
  <c r="I374" i="1"/>
  <c r="L374" i="1"/>
  <c r="I430" i="1"/>
  <c r="AO428" i="1"/>
  <c r="J429" i="1"/>
  <c r="AJ429" i="1"/>
  <c r="AH429" i="1"/>
  <c r="AB429" i="1"/>
  <c r="Z429" i="1"/>
  <c r="AI429" i="1"/>
  <c r="AG429" i="1"/>
  <c r="AA429" i="1"/>
  <c r="Y374" i="1"/>
  <c r="G372" i="1"/>
  <c r="H373" i="1"/>
  <c r="BB373" i="1" s="1"/>
  <c r="X373" i="1"/>
  <c r="W373" i="1"/>
  <c r="T373" i="1"/>
  <c r="V373" i="1"/>
  <c r="U373" i="1"/>
  <c r="J375" i="1"/>
  <c r="AG375" i="1"/>
  <c r="AI375" i="1"/>
  <c r="AB375" i="1"/>
  <c r="Z375" i="1"/>
  <c r="AH375" i="1"/>
  <c r="AJ375" i="1"/>
  <c r="AA375" i="1"/>
  <c r="H431" i="1"/>
  <c r="BB431" i="1" s="1"/>
  <c r="W431" i="1"/>
  <c r="V431" i="1"/>
  <c r="X431" i="1"/>
  <c r="T431" i="1"/>
  <c r="U431" i="1"/>
  <c r="AO376" i="1"/>
  <c r="C432" i="1"/>
  <c r="E432" i="1" s="1"/>
  <c r="B432" i="1"/>
  <c r="D432" i="1"/>
  <c r="A433" i="1"/>
  <c r="Y430" i="1" l="1"/>
  <c r="F432" i="1"/>
  <c r="BK372" i="1"/>
  <c r="BO372" i="1"/>
  <c r="BL372" i="1"/>
  <c r="AX372" i="1"/>
  <c r="AY372" i="1"/>
  <c r="R375" i="1"/>
  <c r="S375" i="1"/>
  <c r="R429" i="1"/>
  <c r="S429" i="1"/>
  <c r="BH374" i="1"/>
  <c r="Q375" i="1"/>
  <c r="Q429" i="1"/>
  <c r="BA428" i="1"/>
  <c r="BA376" i="1"/>
  <c r="BJ431" i="1"/>
  <c r="BJ373" i="1"/>
  <c r="BJ430" i="1"/>
  <c r="BF376" i="1"/>
  <c r="BG376" i="1"/>
  <c r="BF428" i="1"/>
  <c r="BG428" i="1"/>
  <c r="L430" i="1"/>
  <c r="BE375" i="1"/>
  <c r="AZ375" i="1" s="1"/>
  <c r="BE429" i="1"/>
  <c r="AZ429" i="1" s="1"/>
  <c r="BC431" i="1"/>
  <c r="BD431" i="1"/>
  <c r="BC373" i="1"/>
  <c r="BD373" i="1"/>
  <c r="BC430" i="1"/>
  <c r="BD430" i="1"/>
  <c r="O430" i="1"/>
  <c r="M430" i="1"/>
  <c r="P430" i="1"/>
  <c r="N430" i="1"/>
  <c r="O374" i="1"/>
  <c r="M374" i="1"/>
  <c r="P374" i="1"/>
  <c r="N374" i="1"/>
  <c r="K430" i="1"/>
  <c r="K374" i="1"/>
  <c r="I373" i="1"/>
  <c r="L373" i="1"/>
  <c r="I431" i="1"/>
  <c r="L431" i="1"/>
  <c r="J430" i="1"/>
  <c r="AI430" i="1"/>
  <c r="AG430" i="1"/>
  <c r="AA430" i="1"/>
  <c r="AJ430" i="1"/>
  <c r="AH430" i="1"/>
  <c r="AB430" i="1"/>
  <c r="Z430" i="1"/>
  <c r="Q430" i="1" s="1"/>
  <c r="B433" i="1"/>
  <c r="A434" i="1"/>
  <c r="C433" i="1"/>
  <c r="E433" i="1" s="1"/>
  <c r="D433" i="1"/>
  <c r="Y431" i="1"/>
  <c r="Y373" i="1"/>
  <c r="G371" i="1"/>
  <c r="H372" i="1"/>
  <c r="BB372" i="1" s="1"/>
  <c r="X372" i="1"/>
  <c r="W372" i="1"/>
  <c r="T372" i="1"/>
  <c r="U372" i="1"/>
  <c r="V372" i="1"/>
  <c r="J374" i="1"/>
  <c r="AJ374" i="1"/>
  <c r="AH374" i="1"/>
  <c r="AA374" i="1"/>
  <c r="AI374" i="1"/>
  <c r="AG374" i="1"/>
  <c r="AB374" i="1"/>
  <c r="Z374" i="1"/>
  <c r="AO429" i="1"/>
  <c r="AO375" i="1"/>
  <c r="V432" i="1"/>
  <c r="H432" i="1"/>
  <c r="BB432" i="1" s="1"/>
  <c r="W432" i="1"/>
  <c r="U432" i="1"/>
  <c r="X432" i="1"/>
  <c r="T432" i="1"/>
  <c r="S430" i="1" l="1"/>
  <c r="BK371" i="1"/>
  <c r="BO371" i="1"/>
  <c r="BL371" i="1"/>
  <c r="AY371" i="1"/>
  <c r="AX371" i="1"/>
  <c r="R374" i="1"/>
  <c r="BH430" i="1"/>
  <c r="BH373" i="1"/>
  <c r="BH431" i="1"/>
  <c r="BA375" i="1"/>
  <c r="BA429" i="1"/>
  <c r="BJ372" i="1"/>
  <c r="BJ432" i="1"/>
  <c r="BG429" i="1"/>
  <c r="BF429" i="1"/>
  <c r="BG375" i="1"/>
  <c r="BF375" i="1"/>
  <c r="BE374" i="1"/>
  <c r="AZ374" i="1" s="1"/>
  <c r="BE430" i="1"/>
  <c r="AZ430" i="1" s="1"/>
  <c r="Q374" i="1"/>
  <c r="BC432" i="1"/>
  <c r="BD432" i="1"/>
  <c r="BC372" i="1"/>
  <c r="BD372" i="1"/>
  <c r="F433" i="1"/>
  <c r="S374" i="1"/>
  <c r="R430" i="1"/>
  <c r="O431" i="1"/>
  <c r="M431" i="1"/>
  <c r="P431" i="1"/>
  <c r="N431" i="1"/>
  <c r="O373" i="1"/>
  <c r="M373" i="1"/>
  <c r="P373" i="1"/>
  <c r="N373" i="1"/>
  <c r="K431" i="1"/>
  <c r="K373" i="1"/>
  <c r="I432" i="1"/>
  <c r="L432" i="1"/>
  <c r="I372" i="1"/>
  <c r="L372" i="1"/>
  <c r="Y432" i="1"/>
  <c r="Y372" i="1"/>
  <c r="G370" i="1"/>
  <c r="H371" i="1"/>
  <c r="BB371" i="1" s="1"/>
  <c r="X371" i="1"/>
  <c r="W371" i="1"/>
  <c r="T371" i="1"/>
  <c r="U371" i="1"/>
  <c r="V371" i="1"/>
  <c r="J373" i="1"/>
  <c r="AI373" i="1"/>
  <c r="AG373" i="1"/>
  <c r="AB373" i="1"/>
  <c r="S373" i="1" s="1"/>
  <c r="Z373" i="1"/>
  <c r="AJ373" i="1"/>
  <c r="AH373" i="1"/>
  <c r="AA373" i="1"/>
  <c r="J431" i="1"/>
  <c r="AH431" i="1"/>
  <c r="AJ431" i="1"/>
  <c r="AB431" i="1"/>
  <c r="S431" i="1" s="1"/>
  <c r="Z431" i="1"/>
  <c r="AG431" i="1"/>
  <c r="AI431" i="1"/>
  <c r="AA431" i="1"/>
  <c r="H433" i="1"/>
  <c r="BB433" i="1" s="1"/>
  <c r="W433" i="1"/>
  <c r="V433" i="1"/>
  <c r="X433" i="1"/>
  <c r="T433" i="1"/>
  <c r="U433" i="1"/>
  <c r="AO374" i="1"/>
  <c r="C434" i="1"/>
  <c r="E434" i="1" s="1"/>
  <c r="B434" i="1"/>
  <c r="D434" i="1"/>
  <c r="F434" i="1" s="1"/>
  <c r="A435" i="1"/>
  <c r="AO430" i="1"/>
  <c r="Q431" i="1" l="1"/>
  <c r="BK370" i="1"/>
  <c r="BO370" i="1"/>
  <c r="BL370" i="1"/>
  <c r="AX370" i="1"/>
  <c r="AY370" i="1"/>
  <c r="Q373" i="1"/>
  <c r="R431" i="1"/>
  <c r="R373" i="1"/>
  <c r="BH372" i="1"/>
  <c r="BH432" i="1"/>
  <c r="BA374" i="1"/>
  <c r="BA430" i="1"/>
  <c r="BJ433" i="1"/>
  <c r="BJ371" i="1"/>
  <c r="BF374" i="1"/>
  <c r="BG374" i="1"/>
  <c r="BF430" i="1"/>
  <c r="BG430" i="1"/>
  <c r="BE373" i="1"/>
  <c r="AZ373" i="1" s="1"/>
  <c r="BE431" i="1"/>
  <c r="AZ431" i="1" s="1"/>
  <c r="BC433" i="1"/>
  <c r="BD433" i="1"/>
  <c r="BC371" i="1"/>
  <c r="BD371" i="1"/>
  <c r="O372" i="1"/>
  <c r="M372" i="1"/>
  <c r="P372" i="1"/>
  <c r="N372" i="1"/>
  <c r="O432" i="1"/>
  <c r="M432" i="1"/>
  <c r="P432" i="1"/>
  <c r="N432" i="1"/>
  <c r="K372" i="1"/>
  <c r="K432" i="1"/>
  <c r="I371" i="1"/>
  <c r="L371" i="1"/>
  <c r="I433" i="1"/>
  <c r="L433" i="1"/>
  <c r="B435" i="1"/>
  <c r="C435" i="1"/>
  <c r="E435" i="1" s="1"/>
  <c r="D435" i="1"/>
  <c r="A436" i="1"/>
  <c r="Y433" i="1"/>
  <c r="Y371" i="1"/>
  <c r="G369" i="1"/>
  <c r="H370" i="1"/>
  <c r="BB370" i="1" s="1"/>
  <c r="X370" i="1"/>
  <c r="W370" i="1"/>
  <c r="T370" i="1"/>
  <c r="U370" i="1"/>
  <c r="V370" i="1"/>
  <c r="J372" i="1"/>
  <c r="AJ372" i="1"/>
  <c r="AH372" i="1"/>
  <c r="AA372" i="1"/>
  <c r="AI372" i="1"/>
  <c r="AG372" i="1"/>
  <c r="AB372" i="1"/>
  <c r="Z372" i="1"/>
  <c r="J432" i="1"/>
  <c r="AG432" i="1"/>
  <c r="AI432" i="1"/>
  <c r="AA432" i="1"/>
  <c r="AH432" i="1"/>
  <c r="AJ432" i="1"/>
  <c r="AB432" i="1"/>
  <c r="Z432" i="1"/>
  <c r="AO431" i="1"/>
  <c r="AO373" i="1"/>
  <c r="H434" i="1"/>
  <c r="BB434" i="1" s="1"/>
  <c r="W434" i="1"/>
  <c r="U434" i="1"/>
  <c r="X434" i="1"/>
  <c r="T434" i="1"/>
  <c r="V434" i="1"/>
  <c r="R432" i="1" l="1"/>
  <c r="R372" i="1"/>
  <c r="BK369" i="1"/>
  <c r="BO369" i="1"/>
  <c r="BL369" i="1"/>
  <c r="AY369" i="1"/>
  <c r="AX369" i="1"/>
  <c r="F435" i="1"/>
  <c r="V435" i="1" s="1"/>
  <c r="BH371" i="1"/>
  <c r="BH433" i="1"/>
  <c r="BA373" i="1"/>
  <c r="BA431" i="1"/>
  <c r="BJ434" i="1"/>
  <c r="BJ370" i="1"/>
  <c r="BG373" i="1"/>
  <c r="BF373" i="1"/>
  <c r="BG431" i="1"/>
  <c r="BF431" i="1"/>
  <c r="BE432" i="1"/>
  <c r="AZ432" i="1" s="1"/>
  <c r="BE372" i="1"/>
  <c r="AZ372" i="1" s="1"/>
  <c r="Q432" i="1"/>
  <c r="Q372" i="1"/>
  <c r="BC434" i="1"/>
  <c r="BD434" i="1"/>
  <c r="BC370" i="1"/>
  <c r="BD370" i="1"/>
  <c r="S432" i="1"/>
  <c r="S372" i="1"/>
  <c r="O433" i="1"/>
  <c r="M433" i="1"/>
  <c r="P433" i="1"/>
  <c r="N433" i="1"/>
  <c r="O371" i="1"/>
  <c r="M371" i="1"/>
  <c r="P371" i="1"/>
  <c r="N371" i="1"/>
  <c r="K433" i="1"/>
  <c r="K371" i="1"/>
  <c r="I370" i="1"/>
  <c r="L370" i="1"/>
  <c r="I434" i="1"/>
  <c r="L434" i="1"/>
  <c r="Y370" i="1"/>
  <c r="G368" i="1"/>
  <c r="H369" i="1"/>
  <c r="BB369" i="1" s="1"/>
  <c r="X369" i="1"/>
  <c r="W369" i="1"/>
  <c r="T369" i="1"/>
  <c r="V369" i="1"/>
  <c r="U369" i="1"/>
  <c r="J371" i="1"/>
  <c r="AG371" i="1"/>
  <c r="AI371" i="1"/>
  <c r="AB371" i="1"/>
  <c r="Z371" i="1"/>
  <c r="AH371" i="1"/>
  <c r="AJ371" i="1"/>
  <c r="AA371" i="1"/>
  <c r="J433" i="1"/>
  <c r="AJ433" i="1"/>
  <c r="AH433" i="1"/>
  <c r="AB433" i="1"/>
  <c r="Z433" i="1"/>
  <c r="AI433" i="1"/>
  <c r="AG433" i="1"/>
  <c r="AA433" i="1"/>
  <c r="Y434" i="1"/>
  <c r="AO432" i="1"/>
  <c r="AO372" i="1"/>
  <c r="C436" i="1"/>
  <c r="E436" i="1" s="1"/>
  <c r="B436" i="1"/>
  <c r="D436" i="1"/>
  <c r="F436" i="1" s="1"/>
  <c r="A437" i="1"/>
  <c r="H435" i="1"/>
  <c r="BB435" i="1" s="1"/>
  <c r="W435" i="1"/>
  <c r="U435" i="1"/>
  <c r="X435" i="1"/>
  <c r="T435" i="1"/>
  <c r="BK368" i="1" l="1"/>
  <c r="BO368" i="1"/>
  <c r="BL368" i="1"/>
  <c r="AX368" i="1"/>
  <c r="AY368" i="1"/>
  <c r="BH370" i="1"/>
  <c r="BH434" i="1"/>
  <c r="BA432" i="1"/>
  <c r="BA372" i="1"/>
  <c r="BJ369" i="1"/>
  <c r="BJ435" i="1"/>
  <c r="Q433" i="1"/>
  <c r="Q371" i="1"/>
  <c r="BF432" i="1"/>
  <c r="BG432" i="1"/>
  <c r="BF372" i="1"/>
  <c r="BG372" i="1"/>
  <c r="BE371" i="1"/>
  <c r="AZ371" i="1" s="1"/>
  <c r="BE433" i="1"/>
  <c r="AZ433" i="1" s="1"/>
  <c r="BC369" i="1"/>
  <c r="BD369" i="1"/>
  <c r="BC435" i="1"/>
  <c r="BD435" i="1"/>
  <c r="R433" i="1"/>
  <c r="S433" i="1"/>
  <c r="R371" i="1"/>
  <c r="S371" i="1"/>
  <c r="O434" i="1"/>
  <c r="M434" i="1"/>
  <c r="P434" i="1"/>
  <c r="N434" i="1"/>
  <c r="O370" i="1"/>
  <c r="M370" i="1"/>
  <c r="P370" i="1"/>
  <c r="N370" i="1"/>
  <c r="K434" i="1"/>
  <c r="K370" i="1"/>
  <c r="I435" i="1"/>
  <c r="L435" i="1"/>
  <c r="I369" i="1"/>
  <c r="L369" i="1"/>
  <c r="Y435" i="1"/>
  <c r="H436" i="1"/>
  <c r="BB436" i="1" s="1"/>
  <c r="W436" i="1"/>
  <c r="V436" i="1"/>
  <c r="X436" i="1"/>
  <c r="U436" i="1"/>
  <c r="T436" i="1"/>
  <c r="AO371" i="1"/>
  <c r="Y369" i="1"/>
  <c r="G367" i="1"/>
  <c r="H368" i="1"/>
  <c r="BB368" i="1" s="1"/>
  <c r="X368" i="1"/>
  <c r="W368" i="1"/>
  <c r="T368" i="1"/>
  <c r="U368" i="1"/>
  <c r="V368" i="1"/>
  <c r="J370" i="1"/>
  <c r="AH370" i="1"/>
  <c r="AJ370" i="1"/>
  <c r="AA370" i="1"/>
  <c r="AG370" i="1"/>
  <c r="AI370" i="1"/>
  <c r="AB370" i="1"/>
  <c r="S370" i="1" s="1"/>
  <c r="Z370" i="1"/>
  <c r="AO433" i="1"/>
  <c r="B437" i="1"/>
  <c r="D437" i="1"/>
  <c r="A438" i="1"/>
  <c r="C437" i="1"/>
  <c r="E437" i="1" s="1"/>
  <c r="J434" i="1"/>
  <c r="AB434" i="1"/>
  <c r="S434" i="1" s="1"/>
  <c r="AJ434" i="1"/>
  <c r="AA434" i="1"/>
  <c r="Z434" i="1"/>
  <c r="Q434" i="1" s="1"/>
  <c r="AI434" i="1"/>
  <c r="AG434" i="1"/>
  <c r="AH434" i="1"/>
  <c r="R434" i="1" l="1"/>
  <c r="Q370" i="1"/>
  <c r="BK367" i="1"/>
  <c r="BO367" i="1"/>
  <c r="BL367" i="1"/>
  <c r="AY367" i="1"/>
  <c r="AX367" i="1"/>
  <c r="BH435" i="1"/>
  <c r="BH369" i="1"/>
  <c r="BA371" i="1"/>
  <c r="BA433" i="1"/>
  <c r="BJ368" i="1"/>
  <c r="BJ436" i="1"/>
  <c r="BG371" i="1"/>
  <c r="BF371" i="1"/>
  <c r="BG433" i="1"/>
  <c r="BF433" i="1"/>
  <c r="BE370" i="1"/>
  <c r="AZ370" i="1" s="1"/>
  <c r="BE434" i="1"/>
  <c r="AZ434" i="1" s="1"/>
  <c r="BC368" i="1"/>
  <c r="BD368" i="1"/>
  <c r="BC436" i="1"/>
  <c r="BD436" i="1"/>
  <c r="R370" i="1"/>
  <c r="O369" i="1"/>
  <c r="M369" i="1"/>
  <c r="P369" i="1"/>
  <c r="N369" i="1"/>
  <c r="O435" i="1"/>
  <c r="M435" i="1"/>
  <c r="P435" i="1"/>
  <c r="N435" i="1"/>
  <c r="K369" i="1"/>
  <c r="K435" i="1"/>
  <c r="I436" i="1"/>
  <c r="L436" i="1"/>
  <c r="I368" i="1"/>
  <c r="L368" i="1"/>
  <c r="AO434" i="1"/>
  <c r="B438" i="1"/>
  <c r="A439" i="1"/>
  <c r="C438" i="1"/>
  <c r="E438" i="1" s="1"/>
  <c r="D438" i="1"/>
  <c r="Y368" i="1"/>
  <c r="G366" i="1"/>
  <c r="H367" i="1"/>
  <c r="BB367" i="1" s="1"/>
  <c r="X367" i="1"/>
  <c r="W367" i="1"/>
  <c r="T367" i="1"/>
  <c r="V367" i="1"/>
  <c r="U367" i="1"/>
  <c r="J369" i="1"/>
  <c r="AI369" i="1"/>
  <c r="AG369" i="1"/>
  <c r="AB369" i="1"/>
  <c r="S369" i="1" s="1"/>
  <c r="Z369" i="1"/>
  <c r="AJ369" i="1"/>
  <c r="AH369" i="1"/>
  <c r="AA369" i="1"/>
  <c r="R369" i="1" s="1"/>
  <c r="J435" i="1"/>
  <c r="AH435" i="1"/>
  <c r="AJ435" i="1"/>
  <c r="AB435" i="1"/>
  <c r="S435" i="1" s="1"/>
  <c r="Z435" i="1"/>
  <c r="AG435" i="1"/>
  <c r="AI435" i="1"/>
  <c r="AA435" i="1"/>
  <c r="R435" i="1" s="1"/>
  <c r="W437" i="1"/>
  <c r="AO370" i="1"/>
  <c r="Y436" i="1"/>
  <c r="F437" i="1"/>
  <c r="H437" i="1" s="1"/>
  <c r="BB437" i="1" s="1"/>
  <c r="BK366" i="1" l="1"/>
  <c r="BO366" i="1"/>
  <c r="BL366" i="1"/>
  <c r="AX366" i="1"/>
  <c r="AY366" i="1"/>
  <c r="Q435" i="1"/>
  <c r="Q369" i="1"/>
  <c r="F438" i="1"/>
  <c r="X438" i="1" s="1"/>
  <c r="BH436" i="1"/>
  <c r="BH368" i="1"/>
  <c r="BA370" i="1"/>
  <c r="BA434" i="1"/>
  <c r="BJ437" i="1"/>
  <c r="BJ367" i="1"/>
  <c r="BF370" i="1"/>
  <c r="BG370" i="1"/>
  <c r="BF434" i="1"/>
  <c r="BG434" i="1"/>
  <c r="BE435" i="1"/>
  <c r="AZ435" i="1" s="1"/>
  <c r="BE369" i="1"/>
  <c r="AZ369" i="1" s="1"/>
  <c r="BC367" i="1"/>
  <c r="BD367" i="1"/>
  <c r="BC437" i="1"/>
  <c r="BD437" i="1"/>
  <c r="O368" i="1"/>
  <c r="M368" i="1"/>
  <c r="P368" i="1"/>
  <c r="N368" i="1"/>
  <c r="O436" i="1"/>
  <c r="M436" i="1"/>
  <c r="P436" i="1"/>
  <c r="N436" i="1"/>
  <c r="K368" i="1"/>
  <c r="K436" i="1"/>
  <c r="I367" i="1"/>
  <c r="L367" i="1"/>
  <c r="AO435" i="1"/>
  <c r="Y367" i="1"/>
  <c r="G365" i="1"/>
  <c r="H366" i="1"/>
  <c r="BB366" i="1" s="1"/>
  <c r="X366" i="1"/>
  <c r="W366" i="1"/>
  <c r="T366" i="1"/>
  <c r="U366" i="1"/>
  <c r="V366" i="1"/>
  <c r="J368" i="1"/>
  <c r="AH368" i="1"/>
  <c r="AJ368" i="1"/>
  <c r="AA368" i="1"/>
  <c r="R368" i="1" s="1"/>
  <c r="AG368" i="1"/>
  <c r="AI368" i="1"/>
  <c r="AB368" i="1"/>
  <c r="Z368" i="1"/>
  <c r="W438" i="1"/>
  <c r="V438" i="1"/>
  <c r="V437" i="1"/>
  <c r="X437" i="1"/>
  <c r="AO369" i="1"/>
  <c r="J436" i="1"/>
  <c r="AJ436" i="1"/>
  <c r="AB436" i="1"/>
  <c r="AG436" i="1"/>
  <c r="Z436" i="1"/>
  <c r="AI436" i="1"/>
  <c r="AH436" i="1"/>
  <c r="AA436" i="1"/>
  <c r="B439" i="1"/>
  <c r="D439" i="1"/>
  <c r="A440" i="1"/>
  <c r="C439" i="1"/>
  <c r="E439" i="1" s="1"/>
  <c r="T437" i="1"/>
  <c r="U437" i="1"/>
  <c r="S436" i="1" l="1"/>
  <c r="T438" i="1"/>
  <c r="Y438" i="1" s="1"/>
  <c r="BK365" i="1"/>
  <c r="BO365" i="1"/>
  <c r="BL365" i="1"/>
  <c r="AY365" i="1"/>
  <c r="AX365" i="1"/>
  <c r="U438" i="1"/>
  <c r="H438" i="1"/>
  <c r="BB438" i="1" s="1"/>
  <c r="BJ438" i="1" s="1"/>
  <c r="BH437" i="1"/>
  <c r="BH367" i="1"/>
  <c r="BA435" i="1"/>
  <c r="BA369" i="1"/>
  <c r="BJ366" i="1"/>
  <c r="BG435" i="1"/>
  <c r="BF435" i="1"/>
  <c r="BG369" i="1"/>
  <c r="BF369" i="1"/>
  <c r="BE436" i="1"/>
  <c r="AZ436" i="1" s="1"/>
  <c r="BE368" i="1"/>
  <c r="AZ368" i="1" s="1"/>
  <c r="BC366" i="1"/>
  <c r="BD366" i="1"/>
  <c r="Q436" i="1"/>
  <c r="Q368" i="1"/>
  <c r="R436" i="1"/>
  <c r="S368" i="1"/>
  <c r="O367" i="1"/>
  <c r="M367" i="1"/>
  <c r="P367" i="1"/>
  <c r="N367" i="1"/>
  <c r="K367" i="1"/>
  <c r="I437" i="1"/>
  <c r="L437" i="1"/>
  <c r="I438" i="1"/>
  <c r="I366" i="1"/>
  <c r="L366" i="1"/>
  <c r="F439" i="1"/>
  <c r="H439" i="1" s="1"/>
  <c r="BB439" i="1" s="1"/>
  <c r="W439" i="1"/>
  <c r="Y437" i="1"/>
  <c r="B440" i="1"/>
  <c r="A441" i="1"/>
  <c r="C440" i="1"/>
  <c r="E440" i="1" s="1"/>
  <c r="D440" i="1"/>
  <c r="AO436" i="1"/>
  <c r="Y366" i="1"/>
  <c r="G364" i="1"/>
  <c r="H365" i="1"/>
  <c r="BB365" i="1" s="1"/>
  <c r="X365" i="1"/>
  <c r="W365" i="1"/>
  <c r="T365" i="1"/>
  <c r="V365" i="1"/>
  <c r="U365" i="1"/>
  <c r="J367" i="1"/>
  <c r="AG367" i="1"/>
  <c r="AI367" i="1"/>
  <c r="AB367" i="1"/>
  <c r="Z367" i="1"/>
  <c r="AH367" i="1"/>
  <c r="AJ367" i="1"/>
  <c r="AA367" i="1"/>
  <c r="AO368" i="1"/>
  <c r="BK364" i="1" l="1"/>
  <c r="BO364" i="1"/>
  <c r="BL364" i="1"/>
  <c r="AX364" i="1"/>
  <c r="AY364" i="1"/>
  <c r="X439" i="1"/>
  <c r="BD438" i="1"/>
  <c r="L438" i="1"/>
  <c r="BC438" i="1"/>
  <c r="BH366" i="1"/>
  <c r="BA436" i="1"/>
  <c r="BA368" i="1"/>
  <c r="BJ365" i="1"/>
  <c r="BJ439" i="1"/>
  <c r="BF436" i="1"/>
  <c r="BG436" i="1"/>
  <c r="BF368" i="1"/>
  <c r="BG368" i="1"/>
  <c r="BE367" i="1"/>
  <c r="AZ367" i="1" s="1"/>
  <c r="BC365" i="1"/>
  <c r="BD365" i="1"/>
  <c r="BC439" i="1"/>
  <c r="BD439" i="1"/>
  <c r="Q367" i="1"/>
  <c r="T439" i="1"/>
  <c r="L439" i="1" s="1"/>
  <c r="U439" i="1"/>
  <c r="R367" i="1"/>
  <c r="S367" i="1"/>
  <c r="F440" i="1"/>
  <c r="O366" i="1"/>
  <c r="M366" i="1"/>
  <c r="P366" i="1"/>
  <c r="N366" i="1"/>
  <c r="O438" i="1"/>
  <c r="M438" i="1"/>
  <c r="P438" i="1"/>
  <c r="N438" i="1"/>
  <c r="O437" i="1"/>
  <c r="M437" i="1"/>
  <c r="P437" i="1"/>
  <c r="N437" i="1"/>
  <c r="K366" i="1"/>
  <c r="K438" i="1"/>
  <c r="K437" i="1"/>
  <c r="I365" i="1"/>
  <c r="L365" i="1"/>
  <c r="I439" i="1"/>
  <c r="V439" i="1"/>
  <c r="J438" i="1"/>
  <c r="AI438" i="1"/>
  <c r="AB438" i="1"/>
  <c r="Z438" i="1"/>
  <c r="AA438" i="1"/>
  <c r="AJ438" i="1"/>
  <c r="AH438" i="1"/>
  <c r="AG438" i="1"/>
  <c r="B441" i="1"/>
  <c r="C441" i="1"/>
  <c r="E441" i="1" s="1"/>
  <c r="D441" i="1"/>
  <c r="A442" i="1"/>
  <c r="J437" i="1"/>
  <c r="AI437" i="1"/>
  <c r="AB437" i="1"/>
  <c r="AA437" i="1"/>
  <c r="Z437" i="1"/>
  <c r="AJ437" i="1"/>
  <c r="AG437" i="1"/>
  <c r="AH437" i="1"/>
  <c r="Y365" i="1"/>
  <c r="G363" i="1"/>
  <c r="H364" i="1"/>
  <c r="BB364" i="1" s="1"/>
  <c r="X364" i="1"/>
  <c r="W364" i="1"/>
  <c r="T364" i="1"/>
  <c r="U364" i="1"/>
  <c r="V364" i="1"/>
  <c r="J366" i="1"/>
  <c r="AJ366" i="1"/>
  <c r="AH366" i="1"/>
  <c r="AA366" i="1"/>
  <c r="AI366" i="1"/>
  <c r="AG366" i="1"/>
  <c r="AB366" i="1"/>
  <c r="Z366" i="1"/>
  <c r="H440" i="1"/>
  <c r="BB440" i="1" s="1"/>
  <c r="W440" i="1"/>
  <c r="U440" i="1"/>
  <c r="X440" i="1"/>
  <c r="T440" i="1"/>
  <c r="V440" i="1"/>
  <c r="AO367" i="1"/>
  <c r="R366" i="1" l="1"/>
  <c r="R437" i="1"/>
  <c r="BH438" i="1"/>
  <c r="BK363" i="1"/>
  <c r="BO363" i="1"/>
  <c r="BL363" i="1"/>
  <c r="AY363" i="1"/>
  <c r="AX363" i="1"/>
  <c r="Q366" i="1"/>
  <c r="Q438" i="1"/>
  <c r="Y439" i="1"/>
  <c r="S366" i="1"/>
  <c r="S437" i="1"/>
  <c r="R438" i="1"/>
  <c r="S438" i="1"/>
  <c r="BH439" i="1"/>
  <c r="BH365" i="1"/>
  <c r="BA367" i="1"/>
  <c r="BJ440" i="1"/>
  <c r="BJ364" i="1"/>
  <c r="BG367" i="1"/>
  <c r="BF367" i="1"/>
  <c r="BE437" i="1"/>
  <c r="AZ437" i="1" s="1"/>
  <c r="BE438" i="1"/>
  <c r="AZ438" i="1" s="1"/>
  <c r="BE366" i="1"/>
  <c r="AZ366" i="1" s="1"/>
  <c r="BC440" i="1"/>
  <c r="BD440" i="1"/>
  <c r="BC364" i="1"/>
  <c r="BD364" i="1"/>
  <c r="Q437" i="1"/>
  <c r="O439" i="1"/>
  <c r="M439" i="1"/>
  <c r="P439" i="1"/>
  <c r="N439" i="1"/>
  <c r="O365" i="1"/>
  <c r="M365" i="1"/>
  <c r="P365" i="1"/>
  <c r="N365" i="1"/>
  <c r="K439" i="1"/>
  <c r="K365" i="1"/>
  <c r="I364" i="1"/>
  <c r="L364" i="1"/>
  <c r="I440" i="1"/>
  <c r="L440" i="1"/>
  <c r="F441" i="1"/>
  <c r="X441" i="1" s="1"/>
  <c r="AO366" i="1"/>
  <c r="AO437" i="1"/>
  <c r="J439" i="1"/>
  <c r="AB439" i="1"/>
  <c r="S439" i="1" s="1"/>
  <c r="AI439" i="1"/>
  <c r="AA439" i="1"/>
  <c r="R439" i="1" s="1"/>
  <c r="Z439" i="1"/>
  <c r="AJ439" i="1"/>
  <c r="AH439" i="1"/>
  <c r="AG439" i="1"/>
  <c r="Y440" i="1"/>
  <c r="Y364" i="1"/>
  <c r="G362" i="1"/>
  <c r="H363" i="1"/>
  <c r="BB363" i="1" s="1"/>
  <c r="X363" i="1"/>
  <c r="W363" i="1"/>
  <c r="T363" i="1"/>
  <c r="U363" i="1"/>
  <c r="V363" i="1"/>
  <c r="J365" i="1"/>
  <c r="AJ365" i="1"/>
  <c r="AH365" i="1"/>
  <c r="AA365" i="1"/>
  <c r="AI365" i="1"/>
  <c r="AG365" i="1"/>
  <c r="AB365" i="1"/>
  <c r="S365" i="1" s="1"/>
  <c r="Z365" i="1"/>
  <c r="B442" i="1"/>
  <c r="C442" i="1"/>
  <c r="E442" i="1" s="1"/>
  <c r="D442" i="1"/>
  <c r="F442" i="1" s="1"/>
  <c r="A443" i="1"/>
  <c r="H441" i="1"/>
  <c r="BB441" i="1" s="1"/>
  <c r="W441" i="1"/>
  <c r="V441" i="1"/>
  <c r="U441" i="1"/>
  <c r="T441" i="1"/>
  <c r="AO438" i="1"/>
  <c r="Q365" i="1" l="1"/>
  <c r="BK362" i="1"/>
  <c r="BO362" i="1"/>
  <c r="BL362" i="1"/>
  <c r="AX362" i="1"/>
  <c r="AY362" i="1"/>
  <c r="Q439" i="1"/>
  <c r="BH364" i="1"/>
  <c r="BH440" i="1"/>
  <c r="BA366" i="1"/>
  <c r="BA437" i="1"/>
  <c r="BA438" i="1"/>
  <c r="BJ441" i="1"/>
  <c r="BJ363" i="1"/>
  <c r="BF366" i="1"/>
  <c r="BG366" i="1"/>
  <c r="BG437" i="1"/>
  <c r="BF437" i="1"/>
  <c r="BF438" i="1"/>
  <c r="BG438" i="1"/>
  <c r="R365" i="1"/>
  <c r="BE365" i="1"/>
  <c r="AZ365" i="1" s="1"/>
  <c r="BE439" i="1"/>
  <c r="AZ439" i="1" s="1"/>
  <c r="BC441" i="1"/>
  <c r="BD441" i="1"/>
  <c r="BC363" i="1"/>
  <c r="BD363" i="1"/>
  <c r="O440" i="1"/>
  <c r="M440" i="1"/>
  <c r="P440" i="1"/>
  <c r="N440" i="1"/>
  <c r="O364" i="1"/>
  <c r="M364" i="1"/>
  <c r="P364" i="1"/>
  <c r="N364" i="1"/>
  <c r="K440" i="1"/>
  <c r="K364" i="1"/>
  <c r="I441" i="1"/>
  <c r="L441" i="1"/>
  <c r="I363" i="1"/>
  <c r="L363" i="1"/>
  <c r="Y363" i="1"/>
  <c r="G361" i="1"/>
  <c r="H362" i="1"/>
  <c r="BB362" i="1" s="1"/>
  <c r="X362" i="1"/>
  <c r="W362" i="1"/>
  <c r="T362" i="1"/>
  <c r="U362" i="1"/>
  <c r="V362" i="1"/>
  <c r="J364" i="1"/>
  <c r="AI364" i="1"/>
  <c r="AG364" i="1"/>
  <c r="AB364" i="1"/>
  <c r="Z364" i="1"/>
  <c r="AJ364" i="1"/>
  <c r="AH364" i="1"/>
  <c r="AA364" i="1"/>
  <c r="Y441" i="1"/>
  <c r="B443" i="1"/>
  <c r="C443" i="1"/>
  <c r="E443" i="1" s="1"/>
  <c r="D443" i="1"/>
  <c r="A444" i="1"/>
  <c r="H442" i="1"/>
  <c r="BB442" i="1" s="1"/>
  <c r="W442" i="1"/>
  <c r="U442" i="1"/>
  <c r="X442" i="1"/>
  <c r="T442" i="1"/>
  <c r="V442" i="1"/>
  <c r="AO365" i="1"/>
  <c r="AJ440" i="1"/>
  <c r="J440" i="1"/>
  <c r="AB440" i="1"/>
  <c r="Z440" i="1"/>
  <c r="AH440" i="1"/>
  <c r="AI440" i="1"/>
  <c r="AG440" i="1"/>
  <c r="AA440" i="1"/>
  <c r="AO439" i="1"/>
  <c r="S440" i="1" l="1"/>
  <c r="Q440" i="1"/>
  <c r="BK361" i="1"/>
  <c r="BO361" i="1"/>
  <c r="BL361" i="1"/>
  <c r="AY361" i="1"/>
  <c r="AX361" i="1"/>
  <c r="BH363" i="1"/>
  <c r="BH441" i="1"/>
  <c r="BA439" i="1"/>
  <c r="BA365" i="1"/>
  <c r="BJ442" i="1"/>
  <c r="BJ362" i="1"/>
  <c r="BG439" i="1"/>
  <c r="BF439" i="1"/>
  <c r="BG365" i="1"/>
  <c r="BF365" i="1"/>
  <c r="BE364" i="1"/>
  <c r="AZ364" i="1" s="1"/>
  <c r="BE440" i="1"/>
  <c r="AZ440" i="1" s="1"/>
  <c r="Q364" i="1"/>
  <c r="BC362" i="1"/>
  <c r="BD362" i="1"/>
  <c r="BC442" i="1"/>
  <c r="BD442" i="1"/>
  <c r="R440" i="1"/>
  <c r="R364" i="1"/>
  <c r="S364" i="1"/>
  <c r="F443" i="1"/>
  <c r="O363" i="1"/>
  <c r="M363" i="1"/>
  <c r="P363" i="1"/>
  <c r="N363" i="1"/>
  <c r="O441" i="1"/>
  <c r="M441" i="1"/>
  <c r="P441" i="1"/>
  <c r="N441" i="1"/>
  <c r="K363" i="1"/>
  <c r="K441" i="1"/>
  <c r="I442" i="1"/>
  <c r="L442" i="1"/>
  <c r="I362" i="1"/>
  <c r="L362" i="1"/>
  <c r="AO440" i="1"/>
  <c r="B444" i="1"/>
  <c r="C444" i="1"/>
  <c r="E444" i="1" s="1"/>
  <c r="D444" i="1"/>
  <c r="A445" i="1"/>
  <c r="H443" i="1"/>
  <c r="BB443" i="1" s="1"/>
  <c r="W443" i="1"/>
  <c r="U443" i="1"/>
  <c r="X443" i="1"/>
  <c r="T443" i="1"/>
  <c r="V443" i="1"/>
  <c r="J441" i="1"/>
  <c r="AI441" i="1"/>
  <c r="AH441" i="1"/>
  <c r="AB441" i="1"/>
  <c r="AA441" i="1"/>
  <c r="AJ441" i="1"/>
  <c r="Z441" i="1"/>
  <c r="Q441" i="1" s="1"/>
  <c r="AG441" i="1"/>
  <c r="Y362" i="1"/>
  <c r="G360" i="1"/>
  <c r="H361" i="1"/>
  <c r="BB361" i="1" s="1"/>
  <c r="X361" i="1"/>
  <c r="W361" i="1"/>
  <c r="T361" i="1"/>
  <c r="V361" i="1"/>
  <c r="U361" i="1"/>
  <c r="J363" i="1"/>
  <c r="AJ363" i="1"/>
  <c r="AG363" i="1"/>
  <c r="AI363" i="1"/>
  <c r="AB363" i="1"/>
  <c r="Z363" i="1"/>
  <c r="AH363" i="1"/>
  <c r="AA363" i="1"/>
  <c r="R363" i="1" s="1"/>
  <c r="AO364" i="1"/>
  <c r="Y442" i="1"/>
  <c r="S441" i="1" l="1"/>
  <c r="F444" i="1"/>
  <c r="BK360" i="1"/>
  <c r="BO360" i="1"/>
  <c r="BL360" i="1"/>
  <c r="AX360" i="1"/>
  <c r="AY360" i="1"/>
  <c r="BH442" i="1"/>
  <c r="BH362" i="1"/>
  <c r="BA364" i="1"/>
  <c r="BA440" i="1"/>
  <c r="BJ361" i="1"/>
  <c r="BJ443" i="1"/>
  <c r="BF364" i="1"/>
  <c r="BG364" i="1"/>
  <c r="BF440" i="1"/>
  <c r="BG440" i="1"/>
  <c r="BE441" i="1"/>
  <c r="AZ441" i="1" s="1"/>
  <c r="BE363" i="1"/>
  <c r="AZ363" i="1" s="1"/>
  <c r="BC361" i="1"/>
  <c r="BD361" i="1"/>
  <c r="BC443" i="1"/>
  <c r="BD443" i="1"/>
  <c r="Q363" i="1"/>
  <c r="S363" i="1"/>
  <c r="R441" i="1"/>
  <c r="O362" i="1"/>
  <c r="M362" i="1"/>
  <c r="P362" i="1"/>
  <c r="N362" i="1"/>
  <c r="O442" i="1"/>
  <c r="M442" i="1"/>
  <c r="P442" i="1"/>
  <c r="N442" i="1"/>
  <c r="K362" i="1"/>
  <c r="K442" i="1"/>
  <c r="I361" i="1"/>
  <c r="L361" i="1"/>
  <c r="I443" i="1"/>
  <c r="L443" i="1"/>
  <c r="J442" i="1"/>
  <c r="AJ442" i="1"/>
  <c r="AI442" i="1"/>
  <c r="AH442" i="1"/>
  <c r="AA442" i="1"/>
  <c r="AB442" i="1"/>
  <c r="AG442" i="1"/>
  <c r="Z442" i="1"/>
  <c r="Y361" i="1"/>
  <c r="G359" i="1"/>
  <c r="H360" i="1"/>
  <c r="BB360" i="1" s="1"/>
  <c r="X360" i="1"/>
  <c r="W360" i="1"/>
  <c r="T360" i="1"/>
  <c r="U360" i="1"/>
  <c r="V360" i="1"/>
  <c r="J362" i="1"/>
  <c r="AH362" i="1"/>
  <c r="AJ362" i="1"/>
  <c r="AA362" i="1"/>
  <c r="AG362" i="1"/>
  <c r="AI362" i="1"/>
  <c r="AB362" i="1"/>
  <c r="Z362" i="1"/>
  <c r="AO441" i="1"/>
  <c r="Y443" i="1"/>
  <c r="AO363" i="1"/>
  <c r="B445" i="1"/>
  <c r="C445" i="1"/>
  <c r="E445" i="1" s="1"/>
  <c r="D445" i="1"/>
  <c r="A446" i="1"/>
  <c r="H444" i="1"/>
  <c r="BB444" i="1" s="1"/>
  <c r="W444" i="1"/>
  <c r="U444" i="1"/>
  <c r="X444" i="1"/>
  <c r="T444" i="1"/>
  <c r="V444" i="1"/>
  <c r="Q362" i="1" l="1"/>
  <c r="R442" i="1"/>
  <c r="Q442" i="1"/>
  <c r="BK359" i="1"/>
  <c r="BO359" i="1"/>
  <c r="BL359" i="1"/>
  <c r="AY359" i="1"/>
  <c r="AX359" i="1"/>
  <c r="S362" i="1"/>
  <c r="BH443" i="1"/>
  <c r="BH361" i="1"/>
  <c r="BA441" i="1"/>
  <c r="BA363" i="1"/>
  <c r="BJ444" i="1"/>
  <c r="BJ360" i="1"/>
  <c r="BG441" i="1"/>
  <c r="BF441" i="1"/>
  <c r="BG363" i="1"/>
  <c r="BF363" i="1"/>
  <c r="BE442" i="1"/>
  <c r="AZ442" i="1" s="1"/>
  <c r="BE362" i="1"/>
  <c r="AZ362" i="1" s="1"/>
  <c r="BC444" i="1"/>
  <c r="BD444" i="1"/>
  <c r="BC360" i="1"/>
  <c r="BD360" i="1"/>
  <c r="R362" i="1"/>
  <c r="S442" i="1"/>
  <c r="O443" i="1"/>
  <c r="M443" i="1"/>
  <c r="P443" i="1"/>
  <c r="N443" i="1"/>
  <c r="O361" i="1"/>
  <c r="M361" i="1"/>
  <c r="P361" i="1"/>
  <c r="N361" i="1"/>
  <c r="K443" i="1"/>
  <c r="K361" i="1"/>
  <c r="I444" i="1"/>
  <c r="L444" i="1"/>
  <c r="I360" i="1"/>
  <c r="L360" i="1"/>
  <c r="AO442" i="1"/>
  <c r="AO362" i="1"/>
  <c r="Y444" i="1"/>
  <c r="J443" i="1"/>
  <c r="AJ443" i="1"/>
  <c r="AB443" i="1"/>
  <c r="AG443" i="1"/>
  <c r="AA443" i="1"/>
  <c r="AI443" i="1"/>
  <c r="AH443" i="1"/>
  <c r="Z443" i="1"/>
  <c r="Y360" i="1"/>
  <c r="G358" i="1"/>
  <c r="H359" i="1"/>
  <c r="BB359" i="1" s="1"/>
  <c r="X359" i="1"/>
  <c r="W359" i="1"/>
  <c r="T359" i="1"/>
  <c r="V359" i="1"/>
  <c r="U359" i="1"/>
  <c r="J361" i="1"/>
  <c r="AI361" i="1"/>
  <c r="AG361" i="1"/>
  <c r="AB361" i="1"/>
  <c r="Z361" i="1"/>
  <c r="AJ361" i="1"/>
  <c r="AH361" i="1"/>
  <c r="AA361" i="1"/>
  <c r="R361" i="1" s="1"/>
  <c r="F445" i="1"/>
  <c r="H445" i="1" s="1"/>
  <c r="BB445" i="1" s="1"/>
  <c r="B446" i="1"/>
  <c r="A447" i="1"/>
  <c r="D446" i="1"/>
  <c r="C446" i="1"/>
  <c r="E446" i="1" s="1"/>
  <c r="W445" i="1"/>
  <c r="Q361" i="1" l="1"/>
  <c r="T445" i="1"/>
  <c r="I445" i="1" s="1"/>
  <c r="S361" i="1"/>
  <c r="BK358" i="1"/>
  <c r="BO358" i="1"/>
  <c r="BL358" i="1"/>
  <c r="AX358" i="1"/>
  <c r="AY358" i="1"/>
  <c r="X445" i="1"/>
  <c r="BH360" i="1"/>
  <c r="BH444" i="1"/>
  <c r="BA442" i="1"/>
  <c r="BA362" i="1"/>
  <c r="BJ445" i="1"/>
  <c r="BJ359" i="1"/>
  <c r="BF442" i="1"/>
  <c r="BG442" i="1"/>
  <c r="BF362" i="1"/>
  <c r="BG362" i="1"/>
  <c r="BE361" i="1"/>
  <c r="AZ361" i="1" s="1"/>
  <c r="BE443" i="1"/>
  <c r="AZ443" i="1" s="1"/>
  <c r="Q443" i="1"/>
  <c r="BC445" i="1"/>
  <c r="BD445" i="1"/>
  <c r="BC359" i="1"/>
  <c r="BD359" i="1"/>
  <c r="R443" i="1"/>
  <c r="S443" i="1"/>
  <c r="O360" i="1"/>
  <c r="M360" i="1"/>
  <c r="P360" i="1"/>
  <c r="N360" i="1"/>
  <c r="O444" i="1"/>
  <c r="M444" i="1"/>
  <c r="P444" i="1"/>
  <c r="N444" i="1"/>
  <c r="K360" i="1"/>
  <c r="K444" i="1"/>
  <c r="I359" i="1"/>
  <c r="L359" i="1"/>
  <c r="L445" i="1"/>
  <c r="AO443" i="1"/>
  <c r="AJ444" i="1"/>
  <c r="J444" i="1"/>
  <c r="AA444" i="1"/>
  <c r="AI444" i="1"/>
  <c r="AG444" i="1"/>
  <c r="AB444" i="1"/>
  <c r="AH444" i="1"/>
  <c r="Z444" i="1"/>
  <c r="W446" i="1"/>
  <c r="B447" i="1"/>
  <c r="D447" i="1"/>
  <c r="A448" i="1"/>
  <c r="C447" i="1"/>
  <c r="E447" i="1" s="1"/>
  <c r="AO361" i="1"/>
  <c r="Y359" i="1"/>
  <c r="G357" i="1"/>
  <c r="H358" i="1"/>
  <c r="BB358" i="1" s="1"/>
  <c r="X358" i="1"/>
  <c r="W358" i="1"/>
  <c r="T358" i="1"/>
  <c r="U358" i="1"/>
  <c r="V358" i="1"/>
  <c r="J360" i="1"/>
  <c r="AH360" i="1"/>
  <c r="AJ360" i="1"/>
  <c r="AA360" i="1"/>
  <c r="R360" i="1" s="1"/>
  <c r="AG360" i="1"/>
  <c r="AI360" i="1"/>
  <c r="AB360" i="1"/>
  <c r="Z360" i="1"/>
  <c r="U445" i="1"/>
  <c r="V445" i="1"/>
  <c r="F446" i="1"/>
  <c r="X446" i="1" s="1"/>
  <c r="S444" i="1" l="1"/>
  <c r="BK357" i="1"/>
  <c r="BO357" i="1"/>
  <c r="BL357" i="1"/>
  <c r="AY357" i="1"/>
  <c r="AX357" i="1"/>
  <c r="BH359" i="1"/>
  <c r="BH445" i="1"/>
  <c r="BA361" i="1"/>
  <c r="BA443" i="1"/>
  <c r="BJ358" i="1"/>
  <c r="BG361" i="1"/>
  <c r="BF361" i="1"/>
  <c r="BG443" i="1"/>
  <c r="BF443" i="1"/>
  <c r="BE444" i="1"/>
  <c r="AZ444" i="1" s="1"/>
  <c r="BE360" i="1"/>
  <c r="AZ360" i="1" s="1"/>
  <c r="Q360" i="1"/>
  <c r="Q444" i="1"/>
  <c r="BC358" i="1"/>
  <c r="BD358" i="1"/>
  <c r="S360" i="1"/>
  <c r="R444" i="1"/>
  <c r="O445" i="1"/>
  <c r="M445" i="1"/>
  <c r="P445" i="1"/>
  <c r="N445" i="1"/>
  <c r="O359" i="1"/>
  <c r="M359" i="1"/>
  <c r="P359" i="1"/>
  <c r="N359" i="1"/>
  <c r="K445" i="1"/>
  <c r="K359" i="1"/>
  <c r="I358" i="1"/>
  <c r="L358" i="1"/>
  <c r="Y445" i="1"/>
  <c r="Y358" i="1"/>
  <c r="G356" i="1"/>
  <c r="H357" i="1"/>
  <c r="BB357" i="1" s="1"/>
  <c r="X357" i="1"/>
  <c r="W357" i="1"/>
  <c r="T357" i="1"/>
  <c r="V357" i="1"/>
  <c r="U357" i="1"/>
  <c r="J359" i="1"/>
  <c r="AH359" i="1"/>
  <c r="AJ359" i="1"/>
  <c r="AA359" i="1"/>
  <c r="R359" i="1" s="1"/>
  <c r="AG359" i="1"/>
  <c r="AI359" i="1"/>
  <c r="AB359" i="1"/>
  <c r="Z359" i="1"/>
  <c r="B448" i="1"/>
  <c r="C448" i="1"/>
  <c r="E448" i="1" s="1"/>
  <c r="D448" i="1"/>
  <c r="A449" i="1"/>
  <c r="J445" i="1"/>
  <c r="AJ445" i="1"/>
  <c r="AH445" i="1"/>
  <c r="AB445" i="1"/>
  <c r="S445" i="1" s="1"/>
  <c r="AA445" i="1"/>
  <c r="AI445" i="1"/>
  <c r="AG445" i="1"/>
  <c r="Z445" i="1"/>
  <c r="U446" i="1"/>
  <c r="V446" i="1"/>
  <c r="H446" i="1"/>
  <c r="BB446" i="1" s="1"/>
  <c r="AO360" i="1"/>
  <c r="W447" i="1"/>
  <c r="AO444" i="1"/>
  <c r="F447" i="1"/>
  <c r="H447" i="1" s="1"/>
  <c r="BB447" i="1" s="1"/>
  <c r="T446" i="1"/>
  <c r="BK356" i="1" l="1"/>
  <c r="BO356" i="1"/>
  <c r="BL356" i="1"/>
  <c r="AX356" i="1"/>
  <c r="AY356" i="1"/>
  <c r="BH358" i="1"/>
  <c r="BA360" i="1"/>
  <c r="BA444" i="1"/>
  <c r="Q445" i="1"/>
  <c r="Q359" i="1"/>
  <c r="BJ447" i="1"/>
  <c r="BJ446" i="1"/>
  <c r="BJ357" i="1"/>
  <c r="BF444" i="1"/>
  <c r="BG444" i="1"/>
  <c r="BF360" i="1"/>
  <c r="BG360" i="1"/>
  <c r="BE359" i="1"/>
  <c r="AZ359" i="1" s="1"/>
  <c r="BE445" i="1"/>
  <c r="AZ445" i="1" s="1"/>
  <c r="BC447" i="1"/>
  <c r="BD447" i="1"/>
  <c r="BC446" i="1"/>
  <c r="BD446" i="1"/>
  <c r="BC357" i="1"/>
  <c r="BD357" i="1"/>
  <c r="R445" i="1"/>
  <c r="S359" i="1"/>
  <c r="F448" i="1"/>
  <c r="O358" i="1"/>
  <c r="M358" i="1"/>
  <c r="P358" i="1"/>
  <c r="N358" i="1"/>
  <c r="K358" i="1"/>
  <c r="AO445" i="1"/>
  <c r="I446" i="1"/>
  <c r="L446" i="1"/>
  <c r="I357" i="1"/>
  <c r="L357" i="1"/>
  <c r="AO359" i="1"/>
  <c r="Y446" i="1"/>
  <c r="Y357" i="1"/>
  <c r="G355" i="1"/>
  <c r="H356" i="1"/>
  <c r="BB356" i="1" s="1"/>
  <c r="X356" i="1"/>
  <c r="W356" i="1"/>
  <c r="T356" i="1"/>
  <c r="U356" i="1"/>
  <c r="V356" i="1"/>
  <c r="J358" i="1"/>
  <c r="AJ358" i="1"/>
  <c r="AH358" i="1"/>
  <c r="AA358" i="1"/>
  <c r="AI358" i="1"/>
  <c r="AG358" i="1"/>
  <c r="AB358" i="1"/>
  <c r="S358" i="1" s="1"/>
  <c r="Z358" i="1"/>
  <c r="U447" i="1"/>
  <c r="X447" i="1"/>
  <c r="B449" i="1"/>
  <c r="C449" i="1"/>
  <c r="E449" i="1" s="1"/>
  <c r="D449" i="1"/>
  <c r="F449" i="1" s="1"/>
  <c r="A450" i="1"/>
  <c r="H448" i="1"/>
  <c r="BB448" i="1" s="1"/>
  <c r="W448" i="1"/>
  <c r="V448" i="1"/>
  <c r="X448" i="1"/>
  <c r="U448" i="1"/>
  <c r="T448" i="1"/>
  <c r="T447" i="1"/>
  <c r="V447" i="1"/>
  <c r="BK355" i="1" l="1"/>
  <c r="BO355" i="1"/>
  <c r="BL355" i="1"/>
  <c r="AY355" i="1"/>
  <c r="AX355" i="1"/>
  <c r="Q358" i="1"/>
  <c r="BH357" i="1"/>
  <c r="BH446" i="1"/>
  <c r="BH447" i="1"/>
  <c r="BA445" i="1"/>
  <c r="BA359" i="1"/>
  <c r="R358" i="1"/>
  <c r="BJ448" i="1"/>
  <c r="BJ356" i="1"/>
  <c r="BG359" i="1"/>
  <c r="BF359" i="1"/>
  <c r="BG445" i="1"/>
  <c r="BF445" i="1"/>
  <c r="BE358" i="1"/>
  <c r="AZ358" i="1" s="1"/>
  <c r="BC448" i="1"/>
  <c r="BD448" i="1"/>
  <c r="BC356" i="1"/>
  <c r="BD356" i="1"/>
  <c r="O357" i="1"/>
  <c r="M357" i="1"/>
  <c r="P357" i="1"/>
  <c r="N357" i="1"/>
  <c r="O446" i="1"/>
  <c r="M446" i="1"/>
  <c r="P446" i="1"/>
  <c r="N446" i="1"/>
  <c r="K357" i="1"/>
  <c r="K446" i="1"/>
  <c r="I447" i="1"/>
  <c r="L447" i="1"/>
  <c r="I448" i="1"/>
  <c r="L448" i="1"/>
  <c r="I356" i="1"/>
  <c r="L356" i="1"/>
  <c r="Y447" i="1"/>
  <c r="AO358" i="1"/>
  <c r="J446" i="1"/>
  <c r="AH446" i="1"/>
  <c r="AB446" i="1"/>
  <c r="AJ446" i="1"/>
  <c r="Z446" i="1"/>
  <c r="AG446" i="1"/>
  <c r="AI446" i="1"/>
  <c r="AA446" i="1"/>
  <c r="Y448" i="1"/>
  <c r="B450" i="1"/>
  <c r="A451" i="1"/>
  <c r="C450" i="1"/>
  <c r="E450" i="1" s="1"/>
  <c r="D450" i="1"/>
  <c r="H449" i="1"/>
  <c r="BB449" i="1" s="1"/>
  <c r="W449" i="1"/>
  <c r="V449" i="1"/>
  <c r="X449" i="1"/>
  <c r="U449" i="1"/>
  <c r="T449" i="1"/>
  <c r="Y356" i="1"/>
  <c r="G354" i="1"/>
  <c r="H355" i="1"/>
  <c r="BB355" i="1" s="1"/>
  <c r="X355" i="1"/>
  <c r="W355" i="1"/>
  <c r="T355" i="1"/>
  <c r="U355" i="1"/>
  <c r="V355" i="1"/>
  <c r="J357" i="1"/>
  <c r="AI357" i="1"/>
  <c r="AG357" i="1"/>
  <c r="AB357" i="1"/>
  <c r="Z357" i="1"/>
  <c r="AJ357" i="1"/>
  <c r="AH357" i="1"/>
  <c r="AA357" i="1"/>
  <c r="R357" i="1" s="1"/>
  <c r="S357" i="1" l="1"/>
  <c r="S446" i="1"/>
  <c r="BK354" i="1"/>
  <c r="BO354" i="1"/>
  <c r="BL354" i="1"/>
  <c r="AX354" i="1"/>
  <c r="AY354" i="1"/>
  <c r="Q357" i="1"/>
  <c r="BH356" i="1"/>
  <c r="BH448" i="1"/>
  <c r="BA358" i="1"/>
  <c r="BJ355" i="1"/>
  <c r="BJ449" i="1"/>
  <c r="BF358" i="1"/>
  <c r="BG358" i="1"/>
  <c r="BE446" i="1"/>
  <c r="AZ446" i="1" s="1"/>
  <c r="BE357" i="1"/>
  <c r="AZ357" i="1" s="1"/>
  <c r="Q446" i="1"/>
  <c r="BC355" i="1"/>
  <c r="BD355" i="1"/>
  <c r="BC449" i="1"/>
  <c r="BD449" i="1"/>
  <c r="R446" i="1"/>
  <c r="O356" i="1"/>
  <c r="M356" i="1"/>
  <c r="P356" i="1"/>
  <c r="N356" i="1"/>
  <c r="O448" i="1"/>
  <c r="M448" i="1"/>
  <c r="P448" i="1"/>
  <c r="N448" i="1"/>
  <c r="O447" i="1"/>
  <c r="M447" i="1"/>
  <c r="P447" i="1"/>
  <c r="N447" i="1"/>
  <c r="K356" i="1"/>
  <c r="K448" i="1"/>
  <c r="K447" i="1"/>
  <c r="I355" i="1"/>
  <c r="L355" i="1"/>
  <c r="I449" i="1"/>
  <c r="L449" i="1"/>
  <c r="F450" i="1"/>
  <c r="H450" i="1" s="1"/>
  <c r="BB450" i="1" s="1"/>
  <c r="Y355" i="1"/>
  <c r="G353" i="1"/>
  <c r="H354" i="1"/>
  <c r="BB354" i="1" s="1"/>
  <c r="X354" i="1"/>
  <c r="W354" i="1"/>
  <c r="T354" i="1"/>
  <c r="U354" i="1"/>
  <c r="V354" i="1"/>
  <c r="J356" i="1"/>
  <c r="AI356" i="1"/>
  <c r="AG356" i="1"/>
  <c r="AB356" i="1"/>
  <c r="Z356" i="1"/>
  <c r="AJ356" i="1"/>
  <c r="AH356" i="1"/>
  <c r="AA356" i="1"/>
  <c r="W450" i="1"/>
  <c r="V450" i="1"/>
  <c r="X450" i="1"/>
  <c r="T450" i="1"/>
  <c r="AO357" i="1"/>
  <c r="Y449" i="1"/>
  <c r="B451" i="1"/>
  <c r="C451" i="1"/>
  <c r="E451" i="1" s="1"/>
  <c r="D451" i="1"/>
  <c r="A452" i="1"/>
  <c r="AJ448" i="1"/>
  <c r="J448" i="1"/>
  <c r="AB448" i="1"/>
  <c r="AA448" i="1"/>
  <c r="AH448" i="1"/>
  <c r="AG448" i="1"/>
  <c r="AI448" i="1"/>
  <c r="Z448" i="1"/>
  <c r="AO446" i="1"/>
  <c r="J447" i="1"/>
  <c r="AH447" i="1"/>
  <c r="AJ447" i="1"/>
  <c r="AB447" i="1"/>
  <c r="S447" i="1" s="1"/>
  <c r="AA447" i="1"/>
  <c r="AG447" i="1"/>
  <c r="AI447" i="1"/>
  <c r="Z447" i="1"/>
  <c r="Q448" i="1" l="1"/>
  <c r="S448" i="1"/>
  <c r="BK353" i="1"/>
  <c r="BO353" i="1"/>
  <c r="BL353" i="1"/>
  <c r="AY353" i="1"/>
  <c r="AX353" i="1"/>
  <c r="U450" i="1"/>
  <c r="BH449" i="1"/>
  <c r="BH355" i="1"/>
  <c r="BA446" i="1"/>
  <c r="BA357" i="1"/>
  <c r="BJ450" i="1"/>
  <c r="BJ354" i="1"/>
  <c r="BF446" i="1"/>
  <c r="BG446" i="1"/>
  <c r="BG357" i="1"/>
  <c r="BF357" i="1"/>
  <c r="R447" i="1"/>
  <c r="R448" i="1"/>
  <c r="R356" i="1"/>
  <c r="S356" i="1"/>
  <c r="BE447" i="1"/>
  <c r="AZ447" i="1" s="1"/>
  <c r="BE448" i="1"/>
  <c r="AZ448" i="1" s="1"/>
  <c r="BE356" i="1"/>
  <c r="AZ356" i="1" s="1"/>
  <c r="BC450" i="1"/>
  <c r="BD450" i="1"/>
  <c r="BC354" i="1"/>
  <c r="BD354" i="1"/>
  <c r="Q447" i="1"/>
  <c r="Q356" i="1"/>
  <c r="O449" i="1"/>
  <c r="M449" i="1"/>
  <c r="P449" i="1"/>
  <c r="N449" i="1"/>
  <c r="O355" i="1"/>
  <c r="M355" i="1"/>
  <c r="P355" i="1"/>
  <c r="N355" i="1"/>
  <c r="K449" i="1"/>
  <c r="K355" i="1"/>
  <c r="I450" i="1"/>
  <c r="L450" i="1"/>
  <c r="I354" i="1"/>
  <c r="L354" i="1"/>
  <c r="AO447" i="1"/>
  <c r="AO356" i="1"/>
  <c r="Y354" i="1"/>
  <c r="G352" i="1"/>
  <c r="H353" i="1"/>
  <c r="BB353" i="1" s="1"/>
  <c r="X353" i="1"/>
  <c r="W353" i="1"/>
  <c r="T353" i="1"/>
  <c r="V353" i="1"/>
  <c r="U353" i="1"/>
  <c r="J355" i="1"/>
  <c r="AG355" i="1"/>
  <c r="AI355" i="1"/>
  <c r="AB355" i="1"/>
  <c r="Z355" i="1"/>
  <c r="AH355" i="1"/>
  <c r="AJ355" i="1"/>
  <c r="AA355" i="1"/>
  <c r="F451" i="1"/>
  <c r="X451" i="1" s="1"/>
  <c r="AO448" i="1"/>
  <c r="B452" i="1"/>
  <c r="C452" i="1"/>
  <c r="E452" i="1" s="1"/>
  <c r="D452" i="1"/>
  <c r="F452" i="1" s="1"/>
  <c r="A453" i="1"/>
  <c r="H451" i="1"/>
  <c r="BB451" i="1" s="1"/>
  <c r="W451" i="1"/>
  <c r="U451" i="1"/>
  <c r="J449" i="1"/>
  <c r="AJ449" i="1"/>
  <c r="AB449" i="1"/>
  <c r="AG449" i="1"/>
  <c r="Z449" i="1"/>
  <c r="AI449" i="1"/>
  <c r="AH449" i="1"/>
  <c r="AA449" i="1"/>
  <c r="R449" i="1" s="1"/>
  <c r="Y450" i="1"/>
  <c r="BK352" i="1" l="1"/>
  <c r="BO352" i="1"/>
  <c r="BL352" i="1"/>
  <c r="AX352" i="1"/>
  <c r="AY352" i="1"/>
  <c r="BH354" i="1"/>
  <c r="BH450" i="1"/>
  <c r="BA356" i="1"/>
  <c r="BA447" i="1"/>
  <c r="BA448" i="1"/>
  <c r="BJ451" i="1"/>
  <c r="BJ353" i="1"/>
  <c r="V451" i="1"/>
  <c r="BF356" i="1"/>
  <c r="BG356" i="1"/>
  <c r="BG447" i="1"/>
  <c r="BF447" i="1"/>
  <c r="BF448" i="1"/>
  <c r="BG448" i="1"/>
  <c r="BE355" i="1"/>
  <c r="AZ355" i="1" s="1"/>
  <c r="BE449" i="1"/>
  <c r="AZ449" i="1" s="1"/>
  <c r="BC451" i="1"/>
  <c r="BD451" i="1"/>
  <c r="BC353" i="1"/>
  <c r="BD353" i="1"/>
  <c r="Q449" i="1"/>
  <c r="Q355" i="1"/>
  <c r="T451" i="1"/>
  <c r="L451" i="1" s="1"/>
  <c r="S449" i="1"/>
  <c r="R355" i="1"/>
  <c r="S355" i="1"/>
  <c r="O354" i="1"/>
  <c r="M354" i="1"/>
  <c r="P354" i="1"/>
  <c r="N354" i="1"/>
  <c r="O450" i="1"/>
  <c r="M450" i="1"/>
  <c r="P450" i="1"/>
  <c r="N450" i="1"/>
  <c r="K354" i="1"/>
  <c r="K450" i="1"/>
  <c r="I353" i="1"/>
  <c r="L353" i="1"/>
  <c r="J450" i="1"/>
  <c r="AH450" i="1"/>
  <c r="AJ450" i="1"/>
  <c r="AB450" i="1"/>
  <c r="AA450" i="1"/>
  <c r="AG450" i="1"/>
  <c r="AI450" i="1"/>
  <c r="Z450" i="1"/>
  <c r="B453" i="1"/>
  <c r="D453" i="1"/>
  <c r="A454" i="1"/>
  <c r="C453" i="1"/>
  <c r="E453" i="1" s="1"/>
  <c r="H452" i="1"/>
  <c r="BB452" i="1" s="1"/>
  <c r="W452" i="1"/>
  <c r="V452" i="1"/>
  <c r="X452" i="1"/>
  <c r="U452" i="1"/>
  <c r="T452" i="1"/>
  <c r="AO355" i="1"/>
  <c r="Y353" i="1"/>
  <c r="G351" i="1"/>
  <c r="H352" i="1"/>
  <c r="BB352" i="1" s="1"/>
  <c r="X352" i="1"/>
  <c r="W352" i="1"/>
  <c r="T352" i="1"/>
  <c r="U352" i="1"/>
  <c r="V352" i="1"/>
  <c r="J354" i="1"/>
  <c r="AH354" i="1"/>
  <c r="AJ354" i="1"/>
  <c r="AA354" i="1"/>
  <c r="AG354" i="1"/>
  <c r="AI354" i="1"/>
  <c r="AB354" i="1"/>
  <c r="Z354" i="1"/>
  <c r="AO449" i="1"/>
  <c r="I451" i="1" l="1"/>
  <c r="BK351" i="1"/>
  <c r="BO351" i="1"/>
  <c r="BL351" i="1"/>
  <c r="AY351" i="1"/>
  <c r="AX351" i="1"/>
  <c r="BH353" i="1"/>
  <c r="BH451" i="1"/>
  <c r="BA449" i="1"/>
  <c r="BA355" i="1"/>
  <c r="Y451" i="1"/>
  <c r="R354" i="1"/>
  <c r="Q450" i="1"/>
  <c r="BJ452" i="1"/>
  <c r="BJ352" i="1"/>
  <c r="R450" i="1"/>
  <c r="BG355" i="1"/>
  <c r="BF355" i="1"/>
  <c r="BG449" i="1"/>
  <c r="BF449" i="1"/>
  <c r="BE450" i="1"/>
  <c r="AZ450" i="1" s="1"/>
  <c r="BE354" i="1"/>
  <c r="AZ354" i="1" s="1"/>
  <c r="BC352" i="1"/>
  <c r="BD352" i="1"/>
  <c r="BC452" i="1"/>
  <c r="BD452" i="1"/>
  <c r="S354" i="1"/>
  <c r="S450" i="1"/>
  <c r="Q354" i="1"/>
  <c r="O353" i="1"/>
  <c r="M353" i="1"/>
  <c r="P353" i="1"/>
  <c r="N353" i="1"/>
  <c r="O451" i="1"/>
  <c r="M451" i="1"/>
  <c r="P451" i="1"/>
  <c r="N451" i="1"/>
  <c r="K353" i="1"/>
  <c r="K451" i="1"/>
  <c r="I352" i="1"/>
  <c r="L352" i="1"/>
  <c r="I452" i="1"/>
  <c r="L452" i="1"/>
  <c r="J451" i="1"/>
  <c r="AJ451" i="1"/>
  <c r="AB451" i="1"/>
  <c r="AG451" i="1"/>
  <c r="Z451" i="1"/>
  <c r="AI451" i="1"/>
  <c r="AH451" i="1"/>
  <c r="AA451" i="1"/>
  <c r="Y352" i="1"/>
  <c r="G350" i="1"/>
  <c r="H351" i="1"/>
  <c r="BB351" i="1" s="1"/>
  <c r="X351" i="1"/>
  <c r="W351" i="1"/>
  <c r="T351" i="1"/>
  <c r="V351" i="1"/>
  <c r="U351" i="1"/>
  <c r="J353" i="1"/>
  <c r="AI353" i="1"/>
  <c r="AG353" i="1"/>
  <c r="AB353" i="1"/>
  <c r="Z353" i="1"/>
  <c r="AJ353" i="1"/>
  <c r="AH353" i="1"/>
  <c r="AA353" i="1"/>
  <c r="B454" i="1"/>
  <c r="C454" i="1"/>
  <c r="E454" i="1" s="1"/>
  <c r="D454" i="1"/>
  <c r="A455" i="1"/>
  <c r="AO354" i="1"/>
  <c r="Y452" i="1"/>
  <c r="W453" i="1"/>
  <c r="AO450" i="1"/>
  <c r="F453" i="1"/>
  <c r="H453" i="1" s="1"/>
  <c r="BB453" i="1" s="1"/>
  <c r="S451" i="1" l="1"/>
  <c r="BK350" i="1"/>
  <c r="BO350" i="1"/>
  <c r="BL350" i="1"/>
  <c r="AX350" i="1"/>
  <c r="AY350" i="1"/>
  <c r="BH452" i="1"/>
  <c r="BH352" i="1"/>
  <c r="BA450" i="1"/>
  <c r="BA354" i="1"/>
  <c r="BJ453" i="1"/>
  <c r="BJ351" i="1"/>
  <c r="R353" i="1"/>
  <c r="S353" i="1"/>
  <c r="R451" i="1"/>
  <c r="BF450" i="1"/>
  <c r="BG450" i="1"/>
  <c r="BE451" i="1"/>
  <c r="AZ451" i="1" s="1"/>
  <c r="BE353" i="1"/>
  <c r="AZ353" i="1" s="1"/>
  <c r="BF354" i="1"/>
  <c r="BG354" i="1"/>
  <c r="BC453" i="1"/>
  <c r="BD453" i="1"/>
  <c r="BC351" i="1"/>
  <c r="BD351" i="1"/>
  <c r="Q353" i="1"/>
  <c r="Q451" i="1"/>
  <c r="O452" i="1"/>
  <c r="M452" i="1"/>
  <c r="P452" i="1"/>
  <c r="N452" i="1"/>
  <c r="O352" i="1"/>
  <c r="M352" i="1"/>
  <c r="P352" i="1"/>
  <c r="N352" i="1"/>
  <c r="K452" i="1"/>
  <c r="K352" i="1"/>
  <c r="I351" i="1"/>
  <c r="L351" i="1"/>
  <c r="Y351" i="1"/>
  <c r="G349" i="1"/>
  <c r="H350" i="1"/>
  <c r="BB350" i="1" s="1"/>
  <c r="X350" i="1"/>
  <c r="W350" i="1"/>
  <c r="T350" i="1"/>
  <c r="U350" i="1"/>
  <c r="V350" i="1"/>
  <c r="J352" i="1"/>
  <c r="AH352" i="1"/>
  <c r="AJ352" i="1"/>
  <c r="AA352" i="1"/>
  <c r="AG352" i="1"/>
  <c r="AI352" i="1"/>
  <c r="AB352" i="1"/>
  <c r="S352" i="1" s="1"/>
  <c r="Z352" i="1"/>
  <c r="Q352" i="1" s="1"/>
  <c r="AO451" i="1"/>
  <c r="T453" i="1"/>
  <c r="X453" i="1"/>
  <c r="F454" i="1"/>
  <c r="AO353" i="1"/>
  <c r="AJ452" i="1"/>
  <c r="J452" i="1"/>
  <c r="AB452" i="1"/>
  <c r="AA452" i="1"/>
  <c r="R452" i="1" s="1"/>
  <c r="AH452" i="1"/>
  <c r="AI452" i="1"/>
  <c r="AG452" i="1"/>
  <c r="Z452" i="1"/>
  <c r="B455" i="1"/>
  <c r="D455" i="1"/>
  <c r="A456" i="1"/>
  <c r="C455" i="1"/>
  <c r="E455" i="1" s="1"/>
  <c r="H454" i="1"/>
  <c r="BB454" i="1" s="1"/>
  <c r="W454" i="1"/>
  <c r="U454" i="1"/>
  <c r="X454" i="1"/>
  <c r="T454" i="1"/>
  <c r="V454" i="1"/>
  <c r="U453" i="1"/>
  <c r="V453" i="1"/>
  <c r="BK349" i="1" l="1"/>
  <c r="BO349" i="1"/>
  <c r="BL349" i="1"/>
  <c r="AY349" i="1"/>
  <c r="AX349" i="1"/>
  <c r="BH351" i="1"/>
  <c r="BH453" i="1"/>
  <c r="BA353" i="1"/>
  <c r="BA451" i="1"/>
  <c r="BJ454" i="1"/>
  <c r="BJ350" i="1"/>
  <c r="BG451" i="1"/>
  <c r="BF451" i="1"/>
  <c r="BG353" i="1"/>
  <c r="BF353" i="1"/>
  <c r="BE352" i="1"/>
  <c r="AZ352" i="1" s="1"/>
  <c r="BE452" i="1"/>
  <c r="AZ452" i="1" s="1"/>
  <c r="BC350" i="1"/>
  <c r="BD350" i="1"/>
  <c r="BC454" i="1"/>
  <c r="BD454" i="1"/>
  <c r="Q452" i="1"/>
  <c r="S452" i="1"/>
  <c r="R352" i="1"/>
  <c r="O351" i="1"/>
  <c r="M351" i="1"/>
  <c r="P351" i="1"/>
  <c r="N351" i="1"/>
  <c r="K351" i="1"/>
  <c r="I454" i="1"/>
  <c r="L454" i="1"/>
  <c r="I453" i="1"/>
  <c r="L453" i="1"/>
  <c r="I350" i="1"/>
  <c r="L350" i="1"/>
  <c r="W455" i="1"/>
  <c r="AO452" i="1"/>
  <c r="Y453" i="1"/>
  <c r="Y350" i="1"/>
  <c r="G348" i="1"/>
  <c r="H349" i="1"/>
  <c r="BB349" i="1" s="1"/>
  <c r="X349" i="1"/>
  <c r="W349" i="1"/>
  <c r="T349" i="1"/>
  <c r="V349" i="1"/>
  <c r="U349" i="1"/>
  <c r="J351" i="1"/>
  <c r="AG351" i="1"/>
  <c r="AI351" i="1"/>
  <c r="AB351" i="1"/>
  <c r="Z351" i="1"/>
  <c r="AH351" i="1"/>
  <c r="AJ351" i="1"/>
  <c r="AA351" i="1"/>
  <c r="F455" i="1"/>
  <c r="X455" i="1" s="1"/>
  <c r="Y454" i="1"/>
  <c r="B456" i="1"/>
  <c r="C456" i="1"/>
  <c r="E456" i="1" s="1"/>
  <c r="D456" i="1"/>
  <c r="A457" i="1"/>
  <c r="AO352" i="1"/>
  <c r="BK348" i="1" l="1"/>
  <c r="BO348" i="1"/>
  <c r="BL348" i="1"/>
  <c r="AX348" i="1"/>
  <c r="AY348" i="1"/>
  <c r="BH454" i="1"/>
  <c r="BH350" i="1"/>
  <c r="BA352" i="1"/>
  <c r="BA452" i="1"/>
  <c r="BJ349" i="1"/>
  <c r="BF352" i="1"/>
  <c r="BG352" i="1"/>
  <c r="BE351" i="1"/>
  <c r="AZ351" i="1" s="1"/>
  <c r="BF452" i="1"/>
  <c r="BG452" i="1"/>
  <c r="BC349" i="1"/>
  <c r="BD349" i="1"/>
  <c r="Q351" i="1"/>
  <c r="R351" i="1"/>
  <c r="S351" i="1"/>
  <c r="O350" i="1"/>
  <c r="M350" i="1"/>
  <c r="P350" i="1"/>
  <c r="N350" i="1"/>
  <c r="O453" i="1"/>
  <c r="M453" i="1"/>
  <c r="P453" i="1"/>
  <c r="N453" i="1"/>
  <c r="O454" i="1"/>
  <c r="M454" i="1"/>
  <c r="P454" i="1"/>
  <c r="N454" i="1"/>
  <c r="K350" i="1"/>
  <c r="K453" i="1"/>
  <c r="K454" i="1"/>
  <c r="I349" i="1"/>
  <c r="L349" i="1"/>
  <c r="B457" i="1"/>
  <c r="D457" i="1"/>
  <c r="A458" i="1"/>
  <c r="C457" i="1"/>
  <c r="E457" i="1" s="1"/>
  <c r="AJ453" i="1"/>
  <c r="J453" i="1"/>
  <c r="AG453" i="1"/>
  <c r="AI453" i="1"/>
  <c r="AB453" i="1"/>
  <c r="AH453" i="1"/>
  <c r="AA453" i="1"/>
  <c r="Z453" i="1"/>
  <c r="U455" i="1"/>
  <c r="V455" i="1"/>
  <c r="H455" i="1"/>
  <c r="BB455" i="1" s="1"/>
  <c r="W456" i="1"/>
  <c r="AJ454" i="1"/>
  <c r="J454" i="1"/>
  <c r="AI454" i="1"/>
  <c r="AH454" i="1"/>
  <c r="AG454" i="1"/>
  <c r="AB454" i="1"/>
  <c r="S454" i="1" s="1"/>
  <c r="AA454" i="1"/>
  <c r="Z454" i="1"/>
  <c r="Y349" i="1"/>
  <c r="G347" i="1"/>
  <c r="H348" i="1"/>
  <c r="BB348" i="1" s="1"/>
  <c r="X348" i="1"/>
  <c r="W348" i="1"/>
  <c r="T348" i="1"/>
  <c r="U348" i="1"/>
  <c r="V348" i="1"/>
  <c r="J350" i="1"/>
  <c r="AJ350" i="1"/>
  <c r="AH350" i="1"/>
  <c r="AA350" i="1"/>
  <c r="R350" i="1" s="1"/>
  <c r="AI350" i="1"/>
  <c r="AG350" i="1"/>
  <c r="AB350" i="1"/>
  <c r="Z350" i="1"/>
  <c r="F456" i="1"/>
  <c r="H456" i="1" s="1"/>
  <c r="BB456" i="1" s="1"/>
  <c r="AO351" i="1"/>
  <c r="T455" i="1"/>
  <c r="BK347" i="1" l="1"/>
  <c r="BO347" i="1"/>
  <c r="BL347" i="1"/>
  <c r="AY347" i="1"/>
  <c r="AX347" i="1"/>
  <c r="Q350" i="1"/>
  <c r="Q454" i="1"/>
  <c r="BH349" i="1"/>
  <c r="BA351" i="1"/>
  <c r="BJ456" i="1"/>
  <c r="BJ348" i="1"/>
  <c r="BJ455" i="1"/>
  <c r="BG351" i="1"/>
  <c r="BF351" i="1"/>
  <c r="BE454" i="1"/>
  <c r="AZ454" i="1" s="1"/>
  <c r="BE453" i="1"/>
  <c r="AZ453" i="1" s="1"/>
  <c r="BE350" i="1"/>
  <c r="AZ350" i="1" s="1"/>
  <c r="Q453" i="1"/>
  <c r="BC456" i="1"/>
  <c r="BD456" i="1"/>
  <c r="BC348" i="1"/>
  <c r="BD348" i="1"/>
  <c r="BC455" i="1"/>
  <c r="BD455" i="1"/>
  <c r="S350" i="1"/>
  <c r="R454" i="1"/>
  <c r="R453" i="1"/>
  <c r="S453" i="1"/>
  <c r="O349" i="1"/>
  <c r="M349" i="1"/>
  <c r="P349" i="1"/>
  <c r="N349" i="1"/>
  <c r="K349" i="1"/>
  <c r="I455" i="1"/>
  <c r="L455" i="1"/>
  <c r="I348" i="1"/>
  <c r="L348" i="1"/>
  <c r="AO350" i="1"/>
  <c r="AO454" i="1"/>
  <c r="B458" i="1"/>
  <c r="A459" i="1"/>
  <c r="C458" i="1"/>
  <c r="E458" i="1" s="1"/>
  <c r="D458" i="1"/>
  <c r="T456" i="1"/>
  <c r="X456" i="1"/>
  <c r="Y455" i="1"/>
  <c r="Y348" i="1"/>
  <c r="G346" i="1"/>
  <c r="H347" i="1"/>
  <c r="BB347" i="1" s="1"/>
  <c r="X347" i="1"/>
  <c r="W347" i="1"/>
  <c r="T347" i="1"/>
  <c r="U347" i="1"/>
  <c r="V347" i="1"/>
  <c r="J349" i="1"/>
  <c r="AJ349" i="1"/>
  <c r="AH349" i="1"/>
  <c r="AA349" i="1"/>
  <c r="AI349" i="1"/>
  <c r="AG349" i="1"/>
  <c r="AB349" i="1"/>
  <c r="Z349" i="1"/>
  <c r="AO453" i="1"/>
  <c r="W457" i="1"/>
  <c r="U456" i="1"/>
  <c r="V456" i="1"/>
  <c r="F457" i="1"/>
  <c r="H457" i="1" s="1"/>
  <c r="BB457" i="1" s="1"/>
  <c r="S349" i="1" l="1"/>
  <c r="Q349" i="1"/>
  <c r="BK346" i="1"/>
  <c r="BO346" i="1"/>
  <c r="BL346" i="1"/>
  <c r="AX346" i="1"/>
  <c r="AY346" i="1"/>
  <c r="BH455" i="1"/>
  <c r="BH348" i="1"/>
  <c r="BH456" i="1"/>
  <c r="BA453" i="1"/>
  <c r="BA350" i="1"/>
  <c r="BA454" i="1"/>
  <c r="BJ457" i="1"/>
  <c r="BJ347" i="1"/>
  <c r="BF350" i="1"/>
  <c r="BG350" i="1"/>
  <c r="BF454" i="1"/>
  <c r="BG454" i="1"/>
  <c r="BG453" i="1"/>
  <c r="BF453" i="1"/>
  <c r="BE349" i="1"/>
  <c r="AZ349" i="1" s="1"/>
  <c r="BC457" i="1"/>
  <c r="BD457" i="1"/>
  <c r="BC347" i="1"/>
  <c r="BD347" i="1"/>
  <c r="F458" i="1"/>
  <c r="H458" i="1" s="1"/>
  <c r="BB458" i="1" s="1"/>
  <c r="R349" i="1"/>
  <c r="O348" i="1"/>
  <c r="M348" i="1"/>
  <c r="P348" i="1"/>
  <c r="N348" i="1"/>
  <c r="O455" i="1"/>
  <c r="M455" i="1"/>
  <c r="P455" i="1"/>
  <c r="N455" i="1"/>
  <c r="K348" i="1"/>
  <c r="K455" i="1"/>
  <c r="I347" i="1"/>
  <c r="L347" i="1"/>
  <c r="I456" i="1"/>
  <c r="L456" i="1"/>
  <c r="AO349" i="1"/>
  <c r="J455" i="1"/>
  <c r="AJ455" i="1"/>
  <c r="AB455" i="1"/>
  <c r="Z455" i="1"/>
  <c r="AA455" i="1"/>
  <c r="AI455" i="1"/>
  <c r="AG455" i="1"/>
  <c r="AH455" i="1"/>
  <c r="W458" i="1"/>
  <c r="U458" i="1"/>
  <c r="X458" i="1"/>
  <c r="T458" i="1"/>
  <c r="V458" i="1"/>
  <c r="V457" i="1"/>
  <c r="Y347" i="1"/>
  <c r="G345" i="1"/>
  <c r="H346" i="1"/>
  <c r="BB346" i="1" s="1"/>
  <c r="X346" i="1"/>
  <c r="W346" i="1"/>
  <c r="T346" i="1"/>
  <c r="U346" i="1"/>
  <c r="V346" i="1"/>
  <c r="J348" i="1"/>
  <c r="AI348" i="1"/>
  <c r="AG348" i="1"/>
  <c r="AB348" i="1"/>
  <c r="Z348" i="1"/>
  <c r="AJ348" i="1"/>
  <c r="AH348" i="1"/>
  <c r="AA348" i="1"/>
  <c r="Y456" i="1"/>
  <c r="B459" i="1"/>
  <c r="C459" i="1"/>
  <c r="E459" i="1" s="1"/>
  <c r="D459" i="1"/>
  <c r="A460" i="1"/>
  <c r="X457" i="1"/>
  <c r="T457" i="1"/>
  <c r="U457" i="1"/>
  <c r="BK345" i="1" l="1"/>
  <c r="BO345" i="1"/>
  <c r="BL345" i="1"/>
  <c r="AY345" i="1"/>
  <c r="AX345" i="1"/>
  <c r="BH347" i="1"/>
  <c r="BH457" i="1"/>
  <c r="BA349" i="1"/>
  <c r="R348" i="1"/>
  <c r="S348" i="1"/>
  <c r="R455" i="1"/>
  <c r="BJ458" i="1"/>
  <c r="BJ346" i="1"/>
  <c r="BG349" i="1"/>
  <c r="BF349" i="1"/>
  <c r="BE455" i="1"/>
  <c r="AZ455" i="1" s="1"/>
  <c r="BE348" i="1"/>
  <c r="AZ348" i="1" s="1"/>
  <c r="BC346" i="1"/>
  <c r="BD346" i="1"/>
  <c r="BC458" i="1"/>
  <c r="BD458" i="1"/>
  <c r="S455" i="1"/>
  <c r="Q348" i="1"/>
  <c r="Q455" i="1"/>
  <c r="F459" i="1"/>
  <c r="O456" i="1"/>
  <c r="M456" i="1"/>
  <c r="P456" i="1"/>
  <c r="N456" i="1"/>
  <c r="O347" i="1"/>
  <c r="M347" i="1"/>
  <c r="P347" i="1"/>
  <c r="N347" i="1"/>
  <c r="K456" i="1"/>
  <c r="K347" i="1"/>
  <c r="I457" i="1"/>
  <c r="L457" i="1"/>
  <c r="I346" i="1"/>
  <c r="L346" i="1"/>
  <c r="I458" i="1"/>
  <c r="L458" i="1"/>
  <c r="B460" i="1"/>
  <c r="C460" i="1"/>
  <c r="E460" i="1" s="1"/>
  <c r="D460" i="1"/>
  <c r="F460" i="1" s="1"/>
  <c r="A461" i="1"/>
  <c r="H459" i="1"/>
  <c r="BB459" i="1" s="1"/>
  <c r="W459" i="1"/>
  <c r="U459" i="1"/>
  <c r="X459" i="1"/>
  <c r="T459" i="1"/>
  <c r="V459" i="1"/>
  <c r="AJ456" i="1"/>
  <c r="J456" i="1"/>
  <c r="AH456" i="1"/>
  <c r="AG456" i="1"/>
  <c r="Z456" i="1"/>
  <c r="AB456" i="1"/>
  <c r="AI456" i="1"/>
  <c r="AA456" i="1"/>
  <c r="Y346" i="1"/>
  <c r="G344" i="1"/>
  <c r="H345" i="1"/>
  <c r="BB345" i="1" s="1"/>
  <c r="X345" i="1"/>
  <c r="W345" i="1"/>
  <c r="T345" i="1"/>
  <c r="V345" i="1"/>
  <c r="U345" i="1"/>
  <c r="J347" i="1"/>
  <c r="AH347" i="1"/>
  <c r="AJ347" i="1"/>
  <c r="AA347" i="1"/>
  <c r="AG347" i="1"/>
  <c r="AI347" i="1"/>
  <c r="AB347" i="1"/>
  <c r="Z347" i="1"/>
  <c r="Q347" i="1" s="1"/>
  <c r="Y458" i="1"/>
  <c r="AO348" i="1"/>
  <c r="Y457" i="1"/>
  <c r="AO455" i="1"/>
  <c r="S347" i="1" l="1"/>
  <c r="BK344" i="1"/>
  <c r="BO344" i="1"/>
  <c r="BL344" i="1"/>
  <c r="AX344" i="1"/>
  <c r="AY344" i="1"/>
  <c r="BH458" i="1"/>
  <c r="BH346" i="1"/>
  <c r="BA348" i="1"/>
  <c r="BA455" i="1"/>
  <c r="BJ345" i="1"/>
  <c r="BJ459" i="1"/>
  <c r="BG455" i="1"/>
  <c r="BF455" i="1"/>
  <c r="BF348" i="1"/>
  <c r="BG348" i="1"/>
  <c r="BE347" i="1"/>
  <c r="AZ347" i="1" s="1"/>
  <c r="BE456" i="1"/>
  <c r="AZ456" i="1" s="1"/>
  <c r="BC345" i="1"/>
  <c r="BD345" i="1"/>
  <c r="BC459" i="1"/>
  <c r="BD459" i="1"/>
  <c r="R347" i="1"/>
  <c r="R456" i="1"/>
  <c r="S456" i="1"/>
  <c r="Q456" i="1"/>
  <c r="O458" i="1"/>
  <c r="M458" i="1"/>
  <c r="P458" i="1"/>
  <c r="N458" i="1"/>
  <c r="O346" i="1"/>
  <c r="M346" i="1"/>
  <c r="P346" i="1"/>
  <c r="N346" i="1"/>
  <c r="O457" i="1"/>
  <c r="M457" i="1"/>
  <c r="P457" i="1"/>
  <c r="N457" i="1"/>
  <c r="K458" i="1"/>
  <c r="K346" i="1"/>
  <c r="K457" i="1"/>
  <c r="I459" i="1"/>
  <c r="L459" i="1"/>
  <c r="I345" i="1"/>
  <c r="L345" i="1"/>
  <c r="J458" i="1"/>
  <c r="AI458" i="1"/>
  <c r="AJ458" i="1"/>
  <c r="AG458" i="1"/>
  <c r="AA458" i="1"/>
  <c r="AB458" i="1"/>
  <c r="Z458" i="1"/>
  <c r="Q458" i="1" s="1"/>
  <c r="AH458" i="1"/>
  <c r="Y345" i="1"/>
  <c r="G343" i="1"/>
  <c r="H344" i="1"/>
  <c r="BB344" i="1" s="1"/>
  <c r="X344" i="1"/>
  <c r="W344" i="1"/>
  <c r="T344" i="1"/>
  <c r="U344" i="1"/>
  <c r="V344" i="1"/>
  <c r="J346" i="1"/>
  <c r="AH346" i="1"/>
  <c r="AJ346" i="1"/>
  <c r="AA346" i="1"/>
  <c r="AG346" i="1"/>
  <c r="AI346" i="1"/>
  <c r="AB346" i="1"/>
  <c r="Z346" i="1"/>
  <c r="AO456" i="1"/>
  <c r="Y459" i="1"/>
  <c r="J457" i="1"/>
  <c r="AG457" i="1"/>
  <c r="AA457" i="1"/>
  <c r="AB457" i="1"/>
  <c r="Z457" i="1"/>
  <c r="Q457" i="1" s="1"/>
  <c r="AI457" i="1"/>
  <c r="AJ457" i="1"/>
  <c r="AH457" i="1"/>
  <c r="AO347" i="1"/>
  <c r="B461" i="1"/>
  <c r="C461" i="1"/>
  <c r="E461" i="1" s="1"/>
  <c r="D461" i="1"/>
  <c r="A462" i="1"/>
  <c r="H460" i="1"/>
  <c r="BB460" i="1" s="1"/>
  <c r="W460" i="1"/>
  <c r="U460" i="1"/>
  <c r="X460" i="1"/>
  <c r="T460" i="1"/>
  <c r="V460" i="1"/>
  <c r="R346" i="1" l="1"/>
  <c r="S457" i="1"/>
  <c r="BK343" i="1"/>
  <c r="BO343" i="1"/>
  <c r="BL343" i="1"/>
  <c r="AY343" i="1"/>
  <c r="AX343" i="1"/>
  <c r="S458" i="1"/>
  <c r="BH459" i="1"/>
  <c r="BH345" i="1"/>
  <c r="BA347" i="1"/>
  <c r="BA456" i="1"/>
  <c r="BJ460" i="1"/>
  <c r="BJ344" i="1"/>
  <c r="BG347" i="1"/>
  <c r="BF347" i="1"/>
  <c r="BF456" i="1"/>
  <c r="BG456" i="1"/>
  <c r="BE457" i="1"/>
  <c r="AZ457" i="1" s="1"/>
  <c r="BE346" i="1"/>
  <c r="AZ346" i="1" s="1"/>
  <c r="BE458" i="1"/>
  <c r="AZ458" i="1" s="1"/>
  <c r="BC460" i="1"/>
  <c r="BD460" i="1"/>
  <c r="BC344" i="1"/>
  <c r="BD344" i="1"/>
  <c r="R457" i="1"/>
  <c r="S346" i="1"/>
  <c r="R458" i="1"/>
  <c r="F461" i="1"/>
  <c r="X461" i="1" s="1"/>
  <c r="Q346" i="1"/>
  <c r="O345" i="1"/>
  <c r="M345" i="1"/>
  <c r="P345" i="1"/>
  <c r="N345" i="1"/>
  <c r="O459" i="1"/>
  <c r="M459" i="1"/>
  <c r="P459" i="1"/>
  <c r="N459" i="1"/>
  <c r="K345" i="1"/>
  <c r="K459" i="1"/>
  <c r="I460" i="1"/>
  <c r="L460" i="1"/>
  <c r="I344" i="1"/>
  <c r="L344" i="1"/>
  <c r="AO346" i="1"/>
  <c r="Y460" i="1"/>
  <c r="B462" i="1"/>
  <c r="A463" i="1"/>
  <c r="C462" i="1"/>
  <c r="E462" i="1" s="1"/>
  <c r="D462" i="1"/>
  <c r="W461" i="1"/>
  <c r="V461" i="1"/>
  <c r="J459" i="1"/>
  <c r="AI459" i="1"/>
  <c r="AH459" i="1"/>
  <c r="AJ459" i="1"/>
  <c r="Z459" i="1"/>
  <c r="AB459" i="1"/>
  <c r="AA459" i="1"/>
  <c r="R459" i="1" s="1"/>
  <c r="AG459" i="1"/>
  <c r="Y344" i="1"/>
  <c r="G342" i="1"/>
  <c r="H343" i="1"/>
  <c r="BB343" i="1" s="1"/>
  <c r="X343" i="1"/>
  <c r="W343" i="1"/>
  <c r="T343" i="1"/>
  <c r="U343" i="1"/>
  <c r="V343" i="1"/>
  <c r="J345" i="1"/>
  <c r="AI345" i="1"/>
  <c r="AG345" i="1"/>
  <c r="AB345" i="1"/>
  <c r="Z345" i="1"/>
  <c r="AJ345" i="1"/>
  <c r="AH345" i="1"/>
  <c r="AA345" i="1"/>
  <c r="AO458" i="1"/>
  <c r="AO457" i="1"/>
  <c r="BK342" i="1" l="1"/>
  <c r="BO342" i="1"/>
  <c r="BL342" i="1"/>
  <c r="AX342" i="1"/>
  <c r="AY342" i="1"/>
  <c r="H461" i="1"/>
  <c r="BB461" i="1" s="1"/>
  <c r="BC461" i="1" s="1"/>
  <c r="U461" i="1"/>
  <c r="BH344" i="1"/>
  <c r="BH460" i="1"/>
  <c r="BA458" i="1"/>
  <c r="BA457" i="1"/>
  <c r="BA346" i="1"/>
  <c r="BJ343" i="1"/>
  <c r="BJ461" i="1"/>
  <c r="BF458" i="1"/>
  <c r="BG458" i="1"/>
  <c r="BG457" i="1"/>
  <c r="BF457" i="1"/>
  <c r="BF346" i="1"/>
  <c r="BG346" i="1"/>
  <c r="BE459" i="1"/>
  <c r="AZ459" i="1" s="1"/>
  <c r="BE345" i="1"/>
  <c r="AZ345" i="1" s="1"/>
  <c r="BC343" i="1"/>
  <c r="BD343" i="1"/>
  <c r="BD461" i="1"/>
  <c r="T461" i="1"/>
  <c r="I461" i="1" s="1"/>
  <c r="Q345" i="1"/>
  <c r="Q459" i="1"/>
  <c r="R345" i="1"/>
  <c r="S345" i="1"/>
  <c r="S459" i="1"/>
  <c r="F462" i="1"/>
  <c r="O344" i="1"/>
  <c r="M344" i="1"/>
  <c r="P344" i="1"/>
  <c r="N344" i="1"/>
  <c r="O460" i="1"/>
  <c r="M460" i="1"/>
  <c r="P460" i="1"/>
  <c r="N460" i="1"/>
  <c r="K344" i="1"/>
  <c r="K460" i="1"/>
  <c r="I343" i="1"/>
  <c r="L343" i="1"/>
  <c r="B463" i="1"/>
  <c r="C463" i="1"/>
  <c r="E463" i="1" s="1"/>
  <c r="D463" i="1"/>
  <c r="A464" i="1"/>
  <c r="AJ460" i="1"/>
  <c r="J460" i="1"/>
  <c r="AB460" i="1"/>
  <c r="AG460" i="1"/>
  <c r="AA460" i="1"/>
  <c r="AH460" i="1"/>
  <c r="AI460" i="1"/>
  <c r="Z460" i="1"/>
  <c r="AO345" i="1"/>
  <c r="Y343" i="1"/>
  <c r="G341" i="1"/>
  <c r="H342" i="1"/>
  <c r="BB342" i="1" s="1"/>
  <c r="X342" i="1"/>
  <c r="W342" i="1"/>
  <c r="T342" i="1"/>
  <c r="U342" i="1"/>
  <c r="V342" i="1"/>
  <c r="J344" i="1"/>
  <c r="AH344" i="1"/>
  <c r="AJ344" i="1"/>
  <c r="AA344" i="1"/>
  <c r="AG344" i="1"/>
  <c r="AI344" i="1"/>
  <c r="AB344" i="1"/>
  <c r="Z344" i="1"/>
  <c r="AO459" i="1"/>
  <c r="H462" i="1"/>
  <c r="BB462" i="1" s="1"/>
  <c r="W462" i="1"/>
  <c r="U462" i="1"/>
  <c r="X462" i="1"/>
  <c r="T462" i="1"/>
  <c r="V462" i="1"/>
  <c r="BK341" i="1" l="1"/>
  <c r="BO341" i="1"/>
  <c r="BL341" i="1"/>
  <c r="AY341" i="1"/>
  <c r="AX341" i="1"/>
  <c r="Q344" i="1"/>
  <c r="S344" i="1"/>
  <c r="L461" i="1"/>
  <c r="BH461" i="1"/>
  <c r="BH343" i="1"/>
  <c r="BA459" i="1"/>
  <c r="BA345" i="1"/>
  <c r="BJ462" i="1"/>
  <c r="BJ342" i="1"/>
  <c r="BG459" i="1"/>
  <c r="BF459" i="1"/>
  <c r="BE460" i="1"/>
  <c r="AZ460" i="1" s="1"/>
  <c r="BE344" i="1"/>
  <c r="AZ344" i="1" s="1"/>
  <c r="BG345" i="1"/>
  <c r="BF345" i="1"/>
  <c r="BC462" i="1"/>
  <c r="BD462" i="1"/>
  <c r="BC342" i="1"/>
  <c r="BD342" i="1"/>
  <c r="Y461" i="1"/>
  <c r="R344" i="1"/>
  <c r="R460" i="1"/>
  <c r="S460" i="1"/>
  <c r="Q460" i="1"/>
  <c r="O461" i="1"/>
  <c r="M461" i="1"/>
  <c r="P461" i="1"/>
  <c r="N461" i="1"/>
  <c r="O343" i="1"/>
  <c r="M343" i="1"/>
  <c r="P343" i="1"/>
  <c r="N343" i="1"/>
  <c r="K461" i="1"/>
  <c r="K343" i="1"/>
  <c r="I462" i="1"/>
  <c r="L462" i="1"/>
  <c r="I342" i="1"/>
  <c r="L342" i="1"/>
  <c r="Y462" i="1"/>
  <c r="Y342" i="1"/>
  <c r="G340" i="1"/>
  <c r="H341" i="1"/>
  <c r="BB341" i="1" s="1"/>
  <c r="X341" i="1"/>
  <c r="W341" i="1"/>
  <c r="T341" i="1"/>
  <c r="V341" i="1"/>
  <c r="U341" i="1"/>
  <c r="J343" i="1"/>
  <c r="AH343" i="1"/>
  <c r="AJ343" i="1"/>
  <c r="AA343" i="1"/>
  <c r="R343" i="1" s="1"/>
  <c r="AG343" i="1"/>
  <c r="AI343" i="1"/>
  <c r="AB343" i="1"/>
  <c r="Z343" i="1"/>
  <c r="AO460" i="1"/>
  <c r="B464" i="1"/>
  <c r="A465" i="1"/>
  <c r="C464" i="1"/>
  <c r="E464" i="1" s="1"/>
  <c r="D464" i="1"/>
  <c r="W463" i="1"/>
  <c r="J461" i="1"/>
  <c r="AB461" i="1"/>
  <c r="S461" i="1" s="1"/>
  <c r="AI461" i="1"/>
  <c r="AA461" i="1"/>
  <c r="Z461" i="1"/>
  <c r="Q461" i="1" s="1"/>
  <c r="AJ461" i="1"/>
  <c r="AH461" i="1"/>
  <c r="AG461" i="1"/>
  <c r="AO344" i="1"/>
  <c r="F463" i="1"/>
  <c r="H463" i="1" s="1"/>
  <c r="BB463" i="1" s="1"/>
  <c r="BK340" i="1" l="1"/>
  <c r="BO340" i="1"/>
  <c r="AX340" i="1"/>
  <c r="BL340" i="1"/>
  <c r="AY340" i="1"/>
  <c r="R461" i="1"/>
  <c r="BH342" i="1"/>
  <c r="BH462" i="1"/>
  <c r="BA460" i="1"/>
  <c r="BA344" i="1"/>
  <c r="BJ463" i="1"/>
  <c r="BJ341" i="1"/>
  <c r="BF460" i="1"/>
  <c r="BG460" i="1"/>
  <c r="BE343" i="1"/>
  <c r="AZ343" i="1" s="1"/>
  <c r="BE461" i="1"/>
  <c r="AZ461" i="1" s="1"/>
  <c r="BF344" i="1"/>
  <c r="BG344" i="1"/>
  <c r="BC341" i="1"/>
  <c r="BD341" i="1"/>
  <c r="BC463" i="1"/>
  <c r="BD463" i="1"/>
  <c r="Q343" i="1"/>
  <c r="S343" i="1"/>
  <c r="O342" i="1"/>
  <c r="M342" i="1"/>
  <c r="P342" i="1"/>
  <c r="N342" i="1"/>
  <c r="O462" i="1"/>
  <c r="M462" i="1"/>
  <c r="P462" i="1"/>
  <c r="N462" i="1"/>
  <c r="K342" i="1"/>
  <c r="K462" i="1"/>
  <c r="I341" i="1"/>
  <c r="L341" i="1"/>
  <c r="AO343" i="1"/>
  <c r="T463" i="1"/>
  <c r="F464" i="1"/>
  <c r="X464" i="1" s="1"/>
  <c r="B465" i="1"/>
  <c r="D465" i="1"/>
  <c r="A466" i="1"/>
  <c r="C465" i="1"/>
  <c r="E465" i="1" s="1"/>
  <c r="J462" i="1"/>
  <c r="AI462" i="1"/>
  <c r="AB462" i="1"/>
  <c r="Z462" i="1"/>
  <c r="AA462" i="1"/>
  <c r="AJ462" i="1"/>
  <c r="AH462" i="1"/>
  <c r="AG462" i="1"/>
  <c r="X463" i="1"/>
  <c r="AO461" i="1"/>
  <c r="W464" i="1"/>
  <c r="V464" i="1"/>
  <c r="T464" i="1"/>
  <c r="Y341" i="1"/>
  <c r="G339" i="1"/>
  <c r="H340" i="1"/>
  <c r="BB340" i="1" s="1"/>
  <c r="X340" i="1"/>
  <c r="W340" i="1"/>
  <c r="T340" i="1"/>
  <c r="U340" i="1"/>
  <c r="V340" i="1"/>
  <c r="J342" i="1"/>
  <c r="AJ342" i="1"/>
  <c r="AH342" i="1"/>
  <c r="AA342" i="1"/>
  <c r="R342" i="1" s="1"/>
  <c r="AI342" i="1"/>
  <c r="AG342" i="1"/>
  <c r="AB342" i="1"/>
  <c r="Z342" i="1"/>
  <c r="U463" i="1"/>
  <c r="V463" i="1"/>
  <c r="U464" i="1" l="1"/>
  <c r="H464" i="1"/>
  <c r="BB464" i="1" s="1"/>
  <c r="BJ464" i="1" s="1"/>
  <c r="BK339" i="1"/>
  <c r="BO339" i="1"/>
  <c r="BL339" i="1"/>
  <c r="AY339" i="1"/>
  <c r="AX339" i="1"/>
  <c r="BH341" i="1"/>
  <c r="BH463" i="1"/>
  <c r="BA343" i="1"/>
  <c r="BA461" i="1"/>
  <c r="BJ340" i="1"/>
  <c r="BG343" i="1"/>
  <c r="BF343" i="1"/>
  <c r="BG461" i="1"/>
  <c r="BF461" i="1"/>
  <c r="BE462" i="1"/>
  <c r="AZ462" i="1" s="1"/>
  <c r="BE342" i="1"/>
  <c r="AZ342" i="1" s="1"/>
  <c r="BC340" i="1"/>
  <c r="BD340" i="1"/>
  <c r="BC464" i="1"/>
  <c r="BD464" i="1"/>
  <c r="Q342" i="1"/>
  <c r="Q462" i="1"/>
  <c r="S342" i="1"/>
  <c r="R462" i="1"/>
  <c r="S462" i="1"/>
  <c r="O341" i="1"/>
  <c r="M341" i="1"/>
  <c r="P341" i="1"/>
  <c r="N341" i="1"/>
  <c r="K341" i="1"/>
  <c r="I340" i="1"/>
  <c r="L340" i="1"/>
  <c r="I464" i="1"/>
  <c r="I463" i="1"/>
  <c r="AG463" i="1" s="1"/>
  <c r="L463" i="1"/>
  <c r="Y463" i="1"/>
  <c r="AO342" i="1"/>
  <c r="Y464" i="1"/>
  <c r="AO462" i="1"/>
  <c r="W465" i="1"/>
  <c r="F465" i="1"/>
  <c r="X465" i="1" s="1"/>
  <c r="Y340" i="1"/>
  <c r="G338" i="1"/>
  <c r="H339" i="1"/>
  <c r="BB339" i="1" s="1"/>
  <c r="X339" i="1"/>
  <c r="W339" i="1"/>
  <c r="T339" i="1"/>
  <c r="U339" i="1"/>
  <c r="V339" i="1"/>
  <c r="J341" i="1"/>
  <c r="AJ341" i="1"/>
  <c r="AH341" i="1"/>
  <c r="AA341" i="1"/>
  <c r="R341" i="1" s="1"/>
  <c r="AI341" i="1"/>
  <c r="AG341" i="1"/>
  <c r="AB341" i="1"/>
  <c r="Z341" i="1"/>
  <c r="B466" i="1"/>
  <c r="A467" i="1"/>
  <c r="C466" i="1"/>
  <c r="E466" i="1" s="1"/>
  <c r="D466" i="1"/>
  <c r="L464" i="1" l="1"/>
  <c r="BK338" i="1"/>
  <c r="BO338" i="1"/>
  <c r="BL338" i="1"/>
  <c r="AX338" i="1"/>
  <c r="AY338" i="1"/>
  <c r="S341" i="1"/>
  <c r="AJ463" i="1"/>
  <c r="BH464" i="1"/>
  <c r="BH340" i="1"/>
  <c r="BA462" i="1"/>
  <c r="BA342" i="1"/>
  <c r="BJ339" i="1"/>
  <c r="BF462" i="1"/>
  <c r="BG462" i="1"/>
  <c r="BE341" i="1"/>
  <c r="AZ341" i="1" s="1"/>
  <c r="BF342" i="1"/>
  <c r="BG342" i="1"/>
  <c r="BC339" i="1"/>
  <c r="BD339" i="1"/>
  <c r="AI463" i="1"/>
  <c r="AB463" i="1"/>
  <c r="Q341" i="1"/>
  <c r="O463" i="1"/>
  <c r="M463" i="1"/>
  <c r="P463" i="1"/>
  <c r="S463" i="1" s="1"/>
  <c r="N463" i="1"/>
  <c r="O464" i="1"/>
  <c r="M464" i="1"/>
  <c r="P464" i="1"/>
  <c r="N464" i="1"/>
  <c r="O340" i="1"/>
  <c r="M340" i="1"/>
  <c r="P340" i="1"/>
  <c r="N340" i="1"/>
  <c r="K463" i="1"/>
  <c r="K464" i="1"/>
  <c r="K340" i="1"/>
  <c r="AA463" i="1"/>
  <c r="AH463" i="1"/>
  <c r="Z463" i="1"/>
  <c r="Q463" i="1" s="1"/>
  <c r="J463" i="1"/>
  <c r="I339" i="1"/>
  <c r="L339" i="1"/>
  <c r="F466" i="1"/>
  <c r="X466" i="1" s="1"/>
  <c r="AO341" i="1"/>
  <c r="W466" i="1"/>
  <c r="Y339" i="1"/>
  <c r="G337" i="1"/>
  <c r="H338" i="1"/>
  <c r="BB338" i="1" s="1"/>
  <c r="X338" i="1"/>
  <c r="W338" i="1"/>
  <c r="T338" i="1"/>
  <c r="U338" i="1"/>
  <c r="V338" i="1"/>
  <c r="J340" i="1"/>
  <c r="AI340" i="1"/>
  <c r="AG340" i="1"/>
  <c r="AB340" i="1"/>
  <c r="Z340" i="1"/>
  <c r="AJ340" i="1"/>
  <c r="AH340" i="1"/>
  <c r="AA340" i="1"/>
  <c r="U465" i="1"/>
  <c r="V465" i="1"/>
  <c r="H465" i="1"/>
  <c r="BB465" i="1" s="1"/>
  <c r="B467" i="1"/>
  <c r="D467" i="1"/>
  <c r="A468" i="1"/>
  <c r="C467" i="1"/>
  <c r="E467" i="1" s="1"/>
  <c r="AJ464" i="1"/>
  <c r="J464" i="1"/>
  <c r="AG464" i="1"/>
  <c r="AH464" i="1"/>
  <c r="AI464" i="1"/>
  <c r="AB464" i="1"/>
  <c r="AA464" i="1"/>
  <c r="Z464" i="1"/>
  <c r="Q464" i="1" s="1"/>
  <c r="T465" i="1"/>
  <c r="R340" i="1" l="1"/>
  <c r="S340" i="1"/>
  <c r="R464" i="1"/>
  <c r="V466" i="1"/>
  <c r="BK337" i="1"/>
  <c r="BO337" i="1"/>
  <c r="BL337" i="1"/>
  <c r="AY337" i="1"/>
  <c r="AX337" i="1"/>
  <c r="Q340" i="1"/>
  <c r="H466" i="1"/>
  <c r="BB466" i="1" s="1"/>
  <c r="BC466" i="1" s="1"/>
  <c r="U466" i="1"/>
  <c r="BH339" i="1"/>
  <c r="BA341" i="1"/>
  <c r="BJ465" i="1"/>
  <c r="BJ338" i="1"/>
  <c r="T466" i="1"/>
  <c r="BG341" i="1"/>
  <c r="BF341" i="1"/>
  <c r="BE340" i="1"/>
  <c r="AZ340" i="1" s="1"/>
  <c r="BE464" i="1"/>
  <c r="AZ464" i="1" s="1"/>
  <c r="BE463" i="1"/>
  <c r="AZ463" i="1" s="1"/>
  <c r="BC465" i="1"/>
  <c r="BD465" i="1"/>
  <c r="BC338" i="1"/>
  <c r="BD338" i="1"/>
  <c r="S464" i="1"/>
  <c r="R463" i="1"/>
  <c r="AO463" i="1"/>
  <c r="O339" i="1"/>
  <c r="M339" i="1"/>
  <c r="P339" i="1"/>
  <c r="N339" i="1"/>
  <c r="K339" i="1"/>
  <c r="I465" i="1"/>
  <c r="L465" i="1"/>
  <c r="I338" i="1"/>
  <c r="L338" i="1"/>
  <c r="I466" i="1"/>
  <c r="Y465" i="1"/>
  <c r="W467" i="1"/>
  <c r="AO340" i="1"/>
  <c r="Y338" i="1"/>
  <c r="G336" i="1"/>
  <c r="H337" i="1"/>
  <c r="BB337" i="1" s="1"/>
  <c r="X337" i="1"/>
  <c r="W337" i="1"/>
  <c r="T337" i="1"/>
  <c r="V337" i="1"/>
  <c r="U337" i="1"/>
  <c r="J339" i="1"/>
  <c r="AG339" i="1"/>
  <c r="AI339" i="1"/>
  <c r="AB339" i="1"/>
  <c r="Z339" i="1"/>
  <c r="AH339" i="1"/>
  <c r="AJ339" i="1"/>
  <c r="AA339" i="1"/>
  <c r="F467" i="1"/>
  <c r="H467" i="1" s="1"/>
  <c r="BB467" i="1" s="1"/>
  <c r="AO464" i="1"/>
  <c r="B468" i="1"/>
  <c r="A469" i="1"/>
  <c r="C468" i="1"/>
  <c r="E468" i="1" s="1"/>
  <c r="D468" i="1"/>
  <c r="BK336" i="1" l="1"/>
  <c r="BO336" i="1"/>
  <c r="BL336" i="1"/>
  <c r="AX336" i="1"/>
  <c r="AY336" i="1"/>
  <c r="L466" i="1"/>
  <c r="BD466" i="1"/>
  <c r="BJ466" i="1"/>
  <c r="Y466" i="1"/>
  <c r="R339" i="1"/>
  <c r="S339" i="1"/>
  <c r="BH466" i="1"/>
  <c r="BH338" i="1"/>
  <c r="BH465" i="1"/>
  <c r="BA463" i="1"/>
  <c r="BA340" i="1"/>
  <c r="BA464" i="1"/>
  <c r="BJ467" i="1"/>
  <c r="BJ337" i="1"/>
  <c r="BG463" i="1"/>
  <c r="BF463" i="1"/>
  <c r="BF340" i="1"/>
  <c r="BG340" i="1"/>
  <c r="BF464" i="1"/>
  <c r="BG464" i="1"/>
  <c r="BE339" i="1"/>
  <c r="AZ339" i="1" s="1"/>
  <c r="BC467" i="1"/>
  <c r="BD467" i="1"/>
  <c r="BC337" i="1"/>
  <c r="BD337" i="1"/>
  <c r="Q339" i="1"/>
  <c r="O466" i="1"/>
  <c r="M466" i="1"/>
  <c r="P466" i="1"/>
  <c r="N466" i="1"/>
  <c r="O338" i="1"/>
  <c r="M338" i="1"/>
  <c r="P338" i="1"/>
  <c r="N338" i="1"/>
  <c r="O465" i="1"/>
  <c r="M465" i="1"/>
  <c r="P465" i="1"/>
  <c r="N465" i="1"/>
  <c r="K466" i="1"/>
  <c r="K338" i="1"/>
  <c r="K465" i="1"/>
  <c r="I337" i="1"/>
  <c r="L337" i="1"/>
  <c r="W468" i="1"/>
  <c r="T467" i="1"/>
  <c r="X467" i="1"/>
  <c r="AJ466" i="1"/>
  <c r="J466" i="1"/>
  <c r="AB466" i="1"/>
  <c r="S466" i="1" s="1"/>
  <c r="AI466" i="1"/>
  <c r="AH466" i="1"/>
  <c r="AG466" i="1"/>
  <c r="Z466" i="1"/>
  <c r="AA466" i="1"/>
  <c r="B469" i="1"/>
  <c r="D469" i="1"/>
  <c r="A470" i="1"/>
  <c r="C469" i="1"/>
  <c r="E469" i="1" s="1"/>
  <c r="AO339" i="1"/>
  <c r="Y337" i="1"/>
  <c r="G335" i="1"/>
  <c r="H336" i="1"/>
  <c r="BB336" i="1" s="1"/>
  <c r="X336" i="1"/>
  <c r="W336" i="1"/>
  <c r="T336" i="1"/>
  <c r="U336" i="1"/>
  <c r="V336" i="1"/>
  <c r="J338" i="1"/>
  <c r="AH338" i="1"/>
  <c r="AJ338" i="1"/>
  <c r="AA338" i="1"/>
  <c r="R338" i="1" s="1"/>
  <c r="AG338" i="1"/>
  <c r="AI338" i="1"/>
  <c r="AB338" i="1"/>
  <c r="Z338" i="1"/>
  <c r="J465" i="1"/>
  <c r="AG465" i="1"/>
  <c r="Z465" i="1"/>
  <c r="Q465" i="1" s="1"/>
  <c r="AJ465" i="1"/>
  <c r="AA465" i="1"/>
  <c r="AB465" i="1"/>
  <c r="S465" i="1" s="1"/>
  <c r="AI465" i="1"/>
  <c r="AH465" i="1"/>
  <c r="F468" i="1"/>
  <c r="X468" i="1" s="1"/>
  <c r="U467" i="1"/>
  <c r="V467" i="1"/>
  <c r="BK335" i="1" l="1"/>
  <c r="BO335" i="1"/>
  <c r="BL335" i="1"/>
  <c r="AY335" i="1"/>
  <c r="AX335" i="1"/>
  <c r="BH337" i="1"/>
  <c r="BH467" i="1"/>
  <c r="BA339" i="1"/>
  <c r="BJ336" i="1"/>
  <c r="BG339" i="1"/>
  <c r="BF339" i="1"/>
  <c r="BE465" i="1"/>
  <c r="AZ465" i="1" s="1"/>
  <c r="BE338" i="1"/>
  <c r="AZ338" i="1" s="1"/>
  <c r="BE466" i="1"/>
  <c r="AZ466" i="1" s="1"/>
  <c r="BC336" i="1"/>
  <c r="BD336" i="1"/>
  <c r="Q338" i="1"/>
  <c r="Q466" i="1"/>
  <c r="R465" i="1"/>
  <c r="S338" i="1"/>
  <c r="R466" i="1"/>
  <c r="O337" i="1"/>
  <c r="M337" i="1"/>
  <c r="P337" i="1"/>
  <c r="N337" i="1"/>
  <c r="K337" i="1"/>
  <c r="I336" i="1"/>
  <c r="L336" i="1"/>
  <c r="I467" i="1"/>
  <c r="L467" i="1"/>
  <c r="AO465" i="1"/>
  <c r="Y336" i="1"/>
  <c r="G334" i="1"/>
  <c r="H335" i="1"/>
  <c r="BB335" i="1" s="1"/>
  <c r="X335" i="1"/>
  <c r="W335" i="1"/>
  <c r="T335" i="1"/>
  <c r="U335" i="1"/>
  <c r="V335" i="1"/>
  <c r="J337" i="1"/>
  <c r="AJ337" i="1"/>
  <c r="AH337" i="1"/>
  <c r="AA337" i="1"/>
  <c r="AI337" i="1"/>
  <c r="AG337" i="1"/>
  <c r="AB337" i="1"/>
  <c r="Z337" i="1"/>
  <c r="Q337" i="1" s="1"/>
  <c r="B470" i="1"/>
  <c r="A471" i="1"/>
  <c r="C470" i="1"/>
  <c r="E470" i="1" s="1"/>
  <c r="D470" i="1"/>
  <c r="AO466" i="1"/>
  <c r="Y467" i="1"/>
  <c r="U468" i="1"/>
  <c r="V468" i="1"/>
  <c r="H468" i="1"/>
  <c r="BB468" i="1" s="1"/>
  <c r="AO338" i="1"/>
  <c r="W469" i="1"/>
  <c r="F469" i="1"/>
  <c r="H469" i="1" s="1"/>
  <c r="BB469" i="1" s="1"/>
  <c r="T468" i="1"/>
  <c r="S337" i="1" l="1"/>
  <c r="BK334" i="1"/>
  <c r="BL334" i="1"/>
  <c r="BO334" i="1"/>
  <c r="AX334" i="1"/>
  <c r="AY334" i="1"/>
  <c r="BH336" i="1"/>
  <c r="BA338" i="1"/>
  <c r="BA466" i="1"/>
  <c r="BA465" i="1"/>
  <c r="BJ468" i="1"/>
  <c r="BJ335" i="1"/>
  <c r="BJ469" i="1"/>
  <c r="BF466" i="1"/>
  <c r="BG466" i="1"/>
  <c r="BG465" i="1"/>
  <c r="BF465" i="1"/>
  <c r="BF338" i="1"/>
  <c r="BG338" i="1"/>
  <c r="BE337" i="1"/>
  <c r="AZ337" i="1" s="1"/>
  <c r="BC469" i="1"/>
  <c r="BD469" i="1"/>
  <c r="BC468" i="1"/>
  <c r="BD468" i="1"/>
  <c r="BC335" i="1"/>
  <c r="BD335" i="1"/>
  <c r="R337" i="1"/>
  <c r="O467" i="1"/>
  <c r="M467" i="1"/>
  <c r="P467" i="1"/>
  <c r="N467" i="1"/>
  <c r="O336" i="1"/>
  <c r="M336" i="1"/>
  <c r="P336" i="1"/>
  <c r="N336" i="1"/>
  <c r="K467" i="1"/>
  <c r="K336" i="1"/>
  <c r="I335" i="1"/>
  <c r="L335" i="1"/>
  <c r="I468" i="1"/>
  <c r="L468" i="1"/>
  <c r="F470" i="1"/>
  <c r="H470" i="1" s="1"/>
  <c r="BB470" i="1" s="1"/>
  <c r="AO337" i="1"/>
  <c r="Y468" i="1"/>
  <c r="W470" i="1"/>
  <c r="X470" i="1"/>
  <c r="Y335" i="1"/>
  <c r="G333" i="1"/>
  <c r="H334" i="1"/>
  <c r="BB334" i="1" s="1"/>
  <c r="X334" i="1"/>
  <c r="W334" i="1"/>
  <c r="T334" i="1"/>
  <c r="U334" i="1"/>
  <c r="V334" i="1"/>
  <c r="J336" i="1"/>
  <c r="AH336" i="1"/>
  <c r="AJ336" i="1"/>
  <c r="AA336" i="1"/>
  <c r="AG336" i="1"/>
  <c r="AI336" i="1"/>
  <c r="AB336" i="1"/>
  <c r="Z336" i="1"/>
  <c r="T469" i="1"/>
  <c r="X469" i="1"/>
  <c r="U469" i="1"/>
  <c r="V469" i="1"/>
  <c r="J467" i="1"/>
  <c r="AH467" i="1"/>
  <c r="AB467" i="1"/>
  <c r="Z467" i="1"/>
  <c r="AA467" i="1"/>
  <c r="AG467" i="1"/>
  <c r="AJ467" i="1"/>
  <c r="AI467" i="1"/>
  <c r="B471" i="1"/>
  <c r="C471" i="1"/>
  <c r="E471" i="1" s="1"/>
  <c r="D471" i="1"/>
  <c r="A472" i="1"/>
  <c r="BK333" i="1" l="1"/>
  <c r="BO333" i="1"/>
  <c r="BL333" i="1"/>
  <c r="AY333" i="1"/>
  <c r="AX333" i="1"/>
  <c r="R467" i="1"/>
  <c r="S467" i="1"/>
  <c r="S336" i="1"/>
  <c r="BH335" i="1"/>
  <c r="BH468" i="1"/>
  <c r="BH469" i="1"/>
  <c r="BA337" i="1"/>
  <c r="BJ470" i="1"/>
  <c r="BJ334" i="1"/>
  <c r="BG337" i="1"/>
  <c r="BF337" i="1"/>
  <c r="BE336" i="1"/>
  <c r="AZ336" i="1" s="1"/>
  <c r="BE467" i="1"/>
  <c r="AZ467" i="1" s="1"/>
  <c r="BC334" i="1"/>
  <c r="BD334" i="1"/>
  <c r="BC470" i="1"/>
  <c r="BD470" i="1"/>
  <c r="Q467" i="1"/>
  <c r="Q336" i="1"/>
  <c r="V470" i="1"/>
  <c r="R336" i="1"/>
  <c r="T470" i="1"/>
  <c r="L470" i="1" s="1"/>
  <c r="U470" i="1"/>
  <c r="O468" i="1"/>
  <c r="M468" i="1"/>
  <c r="P468" i="1"/>
  <c r="N468" i="1"/>
  <c r="O335" i="1"/>
  <c r="M335" i="1"/>
  <c r="P335" i="1"/>
  <c r="N335" i="1"/>
  <c r="K468" i="1"/>
  <c r="K335" i="1"/>
  <c r="I334" i="1"/>
  <c r="L334" i="1"/>
  <c r="I469" i="1"/>
  <c r="L469" i="1"/>
  <c r="I470" i="1"/>
  <c r="B472" i="1"/>
  <c r="A473" i="1"/>
  <c r="C472" i="1"/>
  <c r="E472" i="1" s="1"/>
  <c r="D472" i="1"/>
  <c r="AO467" i="1"/>
  <c r="AO336" i="1"/>
  <c r="J468" i="1"/>
  <c r="AH468" i="1"/>
  <c r="AB468" i="1"/>
  <c r="Z468" i="1"/>
  <c r="AA468" i="1"/>
  <c r="AG468" i="1"/>
  <c r="AI468" i="1"/>
  <c r="AJ468" i="1"/>
  <c r="W471" i="1"/>
  <c r="Y469" i="1"/>
  <c r="Y334" i="1"/>
  <c r="G332" i="1"/>
  <c r="H333" i="1"/>
  <c r="BB333" i="1" s="1"/>
  <c r="X333" i="1"/>
  <c r="W333" i="1"/>
  <c r="T333" i="1"/>
  <c r="V333" i="1"/>
  <c r="U333" i="1"/>
  <c r="J335" i="1"/>
  <c r="AG335" i="1"/>
  <c r="AI335" i="1"/>
  <c r="AB335" i="1"/>
  <c r="S335" i="1" s="1"/>
  <c r="Z335" i="1"/>
  <c r="AH335" i="1"/>
  <c r="AJ335" i="1"/>
  <c r="AA335" i="1"/>
  <c r="R335" i="1" s="1"/>
  <c r="F471" i="1"/>
  <c r="H471" i="1" s="1"/>
  <c r="BB471" i="1" s="1"/>
  <c r="BK332" i="1" l="1"/>
  <c r="BO332" i="1"/>
  <c r="BL332" i="1"/>
  <c r="AX332" i="1"/>
  <c r="AY332" i="1"/>
  <c r="Q468" i="1"/>
  <c r="R468" i="1"/>
  <c r="S468" i="1"/>
  <c r="BH470" i="1"/>
  <c r="BH334" i="1"/>
  <c r="BA336" i="1"/>
  <c r="BA467" i="1"/>
  <c r="BJ333" i="1"/>
  <c r="BJ471" i="1"/>
  <c r="BF336" i="1"/>
  <c r="BG336" i="1"/>
  <c r="BG467" i="1"/>
  <c r="BF467" i="1"/>
  <c r="BE335" i="1"/>
  <c r="AZ335" i="1" s="1"/>
  <c r="BE468" i="1"/>
  <c r="AZ468" i="1" s="1"/>
  <c r="BC333" i="1"/>
  <c r="BD333" i="1"/>
  <c r="BC471" i="1"/>
  <c r="BD471" i="1"/>
  <c r="Y470" i="1"/>
  <c r="Q335" i="1"/>
  <c r="O470" i="1"/>
  <c r="M470" i="1"/>
  <c r="P470" i="1"/>
  <c r="N470" i="1"/>
  <c r="O469" i="1"/>
  <c r="M469" i="1"/>
  <c r="P469" i="1"/>
  <c r="N469" i="1"/>
  <c r="O334" i="1"/>
  <c r="M334" i="1"/>
  <c r="P334" i="1"/>
  <c r="N334" i="1"/>
  <c r="K470" i="1"/>
  <c r="K469" i="1"/>
  <c r="K334" i="1"/>
  <c r="I333" i="1"/>
  <c r="L333" i="1"/>
  <c r="J470" i="1"/>
  <c r="AG470" i="1"/>
  <c r="AI470" i="1"/>
  <c r="AB470" i="1"/>
  <c r="AA470" i="1"/>
  <c r="AH470" i="1"/>
  <c r="Z470" i="1"/>
  <c r="AJ470" i="1"/>
  <c r="Y333" i="1"/>
  <c r="G331" i="1"/>
  <c r="H332" i="1"/>
  <c r="BB332" i="1" s="1"/>
  <c r="X332" i="1"/>
  <c r="W332" i="1"/>
  <c r="T332" i="1"/>
  <c r="U332" i="1"/>
  <c r="V332" i="1"/>
  <c r="J334" i="1"/>
  <c r="AI334" i="1"/>
  <c r="AG334" i="1"/>
  <c r="AB334" i="1"/>
  <c r="S334" i="1" s="1"/>
  <c r="Z334" i="1"/>
  <c r="Q334" i="1" s="1"/>
  <c r="AJ334" i="1"/>
  <c r="AH334" i="1"/>
  <c r="AA334" i="1"/>
  <c r="R334" i="1" s="1"/>
  <c r="W472" i="1"/>
  <c r="AO335" i="1"/>
  <c r="T471" i="1"/>
  <c r="X471" i="1"/>
  <c r="J469" i="1"/>
  <c r="AB469" i="1"/>
  <c r="S469" i="1" s="1"/>
  <c r="AH469" i="1"/>
  <c r="AI469" i="1"/>
  <c r="Z469" i="1"/>
  <c r="Q469" i="1" s="1"/>
  <c r="AJ469" i="1"/>
  <c r="AA469" i="1"/>
  <c r="AG469" i="1"/>
  <c r="AO468" i="1"/>
  <c r="B473" i="1"/>
  <c r="C473" i="1"/>
  <c r="E473" i="1" s="1"/>
  <c r="D473" i="1"/>
  <c r="A474" i="1"/>
  <c r="U471" i="1"/>
  <c r="V471" i="1"/>
  <c r="F472" i="1"/>
  <c r="X472" i="1" s="1"/>
  <c r="S470" i="1" l="1"/>
  <c r="Q470" i="1"/>
  <c r="BK331" i="1"/>
  <c r="BO331" i="1"/>
  <c r="BL331" i="1"/>
  <c r="AY331" i="1"/>
  <c r="AX331" i="1"/>
  <c r="BH333" i="1"/>
  <c r="BH471" i="1"/>
  <c r="BA335" i="1"/>
  <c r="BA468" i="1"/>
  <c r="BJ332" i="1"/>
  <c r="R469" i="1"/>
  <c r="R470" i="1"/>
  <c r="BG335" i="1"/>
  <c r="BF335" i="1"/>
  <c r="BF468" i="1"/>
  <c r="BG468" i="1"/>
  <c r="BE334" i="1"/>
  <c r="AZ334" i="1" s="1"/>
  <c r="BE469" i="1"/>
  <c r="AZ469" i="1" s="1"/>
  <c r="BE470" i="1"/>
  <c r="AZ470" i="1" s="1"/>
  <c r="BC332" i="1"/>
  <c r="BD332" i="1"/>
  <c r="O333" i="1"/>
  <c r="M333" i="1"/>
  <c r="P333" i="1"/>
  <c r="N333" i="1"/>
  <c r="K333" i="1"/>
  <c r="I471" i="1"/>
  <c r="L471" i="1"/>
  <c r="I332" i="1"/>
  <c r="L332" i="1"/>
  <c r="B474" i="1"/>
  <c r="C474" i="1"/>
  <c r="E474" i="1" s="1"/>
  <c r="D474" i="1"/>
  <c r="A475" i="1"/>
  <c r="AO469" i="1"/>
  <c r="Y471" i="1"/>
  <c r="AO334" i="1"/>
  <c r="Y332" i="1"/>
  <c r="G330" i="1"/>
  <c r="H331" i="1"/>
  <c r="BB331" i="1" s="1"/>
  <c r="X331" i="1"/>
  <c r="W331" i="1"/>
  <c r="T331" i="1"/>
  <c r="U331" i="1"/>
  <c r="V331" i="1"/>
  <c r="J333" i="1"/>
  <c r="AI333" i="1"/>
  <c r="AG333" i="1"/>
  <c r="AB333" i="1"/>
  <c r="Z333" i="1"/>
  <c r="AJ333" i="1"/>
  <c r="AH333" i="1"/>
  <c r="AA333" i="1"/>
  <c r="AO470" i="1"/>
  <c r="F473" i="1"/>
  <c r="H473" i="1" s="1"/>
  <c r="BB473" i="1" s="1"/>
  <c r="T472" i="1"/>
  <c r="U472" i="1"/>
  <c r="H472" i="1"/>
  <c r="BB472" i="1" s="1"/>
  <c r="W473" i="1"/>
  <c r="V472" i="1"/>
  <c r="F474" i="1" l="1"/>
  <c r="BK330" i="1"/>
  <c r="BO330" i="1"/>
  <c r="BL330" i="1"/>
  <c r="AX330" i="1"/>
  <c r="AY330" i="1"/>
  <c r="BH332" i="1"/>
  <c r="BA469" i="1"/>
  <c r="BA470" i="1"/>
  <c r="BA334" i="1"/>
  <c r="BJ473" i="1"/>
  <c r="BJ472" i="1"/>
  <c r="BJ331" i="1"/>
  <c r="BF470" i="1"/>
  <c r="BG470" i="1"/>
  <c r="BF334" i="1"/>
  <c r="BG334" i="1"/>
  <c r="BE333" i="1"/>
  <c r="AZ333" i="1" s="1"/>
  <c r="BG469" i="1"/>
  <c r="BF469" i="1"/>
  <c r="BC472" i="1"/>
  <c r="BD472" i="1"/>
  <c r="BC331" i="1"/>
  <c r="BD331" i="1"/>
  <c r="BC473" i="1"/>
  <c r="BD473" i="1"/>
  <c r="Q333" i="1"/>
  <c r="V473" i="1"/>
  <c r="R333" i="1"/>
  <c r="S333" i="1"/>
  <c r="X473" i="1"/>
  <c r="O332" i="1"/>
  <c r="M332" i="1"/>
  <c r="P332" i="1"/>
  <c r="N332" i="1"/>
  <c r="O471" i="1"/>
  <c r="M471" i="1"/>
  <c r="P471" i="1"/>
  <c r="N471" i="1"/>
  <c r="K332" i="1"/>
  <c r="K471" i="1"/>
  <c r="I331" i="1"/>
  <c r="L331" i="1"/>
  <c r="I472" i="1"/>
  <c r="L472" i="1"/>
  <c r="J471" i="1"/>
  <c r="AB471" i="1"/>
  <c r="AI471" i="1"/>
  <c r="Z471" i="1"/>
  <c r="AA471" i="1"/>
  <c r="AJ471" i="1"/>
  <c r="AH471" i="1"/>
  <c r="AG471" i="1"/>
  <c r="Y472" i="1"/>
  <c r="AO333" i="1"/>
  <c r="Y331" i="1"/>
  <c r="G329" i="1"/>
  <c r="H330" i="1"/>
  <c r="BB330" i="1" s="1"/>
  <c r="X330" i="1"/>
  <c r="W330" i="1"/>
  <c r="T330" i="1"/>
  <c r="U330" i="1"/>
  <c r="V330" i="1"/>
  <c r="J332" i="1"/>
  <c r="AJ332" i="1"/>
  <c r="AH332" i="1"/>
  <c r="AA332" i="1"/>
  <c r="AI332" i="1"/>
  <c r="AG332" i="1"/>
  <c r="AB332" i="1"/>
  <c r="S332" i="1" s="1"/>
  <c r="Z332" i="1"/>
  <c r="Q332" i="1" s="1"/>
  <c r="B475" i="1"/>
  <c r="C475" i="1"/>
  <c r="E475" i="1" s="1"/>
  <c r="D475" i="1"/>
  <c r="A476" i="1"/>
  <c r="H474" i="1"/>
  <c r="BB474" i="1" s="1"/>
  <c r="W474" i="1"/>
  <c r="U474" i="1"/>
  <c r="X474" i="1"/>
  <c r="T474" i="1"/>
  <c r="V474" i="1"/>
  <c r="T473" i="1"/>
  <c r="U473" i="1"/>
  <c r="R471" i="1" l="1"/>
  <c r="BK329" i="1"/>
  <c r="BO329" i="1"/>
  <c r="BL329" i="1"/>
  <c r="AY329" i="1"/>
  <c r="AX329" i="1"/>
  <c r="Q471" i="1"/>
  <c r="BH331" i="1"/>
  <c r="BH472" i="1"/>
  <c r="BH473" i="1"/>
  <c r="R332" i="1"/>
  <c r="BA333" i="1"/>
  <c r="BJ474" i="1"/>
  <c r="BJ330" i="1"/>
  <c r="BG333" i="1"/>
  <c r="BF333" i="1"/>
  <c r="BE471" i="1"/>
  <c r="AZ471" i="1" s="1"/>
  <c r="BE332" i="1"/>
  <c r="AZ332" i="1" s="1"/>
  <c r="S471" i="1"/>
  <c r="BC474" i="1"/>
  <c r="BD474" i="1"/>
  <c r="BC330" i="1"/>
  <c r="BD330" i="1"/>
  <c r="O472" i="1"/>
  <c r="M472" i="1"/>
  <c r="P472" i="1"/>
  <c r="N472" i="1"/>
  <c r="O331" i="1"/>
  <c r="M331" i="1"/>
  <c r="P331" i="1"/>
  <c r="N331" i="1"/>
  <c r="K472" i="1"/>
  <c r="K331" i="1"/>
  <c r="I473" i="1"/>
  <c r="L473" i="1"/>
  <c r="I474" i="1"/>
  <c r="L474" i="1"/>
  <c r="I330" i="1"/>
  <c r="L330" i="1"/>
  <c r="AO332" i="1"/>
  <c r="Y473" i="1"/>
  <c r="Y474" i="1"/>
  <c r="Y330" i="1"/>
  <c r="G328" i="1"/>
  <c r="H329" i="1"/>
  <c r="BB329" i="1" s="1"/>
  <c r="X329" i="1"/>
  <c r="W329" i="1"/>
  <c r="T329" i="1"/>
  <c r="V329" i="1"/>
  <c r="U329" i="1"/>
  <c r="J331" i="1"/>
  <c r="AH331" i="1"/>
  <c r="AJ331" i="1"/>
  <c r="AA331" i="1"/>
  <c r="AG331" i="1"/>
  <c r="AI331" i="1"/>
  <c r="AB331" i="1"/>
  <c r="Z331" i="1"/>
  <c r="F475" i="1"/>
  <c r="T475" i="1" s="1"/>
  <c r="B476" i="1"/>
  <c r="A477" i="1"/>
  <c r="C476" i="1"/>
  <c r="E476" i="1" s="1"/>
  <c r="D476" i="1"/>
  <c r="W475" i="1"/>
  <c r="J472" i="1"/>
  <c r="AJ472" i="1"/>
  <c r="AB472" i="1"/>
  <c r="S472" i="1" s="1"/>
  <c r="AG472" i="1"/>
  <c r="Z472" i="1"/>
  <c r="AI472" i="1"/>
  <c r="AH472" i="1"/>
  <c r="AA472" i="1"/>
  <c r="AO471" i="1"/>
  <c r="R331" i="1" l="1"/>
  <c r="U475" i="1"/>
  <c r="H475" i="1"/>
  <c r="BB475" i="1" s="1"/>
  <c r="BC475" i="1" s="1"/>
  <c r="BK328" i="1"/>
  <c r="BO328" i="1"/>
  <c r="BL328" i="1"/>
  <c r="AX328" i="1"/>
  <c r="AY328" i="1"/>
  <c r="X475" i="1"/>
  <c r="V475" i="1"/>
  <c r="Q472" i="1"/>
  <c r="Q331" i="1"/>
  <c r="BH330" i="1"/>
  <c r="BH474" i="1"/>
  <c r="BA471" i="1"/>
  <c r="BA332" i="1"/>
  <c r="BJ329" i="1"/>
  <c r="BG471" i="1"/>
  <c r="BF471" i="1"/>
  <c r="BE331" i="1"/>
  <c r="AZ331" i="1" s="1"/>
  <c r="BE472" i="1"/>
  <c r="AZ472" i="1" s="1"/>
  <c r="BF332" i="1"/>
  <c r="BG332" i="1"/>
  <c r="BC329" i="1"/>
  <c r="BD329" i="1"/>
  <c r="R472" i="1"/>
  <c r="S331" i="1"/>
  <c r="O330" i="1"/>
  <c r="M330" i="1"/>
  <c r="P330" i="1"/>
  <c r="N330" i="1"/>
  <c r="O474" i="1"/>
  <c r="M474" i="1"/>
  <c r="P474" i="1"/>
  <c r="N474" i="1"/>
  <c r="O473" i="1"/>
  <c r="M473" i="1"/>
  <c r="P473" i="1"/>
  <c r="N473" i="1"/>
  <c r="K330" i="1"/>
  <c r="K474" i="1"/>
  <c r="K473" i="1"/>
  <c r="I329" i="1"/>
  <c r="L329" i="1"/>
  <c r="I475" i="1"/>
  <c r="F476" i="1"/>
  <c r="B477" i="1"/>
  <c r="C477" i="1"/>
  <c r="E477" i="1" s="1"/>
  <c r="D477" i="1"/>
  <c r="A478" i="1"/>
  <c r="Y329" i="1"/>
  <c r="G327" i="1"/>
  <c r="H328" i="1"/>
  <c r="BB328" i="1" s="1"/>
  <c r="X328" i="1"/>
  <c r="W328" i="1"/>
  <c r="T328" i="1"/>
  <c r="U328" i="1"/>
  <c r="V328" i="1"/>
  <c r="J330" i="1"/>
  <c r="AH330" i="1"/>
  <c r="AJ330" i="1"/>
  <c r="AA330" i="1"/>
  <c r="AG330" i="1"/>
  <c r="AI330" i="1"/>
  <c r="AB330" i="1"/>
  <c r="Z330" i="1"/>
  <c r="J473" i="1"/>
  <c r="AJ473" i="1"/>
  <c r="AG473" i="1"/>
  <c r="AI473" i="1"/>
  <c r="AA473" i="1"/>
  <c r="AB473" i="1"/>
  <c r="S473" i="1" s="1"/>
  <c r="Z473" i="1"/>
  <c r="AH473" i="1"/>
  <c r="AO472" i="1"/>
  <c r="H476" i="1"/>
  <c r="BB476" i="1" s="1"/>
  <c r="W476" i="1"/>
  <c r="V476" i="1"/>
  <c r="X476" i="1"/>
  <c r="U476" i="1"/>
  <c r="T476" i="1"/>
  <c r="AO331" i="1"/>
  <c r="J474" i="1"/>
  <c r="AJ474" i="1"/>
  <c r="AB474" i="1"/>
  <c r="AG474" i="1"/>
  <c r="AA474" i="1"/>
  <c r="AI474" i="1"/>
  <c r="AH474" i="1"/>
  <c r="Z474" i="1"/>
  <c r="R330" i="1" l="1"/>
  <c r="BD475" i="1"/>
  <c r="BJ475" i="1"/>
  <c r="Q473" i="1"/>
  <c r="L475" i="1"/>
  <c r="Y475" i="1"/>
  <c r="BK327" i="1"/>
  <c r="BO327" i="1"/>
  <c r="BL327" i="1"/>
  <c r="AY327" i="1"/>
  <c r="AX327" i="1"/>
  <c r="Q474" i="1"/>
  <c r="BH329" i="1"/>
  <c r="BH475" i="1"/>
  <c r="BA331" i="1"/>
  <c r="BA472" i="1"/>
  <c r="BJ476" i="1"/>
  <c r="BJ328" i="1"/>
  <c r="BG331" i="1"/>
  <c r="BF331" i="1"/>
  <c r="BF472" i="1"/>
  <c r="BG472" i="1"/>
  <c r="BE473" i="1"/>
  <c r="AZ473" i="1" s="1"/>
  <c r="BE474" i="1"/>
  <c r="AZ474" i="1" s="1"/>
  <c r="BE330" i="1"/>
  <c r="AZ330" i="1" s="1"/>
  <c r="BC476" i="1"/>
  <c r="BD476" i="1"/>
  <c r="BC328" i="1"/>
  <c r="BD328" i="1"/>
  <c r="Q330" i="1"/>
  <c r="R474" i="1"/>
  <c r="S474" i="1"/>
  <c r="R473" i="1"/>
  <c r="S330" i="1"/>
  <c r="O475" i="1"/>
  <c r="M475" i="1"/>
  <c r="P475" i="1"/>
  <c r="N475" i="1"/>
  <c r="O329" i="1"/>
  <c r="M329" i="1"/>
  <c r="P329" i="1"/>
  <c r="N329" i="1"/>
  <c r="K475" i="1"/>
  <c r="K329" i="1"/>
  <c r="I476" i="1"/>
  <c r="L476" i="1"/>
  <c r="I328" i="1"/>
  <c r="L328" i="1"/>
  <c r="AO330" i="1"/>
  <c r="AO474" i="1"/>
  <c r="B478" i="1"/>
  <c r="A479" i="1"/>
  <c r="C478" i="1"/>
  <c r="E478" i="1" s="1"/>
  <c r="D478" i="1"/>
  <c r="W477" i="1"/>
  <c r="J475" i="1"/>
  <c r="AJ475" i="1"/>
  <c r="AI475" i="1"/>
  <c r="AA475" i="1"/>
  <c r="R475" i="1" s="1"/>
  <c r="Z475" i="1"/>
  <c r="AB475" i="1"/>
  <c r="S475" i="1" s="1"/>
  <c r="AH475" i="1"/>
  <c r="AG475" i="1"/>
  <c r="Y476" i="1"/>
  <c r="AO473" i="1"/>
  <c r="Y328" i="1"/>
  <c r="G326" i="1"/>
  <c r="H327" i="1"/>
  <c r="BB327" i="1" s="1"/>
  <c r="X327" i="1"/>
  <c r="W327" i="1"/>
  <c r="T327" i="1"/>
  <c r="U327" i="1"/>
  <c r="V327" i="1"/>
  <c r="J329" i="1"/>
  <c r="AI329" i="1"/>
  <c r="AG329" i="1"/>
  <c r="AB329" i="1"/>
  <c r="S329" i="1" s="1"/>
  <c r="Z329" i="1"/>
  <c r="AJ329" i="1"/>
  <c r="AH329" i="1"/>
  <c r="AA329" i="1"/>
  <c r="F477" i="1"/>
  <c r="X477" i="1" s="1"/>
  <c r="Q329" i="1" l="1"/>
  <c r="R329" i="1"/>
  <c r="Q475" i="1"/>
  <c r="BK326" i="1"/>
  <c r="BO326" i="1"/>
  <c r="BL326" i="1"/>
  <c r="AX326" i="1"/>
  <c r="AY326" i="1"/>
  <c r="BH328" i="1"/>
  <c r="BH476" i="1"/>
  <c r="BA330" i="1"/>
  <c r="BA473" i="1"/>
  <c r="BA474" i="1"/>
  <c r="BJ327" i="1"/>
  <c r="BF330" i="1"/>
  <c r="BG330" i="1"/>
  <c r="BG473" i="1"/>
  <c r="BF473" i="1"/>
  <c r="BF474" i="1"/>
  <c r="BG474" i="1"/>
  <c r="BE329" i="1"/>
  <c r="AZ329" i="1" s="1"/>
  <c r="BE475" i="1"/>
  <c r="AZ475" i="1" s="1"/>
  <c r="BC327" i="1"/>
  <c r="BD327" i="1"/>
  <c r="F478" i="1"/>
  <c r="O328" i="1"/>
  <c r="M328" i="1"/>
  <c r="P328" i="1"/>
  <c r="N328" i="1"/>
  <c r="O476" i="1"/>
  <c r="M476" i="1"/>
  <c r="P476" i="1"/>
  <c r="N476" i="1"/>
  <c r="K328" i="1"/>
  <c r="K476" i="1"/>
  <c r="I327" i="1"/>
  <c r="L327" i="1"/>
  <c r="AO329" i="1"/>
  <c r="Y327" i="1"/>
  <c r="G325" i="1"/>
  <c r="H326" i="1"/>
  <c r="BB326" i="1" s="1"/>
  <c r="X326" i="1"/>
  <c r="W326" i="1"/>
  <c r="T326" i="1"/>
  <c r="U326" i="1"/>
  <c r="V326" i="1"/>
  <c r="J328" i="1"/>
  <c r="AG328" i="1"/>
  <c r="AI328" i="1"/>
  <c r="AB328" i="1"/>
  <c r="Z328" i="1"/>
  <c r="Q328" i="1" s="1"/>
  <c r="AH328" i="1"/>
  <c r="AJ328" i="1"/>
  <c r="AA328" i="1"/>
  <c r="AO475" i="1"/>
  <c r="H478" i="1"/>
  <c r="BB478" i="1" s="1"/>
  <c r="W478" i="1"/>
  <c r="V478" i="1"/>
  <c r="X478" i="1"/>
  <c r="U478" i="1"/>
  <c r="T478" i="1"/>
  <c r="T477" i="1"/>
  <c r="U477" i="1"/>
  <c r="H477" i="1"/>
  <c r="BB477" i="1" s="1"/>
  <c r="J476" i="1"/>
  <c r="AG476" i="1"/>
  <c r="AI476" i="1"/>
  <c r="AB476" i="1"/>
  <c r="S476" i="1" s="1"/>
  <c r="Z476" i="1"/>
  <c r="AH476" i="1"/>
  <c r="AA476" i="1"/>
  <c r="AJ476" i="1"/>
  <c r="B479" i="1"/>
  <c r="D479" i="1"/>
  <c r="A480" i="1"/>
  <c r="C479" i="1"/>
  <c r="E479" i="1" s="1"/>
  <c r="V477" i="1"/>
  <c r="S328" i="1" l="1"/>
  <c r="Q476" i="1"/>
  <c r="BK325" i="1"/>
  <c r="BO325" i="1"/>
  <c r="BL325" i="1"/>
  <c r="AY325" i="1"/>
  <c r="AX325" i="1"/>
  <c r="R328" i="1"/>
  <c r="BH327" i="1"/>
  <c r="BA475" i="1"/>
  <c r="BA329" i="1"/>
  <c r="BJ326" i="1"/>
  <c r="BJ477" i="1"/>
  <c r="BJ478" i="1"/>
  <c r="R476" i="1"/>
  <c r="BG329" i="1"/>
  <c r="BF329" i="1"/>
  <c r="BE476" i="1"/>
  <c r="AZ476" i="1" s="1"/>
  <c r="BE328" i="1"/>
  <c r="AZ328" i="1" s="1"/>
  <c r="BG475" i="1"/>
  <c r="BF475" i="1"/>
  <c r="BC326" i="1"/>
  <c r="BD326" i="1"/>
  <c r="BC477" i="1"/>
  <c r="BD477" i="1"/>
  <c r="BC478" i="1"/>
  <c r="BD478" i="1"/>
  <c r="O327" i="1"/>
  <c r="M327" i="1"/>
  <c r="P327" i="1"/>
  <c r="N327" i="1"/>
  <c r="K327" i="1"/>
  <c r="I477" i="1"/>
  <c r="L477" i="1"/>
  <c r="I326" i="1"/>
  <c r="L326" i="1"/>
  <c r="I478" i="1"/>
  <c r="L478" i="1"/>
  <c r="F479" i="1"/>
  <c r="B480" i="1"/>
  <c r="C480" i="1"/>
  <c r="E480" i="1" s="1"/>
  <c r="D480" i="1"/>
  <c r="A481" i="1"/>
  <c r="AO476" i="1"/>
  <c r="AO328" i="1"/>
  <c r="Y326" i="1"/>
  <c r="G324" i="1"/>
  <c r="H325" i="1"/>
  <c r="BB325" i="1" s="1"/>
  <c r="X325" i="1"/>
  <c r="W325" i="1"/>
  <c r="T325" i="1"/>
  <c r="V325" i="1"/>
  <c r="U325" i="1"/>
  <c r="J327" i="1"/>
  <c r="AG327" i="1"/>
  <c r="AI327" i="1"/>
  <c r="AB327" i="1"/>
  <c r="Z327" i="1"/>
  <c r="AH327" i="1"/>
  <c r="AJ327" i="1"/>
  <c r="AA327" i="1"/>
  <c r="H479" i="1"/>
  <c r="BB479" i="1" s="1"/>
  <c r="W479" i="1"/>
  <c r="U479" i="1"/>
  <c r="X479" i="1"/>
  <c r="T479" i="1"/>
  <c r="V479" i="1"/>
  <c r="Y477" i="1"/>
  <c r="Y478" i="1"/>
  <c r="BK324" i="1" l="1"/>
  <c r="BO324" i="1"/>
  <c r="BL324" i="1"/>
  <c r="AX324" i="1"/>
  <c r="AY324" i="1"/>
  <c r="Q327" i="1"/>
  <c r="BH478" i="1"/>
  <c r="BH477" i="1"/>
  <c r="BH326" i="1"/>
  <c r="BA476" i="1"/>
  <c r="BA328" i="1"/>
  <c r="BJ479" i="1"/>
  <c r="BJ325" i="1"/>
  <c r="BF476" i="1"/>
  <c r="BG476" i="1"/>
  <c r="BF328" i="1"/>
  <c r="BG328" i="1"/>
  <c r="BE327" i="1"/>
  <c r="AZ327" i="1" s="1"/>
  <c r="BC479" i="1"/>
  <c r="BD479" i="1"/>
  <c r="BC325" i="1"/>
  <c r="BD325" i="1"/>
  <c r="R327" i="1"/>
  <c r="S327" i="1"/>
  <c r="O478" i="1"/>
  <c r="M478" i="1"/>
  <c r="P478" i="1"/>
  <c r="N478" i="1"/>
  <c r="O326" i="1"/>
  <c r="M326" i="1"/>
  <c r="P326" i="1"/>
  <c r="N326" i="1"/>
  <c r="O477" i="1"/>
  <c r="M477" i="1"/>
  <c r="P477" i="1"/>
  <c r="N477" i="1"/>
  <c r="K478" i="1"/>
  <c r="K326" i="1"/>
  <c r="K477" i="1"/>
  <c r="I325" i="1"/>
  <c r="L325" i="1"/>
  <c r="I479" i="1"/>
  <c r="L479" i="1"/>
  <c r="F480" i="1"/>
  <c r="V480" i="1" s="1"/>
  <c r="AJ477" i="1"/>
  <c r="J477" i="1"/>
  <c r="AB477" i="1"/>
  <c r="S477" i="1" s="1"/>
  <c r="Z477" i="1"/>
  <c r="Q477" i="1" s="1"/>
  <c r="AH477" i="1"/>
  <c r="AI477" i="1"/>
  <c r="AG477" i="1"/>
  <c r="AA477" i="1"/>
  <c r="Y479" i="1"/>
  <c r="Y325" i="1"/>
  <c r="G323" i="1"/>
  <c r="H324" i="1"/>
  <c r="BB324" i="1" s="1"/>
  <c r="X324" i="1"/>
  <c r="W324" i="1"/>
  <c r="T324" i="1"/>
  <c r="U324" i="1"/>
  <c r="V324" i="1"/>
  <c r="J326" i="1"/>
  <c r="AJ326" i="1"/>
  <c r="AH326" i="1"/>
  <c r="AA326" i="1"/>
  <c r="R326" i="1" s="1"/>
  <c r="AI326" i="1"/>
  <c r="AG326" i="1"/>
  <c r="AB326" i="1"/>
  <c r="Z326" i="1"/>
  <c r="AO327" i="1"/>
  <c r="J478" i="1"/>
  <c r="AJ478" i="1"/>
  <c r="AB478" i="1"/>
  <c r="S478" i="1" s="1"/>
  <c r="AG478" i="1"/>
  <c r="AA478" i="1"/>
  <c r="R478" i="1" s="1"/>
  <c r="AI478" i="1"/>
  <c r="AH478" i="1"/>
  <c r="Z478" i="1"/>
  <c r="Q478" i="1" s="1"/>
  <c r="B481" i="1"/>
  <c r="D481" i="1"/>
  <c r="A482" i="1"/>
  <c r="C481" i="1"/>
  <c r="E481" i="1" s="1"/>
  <c r="W480" i="1"/>
  <c r="T480" i="1"/>
  <c r="U480" i="1" l="1"/>
  <c r="H480" i="1"/>
  <c r="BB480" i="1" s="1"/>
  <c r="BK323" i="1"/>
  <c r="BO323" i="1"/>
  <c r="BL323" i="1"/>
  <c r="AY323" i="1"/>
  <c r="AX323" i="1"/>
  <c r="X480" i="1"/>
  <c r="Y480" i="1" s="1"/>
  <c r="Q326" i="1"/>
  <c r="BH325" i="1"/>
  <c r="BH479" i="1"/>
  <c r="BA327" i="1"/>
  <c r="BJ324" i="1"/>
  <c r="BJ480" i="1"/>
  <c r="BG327" i="1"/>
  <c r="BF327" i="1"/>
  <c r="BE477" i="1"/>
  <c r="AZ477" i="1" s="1"/>
  <c r="BE326" i="1"/>
  <c r="AZ326" i="1" s="1"/>
  <c r="BE478" i="1"/>
  <c r="AZ478" i="1" s="1"/>
  <c r="BC480" i="1"/>
  <c r="BD480" i="1"/>
  <c r="BC324" i="1"/>
  <c r="BD324" i="1"/>
  <c r="S326" i="1"/>
  <c r="R477" i="1"/>
  <c r="O479" i="1"/>
  <c r="M479" i="1"/>
  <c r="P479" i="1"/>
  <c r="N479" i="1"/>
  <c r="O325" i="1"/>
  <c r="M325" i="1"/>
  <c r="P325" i="1"/>
  <c r="N325" i="1"/>
  <c r="K479" i="1"/>
  <c r="K325" i="1"/>
  <c r="I480" i="1"/>
  <c r="L480" i="1"/>
  <c r="I324" i="1"/>
  <c r="L324" i="1"/>
  <c r="B482" i="1"/>
  <c r="C482" i="1"/>
  <c r="E482" i="1" s="1"/>
  <c r="D482" i="1"/>
  <c r="F482" i="1" s="1"/>
  <c r="A483" i="1"/>
  <c r="AO326" i="1"/>
  <c r="AJ479" i="1"/>
  <c r="J479" i="1"/>
  <c r="AB479" i="1"/>
  <c r="Z479" i="1"/>
  <c r="AG479" i="1"/>
  <c r="AH479" i="1"/>
  <c r="AI479" i="1"/>
  <c r="AA479" i="1"/>
  <c r="W481" i="1"/>
  <c r="AO478" i="1"/>
  <c r="Y324" i="1"/>
  <c r="G322" i="1"/>
  <c r="H323" i="1"/>
  <c r="BB323" i="1" s="1"/>
  <c r="X323" i="1"/>
  <c r="W323" i="1"/>
  <c r="T323" i="1"/>
  <c r="U323" i="1"/>
  <c r="V323" i="1"/>
  <c r="J325" i="1"/>
  <c r="AI325" i="1"/>
  <c r="AG325" i="1"/>
  <c r="AB325" i="1"/>
  <c r="Z325" i="1"/>
  <c r="AJ325" i="1"/>
  <c r="AH325" i="1"/>
  <c r="AA325" i="1"/>
  <c r="AO477" i="1"/>
  <c r="F481" i="1"/>
  <c r="H481" i="1" s="1"/>
  <c r="BB481" i="1" s="1"/>
  <c r="BK322" i="1" l="1"/>
  <c r="BO322" i="1"/>
  <c r="BL322" i="1"/>
  <c r="AX322" i="1"/>
  <c r="AY322" i="1"/>
  <c r="R479" i="1"/>
  <c r="BH324" i="1"/>
  <c r="BH480" i="1"/>
  <c r="Q479" i="1"/>
  <c r="BA478" i="1"/>
  <c r="BA477" i="1"/>
  <c r="BA326" i="1"/>
  <c r="BJ481" i="1"/>
  <c r="BJ323" i="1"/>
  <c r="BF478" i="1"/>
  <c r="BG478" i="1"/>
  <c r="BG477" i="1"/>
  <c r="BF477" i="1"/>
  <c r="BE325" i="1"/>
  <c r="AZ325" i="1" s="1"/>
  <c r="BE479" i="1"/>
  <c r="AZ479" i="1" s="1"/>
  <c r="BF326" i="1"/>
  <c r="BG326" i="1"/>
  <c r="BC323" i="1"/>
  <c r="BD323" i="1"/>
  <c r="BC481" i="1"/>
  <c r="BD481" i="1"/>
  <c r="Q325" i="1"/>
  <c r="R325" i="1"/>
  <c r="S325" i="1"/>
  <c r="S479" i="1"/>
  <c r="O324" i="1"/>
  <c r="M324" i="1"/>
  <c r="P324" i="1"/>
  <c r="N324" i="1"/>
  <c r="O480" i="1"/>
  <c r="M480" i="1"/>
  <c r="P480" i="1"/>
  <c r="N480" i="1"/>
  <c r="K324" i="1"/>
  <c r="K480" i="1"/>
  <c r="I323" i="1"/>
  <c r="L323" i="1"/>
  <c r="J480" i="1"/>
  <c r="AJ480" i="1"/>
  <c r="AB480" i="1"/>
  <c r="S480" i="1" s="1"/>
  <c r="AG480" i="1"/>
  <c r="AA480" i="1"/>
  <c r="R480" i="1" s="1"/>
  <c r="AI480" i="1"/>
  <c r="AH480" i="1"/>
  <c r="Z480" i="1"/>
  <c r="V481" i="1"/>
  <c r="X481" i="1"/>
  <c r="Y323" i="1"/>
  <c r="G321" i="1"/>
  <c r="H322" i="1"/>
  <c r="BB322" i="1" s="1"/>
  <c r="X322" i="1"/>
  <c r="W322" i="1"/>
  <c r="T322" i="1"/>
  <c r="U322" i="1"/>
  <c r="V322" i="1"/>
  <c r="J324" i="1"/>
  <c r="AI324" i="1"/>
  <c r="AG324" i="1"/>
  <c r="AB324" i="1"/>
  <c r="Z324" i="1"/>
  <c r="AJ324" i="1"/>
  <c r="AH324" i="1"/>
  <c r="AA324" i="1"/>
  <c r="AO479" i="1"/>
  <c r="B483" i="1"/>
  <c r="C483" i="1"/>
  <c r="E483" i="1" s="1"/>
  <c r="D483" i="1"/>
  <c r="A484" i="1"/>
  <c r="H482" i="1"/>
  <c r="BB482" i="1" s="1"/>
  <c r="W482" i="1"/>
  <c r="U482" i="1"/>
  <c r="X482" i="1"/>
  <c r="T482" i="1"/>
  <c r="V482" i="1"/>
  <c r="AO325" i="1"/>
  <c r="T481" i="1"/>
  <c r="U481" i="1"/>
  <c r="BK321" i="1" l="1"/>
  <c r="BO321" i="1"/>
  <c r="BL321" i="1"/>
  <c r="AY321" i="1"/>
  <c r="AX321" i="1"/>
  <c r="Q480" i="1"/>
  <c r="BH481" i="1"/>
  <c r="BH323" i="1"/>
  <c r="R324" i="1"/>
  <c r="S324" i="1"/>
  <c r="BA325" i="1"/>
  <c r="BA479" i="1"/>
  <c r="BJ322" i="1"/>
  <c r="BJ482" i="1"/>
  <c r="BG325" i="1"/>
  <c r="BF325" i="1"/>
  <c r="BG479" i="1"/>
  <c r="BF479" i="1"/>
  <c r="BE480" i="1"/>
  <c r="AZ480" i="1" s="1"/>
  <c r="BE324" i="1"/>
  <c r="AZ324" i="1" s="1"/>
  <c r="BC322" i="1"/>
  <c r="BD322" i="1"/>
  <c r="BC482" i="1"/>
  <c r="BD482" i="1"/>
  <c r="Q324" i="1"/>
  <c r="O323" i="1"/>
  <c r="M323" i="1"/>
  <c r="P323" i="1"/>
  <c r="N323" i="1"/>
  <c r="K323" i="1"/>
  <c r="I481" i="1"/>
  <c r="L481" i="1"/>
  <c r="I482" i="1"/>
  <c r="L482" i="1"/>
  <c r="I322" i="1"/>
  <c r="L322" i="1"/>
  <c r="Y481" i="1"/>
  <c r="B484" i="1"/>
  <c r="C484" i="1"/>
  <c r="E484" i="1" s="1"/>
  <c r="D484" i="1"/>
  <c r="A485" i="1"/>
  <c r="W483" i="1"/>
  <c r="Y482" i="1"/>
  <c r="AO324" i="1"/>
  <c r="Y322" i="1"/>
  <c r="G320" i="1"/>
  <c r="H321" i="1"/>
  <c r="BB321" i="1" s="1"/>
  <c r="X321" i="1"/>
  <c r="W321" i="1"/>
  <c r="T321" i="1"/>
  <c r="V321" i="1"/>
  <c r="U321" i="1"/>
  <c r="J323" i="1"/>
  <c r="AH323" i="1"/>
  <c r="AJ323" i="1"/>
  <c r="AA323" i="1"/>
  <c r="R323" i="1" s="1"/>
  <c r="AG323" i="1"/>
  <c r="AI323" i="1"/>
  <c r="AB323" i="1"/>
  <c r="Z323" i="1"/>
  <c r="AO480" i="1"/>
  <c r="F483" i="1"/>
  <c r="H483" i="1" s="1"/>
  <c r="BB483" i="1" s="1"/>
  <c r="BK320" i="1" l="1"/>
  <c r="BO320" i="1"/>
  <c r="BL320" i="1"/>
  <c r="AX320" i="1"/>
  <c r="AY320" i="1"/>
  <c r="S323" i="1"/>
  <c r="BH482" i="1"/>
  <c r="BH322" i="1"/>
  <c r="BA480" i="1"/>
  <c r="BA324" i="1"/>
  <c r="BJ321" i="1"/>
  <c r="BJ483" i="1"/>
  <c r="BF480" i="1"/>
  <c r="BG480" i="1"/>
  <c r="BE323" i="1"/>
  <c r="AZ323" i="1" s="1"/>
  <c r="BF324" i="1"/>
  <c r="BG324" i="1"/>
  <c r="BC321" i="1"/>
  <c r="BD321" i="1"/>
  <c r="BC483" i="1"/>
  <c r="BD483" i="1"/>
  <c r="Q323" i="1"/>
  <c r="O322" i="1"/>
  <c r="M322" i="1"/>
  <c r="P322" i="1"/>
  <c r="N322" i="1"/>
  <c r="O482" i="1"/>
  <c r="M482" i="1"/>
  <c r="P482" i="1"/>
  <c r="N482" i="1"/>
  <c r="O481" i="1"/>
  <c r="M481" i="1"/>
  <c r="P481" i="1"/>
  <c r="N481" i="1"/>
  <c r="K322" i="1"/>
  <c r="K482" i="1"/>
  <c r="K481" i="1"/>
  <c r="I321" i="1"/>
  <c r="L321" i="1"/>
  <c r="Y321" i="1"/>
  <c r="G319" i="1"/>
  <c r="H320" i="1"/>
  <c r="BB320" i="1" s="1"/>
  <c r="X320" i="1"/>
  <c r="W320" i="1"/>
  <c r="T320" i="1"/>
  <c r="U320" i="1"/>
  <c r="V320" i="1"/>
  <c r="J322" i="1"/>
  <c r="AG322" i="1"/>
  <c r="AI322" i="1"/>
  <c r="AB322" i="1"/>
  <c r="S322" i="1" s="1"/>
  <c r="Z322" i="1"/>
  <c r="Q322" i="1" s="1"/>
  <c r="AH322" i="1"/>
  <c r="AJ322" i="1"/>
  <c r="AA322" i="1"/>
  <c r="R322" i="1" s="1"/>
  <c r="J482" i="1"/>
  <c r="AH482" i="1"/>
  <c r="AJ482" i="1"/>
  <c r="AB482" i="1"/>
  <c r="Z482" i="1"/>
  <c r="Q482" i="1" s="1"/>
  <c r="AG482" i="1"/>
  <c r="AI482" i="1"/>
  <c r="AA482" i="1"/>
  <c r="R482" i="1" s="1"/>
  <c r="B485" i="1"/>
  <c r="D485" i="1"/>
  <c r="A486" i="1"/>
  <c r="C485" i="1"/>
  <c r="E485" i="1" s="1"/>
  <c r="W484" i="1"/>
  <c r="J481" i="1"/>
  <c r="AJ481" i="1"/>
  <c r="AH481" i="1"/>
  <c r="AI481" i="1"/>
  <c r="Z481" i="1"/>
  <c r="AB481" i="1"/>
  <c r="AA481" i="1"/>
  <c r="R481" i="1" s="1"/>
  <c r="AG481" i="1"/>
  <c r="V483" i="1"/>
  <c r="X483" i="1"/>
  <c r="AO323" i="1"/>
  <c r="T483" i="1"/>
  <c r="U483" i="1"/>
  <c r="F484" i="1"/>
  <c r="X484" i="1" s="1"/>
  <c r="BK319" i="1" l="1"/>
  <c r="BO319" i="1"/>
  <c r="BL319" i="1"/>
  <c r="AY319" i="1"/>
  <c r="AX319" i="1"/>
  <c r="S482" i="1"/>
  <c r="S481" i="1"/>
  <c r="BH483" i="1"/>
  <c r="BH321" i="1"/>
  <c r="BA323" i="1"/>
  <c r="BJ320" i="1"/>
  <c r="BG323" i="1"/>
  <c r="BF323" i="1"/>
  <c r="BE481" i="1"/>
  <c r="AZ481" i="1" s="1"/>
  <c r="BE482" i="1"/>
  <c r="AZ482" i="1" s="1"/>
  <c r="BE322" i="1"/>
  <c r="AZ322" i="1" s="1"/>
  <c r="BC320" i="1"/>
  <c r="BD320" i="1"/>
  <c r="Q481" i="1"/>
  <c r="O321" i="1"/>
  <c r="M321" i="1"/>
  <c r="P321" i="1"/>
  <c r="N321" i="1"/>
  <c r="K321" i="1"/>
  <c r="I483" i="1"/>
  <c r="L483" i="1"/>
  <c r="I320" i="1"/>
  <c r="L320" i="1"/>
  <c r="Y483" i="1"/>
  <c r="AO481" i="1"/>
  <c r="B486" i="1"/>
  <c r="C486" i="1"/>
  <c r="E486" i="1" s="1"/>
  <c r="D486" i="1"/>
  <c r="A487" i="1"/>
  <c r="AO482" i="1"/>
  <c r="AO322" i="1"/>
  <c r="Y320" i="1"/>
  <c r="G318" i="1"/>
  <c r="H319" i="1"/>
  <c r="BB319" i="1" s="1"/>
  <c r="X319" i="1"/>
  <c r="W319" i="1"/>
  <c r="T319" i="1"/>
  <c r="U319" i="1"/>
  <c r="V319" i="1"/>
  <c r="J321" i="1"/>
  <c r="AI321" i="1"/>
  <c r="AG321" i="1"/>
  <c r="AB321" i="1"/>
  <c r="S321" i="1" s="1"/>
  <c r="Z321" i="1"/>
  <c r="AJ321" i="1"/>
  <c r="AH321" i="1"/>
  <c r="AA321" i="1"/>
  <c r="R321" i="1" s="1"/>
  <c r="U484" i="1"/>
  <c r="V484" i="1"/>
  <c r="H484" i="1"/>
  <c r="BB484" i="1" s="1"/>
  <c r="W485" i="1"/>
  <c r="T484" i="1"/>
  <c r="F485" i="1"/>
  <c r="H485" i="1" s="1"/>
  <c r="BB485" i="1" s="1"/>
  <c r="Q321" i="1" l="1"/>
  <c r="BK318" i="1"/>
  <c r="BL318" i="1"/>
  <c r="BO318" i="1"/>
  <c r="AX318" i="1"/>
  <c r="AY318" i="1"/>
  <c r="BH320" i="1"/>
  <c r="BA482" i="1"/>
  <c r="BA322" i="1"/>
  <c r="BA481" i="1"/>
  <c r="BJ485" i="1"/>
  <c r="BJ484" i="1"/>
  <c r="BJ319" i="1"/>
  <c r="BF322" i="1"/>
  <c r="BG322" i="1"/>
  <c r="BG481" i="1"/>
  <c r="BF481" i="1"/>
  <c r="BF482" i="1"/>
  <c r="BG482" i="1"/>
  <c r="BE321" i="1"/>
  <c r="AZ321" i="1" s="1"/>
  <c r="BC319" i="1"/>
  <c r="BD319" i="1"/>
  <c r="BC484" i="1"/>
  <c r="BD484" i="1"/>
  <c r="BC485" i="1"/>
  <c r="BD485" i="1"/>
  <c r="O320" i="1"/>
  <c r="M320" i="1"/>
  <c r="P320" i="1"/>
  <c r="N320" i="1"/>
  <c r="O483" i="1"/>
  <c r="M483" i="1"/>
  <c r="P483" i="1"/>
  <c r="N483" i="1"/>
  <c r="K320" i="1"/>
  <c r="K483" i="1"/>
  <c r="I484" i="1"/>
  <c r="L484" i="1"/>
  <c r="I319" i="1"/>
  <c r="L319" i="1"/>
  <c r="X485" i="1"/>
  <c r="V485" i="1"/>
  <c r="W486" i="1"/>
  <c r="AJ483" i="1"/>
  <c r="J483" i="1"/>
  <c r="AB483" i="1"/>
  <c r="Z483" i="1"/>
  <c r="AH483" i="1"/>
  <c r="AI483" i="1"/>
  <c r="AG483" i="1"/>
  <c r="AA483" i="1"/>
  <c r="R483" i="1" s="1"/>
  <c r="Y484" i="1"/>
  <c r="B487" i="1"/>
  <c r="C487" i="1"/>
  <c r="E487" i="1" s="1"/>
  <c r="D487" i="1"/>
  <c r="A488" i="1"/>
  <c r="Y319" i="1"/>
  <c r="G317" i="1"/>
  <c r="H318" i="1"/>
  <c r="BB318" i="1" s="1"/>
  <c r="X318" i="1"/>
  <c r="W318" i="1"/>
  <c r="T318" i="1"/>
  <c r="U318" i="1"/>
  <c r="V318" i="1"/>
  <c r="J320" i="1"/>
  <c r="AH320" i="1"/>
  <c r="AJ320" i="1"/>
  <c r="AA320" i="1"/>
  <c r="AG320" i="1"/>
  <c r="AI320" i="1"/>
  <c r="AB320" i="1"/>
  <c r="S320" i="1" s="1"/>
  <c r="Z320" i="1"/>
  <c r="Q320" i="1" s="1"/>
  <c r="T485" i="1"/>
  <c r="U485" i="1"/>
  <c r="AO321" i="1"/>
  <c r="F486" i="1"/>
  <c r="H486" i="1" s="1"/>
  <c r="BB486" i="1" s="1"/>
  <c r="BK317" i="1" l="1"/>
  <c r="BO317" i="1"/>
  <c r="BL317" i="1"/>
  <c r="AY317" i="1"/>
  <c r="AX317" i="1"/>
  <c r="BH485" i="1"/>
  <c r="BH484" i="1"/>
  <c r="BH319" i="1"/>
  <c r="Q483" i="1"/>
  <c r="BA321" i="1"/>
  <c r="BJ486" i="1"/>
  <c r="BJ318" i="1"/>
  <c r="BG321" i="1"/>
  <c r="BF321" i="1"/>
  <c r="BE483" i="1"/>
  <c r="AZ483" i="1" s="1"/>
  <c r="BE320" i="1"/>
  <c r="AZ320" i="1" s="1"/>
  <c r="BC318" i="1"/>
  <c r="BD318" i="1"/>
  <c r="BC486" i="1"/>
  <c r="BD486" i="1"/>
  <c r="R320" i="1"/>
  <c r="S483" i="1"/>
  <c r="O319" i="1"/>
  <c r="M319" i="1"/>
  <c r="P319" i="1"/>
  <c r="N319" i="1"/>
  <c r="O484" i="1"/>
  <c r="M484" i="1"/>
  <c r="P484" i="1"/>
  <c r="N484" i="1"/>
  <c r="K319" i="1"/>
  <c r="K484" i="1"/>
  <c r="I485" i="1"/>
  <c r="L485" i="1"/>
  <c r="I318" i="1"/>
  <c r="L318" i="1"/>
  <c r="V486" i="1"/>
  <c r="F487" i="1"/>
  <c r="X486" i="1"/>
  <c r="Y318" i="1"/>
  <c r="G316" i="1"/>
  <c r="H317" i="1"/>
  <c r="BB317" i="1" s="1"/>
  <c r="X317" i="1"/>
  <c r="W317" i="1"/>
  <c r="T317" i="1"/>
  <c r="V317" i="1"/>
  <c r="U317" i="1"/>
  <c r="J319" i="1"/>
  <c r="AH319" i="1"/>
  <c r="AJ319" i="1"/>
  <c r="AA319" i="1"/>
  <c r="R319" i="1" s="1"/>
  <c r="AG319" i="1"/>
  <c r="AI319" i="1"/>
  <c r="AB319" i="1"/>
  <c r="Z319" i="1"/>
  <c r="AJ484" i="1"/>
  <c r="J484" i="1"/>
  <c r="AH484" i="1"/>
  <c r="AB484" i="1"/>
  <c r="S484" i="1" s="1"/>
  <c r="AI484" i="1"/>
  <c r="AG484" i="1"/>
  <c r="Z484" i="1"/>
  <c r="AA484" i="1"/>
  <c r="R484" i="1" s="1"/>
  <c r="AO483" i="1"/>
  <c r="Y485" i="1"/>
  <c r="AO320" i="1"/>
  <c r="B488" i="1"/>
  <c r="C488" i="1"/>
  <c r="E488" i="1" s="1"/>
  <c r="D488" i="1"/>
  <c r="A489" i="1"/>
  <c r="H487" i="1"/>
  <c r="BB487" i="1" s="1"/>
  <c r="W487" i="1"/>
  <c r="U487" i="1"/>
  <c r="X487" i="1"/>
  <c r="T487" i="1"/>
  <c r="V487" i="1"/>
  <c r="T486" i="1"/>
  <c r="U486" i="1"/>
  <c r="Q484" i="1" l="1"/>
  <c r="BK316" i="1"/>
  <c r="BO316" i="1"/>
  <c r="BL316" i="1"/>
  <c r="AX316" i="1"/>
  <c r="AY316" i="1"/>
  <c r="BH486" i="1"/>
  <c r="BH318" i="1"/>
  <c r="Q319" i="1"/>
  <c r="BA483" i="1"/>
  <c r="BA320" i="1"/>
  <c r="BJ487" i="1"/>
  <c r="BJ317" i="1"/>
  <c r="BG483" i="1"/>
  <c r="BF483" i="1"/>
  <c r="BF320" i="1"/>
  <c r="BG320" i="1"/>
  <c r="BE484" i="1"/>
  <c r="AZ484" i="1" s="1"/>
  <c r="BE319" i="1"/>
  <c r="AZ319" i="1" s="1"/>
  <c r="BC487" i="1"/>
  <c r="BD487" i="1"/>
  <c r="BC317" i="1"/>
  <c r="BD317" i="1"/>
  <c r="S319" i="1"/>
  <c r="O318" i="1"/>
  <c r="M318" i="1"/>
  <c r="P318" i="1"/>
  <c r="N318" i="1"/>
  <c r="O485" i="1"/>
  <c r="M485" i="1"/>
  <c r="P485" i="1"/>
  <c r="N485" i="1"/>
  <c r="K318" i="1"/>
  <c r="K485" i="1"/>
  <c r="I487" i="1"/>
  <c r="L487" i="1"/>
  <c r="I317" i="1"/>
  <c r="L317" i="1"/>
  <c r="I486" i="1"/>
  <c r="L486" i="1"/>
  <c r="F488" i="1"/>
  <c r="X488" i="1" s="1"/>
  <c r="AO319" i="1"/>
  <c r="Y486" i="1"/>
  <c r="Y487" i="1"/>
  <c r="B489" i="1"/>
  <c r="C489" i="1"/>
  <c r="E489" i="1" s="1"/>
  <c r="D489" i="1"/>
  <c r="A490" i="1"/>
  <c r="H488" i="1"/>
  <c r="BB488" i="1" s="1"/>
  <c r="W488" i="1"/>
  <c r="T488" i="1"/>
  <c r="V488" i="1"/>
  <c r="J485" i="1"/>
  <c r="AJ485" i="1"/>
  <c r="AG485" i="1"/>
  <c r="AA485" i="1"/>
  <c r="R485" i="1" s="1"/>
  <c r="Z485" i="1"/>
  <c r="AB485" i="1"/>
  <c r="AI485" i="1"/>
  <c r="AH485" i="1"/>
  <c r="AO484" i="1"/>
  <c r="Y317" i="1"/>
  <c r="G315" i="1"/>
  <c r="H316" i="1"/>
  <c r="BB316" i="1" s="1"/>
  <c r="X316" i="1"/>
  <c r="W316" i="1"/>
  <c r="T316" i="1"/>
  <c r="U316" i="1"/>
  <c r="V316" i="1"/>
  <c r="J318" i="1"/>
  <c r="AJ318" i="1"/>
  <c r="AH318" i="1"/>
  <c r="AA318" i="1"/>
  <c r="AI318" i="1"/>
  <c r="AG318" i="1"/>
  <c r="AB318" i="1"/>
  <c r="S318" i="1" s="1"/>
  <c r="Z318" i="1"/>
  <c r="S485" i="1" l="1"/>
  <c r="U488" i="1"/>
  <c r="BK315" i="1"/>
  <c r="BO315" i="1"/>
  <c r="BL315" i="1"/>
  <c r="AY315" i="1"/>
  <c r="AX315" i="1"/>
  <c r="BH317" i="1"/>
  <c r="BH487" i="1"/>
  <c r="BA484" i="1"/>
  <c r="BA319" i="1"/>
  <c r="BJ316" i="1"/>
  <c r="BJ488" i="1"/>
  <c r="BF484" i="1"/>
  <c r="BG484" i="1"/>
  <c r="BE485" i="1"/>
  <c r="AZ485" i="1" s="1"/>
  <c r="BE318" i="1"/>
  <c r="AZ318" i="1" s="1"/>
  <c r="BG319" i="1"/>
  <c r="BF319" i="1"/>
  <c r="R318" i="1"/>
  <c r="BC316" i="1"/>
  <c r="BD316" i="1"/>
  <c r="BC488" i="1"/>
  <c r="BD488" i="1"/>
  <c r="Q318" i="1"/>
  <c r="Q485" i="1"/>
  <c r="O486" i="1"/>
  <c r="M486" i="1"/>
  <c r="P486" i="1"/>
  <c r="N486" i="1"/>
  <c r="O317" i="1"/>
  <c r="M317" i="1"/>
  <c r="P317" i="1"/>
  <c r="N317" i="1"/>
  <c r="O487" i="1"/>
  <c r="M487" i="1"/>
  <c r="P487" i="1"/>
  <c r="N487" i="1"/>
  <c r="K486" i="1"/>
  <c r="K317" i="1"/>
  <c r="K487" i="1"/>
  <c r="I316" i="1"/>
  <c r="L316" i="1"/>
  <c r="I488" i="1"/>
  <c r="L488" i="1"/>
  <c r="AO318" i="1"/>
  <c r="B490" i="1"/>
  <c r="C490" i="1"/>
  <c r="E490" i="1" s="1"/>
  <c r="D490" i="1"/>
  <c r="A491" i="1"/>
  <c r="W489" i="1"/>
  <c r="J487" i="1"/>
  <c r="AI487" i="1"/>
  <c r="AJ487" i="1"/>
  <c r="AH487" i="1"/>
  <c r="AA487" i="1"/>
  <c r="AB487" i="1"/>
  <c r="S487" i="1" s="1"/>
  <c r="AG487" i="1"/>
  <c r="Z487" i="1"/>
  <c r="Y316" i="1"/>
  <c r="G314" i="1"/>
  <c r="H315" i="1"/>
  <c r="BB315" i="1" s="1"/>
  <c r="X315" i="1"/>
  <c r="W315" i="1"/>
  <c r="T315" i="1"/>
  <c r="U315" i="1"/>
  <c r="V315" i="1"/>
  <c r="J317" i="1"/>
  <c r="AJ317" i="1"/>
  <c r="AH317" i="1"/>
  <c r="AA317" i="1"/>
  <c r="R317" i="1" s="1"/>
  <c r="AI317" i="1"/>
  <c r="AG317" i="1"/>
  <c r="AB317" i="1"/>
  <c r="Z317" i="1"/>
  <c r="AO485" i="1"/>
  <c r="Y488" i="1"/>
  <c r="J486" i="1"/>
  <c r="AH486" i="1"/>
  <c r="AJ486" i="1"/>
  <c r="AB486" i="1"/>
  <c r="S486" i="1" s="1"/>
  <c r="AA486" i="1"/>
  <c r="AG486" i="1"/>
  <c r="AI486" i="1"/>
  <c r="Z486" i="1"/>
  <c r="F489" i="1"/>
  <c r="H489" i="1" s="1"/>
  <c r="BB489" i="1" s="1"/>
  <c r="BK314" i="1" l="1"/>
  <c r="BO314" i="1"/>
  <c r="BL314" i="1"/>
  <c r="AX314" i="1"/>
  <c r="AY314" i="1"/>
  <c r="BH488" i="1"/>
  <c r="BH316" i="1"/>
  <c r="BA485" i="1"/>
  <c r="BA318" i="1"/>
  <c r="BJ489" i="1"/>
  <c r="BJ315" i="1"/>
  <c r="BG485" i="1"/>
  <c r="BF485" i="1"/>
  <c r="BE487" i="1"/>
  <c r="AZ487" i="1" s="1"/>
  <c r="BE317" i="1"/>
  <c r="AZ317" i="1" s="1"/>
  <c r="BE486" i="1"/>
  <c r="AZ486" i="1" s="1"/>
  <c r="BF318" i="1"/>
  <c r="BG318" i="1"/>
  <c r="Q486" i="1"/>
  <c r="Q317" i="1"/>
  <c r="BC489" i="1"/>
  <c r="BD489" i="1"/>
  <c r="BC315" i="1"/>
  <c r="BD315" i="1"/>
  <c r="R486" i="1"/>
  <c r="S317" i="1"/>
  <c r="R487" i="1"/>
  <c r="Q487" i="1"/>
  <c r="O488" i="1"/>
  <c r="M488" i="1"/>
  <c r="P488" i="1"/>
  <c r="N488" i="1"/>
  <c r="O316" i="1"/>
  <c r="M316" i="1"/>
  <c r="P316" i="1"/>
  <c r="N316" i="1"/>
  <c r="K488" i="1"/>
  <c r="K316" i="1"/>
  <c r="I315" i="1"/>
  <c r="L315" i="1"/>
  <c r="AO317" i="1"/>
  <c r="AO487" i="1"/>
  <c r="B491" i="1"/>
  <c r="C491" i="1"/>
  <c r="E491" i="1" s="1"/>
  <c r="D491" i="1"/>
  <c r="A492" i="1"/>
  <c r="W490" i="1"/>
  <c r="AO486" i="1"/>
  <c r="AJ488" i="1"/>
  <c r="J488" i="1"/>
  <c r="AB488" i="1"/>
  <c r="S488" i="1" s="1"/>
  <c r="AH488" i="1"/>
  <c r="AI488" i="1"/>
  <c r="AG488" i="1"/>
  <c r="AA488" i="1"/>
  <c r="R488" i="1" s="1"/>
  <c r="Z488" i="1"/>
  <c r="Q488" i="1" s="1"/>
  <c r="Y315" i="1"/>
  <c r="G313" i="1"/>
  <c r="H314" i="1"/>
  <c r="BB314" i="1" s="1"/>
  <c r="X314" i="1"/>
  <c r="W314" i="1"/>
  <c r="T314" i="1"/>
  <c r="U314" i="1"/>
  <c r="V314" i="1"/>
  <c r="J316" i="1"/>
  <c r="AI316" i="1"/>
  <c r="AG316" i="1"/>
  <c r="AB316" i="1"/>
  <c r="Z316" i="1"/>
  <c r="AJ316" i="1"/>
  <c r="AH316" i="1"/>
  <c r="AA316" i="1"/>
  <c r="V489" i="1"/>
  <c r="X489" i="1"/>
  <c r="T489" i="1"/>
  <c r="U489" i="1"/>
  <c r="F490" i="1"/>
  <c r="H490" i="1" s="1"/>
  <c r="BB490" i="1" s="1"/>
  <c r="BK313" i="1" l="1"/>
  <c r="BO313" i="1"/>
  <c r="BL313" i="1"/>
  <c r="AY313" i="1"/>
  <c r="AX313" i="1"/>
  <c r="BH315" i="1"/>
  <c r="BH489" i="1"/>
  <c r="BA486" i="1"/>
  <c r="BA487" i="1"/>
  <c r="BA317" i="1"/>
  <c r="BJ490" i="1"/>
  <c r="BJ314" i="1"/>
  <c r="BF486" i="1"/>
  <c r="BG486" i="1"/>
  <c r="BG487" i="1"/>
  <c r="BF487" i="1"/>
  <c r="BE316" i="1"/>
  <c r="AZ316" i="1" s="1"/>
  <c r="BE488" i="1"/>
  <c r="AZ488" i="1" s="1"/>
  <c r="BG317" i="1"/>
  <c r="BF317" i="1"/>
  <c r="BC490" i="1"/>
  <c r="BD490" i="1"/>
  <c r="BC314" i="1"/>
  <c r="BD314" i="1"/>
  <c r="Q316" i="1"/>
  <c r="R316" i="1"/>
  <c r="S316" i="1"/>
  <c r="O315" i="1"/>
  <c r="M315" i="1"/>
  <c r="P315" i="1"/>
  <c r="N315" i="1"/>
  <c r="K315" i="1"/>
  <c r="I489" i="1"/>
  <c r="L489" i="1"/>
  <c r="I314" i="1"/>
  <c r="L314" i="1"/>
  <c r="V490" i="1"/>
  <c r="X490" i="1"/>
  <c r="AO488" i="1"/>
  <c r="B492" i="1"/>
  <c r="A493" i="1"/>
  <c r="C492" i="1"/>
  <c r="E492" i="1" s="1"/>
  <c r="D492" i="1"/>
  <c r="W491" i="1"/>
  <c r="Y489" i="1"/>
  <c r="Y314" i="1"/>
  <c r="G312" i="1"/>
  <c r="H313" i="1"/>
  <c r="BB313" i="1" s="1"/>
  <c r="X313" i="1"/>
  <c r="W313" i="1"/>
  <c r="T313" i="1"/>
  <c r="V313" i="1"/>
  <c r="U313" i="1"/>
  <c r="J315" i="1"/>
  <c r="AH315" i="1"/>
  <c r="AJ315" i="1"/>
  <c r="AA315" i="1"/>
  <c r="AG315" i="1"/>
  <c r="AI315" i="1"/>
  <c r="AB315" i="1"/>
  <c r="Z315" i="1"/>
  <c r="AO316" i="1"/>
  <c r="T490" i="1"/>
  <c r="U490" i="1"/>
  <c r="F491" i="1"/>
  <c r="H491" i="1" s="1"/>
  <c r="BB491" i="1" s="1"/>
  <c r="Q315" i="1" l="1"/>
  <c r="S315" i="1"/>
  <c r="BK312" i="1"/>
  <c r="BO312" i="1"/>
  <c r="BL312" i="1"/>
  <c r="AX312" i="1"/>
  <c r="AY312" i="1"/>
  <c r="F492" i="1"/>
  <c r="BH314" i="1"/>
  <c r="BH490" i="1"/>
  <c r="BA316" i="1"/>
  <c r="BA488" i="1"/>
  <c r="BJ491" i="1"/>
  <c r="BJ313" i="1"/>
  <c r="BF316" i="1"/>
  <c r="BG316" i="1"/>
  <c r="BE315" i="1"/>
  <c r="AZ315" i="1" s="1"/>
  <c r="BF488" i="1"/>
  <c r="BG488" i="1"/>
  <c r="BC491" i="1"/>
  <c r="BD491" i="1"/>
  <c r="BC313" i="1"/>
  <c r="BD313" i="1"/>
  <c r="R315" i="1"/>
  <c r="O314" i="1"/>
  <c r="M314" i="1"/>
  <c r="P314" i="1"/>
  <c r="N314" i="1"/>
  <c r="O489" i="1"/>
  <c r="M489" i="1"/>
  <c r="P489" i="1"/>
  <c r="N489" i="1"/>
  <c r="K314" i="1"/>
  <c r="K489" i="1"/>
  <c r="I490" i="1"/>
  <c r="L490" i="1"/>
  <c r="I313" i="1"/>
  <c r="L313" i="1"/>
  <c r="X491" i="1"/>
  <c r="T491" i="1"/>
  <c r="Y313" i="1"/>
  <c r="G311" i="1"/>
  <c r="H312" i="1"/>
  <c r="BB312" i="1" s="1"/>
  <c r="X312" i="1"/>
  <c r="W312" i="1"/>
  <c r="T312" i="1"/>
  <c r="U312" i="1"/>
  <c r="V312" i="1"/>
  <c r="J314" i="1"/>
  <c r="AG314" i="1"/>
  <c r="AI314" i="1"/>
  <c r="AB314" i="1"/>
  <c r="Z314" i="1"/>
  <c r="AH314" i="1"/>
  <c r="AJ314" i="1"/>
  <c r="AA314" i="1"/>
  <c r="B493" i="1"/>
  <c r="D493" i="1"/>
  <c r="A494" i="1"/>
  <c r="C493" i="1"/>
  <c r="E493" i="1" s="1"/>
  <c r="Y490" i="1"/>
  <c r="AO315" i="1"/>
  <c r="AJ489" i="1"/>
  <c r="J489" i="1"/>
  <c r="AB489" i="1"/>
  <c r="AA489" i="1"/>
  <c r="AH489" i="1"/>
  <c r="AG489" i="1"/>
  <c r="AI489" i="1"/>
  <c r="Z489" i="1"/>
  <c r="H492" i="1"/>
  <c r="BB492" i="1" s="1"/>
  <c r="W492" i="1"/>
  <c r="V492" i="1"/>
  <c r="X492" i="1"/>
  <c r="U492" i="1"/>
  <c r="T492" i="1"/>
  <c r="U491" i="1"/>
  <c r="V491" i="1"/>
  <c r="Q489" i="1" l="1"/>
  <c r="S489" i="1"/>
  <c r="BK311" i="1"/>
  <c r="BO311" i="1"/>
  <c r="BL311" i="1"/>
  <c r="AY311" i="1"/>
  <c r="AX311" i="1"/>
  <c r="R489" i="1"/>
  <c r="R314" i="1"/>
  <c r="BH313" i="1"/>
  <c r="BH491" i="1"/>
  <c r="BA315" i="1"/>
  <c r="BJ492" i="1"/>
  <c r="BJ312" i="1"/>
  <c r="BG315" i="1"/>
  <c r="BF315" i="1"/>
  <c r="BE489" i="1"/>
  <c r="AZ489" i="1" s="1"/>
  <c r="BE314" i="1"/>
  <c r="AZ314" i="1" s="1"/>
  <c r="S314" i="1"/>
  <c r="BC492" i="1"/>
  <c r="BD492" i="1"/>
  <c r="BC312" i="1"/>
  <c r="BD312" i="1"/>
  <c r="Q314" i="1"/>
  <c r="O313" i="1"/>
  <c r="M313" i="1"/>
  <c r="P313" i="1"/>
  <c r="N313" i="1"/>
  <c r="O490" i="1"/>
  <c r="M490" i="1"/>
  <c r="P490" i="1"/>
  <c r="N490" i="1"/>
  <c r="K313" i="1"/>
  <c r="K490" i="1"/>
  <c r="I492" i="1"/>
  <c r="L492" i="1"/>
  <c r="I312" i="1"/>
  <c r="L312" i="1"/>
  <c r="I491" i="1"/>
  <c r="AH491" i="1" s="1"/>
  <c r="L491" i="1"/>
  <c r="Y491" i="1"/>
  <c r="Y492" i="1"/>
  <c r="AO489" i="1"/>
  <c r="AJ490" i="1"/>
  <c r="J490" i="1"/>
  <c r="AB490" i="1"/>
  <c r="Z490" i="1"/>
  <c r="AI490" i="1"/>
  <c r="AH490" i="1"/>
  <c r="AG490" i="1"/>
  <c r="AA490" i="1"/>
  <c r="R490" i="1" s="1"/>
  <c r="B494" i="1"/>
  <c r="C494" i="1"/>
  <c r="E494" i="1" s="1"/>
  <c r="D494" i="1"/>
  <c r="A495" i="1"/>
  <c r="W493" i="1"/>
  <c r="Y312" i="1"/>
  <c r="G310" i="1"/>
  <c r="H311" i="1"/>
  <c r="BB311" i="1" s="1"/>
  <c r="X311" i="1"/>
  <c r="W311" i="1"/>
  <c r="T311" i="1"/>
  <c r="U311" i="1"/>
  <c r="V311" i="1"/>
  <c r="J313" i="1"/>
  <c r="AI313" i="1"/>
  <c r="AG313" i="1"/>
  <c r="AB313" i="1"/>
  <c r="Z313" i="1"/>
  <c r="AJ313" i="1"/>
  <c r="AH313" i="1"/>
  <c r="AA313" i="1"/>
  <c r="F493" i="1"/>
  <c r="H493" i="1" s="1"/>
  <c r="BB493" i="1" s="1"/>
  <c r="AO314" i="1"/>
  <c r="BK310" i="1" l="1"/>
  <c r="BO310" i="1"/>
  <c r="BL310" i="1"/>
  <c r="AX310" i="1"/>
  <c r="AY310" i="1"/>
  <c r="R313" i="1"/>
  <c r="S313" i="1"/>
  <c r="AB491" i="1"/>
  <c r="BH312" i="1"/>
  <c r="BH492" i="1"/>
  <c r="AG491" i="1"/>
  <c r="AI491" i="1"/>
  <c r="BA489" i="1"/>
  <c r="BA314" i="1"/>
  <c r="BJ493" i="1"/>
  <c r="BJ311" i="1"/>
  <c r="BG489" i="1"/>
  <c r="BF489" i="1"/>
  <c r="BF314" i="1"/>
  <c r="BG314" i="1"/>
  <c r="BE490" i="1"/>
  <c r="AZ490" i="1" s="1"/>
  <c r="BE313" i="1"/>
  <c r="AZ313" i="1" s="1"/>
  <c r="BC493" i="1"/>
  <c r="BD493" i="1"/>
  <c r="BC311" i="1"/>
  <c r="BD311" i="1"/>
  <c r="Z491" i="1"/>
  <c r="AA491" i="1"/>
  <c r="S490" i="1"/>
  <c r="Q313" i="1"/>
  <c r="Q490" i="1"/>
  <c r="F494" i="1"/>
  <c r="H494" i="1" s="1"/>
  <c r="BB494" i="1" s="1"/>
  <c r="O491" i="1"/>
  <c r="M491" i="1"/>
  <c r="P491" i="1"/>
  <c r="N491" i="1"/>
  <c r="O312" i="1"/>
  <c r="M312" i="1"/>
  <c r="P312" i="1"/>
  <c r="N312" i="1"/>
  <c r="O492" i="1"/>
  <c r="M492" i="1"/>
  <c r="P492" i="1"/>
  <c r="N492" i="1"/>
  <c r="K491" i="1"/>
  <c r="K312" i="1"/>
  <c r="K492" i="1"/>
  <c r="AJ491" i="1"/>
  <c r="J491" i="1"/>
  <c r="I311" i="1"/>
  <c r="L311" i="1"/>
  <c r="B495" i="1"/>
  <c r="D495" i="1"/>
  <c r="A496" i="1"/>
  <c r="C495" i="1"/>
  <c r="E495" i="1" s="1"/>
  <c r="W494" i="1"/>
  <c r="AO490" i="1"/>
  <c r="J492" i="1"/>
  <c r="AB492" i="1"/>
  <c r="AH492" i="1"/>
  <c r="AG492" i="1"/>
  <c r="AA492" i="1"/>
  <c r="AI492" i="1"/>
  <c r="Z492" i="1"/>
  <c r="AJ492" i="1"/>
  <c r="V493" i="1"/>
  <c r="X493" i="1"/>
  <c r="AO313" i="1"/>
  <c r="Y311" i="1"/>
  <c r="G309" i="1"/>
  <c r="H310" i="1"/>
  <c r="BB310" i="1" s="1"/>
  <c r="X310" i="1"/>
  <c r="W310" i="1"/>
  <c r="T310" i="1"/>
  <c r="U310" i="1"/>
  <c r="V310" i="1"/>
  <c r="J312" i="1"/>
  <c r="AA312" i="1"/>
  <c r="AG312" i="1"/>
  <c r="AI312" i="1"/>
  <c r="AB312" i="1"/>
  <c r="Z312" i="1"/>
  <c r="AH312" i="1"/>
  <c r="AJ312" i="1"/>
  <c r="T493" i="1"/>
  <c r="U493" i="1"/>
  <c r="BK309" i="1" l="1"/>
  <c r="BO309" i="1"/>
  <c r="BL309" i="1"/>
  <c r="AY309" i="1"/>
  <c r="AX309" i="1"/>
  <c r="T494" i="1"/>
  <c r="L494" i="1" s="1"/>
  <c r="X494" i="1"/>
  <c r="S491" i="1"/>
  <c r="R312" i="1"/>
  <c r="R492" i="1"/>
  <c r="AO491" i="1"/>
  <c r="S312" i="1"/>
  <c r="S492" i="1"/>
  <c r="BH311" i="1"/>
  <c r="BH493" i="1"/>
  <c r="BA490" i="1"/>
  <c r="BA313" i="1"/>
  <c r="BJ310" i="1"/>
  <c r="BJ494" i="1"/>
  <c r="BF490" i="1"/>
  <c r="BG490" i="1"/>
  <c r="BG313" i="1"/>
  <c r="BF313" i="1"/>
  <c r="BE492" i="1"/>
  <c r="AZ492" i="1" s="1"/>
  <c r="BE312" i="1"/>
  <c r="AZ312" i="1" s="1"/>
  <c r="BE491" i="1"/>
  <c r="AZ491" i="1" s="1"/>
  <c r="BC310" i="1"/>
  <c r="BD310" i="1"/>
  <c r="BC494" i="1"/>
  <c r="BD494" i="1"/>
  <c r="R491" i="1"/>
  <c r="Q312" i="1"/>
  <c r="Q492" i="1"/>
  <c r="Q491" i="1"/>
  <c r="U494" i="1"/>
  <c r="V494" i="1"/>
  <c r="O311" i="1"/>
  <c r="M311" i="1"/>
  <c r="P311" i="1"/>
  <c r="N311" i="1"/>
  <c r="K311" i="1"/>
  <c r="I310" i="1"/>
  <c r="L310" i="1"/>
  <c r="I493" i="1"/>
  <c r="L493" i="1"/>
  <c r="Y493" i="1"/>
  <c r="Y310" i="1"/>
  <c r="G308" i="1"/>
  <c r="H309" i="1"/>
  <c r="BB309" i="1" s="1"/>
  <c r="X309" i="1"/>
  <c r="W309" i="1"/>
  <c r="T309" i="1"/>
  <c r="V309" i="1"/>
  <c r="U309" i="1"/>
  <c r="J311" i="1"/>
  <c r="AH311" i="1"/>
  <c r="AJ311" i="1"/>
  <c r="AA311" i="1"/>
  <c r="AG311" i="1"/>
  <c r="AI311" i="1"/>
  <c r="AB311" i="1"/>
  <c r="S311" i="1" s="1"/>
  <c r="Z311" i="1"/>
  <c r="AO492" i="1"/>
  <c r="B496" i="1"/>
  <c r="C496" i="1"/>
  <c r="E496" i="1" s="1"/>
  <c r="D496" i="1"/>
  <c r="A497" i="1"/>
  <c r="AO312" i="1"/>
  <c r="W495" i="1"/>
  <c r="F495" i="1"/>
  <c r="X495" i="1" s="1"/>
  <c r="Q311" i="1" l="1"/>
  <c r="I494" i="1"/>
  <c r="O494" i="1" s="1"/>
  <c r="BK308" i="1"/>
  <c r="BO308" i="1"/>
  <c r="BL308" i="1"/>
  <c r="AX308" i="1"/>
  <c r="AY308" i="1"/>
  <c r="BH310" i="1"/>
  <c r="BH494" i="1"/>
  <c r="BA491" i="1"/>
  <c r="BA492" i="1"/>
  <c r="BA312" i="1"/>
  <c r="BJ309" i="1"/>
  <c r="BG491" i="1"/>
  <c r="BF491" i="1"/>
  <c r="BF492" i="1"/>
  <c r="BG492" i="1"/>
  <c r="BE311" i="1"/>
  <c r="AZ311" i="1" s="1"/>
  <c r="BF312" i="1"/>
  <c r="BG312" i="1"/>
  <c r="BC309" i="1"/>
  <c r="BD309" i="1"/>
  <c r="R311" i="1"/>
  <c r="Y494" i="1"/>
  <c r="O493" i="1"/>
  <c r="M493" i="1"/>
  <c r="P493" i="1"/>
  <c r="N493" i="1"/>
  <c r="M494" i="1"/>
  <c r="P494" i="1"/>
  <c r="O310" i="1"/>
  <c r="M310" i="1"/>
  <c r="P310" i="1"/>
  <c r="N310" i="1"/>
  <c r="K493" i="1"/>
  <c r="K494" i="1"/>
  <c r="K310" i="1"/>
  <c r="I309" i="1"/>
  <c r="L309" i="1"/>
  <c r="AO311" i="1"/>
  <c r="B497" i="1"/>
  <c r="D497" i="1"/>
  <c r="A498" i="1"/>
  <c r="C497" i="1"/>
  <c r="E497" i="1" s="1"/>
  <c r="W496" i="1"/>
  <c r="J493" i="1"/>
  <c r="AJ493" i="1"/>
  <c r="AI493" i="1"/>
  <c r="AG493" i="1"/>
  <c r="AA493" i="1"/>
  <c r="AB493" i="1"/>
  <c r="Z493" i="1"/>
  <c r="Q493" i="1" s="1"/>
  <c r="AH493" i="1"/>
  <c r="T495" i="1"/>
  <c r="U495" i="1"/>
  <c r="H495" i="1"/>
  <c r="BB495" i="1" s="1"/>
  <c r="J494" i="1"/>
  <c r="AI494" i="1"/>
  <c r="Z494" i="1"/>
  <c r="AH494" i="1"/>
  <c r="Y309" i="1"/>
  <c r="G307" i="1"/>
  <c r="H308" i="1"/>
  <c r="BB308" i="1" s="1"/>
  <c r="X308" i="1"/>
  <c r="W308" i="1"/>
  <c r="T308" i="1"/>
  <c r="U308" i="1"/>
  <c r="V308" i="1"/>
  <c r="J310" i="1"/>
  <c r="AJ310" i="1"/>
  <c r="AH310" i="1"/>
  <c r="AA310" i="1"/>
  <c r="AI310" i="1"/>
  <c r="AG310" i="1"/>
  <c r="AB310" i="1"/>
  <c r="Z310" i="1"/>
  <c r="Q310" i="1" s="1"/>
  <c r="V495" i="1"/>
  <c r="F496" i="1"/>
  <c r="X496" i="1" s="1"/>
  <c r="S310" i="1" l="1"/>
  <c r="AA494" i="1"/>
  <c r="R494" i="1" s="1"/>
  <c r="AG494" i="1"/>
  <c r="AB494" i="1"/>
  <c r="AO494" i="1" s="1"/>
  <c r="N494" i="1"/>
  <c r="AJ494" i="1"/>
  <c r="S493" i="1"/>
  <c r="BK307" i="1"/>
  <c r="BO307" i="1"/>
  <c r="BL307" i="1"/>
  <c r="AY307" i="1"/>
  <c r="AX307" i="1"/>
  <c r="R310" i="1"/>
  <c r="R493" i="1"/>
  <c r="BH309" i="1"/>
  <c r="BA311" i="1"/>
  <c r="BJ495" i="1"/>
  <c r="BJ308" i="1"/>
  <c r="BG311" i="1"/>
  <c r="BF311" i="1"/>
  <c r="BE310" i="1"/>
  <c r="AZ310" i="1" s="1"/>
  <c r="BE494" i="1"/>
  <c r="AZ494" i="1" s="1"/>
  <c r="BE493" i="1"/>
  <c r="AZ493" i="1" s="1"/>
  <c r="BC308" i="1"/>
  <c r="BD308" i="1"/>
  <c r="BC495" i="1"/>
  <c r="BD495" i="1"/>
  <c r="Q494" i="1"/>
  <c r="O309" i="1"/>
  <c r="M309" i="1"/>
  <c r="P309" i="1"/>
  <c r="N309" i="1"/>
  <c r="K309" i="1"/>
  <c r="I308" i="1"/>
  <c r="L308" i="1"/>
  <c r="I495" i="1"/>
  <c r="L495" i="1"/>
  <c r="AO310" i="1"/>
  <c r="Y495" i="1"/>
  <c r="AO493" i="1"/>
  <c r="B498" i="1"/>
  <c r="C498" i="1"/>
  <c r="E498" i="1" s="1"/>
  <c r="D498" i="1"/>
  <c r="A499" i="1"/>
  <c r="U496" i="1"/>
  <c r="V496" i="1"/>
  <c r="H496" i="1"/>
  <c r="BB496" i="1" s="1"/>
  <c r="Y308" i="1"/>
  <c r="G306" i="1"/>
  <c r="H307" i="1"/>
  <c r="BB307" i="1" s="1"/>
  <c r="X307" i="1"/>
  <c r="W307" i="1"/>
  <c r="T307" i="1"/>
  <c r="U307" i="1"/>
  <c r="V307" i="1"/>
  <c r="J309" i="1"/>
  <c r="AJ309" i="1"/>
  <c r="AH309" i="1"/>
  <c r="AA309" i="1"/>
  <c r="R309" i="1" s="1"/>
  <c r="AI309" i="1"/>
  <c r="AG309" i="1"/>
  <c r="AB309" i="1"/>
  <c r="Z309" i="1"/>
  <c r="W497" i="1"/>
  <c r="T496" i="1"/>
  <c r="F497" i="1"/>
  <c r="H497" i="1" s="1"/>
  <c r="BB497" i="1" s="1"/>
  <c r="S494" i="1" l="1"/>
  <c r="BK306" i="1"/>
  <c r="BO306" i="1"/>
  <c r="BL306" i="1"/>
  <c r="AX306" i="1"/>
  <c r="AY306" i="1"/>
  <c r="BH495" i="1"/>
  <c r="BH308" i="1"/>
  <c r="BA493" i="1"/>
  <c r="BA310" i="1"/>
  <c r="BA494" i="1"/>
  <c r="BJ496" i="1"/>
  <c r="BJ497" i="1"/>
  <c r="BJ307" i="1"/>
  <c r="BG493" i="1"/>
  <c r="BF493" i="1"/>
  <c r="BF310" i="1"/>
  <c r="BG310" i="1"/>
  <c r="BF494" i="1"/>
  <c r="BG494" i="1"/>
  <c r="BE309" i="1"/>
  <c r="AZ309" i="1" s="1"/>
  <c r="BC307" i="1"/>
  <c r="BD307" i="1"/>
  <c r="BC497" i="1"/>
  <c r="BD497" i="1"/>
  <c r="BC496" i="1"/>
  <c r="BD496" i="1"/>
  <c r="S309" i="1"/>
  <c r="F498" i="1"/>
  <c r="H498" i="1" s="1"/>
  <c r="BB498" i="1" s="1"/>
  <c r="Q309" i="1"/>
  <c r="O495" i="1"/>
  <c r="M495" i="1"/>
  <c r="P495" i="1"/>
  <c r="N495" i="1"/>
  <c r="O308" i="1"/>
  <c r="M308" i="1"/>
  <c r="P308" i="1"/>
  <c r="N308" i="1"/>
  <c r="K495" i="1"/>
  <c r="K308" i="1"/>
  <c r="I496" i="1"/>
  <c r="L496" i="1"/>
  <c r="I307" i="1"/>
  <c r="L307" i="1"/>
  <c r="AO309" i="1"/>
  <c r="B499" i="1"/>
  <c r="D499" i="1"/>
  <c r="A500" i="1"/>
  <c r="C499" i="1"/>
  <c r="E499" i="1" s="1"/>
  <c r="W498" i="1"/>
  <c r="X498" i="1"/>
  <c r="V497" i="1"/>
  <c r="Y496" i="1"/>
  <c r="Y307" i="1"/>
  <c r="G305" i="1"/>
  <c r="H306" i="1"/>
  <c r="BB306" i="1" s="1"/>
  <c r="X306" i="1"/>
  <c r="W306" i="1"/>
  <c r="T306" i="1"/>
  <c r="U306" i="1"/>
  <c r="V306" i="1"/>
  <c r="J308" i="1"/>
  <c r="AI308" i="1"/>
  <c r="AG308" i="1"/>
  <c r="AB308" i="1"/>
  <c r="S308" i="1" s="1"/>
  <c r="Z308" i="1"/>
  <c r="Q308" i="1" s="1"/>
  <c r="AJ308" i="1"/>
  <c r="AH308" i="1"/>
  <c r="AA308" i="1"/>
  <c r="AJ495" i="1"/>
  <c r="J495" i="1"/>
  <c r="AG495" i="1"/>
  <c r="Z495" i="1"/>
  <c r="AI495" i="1"/>
  <c r="AB495" i="1"/>
  <c r="AH495" i="1"/>
  <c r="AA495" i="1"/>
  <c r="X497" i="1"/>
  <c r="T497" i="1"/>
  <c r="U497" i="1"/>
  <c r="R495" i="1" l="1"/>
  <c r="R308" i="1"/>
  <c r="V498" i="1"/>
  <c r="S495" i="1"/>
  <c r="BK305" i="1"/>
  <c r="BO305" i="1"/>
  <c r="BL305" i="1"/>
  <c r="AY305" i="1"/>
  <c r="AX305" i="1"/>
  <c r="T498" i="1"/>
  <c r="I498" i="1" s="1"/>
  <c r="U498" i="1"/>
  <c r="BH496" i="1"/>
  <c r="BH497" i="1"/>
  <c r="BH307" i="1"/>
  <c r="BA309" i="1"/>
  <c r="BJ306" i="1"/>
  <c r="BJ498" i="1"/>
  <c r="BG309" i="1"/>
  <c r="BF309" i="1"/>
  <c r="BE308" i="1"/>
  <c r="AZ308" i="1" s="1"/>
  <c r="BE495" i="1"/>
  <c r="AZ495" i="1" s="1"/>
  <c r="BC306" i="1"/>
  <c r="BD306" i="1"/>
  <c r="BC498" i="1"/>
  <c r="BD498" i="1"/>
  <c r="Q495" i="1"/>
  <c r="O307" i="1"/>
  <c r="M307" i="1"/>
  <c r="P307" i="1"/>
  <c r="N307" i="1"/>
  <c r="O496" i="1"/>
  <c r="M496" i="1"/>
  <c r="P496" i="1"/>
  <c r="N496" i="1"/>
  <c r="K307" i="1"/>
  <c r="K496" i="1"/>
  <c r="I497" i="1"/>
  <c r="L497" i="1"/>
  <c r="I306" i="1"/>
  <c r="L306" i="1"/>
  <c r="AO308" i="1"/>
  <c r="Y306" i="1"/>
  <c r="G304" i="1"/>
  <c r="H305" i="1"/>
  <c r="BB305" i="1" s="1"/>
  <c r="X305" i="1"/>
  <c r="W305" i="1"/>
  <c r="T305" i="1"/>
  <c r="V305" i="1"/>
  <c r="U305" i="1"/>
  <c r="J307" i="1"/>
  <c r="AH307" i="1"/>
  <c r="AJ307" i="1"/>
  <c r="AA307" i="1"/>
  <c r="R307" i="1" s="1"/>
  <c r="AG307" i="1"/>
  <c r="AI307" i="1"/>
  <c r="AB307" i="1"/>
  <c r="Z307" i="1"/>
  <c r="B500" i="1"/>
  <c r="A501" i="1"/>
  <c r="C500" i="1"/>
  <c r="E500" i="1" s="1"/>
  <c r="D500" i="1"/>
  <c r="Y497" i="1"/>
  <c r="AO495" i="1"/>
  <c r="J496" i="1"/>
  <c r="AB496" i="1"/>
  <c r="S496" i="1" s="1"/>
  <c r="AJ496" i="1"/>
  <c r="AA496" i="1"/>
  <c r="R496" i="1" s="1"/>
  <c r="Z496" i="1"/>
  <c r="AI496" i="1"/>
  <c r="AH496" i="1"/>
  <c r="AG496" i="1"/>
  <c r="W499" i="1"/>
  <c r="F499" i="1"/>
  <c r="H499" i="1" s="1"/>
  <c r="BB499" i="1" s="1"/>
  <c r="Y498" i="1" l="1"/>
  <c r="L498" i="1"/>
  <c r="BK304" i="1"/>
  <c r="BO304" i="1"/>
  <c r="BL304" i="1"/>
  <c r="AX304" i="1"/>
  <c r="AY304" i="1"/>
  <c r="F500" i="1"/>
  <c r="Q496" i="1"/>
  <c r="BH498" i="1"/>
  <c r="BH306" i="1"/>
  <c r="BA308" i="1"/>
  <c r="BA495" i="1"/>
  <c r="BJ499" i="1"/>
  <c r="BJ305" i="1"/>
  <c r="BF308" i="1"/>
  <c r="BG308" i="1"/>
  <c r="BE496" i="1"/>
  <c r="AZ496" i="1" s="1"/>
  <c r="BE307" i="1"/>
  <c r="AZ307" i="1" s="1"/>
  <c r="BG495" i="1"/>
  <c r="BF495" i="1"/>
  <c r="BC499" i="1"/>
  <c r="BD499" i="1"/>
  <c r="BC305" i="1"/>
  <c r="BD305" i="1"/>
  <c r="S307" i="1"/>
  <c r="Q307" i="1"/>
  <c r="O498" i="1"/>
  <c r="M498" i="1"/>
  <c r="P498" i="1"/>
  <c r="N498" i="1"/>
  <c r="O306" i="1"/>
  <c r="M306" i="1"/>
  <c r="P306" i="1"/>
  <c r="N306" i="1"/>
  <c r="O497" i="1"/>
  <c r="M497" i="1"/>
  <c r="P497" i="1"/>
  <c r="N497" i="1"/>
  <c r="K498" i="1"/>
  <c r="K306" i="1"/>
  <c r="K497" i="1"/>
  <c r="I305" i="1"/>
  <c r="L305" i="1"/>
  <c r="J498" i="1"/>
  <c r="AI498" i="1"/>
  <c r="AA498" i="1"/>
  <c r="AJ498" i="1"/>
  <c r="Z498" i="1"/>
  <c r="AG498" i="1"/>
  <c r="AB498" i="1"/>
  <c r="AH498" i="1"/>
  <c r="AO496" i="1"/>
  <c r="AJ497" i="1"/>
  <c r="J497" i="1"/>
  <c r="AH497" i="1"/>
  <c r="AG497" i="1"/>
  <c r="AI497" i="1"/>
  <c r="Z497" i="1"/>
  <c r="Q497" i="1" s="1"/>
  <c r="AB497" i="1"/>
  <c r="AA497" i="1"/>
  <c r="H500" i="1"/>
  <c r="BB500" i="1" s="1"/>
  <c r="W500" i="1"/>
  <c r="U500" i="1"/>
  <c r="X500" i="1"/>
  <c r="T500" i="1"/>
  <c r="V500" i="1"/>
  <c r="Y305" i="1"/>
  <c r="G303" i="1"/>
  <c r="H304" i="1"/>
  <c r="BB304" i="1" s="1"/>
  <c r="X304" i="1"/>
  <c r="W304" i="1"/>
  <c r="T304" i="1"/>
  <c r="U304" i="1"/>
  <c r="V304" i="1"/>
  <c r="J306" i="1"/>
  <c r="AH306" i="1"/>
  <c r="AJ306" i="1"/>
  <c r="AA306" i="1"/>
  <c r="AG306" i="1"/>
  <c r="AI306" i="1"/>
  <c r="AB306" i="1"/>
  <c r="S306" i="1" s="1"/>
  <c r="Z306" i="1"/>
  <c r="Q306" i="1" s="1"/>
  <c r="T499" i="1"/>
  <c r="X499" i="1"/>
  <c r="B501" i="1"/>
  <c r="C501" i="1"/>
  <c r="E501" i="1" s="1"/>
  <c r="D501" i="1"/>
  <c r="A502" i="1"/>
  <c r="AO307" i="1"/>
  <c r="U499" i="1"/>
  <c r="V499" i="1"/>
  <c r="Q498" i="1" l="1"/>
  <c r="BK303" i="1"/>
  <c r="BO303" i="1"/>
  <c r="BL303" i="1"/>
  <c r="AY303" i="1"/>
  <c r="AX303" i="1"/>
  <c r="F501" i="1"/>
  <c r="S497" i="1"/>
  <c r="BH305" i="1"/>
  <c r="BH499" i="1"/>
  <c r="BA496" i="1"/>
  <c r="BA307" i="1"/>
  <c r="BJ304" i="1"/>
  <c r="BJ500" i="1"/>
  <c r="BF496" i="1"/>
  <c r="BG496" i="1"/>
  <c r="BG307" i="1"/>
  <c r="BF307" i="1"/>
  <c r="BE497" i="1"/>
  <c r="AZ497" i="1" s="1"/>
  <c r="BE306" i="1"/>
  <c r="AZ306" i="1" s="1"/>
  <c r="BE498" i="1"/>
  <c r="AZ498" i="1" s="1"/>
  <c r="BC304" i="1"/>
  <c r="BD304" i="1"/>
  <c r="BC500" i="1"/>
  <c r="BD500" i="1"/>
  <c r="R306" i="1"/>
  <c r="R497" i="1"/>
  <c r="S498" i="1"/>
  <c r="R498" i="1"/>
  <c r="O305" i="1"/>
  <c r="M305" i="1"/>
  <c r="P305" i="1"/>
  <c r="N305" i="1"/>
  <c r="K305" i="1"/>
  <c r="I304" i="1"/>
  <c r="L304" i="1"/>
  <c r="I499" i="1"/>
  <c r="L499" i="1"/>
  <c r="I500" i="1"/>
  <c r="L500" i="1"/>
  <c r="B502" i="1"/>
  <c r="A503" i="1"/>
  <c r="C502" i="1"/>
  <c r="E502" i="1" s="1"/>
  <c r="D502" i="1"/>
  <c r="H501" i="1"/>
  <c r="BB501" i="1" s="1"/>
  <c r="W501" i="1"/>
  <c r="U501" i="1"/>
  <c r="X501" i="1"/>
  <c r="T501" i="1"/>
  <c r="V501" i="1"/>
  <c r="Y499" i="1"/>
  <c r="Y304" i="1"/>
  <c r="G302" i="1"/>
  <c r="H303" i="1"/>
  <c r="BB303" i="1" s="1"/>
  <c r="X303" i="1"/>
  <c r="W303" i="1"/>
  <c r="T303" i="1"/>
  <c r="U303" i="1"/>
  <c r="V303" i="1"/>
  <c r="J305" i="1"/>
  <c r="AI305" i="1"/>
  <c r="AG305" i="1"/>
  <c r="AB305" i="1"/>
  <c r="Z305" i="1"/>
  <c r="AJ305" i="1"/>
  <c r="AH305" i="1"/>
  <c r="AA305" i="1"/>
  <c r="Y500" i="1"/>
  <c r="AO498" i="1"/>
  <c r="AO306" i="1"/>
  <c r="AO497" i="1"/>
  <c r="BK302" i="1" l="1"/>
  <c r="BO302" i="1"/>
  <c r="AX302" i="1"/>
  <c r="AY302" i="1"/>
  <c r="BL302" i="1"/>
  <c r="BH500" i="1"/>
  <c r="BH304" i="1"/>
  <c r="BA498" i="1"/>
  <c r="BA497" i="1"/>
  <c r="BA306" i="1"/>
  <c r="BJ501" i="1"/>
  <c r="BJ303" i="1"/>
  <c r="BF498" i="1"/>
  <c r="BG498" i="1"/>
  <c r="BG497" i="1"/>
  <c r="BF497" i="1"/>
  <c r="BE305" i="1"/>
  <c r="AZ305" i="1" s="1"/>
  <c r="BF306" i="1"/>
  <c r="BG306" i="1"/>
  <c r="BC303" i="1"/>
  <c r="BD303" i="1"/>
  <c r="BC501" i="1"/>
  <c r="BD501" i="1"/>
  <c r="Q305" i="1"/>
  <c r="R305" i="1"/>
  <c r="S305" i="1"/>
  <c r="F502" i="1"/>
  <c r="O500" i="1"/>
  <c r="M500" i="1"/>
  <c r="P500" i="1"/>
  <c r="N500" i="1"/>
  <c r="O499" i="1"/>
  <c r="M499" i="1"/>
  <c r="P499" i="1"/>
  <c r="N499" i="1"/>
  <c r="O304" i="1"/>
  <c r="M304" i="1"/>
  <c r="P304" i="1"/>
  <c r="N304" i="1"/>
  <c r="K500" i="1"/>
  <c r="K499" i="1"/>
  <c r="K304" i="1"/>
  <c r="I303" i="1"/>
  <c r="L303" i="1"/>
  <c r="I501" i="1"/>
  <c r="L501" i="1"/>
  <c r="AJ499" i="1"/>
  <c r="J499" i="1"/>
  <c r="AB499" i="1"/>
  <c r="AI499" i="1"/>
  <c r="AH499" i="1"/>
  <c r="AG499" i="1"/>
  <c r="Z499" i="1"/>
  <c r="AA499" i="1"/>
  <c r="Y501" i="1"/>
  <c r="H502" i="1"/>
  <c r="BB502" i="1" s="1"/>
  <c r="W502" i="1"/>
  <c r="V502" i="1"/>
  <c r="X502" i="1"/>
  <c r="U502" i="1"/>
  <c r="T502" i="1"/>
  <c r="J500" i="1"/>
  <c r="AB500" i="1"/>
  <c r="AG500" i="1"/>
  <c r="Z500" i="1"/>
  <c r="AA500" i="1"/>
  <c r="AI500" i="1"/>
  <c r="AH500" i="1"/>
  <c r="AJ500" i="1"/>
  <c r="Y303" i="1"/>
  <c r="G301" i="1"/>
  <c r="H302" i="1"/>
  <c r="BB302" i="1" s="1"/>
  <c r="X302" i="1"/>
  <c r="W302" i="1"/>
  <c r="T302" i="1"/>
  <c r="U302" i="1"/>
  <c r="V302" i="1"/>
  <c r="J304" i="1"/>
  <c r="AH304" i="1"/>
  <c r="AJ304" i="1"/>
  <c r="AA304" i="1"/>
  <c r="AG304" i="1"/>
  <c r="AI304" i="1"/>
  <c r="AB304" i="1"/>
  <c r="Z304" i="1"/>
  <c r="B503" i="1"/>
  <c r="C503" i="1"/>
  <c r="E503" i="1" s="1"/>
  <c r="D503" i="1"/>
  <c r="A504" i="1"/>
  <c r="AO305" i="1"/>
  <c r="R500" i="1" l="1"/>
  <c r="R499" i="1"/>
  <c r="Q304" i="1"/>
  <c r="Q500" i="1"/>
  <c r="Q499" i="1"/>
  <c r="S304" i="1"/>
  <c r="BK301" i="1"/>
  <c r="BO301" i="1"/>
  <c r="BL301" i="1"/>
  <c r="AY301" i="1"/>
  <c r="AX301" i="1"/>
  <c r="BH501" i="1"/>
  <c r="BH303" i="1"/>
  <c r="BA305" i="1"/>
  <c r="BJ302" i="1"/>
  <c r="BJ502" i="1"/>
  <c r="BG305" i="1"/>
  <c r="BF305" i="1"/>
  <c r="BE304" i="1"/>
  <c r="AZ304" i="1" s="1"/>
  <c r="BE499" i="1"/>
  <c r="AZ499" i="1" s="1"/>
  <c r="BE500" i="1"/>
  <c r="AZ500" i="1" s="1"/>
  <c r="BC302" i="1"/>
  <c r="BD302" i="1"/>
  <c r="BC502" i="1"/>
  <c r="BD502" i="1"/>
  <c r="R304" i="1"/>
  <c r="S500" i="1"/>
  <c r="S499" i="1"/>
  <c r="O501" i="1"/>
  <c r="M501" i="1"/>
  <c r="P501" i="1"/>
  <c r="N501" i="1"/>
  <c r="O303" i="1"/>
  <c r="M303" i="1"/>
  <c r="P303" i="1"/>
  <c r="N303" i="1"/>
  <c r="K501" i="1"/>
  <c r="K303" i="1"/>
  <c r="I302" i="1"/>
  <c r="L302" i="1"/>
  <c r="I502" i="1"/>
  <c r="L502" i="1"/>
  <c r="W503" i="1"/>
  <c r="AO500" i="1"/>
  <c r="Y502" i="1"/>
  <c r="AO499" i="1"/>
  <c r="B504" i="1"/>
  <c r="A505" i="1"/>
  <c r="C504" i="1"/>
  <c r="E504" i="1" s="1"/>
  <c r="D504" i="1"/>
  <c r="AO304" i="1"/>
  <c r="Y302" i="1"/>
  <c r="G300" i="1"/>
  <c r="H301" i="1"/>
  <c r="BB301" i="1" s="1"/>
  <c r="X301" i="1"/>
  <c r="W301" i="1"/>
  <c r="T301" i="1"/>
  <c r="V301" i="1"/>
  <c r="U301" i="1"/>
  <c r="J303" i="1"/>
  <c r="AH303" i="1"/>
  <c r="AJ303" i="1"/>
  <c r="AA303" i="1"/>
  <c r="AG303" i="1"/>
  <c r="AI303" i="1"/>
  <c r="AB303" i="1"/>
  <c r="Z303" i="1"/>
  <c r="AJ501" i="1"/>
  <c r="J501" i="1"/>
  <c r="AI501" i="1"/>
  <c r="AH501" i="1"/>
  <c r="AG501" i="1"/>
  <c r="AB501" i="1"/>
  <c r="AA501" i="1"/>
  <c r="Z501" i="1"/>
  <c r="F503" i="1"/>
  <c r="X503" i="1" s="1"/>
  <c r="S501" i="1" l="1"/>
  <c r="BK300" i="1"/>
  <c r="BO300" i="1"/>
  <c r="BL300" i="1"/>
  <c r="AX300" i="1"/>
  <c r="AY300" i="1"/>
  <c r="R303" i="1"/>
  <c r="BH502" i="1"/>
  <c r="BH302" i="1"/>
  <c r="BA500" i="1"/>
  <c r="BA304" i="1"/>
  <c r="BA499" i="1"/>
  <c r="Q501" i="1"/>
  <c r="Q303" i="1"/>
  <c r="BJ301" i="1"/>
  <c r="BF500" i="1"/>
  <c r="BG500" i="1"/>
  <c r="BF304" i="1"/>
  <c r="BG304" i="1"/>
  <c r="BG499" i="1"/>
  <c r="BF499" i="1"/>
  <c r="BE303" i="1"/>
  <c r="AZ303" i="1" s="1"/>
  <c r="BE501" i="1"/>
  <c r="AZ501" i="1" s="1"/>
  <c r="BC301" i="1"/>
  <c r="BD301" i="1"/>
  <c r="R501" i="1"/>
  <c r="S303" i="1"/>
  <c r="F504" i="1"/>
  <c r="O502" i="1"/>
  <c r="M502" i="1"/>
  <c r="P502" i="1"/>
  <c r="N502" i="1"/>
  <c r="O302" i="1"/>
  <c r="M302" i="1"/>
  <c r="P302" i="1"/>
  <c r="N302" i="1"/>
  <c r="K502" i="1"/>
  <c r="K302" i="1"/>
  <c r="I301" i="1"/>
  <c r="L301" i="1"/>
  <c r="AO303" i="1"/>
  <c r="Y301" i="1"/>
  <c r="G299" i="1"/>
  <c r="H300" i="1"/>
  <c r="BB300" i="1" s="1"/>
  <c r="X300" i="1"/>
  <c r="W300" i="1"/>
  <c r="T300" i="1"/>
  <c r="U300" i="1"/>
  <c r="V300" i="1"/>
  <c r="J302" i="1"/>
  <c r="AI302" i="1"/>
  <c r="AG302" i="1"/>
  <c r="AB302" i="1"/>
  <c r="Z302" i="1"/>
  <c r="AJ302" i="1"/>
  <c r="AH302" i="1"/>
  <c r="AA302" i="1"/>
  <c r="R302" i="1" s="1"/>
  <c r="H504" i="1"/>
  <c r="BB504" i="1" s="1"/>
  <c r="W504" i="1"/>
  <c r="U504" i="1"/>
  <c r="X504" i="1"/>
  <c r="T504" i="1"/>
  <c r="V504" i="1"/>
  <c r="U503" i="1"/>
  <c r="V503" i="1"/>
  <c r="H503" i="1"/>
  <c r="BB503" i="1" s="1"/>
  <c r="AO501" i="1"/>
  <c r="B505" i="1"/>
  <c r="D505" i="1"/>
  <c r="A506" i="1"/>
  <c r="C505" i="1"/>
  <c r="E505" i="1" s="1"/>
  <c r="J502" i="1"/>
  <c r="AJ502" i="1"/>
  <c r="AH502" i="1"/>
  <c r="AB502" i="1"/>
  <c r="S502" i="1" s="1"/>
  <c r="Z502" i="1"/>
  <c r="Q502" i="1" s="1"/>
  <c r="AI502" i="1"/>
  <c r="AG502" i="1"/>
  <c r="AA502" i="1"/>
  <c r="T503" i="1"/>
  <c r="Q302" i="1" l="1"/>
  <c r="S302" i="1"/>
  <c r="R502" i="1"/>
  <c r="BK299" i="1"/>
  <c r="BO299" i="1"/>
  <c r="BL299" i="1"/>
  <c r="AY299" i="1"/>
  <c r="AX299" i="1"/>
  <c r="BH301" i="1"/>
  <c r="BA501" i="1"/>
  <c r="BA303" i="1"/>
  <c r="BJ503" i="1"/>
  <c r="BJ504" i="1"/>
  <c r="BJ300" i="1"/>
  <c r="BG303" i="1"/>
  <c r="BF303" i="1"/>
  <c r="BE302" i="1"/>
  <c r="AZ302" i="1" s="1"/>
  <c r="BE502" i="1"/>
  <c r="AZ502" i="1" s="1"/>
  <c r="BG501" i="1"/>
  <c r="BF501" i="1"/>
  <c r="BC503" i="1"/>
  <c r="BD503" i="1"/>
  <c r="BC504" i="1"/>
  <c r="BD504" i="1"/>
  <c r="BC300" i="1"/>
  <c r="BD300" i="1"/>
  <c r="O301" i="1"/>
  <c r="M301" i="1"/>
  <c r="P301" i="1"/>
  <c r="N301" i="1"/>
  <c r="K301" i="1"/>
  <c r="I300" i="1"/>
  <c r="L300" i="1"/>
  <c r="I503" i="1"/>
  <c r="L503" i="1"/>
  <c r="I504" i="1"/>
  <c r="L504" i="1"/>
  <c r="W505" i="1"/>
  <c r="Y504" i="1"/>
  <c r="AO302" i="1"/>
  <c r="Y300" i="1"/>
  <c r="G298" i="1"/>
  <c r="H299" i="1"/>
  <c r="BB299" i="1" s="1"/>
  <c r="X299" i="1"/>
  <c r="W299" i="1"/>
  <c r="T299" i="1"/>
  <c r="U299" i="1"/>
  <c r="V299" i="1"/>
  <c r="J301" i="1"/>
  <c r="AI301" i="1"/>
  <c r="AG301" i="1"/>
  <c r="AB301" i="1"/>
  <c r="Z301" i="1"/>
  <c r="AJ301" i="1"/>
  <c r="AH301" i="1"/>
  <c r="AA301" i="1"/>
  <c r="F505" i="1"/>
  <c r="X505" i="1" s="1"/>
  <c r="Y503" i="1"/>
  <c r="AO502" i="1"/>
  <c r="B506" i="1"/>
  <c r="C506" i="1"/>
  <c r="E506" i="1" s="1"/>
  <c r="D506" i="1"/>
  <c r="A507" i="1"/>
  <c r="BK298" i="1" l="1"/>
  <c r="BO298" i="1"/>
  <c r="BL298" i="1"/>
  <c r="AX298" i="1"/>
  <c r="AY298" i="1"/>
  <c r="BH300" i="1"/>
  <c r="BH504" i="1"/>
  <c r="BH503" i="1"/>
  <c r="BA502" i="1"/>
  <c r="BA302" i="1"/>
  <c r="BJ299" i="1"/>
  <c r="BF302" i="1"/>
  <c r="BG302" i="1"/>
  <c r="BF502" i="1"/>
  <c r="BG502" i="1"/>
  <c r="BE301" i="1"/>
  <c r="AZ301" i="1" s="1"/>
  <c r="BC299" i="1"/>
  <c r="BD299" i="1"/>
  <c r="Q301" i="1"/>
  <c r="R301" i="1"/>
  <c r="S301" i="1"/>
  <c r="O504" i="1"/>
  <c r="M504" i="1"/>
  <c r="P504" i="1"/>
  <c r="N504" i="1"/>
  <c r="O503" i="1"/>
  <c r="M503" i="1"/>
  <c r="P503" i="1"/>
  <c r="N503" i="1"/>
  <c r="O300" i="1"/>
  <c r="M300" i="1"/>
  <c r="P300" i="1"/>
  <c r="N300" i="1"/>
  <c r="K504" i="1"/>
  <c r="K503" i="1"/>
  <c r="K300" i="1"/>
  <c r="I299" i="1"/>
  <c r="L299" i="1"/>
  <c r="B507" i="1"/>
  <c r="C507" i="1"/>
  <c r="E507" i="1" s="1"/>
  <c r="D507" i="1"/>
  <c r="A508" i="1"/>
  <c r="J503" i="1"/>
  <c r="AJ503" i="1"/>
  <c r="AI503" i="1"/>
  <c r="Z503" i="1"/>
  <c r="AA503" i="1"/>
  <c r="AB503" i="1"/>
  <c r="S503" i="1" s="1"/>
  <c r="AH503" i="1"/>
  <c r="AG503" i="1"/>
  <c r="F506" i="1"/>
  <c r="X506" i="1" s="1"/>
  <c r="T505" i="1"/>
  <c r="U505" i="1"/>
  <c r="H505" i="1"/>
  <c r="BB505" i="1" s="1"/>
  <c r="H506" i="1"/>
  <c r="BB506" i="1" s="1"/>
  <c r="W506" i="1"/>
  <c r="V506" i="1"/>
  <c r="U506" i="1"/>
  <c r="T506" i="1"/>
  <c r="AO301" i="1"/>
  <c r="Y299" i="1"/>
  <c r="G297" i="1"/>
  <c r="H298" i="1"/>
  <c r="BB298" i="1" s="1"/>
  <c r="X298" i="1"/>
  <c r="W298" i="1"/>
  <c r="T298" i="1"/>
  <c r="U298" i="1"/>
  <c r="V298" i="1"/>
  <c r="J300" i="1"/>
  <c r="AJ300" i="1"/>
  <c r="AH300" i="1"/>
  <c r="AA300" i="1"/>
  <c r="AI300" i="1"/>
  <c r="AG300" i="1"/>
  <c r="AB300" i="1"/>
  <c r="Z300" i="1"/>
  <c r="Q300" i="1" s="1"/>
  <c r="J504" i="1"/>
  <c r="AJ504" i="1"/>
  <c r="AH504" i="1"/>
  <c r="AB504" i="1"/>
  <c r="Z504" i="1"/>
  <c r="AI504" i="1"/>
  <c r="AA504" i="1"/>
  <c r="R504" i="1" s="1"/>
  <c r="AG504" i="1"/>
  <c r="V505" i="1"/>
  <c r="S300" i="1" l="1"/>
  <c r="BK297" i="1"/>
  <c r="BO297" i="1"/>
  <c r="BL297" i="1"/>
  <c r="AY297" i="1"/>
  <c r="AX297" i="1"/>
  <c r="F507" i="1"/>
  <c r="BH299" i="1"/>
  <c r="BA301" i="1"/>
  <c r="BJ298" i="1"/>
  <c r="BJ505" i="1"/>
  <c r="BJ506" i="1"/>
  <c r="BG301" i="1"/>
  <c r="BF301" i="1"/>
  <c r="BE300" i="1"/>
  <c r="AZ300" i="1" s="1"/>
  <c r="BE503" i="1"/>
  <c r="AZ503" i="1" s="1"/>
  <c r="BE504" i="1"/>
  <c r="AZ504" i="1" s="1"/>
  <c r="BC506" i="1"/>
  <c r="BD506" i="1"/>
  <c r="BC298" i="1"/>
  <c r="BD298" i="1"/>
  <c r="BC505" i="1"/>
  <c r="BD505" i="1"/>
  <c r="Q504" i="1"/>
  <c r="Q503" i="1"/>
  <c r="S504" i="1"/>
  <c r="R300" i="1"/>
  <c r="R503" i="1"/>
  <c r="O299" i="1"/>
  <c r="M299" i="1"/>
  <c r="P299" i="1"/>
  <c r="N299" i="1"/>
  <c r="K299" i="1"/>
  <c r="I298" i="1"/>
  <c r="L298" i="1"/>
  <c r="I506" i="1"/>
  <c r="L506" i="1"/>
  <c r="I505" i="1"/>
  <c r="L505" i="1"/>
  <c r="AO300" i="1"/>
  <c r="AO504" i="1"/>
  <c r="Y298" i="1"/>
  <c r="G296" i="1"/>
  <c r="H297" i="1"/>
  <c r="BB297" i="1" s="1"/>
  <c r="X297" i="1"/>
  <c r="W297" i="1"/>
  <c r="T297" i="1"/>
  <c r="V297" i="1"/>
  <c r="U297" i="1"/>
  <c r="J299" i="1"/>
  <c r="AH299" i="1"/>
  <c r="AJ299" i="1"/>
  <c r="AA299" i="1"/>
  <c r="R299" i="1" s="1"/>
  <c r="AG299" i="1"/>
  <c r="AI299" i="1"/>
  <c r="AB299" i="1"/>
  <c r="Z299" i="1"/>
  <c r="Y506" i="1"/>
  <c r="Y505" i="1"/>
  <c r="AO503" i="1"/>
  <c r="B508" i="1"/>
  <c r="A509" i="1"/>
  <c r="C508" i="1"/>
  <c r="E508" i="1" s="1"/>
  <c r="D508" i="1"/>
  <c r="F508" i="1" s="1"/>
  <c r="H507" i="1"/>
  <c r="BB507" i="1" s="1"/>
  <c r="W507" i="1"/>
  <c r="V507" i="1"/>
  <c r="X507" i="1"/>
  <c r="U507" i="1"/>
  <c r="T507" i="1"/>
  <c r="BK296" i="1" l="1"/>
  <c r="BO296" i="1"/>
  <c r="BL296" i="1"/>
  <c r="AX296" i="1"/>
  <c r="AY296" i="1"/>
  <c r="BH505" i="1"/>
  <c r="BH298" i="1"/>
  <c r="BH506" i="1"/>
  <c r="BA503" i="1"/>
  <c r="BA504" i="1"/>
  <c r="BA300" i="1"/>
  <c r="BJ507" i="1"/>
  <c r="BJ297" i="1"/>
  <c r="BF504" i="1"/>
  <c r="BG504" i="1"/>
  <c r="BF300" i="1"/>
  <c r="BG300" i="1"/>
  <c r="BG503" i="1"/>
  <c r="BF503" i="1"/>
  <c r="BE299" i="1"/>
  <c r="AZ299" i="1" s="1"/>
  <c r="BC297" i="1"/>
  <c r="BD297" i="1"/>
  <c r="BC507" i="1"/>
  <c r="BD507" i="1"/>
  <c r="S299" i="1"/>
  <c r="Q299" i="1"/>
  <c r="O505" i="1"/>
  <c r="M505" i="1"/>
  <c r="P505" i="1"/>
  <c r="N505" i="1"/>
  <c r="O506" i="1"/>
  <c r="M506" i="1"/>
  <c r="P506" i="1"/>
  <c r="N506" i="1"/>
  <c r="O298" i="1"/>
  <c r="M298" i="1"/>
  <c r="P298" i="1"/>
  <c r="N298" i="1"/>
  <c r="K505" i="1"/>
  <c r="K506" i="1"/>
  <c r="K298" i="1"/>
  <c r="I507" i="1"/>
  <c r="L507" i="1"/>
  <c r="I297" i="1"/>
  <c r="L297" i="1"/>
  <c r="H508" i="1"/>
  <c r="BB508" i="1" s="1"/>
  <c r="W508" i="1"/>
  <c r="V508" i="1"/>
  <c r="X508" i="1"/>
  <c r="U508" i="1"/>
  <c r="T508" i="1"/>
  <c r="AJ506" i="1"/>
  <c r="J506" i="1"/>
  <c r="AI506" i="1"/>
  <c r="AH506" i="1"/>
  <c r="AG506" i="1"/>
  <c r="AB506" i="1"/>
  <c r="S506" i="1" s="1"/>
  <c r="Z506" i="1"/>
  <c r="AA506" i="1"/>
  <c r="R506" i="1" s="1"/>
  <c r="Y297" i="1"/>
  <c r="G295" i="1"/>
  <c r="H296" i="1"/>
  <c r="BB296" i="1" s="1"/>
  <c r="X296" i="1"/>
  <c r="W296" i="1"/>
  <c r="T296" i="1"/>
  <c r="U296" i="1"/>
  <c r="V296" i="1"/>
  <c r="J298" i="1"/>
  <c r="AH298" i="1"/>
  <c r="AJ298" i="1"/>
  <c r="AA298" i="1"/>
  <c r="R298" i="1" s="1"/>
  <c r="AG298" i="1"/>
  <c r="AI298" i="1"/>
  <c r="AB298" i="1"/>
  <c r="Z298" i="1"/>
  <c r="Y507" i="1"/>
  <c r="B509" i="1"/>
  <c r="C509" i="1"/>
  <c r="E509" i="1" s="1"/>
  <c r="D509" i="1"/>
  <c r="A510" i="1"/>
  <c r="J505" i="1"/>
  <c r="AJ505" i="1"/>
  <c r="AA505" i="1"/>
  <c r="R505" i="1" s="1"/>
  <c r="AI505" i="1"/>
  <c r="Z505" i="1"/>
  <c r="AG505" i="1"/>
  <c r="AB505" i="1"/>
  <c r="S505" i="1" s="1"/>
  <c r="AH505" i="1"/>
  <c r="AO299" i="1"/>
  <c r="Q506" i="1" l="1"/>
  <c r="BK295" i="1"/>
  <c r="BO295" i="1"/>
  <c r="BL295" i="1"/>
  <c r="AY295" i="1"/>
  <c r="AX295" i="1"/>
  <c r="BH507" i="1"/>
  <c r="BH297" i="1"/>
  <c r="BA299" i="1"/>
  <c r="BJ296" i="1"/>
  <c r="BJ508" i="1"/>
  <c r="BG299" i="1"/>
  <c r="BF299" i="1"/>
  <c r="BE298" i="1"/>
  <c r="AZ298" i="1" s="1"/>
  <c r="BE506" i="1"/>
  <c r="AZ506" i="1" s="1"/>
  <c r="BE505" i="1"/>
  <c r="AZ505" i="1" s="1"/>
  <c r="BC296" i="1"/>
  <c r="BD296" i="1"/>
  <c r="BC508" i="1"/>
  <c r="BD508" i="1"/>
  <c r="S298" i="1"/>
  <c r="Q505" i="1"/>
  <c r="Q298" i="1"/>
  <c r="O297" i="1"/>
  <c r="M297" i="1"/>
  <c r="P297" i="1"/>
  <c r="N297" i="1"/>
  <c r="O507" i="1"/>
  <c r="M507" i="1"/>
  <c r="P507" i="1"/>
  <c r="N507" i="1"/>
  <c r="K297" i="1"/>
  <c r="K507" i="1"/>
  <c r="I296" i="1"/>
  <c r="L296" i="1"/>
  <c r="I508" i="1"/>
  <c r="L508" i="1"/>
  <c r="F509" i="1"/>
  <c r="H509" i="1" s="1"/>
  <c r="BB509" i="1" s="1"/>
  <c r="B510" i="1"/>
  <c r="C510" i="1"/>
  <c r="E510" i="1" s="1"/>
  <c r="D510" i="1"/>
  <c r="A511" i="1"/>
  <c r="W509" i="1"/>
  <c r="V509" i="1"/>
  <c r="J507" i="1"/>
  <c r="AB507" i="1"/>
  <c r="AH507" i="1"/>
  <c r="AJ507" i="1"/>
  <c r="Z507" i="1"/>
  <c r="AI507" i="1"/>
  <c r="AA507" i="1"/>
  <c r="R507" i="1" s="1"/>
  <c r="AG507" i="1"/>
  <c r="Y296" i="1"/>
  <c r="G294" i="1"/>
  <c r="H295" i="1"/>
  <c r="BB295" i="1" s="1"/>
  <c r="X295" i="1"/>
  <c r="W295" i="1"/>
  <c r="T295" i="1"/>
  <c r="U295" i="1"/>
  <c r="V295" i="1"/>
  <c r="J297" i="1"/>
  <c r="AI297" i="1"/>
  <c r="AG297" i="1"/>
  <c r="AB297" i="1"/>
  <c r="Z297" i="1"/>
  <c r="AJ297" i="1"/>
  <c r="AH297" i="1"/>
  <c r="AA297" i="1"/>
  <c r="AO506" i="1"/>
  <c r="AO505" i="1"/>
  <c r="Y508" i="1"/>
  <c r="AO298" i="1"/>
  <c r="X509" i="1" l="1"/>
  <c r="BK294" i="1"/>
  <c r="BO294" i="1"/>
  <c r="BL294" i="1"/>
  <c r="AX294" i="1"/>
  <c r="AY294" i="1"/>
  <c r="BH508" i="1"/>
  <c r="BH296" i="1"/>
  <c r="BA505" i="1"/>
  <c r="BA298" i="1"/>
  <c r="BA506" i="1"/>
  <c r="BJ295" i="1"/>
  <c r="BJ509" i="1"/>
  <c r="BG505" i="1"/>
  <c r="BF505" i="1"/>
  <c r="BF298" i="1"/>
  <c r="BG298" i="1"/>
  <c r="BF506" i="1"/>
  <c r="BG506" i="1"/>
  <c r="BE507" i="1"/>
  <c r="AZ507" i="1" s="1"/>
  <c r="BE297" i="1"/>
  <c r="AZ297" i="1" s="1"/>
  <c r="BC295" i="1"/>
  <c r="BD295" i="1"/>
  <c r="BC509" i="1"/>
  <c r="BD509" i="1"/>
  <c r="Q297" i="1"/>
  <c r="Q507" i="1"/>
  <c r="R297" i="1"/>
  <c r="S297" i="1"/>
  <c r="S507" i="1"/>
  <c r="T509" i="1"/>
  <c r="L509" i="1" s="1"/>
  <c r="U509" i="1"/>
  <c r="O508" i="1"/>
  <c r="M508" i="1"/>
  <c r="P508" i="1"/>
  <c r="N508" i="1"/>
  <c r="O296" i="1"/>
  <c r="M296" i="1"/>
  <c r="P296" i="1"/>
  <c r="N296" i="1"/>
  <c r="K508" i="1"/>
  <c r="K296" i="1"/>
  <c r="I295" i="1"/>
  <c r="L295" i="1"/>
  <c r="F510" i="1"/>
  <c r="AJ508" i="1"/>
  <c r="J508" i="1"/>
  <c r="AB508" i="1"/>
  <c r="Z508" i="1"/>
  <c r="AI508" i="1"/>
  <c r="AH508" i="1"/>
  <c r="AG508" i="1"/>
  <c r="AA508" i="1"/>
  <c r="AO297" i="1"/>
  <c r="Y295" i="1"/>
  <c r="G293" i="1"/>
  <c r="H294" i="1"/>
  <c r="BB294" i="1" s="1"/>
  <c r="X294" i="1"/>
  <c r="W294" i="1"/>
  <c r="T294" i="1"/>
  <c r="U294" i="1"/>
  <c r="V294" i="1"/>
  <c r="J296" i="1"/>
  <c r="AH296" i="1"/>
  <c r="AJ296" i="1"/>
  <c r="AA296" i="1"/>
  <c r="AG296" i="1"/>
  <c r="AI296" i="1"/>
  <c r="AB296" i="1"/>
  <c r="Z296" i="1"/>
  <c r="AO507" i="1"/>
  <c r="B511" i="1"/>
  <c r="C511" i="1"/>
  <c r="E511" i="1" s="1"/>
  <c r="D511" i="1"/>
  <c r="A512" i="1"/>
  <c r="H510" i="1"/>
  <c r="BB510" i="1" s="1"/>
  <c r="W510" i="1"/>
  <c r="V510" i="1"/>
  <c r="X510" i="1"/>
  <c r="U510" i="1"/>
  <c r="T510" i="1"/>
  <c r="I509" i="1" l="1"/>
  <c r="BK293" i="1"/>
  <c r="BO293" i="1"/>
  <c r="BL293" i="1"/>
  <c r="AY293" i="1"/>
  <c r="AX293" i="1"/>
  <c r="BH509" i="1"/>
  <c r="BH295" i="1"/>
  <c r="BA507" i="1"/>
  <c r="BA297" i="1"/>
  <c r="BJ510" i="1"/>
  <c r="BJ294" i="1"/>
  <c r="S296" i="1"/>
  <c r="R508" i="1"/>
  <c r="BG507" i="1"/>
  <c r="BF507" i="1"/>
  <c r="BE296" i="1"/>
  <c r="AZ296" i="1" s="1"/>
  <c r="BE508" i="1"/>
  <c r="AZ508" i="1" s="1"/>
  <c r="BG297" i="1"/>
  <c r="BF297" i="1"/>
  <c r="BC294" i="1"/>
  <c r="BD294" i="1"/>
  <c r="BC510" i="1"/>
  <c r="BD510" i="1"/>
  <c r="Q296" i="1"/>
  <c r="Y509" i="1"/>
  <c r="R296" i="1"/>
  <c r="S508" i="1"/>
  <c r="Q508" i="1"/>
  <c r="F511" i="1"/>
  <c r="O509" i="1"/>
  <c r="M509" i="1"/>
  <c r="P509" i="1"/>
  <c r="N509" i="1"/>
  <c r="O295" i="1"/>
  <c r="M295" i="1"/>
  <c r="P295" i="1"/>
  <c r="N295" i="1"/>
  <c r="K509" i="1"/>
  <c r="K295" i="1"/>
  <c r="I510" i="1"/>
  <c r="L510" i="1"/>
  <c r="I294" i="1"/>
  <c r="L294" i="1"/>
  <c r="Y510" i="1"/>
  <c r="B512" i="1"/>
  <c r="C512" i="1"/>
  <c r="E512" i="1" s="1"/>
  <c r="D512" i="1"/>
  <c r="A513" i="1"/>
  <c r="H511" i="1"/>
  <c r="BB511" i="1" s="1"/>
  <c r="W511" i="1"/>
  <c r="U511" i="1"/>
  <c r="X511" i="1"/>
  <c r="T511" i="1"/>
  <c r="V511" i="1"/>
  <c r="J509" i="1"/>
  <c r="AB509" i="1"/>
  <c r="S509" i="1" s="1"/>
  <c r="AH509" i="1"/>
  <c r="AJ509" i="1"/>
  <c r="Z509" i="1"/>
  <c r="Q509" i="1" s="1"/>
  <c r="AG509" i="1"/>
  <c r="AA509" i="1"/>
  <c r="AI509" i="1"/>
  <c r="Y294" i="1"/>
  <c r="G292" i="1"/>
  <c r="H293" i="1"/>
  <c r="BB293" i="1" s="1"/>
  <c r="X293" i="1"/>
  <c r="W293" i="1"/>
  <c r="T293" i="1"/>
  <c r="V293" i="1"/>
  <c r="U293" i="1"/>
  <c r="J295" i="1"/>
  <c r="AG295" i="1"/>
  <c r="AI295" i="1"/>
  <c r="AB295" i="1"/>
  <c r="Z295" i="1"/>
  <c r="AH295" i="1"/>
  <c r="AJ295" i="1"/>
  <c r="AA295" i="1"/>
  <c r="R295" i="1" s="1"/>
  <c r="AO296" i="1"/>
  <c r="AO508" i="1"/>
  <c r="BK292" i="1" l="1"/>
  <c r="BO292" i="1"/>
  <c r="BL292" i="1"/>
  <c r="AX292" i="1"/>
  <c r="AY292" i="1"/>
  <c r="S295" i="1"/>
  <c r="Q295" i="1"/>
  <c r="BH510" i="1"/>
  <c r="BH294" i="1"/>
  <c r="BA296" i="1"/>
  <c r="BA508" i="1"/>
  <c r="BJ293" i="1"/>
  <c r="BJ511" i="1"/>
  <c r="BF296" i="1"/>
  <c r="BG296" i="1"/>
  <c r="BF508" i="1"/>
  <c r="BG508" i="1"/>
  <c r="BE295" i="1"/>
  <c r="AZ295" i="1" s="1"/>
  <c r="BE509" i="1"/>
  <c r="AZ509" i="1" s="1"/>
  <c r="BC293" i="1"/>
  <c r="BD293" i="1"/>
  <c r="BC511" i="1"/>
  <c r="BD511" i="1"/>
  <c r="R509" i="1"/>
  <c r="O294" i="1"/>
  <c r="M294" i="1"/>
  <c r="P294" i="1"/>
  <c r="N294" i="1"/>
  <c r="O510" i="1"/>
  <c r="M510" i="1"/>
  <c r="P510" i="1"/>
  <c r="N510" i="1"/>
  <c r="K294" i="1"/>
  <c r="K510" i="1"/>
  <c r="I293" i="1"/>
  <c r="L293" i="1"/>
  <c r="I511" i="1"/>
  <c r="L511" i="1"/>
  <c r="B513" i="1"/>
  <c r="C513" i="1"/>
  <c r="E513" i="1" s="1"/>
  <c r="D513" i="1"/>
  <c r="A514" i="1"/>
  <c r="W512" i="1"/>
  <c r="J510" i="1"/>
  <c r="AG510" i="1"/>
  <c r="AH510" i="1"/>
  <c r="AI510" i="1"/>
  <c r="AA510" i="1"/>
  <c r="AB510" i="1"/>
  <c r="Z510" i="1"/>
  <c r="AJ510" i="1"/>
  <c r="Y293" i="1"/>
  <c r="G291" i="1"/>
  <c r="H292" i="1"/>
  <c r="BB292" i="1" s="1"/>
  <c r="X292" i="1"/>
  <c r="W292" i="1"/>
  <c r="T292" i="1"/>
  <c r="U292" i="1"/>
  <c r="V292" i="1"/>
  <c r="J294" i="1"/>
  <c r="AJ294" i="1"/>
  <c r="AH294" i="1"/>
  <c r="AA294" i="1"/>
  <c r="R294" i="1" s="1"/>
  <c r="AI294" i="1"/>
  <c r="AG294" i="1"/>
  <c r="AB294" i="1"/>
  <c r="Z294" i="1"/>
  <c r="AO509" i="1"/>
  <c r="Y511" i="1"/>
  <c r="AO295" i="1"/>
  <c r="F512" i="1"/>
  <c r="X512" i="1" s="1"/>
  <c r="BK291" i="1" l="1"/>
  <c r="BO291" i="1"/>
  <c r="BL291" i="1"/>
  <c r="AY291" i="1"/>
  <c r="AX291" i="1"/>
  <c r="S510" i="1"/>
  <c r="F513" i="1"/>
  <c r="Q510" i="1"/>
  <c r="BH511" i="1"/>
  <c r="BH293" i="1"/>
  <c r="BA295" i="1"/>
  <c r="BA509" i="1"/>
  <c r="BJ292" i="1"/>
  <c r="BG295" i="1"/>
  <c r="BF295" i="1"/>
  <c r="BE510" i="1"/>
  <c r="AZ510" i="1" s="1"/>
  <c r="BE294" i="1"/>
  <c r="AZ294" i="1" s="1"/>
  <c r="BG509" i="1"/>
  <c r="BF509" i="1"/>
  <c r="BC292" i="1"/>
  <c r="BD292" i="1"/>
  <c r="S294" i="1"/>
  <c r="R510" i="1"/>
  <c r="Q294" i="1"/>
  <c r="O511" i="1"/>
  <c r="M511" i="1"/>
  <c r="P511" i="1"/>
  <c r="N511" i="1"/>
  <c r="O293" i="1"/>
  <c r="M293" i="1"/>
  <c r="P293" i="1"/>
  <c r="N293" i="1"/>
  <c r="K511" i="1"/>
  <c r="K293" i="1"/>
  <c r="I292" i="1"/>
  <c r="L292" i="1"/>
  <c r="AO294" i="1"/>
  <c r="AO510" i="1"/>
  <c r="U512" i="1"/>
  <c r="V512" i="1"/>
  <c r="H512" i="1"/>
  <c r="BB512" i="1" s="1"/>
  <c r="AJ511" i="1"/>
  <c r="J511" i="1"/>
  <c r="AB511" i="1"/>
  <c r="AH511" i="1"/>
  <c r="AG511" i="1"/>
  <c r="AI511" i="1"/>
  <c r="Z511" i="1"/>
  <c r="Q511" i="1" s="1"/>
  <c r="AA511" i="1"/>
  <c r="R511" i="1" s="1"/>
  <c r="Y292" i="1"/>
  <c r="G290" i="1"/>
  <c r="H291" i="1"/>
  <c r="BB291" i="1" s="1"/>
  <c r="X291" i="1"/>
  <c r="W291" i="1"/>
  <c r="T291" i="1"/>
  <c r="U291" i="1"/>
  <c r="V291" i="1"/>
  <c r="J293" i="1"/>
  <c r="AJ293" i="1"/>
  <c r="AH293" i="1"/>
  <c r="AA293" i="1"/>
  <c r="R293" i="1" s="1"/>
  <c r="AI293" i="1"/>
  <c r="AG293" i="1"/>
  <c r="AB293" i="1"/>
  <c r="Z293" i="1"/>
  <c r="B514" i="1"/>
  <c r="A515" i="1"/>
  <c r="C514" i="1"/>
  <c r="E514" i="1" s="1"/>
  <c r="D514" i="1"/>
  <c r="H513" i="1"/>
  <c r="BB513" i="1" s="1"/>
  <c r="W513" i="1"/>
  <c r="V513" i="1"/>
  <c r="X513" i="1"/>
  <c r="U513" i="1"/>
  <c r="T513" i="1"/>
  <c r="T512" i="1"/>
  <c r="BK290" i="1" l="1"/>
  <c r="BO290" i="1"/>
  <c r="BL290" i="1"/>
  <c r="AX290" i="1"/>
  <c r="AY290" i="1"/>
  <c r="BH292" i="1"/>
  <c r="BA294" i="1"/>
  <c r="BA510" i="1"/>
  <c r="BJ513" i="1"/>
  <c r="BJ291" i="1"/>
  <c r="BJ512" i="1"/>
  <c r="BF510" i="1"/>
  <c r="BG510" i="1"/>
  <c r="BE293" i="1"/>
  <c r="AZ293" i="1" s="1"/>
  <c r="BE511" i="1"/>
  <c r="AZ511" i="1" s="1"/>
  <c r="BF294" i="1"/>
  <c r="BG294" i="1"/>
  <c r="BC513" i="1"/>
  <c r="BD513" i="1"/>
  <c r="BC291" i="1"/>
  <c r="BD291" i="1"/>
  <c r="BC512" i="1"/>
  <c r="BD512" i="1"/>
  <c r="S293" i="1"/>
  <c r="S511" i="1"/>
  <c r="Q293" i="1"/>
  <c r="O292" i="1"/>
  <c r="M292" i="1"/>
  <c r="P292" i="1"/>
  <c r="N292" i="1"/>
  <c r="K292" i="1"/>
  <c r="I291" i="1"/>
  <c r="L291" i="1"/>
  <c r="I513" i="1"/>
  <c r="L513" i="1"/>
  <c r="I512" i="1"/>
  <c r="L512" i="1"/>
  <c r="F514" i="1"/>
  <c r="H514" i="1" s="1"/>
  <c r="BB514" i="1" s="1"/>
  <c r="AO293" i="1"/>
  <c r="Y512" i="1"/>
  <c r="W514" i="1"/>
  <c r="X514" i="1"/>
  <c r="Y291" i="1"/>
  <c r="G289" i="1"/>
  <c r="H290" i="1"/>
  <c r="BB290" i="1" s="1"/>
  <c r="X290" i="1"/>
  <c r="W290" i="1"/>
  <c r="T290" i="1"/>
  <c r="U290" i="1"/>
  <c r="V290" i="1"/>
  <c r="J292" i="1"/>
  <c r="AI292" i="1"/>
  <c r="AG292" i="1"/>
  <c r="AB292" i="1"/>
  <c r="Z292" i="1"/>
  <c r="AJ292" i="1"/>
  <c r="AH292" i="1"/>
  <c r="AA292" i="1"/>
  <c r="AO511" i="1"/>
  <c r="Y513" i="1"/>
  <c r="B515" i="1"/>
  <c r="D515" i="1"/>
  <c r="A516" i="1"/>
  <c r="C515" i="1"/>
  <c r="E515" i="1" s="1"/>
  <c r="BK289" i="1" l="1"/>
  <c r="BO289" i="1"/>
  <c r="BL289" i="1"/>
  <c r="AY289" i="1"/>
  <c r="AX289" i="1"/>
  <c r="Q292" i="1"/>
  <c r="BH512" i="1"/>
  <c r="BH291" i="1"/>
  <c r="BH513" i="1"/>
  <c r="BA511" i="1"/>
  <c r="BA293" i="1"/>
  <c r="BJ514" i="1"/>
  <c r="BJ290" i="1"/>
  <c r="BG293" i="1"/>
  <c r="BF293" i="1"/>
  <c r="BE292" i="1"/>
  <c r="AZ292" i="1" s="1"/>
  <c r="BG511" i="1"/>
  <c r="BF511" i="1"/>
  <c r="BC514" i="1"/>
  <c r="BD514" i="1"/>
  <c r="BC290" i="1"/>
  <c r="BD290" i="1"/>
  <c r="R292" i="1"/>
  <c r="S292" i="1"/>
  <c r="U514" i="1"/>
  <c r="T514" i="1"/>
  <c r="I514" i="1" s="1"/>
  <c r="V514" i="1"/>
  <c r="O512" i="1"/>
  <c r="M512" i="1"/>
  <c r="P512" i="1"/>
  <c r="N512" i="1"/>
  <c r="O513" i="1"/>
  <c r="M513" i="1"/>
  <c r="P513" i="1"/>
  <c r="N513" i="1"/>
  <c r="O291" i="1"/>
  <c r="M291" i="1"/>
  <c r="P291" i="1"/>
  <c r="N291" i="1"/>
  <c r="K512" i="1"/>
  <c r="K513" i="1"/>
  <c r="K291" i="1"/>
  <c r="I290" i="1"/>
  <c r="L290" i="1"/>
  <c r="J513" i="1"/>
  <c r="AB513" i="1"/>
  <c r="AG513" i="1"/>
  <c r="Z513" i="1"/>
  <c r="AJ513" i="1"/>
  <c r="AA513" i="1"/>
  <c r="AH513" i="1"/>
  <c r="AI513" i="1"/>
  <c r="J512" i="1"/>
  <c r="AB512" i="1"/>
  <c r="AI512" i="1"/>
  <c r="AG512" i="1"/>
  <c r="Z512" i="1"/>
  <c r="AJ512" i="1"/>
  <c r="AA512" i="1"/>
  <c r="AH512" i="1"/>
  <c r="B516" i="1"/>
  <c r="A517" i="1"/>
  <c r="C516" i="1"/>
  <c r="E516" i="1" s="1"/>
  <c r="D516" i="1"/>
  <c r="W515" i="1"/>
  <c r="AO292" i="1"/>
  <c r="Y290" i="1"/>
  <c r="G288" i="1"/>
  <c r="H289" i="1"/>
  <c r="BB289" i="1" s="1"/>
  <c r="X289" i="1"/>
  <c r="W289" i="1"/>
  <c r="T289" i="1"/>
  <c r="V289" i="1"/>
  <c r="U289" i="1"/>
  <c r="J291" i="1"/>
  <c r="AG291" i="1"/>
  <c r="AI291" i="1"/>
  <c r="AB291" i="1"/>
  <c r="Z291" i="1"/>
  <c r="AH291" i="1"/>
  <c r="AJ291" i="1"/>
  <c r="AA291" i="1"/>
  <c r="F515" i="1"/>
  <c r="H515" i="1" s="1"/>
  <c r="BB515" i="1" s="1"/>
  <c r="Q512" i="1" l="1"/>
  <c r="BK288" i="1"/>
  <c r="BO288" i="1"/>
  <c r="BL288" i="1"/>
  <c r="AX288" i="1"/>
  <c r="AY288" i="1"/>
  <c r="R291" i="1"/>
  <c r="BH290" i="1"/>
  <c r="BH514" i="1"/>
  <c r="BA292" i="1"/>
  <c r="BJ515" i="1"/>
  <c r="BJ289" i="1"/>
  <c r="BF292" i="1"/>
  <c r="BG292" i="1"/>
  <c r="BE291" i="1"/>
  <c r="AZ291" i="1" s="1"/>
  <c r="BE513" i="1"/>
  <c r="AZ513" i="1" s="1"/>
  <c r="BE512" i="1"/>
  <c r="AZ512" i="1" s="1"/>
  <c r="BC289" i="1"/>
  <c r="BD289" i="1"/>
  <c r="BC515" i="1"/>
  <c r="BD515" i="1"/>
  <c r="S291" i="1"/>
  <c r="R513" i="1"/>
  <c r="S513" i="1"/>
  <c r="L514" i="1"/>
  <c r="Y514" i="1"/>
  <c r="R512" i="1"/>
  <c r="Q513" i="1"/>
  <c r="F516" i="1"/>
  <c r="X516" i="1" s="1"/>
  <c r="S512" i="1"/>
  <c r="Q291" i="1"/>
  <c r="O514" i="1"/>
  <c r="M514" i="1"/>
  <c r="P514" i="1"/>
  <c r="N514" i="1"/>
  <c r="O290" i="1"/>
  <c r="M290" i="1"/>
  <c r="P290" i="1"/>
  <c r="N290" i="1"/>
  <c r="K514" i="1"/>
  <c r="K290" i="1"/>
  <c r="I289" i="1"/>
  <c r="L289" i="1"/>
  <c r="B517" i="1"/>
  <c r="C517" i="1"/>
  <c r="E517" i="1" s="1"/>
  <c r="D517" i="1"/>
  <c r="A518" i="1"/>
  <c r="AO512" i="1"/>
  <c r="V515" i="1"/>
  <c r="X515" i="1"/>
  <c r="AJ514" i="1"/>
  <c r="J514" i="1"/>
  <c r="AB514" i="1"/>
  <c r="Z514" i="1"/>
  <c r="AH514" i="1"/>
  <c r="AI514" i="1"/>
  <c r="AG514" i="1"/>
  <c r="AA514" i="1"/>
  <c r="R514" i="1" s="1"/>
  <c r="AO291" i="1"/>
  <c r="Y289" i="1"/>
  <c r="G287" i="1"/>
  <c r="H288" i="1"/>
  <c r="BB288" i="1" s="1"/>
  <c r="X288" i="1"/>
  <c r="W288" i="1"/>
  <c r="T288" i="1"/>
  <c r="U288" i="1"/>
  <c r="V288" i="1"/>
  <c r="J290" i="1"/>
  <c r="AG290" i="1"/>
  <c r="AI290" i="1"/>
  <c r="AB290" i="1"/>
  <c r="Z290" i="1"/>
  <c r="AH290" i="1"/>
  <c r="AJ290" i="1"/>
  <c r="AA290" i="1"/>
  <c r="W516" i="1"/>
  <c r="V516" i="1"/>
  <c r="T516" i="1"/>
  <c r="AO513" i="1"/>
  <c r="T515" i="1"/>
  <c r="U515" i="1"/>
  <c r="H516" i="1" l="1"/>
  <c r="BB516" i="1" s="1"/>
  <c r="BK287" i="1"/>
  <c r="BO287" i="1"/>
  <c r="BL287" i="1"/>
  <c r="AY287" i="1"/>
  <c r="AX287" i="1"/>
  <c r="U516" i="1"/>
  <c r="R290" i="1"/>
  <c r="S290" i="1"/>
  <c r="S514" i="1"/>
  <c r="BH289" i="1"/>
  <c r="BH515" i="1"/>
  <c r="BA512" i="1"/>
  <c r="BA291" i="1"/>
  <c r="BA513" i="1"/>
  <c r="BJ516" i="1"/>
  <c r="BJ288" i="1"/>
  <c r="BF512" i="1"/>
  <c r="BG512" i="1"/>
  <c r="BG291" i="1"/>
  <c r="BF291" i="1"/>
  <c r="BE290" i="1"/>
  <c r="AZ290" i="1" s="1"/>
  <c r="BE514" i="1"/>
  <c r="AZ514" i="1" s="1"/>
  <c r="BG513" i="1"/>
  <c r="BF513" i="1"/>
  <c r="BC516" i="1"/>
  <c r="BD516" i="1"/>
  <c r="BC288" i="1"/>
  <c r="BD288" i="1"/>
  <c r="Q290" i="1"/>
  <c r="Q514" i="1"/>
  <c r="F517" i="1"/>
  <c r="T517" i="1" s="1"/>
  <c r="O289" i="1"/>
  <c r="M289" i="1"/>
  <c r="P289" i="1"/>
  <c r="N289" i="1"/>
  <c r="K289" i="1"/>
  <c r="I515" i="1"/>
  <c r="L515" i="1"/>
  <c r="I516" i="1"/>
  <c r="L516" i="1"/>
  <c r="I288" i="1"/>
  <c r="L288" i="1"/>
  <c r="Y516" i="1"/>
  <c r="AO514" i="1"/>
  <c r="Y515" i="1"/>
  <c r="AO290" i="1"/>
  <c r="Y288" i="1"/>
  <c r="G286" i="1"/>
  <c r="H287" i="1"/>
  <c r="BB287" i="1" s="1"/>
  <c r="X287" i="1"/>
  <c r="W287" i="1"/>
  <c r="T287" i="1"/>
  <c r="U287" i="1"/>
  <c r="V287" i="1"/>
  <c r="J289" i="1"/>
  <c r="AJ289" i="1"/>
  <c r="AH289" i="1"/>
  <c r="AA289" i="1"/>
  <c r="R289" i="1" s="1"/>
  <c r="AI289" i="1"/>
  <c r="AG289" i="1"/>
  <c r="AB289" i="1"/>
  <c r="Z289" i="1"/>
  <c r="B518" i="1"/>
  <c r="A519" i="1"/>
  <c r="C518" i="1"/>
  <c r="E518" i="1" s="1"/>
  <c r="D518" i="1"/>
  <c r="H517" i="1"/>
  <c r="BB517" i="1" s="1"/>
  <c r="W517" i="1"/>
  <c r="U517" i="1"/>
  <c r="X517" i="1" l="1"/>
  <c r="V517" i="1"/>
  <c r="BK286" i="1"/>
  <c r="BO286" i="1"/>
  <c r="BL286" i="1"/>
  <c r="AX286" i="1"/>
  <c r="AY286" i="1"/>
  <c r="BH288" i="1"/>
  <c r="BH516" i="1"/>
  <c r="BA290" i="1"/>
  <c r="BA514" i="1"/>
  <c r="BJ517" i="1"/>
  <c r="BJ287" i="1"/>
  <c r="BF290" i="1"/>
  <c r="BG290" i="1"/>
  <c r="BE289" i="1"/>
  <c r="AZ289" i="1" s="1"/>
  <c r="BF514" i="1"/>
  <c r="BG514" i="1"/>
  <c r="BC287" i="1"/>
  <c r="BD287" i="1"/>
  <c r="BC517" i="1"/>
  <c r="BD517" i="1"/>
  <c r="S289" i="1"/>
  <c r="Q289" i="1"/>
  <c r="F518" i="1"/>
  <c r="X518" i="1" s="1"/>
  <c r="O288" i="1"/>
  <c r="M288" i="1"/>
  <c r="P288" i="1"/>
  <c r="N288" i="1"/>
  <c r="O516" i="1"/>
  <c r="M516" i="1"/>
  <c r="P516" i="1"/>
  <c r="N516" i="1"/>
  <c r="O515" i="1"/>
  <c r="M515" i="1"/>
  <c r="P515" i="1"/>
  <c r="N515" i="1"/>
  <c r="K288" i="1"/>
  <c r="K516" i="1"/>
  <c r="K515" i="1"/>
  <c r="I517" i="1"/>
  <c r="L517" i="1"/>
  <c r="I287" i="1"/>
  <c r="L287" i="1"/>
  <c r="AO289" i="1"/>
  <c r="Y517" i="1"/>
  <c r="H518" i="1"/>
  <c r="BB518" i="1" s="1"/>
  <c r="W518" i="1"/>
  <c r="V518" i="1"/>
  <c r="U518" i="1"/>
  <c r="T518" i="1"/>
  <c r="Y287" i="1"/>
  <c r="G285" i="1"/>
  <c r="H286" i="1"/>
  <c r="BB286" i="1" s="1"/>
  <c r="X286" i="1"/>
  <c r="W286" i="1"/>
  <c r="T286" i="1"/>
  <c r="U286" i="1"/>
  <c r="V286" i="1"/>
  <c r="J288" i="1"/>
  <c r="AG288" i="1"/>
  <c r="AI288" i="1"/>
  <c r="AB288" i="1"/>
  <c r="S288" i="1" s="1"/>
  <c r="Z288" i="1"/>
  <c r="AH288" i="1"/>
  <c r="AJ288" i="1"/>
  <c r="AA288" i="1"/>
  <c r="R288" i="1" s="1"/>
  <c r="J516" i="1"/>
  <c r="AB516" i="1"/>
  <c r="AH516" i="1"/>
  <c r="AI516" i="1"/>
  <c r="AA516" i="1"/>
  <c r="AG516" i="1"/>
  <c r="Z516" i="1"/>
  <c r="AJ516" i="1"/>
  <c r="B519" i="1"/>
  <c r="C519" i="1"/>
  <c r="E519" i="1" s="1"/>
  <c r="D519" i="1"/>
  <c r="A520" i="1"/>
  <c r="J515" i="1"/>
  <c r="AB515" i="1"/>
  <c r="AH515" i="1"/>
  <c r="AJ515" i="1"/>
  <c r="AA515" i="1"/>
  <c r="AG515" i="1"/>
  <c r="Z515" i="1"/>
  <c r="AI515" i="1"/>
  <c r="Q515" i="1" l="1"/>
  <c r="Q516" i="1"/>
  <c r="Q288" i="1"/>
  <c r="S515" i="1"/>
  <c r="S516" i="1"/>
  <c r="BK285" i="1"/>
  <c r="BO285" i="1"/>
  <c r="BL285" i="1"/>
  <c r="AY285" i="1"/>
  <c r="AX285" i="1"/>
  <c r="BH517" i="1"/>
  <c r="BH287" i="1"/>
  <c r="BA289" i="1"/>
  <c r="BJ286" i="1"/>
  <c r="BJ518" i="1"/>
  <c r="BG289" i="1"/>
  <c r="BF289" i="1"/>
  <c r="BE515" i="1"/>
  <c r="AZ515" i="1" s="1"/>
  <c r="BE516" i="1"/>
  <c r="AZ516" i="1" s="1"/>
  <c r="BE288" i="1"/>
  <c r="AZ288" i="1" s="1"/>
  <c r="BC286" i="1"/>
  <c r="BD286" i="1"/>
  <c r="BC518" i="1"/>
  <c r="BD518" i="1"/>
  <c r="R515" i="1"/>
  <c r="R516" i="1"/>
  <c r="O287" i="1"/>
  <c r="M287" i="1"/>
  <c r="P287" i="1"/>
  <c r="N287" i="1"/>
  <c r="O517" i="1"/>
  <c r="M517" i="1"/>
  <c r="P517" i="1"/>
  <c r="N517" i="1"/>
  <c r="K287" i="1"/>
  <c r="K517" i="1"/>
  <c r="I286" i="1"/>
  <c r="L286" i="1"/>
  <c r="I518" i="1"/>
  <c r="L518" i="1"/>
  <c r="W519" i="1"/>
  <c r="Y518" i="1"/>
  <c r="AJ517" i="1"/>
  <c r="J517" i="1"/>
  <c r="AB517" i="1"/>
  <c r="S517" i="1" s="1"/>
  <c r="AA517" i="1"/>
  <c r="AI517" i="1"/>
  <c r="AH517" i="1"/>
  <c r="AG517" i="1"/>
  <c r="Z517" i="1"/>
  <c r="B520" i="1"/>
  <c r="C520" i="1"/>
  <c r="E520" i="1" s="1"/>
  <c r="D520" i="1"/>
  <c r="A521" i="1"/>
  <c r="AO515" i="1"/>
  <c r="AO516" i="1"/>
  <c r="AO288" i="1"/>
  <c r="Y286" i="1"/>
  <c r="G284" i="1"/>
  <c r="H285" i="1"/>
  <c r="BB285" i="1" s="1"/>
  <c r="X285" i="1"/>
  <c r="W285" i="1"/>
  <c r="T285" i="1"/>
  <c r="V285" i="1"/>
  <c r="U285" i="1"/>
  <c r="J287" i="1"/>
  <c r="AG287" i="1"/>
  <c r="AI287" i="1"/>
  <c r="AB287" i="1"/>
  <c r="S287" i="1" s="1"/>
  <c r="Z287" i="1"/>
  <c r="AH287" i="1"/>
  <c r="AJ287" i="1"/>
  <c r="AA287" i="1"/>
  <c r="F519" i="1"/>
  <c r="X519" i="1" s="1"/>
  <c r="Q287" i="1" l="1"/>
  <c r="Q517" i="1"/>
  <c r="BK284" i="1"/>
  <c r="BO284" i="1"/>
  <c r="BL284" i="1"/>
  <c r="AX284" i="1"/>
  <c r="AY284" i="1"/>
  <c r="R287" i="1"/>
  <c r="BH518" i="1"/>
  <c r="BH286" i="1"/>
  <c r="BA288" i="1"/>
  <c r="BA515" i="1"/>
  <c r="BA516" i="1"/>
  <c r="BJ285" i="1"/>
  <c r="BF288" i="1"/>
  <c r="BG288" i="1"/>
  <c r="BG515" i="1"/>
  <c r="BF515" i="1"/>
  <c r="BE517" i="1"/>
  <c r="AZ517" i="1" s="1"/>
  <c r="BE287" i="1"/>
  <c r="AZ287" i="1" s="1"/>
  <c r="BF516" i="1"/>
  <c r="BG516" i="1"/>
  <c r="BC285" i="1"/>
  <c r="BD285" i="1"/>
  <c r="R517" i="1"/>
  <c r="O518" i="1"/>
  <c r="M518" i="1"/>
  <c r="P518" i="1"/>
  <c r="N518" i="1"/>
  <c r="O286" i="1"/>
  <c r="M286" i="1"/>
  <c r="P286" i="1"/>
  <c r="N286" i="1"/>
  <c r="K518" i="1"/>
  <c r="K286" i="1"/>
  <c r="I285" i="1"/>
  <c r="L285" i="1"/>
  <c r="F520" i="1"/>
  <c r="X520" i="1" s="1"/>
  <c r="Y285" i="1"/>
  <c r="G283" i="1"/>
  <c r="H284" i="1"/>
  <c r="BB284" i="1" s="1"/>
  <c r="X284" i="1"/>
  <c r="W284" i="1"/>
  <c r="T284" i="1"/>
  <c r="U284" i="1"/>
  <c r="V284" i="1"/>
  <c r="J286" i="1"/>
  <c r="AI286" i="1"/>
  <c r="AG286" i="1"/>
  <c r="AB286" i="1"/>
  <c r="S286" i="1" s="1"/>
  <c r="Z286" i="1"/>
  <c r="Q286" i="1" s="1"/>
  <c r="AJ286" i="1"/>
  <c r="AH286" i="1"/>
  <c r="AA286" i="1"/>
  <c r="R286" i="1" s="1"/>
  <c r="AO517" i="1"/>
  <c r="AO287" i="1"/>
  <c r="T519" i="1"/>
  <c r="U519" i="1"/>
  <c r="H519" i="1"/>
  <c r="BB519" i="1" s="1"/>
  <c r="B521" i="1"/>
  <c r="D521" i="1"/>
  <c r="A522" i="1"/>
  <c r="C521" i="1"/>
  <c r="E521" i="1" s="1"/>
  <c r="W520" i="1"/>
  <c r="U520" i="1"/>
  <c r="J518" i="1"/>
  <c r="AB518" i="1"/>
  <c r="AI518" i="1"/>
  <c r="AA518" i="1"/>
  <c r="Z518" i="1"/>
  <c r="AJ518" i="1"/>
  <c r="AH518" i="1"/>
  <c r="AG518" i="1"/>
  <c r="V519" i="1"/>
  <c r="V520" i="1" l="1"/>
  <c r="T520" i="1"/>
  <c r="I520" i="1" s="1"/>
  <c r="H520" i="1"/>
  <c r="BB520" i="1" s="1"/>
  <c r="BC520" i="1" s="1"/>
  <c r="BK283" i="1"/>
  <c r="BO283" i="1"/>
  <c r="BL283" i="1"/>
  <c r="AY283" i="1"/>
  <c r="AX283" i="1"/>
  <c r="Q518" i="1"/>
  <c r="BH285" i="1"/>
  <c r="BA287" i="1"/>
  <c r="BA517" i="1"/>
  <c r="BJ519" i="1"/>
  <c r="BJ284" i="1"/>
  <c r="BJ520" i="1"/>
  <c r="BG517" i="1"/>
  <c r="BF517" i="1"/>
  <c r="BE286" i="1"/>
  <c r="AZ286" i="1" s="1"/>
  <c r="BE518" i="1"/>
  <c r="AZ518" i="1" s="1"/>
  <c r="BG287" i="1"/>
  <c r="BF287" i="1"/>
  <c r="BC519" i="1"/>
  <c r="BD519" i="1"/>
  <c r="BC284" i="1"/>
  <c r="BD284" i="1"/>
  <c r="BD520" i="1"/>
  <c r="R518" i="1"/>
  <c r="S518" i="1"/>
  <c r="O285" i="1"/>
  <c r="M285" i="1"/>
  <c r="P285" i="1"/>
  <c r="N285" i="1"/>
  <c r="K285" i="1"/>
  <c r="L520" i="1"/>
  <c r="I284" i="1"/>
  <c r="L284" i="1"/>
  <c r="I519" i="1"/>
  <c r="L519" i="1"/>
  <c r="W521" i="1"/>
  <c r="Y519" i="1"/>
  <c r="AO286" i="1"/>
  <c r="Y284" i="1"/>
  <c r="G282" i="1"/>
  <c r="H283" i="1"/>
  <c r="BB283" i="1" s="1"/>
  <c r="X283" i="1"/>
  <c r="W283" i="1"/>
  <c r="T283" i="1"/>
  <c r="U283" i="1"/>
  <c r="V283" i="1"/>
  <c r="J285" i="1"/>
  <c r="AI285" i="1"/>
  <c r="AG285" i="1"/>
  <c r="AB285" i="1"/>
  <c r="Z285" i="1"/>
  <c r="AJ285" i="1"/>
  <c r="AH285" i="1"/>
  <c r="AA285" i="1"/>
  <c r="F521" i="1"/>
  <c r="X521" i="1" s="1"/>
  <c r="AO518" i="1"/>
  <c r="B522" i="1"/>
  <c r="A523" i="1"/>
  <c r="C522" i="1"/>
  <c r="E522" i="1" s="1"/>
  <c r="D522" i="1"/>
  <c r="Y520" i="1" l="1"/>
  <c r="BK282" i="1"/>
  <c r="BO282" i="1"/>
  <c r="BL282" i="1"/>
  <c r="AX282" i="1"/>
  <c r="AY282" i="1"/>
  <c r="R285" i="1"/>
  <c r="S285" i="1"/>
  <c r="BH520" i="1"/>
  <c r="BH284" i="1"/>
  <c r="BH519" i="1"/>
  <c r="BA518" i="1"/>
  <c r="BA286" i="1"/>
  <c r="BJ283" i="1"/>
  <c r="BF286" i="1"/>
  <c r="BG286" i="1"/>
  <c r="BF518" i="1"/>
  <c r="BG518" i="1"/>
  <c r="BE285" i="1"/>
  <c r="AZ285" i="1" s="1"/>
  <c r="BC283" i="1"/>
  <c r="BD283" i="1"/>
  <c r="Q285" i="1"/>
  <c r="O519" i="1"/>
  <c r="M519" i="1"/>
  <c r="P519" i="1"/>
  <c r="N519" i="1"/>
  <c r="O284" i="1"/>
  <c r="M284" i="1"/>
  <c r="P284" i="1"/>
  <c r="N284" i="1"/>
  <c r="O520" i="1"/>
  <c r="M520" i="1"/>
  <c r="P520" i="1"/>
  <c r="N520" i="1"/>
  <c r="K519" i="1"/>
  <c r="K284" i="1"/>
  <c r="K520" i="1"/>
  <c r="I283" i="1"/>
  <c r="L283" i="1"/>
  <c r="F522" i="1"/>
  <c r="H522" i="1" s="1"/>
  <c r="BB522" i="1" s="1"/>
  <c r="W522" i="1"/>
  <c r="T522" i="1"/>
  <c r="U522" i="1"/>
  <c r="U521" i="1"/>
  <c r="V521" i="1"/>
  <c r="H521" i="1"/>
  <c r="BB521" i="1" s="1"/>
  <c r="B523" i="1"/>
  <c r="D523" i="1"/>
  <c r="A524" i="1"/>
  <c r="C523" i="1"/>
  <c r="E523" i="1" s="1"/>
  <c r="J520" i="1"/>
  <c r="AJ520" i="1"/>
  <c r="AG520" i="1"/>
  <c r="AA520" i="1"/>
  <c r="Z520" i="1"/>
  <c r="AB520" i="1"/>
  <c r="AH520" i="1"/>
  <c r="AI520" i="1"/>
  <c r="AO285" i="1"/>
  <c r="Y283" i="1"/>
  <c r="G281" i="1"/>
  <c r="H282" i="1"/>
  <c r="BB282" i="1" s="1"/>
  <c r="X282" i="1"/>
  <c r="W282" i="1"/>
  <c r="T282" i="1"/>
  <c r="U282" i="1"/>
  <c r="V282" i="1"/>
  <c r="J284" i="1"/>
  <c r="AJ284" i="1"/>
  <c r="AH284" i="1"/>
  <c r="AA284" i="1"/>
  <c r="R284" i="1" s="1"/>
  <c r="AI284" i="1"/>
  <c r="AG284" i="1"/>
  <c r="AB284" i="1"/>
  <c r="Z284" i="1"/>
  <c r="J519" i="1"/>
  <c r="AJ519" i="1"/>
  <c r="AH519" i="1"/>
  <c r="AB519" i="1"/>
  <c r="S519" i="1" s="1"/>
  <c r="AA519" i="1"/>
  <c r="AI519" i="1"/>
  <c r="AG519" i="1"/>
  <c r="Z519" i="1"/>
  <c r="T521" i="1"/>
  <c r="BK281" i="1" l="1"/>
  <c r="BO281" i="1"/>
  <c r="BL281" i="1"/>
  <c r="AY281" i="1"/>
  <c r="AX281" i="1"/>
  <c r="X522" i="1"/>
  <c r="V522" i="1"/>
  <c r="Y522" i="1" s="1"/>
  <c r="R519" i="1"/>
  <c r="S284" i="1"/>
  <c r="Q519" i="1"/>
  <c r="Q284" i="1"/>
  <c r="BH283" i="1"/>
  <c r="BA285" i="1"/>
  <c r="BJ282" i="1"/>
  <c r="BJ521" i="1"/>
  <c r="BJ522" i="1"/>
  <c r="BG285" i="1"/>
  <c r="BF285" i="1"/>
  <c r="BE520" i="1"/>
  <c r="AZ520" i="1" s="1"/>
  <c r="BE284" i="1"/>
  <c r="AZ284" i="1" s="1"/>
  <c r="BE519" i="1"/>
  <c r="AZ519" i="1" s="1"/>
  <c r="BC282" i="1"/>
  <c r="BD282" i="1"/>
  <c r="BC521" i="1"/>
  <c r="BD521" i="1"/>
  <c r="BC522" i="1"/>
  <c r="BD522" i="1"/>
  <c r="S520" i="1"/>
  <c r="R520" i="1"/>
  <c r="Q520" i="1"/>
  <c r="O283" i="1"/>
  <c r="M283" i="1"/>
  <c r="P283" i="1"/>
  <c r="N283" i="1"/>
  <c r="K283" i="1"/>
  <c r="I522" i="1"/>
  <c r="L522" i="1"/>
  <c r="I521" i="1"/>
  <c r="L521" i="1"/>
  <c r="I282" i="1"/>
  <c r="L282" i="1"/>
  <c r="AO284" i="1"/>
  <c r="AO519" i="1"/>
  <c r="W523" i="1"/>
  <c r="F523" i="1"/>
  <c r="X523" i="1" s="1"/>
  <c r="Y521" i="1"/>
  <c r="Y282" i="1"/>
  <c r="G280" i="1"/>
  <c r="H281" i="1"/>
  <c r="BB281" i="1" s="1"/>
  <c r="X281" i="1"/>
  <c r="W281" i="1"/>
  <c r="T281" i="1"/>
  <c r="V281" i="1"/>
  <c r="U281" i="1"/>
  <c r="J283" i="1"/>
  <c r="AH283" i="1"/>
  <c r="AJ283" i="1"/>
  <c r="AA283" i="1"/>
  <c r="R283" i="1" s="1"/>
  <c r="AG283" i="1"/>
  <c r="AI283" i="1"/>
  <c r="AB283" i="1"/>
  <c r="Z283" i="1"/>
  <c r="AO520" i="1"/>
  <c r="B524" i="1"/>
  <c r="A525" i="1"/>
  <c r="C524" i="1"/>
  <c r="E524" i="1" s="1"/>
  <c r="D524" i="1"/>
  <c r="F524" i="1" s="1"/>
  <c r="BK280" i="1" l="1"/>
  <c r="BO280" i="1"/>
  <c r="BL280" i="1"/>
  <c r="AX280" i="1"/>
  <c r="AY280" i="1"/>
  <c r="S283" i="1"/>
  <c r="Q283" i="1"/>
  <c r="BH522" i="1"/>
  <c r="BH521" i="1"/>
  <c r="BH282" i="1"/>
  <c r="BA284" i="1"/>
  <c r="BA519" i="1"/>
  <c r="BA520" i="1"/>
  <c r="BJ281" i="1"/>
  <c r="BG519" i="1"/>
  <c r="BF519" i="1"/>
  <c r="BF520" i="1"/>
  <c r="BG520" i="1"/>
  <c r="BF284" i="1"/>
  <c r="BG284" i="1"/>
  <c r="BE283" i="1"/>
  <c r="AZ283" i="1" s="1"/>
  <c r="BC281" i="1"/>
  <c r="BD281" i="1"/>
  <c r="O282" i="1"/>
  <c r="M282" i="1"/>
  <c r="P282" i="1"/>
  <c r="N282" i="1"/>
  <c r="O521" i="1"/>
  <c r="M521" i="1"/>
  <c r="P521" i="1"/>
  <c r="N521" i="1"/>
  <c r="O522" i="1"/>
  <c r="M522" i="1"/>
  <c r="P522" i="1"/>
  <c r="N522" i="1"/>
  <c r="K282" i="1"/>
  <c r="K521" i="1"/>
  <c r="K522" i="1"/>
  <c r="I281" i="1"/>
  <c r="L281" i="1"/>
  <c r="J522" i="1"/>
  <c r="AB522" i="1"/>
  <c r="S522" i="1" s="1"/>
  <c r="AH522" i="1"/>
  <c r="AJ522" i="1"/>
  <c r="AA522" i="1"/>
  <c r="AG522" i="1"/>
  <c r="Z522" i="1"/>
  <c r="AI522" i="1"/>
  <c r="U523" i="1"/>
  <c r="V523" i="1"/>
  <c r="H523" i="1"/>
  <c r="BB523" i="1" s="1"/>
  <c r="B525" i="1"/>
  <c r="C525" i="1"/>
  <c r="E525" i="1" s="1"/>
  <c r="D525" i="1"/>
  <c r="A526" i="1"/>
  <c r="AO283" i="1"/>
  <c r="H524" i="1"/>
  <c r="BB524" i="1" s="1"/>
  <c r="W524" i="1"/>
  <c r="V524" i="1"/>
  <c r="X524" i="1"/>
  <c r="U524" i="1"/>
  <c r="T524" i="1"/>
  <c r="Y281" i="1"/>
  <c r="G279" i="1"/>
  <c r="H280" i="1"/>
  <c r="BB280" i="1" s="1"/>
  <c r="X280" i="1"/>
  <c r="W280" i="1"/>
  <c r="T280" i="1"/>
  <c r="U280" i="1"/>
  <c r="V280" i="1"/>
  <c r="J282" i="1"/>
  <c r="AG282" i="1"/>
  <c r="AI282" i="1"/>
  <c r="AB282" i="1"/>
  <c r="S282" i="1" s="1"/>
  <c r="Z282" i="1"/>
  <c r="Q282" i="1" s="1"/>
  <c r="AH282" i="1"/>
  <c r="AJ282" i="1"/>
  <c r="AA282" i="1"/>
  <c r="AJ521" i="1"/>
  <c r="J521" i="1"/>
  <c r="AB521" i="1"/>
  <c r="Z521" i="1"/>
  <c r="AH521" i="1"/>
  <c r="AI521" i="1"/>
  <c r="AG521" i="1"/>
  <c r="AA521" i="1"/>
  <c r="T523" i="1"/>
  <c r="Q522" i="1" l="1"/>
  <c r="BK279" i="1"/>
  <c r="BO279" i="1"/>
  <c r="BL279" i="1"/>
  <c r="AY279" i="1"/>
  <c r="AX279" i="1"/>
  <c r="R521" i="1"/>
  <c r="R282" i="1"/>
  <c r="S521" i="1"/>
  <c r="R522" i="1"/>
  <c r="Q521" i="1"/>
  <c r="BH281" i="1"/>
  <c r="BA283" i="1"/>
  <c r="BJ280" i="1"/>
  <c r="BJ524" i="1"/>
  <c r="BJ523" i="1"/>
  <c r="F525" i="1"/>
  <c r="BG283" i="1"/>
  <c r="BF283" i="1"/>
  <c r="BE522" i="1"/>
  <c r="AZ522" i="1" s="1"/>
  <c r="BE521" i="1"/>
  <c r="AZ521" i="1" s="1"/>
  <c r="BE282" i="1"/>
  <c r="AZ282" i="1" s="1"/>
  <c r="BC280" i="1"/>
  <c r="BD280" i="1"/>
  <c r="BC524" i="1"/>
  <c r="BD524" i="1"/>
  <c r="BC523" i="1"/>
  <c r="BD523" i="1"/>
  <c r="O281" i="1"/>
  <c r="M281" i="1"/>
  <c r="P281" i="1"/>
  <c r="N281" i="1"/>
  <c r="K281" i="1"/>
  <c r="I523" i="1"/>
  <c r="L523" i="1"/>
  <c r="I280" i="1"/>
  <c r="L280" i="1"/>
  <c r="I524" i="1"/>
  <c r="L524" i="1"/>
  <c r="Y280" i="1"/>
  <c r="G278" i="1"/>
  <c r="H279" i="1"/>
  <c r="BB279" i="1" s="1"/>
  <c r="X279" i="1"/>
  <c r="W279" i="1"/>
  <c r="T279" i="1"/>
  <c r="U279" i="1"/>
  <c r="V279" i="1"/>
  <c r="J281" i="1"/>
  <c r="AJ281" i="1"/>
  <c r="AH281" i="1"/>
  <c r="AA281" i="1"/>
  <c r="R281" i="1" s="1"/>
  <c r="AI281" i="1"/>
  <c r="AG281" i="1"/>
  <c r="AB281" i="1"/>
  <c r="Z281" i="1"/>
  <c r="AO522" i="1"/>
  <c r="AO282" i="1"/>
  <c r="Y523" i="1"/>
  <c r="AO521" i="1"/>
  <c r="Y524" i="1"/>
  <c r="B526" i="1"/>
  <c r="C526" i="1"/>
  <c r="E526" i="1" s="1"/>
  <c r="D526" i="1"/>
  <c r="A527" i="1"/>
  <c r="H525" i="1"/>
  <c r="BB525" i="1" s="1"/>
  <c r="W525" i="1"/>
  <c r="U525" i="1"/>
  <c r="X525" i="1"/>
  <c r="T525" i="1"/>
  <c r="V525" i="1"/>
  <c r="BK278" i="1" l="1"/>
  <c r="BO278" i="1"/>
  <c r="BL278" i="1"/>
  <c r="AX278" i="1"/>
  <c r="AY278" i="1"/>
  <c r="BH523" i="1"/>
  <c r="BH524" i="1"/>
  <c r="BH280" i="1"/>
  <c r="BA282" i="1"/>
  <c r="BA522" i="1"/>
  <c r="BA521" i="1"/>
  <c r="BJ525" i="1"/>
  <c r="BJ279" i="1"/>
  <c r="BF282" i="1"/>
  <c r="BG282" i="1"/>
  <c r="BF522" i="1"/>
  <c r="BG522" i="1"/>
  <c r="BE281" i="1"/>
  <c r="AZ281" i="1" s="1"/>
  <c r="BG521" i="1"/>
  <c r="BF521" i="1"/>
  <c r="BC525" i="1"/>
  <c r="BD525" i="1"/>
  <c r="BC279" i="1"/>
  <c r="BD279" i="1"/>
  <c r="S281" i="1"/>
  <c r="Q281" i="1"/>
  <c r="O524" i="1"/>
  <c r="M524" i="1"/>
  <c r="P524" i="1"/>
  <c r="N524" i="1"/>
  <c r="O280" i="1"/>
  <c r="M280" i="1"/>
  <c r="P280" i="1"/>
  <c r="N280" i="1"/>
  <c r="O523" i="1"/>
  <c r="M523" i="1"/>
  <c r="P523" i="1"/>
  <c r="N523" i="1"/>
  <c r="K524" i="1"/>
  <c r="K280" i="1"/>
  <c r="K523" i="1"/>
  <c r="I525" i="1"/>
  <c r="L525" i="1"/>
  <c r="I279" i="1"/>
  <c r="L279" i="1"/>
  <c r="F526" i="1"/>
  <c r="H526" i="1" s="1"/>
  <c r="BB526" i="1" s="1"/>
  <c r="AO281" i="1"/>
  <c r="Y525" i="1"/>
  <c r="B527" i="1"/>
  <c r="D527" i="1"/>
  <c r="A528" i="1"/>
  <c r="C527" i="1"/>
  <c r="E527" i="1" s="1"/>
  <c r="W526" i="1"/>
  <c r="U526" i="1"/>
  <c r="Y279" i="1"/>
  <c r="G277" i="1"/>
  <c r="H278" i="1"/>
  <c r="BB278" i="1" s="1"/>
  <c r="X278" i="1"/>
  <c r="W278" i="1"/>
  <c r="T278" i="1"/>
  <c r="U278" i="1"/>
  <c r="V278" i="1"/>
  <c r="J280" i="1"/>
  <c r="AH280" i="1"/>
  <c r="AJ280" i="1"/>
  <c r="AA280" i="1"/>
  <c r="AG280" i="1"/>
  <c r="AI280" i="1"/>
  <c r="AB280" i="1"/>
  <c r="S280" i="1" s="1"/>
  <c r="Z280" i="1"/>
  <c r="AJ524" i="1"/>
  <c r="J524" i="1"/>
  <c r="AB524" i="1"/>
  <c r="S524" i="1" s="1"/>
  <c r="AA524" i="1"/>
  <c r="AI524" i="1"/>
  <c r="AG524" i="1"/>
  <c r="AH524" i="1"/>
  <c r="Z524" i="1"/>
  <c r="J523" i="1"/>
  <c r="AB523" i="1"/>
  <c r="AH523" i="1"/>
  <c r="AG523" i="1"/>
  <c r="Z523" i="1"/>
  <c r="AI523" i="1"/>
  <c r="AA523" i="1"/>
  <c r="AJ523" i="1"/>
  <c r="R523" i="1" l="1"/>
  <c r="Q524" i="1"/>
  <c r="Q280" i="1"/>
  <c r="BK277" i="1"/>
  <c r="BO277" i="1"/>
  <c r="BL277" i="1"/>
  <c r="AY277" i="1"/>
  <c r="AX277" i="1"/>
  <c r="S523" i="1"/>
  <c r="R524" i="1"/>
  <c r="R280" i="1"/>
  <c r="Q523" i="1"/>
  <c r="BH279" i="1"/>
  <c r="BH525" i="1"/>
  <c r="BA281" i="1"/>
  <c r="BJ526" i="1"/>
  <c r="BJ278" i="1"/>
  <c r="BG281" i="1"/>
  <c r="BF281" i="1"/>
  <c r="BE523" i="1"/>
  <c r="AZ523" i="1" s="1"/>
  <c r="BE280" i="1"/>
  <c r="AZ280" i="1" s="1"/>
  <c r="BE524" i="1"/>
  <c r="AZ524" i="1" s="1"/>
  <c r="BC278" i="1"/>
  <c r="BD278" i="1"/>
  <c r="BC526" i="1"/>
  <c r="BD526" i="1"/>
  <c r="T526" i="1"/>
  <c r="I526" i="1" s="1"/>
  <c r="V526" i="1"/>
  <c r="X526" i="1"/>
  <c r="O279" i="1"/>
  <c r="M279" i="1"/>
  <c r="P279" i="1"/>
  <c r="N279" i="1"/>
  <c r="O525" i="1"/>
  <c r="M525" i="1"/>
  <c r="P525" i="1"/>
  <c r="N525" i="1"/>
  <c r="K279" i="1"/>
  <c r="K525" i="1"/>
  <c r="I278" i="1"/>
  <c r="L278" i="1"/>
  <c r="AO280" i="1"/>
  <c r="W527" i="1"/>
  <c r="F527" i="1"/>
  <c r="X527" i="1" s="1"/>
  <c r="AO524" i="1"/>
  <c r="AO523" i="1"/>
  <c r="Y278" i="1"/>
  <c r="G276" i="1"/>
  <c r="H277" i="1"/>
  <c r="BB277" i="1" s="1"/>
  <c r="X277" i="1"/>
  <c r="W277" i="1"/>
  <c r="T277" i="1"/>
  <c r="V277" i="1"/>
  <c r="U277" i="1"/>
  <c r="J279" i="1"/>
  <c r="AG279" i="1"/>
  <c r="AI279" i="1"/>
  <c r="AB279" i="1"/>
  <c r="Z279" i="1"/>
  <c r="AH279" i="1"/>
  <c r="AJ279" i="1"/>
  <c r="AA279" i="1"/>
  <c r="R279" i="1" s="1"/>
  <c r="B528" i="1"/>
  <c r="A529" i="1"/>
  <c r="C528" i="1"/>
  <c r="E528" i="1" s="1"/>
  <c r="D528" i="1"/>
  <c r="J525" i="1"/>
  <c r="AB525" i="1"/>
  <c r="S525" i="1" s="1"/>
  <c r="AG525" i="1"/>
  <c r="AI525" i="1"/>
  <c r="AA525" i="1"/>
  <c r="AJ525" i="1"/>
  <c r="Z525" i="1"/>
  <c r="AH525" i="1"/>
  <c r="S279" i="1" l="1"/>
  <c r="BK276" i="1"/>
  <c r="BO276" i="1"/>
  <c r="BL276" i="1"/>
  <c r="AX276" i="1"/>
  <c r="AY276" i="1"/>
  <c r="BH278" i="1"/>
  <c r="BH526" i="1"/>
  <c r="BA524" i="1"/>
  <c r="BA523" i="1"/>
  <c r="BA280" i="1"/>
  <c r="R525" i="1"/>
  <c r="BJ277" i="1"/>
  <c r="BF524" i="1"/>
  <c r="BG524" i="1"/>
  <c r="BG523" i="1"/>
  <c r="BF523" i="1"/>
  <c r="BF280" i="1"/>
  <c r="BG280" i="1"/>
  <c r="BE525" i="1"/>
  <c r="AZ525" i="1" s="1"/>
  <c r="BE279" i="1"/>
  <c r="AZ279" i="1" s="1"/>
  <c r="BC277" i="1"/>
  <c r="BD277" i="1"/>
  <c r="Y526" i="1"/>
  <c r="Q279" i="1"/>
  <c r="L526" i="1"/>
  <c r="Q525" i="1"/>
  <c r="O526" i="1"/>
  <c r="M526" i="1"/>
  <c r="P526" i="1"/>
  <c r="N526" i="1"/>
  <c r="O278" i="1"/>
  <c r="M278" i="1"/>
  <c r="P278" i="1"/>
  <c r="N278" i="1"/>
  <c r="K526" i="1"/>
  <c r="K278" i="1"/>
  <c r="I277" i="1"/>
  <c r="L277" i="1"/>
  <c r="F528" i="1"/>
  <c r="B529" i="1"/>
  <c r="D529" i="1"/>
  <c r="A530" i="1"/>
  <c r="C529" i="1"/>
  <c r="E529" i="1" s="1"/>
  <c r="J526" i="1"/>
  <c r="AH526" i="1"/>
  <c r="AB526" i="1"/>
  <c r="AI526" i="1"/>
  <c r="Z526" i="1"/>
  <c r="AG526" i="1"/>
  <c r="AJ526" i="1"/>
  <c r="AA526" i="1"/>
  <c r="R526" i="1" s="1"/>
  <c r="Y277" i="1"/>
  <c r="G275" i="1"/>
  <c r="H276" i="1"/>
  <c r="BB276" i="1" s="1"/>
  <c r="X276" i="1"/>
  <c r="W276" i="1"/>
  <c r="T276" i="1"/>
  <c r="U276" i="1"/>
  <c r="V276" i="1"/>
  <c r="J278" i="1"/>
  <c r="AI278" i="1"/>
  <c r="AG278" i="1"/>
  <c r="AB278" i="1"/>
  <c r="S278" i="1" s="1"/>
  <c r="Z278" i="1"/>
  <c r="AJ278" i="1"/>
  <c r="AH278" i="1"/>
  <c r="AA278" i="1"/>
  <c r="R278" i="1" s="1"/>
  <c r="AO279" i="1"/>
  <c r="U527" i="1"/>
  <c r="V527" i="1"/>
  <c r="H527" i="1"/>
  <c r="BB527" i="1" s="1"/>
  <c r="AO525" i="1"/>
  <c r="H528" i="1"/>
  <c r="BB528" i="1" s="1"/>
  <c r="W528" i="1"/>
  <c r="U528" i="1"/>
  <c r="X528" i="1"/>
  <c r="T528" i="1"/>
  <c r="V528" i="1"/>
  <c r="T527" i="1"/>
  <c r="Q278" i="1" l="1"/>
  <c r="Q526" i="1"/>
  <c r="BK275" i="1"/>
  <c r="BO275" i="1"/>
  <c r="BL275" i="1"/>
  <c r="AY275" i="1"/>
  <c r="AX275" i="1"/>
  <c r="BH277" i="1"/>
  <c r="BA525" i="1"/>
  <c r="BA279" i="1"/>
  <c r="BJ528" i="1"/>
  <c r="BJ527" i="1"/>
  <c r="BJ276" i="1"/>
  <c r="BG525" i="1"/>
  <c r="BF525" i="1"/>
  <c r="BG279" i="1"/>
  <c r="BF279" i="1"/>
  <c r="BE278" i="1"/>
  <c r="AZ278" i="1" s="1"/>
  <c r="BE526" i="1"/>
  <c r="AZ526" i="1" s="1"/>
  <c r="BC528" i="1"/>
  <c r="BD528" i="1"/>
  <c r="BC527" i="1"/>
  <c r="BD527" i="1"/>
  <c r="BC276" i="1"/>
  <c r="BD276" i="1"/>
  <c r="S526" i="1"/>
  <c r="O277" i="1"/>
  <c r="M277" i="1"/>
  <c r="P277" i="1"/>
  <c r="N277" i="1"/>
  <c r="K277" i="1"/>
  <c r="I527" i="1"/>
  <c r="L527" i="1"/>
  <c r="I528" i="1"/>
  <c r="L528" i="1"/>
  <c r="I276" i="1"/>
  <c r="L276" i="1"/>
  <c r="J277" i="1"/>
  <c r="AI277" i="1"/>
  <c r="AG277" i="1"/>
  <c r="AB277" i="1"/>
  <c r="S277" i="1" s="1"/>
  <c r="Z277" i="1"/>
  <c r="AJ277" i="1"/>
  <c r="AH277" i="1"/>
  <c r="AA277" i="1"/>
  <c r="AO526" i="1"/>
  <c r="B530" i="1"/>
  <c r="A531" i="1"/>
  <c r="C530" i="1"/>
  <c r="E530" i="1" s="1"/>
  <c r="D530" i="1"/>
  <c r="Y527" i="1"/>
  <c r="Y528" i="1"/>
  <c r="AO278" i="1"/>
  <c r="Y276" i="1"/>
  <c r="G274" i="1"/>
  <c r="H275" i="1"/>
  <c r="BB275" i="1" s="1"/>
  <c r="X275" i="1"/>
  <c r="W275" i="1"/>
  <c r="T275" i="1"/>
  <c r="U275" i="1"/>
  <c r="V275" i="1"/>
  <c r="W529" i="1"/>
  <c r="F529" i="1"/>
  <c r="T529" i="1" s="1"/>
  <c r="Q277" i="1" l="1"/>
  <c r="R277" i="1"/>
  <c r="BK274" i="1"/>
  <c r="BO274" i="1"/>
  <c r="BL274" i="1"/>
  <c r="AX274" i="1"/>
  <c r="AY274" i="1"/>
  <c r="BH276" i="1"/>
  <c r="BH527" i="1"/>
  <c r="BH528" i="1"/>
  <c r="BA526" i="1"/>
  <c r="BA278" i="1"/>
  <c r="BJ275" i="1"/>
  <c r="BF278" i="1"/>
  <c r="BG278" i="1"/>
  <c r="BE277" i="1"/>
  <c r="AZ277" i="1" s="1"/>
  <c r="BF526" i="1"/>
  <c r="BG526" i="1"/>
  <c r="BC275" i="1"/>
  <c r="BD275" i="1"/>
  <c r="O276" i="1"/>
  <c r="M276" i="1"/>
  <c r="P276" i="1"/>
  <c r="N276" i="1"/>
  <c r="O528" i="1"/>
  <c r="M528" i="1"/>
  <c r="P528" i="1"/>
  <c r="N528" i="1"/>
  <c r="O527" i="1"/>
  <c r="M527" i="1"/>
  <c r="P527" i="1"/>
  <c r="N527" i="1"/>
  <c r="K276" i="1"/>
  <c r="K528" i="1"/>
  <c r="K527" i="1"/>
  <c r="I529" i="1"/>
  <c r="I275" i="1"/>
  <c r="L275" i="1"/>
  <c r="F530" i="1"/>
  <c r="H530" i="1" s="1"/>
  <c r="BB530" i="1" s="1"/>
  <c r="Y275" i="1"/>
  <c r="G273" i="1"/>
  <c r="H274" i="1"/>
  <c r="BB274" i="1" s="1"/>
  <c r="X274" i="1"/>
  <c r="W274" i="1"/>
  <c r="T274" i="1"/>
  <c r="U274" i="1"/>
  <c r="V274" i="1"/>
  <c r="J276" i="1"/>
  <c r="AI276" i="1"/>
  <c r="AG276" i="1"/>
  <c r="AB276" i="1"/>
  <c r="S276" i="1" s="1"/>
  <c r="Z276" i="1"/>
  <c r="AJ276" i="1"/>
  <c r="AH276" i="1"/>
  <c r="AA276" i="1"/>
  <c r="R276" i="1" s="1"/>
  <c r="W530" i="1"/>
  <c r="V530" i="1"/>
  <c r="X530" i="1"/>
  <c r="U530" i="1"/>
  <c r="T530" i="1"/>
  <c r="AO277" i="1"/>
  <c r="X529" i="1"/>
  <c r="U529" i="1"/>
  <c r="V529" i="1"/>
  <c r="H529" i="1"/>
  <c r="J528" i="1"/>
  <c r="AB528" i="1"/>
  <c r="AJ528" i="1"/>
  <c r="AI528" i="1"/>
  <c r="AA528" i="1"/>
  <c r="R528" i="1" s="1"/>
  <c r="AG528" i="1"/>
  <c r="Z528" i="1"/>
  <c r="AH528" i="1"/>
  <c r="J527" i="1"/>
  <c r="AJ527" i="1"/>
  <c r="AG527" i="1"/>
  <c r="Z527" i="1"/>
  <c r="AA527" i="1"/>
  <c r="R527" i="1" s="1"/>
  <c r="AB527" i="1"/>
  <c r="AH527" i="1"/>
  <c r="AI527" i="1"/>
  <c r="B531" i="1"/>
  <c r="C531" i="1"/>
  <c r="E531" i="1" s="1"/>
  <c r="D531" i="1"/>
  <c r="A532" i="1"/>
  <c r="BK273" i="1" l="1"/>
  <c r="BO273" i="1"/>
  <c r="BL273" i="1"/>
  <c r="AY273" i="1"/>
  <c r="AX273" i="1"/>
  <c r="Q276" i="1"/>
  <c r="Q527" i="1"/>
  <c r="BH275" i="1"/>
  <c r="BA277" i="1"/>
  <c r="BJ530" i="1"/>
  <c r="BJ274" i="1"/>
  <c r="BG277" i="1"/>
  <c r="BF277" i="1"/>
  <c r="BE527" i="1"/>
  <c r="AZ527" i="1" s="1"/>
  <c r="BE528" i="1"/>
  <c r="AZ528" i="1" s="1"/>
  <c r="BE276" i="1"/>
  <c r="AZ276" i="1" s="1"/>
  <c r="BC530" i="1"/>
  <c r="BD530" i="1"/>
  <c r="BC274" i="1"/>
  <c r="BD274" i="1"/>
  <c r="L529" i="1"/>
  <c r="BB529" i="1"/>
  <c r="S527" i="1"/>
  <c r="Q528" i="1"/>
  <c r="S528" i="1"/>
  <c r="O275" i="1"/>
  <c r="M275" i="1"/>
  <c r="P275" i="1"/>
  <c r="N275" i="1"/>
  <c r="O529" i="1"/>
  <c r="M529" i="1"/>
  <c r="P529" i="1"/>
  <c r="N529" i="1"/>
  <c r="K275" i="1"/>
  <c r="K529" i="1"/>
  <c r="I530" i="1"/>
  <c r="L530" i="1"/>
  <c r="I274" i="1"/>
  <c r="L274" i="1"/>
  <c r="Y529" i="1"/>
  <c r="F531" i="1"/>
  <c r="U531" i="1" s="1"/>
  <c r="AO528" i="1"/>
  <c r="Y530" i="1"/>
  <c r="AJ529" i="1"/>
  <c r="J529" i="1"/>
  <c r="AB529" i="1"/>
  <c r="AG529" i="1"/>
  <c r="AH529" i="1"/>
  <c r="AI529" i="1"/>
  <c r="AA529" i="1"/>
  <c r="R529" i="1" s="1"/>
  <c r="Z529" i="1"/>
  <c r="Q529" i="1" s="1"/>
  <c r="B532" i="1"/>
  <c r="C532" i="1"/>
  <c r="E532" i="1" s="1"/>
  <c r="D532" i="1"/>
  <c r="A533" i="1"/>
  <c r="H531" i="1"/>
  <c r="BB531" i="1" s="1"/>
  <c r="W531" i="1"/>
  <c r="X531" i="1"/>
  <c r="T531" i="1"/>
  <c r="V531" i="1"/>
  <c r="AO527" i="1"/>
  <c r="AO276" i="1"/>
  <c r="Y274" i="1"/>
  <c r="G272" i="1"/>
  <c r="H273" i="1"/>
  <c r="BB273" i="1" s="1"/>
  <c r="X273" i="1"/>
  <c r="W273" i="1"/>
  <c r="T273" i="1"/>
  <c r="V273" i="1"/>
  <c r="U273" i="1"/>
  <c r="J275" i="1"/>
  <c r="AG275" i="1"/>
  <c r="AI275" i="1"/>
  <c r="AB275" i="1"/>
  <c r="Z275" i="1"/>
  <c r="AH275" i="1"/>
  <c r="AJ275" i="1"/>
  <c r="AA275" i="1"/>
  <c r="F532" i="1" l="1"/>
  <c r="S529" i="1"/>
  <c r="BK272" i="1"/>
  <c r="BO272" i="1"/>
  <c r="BL272" i="1"/>
  <c r="AX272" i="1"/>
  <c r="AY272" i="1"/>
  <c r="R275" i="1"/>
  <c r="S275" i="1"/>
  <c r="BH274" i="1"/>
  <c r="BH530" i="1"/>
  <c r="BA276" i="1"/>
  <c r="BA527" i="1"/>
  <c r="BA528" i="1"/>
  <c r="BJ273" i="1"/>
  <c r="BJ531" i="1"/>
  <c r="BJ529" i="1"/>
  <c r="BF528" i="1"/>
  <c r="BG528" i="1"/>
  <c r="BF276" i="1"/>
  <c r="BG276" i="1"/>
  <c r="BG527" i="1"/>
  <c r="BF527" i="1"/>
  <c r="BE529" i="1"/>
  <c r="AZ529" i="1" s="1"/>
  <c r="BE275" i="1"/>
  <c r="AZ275" i="1" s="1"/>
  <c r="BC273" i="1"/>
  <c r="BD273" i="1"/>
  <c r="BC531" i="1"/>
  <c r="BD531" i="1"/>
  <c r="BC529" i="1"/>
  <c r="BD529" i="1"/>
  <c r="Q275" i="1"/>
  <c r="O274" i="1"/>
  <c r="M274" i="1"/>
  <c r="P274" i="1"/>
  <c r="N274" i="1"/>
  <c r="O530" i="1"/>
  <c r="M530" i="1"/>
  <c r="P530" i="1"/>
  <c r="N530" i="1"/>
  <c r="K274" i="1"/>
  <c r="K530" i="1"/>
  <c r="I531" i="1"/>
  <c r="L531" i="1"/>
  <c r="I273" i="1"/>
  <c r="L273" i="1"/>
  <c r="AO529" i="1"/>
  <c r="B533" i="1"/>
  <c r="C533" i="1"/>
  <c r="E533" i="1" s="1"/>
  <c r="D533" i="1"/>
  <c r="A534" i="1"/>
  <c r="H532" i="1"/>
  <c r="BB532" i="1" s="1"/>
  <c r="W532" i="1"/>
  <c r="V532" i="1"/>
  <c r="X532" i="1"/>
  <c r="U532" i="1"/>
  <c r="T532" i="1"/>
  <c r="AO275" i="1"/>
  <c r="Y273" i="1"/>
  <c r="G271" i="1"/>
  <c r="H272" i="1"/>
  <c r="BB272" i="1" s="1"/>
  <c r="X272" i="1"/>
  <c r="W272" i="1"/>
  <c r="T272" i="1"/>
  <c r="U272" i="1"/>
  <c r="V272" i="1"/>
  <c r="J274" i="1"/>
  <c r="AG274" i="1"/>
  <c r="AI274" i="1"/>
  <c r="AB274" i="1"/>
  <c r="Z274" i="1"/>
  <c r="AH274" i="1"/>
  <c r="AJ274" i="1"/>
  <c r="AA274" i="1"/>
  <c r="Y531" i="1"/>
  <c r="J530" i="1"/>
  <c r="AB530" i="1"/>
  <c r="AJ530" i="1"/>
  <c r="Z530" i="1"/>
  <c r="AA530" i="1"/>
  <c r="AG530" i="1"/>
  <c r="AH530" i="1"/>
  <c r="AI530" i="1"/>
  <c r="S530" i="1" l="1"/>
  <c r="BK271" i="1"/>
  <c r="BO271" i="1"/>
  <c r="BL271" i="1"/>
  <c r="AY271" i="1"/>
  <c r="AX271" i="1"/>
  <c r="BH529" i="1"/>
  <c r="BH531" i="1"/>
  <c r="BH273" i="1"/>
  <c r="BA275" i="1"/>
  <c r="BA529" i="1"/>
  <c r="BJ532" i="1"/>
  <c r="BJ272" i="1"/>
  <c r="Q530" i="1"/>
  <c r="Q274" i="1"/>
  <c r="BG275" i="1"/>
  <c r="BF275" i="1"/>
  <c r="BG529" i="1"/>
  <c r="BF529" i="1"/>
  <c r="BE530" i="1"/>
  <c r="AZ530" i="1" s="1"/>
  <c r="BE274" i="1"/>
  <c r="AZ274" i="1" s="1"/>
  <c r="BC532" i="1"/>
  <c r="BD532" i="1"/>
  <c r="BC272" i="1"/>
  <c r="BD272" i="1"/>
  <c r="R530" i="1"/>
  <c r="R274" i="1"/>
  <c r="S274" i="1"/>
  <c r="F533" i="1"/>
  <c r="O273" i="1"/>
  <c r="M273" i="1"/>
  <c r="P273" i="1"/>
  <c r="N273" i="1"/>
  <c r="O531" i="1"/>
  <c r="M531" i="1"/>
  <c r="P531" i="1"/>
  <c r="N531" i="1"/>
  <c r="K273" i="1"/>
  <c r="K531" i="1"/>
  <c r="I532" i="1"/>
  <c r="L532" i="1"/>
  <c r="I272" i="1"/>
  <c r="L272" i="1"/>
  <c r="AO530" i="1"/>
  <c r="J531" i="1"/>
  <c r="AB531" i="1"/>
  <c r="AH531" i="1"/>
  <c r="AI531" i="1"/>
  <c r="AA531" i="1"/>
  <c r="AG531" i="1"/>
  <c r="Z531" i="1"/>
  <c r="Q531" i="1" s="1"/>
  <c r="AJ531" i="1"/>
  <c r="Y272" i="1"/>
  <c r="G270" i="1"/>
  <c r="H271" i="1"/>
  <c r="BB271" i="1" s="1"/>
  <c r="X271" i="1"/>
  <c r="W271" i="1"/>
  <c r="T271" i="1"/>
  <c r="U271" i="1"/>
  <c r="V271" i="1"/>
  <c r="AO274" i="1"/>
  <c r="J273" i="1"/>
  <c r="AJ273" i="1"/>
  <c r="AH273" i="1"/>
  <c r="AA273" i="1"/>
  <c r="AI273" i="1"/>
  <c r="AG273" i="1"/>
  <c r="AB273" i="1"/>
  <c r="S273" i="1" s="1"/>
  <c r="Z273" i="1"/>
  <c r="Y532" i="1"/>
  <c r="B534" i="1"/>
  <c r="A535" i="1"/>
  <c r="C534" i="1"/>
  <c r="E534" i="1" s="1"/>
  <c r="D534" i="1"/>
  <c r="H533" i="1"/>
  <c r="BB533" i="1" s="1"/>
  <c r="W533" i="1"/>
  <c r="V533" i="1"/>
  <c r="X533" i="1"/>
  <c r="U533" i="1"/>
  <c r="T533" i="1"/>
  <c r="Q273" i="1" l="1"/>
  <c r="BK270" i="1"/>
  <c r="BO270" i="1"/>
  <c r="BL270" i="1"/>
  <c r="AX270" i="1"/>
  <c r="AY270" i="1"/>
  <c r="S531" i="1"/>
  <c r="BH272" i="1"/>
  <c r="BH532" i="1"/>
  <c r="BA530" i="1"/>
  <c r="BA274" i="1"/>
  <c r="BJ533" i="1"/>
  <c r="BJ271" i="1"/>
  <c r="BF274" i="1"/>
  <c r="BG274" i="1"/>
  <c r="BF530" i="1"/>
  <c r="BG530" i="1"/>
  <c r="BE531" i="1"/>
  <c r="AZ531" i="1" s="1"/>
  <c r="BE273" i="1"/>
  <c r="AZ273" i="1" s="1"/>
  <c r="R273" i="1"/>
  <c r="BC533" i="1"/>
  <c r="BD533" i="1"/>
  <c r="BC271" i="1"/>
  <c r="BD271" i="1"/>
  <c r="R531" i="1"/>
  <c r="O272" i="1"/>
  <c r="M272" i="1"/>
  <c r="P272" i="1"/>
  <c r="N272" i="1"/>
  <c r="O532" i="1"/>
  <c r="M532" i="1"/>
  <c r="P532" i="1"/>
  <c r="N532" i="1"/>
  <c r="K272" i="1"/>
  <c r="K532" i="1"/>
  <c r="I533" i="1"/>
  <c r="L533" i="1"/>
  <c r="I271" i="1"/>
  <c r="L271" i="1"/>
  <c r="AO273" i="1"/>
  <c r="Y533" i="1"/>
  <c r="B535" i="1"/>
  <c r="C535" i="1"/>
  <c r="E535" i="1" s="1"/>
  <c r="D535" i="1"/>
  <c r="A536" i="1"/>
  <c r="AJ532" i="1"/>
  <c r="J532" i="1"/>
  <c r="AB532" i="1"/>
  <c r="S532" i="1" s="1"/>
  <c r="AA532" i="1"/>
  <c r="AH532" i="1"/>
  <c r="AG532" i="1"/>
  <c r="AI532" i="1"/>
  <c r="Z532" i="1"/>
  <c r="Y271" i="1"/>
  <c r="G269" i="1"/>
  <c r="H270" i="1"/>
  <c r="BB270" i="1" s="1"/>
  <c r="X270" i="1"/>
  <c r="W270" i="1"/>
  <c r="T270" i="1"/>
  <c r="U270" i="1"/>
  <c r="V270" i="1"/>
  <c r="J272" i="1"/>
  <c r="AH272" i="1"/>
  <c r="AJ272" i="1"/>
  <c r="AA272" i="1"/>
  <c r="AG272" i="1"/>
  <c r="AI272" i="1"/>
  <c r="AB272" i="1"/>
  <c r="S272" i="1" s="1"/>
  <c r="Z272" i="1"/>
  <c r="Q272" i="1" s="1"/>
  <c r="AO531" i="1"/>
  <c r="F534" i="1"/>
  <c r="H534" i="1" s="1"/>
  <c r="BB534" i="1" s="1"/>
  <c r="W534" i="1"/>
  <c r="Q532" i="1" l="1"/>
  <c r="BK269" i="1"/>
  <c r="BO269" i="1"/>
  <c r="BL269" i="1"/>
  <c r="AY269" i="1"/>
  <c r="AX269" i="1"/>
  <c r="R272" i="1"/>
  <c r="R532" i="1"/>
  <c r="BH271" i="1"/>
  <c r="BH533" i="1"/>
  <c r="BA531" i="1"/>
  <c r="BA273" i="1"/>
  <c r="BJ270" i="1"/>
  <c r="BJ534" i="1"/>
  <c r="BG273" i="1"/>
  <c r="BF273" i="1"/>
  <c r="BG531" i="1"/>
  <c r="BF531" i="1"/>
  <c r="BE532" i="1"/>
  <c r="AZ532" i="1" s="1"/>
  <c r="BE272" i="1"/>
  <c r="AZ272" i="1" s="1"/>
  <c r="BC534" i="1"/>
  <c r="BD534" i="1"/>
  <c r="BC270" i="1"/>
  <c r="BD270" i="1"/>
  <c r="O271" i="1"/>
  <c r="M271" i="1"/>
  <c r="P271" i="1"/>
  <c r="N271" i="1"/>
  <c r="O533" i="1"/>
  <c r="M533" i="1"/>
  <c r="P533" i="1"/>
  <c r="N533" i="1"/>
  <c r="K271" i="1"/>
  <c r="K533" i="1"/>
  <c r="I270" i="1"/>
  <c r="L270" i="1"/>
  <c r="AO272" i="1"/>
  <c r="X534" i="1"/>
  <c r="T534" i="1"/>
  <c r="U534" i="1"/>
  <c r="V534" i="1"/>
  <c r="AO532" i="1"/>
  <c r="B536" i="1"/>
  <c r="C536" i="1"/>
  <c r="E536" i="1" s="1"/>
  <c r="D536" i="1"/>
  <c r="A537" i="1"/>
  <c r="W535" i="1"/>
  <c r="J533" i="1"/>
  <c r="AB533" i="1"/>
  <c r="AH533" i="1"/>
  <c r="AJ533" i="1"/>
  <c r="Z533" i="1"/>
  <c r="AI533" i="1"/>
  <c r="AA533" i="1"/>
  <c r="AG533" i="1"/>
  <c r="Y270" i="1"/>
  <c r="G268" i="1"/>
  <c r="H269" i="1"/>
  <c r="BB269" i="1" s="1"/>
  <c r="X269" i="1"/>
  <c r="W269" i="1"/>
  <c r="T269" i="1"/>
  <c r="V269" i="1"/>
  <c r="U269" i="1"/>
  <c r="J271" i="1"/>
  <c r="AG271" i="1"/>
  <c r="AI271" i="1"/>
  <c r="AB271" i="1"/>
  <c r="S271" i="1" s="1"/>
  <c r="Z271" i="1"/>
  <c r="Q271" i="1" s="1"/>
  <c r="AH271" i="1"/>
  <c r="AJ271" i="1"/>
  <c r="AA271" i="1"/>
  <c r="R271" i="1" s="1"/>
  <c r="F535" i="1"/>
  <c r="X535" i="1" s="1"/>
  <c r="S533" i="1" l="1"/>
  <c r="BK268" i="1"/>
  <c r="BO268" i="1"/>
  <c r="BL268" i="1"/>
  <c r="AX268" i="1"/>
  <c r="AY268" i="1"/>
  <c r="F536" i="1"/>
  <c r="BH270" i="1"/>
  <c r="BH534" i="1"/>
  <c r="BA532" i="1"/>
  <c r="BA272" i="1"/>
  <c r="BJ269" i="1"/>
  <c r="BF272" i="1"/>
  <c r="BG272" i="1"/>
  <c r="BF532" i="1"/>
  <c r="BG532" i="1"/>
  <c r="BE533" i="1"/>
  <c r="AZ533" i="1" s="1"/>
  <c r="BE271" i="1"/>
  <c r="AZ271" i="1" s="1"/>
  <c r="BC269" i="1"/>
  <c r="BD269" i="1"/>
  <c r="Q533" i="1"/>
  <c r="R533" i="1"/>
  <c r="O270" i="1"/>
  <c r="M270" i="1"/>
  <c r="P270" i="1"/>
  <c r="N270" i="1"/>
  <c r="K270" i="1"/>
  <c r="Y534" i="1"/>
  <c r="I534" i="1"/>
  <c r="AH534" i="1" s="1"/>
  <c r="L534" i="1"/>
  <c r="I269" i="1"/>
  <c r="L269" i="1"/>
  <c r="AO533" i="1"/>
  <c r="T535" i="1"/>
  <c r="U535" i="1"/>
  <c r="H535" i="1"/>
  <c r="BB535" i="1" s="1"/>
  <c r="Y269" i="1"/>
  <c r="G267" i="1"/>
  <c r="H268" i="1"/>
  <c r="BB268" i="1" s="1"/>
  <c r="X268" i="1"/>
  <c r="W268" i="1"/>
  <c r="T268" i="1"/>
  <c r="U268" i="1"/>
  <c r="V268" i="1"/>
  <c r="J270" i="1"/>
  <c r="AI270" i="1"/>
  <c r="AG270" i="1"/>
  <c r="AB270" i="1"/>
  <c r="Z270" i="1"/>
  <c r="AJ270" i="1"/>
  <c r="AH270" i="1"/>
  <c r="AA270" i="1"/>
  <c r="J534" i="1"/>
  <c r="B537" i="1"/>
  <c r="C537" i="1"/>
  <c r="E537" i="1" s="1"/>
  <c r="D537" i="1"/>
  <c r="A538" i="1"/>
  <c r="H536" i="1"/>
  <c r="BB536" i="1" s="1"/>
  <c r="W536" i="1"/>
  <c r="U536" i="1"/>
  <c r="X536" i="1"/>
  <c r="T536" i="1"/>
  <c r="V536" i="1"/>
  <c r="AO271" i="1"/>
  <c r="V535" i="1"/>
  <c r="BK267" i="1" l="1"/>
  <c r="BO267" i="1"/>
  <c r="BL267" i="1"/>
  <c r="AY267" i="1"/>
  <c r="AX267" i="1"/>
  <c r="Z534" i="1"/>
  <c r="AG534" i="1"/>
  <c r="R270" i="1"/>
  <c r="S270" i="1"/>
  <c r="BH269" i="1"/>
  <c r="BA271" i="1"/>
  <c r="BA533" i="1"/>
  <c r="BJ536" i="1"/>
  <c r="BJ268" i="1"/>
  <c r="BJ535" i="1"/>
  <c r="BG271" i="1"/>
  <c r="BF271" i="1"/>
  <c r="BG533" i="1"/>
  <c r="BF533" i="1"/>
  <c r="BE270" i="1"/>
  <c r="AZ270" i="1" s="1"/>
  <c r="BC536" i="1"/>
  <c r="BD536" i="1"/>
  <c r="BC268" i="1"/>
  <c r="BD268" i="1"/>
  <c r="BC535" i="1"/>
  <c r="BD535" i="1"/>
  <c r="Q270" i="1"/>
  <c r="O269" i="1"/>
  <c r="M269" i="1"/>
  <c r="P269" i="1"/>
  <c r="N269" i="1"/>
  <c r="O534" i="1"/>
  <c r="M534" i="1"/>
  <c r="P534" i="1"/>
  <c r="N534" i="1"/>
  <c r="K269" i="1"/>
  <c r="K534" i="1"/>
  <c r="AA534" i="1"/>
  <c r="AI534" i="1"/>
  <c r="AB534" i="1"/>
  <c r="S534" i="1" s="1"/>
  <c r="AJ534" i="1"/>
  <c r="I536" i="1"/>
  <c r="L536" i="1"/>
  <c r="I268" i="1"/>
  <c r="L268" i="1"/>
  <c r="I535" i="1"/>
  <c r="L535" i="1"/>
  <c r="Y536" i="1"/>
  <c r="AO270" i="1"/>
  <c r="Y268" i="1"/>
  <c r="G266" i="1"/>
  <c r="H267" i="1"/>
  <c r="BB267" i="1" s="1"/>
  <c r="X267" i="1"/>
  <c r="W267" i="1"/>
  <c r="T267" i="1"/>
  <c r="U267" i="1"/>
  <c r="V267" i="1"/>
  <c r="J269" i="1"/>
  <c r="AJ269" i="1"/>
  <c r="AH269" i="1"/>
  <c r="AA269" i="1"/>
  <c r="AI269" i="1"/>
  <c r="AG269" i="1"/>
  <c r="AB269" i="1"/>
  <c r="S269" i="1" s="1"/>
  <c r="Z269" i="1"/>
  <c r="F537" i="1"/>
  <c r="H537" i="1" s="1"/>
  <c r="BB537" i="1" s="1"/>
  <c r="B538" i="1"/>
  <c r="C538" i="1"/>
  <c r="E538" i="1" s="1"/>
  <c r="D538" i="1"/>
  <c r="A539" i="1"/>
  <c r="W537" i="1"/>
  <c r="X537" i="1"/>
  <c r="Y535" i="1"/>
  <c r="Q269" i="1" l="1"/>
  <c r="BK266" i="1"/>
  <c r="BO266" i="1"/>
  <c r="BL266" i="1"/>
  <c r="AX266" i="1"/>
  <c r="AY266" i="1"/>
  <c r="R534" i="1"/>
  <c r="R269" i="1"/>
  <c r="BH535" i="1"/>
  <c r="BH268" i="1"/>
  <c r="BH536" i="1"/>
  <c r="BA270" i="1"/>
  <c r="BJ537" i="1"/>
  <c r="BJ267" i="1"/>
  <c r="BF270" i="1"/>
  <c r="BG270" i="1"/>
  <c r="BE534" i="1"/>
  <c r="AZ534" i="1" s="1"/>
  <c r="BE269" i="1"/>
  <c r="AZ269" i="1" s="1"/>
  <c r="BC537" i="1"/>
  <c r="BD537" i="1"/>
  <c r="BC267" i="1"/>
  <c r="BD267" i="1"/>
  <c r="T537" i="1"/>
  <c r="L537" i="1" s="1"/>
  <c r="U537" i="1"/>
  <c r="V537" i="1"/>
  <c r="Q534" i="1"/>
  <c r="O535" i="1"/>
  <c r="M535" i="1"/>
  <c r="P535" i="1"/>
  <c r="N535" i="1"/>
  <c r="O268" i="1"/>
  <c r="M268" i="1"/>
  <c r="P268" i="1"/>
  <c r="N268" i="1"/>
  <c r="O536" i="1"/>
  <c r="M536" i="1"/>
  <c r="P536" i="1"/>
  <c r="N536" i="1"/>
  <c r="K535" i="1"/>
  <c r="K268" i="1"/>
  <c r="K536" i="1"/>
  <c r="AO534" i="1"/>
  <c r="I267" i="1"/>
  <c r="L267" i="1"/>
  <c r="F538" i="1"/>
  <c r="AO269" i="1"/>
  <c r="J536" i="1"/>
  <c r="AB536" i="1"/>
  <c r="AH536" i="1"/>
  <c r="AG536" i="1"/>
  <c r="Z536" i="1"/>
  <c r="AI536" i="1"/>
  <c r="AA536" i="1"/>
  <c r="AJ536" i="1"/>
  <c r="J535" i="1"/>
  <c r="AJ535" i="1"/>
  <c r="AG535" i="1"/>
  <c r="Z535" i="1"/>
  <c r="AA535" i="1"/>
  <c r="AB535" i="1"/>
  <c r="AH535" i="1"/>
  <c r="AI535" i="1"/>
  <c r="B539" i="1"/>
  <c r="C539" i="1"/>
  <c r="E539" i="1" s="1"/>
  <c r="D539" i="1"/>
  <c r="A540" i="1"/>
  <c r="H538" i="1"/>
  <c r="BB538" i="1" s="1"/>
  <c r="W538" i="1"/>
  <c r="U538" i="1"/>
  <c r="X538" i="1"/>
  <c r="T538" i="1"/>
  <c r="V538" i="1"/>
  <c r="Y267" i="1"/>
  <c r="G265" i="1"/>
  <c r="H266" i="1"/>
  <c r="BB266" i="1" s="1"/>
  <c r="X266" i="1"/>
  <c r="W266" i="1"/>
  <c r="T266" i="1"/>
  <c r="U266" i="1"/>
  <c r="V266" i="1"/>
  <c r="J268" i="1"/>
  <c r="AJ268" i="1"/>
  <c r="AH268" i="1"/>
  <c r="AA268" i="1"/>
  <c r="AI268" i="1"/>
  <c r="AG268" i="1"/>
  <c r="AB268" i="1"/>
  <c r="Z268" i="1"/>
  <c r="I537" i="1" l="1"/>
  <c r="BK265" i="1"/>
  <c r="BO265" i="1"/>
  <c r="BL265" i="1"/>
  <c r="AY265" i="1"/>
  <c r="AX265" i="1"/>
  <c r="Q535" i="1"/>
  <c r="S268" i="1"/>
  <c r="R535" i="1"/>
  <c r="R536" i="1"/>
  <c r="R268" i="1"/>
  <c r="S535" i="1"/>
  <c r="S536" i="1"/>
  <c r="BH267" i="1"/>
  <c r="BH537" i="1"/>
  <c r="BA534" i="1"/>
  <c r="BA269" i="1"/>
  <c r="BJ266" i="1"/>
  <c r="BJ538" i="1"/>
  <c r="BG269" i="1"/>
  <c r="BF269" i="1"/>
  <c r="BF534" i="1"/>
  <c r="BG534" i="1"/>
  <c r="BE536" i="1"/>
  <c r="AZ536" i="1" s="1"/>
  <c r="BE268" i="1"/>
  <c r="AZ268" i="1" s="1"/>
  <c r="BE535" i="1"/>
  <c r="AZ535" i="1" s="1"/>
  <c r="BC266" i="1"/>
  <c r="BD266" i="1"/>
  <c r="BC538" i="1"/>
  <c r="BD538" i="1"/>
  <c r="Y537" i="1"/>
  <c r="Q268" i="1"/>
  <c r="Q536" i="1"/>
  <c r="O537" i="1"/>
  <c r="M537" i="1"/>
  <c r="P537" i="1"/>
  <c r="N537" i="1"/>
  <c r="O267" i="1"/>
  <c r="M267" i="1"/>
  <c r="P267" i="1"/>
  <c r="N267" i="1"/>
  <c r="K537" i="1"/>
  <c r="K267" i="1"/>
  <c r="I266" i="1"/>
  <c r="L266" i="1"/>
  <c r="I538" i="1"/>
  <c r="L538" i="1"/>
  <c r="J267" i="1"/>
  <c r="AH267" i="1"/>
  <c r="AJ267" i="1"/>
  <c r="AA267" i="1"/>
  <c r="AG267" i="1"/>
  <c r="AI267" i="1"/>
  <c r="AB267" i="1"/>
  <c r="S267" i="1" s="1"/>
  <c r="Z267" i="1"/>
  <c r="Y538" i="1"/>
  <c r="AJ537" i="1"/>
  <c r="J537" i="1"/>
  <c r="AB537" i="1"/>
  <c r="AA537" i="1"/>
  <c r="AI537" i="1"/>
  <c r="AG537" i="1"/>
  <c r="AH537" i="1"/>
  <c r="Z537" i="1"/>
  <c r="AO535" i="1"/>
  <c r="AO536" i="1"/>
  <c r="AO268" i="1"/>
  <c r="F539" i="1"/>
  <c r="U539" i="1" s="1"/>
  <c r="Y266" i="1"/>
  <c r="G264" i="1"/>
  <c r="H265" i="1"/>
  <c r="BB265" i="1" s="1"/>
  <c r="X265" i="1"/>
  <c r="W265" i="1"/>
  <c r="T265" i="1"/>
  <c r="V265" i="1"/>
  <c r="U265" i="1"/>
  <c r="B540" i="1"/>
  <c r="D540" i="1"/>
  <c r="A541" i="1"/>
  <c r="C540" i="1"/>
  <c r="E540" i="1" s="1"/>
  <c r="H539" i="1"/>
  <c r="BB539" i="1" s="1"/>
  <c r="W539" i="1"/>
  <c r="X539" i="1"/>
  <c r="T539" i="1"/>
  <c r="V539" i="1"/>
  <c r="R537" i="1" l="1"/>
  <c r="Q267" i="1"/>
  <c r="BK264" i="1"/>
  <c r="BO264" i="1"/>
  <c r="BL264" i="1"/>
  <c r="AX264" i="1"/>
  <c r="AY264" i="1"/>
  <c r="BH538" i="1"/>
  <c r="BH266" i="1"/>
  <c r="BA535" i="1"/>
  <c r="BA536" i="1"/>
  <c r="BA268" i="1"/>
  <c r="BJ539" i="1"/>
  <c r="BJ265" i="1"/>
  <c r="BF268" i="1"/>
  <c r="BG268" i="1"/>
  <c r="BG535" i="1"/>
  <c r="BF535" i="1"/>
  <c r="BF536" i="1"/>
  <c r="BG536" i="1"/>
  <c r="BE267" i="1"/>
  <c r="AZ267" i="1" s="1"/>
  <c r="BE537" i="1"/>
  <c r="AZ537" i="1" s="1"/>
  <c r="Q537" i="1"/>
  <c r="BC539" i="1"/>
  <c r="BD539" i="1"/>
  <c r="BC265" i="1"/>
  <c r="BD265" i="1"/>
  <c r="S537" i="1"/>
  <c r="R267" i="1"/>
  <c r="O538" i="1"/>
  <c r="M538" i="1"/>
  <c r="P538" i="1"/>
  <c r="N538" i="1"/>
  <c r="O266" i="1"/>
  <c r="M266" i="1"/>
  <c r="P266" i="1"/>
  <c r="N266" i="1"/>
  <c r="K538" i="1"/>
  <c r="K266" i="1"/>
  <c r="I265" i="1"/>
  <c r="L265" i="1"/>
  <c r="I539" i="1"/>
  <c r="L539" i="1"/>
  <c r="W540" i="1"/>
  <c r="AO537" i="1"/>
  <c r="F540" i="1"/>
  <c r="X540" i="1" s="1"/>
  <c r="Y539" i="1"/>
  <c r="B541" i="1"/>
  <c r="A542" i="1"/>
  <c r="C541" i="1"/>
  <c r="E541" i="1" s="1"/>
  <c r="D541" i="1"/>
  <c r="Y265" i="1"/>
  <c r="G263" i="1"/>
  <c r="H264" i="1"/>
  <c r="BB264" i="1" s="1"/>
  <c r="X264" i="1"/>
  <c r="W264" i="1"/>
  <c r="T264" i="1"/>
  <c r="U264" i="1"/>
  <c r="V264" i="1"/>
  <c r="J266" i="1"/>
  <c r="AG266" i="1"/>
  <c r="AI266" i="1"/>
  <c r="AB266" i="1"/>
  <c r="Z266" i="1"/>
  <c r="AH266" i="1"/>
  <c r="AJ266" i="1"/>
  <c r="AA266" i="1"/>
  <c r="J538" i="1"/>
  <c r="AB538" i="1"/>
  <c r="AH538" i="1"/>
  <c r="AJ538" i="1"/>
  <c r="AA538" i="1"/>
  <c r="AG538" i="1"/>
  <c r="Z538" i="1"/>
  <c r="AI538" i="1"/>
  <c r="AO267" i="1"/>
  <c r="R538" i="1" l="1"/>
  <c r="BK263" i="1"/>
  <c r="BO263" i="1"/>
  <c r="BL263" i="1"/>
  <c r="AY263" i="1"/>
  <c r="AX263" i="1"/>
  <c r="Q538" i="1"/>
  <c r="BH265" i="1"/>
  <c r="BH539" i="1"/>
  <c r="BA267" i="1"/>
  <c r="BA537" i="1"/>
  <c r="BJ264" i="1"/>
  <c r="BG537" i="1"/>
  <c r="BF537" i="1"/>
  <c r="BG267" i="1"/>
  <c r="BF267" i="1"/>
  <c r="BE266" i="1"/>
  <c r="AZ266" i="1" s="1"/>
  <c r="BE538" i="1"/>
  <c r="AZ538" i="1" s="1"/>
  <c r="BC264" i="1"/>
  <c r="BD264" i="1"/>
  <c r="S538" i="1"/>
  <c r="R266" i="1"/>
  <c r="S266" i="1"/>
  <c r="Q266" i="1"/>
  <c r="F541" i="1"/>
  <c r="H541" i="1" s="1"/>
  <c r="BB541" i="1" s="1"/>
  <c r="O539" i="1"/>
  <c r="M539" i="1"/>
  <c r="P539" i="1"/>
  <c r="N539" i="1"/>
  <c r="O265" i="1"/>
  <c r="M265" i="1"/>
  <c r="P265" i="1"/>
  <c r="N265" i="1"/>
  <c r="K539" i="1"/>
  <c r="K265" i="1"/>
  <c r="I264" i="1"/>
  <c r="L264" i="1"/>
  <c r="B542" i="1"/>
  <c r="D542" i="1"/>
  <c r="C542" i="1"/>
  <c r="E542" i="1" s="1"/>
  <c r="A543" i="1"/>
  <c r="J539" i="1"/>
  <c r="AB539" i="1"/>
  <c r="AI539" i="1"/>
  <c r="AJ539" i="1"/>
  <c r="AA539" i="1"/>
  <c r="R539" i="1" s="1"/>
  <c r="AH539" i="1"/>
  <c r="AG539" i="1"/>
  <c r="Z539" i="1"/>
  <c r="U540" i="1"/>
  <c r="V540" i="1"/>
  <c r="H540" i="1"/>
  <c r="BB540" i="1" s="1"/>
  <c r="AO538" i="1"/>
  <c r="Y264" i="1"/>
  <c r="G262" i="1"/>
  <c r="H263" i="1"/>
  <c r="BB263" i="1" s="1"/>
  <c r="X263" i="1"/>
  <c r="W263" i="1"/>
  <c r="T263" i="1"/>
  <c r="U263" i="1"/>
  <c r="V263" i="1"/>
  <c r="J265" i="1"/>
  <c r="AJ265" i="1"/>
  <c r="AH265" i="1"/>
  <c r="AA265" i="1"/>
  <c r="AI265" i="1"/>
  <c r="AG265" i="1"/>
  <c r="AB265" i="1"/>
  <c r="S265" i="1" s="1"/>
  <c r="Z265" i="1"/>
  <c r="W541" i="1"/>
  <c r="X541" i="1"/>
  <c r="AO266" i="1"/>
  <c r="T540" i="1"/>
  <c r="Q265" i="1" l="1"/>
  <c r="Q539" i="1"/>
  <c r="V541" i="1"/>
  <c r="T541" i="1"/>
  <c r="BK262" i="1"/>
  <c r="BO262" i="1"/>
  <c r="BL262" i="1"/>
  <c r="AX262" i="1"/>
  <c r="AY262" i="1"/>
  <c r="U541" i="1"/>
  <c r="BH264" i="1"/>
  <c r="BA538" i="1"/>
  <c r="BA266" i="1"/>
  <c r="BJ541" i="1"/>
  <c r="BJ263" i="1"/>
  <c r="BJ540" i="1"/>
  <c r="BF538" i="1"/>
  <c r="BG538" i="1"/>
  <c r="BF266" i="1"/>
  <c r="BG266" i="1"/>
  <c r="R265" i="1"/>
  <c r="S539" i="1"/>
  <c r="BE265" i="1"/>
  <c r="AZ265" i="1" s="1"/>
  <c r="BE539" i="1"/>
  <c r="AZ539" i="1" s="1"/>
  <c r="BC541" i="1"/>
  <c r="BD541" i="1"/>
  <c r="BC263" i="1"/>
  <c r="BD263" i="1"/>
  <c r="BC540" i="1"/>
  <c r="BD540" i="1"/>
  <c r="O264" i="1"/>
  <c r="M264" i="1"/>
  <c r="P264" i="1"/>
  <c r="N264" i="1"/>
  <c r="K264" i="1"/>
  <c r="I540" i="1"/>
  <c r="L540" i="1"/>
  <c r="I541" i="1"/>
  <c r="L541" i="1"/>
  <c r="I263" i="1"/>
  <c r="L263" i="1"/>
  <c r="AO265" i="1"/>
  <c r="Y540" i="1"/>
  <c r="Y263" i="1"/>
  <c r="G261" i="1"/>
  <c r="H262" i="1"/>
  <c r="BB262" i="1" s="1"/>
  <c r="X262" i="1"/>
  <c r="W262" i="1"/>
  <c r="T262" i="1"/>
  <c r="U262" i="1"/>
  <c r="V262" i="1"/>
  <c r="J264" i="1"/>
  <c r="AG264" i="1"/>
  <c r="AI264" i="1"/>
  <c r="AB264" i="1"/>
  <c r="S264" i="1" s="1"/>
  <c r="Z264" i="1"/>
  <c r="AH264" i="1"/>
  <c r="AJ264" i="1"/>
  <c r="AA264" i="1"/>
  <c r="R264" i="1" s="1"/>
  <c r="W542" i="1"/>
  <c r="AO539" i="1"/>
  <c r="B543" i="1"/>
  <c r="A544" i="1"/>
  <c r="D543" i="1"/>
  <c r="C543" i="1"/>
  <c r="E543" i="1" s="1"/>
  <c r="F542" i="1"/>
  <c r="X542" i="1" s="1"/>
  <c r="Y541" i="1" l="1"/>
  <c r="BK261" i="1"/>
  <c r="BL261" i="1"/>
  <c r="BO261" i="1"/>
  <c r="AY261" i="1"/>
  <c r="AX261" i="1"/>
  <c r="Q264" i="1"/>
  <c r="BH540" i="1"/>
  <c r="BH263" i="1"/>
  <c r="BH541" i="1"/>
  <c r="BA539" i="1"/>
  <c r="BA265" i="1"/>
  <c r="BJ262" i="1"/>
  <c r="BG265" i="1"/>
  <c r="BF265" i="1"/>
  <c r="BG539" i="1"/>
  <c r="BF539" i="1"/>
  <c r="BE264" i="1"/>
  <c r="AZ264" i="1" s="1"/>
  <c r="BC262" i="1"/>
  <c r="BD262" i="1"/>
  <c r="F543" i="1"/>
  <c r="X543" i="1" s="1"/>
  <c r="O263" i="1"/>
  <c r="M263" i="1"/>
  <c r="P263" i="1"/>
  <c r="N263" i="1"/>
  <c r="O541" i="1"/>
  <c r="M541" i="1"/>
  <c r="P541" i="1"/>
  <c r="N541" i="1"/>
  <c r="O540" i="1"/>
  <c r="M540" i="1"/>
  <c r="P540" i="1"/>
  <c r="N540" i="1"/>
  <c r="K263" i="1"/>
  <c r="K541" i="1"/>
  <c r="K540" i="1"/>
  <c r="I262" i="1"/>
  <c r="L262" i="1"/>
  <c r="Y262" i="1"/>
  <c r="G260" i="1"/>
  <c r="H261" i="1"/>
  <c r="BB261" i="1" s="1"/>
  <c r="X261" i="1"/>
  <c r="W261" i="1"/>
  <c r="T261" i="1"/>
  <c r="V261" i="1"/>
  <c r="U261" i="1"/>
  <c r="AJ540" i="1"/>
  <c r="J540" i="1"/>
  <c r="AB540" i="1"/>
  <c r="AH540" i="1"/>
  <c r="AI540" i="1"/>
  <c r="AG540" i="1"/>
  <c r="AA540" i="1"/>
  <c r="Z540" i="1"/>
  <c r="U542" i="1"/>
  <c r="V542" i="1"/>
  <c r="H542" i="1"/>
  <c r="BB542" i="1" s="1"/>
  <c r="AO264" i="1"/>
  <c r="W543" i="1"/>
  <c r="U543" i="1"/>
  <c r="B544" i="1"/>
  <c r="D544" i="1"/>
  <c r="A545" i="1"/>
  <c r="C544" i="1"/>
  <c r="E544" i="1" s="1"/>
  <c r="AJ541" i="1"/>
  <c r="J541" i="1"/>
  <c r="AH541" i="1"/>
  <c r="AB541" i="1"/>
  <c r="S541" i="1" s="1"/>
  <c r="AI541" i="1"/>
  <c r="AA541" i="1"/>
  <c r="R541" i="1" s="1"/>
  <c r="AG541" i="1"/>
  <c r="Z541" i="1"/>
  <c r="J263" i="1"/>
  <c r="AG263" i="1"/>
  <c r="AI263" i="1"/>
  <c r="AB263" i="1"/>
  <c r="S263" i="1" s="1"/>
  <c r="Z263" i="1"/>
  <c r="AH263" i="1"/>
  <c r="AJ263" i="1"/>
  <c r="AA263" i="1"/>
  <c r="T542" i="1"/>
  <c r="Q263" i="1" l="1"/>
  <c r="R263" i="1"/>
  <c r="BK260" i="1"/>
  <c r="BO260" i="1"/>
  <c r="BL260" i="1"/>
  <c r="AX260" i="1"/>
  <c r="AY260" i="1"/>
  <c r="V543" i="1"/>
  <c r="T543" i="1"/>
  <c r="H543" i="1"/>
  <c r="BB543" i="1" s="1"/>
  <c r="BC543" i="1" s="1"/>
  <c r="R540" i="1"/>
  <c r="BH262" i="1"/>
  <c r="BA264" i="1"/>
  <c r="BJ542" i="1"/>
  <c r="BJ261" i="1"/>
  <c r="BF264" i="1"/>
  <c r="BG264" i="1"/>
  <c r="BE540" i="1"/>
  <c r="AZ540" i="1" s="1"/>
  <c r="BE541" i="1"/>
  <c r="AZ541" i="1" s="1"/>
  <c r="BE263" i="1"/>
  <c r="AZ263" i="1" s="1"/>
  <c r="S540" i="1"/>
  <c r="BC542" i="1"/>
  <c r="BD542" i="1"/>
  <c r="BC261" i="1"/>
  <c r="BD261" i="1"/>
  <c r="Q541" i="1"/>
  <c r="Q540" i="1"/>
  <c r="O262" i="1"/>
  <c r="M262" i="1"/>
  <c r="P262" i="1"/>
  <c r="N262" i="1"/>
  <c r="K262" i="1"/>
  <c r="I542" i="1"/>
  <c r="L542" i="1"/>
  <c r="I543" i="1"/>
  <c r="I261" i="1"/>
  <c r="L261" i="1"/>
  <c r="Y542" i="1"/>
  <c r="B545" i="1"/>
  <c r="A546" i="1"/>
  <c r="C545" i="1"/>
  <c r="E545" i="1" s="1"/>
  <c r="D545" i="1"/>
  <c r="F545" i="1" s="1"/>
  <c r="Y543" i="1"/>
  <c r="Y261" i="1"/>
  <c r="G259" i="1"/>
  <c r="H260" i="1"/>
  <c r="BB260" i="1" s="1"/>
  <c r="X260" i="1"/>
  <c r="W260" i="1"/>
  <c r="T260" i="1"/>
  <c r="U260" i="1"/>
  <c r="V260" i="1"/>
  <c r="J262" i="1"/>
  <c r="AJ262" i="1"/>
  <c r="AH262" i="1"/>
  <c r="AA262" i="1"/>
  <c r="R262" i="1" s="1"/>
  <c r="AI262" i="1"/>
  <c r="AG262" i="1"/>
  <c r="AB262" i="1"/>
  <c r="Z262" i="1"/>
  <c r="AO263" i="1"/>
  <c r="AO541" i="1"/>
  <c r="W544" i="1"/>
  <c r="AO540" i="1"/>
  <c r="F544" i="1"/>
  <c r="X544" i="1" s="1"/>
  <c r="BK259" i="1" l="1"/>
  <c r="BO259" i="1"/>
  <c r="BL259" i="1"/>
  <c r="AY259" i="1"/>
  <c r="AX259" i="1"/>
  <c r="BJ543" i="1"/>
  <c r="BD543" i="1"/>
  <c r="BH543" i="1" s="1"/>
  <c r="L543" i="1"/>
  <c r="BH261" i="1"/>
  <c r="BH542" i="1"/>
  <c r="BA541" i="1"/>
  <c r="BA263" i="1"/>
  <c r="BA540" i="1"/>
  <c r="BJ260" i="1"/>
  <c r="Q262" i="1"/>
  <c r="BG263" i="1"/>
  <c r="BF263" i="1"/>
  <c r="BF540" i="1"/>
  <c r="BG540" i="1"/>
  <c r="BG541" i="1"/>
  <c r="BF541" i="1"/>
  <c r="BE262" i="1"/>
  <c r="AZ262" i="1" s="1"/>
  <c r="BC260" i="1"/>
  <c r="BD260" i="1"/>
  <c r="S262" i="1"/>
  <c r="O261" i="1"/>
  <c r="M261" i="1"/>
  <c r="P261" i="1"/>
  <c r="N261" i="1"/>
  <c r="O543" i="1"/>
  <c r="M543" i="1"/>
  <c r="P543" i="1"/>
  <c r="N543" i="1"/>
  <c r="O542" i="1"/>
  <c r="M542" i="1"/>
  <c r="P542" i="1"/>
  <c r="N542" i="1"/>
  <c r="K261" i="1"/>
  <c r="K543" i="1"/>
  <c r="K542" i="1"/>
  <c r="I260" i="1"/>
  <c r="L260" i="1"/>
  <c r="Y260" i="1"/>
  <c r="G258" i="1"/>
  <c r="H259" i="1"/>
  <c r="BB259" i="1" s="1"/>
  <c r="X259" i="1"/>
  <c r="W259" i="1"/>
  <c r="T259" i="1"/>
  <c r="U259" i="1"/>
  <c r="V259" i="1"/>
  <c r="J261" i="1"/>
  <c r="AI261" i="1"/>
  <c r="AB261" i="1"/>
  <c r="AH261" i="1"/>
  <c r="Z261" i="1"/>
  <c r="AJ261" i="1"/>
  <c r="AG261" i="1"/>
  <c r="AA261" i="1"/>
  <c r="R261" i="1" s="1"/>
  <c r="B546" i="1"/>
  <c r="C546" i="1"/>
  <c r="E546" i="1" s="1"/>
  <c r="D546" i="1"/>
  <c r="A547" i="1"/>
  <c r="T544" i="1"/>
  <c r="U544" i="1"/>
  <c r="V544" i="1"/>
  <c r="H544" i="1"/>
  <c r="BB544" i="1" s="1"/>
  <c r="AO262" i="1"/>
  <c r="AJ543" i="1"/>
  <c r="J543" i="1"/>
  <c r="AB543" i="1"/>
  <c r="S543" i="1" s="1"/>
  <c r="Z543" i="1"/>
  <c r="AG543" i="1"/>
  <c r="AH543" i="1"/>
  <c r="AI543" i="1"/>
  <c r="AA543" i="1"/>
  <c r="H545" i="1"/>
  <c r="BB545" i="1" s="1"/>
  <c r="W545" i="1"/>
  <c r="V545" i="1"/>
  <c r="X545" i="1"/>
  <c r="U545" i="1"/>
  <c r="T545" i="1"/>
  <c r="J542" i="1"/>
  <c r="AB542" i="1"/>
  <c r="AI542" i="1"/>
  <c r="AH542" i="1"/>
  <c r="AA542" i="1"/>
  <c r="R542" i="1" s="1"/>
  <c r="AG542" i="1"/>
  <c r="Z542" i="1"/>
  <c r="AJ542" i="1"/>
  <c r="Q543" i="1" l="1"/>
  <c r="Q261" i="1"/>
  <c r="F546" i="1"/>
  <c r="BK258" i="1"/>
  <c r="BO258" i="1"/>
  <c r="BL258" i="1"/>
  <c r="AX258" i="1"/>
  <c r="AY258" i="1"/>
  <c r="S542" i="1"/>
  <c r="R543" i="1"/>
  <c r="S261" i="1"/>
  <c r="BH260" i="1"/>
  <c r="BA262" i="1"/>
  <c r="BJ259" i="1"/>
  <c r="BJ545" i="1"/>
  <c r="BJ544" i="1"/>
  <c r="BF262" i="1"/>
  <c r="BG262" i="1"/>
  <c r="BE542" i="1"/>
  <c r="AZ542" i="1" s="1"/>
  <c r="BE543" i="1"/>
  <c r="AZ543" i="1" s="1"/>
  <c r="BE261" i="1"/>
  <c r="AZ261" i="1" s="1"/>
  <c r="BC259" i="1"/>
  <c r="BD259" i="1"/>
  <c r="BC545" i="1"/>
  <c r="BD545" i="1"/>
  <c r="BC544" i="1"/>
  <c r="BD544" i="1"/>
  <c r="Q542" i="1"/>
  <c r="O260" i="1"/>
  <c r="M260" i="1"/>
  <c r="P260" i="1"/>
  <c r="N260" i="1"/>
  <c r="K260" i="1"/>
  <c r="I545" i="1"/>
  <c r="L545" i="1"/>
  <c r="I544" i="1"/>
  <c r="L544" i="1"/>
  <c r="I259" i="1"/>
  <c r="L259" i="1"/>
  <c r="Y545" i="1"/>
  <c r="AO543" i="1"/>
  <c r="Y544" i="1"/>
  <c r="AO261" i="1"/>
  <c r="Y259" i="1"/>
  <c r="G257" i="1"/>
  <c r="H258" i="1"/>
  <c r="BB258" i="1" s="1"/>
  <c r="X258" i="1"/>
  <c r="W258" i="1"/>
  <c r="T258" i="1"/>
  <c r="U258" i="1"/>
  <c r="V258" i="1"/>
  <c r="J260" i="1"/>
  <c r="AJ260" i="1"/>
  <c r="AH260" i="1"/>
  <c r="AA260" i="1"/>
  <c r="R260" i="1" s="1"/>
  <c r="AI260" i="1"/>
  <c r="AG260" i="1"/>
  <c r="AB260" i="1"/>
  <c r="Z260" i="1"/>
  <c r="AO542" i="1"/>
  <c r="B547" i="1"/>
  <c r="C547" i="1"/>
  <c r="E547" i="1" s="1"/>
  <c r="D547" i="1"/>
  <c r="A548" i="1"/>
  <c r="H546" i="1"/>
  <c r="BB546" i="1" s="1"/>
  <c r="W546" i="1"/>
  <c r="U546" i="1"/>
  <c r="X546" i="1"/>
  <c r="T546" i="1"/>
  <c r="V546" i="1"/>
  <c r="BK257" i="1" l="1"/>
  <c r="BO257" i="1"/>
  <c r="BL257" i="1"/>
  <c r="AY257" i="1"/>
  <c r="AX257" i="1"/>
  <c r="BH544" i="1"/>
  <c r="BH545" i="1"/>
  <c r="BH259" i="1"/>
  <c r="BA543" i="1"/>
  <c r="BA261" i="1"/>
  <c r="BA542" i="1"/>
  <c r="BJ546" i="1"/>
  <c r="BJ258" i="1"/>
  <c r="S260" i="1"/>
  <c r="BG261" i="1"/>
  <c r="BF261" i="1"/>
  <c r="BF542" i="1"/>
  <c r="BG542" i="1"/>
  <c r="BG543" i="1"/>
  <c r="BF543" i="1"/>
  <c r="BE260" i="1"/>
  <c r="AZ260" i="1" s="1"/>
  <c r="BC258" i="1"/>
  <c r="BD258" i="1"/>
  <c r="BC546" i="1"/>
  <c r="BD546" i="1"/>
  <c r="Q260" i="1"/>
  <c r="O259" i="1"/>
  <c r="M259" i="1"/>
  <c r="P259" i="1"/>
  <c r="N259" i="1"/>
  <c r="O544" i="1"/>
  <c r="M544" i="1"/>
  <c r="P544" i="1"/>
  <c r="N544" i="1"/>
  <c r="O545" i="1"/>
  <c r="M545" i="1"/>
  <c r="P545" i="1"/>
  <c r="N545" i="1"/>
  <c r="K259" i="1"/>
  <c r="K544" i="1"/>
  <c r="K545" i="1"/>
  <c r="I546" i="1"/>
  <c r="L546" i="1"/>
  <c r="I258" i="1"/>
  <c r="L258" i="1"/>
  <c r="F547" i="1"/>
  <c r="AO260" i="1"/>
  <c r="J259" i="1"/>
  <c r="AG259" i="1"/>
  <c r="AB259" i="1"/>
  <c r="AJ259" i="1"/>
  <c r="Z259" i="1"/>
  <c r="Q259" i="1" s="1"/>
  <c r="AH259" i="1"/>
  <c r="AI259" i="1"/>
  <c r="AA259" i="1"/>
  <c r="R259" i="1" s="1"/>
  <c r="Y546" i="1"/>
  <c r="B548" i="1"/>
  <c r="D548" i="1"/>
  <c r="A549" i="1"/>
  <c r="C548" i="1"/>
  <c r="E548" i="1" s="1"/>
  <c r="H547" i="1"/>
  <c r="BB547" i="1" s="1"/>
  <c r="W547" i="1"/>
  <c r="U547" i="1"/>
  <c r="X547" i="1"/>
  <c r="T547" i="1"/>
  <c r="V547" i="1"/>
  <c r="Y258" i="1"/>
  <c r="G256" i="1"/>
  <c r="H257" i="1"/>
  <c r="BB257" i="1" s="1"/>
  <c r="X257" i="1"/>
  <c r="W257" i="1"/>
  <c r="T257" i="1"/>
  <c r="V257" i="1"/>
  <c r="U257" i="1"/>
  <c r="J544" i="1"/>
  <c r="AB544" i="1"/>
  <c r="AI544" i="1"/>
  <c r="AG544" i="1"/>
  <c r="Z544" i="1"/>
  <c r="AJ544" i="1"/>
  <c r="AA544" i="1"/>
  <c r="AH544" i="1"/>
  <c r="J545" i="1"/>
  <c r="AB545" i="1"/>
  <c r="AI545" i="1"/>
  <c r="Z545" i="1"/>
  <c r="AA545" i="1"/>
  <c r="R545" i="1" s="1"/>
  <c r="AG545" i="1"/>
  <c r="AJ545" i="1"/>
  <c r="AH545" i="1"/>
  <c r="R544" i="1" l="1"/>
  <c r="BK256" i="1"/>
  <c r="BO256" i="1"/>
  <c r="BL256" i="1"/>
  <c r="AX256" i="1"/>
  <c r="AY256" i="1"/>
  <c r="Q545" i="1"/>
  <c r="BH546" i="1"/>
  <c r="BH258" i="1"/>
  <c r="S545" i="1"/>
  <c r="S544" i="1"/>
  <c r="BA260" i="1"/>
  <c r="S259" i="1"/>
  <c r="BJ257" i="1"/>
  <c r="BJ547" i="1"/>
  <c r="BF260" i="1"/>
  <c r="BG260" i="1"/>
  <c r="BE545" i="1"/>
  <c r="AZ545" i="1" s="1"/>
  <c r="BE544" i="1"/>
  <c r="AZ544" i="1" s="1"/>
  <c r="BE259" i="1"/>
  <c r="AZ259" i="1" s="1"/>
  <c r="BC257" i="1"/>
  <c r="BD257" i="1"/>
  <c r="BC547" i="1"/>
  <c r="BD547" i="1"/>
  <c r="Q544" i="1"/>
  <c r="O258" i="1"/>
  <c r="M258" i="1"/>
  <c r="P258" i="1"/>
  <c r="N258" i="1"/>
  <c r="O546" i="1"/>
  <c r="M546" i="1"/>
  <c r="P546" i="1"/>
  <c r="N546" i="1"/>
  <c r="K258" i="1"/>
  <c r="K546" i="1"/>
  <c r="I257" i="1"/>
  <c r="L257" i="1"/>
  <c r="I547" i="1"/>
  <c r="L547" i="1"/>
  <c r="W548" i="1"/>
  <c r="AO259" i="1"/>
  <c r="F548" i="1"/>
  <c r="X548" i="1" s="1"/>
  <c r="AO545" i="1"/>
  <c r="AO544" i="1"/>
  <c r="Y257" i="1"/>
  <c r="G255" i="1"/>
  <c r="H256" i="1"/>
  <c r="BB256" i="1" s="1"/>
  <c r="X256" i="1"/>
  <c r="W256" i="1"/>
  <c r="T256" i="1"/>
  <c r="U256" i="1"/>
  <c r="V256" i="1"/>
  <c r="J258" i="1"/>
  <c r="AG258" i="1"/>
  <c r="AI258" i="1"/>
  <c r="AB258" i="1"/>
  <c r="S258" i="1" s="1"/>
  <c r="Z258" i="1"/>
  <c r="AH258" i="1"/>
  <c r="AJ258" i="1"/>
  <c r="AA258" i="1"/>
  <c r="R258" i="1" s="1"/>
  <c r="Y547" i="1"/>
  <c r="B549" i="1"/>
  <c r="A550" i="1"/>
  <c r="C549" i="1"/>
  <c r="E549" i="1" s="1"/>
  <c r="D549" i="1"/>
  <c r="AJ546" i="1"/>
  <c r="J546" i="1"/>
  <c r="AB546" i="1"/>
  <c r="S546" i="1" s="1"/>
  <c r="Z546" i="1"/>
  <c r="AH546" i="1"/>
  <c r="AI546" i="1"/>
  <c r="AG546" i="1"/>
  <c r="AA546" i="1"/>
  <c r="Q546" i="1" l="1"/>
  <c r="Q258" i="1"/>
  <c r="BK255" i="1"/>
  <c r="BO255" i="1"/>
  <c r="BL255" i="1"/>
  <c r="AY255" i="1"/>
  <c r="AX255" i="1"/>
  <c r="BH547" i="1"/>
  <c r="BH257" i="1"/>
  <c r="BA544" i="1"/>
  <c r="BA259" i="1"/>
  <c r="BA545" i="1"/>
  <c r="BJ256" i="1"/>
  <c r="R546" i="1"/>
  <c r="BG259" i="1"/>
  <c r="BF259" i="1"/>
  <c r="BG545" i="1"/>
  <c r="BF545" i="1"/>
  <c r="BF544" i="1"/>
  <c r="BG544" i="1"/>
  <c r="BE546" i="1"/>
  <c r="AZ546" i="1" s="1"/>
  <c r="BE258" i="1"/>
  <c r="AZ258" i="1" s="1"/>
  <c r="BC256" i="1"/>
  <c r="BD256" i="1"/>
  <c r="O547" i="1"/>
  <c r="M547" i="1"/>
  <c r="P547" i="1"/>
  <c r="N547" i="1"/>
  <c r="O257" i="1"/>
  <c r="M257" i="1"/>
  <c r="P257" i="1"/>
  <c r="N257" i="1"/>
  <c r="K547" i="1"/>
  <c r="K257" i="1"/>
  <c r="I256" i="1"/>
  <c r="L256" i="1"/>
  <c r="W549" i="1"/>
  <c r="U548" i="1"/>
  <c r="V548" i="1"/>
  <c r="H548" i="1"/>
  <c r="BB548" i="1" s="1"/>
  <c r="AO546" i="1"/>
  <c r="B550" i="1"/>
  <c r="C550" i="1"/>
  <c r="E550" i="1" s="1"/>
  <c r="D550" i="1"/>
  <c r="A551" i="1"/>
  <c r="J547" i="1"/>
  <c r="AB547" i="1"/>
  <c r="S547" i="1" s="1"/>
  <c r="AH547" i="1"/>
  <c r="AJ547" i="1"/>
  <c r="AA547" i="1"/>
  <c r="AG547" i="1"/>
  <c r="Z547" i="1"/>
  <c r="AI547" i="1"/>
  <c r="Y256" i="1"/>
  <c r="G254" i="1"/>
  <c r="H255" i="1"/>
  <c r="BB255" i="1" s="1"/>
  <c r="X255" i="1"/>
  <c r="W255" i="1"/>
  <c r="T255" i="1"/>
  <c r="U255" i="1"/>
  <c r="V255" i="1"/>
  <c r="J257" i="1"/>
  <c r="AJ257" i="1"/>
  <c r="AG257" i="1"/>
  <c r="AA257" i="1"/>
  <c r="R257" i="1" s="1"/>
  <c r="AI257" i="1"/>
  <c r="AB257" i="1"/>
  <c r="S257" i="1" s="1"/>
  <c r="AH257" i="1"/>
  <c r="Z257" i="1"/>
  <c r="F549" i="1"/>
  <c r="X549" i="1" s="1"/>
  <c r="AO258" i="1"/>
  <c r="T548" i="1"/>
  <c r="Q547" i="1" l="1"/>
  <c r="BK254" i="1"/>
  <c r="BO254" i="1"/>
  <c r="BL254" i="1"/>
  <c r="AX254" i="1"/>
  <c r="AY254" i="1"/>
  <c r="BH256" i="1"/>
  <c r="BA546" i="1"/>
  <c r="BA258" i="1"/>
  <c r="BJ255" i="1"/>
  <c r="BJ548" i="1"/>
  <c r="Q257" i="1"/>
  <c r="BF546" i="1"/>
  <c r="BG546" i="1"/>
  <c r="BF258" i="1"/>
  <c r="BG258" i="1"/>
  <c r="BE257" i="1"/>
  <c r="AZ257" i="1" s="1"/>
  <c r="BE547" i="1"/>
  <c r="AZ547" i="1" s="1"/>
  <c r="BC255" i="1"/>
  <c r="BD255" i="1"/>
  <c r="BC548" i="1"/>
  <c r="BD548" i="1"/>
  <c r="R547" i="1"/>
  <c r="O256" i="1"/>
  <c r="M256" i="1"/>
  <c r="P256" i="1"/>
  <c r="N256" i="1"/>
  <c r="K256" i="1"/>
  <c r="I255" i="1"/>
  <c r="L255" i="1"/>
  <c r="I548" i="1"/>
  <c r="L548" i="1"/>
  <c r="AO257" i="1"/>
  <c r="B551" i="1"/>
  <c r="A552" i="1"/>
  <c r="C551" i="1"/>
  <c r="E551" i="1" s="1"/>
  <c r="D551" i="1"/>
  <c r="W550" i="1"/>
  <c r="U549" i="1"/>
  <c r="V549" i="1"/>
  <c r="H549" i="1"/>
  <c r="BB549" i="1" s="1"/>
  <c r="Y548" i="1"/>
  <c r="Y255" i="1"/>
  <c r="G253" i="1"/>
  <c r="H254" i="1"/>
  <c r="BB254" i="1" s="1"/>
  <c r="X254" i="1"/>
  <c r="W254" i="1"/>
  <c r="T254" i="1"/>
  <c r="U254" i="1"/>
  <c r="V254" i="1"/>
  <c r="J256" i="1"/>
  <c r="AG256" i="1"/>
  <c r="AI256" i="1"/>
  <c r="AB256" i="1"/>
  <c r="S256" i="1" s="1"/>
  <c r="Z256" i="1"/>
  <c r="Q256" i="1" s="1"/>
  <c r="AH256" i="1"/>
  <c r="AJ256" i="1"/>
  <c r="AA256" i="1"/>
  <c r="AO547" i="1"/>
  <c r="F550" i="1"/>
  <c r="X550" i="1" s="1"/>
  <c r="T549" i="1"/>
  <c r="BK253" i="1" l="1"/>
  <c r="BO253" i="1"/>
  <c r="BL253" i="1"/>
  <c r="AY253" i="1"/>
  <c r="AX253" i="1"/>
  <c r="R256" i="1"/>
  <c r="F551" i="1"/>
  <c r="BH548" i="1"/>
  <c r="BH255" i="1"/>
  <c r="BA547" i="1"/>
  <c r="BA257" i="1"/>
  <c r="BJ254" i="1"/>
  <c r="BJ549" i="1"/>
  <c r="BG257" i="1"/>
  <c r="BF257" i="1"/>
  <c r="BE256" i="1"/>
  <c r="AZ256" i="1" s="1"/>
  <c r="BG547" i="1"/>
  <c r="BF547" i="1"/>
  <c r="BC254" i="1"/>
  <c r="BD254" i="1"/>
  <c r="BC549" i="1"/>
  <c r="BD549" i="1"/>
  <c r="O548" i="1"/>
  <c r="M548" i="1"/>
  <c r="P548" i="1"/>
  <c r="N548" i="1"/>
  <c r="O255" i="1"/>
  <c r="M255" i="1"/>
  <c r="P255" i="1"/>
  <c r="N255" i="1"/>
  <c r="K548" i="1"/>
  <c r="K255" i="1"/>
  <c r="I549" i="1"/>
  <c r="L549" i="1"/>
  <c r="I254" i="1"/>
  <c r="L254" i="1"/>
  <c r="Y549" i="1"/>
  <c r="Y254" i="1"/>
  <c r="G252" i="1"/>
  <c r="H253" i="1"/>
  <c r="BB253" i="1" s="1"/>
  <c r="X253" i="1"/>
  <c r="W253" i="1"/>
  <c r="T253" i="1"/>
  <c r="V253" i="1"/>
  <c r="U253" i="1"/>
  <c r="J548" i="1"/>
  <c r="AB548" i="1"/>
  <c r="S548" i="1" s="1"/>
  <c r="AI548" i="1"/>
  <c r="Z548" i="1"/>
  <c r="AA548" i="1"/>
  <c r="AG548" i="1"/>
  <c r="AJ548" i="1"/>
  <c r="AH548" i="1"/>
  <c r="H551" i="1"/>
  <c r="BB551" i="1" s="1"/>
  <c r="W551" i="1"/>
  <c r="V551" i="1"/>
  <c r="X551" i="1"/>
  <c r="U551" i="1"/>
  <c r="T551" i="1"/>
  <c r="AO256" i="1"/>
  <c r="U550" i="1"/>
  <c r="V550" i="1"/>
  <c r="H550" i="1"/>
  <c r="BB550" i="1" s="1"/>
  <c r="J255" i="1"/>
  <c r="AH255" i="1"/>
  <c r="AI255" i="1"/>
  <c r="AA255" i="1"/>
  <c r="R255" i="1" s="1"/>
  <c r="AG255" i="1"/>
  <c r="AB255" i="1"/>
  <c r="S255" i="1" s="1"/>
  <c r="AJ255" i="1"/>
  <c r="Z255" i="1"/>
  <c r="B552" i="1"/>
  <c r="C552" i="1"/>
  <c r="E552" i="1" s="1"/>
  <c r="D552" i="1"/>
  <c r="A553" i="1"/>
  <c r="T550" i="1"/>
  <c r="BK252" i="1" l="1"/>
  <c r="BO252" i="1"/>
  <c r="BL252" i="1"/>
  <c r="AX252" i="1"/>
  <c r="AY252" i="1"/>
  <c r="BH549" i="1"/>
  <c r="BH254" i="1"/>
  <c r="BA256" i="1"/>
  <c r="BJ551" i="1"/>
  <c r="BJ253" i="1"/>
  <c r="BJ550" i="1"/>
  <c r="Q255" i="1"/>
  <c r="Q548" i="1"/>
  <c r="BF256" i="1"/>
  <c r="BG256" i="1"/>
  <c r="BE255" i="1"/>
  <c r="AZ255" i="1" s="1"/>
  <c r="BE548" i="1"/>
  <c r="AZ548" i="1" s="1"/>
  <c r="BC550" i="1"/>
  <c r="BD550" i="1"/>
  <c r="BC551" i="1"/>
  <c r="BD551" i="1"/>
  <c r="BC253" i="1"/>
  <c r="BD253" i="1"/>
  <c r="R548" i="1"/>
  <c r="O254" i="1"/>
  <c r="M254" i="1"/>
  <c r="P254" i="1"/>
  <c r="N254" i="1"/>
  <c r="O549" i="1"/>
  <c r="M549" i="1"/>
  <c r="P549" i="1"/>
  <c r="N549" i="1"/>
  <c r="K254" i="1"/>
  <c r="K549" i="1"/>
  <c r="I551" i="1"/>
  <c r="L551" i="1"/>
  <c r="I253" i="1"/>
  <c r="L253" i="1"/>
  <c r="I550" i="1"/>
  <c r="L550" i="1"/>
  <c r="F552" i="1"/>
  <c r="U552" i="1" s="1"/>
  <c r="Y551" i="1"/>
  <c r="AO548" i="1"/>
  <c r="AJ549" i="1"/>
  <c r="J549" i="1"/>
  <c r="AB549" i="1"/>
  <c r="AA549" i="1"/>
  <c r="R549" i="1" s="1"/>
  <c r="AH549" i="1"/>
  <c r="AG549" i="1"/>
  <c r="AI549" i="1"/>
  <c r="Z549" i="1"/>
  <c r="Y550" i="1"/>
  <c r="B553" i="1"/>
  <c r="C553" i="1"/>
  <c r="E553" i="1" s="1"/>
  <c r="D553" i="1"/>
  <c r="F553" i="1" s="1"/>
  <c r="A554" i="1"/>
  <c r="H552" i="1"/>
  <c r="BB552" i="1" s="1"/>
  <c r="W552" i="1"/>
  <c r="T552" i="1"/>
  <c r="X552" i="1"/>
  <c r="V552" i="1"/>
  <c r="Y253" i="1"/>
  <c r="G251" i="1"/>
  <c r="H252" i="1"/>
  <c r="BB252" i="1" s="1"/>
  <c r="X252" i="1"/>
  <c r="W252" i="1"/>
  <c r="T252" i="1"/>
  <c r="U252" i="1"/>
  <c r="V252" i="1"/>
  <c r="J254" i="1"/>
  <c r="AJ254" i="1"/>
  <c r="AH254" i="1"/>
  <c r="AA254" i="1"/>
  <c r="AI254" i="1"/>
  <c r="AG254" i="1"/>
  <c r="AB254" i="1"/>
  <c r="Z254" i="1"/>
  <c r="AO255" i="1"/>
  <c r="S254" i="1" l="1"/>
  <c r="BK251" i="1"/>
  <c r="BO251" i="1"/>
  <c r="BL251" i="1"/>
  <c r="AY251" i="1"/>
  <c r="AX251" i="1"/>
  <c r="Q254" i="1"/>
  <c r="BH253" i="1"/>
  <c r="BH551" i="1"/>
  <c r="BH550" i="1"/>
  <c r="BA548" i="1"/>
  <c r="BA255" i="1"/>
  <c r="BJ252" i="1"/>
  <c r="BJ552" i="1"/>
  <c r="BG255" i="1"/>
  <c r="BF255" i="1"/>
  <c r="BE549" i="1"/>
  <c r="AZ549" i="1" s="1"/>
  <c r="BE254" i="1"/>
  <c r="AZ254" i="1" s="1"/>
  <c r="BF548" i="1"/>
  <c r="BG548" i="1"/>
  <c r="BC252" i="1"/>
  <c r="BD252" i="1"/>
  <c r="BC552" i="1"/>
  <c r="BD552" i="1"/>
  <c r="R254" i="1"/>
  <c r="S549" i="1"/>
  <c r="Q549" i="1"/>
  <c r="O550" i="1"/>
  <c r="M550" i="1"/>
  <c r="P550" i="1"/>
  <c r="N550" i="1"/>
  <c r="O253" i="1"/>
  <c r="M253" i="1"/>
  <c r="P253" i="1"/>
  <c r="N253" i="1"/>
  <c r="O551" i="1"/>
  <c r="M551" i="1"/>
  <c r="P551" i="1"/>
  <c r="N551" i="1"/>
  <c r="K550" i="1"/>
  <c r="K253" i="1"/>
  <c r="K551" i="1"/>
  <c r="I552" i="1"/>
  <c r="L552" i="1"/>
  <c r="I252" i="1"/>
  <c r="L252" i="1"/>
  <c r="J253" i="1"/>
  <c r="AJ253" i="1"/>
  <c r="AG253" i="1"/>
  <c r="AA253" i="1"/>
  <c r="R253" i="1" s="1"/>
  <c r="AI253" i="1"/>
  <c r="AB253" i="1"/>
  <c r="AH253" i="1"/>
  <c r="Z253" i="1"/>
  <c r="Y552" i="1"/>
  <c r="AO549" i="1"/>
  <c r="J551" i="1"/>
  <c r="AH551" i="1"/>
  <c r="AB551" i="1"/>
  <c r="AI551" i="1"/>
  <c r="Z551" i="1"/>
  <c r="AG551" i="1"/>
  <c r="AJ551" i="1"/>
  <c r="AA551" i="1"/>
  <c r="R551" i="1" s="1"/>
  <c r="AO254" i="1"/>
  <c r="Y252" i="1"/>
  <c r="G250" i="1"/>
  <c r="H251" i="1"/>
  <c r="BB251" i="1" s="1"/>
  <c r="X251" i="1"/>
  <c r="W251" i="1"/>
  <c r="T251" i="1"/>
  <c r="U251" i="1"/>
  <c r="V251" i="1"/>
  <c r="B554" i="1"/>
  <c r="D554" i="1"/>
  <c r="A555" i="1"/>
  <c r="C554" i="1"/>
  <c r="E554" i="1" s="1"/>
  <c r="H553" i="1"/>
  <c r="BB553" i="1" s="1"/>
  <c r="W553" i="1"/>
  <c r="U553" i="1"/>
  <c r="X553" i="1"/>
  <c r="T553" i="1"/>
  <c r="V553" i="1"/>
  <c r="J550" i="1"/>
  <c r="AJ550" i="1"/>
  <c r="Z550" i="1"/>
  <c r="AI550" i="1"/>
  <c r="AA550" i="1"/>
  <c r="R550" i="1" s="1"/>
  <c r="AG550" i="1"/>
  <c r="AB550" i="1"/>
  <c r="S550" i="1" s="1"/>
  <c r="AH550" i="1"/>
  <c r="S253" i="1" l="1"/>
  <c r="Q551" i="1"/>
  <c r="BK250" i="1"/>
  <c r="BO250" i="1"/>
  <c r="BL250" i="1"/>
  <c r="AX250" i="1"/>
  <c r="AY250" i="1"/>
  <c r="S551" i="1"/>
  <c r="BH552" i="1"/>
  <c r="BH252" i="1"/>
  <c r="BA549" i="1"/>
  <c r="BA254" i="1"/>
  <c r="BJ553" i="1"/>
  <c r="BJ251" i="1"/>
  <c r="BG549" i="1"/>
  <c r="BF549" i="1"/>
  <c r="BE551" i="1"/>
  <c r="AZ551" i="1" s="1"/>
  <c r="BE253" i="1"/>
  <c r="AZ253" i="1" s="1"/>
  <c r="BE550" i="1"/>
  <c r="AZ550" i="1" s="1"/>
  <c r="BF254" i="1"/>
  <c r="BG254" i="1"/>
  <c r="BC553" i="1"/>
  <c r="BD553" i="1"/>
  <c r="BC251" i="1"/>
  <c r="BD251" i="1"/>
  <c r="Q550" i="1"/>
  <c r="Q253" i="1"/>
  <c r="O252" i="1"/>
  <c r="M252" i="1"/>
  <c r="P252" i="1"/>
  <c r="N252" i="1"/>
  <c r="O552" i="1"/>
  <c r="M552" i="1"/>
  <c r="P552" i="1"/>
  <c r="N552" i="1"/>
  <c r="K252" i="1"/>
  <c r="K552" i="1"/>
  <c r="I251" i="1"/>
  <c r="L251" i="1"/>
  <c r="I553" i="1"/>
  <c r="L553" i="1"/>
  <c r="AO550" i="1"/>
  <c r="Y553" i="1"/>
  <c r="B555" i="1"/>
  <c r="C555" i="1"/>
  <c r="E555" i="1" s="1"/>
  <c r="D555" i="1"/>
  <c r="F555" i="1" s="1"/>
  <c r="A556" i="1"/>
  <c r="Y251" i="1"/>
  <c r="G249" i="1"/>
  <c r="H250" i="1"/>
  <c r="BB250" i="1" s="1"/>
  <c r="X250" i="1"/>
  <c r="W250" i="1"/>
  <c r="T250" i="1"/>
  <c r="U250" i="1"/>
  <c r="V250" i="1"/>
  <c r="J252" i="1"/>
  <c r="AI252" i="1"/>
  <c r="AG252" i="1"/>
  <c r="AB252" i="1"/>
  <c r="Z252" i="1"/>
  <c r="AJ252" i="1"/>
  <c r="AH252" i="1"/>
  <c r="AA252" i="1"/>
  <c r="W554" i="1"/>
  <c r="AO551" i="1"/>
  <c r="J552" i="1"/>
  <c r="AJ552" i="1"/>
  <c r="AI552" i="1"/>
  <c r="AG552" i="1"/>
  <c r="Z552" i="1"/>
  <c r="AB552" i="1"/>
  <c r="AA552" i="1"/>
  <c r="R552" i="1" s="1"/>
  <c r="AH552" i="1"/>
  <c r="AO253" i="1"/>
  <c r="F554" i="1"/>
  <c r="H554" i="1" s="1"/>
  <c r="BB554" i="1" s="1"/>
  <c r="BK249" i="1" l="1"/>
  <c r="BO249" i="1"/>
  <c r="BL249" i="1"/>
  <c r="AY249" i="1"/>
  <c r="AX249" i="1"/>
  <c r="BH251" i="1"/>
  <c r="BH553" i="1"/>
  <c r="BA550" i="1"/>
  <c r="BA551" i="1"/>
  <c r="BA253" i="1"/>
  <c r="BJ554" i="1"/>
  <c r="BJ250" i="1"/>
  <c r="BF550" i="1"/>
  <c r="BG550" i="1"/>
  <c r="BG551" i="1"/>
  <c r="BF551" i="1"/>
  <c r="BE552" i="1"/>
  <c r="AZ552" i="1" s="1"/>
  <c r="BE252" i="1"/>
  <c r="AZ252" i="1" s="1"/>
  <c r="BG253" i="1"/>
  <c r="BF253" i="1"/>
  <c r="BC554" i="1"/>
  <c r="BD554" i="1"/>
  <c r="BC250" i="1"/>
  <c r="BD250" i="1"/>
  <c r="Q552" i="1"/>
  <c r="Q252" i="1"/>
  <c r="S552" i="1"/>
  <c r="R252" i="1"/>
  <c r="S252" i="1"/>
  <c r="O553" i="1"/>
  <c r="M553" i="1"/>
  <c r="P553" i="1"/>
  <c r="N553" i="1"/>
  <c r="O251" i="1"/>
  <c r="M251" i="1"/>
  <c r="P251" i="1"/>
  <c r="N251" i="1"/>
  <c r="K553" i="1"/>
  <c r="K251" i="1"/>
  <c r="I250" i="1"/>
  <c r="L250" i="1"/>
  <c r="B556" i="1"/>
  <c r="D556" i="1"/>
  <c r="A557" i="1"/>
  <c r="C556" i="1"/>
  <c r="E556" i="1" s="1"/>
  <c r="H555" i="1"/>
  <c r="BB555" i="1" s="1"/>
  <c r="W555" i="1"/>
  <c r="U555" i="1"/>
  <c r="X555" i="1"/>
  <c r="T555" i="1"/>
  <c r="V555" i="1"/>
  <c r="U554" i="1"/>
  <c r="X554" i="1"/>
  <c r="AO552" i="1"/>
  <c r="Y250" i="1"/>
  <c r="G248" i="1"/>
  <c r="H249" i="1"/>
  <c r="BB249" i="1" s="1"/>
  <c r="X249" i="1"/>
  <c r="W249" i="1"/>
  <c r="T249" i="1"/>
  <c r="V249" i="1"/>
  <c r="U249" i="1"/>
  <c r="J251" i="1"/>
  <c r="AG251" i="1"/>
  <c r="AB251" i="1"/>
  <c r="AJ251" i="1"/>
  <c r="Z251" i="1"/>
  <c r="Q251" i="1" s="1"/>
  <c r="AH251" i="1"/>
  <c r="AI251" i="1"/>
  <c r="AA251" i="1"/>
  <c r="R251" i="1" s="1"/>
  <c r="J553" i="1"/>
  <c r="AB553" i="1"/>
  <c r="S553" i="1" s="1"/>
  <c r="AJ553" i="1"/>
  <c r="AG553" i="1"/>
  <c r="Z553" i="1"/>
  <c r="Q553" i="1" s="1"/>
  <c r="AI553" i="1"/>
  <c r="AA553" i="1"/>
  <c r="AH553" i="1"/>
  <c r="T554" i="1"/>
  <c r="V554" i="1"/>
  <c r="AO252" i="1"/>
  <c r="BK248" i="1" l="1"/>
  <c r="BO248" i="1"/>
  <c r="BL248" i="1"/>
  <c r="AX248" i="1"/>
  <c r="AY248" i="1"/>
  <c r="BH250" i="1"/>
  <c r="BH554" i="1"/>
  <c r="BA552" i="1"/>
  <c r="BA252" i="1"/>
  <c r="BJ249" i="1"/>
  <c r="BJ555" i="1"/>
  <c r="BF552" i="1"/>
  <c r="BG552" i="1"/>
  <c r="BE251" i="1"/>
  <c r="AZ251" i="1" s="1"/>
  <c r="BE553" i="1"/>
  <c r="AZ553" i="1" s="1"/>
  <c r="BF252" i="1"/>
  <c r="BG252" i="1"/>
  <c r="BC555" i="1"/>
  <c r="BD555" i="1"/>
  <c r="BC249" i="1"/>
  <c r="BD249" i="1"/>
  <c r="R553" i="1"/>
  <c r="S251" i="1"/>
  <c r="O250" i="1"/>
  <c r="M250" i="1"/>
  <c r="P250" i="1"/>
  <c r="N250" i="1"/>
  <c r="K250" i="1"/>
  <c r="I249" i="1"/>
  <c r="L249" i="1"/>
  <c r="I555" i="1"/>
  <c r="L555" i="1"/>
  <c r="I554" i="1"/>
  <c r="L554" i="1"/>
  <c r="Y555" i="1"/>
  <c r="B557" i="1"/>
  <c r="C557" i="1"/>
  <c r="E557" i="1" s="1"/>
  <c r="D557" i="1"/>
  <c r="A558" i="1"/>
  <c r="Y554" i="1"/>
  <c r="AO553" i="1"/>
  <c r="AO251" i="1"/>
  <c r="Y249" i="1"/>
  <c r="G247" i="1"/>
  <c r="H248" i="1"/>
  <c r="BB248" i="1" s="1"/>
  <c r="X248" i="1"/>
  <c r="W248" i="1"/>
  <c r="T248" i="1"/>
  <c r="U248" i="1"/>
  <c r="V248" i="1"/>
  <c r="J250" i="1"/>
  <c r="AG250" i="1"/>
  <c r="AI250" i="1"/>
  <c r="AB250" i="1"/>
  <c r="S250" i="1" s="1"/>
  <c r="Z250" i="1"/>
  <c r="Q250" i="1" s="1"/>
  <c r="AH250" i="1"/>
  <c r="AJ250" i="1"/>
  <c r="AA250" i="1"/>
  <c r="R250" i="1" s="1"/>
  <c r="W556" i="1"/>
  <c r="F556" i="1"/>
  <c r="H556" i="1" s="1"/>
  <c r="BB556" i="1" s="1"/>
  <c r="BK247" i="1" l="1"/>
  <c r="BO247" i="1"/>
  <c r="BL247" i="1"/>
  <c r="AY247" i="1"/>
  <c r="AX247" i="1"/>
  <c r="BH249" i="1"/>
  <c r="BH555" i="1"/>
  <c r="BA251" i="1"/>
  <c r="BA553" i="1"/>
  <c r="BJ556" i="1"/>
  <c r="BJ248" i="1"/>
  <c r="BG251" i="1"/>
  <c r="BF251" i="1"/>
  <c r="BG553" i="1"/>
  <c r="BF553" i="1"/>
  <c r="BE250" i="1"/>
  <c r="AZ250" i="1" s="1"/>
  <c r="BC556" i="1"/>
  <c r="BD556" i="1"/>
  <c r="BC248" i="1"/>
  <c r="BD248" i="1"/>
  <c r="O554" i="1"/>
  <c r="M554" i="1"/>
  <c r="P554" i="1"/>
  <c r="N554" i="1"/>
  <c r="O555" i="1"/>
  <c r="M555" i="1"/>
  <c r="P555" i="1"/>
  <c r="N555" i="1"/>
  <c r="O249" i="1"/>
  <c r="M249" i="1"/>
  <c r="P249" i="1"/>
  <c r="N249" i="1"/>
  <c r="K554" i="1"/>
  <c r="K555" i="1"/>
  <c r="K249" i="1"/>
  <c r="I248" i="1"/>
  <c r="L248" i="1"/>
  <c r="J249" i="1"/>
  <c r="AJ249" i="1"/>
  <c r="AG249" i="1"/>
  <c r="AA249" i="1"/>
  <c r="R249" i="1" s="1"/>
  <c r="AI249" i="1"/>
  <c r="AB249" i="1"/>
  <c r="S249" i="1" s="1"/>
  <c r="AH249" i="1"/>
  <c r="Z249" i="1"/>
  <c r="AJ554" i="1"/>
  <c r="J554" i="1"/>
  <c r="AB554" i="1"/>
  <c r="AH554" i="1"/>
  <c r="AG554" i="1"/>
  <c r="AI554" i="1"/>
  <c r="Z554" i="1"/>
  <c r="Q554" i="1" s="1"/>
  <c r="AA554" i="1"/>
  <c r="R554" i="1" s="1"/>
  <c r="B558" i="1"/>
  <c r="C558" i="1"/>
  <c r="E558" i="1" s="1"/>
  <c r="D558" i="1"/>
  <c r="A559" i="1"/>
  <c r="W557" i="1"/>
  <c r="J555" i="1"/>
  <c r="AB555" i="1"/>
  <c r="AH555" i="1"/>
  <c r="AI555" i="1"/>
  <c r="AA555" i="1"/>
  <c r="R555" i="1" s="1"/>
  <c r="AJ555" i="1"/>
  <c r="Z555" i="1"/>
  <c r="AG555" i="1"/>
  <c r="X556" i="1"/>
  <c r="Y248" i="1"/>
  <c r="G246" i="1"/>
  <c r="H247" i="1"/>
  <c r="BB247" i="1" s="1"/>
  <c r="X247" i="1"/>
  <c r="W247" i="1"/>
  <c r="T247" i="1"/>
  <c r="U247" i="1"/>
  <c r="V247" i="1"/>
  <c r="V556" i="1"/>
  <c r="T556" i="1"/>
  <c r="U556" i="1"/>
  <c r="AO250" i="1"/>
  <c r="F557" i="1"/>
  <c r="X557" i="1" s="1"/>
  <c r="F558" i="1" l="1"/>
  <c r="BK246" i="1"/>
  <c r="BO246" i="1"/>
  <c r="BL246" i="1"/>
  <c r="AX246" i="1"/>
  <c r="AY246" i="1"/>
  <c r="BH248" i="1"/>
  <c r="BH556" i="1"/>
  <c r="BA250" i="1"/>
  <c r="BJ247" i="1"/>
  <c r="BF250" i="1"/>
  <c r="BG250" i="1"/>
  <c r="BE249" i="1"/>
  <c r="AZ249" i="1" s="1"/>
  <c r="BE555" i="1"/>
  <c r="AZ555" i="1" s="1"/>
  <c r="BE554" i="1"/>
  <c r="AZ554" i="1" s="1"/>
  <c r="BC247" i="1"/>
  <c r="BD247" i="1"/>
  <c r="Q555" i="1"/>
  <c r="Q249" i="1"/>
  <c r="S555" i="1"/>
  <c r="S554" i="1"/>
  <c r="O248" i="1"/>
  <c r="M248" i="1"/>
  <c r="P248" i="1"/>
  <c r="N248" i="1"/>
  <c r="K248" i="1"/>
  <c r="I556" i="1"/>
  <c r="L556" i="1"/>
  <c r="I247" i="1"/>
  <c r="L247" i="1"/>
  <c r="Y556" i="1"/>
  <c r="AO555" i="1"/>
  <c r="AO554" i="1"/>
  <c r="U557" i="1"/>
  <c r="V557" i="1"/>
  <c r="H557" i="1"/>
  <c r="BB557" i="1" s="1"/>
  <c r="Y247" i="1"/>
  <c r="G245" i="1"/>
  <c r="H246" i="1"/>
  <c r="BB246" i="1" s="1"/>
  <c r="X246" i="1"/>
  <c r="W246" i="1"/>
  <c r="T246" i="1"/>
  <c r="U246" i="1"/>
  <c r="V246" i="1"/>
  <c r="J248" i="1"/>
  <c r="AG248" i="1"/>
  <c r="AI248" i="1"/>
  <c r="AB248" i="1"/>
  <c r="S248" i="1" s="1"/>
  <c r="Z248" i="1"/>
  <c r="AH248" i="1"/>
  <c r="AJ248" i="1"/>
  <c r="AA248" i="1"/>
  <c r="B559" i="1"/>
  <c r="A560" i="1"/>
  <c r="C559" i="1"/>
  <c r="E559" i="1" s="1"/>
  <c r="D559" i="1"/>
  <c r="H558" i="1"/>
  <c r="BB558" i="1" s="1"/>
  <c r="W558" i="1"/>
  <c r="V558" i="1"/>
  <c r="X558" i="1"/>
  <c r="U558" i="1"/>
  <c r="T558" i="1"/>
  <c r="T557" i="1"/>
  <c r="AO249" i="1"/>
  <c r="Q248" i="1" l="1"/>
  <c r="R248" i="1"/>
  <c r="BK245" i="1"/>
  <c r="BO245" i="1"/>
  <c r="BL245" i="1"/>
  <c r="AY245" i="1"/>
  <c r="AX245" i="1"/>
  <c r="BH247" i="1"/>
  <c r="BA555" i="1"/>
  <c r="BA554" i="1"/>
  <c r="BA249" i="1"/>
  <c r="BJ558" i="1"/>
  <c r="BJ246" i="1"/>
  <c r="BJ557" i="1"/>
  <c r="BF554" i="1"/>
  <c r="BG554" i="1"/>
  <c r="BG249" i="1"/>
  <c r="BF249" i="1"/>
  <c r="BE248" i="1"/>
  <c r="AZ248" i="1" s="1"/>
  <c r="BG555" i="1"/>
  <c r="BF555" i="1"/>
  <c r="BC557" i="1"/>
  <c r="BD557" i="1"/>
  <c r="BC558" i="1"/>
  <c r="BD558" i="1"/>
  <c r="BC246" i="1"/>
  <c r="BD246" i="1"/>
  <c r="F559" i="1"/>
  <c r="O247" i="1"/>
  <c r="M247" i="1"/>
  <c r="P247" i="1"/>
  <c r="N247" i="1"/>
  <c r="O556" i="1"/>
  <c r="M556" i="1"/>
  <c r="P556" i="1"/>
  <c r="N556" i="1"/>
  <c r="K247" i="1"/>
  <c r="K556" i="1"/>
  <c r="I557" i="1"/>
  <c r="L557" i="1"/>
  <c r="I558" i="1"/>
  <c r="L558" i="1"/>
  <c r="I246" i="1"/>
  <c r="L246" i="1"/>
  <c r="Y557" i="1"/>
  <c r="H559" i="1"/>
  <c r="BB559" i="1" s="1"/>
  <c r="W559" i="1"/>
  <c r="V559" i="1"/>
  <c r="X559" i="1"/>
  <c r="U559" i="1"/>
  <c r="T559" i="1"/>
  <c r="Y246" i="1"/>
  <c r="G244" i="1"/>
  <c r="H245" i="1"/>
  <c r="BB245" i="1" s="1"/>
  <c r="X245" i="1"/>
  <c r="W245" i="1"/>
  <c r="T245" i="1"/>
  <c r="V245" i="1"/>
  <c r="U245" i="1"/>
  <c r="J247" i="1"/>
  <c r="AH247" i="1"/>
  <c r="AI247" i="1"/>
  <c r="AA247" i="1"/>
  <c r="R247" i="1" s="1"/>
  <c r="AG247" i="1"/>
  <c r="AB247" i="1"/>
  <c r="AJ247" i="1"/>
  <c r="Z247" i="1"/>
  <c r="AJ556" i="1"/>
  <c r="J556" i="1"/>
  <c r="AH556" i="1"/>
  <c r="AB556" i="1"/>
  <c r="S556" i="1" s="1"/>
  <c r="Z556" i="1"/>
  <c r="AG556" i="1"/>
  <c r="AI556" i="1"/>
  <c r="AA556" i="1"/>
  <c r="R556" i="1" s="1"/>
  <c r="AO248" i="1"/>
  <c r="Y558" i="1"/>
  <c r="B560" i="1"/>
  <c r="C560" i="1"/>
  <c r="E560" i="1" s="1"/>
  <c r="D560" i="1"/>
  <c r="A561" i="1"/>
  <c r="S247" i="1" l="1"/>
  <c r="BK244" i="1"/>
  <c r="BO244" i="1"/>
  <c r="BL244" i="1"/>
  <c r="AX244" i="1"/>
  <c r="AY244" i="1"/>
  <c r="Q556" i="1"/>
  <c r="BH246" i="1"/>
  <c r="BH558" i="1"/>
  <c r="BH557" i="1"/>
  <c r="BA248" i="1"/>
  <c r="BJ245" i="1"/>
  <c r="BJ559" i="1"/>
  <c r="BF248" i="1"/>
  <c r="BG248" i="1"/>
  <c r="BE556" i="1"/>
  <c r="AZ556" i="1" s="1"/>
  <c r="BE247" i="1"/>
  <c r="AZ247" i="1" s="1"/>
  <c r="BC245" i="1"/>
  <c r="BD245" i="1"/>
  <c r="BC559" i="1"/>
  <c r="BD559" i="1"/>
  <c r="Q247" i="1"/>
  <c r="O246" i="1"/>
  <c r="M246" i="1"/>
  <c r="P246" i="1"/>
  <c r="N246" i="1"/>
  <c r="O558" i="1"/>
  <c r="M558" i="1"/>
  <c r="P558" i="1"/>
  <c r="N558" i="1"/>
  <c r="O557" i="1"/>
  <c r="M557" i="1"/>
  <c r="P557" i="1"/>
  <c r="N557" i="1"/>
  <c r="K246" i="1"/>
  <c r="K558" i="1"/>
  <c r="K557" i="1"/>
  <c r="I245" i="1"/>
  <c r="L245" i="1"/>
  <c r="I559" i="1"/>
  <c r="L559" i="1"/>
  <c r="AO247" i="1"/>
  <c r="B561" i="1"/>
  <c r="A562" i="1"/>
  <c r="C561" i="1"/>
  <c r="E561" i="1" s="1"/>
  <c r="D561" i="1"/>
  <c r="J558" i="1"/>
  <c r="AB558" i="1"/>
  <c r="AJ558" i="1"/>
  <c r="AG558" i="1"/>
  <c r="Z558" i="1"/>
  <c r="AI558" i="1"/>
  <c r="AA558" i="1"/>
  <c r="AH558" i="1"/>
  <c r="Y559" i="1"/>
  <c r="J557" i="1"/>
  <c r="AJ557" i="1"/>
  <c r="AG557" i="1"/>
  <c r="Z557" i="1"/>
  <c r="AA557" i="1"/>
  <c r="AB557" i="1"/>
  <c r="S557" i="1" s="1"/>
  <c r="AH557" i="1"/>
  <c r="AI557" i="1"/>
  <c r="W560" i="1"/>
  <c r="AO556" i="1"/>
  <c r="Y245" i="1"/>
  <c r="G243" i="1"/>
  <c r="H244" i="1"/>
  <c r="BB244" i="1" s="1"/>
  <c r="X244" i="1"/>
  <c r="W244" i="1"/>
  <c r="T244" i="1"/>
  <c r="U244" i="1"/>
  <c r="V244" i="1"/>
  <c r="J246" i="1"/>
  <c r="AJ246" i="1"/>
  <c r="AH246" i="1"/>
  <c r="AA246" i="1"/>
  <c r="AI246" i="1"/>
  <c r="AG246" i="1"/>
  <c r="AB246" i="1"/>
  <c r="Z246" i="1"/>
  <c r="F560" i="1"/>
  <c r="X560" i="1" s="1"/>
  <c r="R246" i="1" l="1"/>
  <c r="R558" i="1"/>
  <c r="BK243" i="1"/>
  <c r="BO243" i="1"/>
  <c r="BL243" i="1"/>
  <c r="AY243" i="1"/>
  <c r="AX243" i="1"/>
  <c r="BH559" i="1"/>
  <c r="BH245" i="1"/>
  <c r="BA556" i="1"/>
  <c r="BA247" i="1"/>
  <c r="BJ244" i="1"/>
  <c r="BF556" i="1"/>
  <c r="BG556" i="1"/>
  <c r="BE557" i="1"/>
  <c r="AZ557" i="1" s="1"/>
  <c r="BE558" i="1"/>
  <c r="AZ558" i="1" s="1"/>
  <c r="BE246" i="1"/>
  <c r="AZ246" i="1" s="1"/>
  <c r="BG247" i="1"/>
  <c r="BF247" i="1"/>
  <c r="BC244" i="1"/>
  <c r="BD244" i="1"/>
  <c r="S246" i="1"/>
  <c r="R557" i="1"/>
  <c r="S558" i="1"/>
  <c r="Q246" i="1"/>
  <c r="Q557" i="1"/>
  <c r="Q558" i="1"/>
  <c r="O559" i="1"/>
  <c r="M559" i="1"/>
  <c r="P559" i="1"/>
  <c r="N559" i="1"/>
  <c r="O245" i="1"/>
  <c r="M245" i="1"/>
  <c r="P245" i="1"/>
  <c r="N245" i="1"/>
  <c r="K559" i="1"/>
  <c r="K245" i="1"/>
  <c r="I244" i="1"/>
  <c r="L244" i="1"/>
  <c r="AO246" i="1"/>
  <c r="J245" i="1"/>
  <c r="AJ245" i="1"/>
  <c r="AG245" i="1"/>
  <c r="AA245" i="1"/>
  <c r="R245" i="1" s="1"/>
  <c r="AI245" i="1"/>
  <c r="AB245" i="1"/>
  <c r="S245" i="1" s="1"/>
  <c r="AH245" i="1"/>
  <c r="Z245" i="1"/>
  <c r="AO557" i="1"/>
  <c r="AJ559" i="1"/>
  <c r="J559" i="1"/>
  <c r="AI559" i="1"/>
  <c r="AB559" i="1"/>
  <c r="AH559" i="1"/>
  <c r="Z559" i="1"/>
  <c r="AG559" i="1"/>
  <c r="AA559" i="1"/>
  <c r="AO558" i="1"/>
  <c r="W561" i="1"/>
  <c r="U560" i="1"/>
  <c r="V560" i="1"/>
  <c r="H560" i="1"/>
  <c r="BB560" i="1" s="1"/>
  <c r="Y244" i="1"/>
  <c r="G242" i="1"/>
  <c r="H243" i="1"/>
  <c r="BB243" i="1" s="1"/>
  <c r="X243" i="1"/>
  <c r="W243" i="1"/>
  <c r="T243" i="1"/>
  <c r="U243" i="1"/>
  <c r="V243" i="1"/>
  <c r="B562" i="1"/>
  <c r="C562" i="1"/>
  <c r="E562" i="1" s="1"/>
  <c r="D562" i="1"/>
  <c r="F562" i="1" s="1"/>
  <c r="A563" i="1"/>
  <c r="T560" i="1"/>
  <c r="F561" i="1"/>
  <c r="X561" i="1" s="1"/>
  <c r="BK242" i="1" l="1"/>
  <c r="BO242" i="1"/>
  <c r="BL242" i="1"/>
  <c r="AX242" i="1"/>
  <c r="AY242" i="1"/>
  <c r="Q559" i="1"/>
  <c r="BH244" i="1"/>
  <c r="BA558" i="1"/>
  <c r="BA246" i="1"/>
  <c r="BA557" i="1"/>
  <c r="BJ243" i="1"/>
  <c r="BJ560" i="1"/>
  <c r="BF246" i="1"/>
  <c r="BG246" i="1"/>
  <c r="BG557" i="1"/>
  <c r="BF557" i="1"/>
  <c r="BE245" i="1"/>
  <c r="AZ245" i="1" s="1"/>
  <c r="BE559" i="1"/>
  <c r="AZ559" i="1" s="1"/>
  <c r="BF558" i="1"/>
  <c r="BG558" i="1"/>
  <c r="BC243" i="1"/>
  <c r="BD243" i="1"/>
  <c r="BC560" i="1"/>
  <c r="BD560" i="1"/>
  <c r="R559" i="1"/>
  <c r="S559" i="1"/>
  <c r="Q245" i="1"/>
  <c r="O244" i="1"/>
  <c r="M244" i="1"/>
  <c r="P244" i="1"/>
  <c r="N244" i="1"/>
  <c r="K244" i="1"/>
  <c r="I243" i="1"/>
  <c r="L243" i="1"/>
  <c r="I560" i="1"/>
  <c r="L560" i="1"/>
  <c r="Y243" i="1"/>
  <c r="G241" i="1"/>
  <c r="H242" i="1"/>
  <c r="BB242" i="1" s="1"/>
  <c r="X242" i="1"/>
  <c r="W242" i="1"/>
  <c r="T242" i="1"/>
  <c r="U242" i="1"/>
  <c r="V242" i="1"/>
  <c r="J244" i="1"/>
  <c r="AI244" i="1"/>
  <c r="AG244" i="1"/>
  <c r="AB244" i="1"/>
  <c r="Z244" i="1"/>
  <c r="AJ244" i="1"/>
  <c r="AH244" i="1"/>
  <c r="AA244" i="1"/>
  <c r="R244" i="1" s="1"/>
  <c r="U561" i="1"/>
  <c r="V561" i="1"/>
  <c r="H561" i="1"/>
  <c r="BB561" i="1" s="1"/>
  <c r="Y560" i="1"/>
  <c r="B563" i="1"/>
  <c r="C563" i="1"/>
  <c r="E563" i="1" s="1"/>
  <c r="D563" i="1"/>
  <c r="F563" i="1" s="1"/>
  <c r="A564" i="1"/>
  <c r="H562" i="1"/>
  <c r="BB562" i="1" s="1"/>
  <c r="W562" i="1"/>
  <c r="U562" i="1"/>
  <c r="X562" i="1"/>
  <c r="T562" i="1"/>
  <c r="V562" i="1"/>
  <c r="AO559" i="1"/>
  <c r="AO245" i="1"/>
  <c r="T561" i="1"/>
  <c r="Q244" i="1" l="1"/>
  <c r="S244" i="1"/>
  <c r="BK241" i="1"/>
  <c r="BO241" i="1"/>
  <c r="BL241" i="1"/>
  <c r="AY241" i="1"/>
  <c r="AX241" i="1"/>
  <c r="BH560" i="1"/>
  <c r="BH243" i="1"/>
  <c r="BA245" i="1"/>
  <c r="BA559" i="1"/>
  <c r="BJ562" i="1"/>
  <c r="BJ561" i="1"/>
  <c r="BJ242" i="1"/>
  <c r="BG245" i="1"/>
  <c r="BF245" i="1"/>
  <c r="BE244" i="1"/>
  <c r="AZ244" i="1" s="1"/>
  <c r="BG559" i="1"/>
  <c r="BF559" i="1"/>
  <c r="BC562" i="1"/>
  <c r="BD562" i="1"/>
  <c r="BC561" i="1"/>
  <c r="BD561" i="1"/>
  <c r="BC242" i="1"/>
  <c r="BD242" i="1"/>
  <c r="O560" i="1"/>
  <c r="M560" i="1"/>
  <c r="P560" i="1"/>
  <c r="N560" i="1"/>
  <c r="O243" i="1"/>
  <c r="M243" i="1"/>
  <c r="P243" i="1"/>
  <c r="N243" i="1"/>
  <c r="K560" i="1"/>
  <c r="K243" i="1"/>
  <c r="I561" i="1"/>
  <c r="L561" i="1"/>
  <c r="I562" i="1"/>
  <c r="L562" i="1"/>
  <c r="I242" i="1"/>
  <c r="L242" i="1"/>
  <c r="Y561" i="1"/>
  <c r="B564" i="1"/>
  <c r="C564" i="1"/>
  <c r="E564" i="1" s="1"/>
  <c r="D564" i="1"/>
  <c r="A565" i="1"/>
  <c r="H563" i="1"/>
  <c r="BB563" i="1" s="1"/>
  <c r="W563" i="1"/>
  <c r="V563" i="1"/>
  <c r="X563" i="1"/>
  <c r="U563" i="1"/>
  <c r="T563" i="1"/>
  <c r="J560" i="1"/>
  <c r="AB560" i="1"/>
  <c r="S560" i="1" s="1"/>
  <c r="AI560" i="1"/>
  <c r="AG560" i="1"/>
  <c r="Z560" i="1"/>
  <c r="AJ560" i="1"/>
  <c r="AA560" i="1"/>
  <c r="AH560" i="1"/>
  <c r="AO244" i="1"/>
  <c r="Y242" i="1"/>
  <c r="G240" i="1"/>
  <c r="H241" i="1"/>
  <c r="BB241" i="1" s="1"/>
  <c r="X241" i="1"/>
  <c r="W241" i="1"/>
  <c r="T241" i="1"/>
  <c r="V241" i="1"/>
  <c r="U241" i="1"/>
  <c r="J243" i="1"/>
  <c r="AG243" i="1"/>
  <c r="AB243" i="1"/>
  <c r="S243" i="1" s="1"/>
  <c r="AJ243" i="1"/>
  <c r="Z243" i="1"/>
  <c r="AH243" i="1"/>
  <c r="AI243" i="1"/>
  <c r="AA243" i="1"/>
  <c r="Y562" i="1"/>
  <c r="Q560" i="1" l="1"/>
  <c r="BK240" i="1"/>
  <c r="BO240" i="1"/>
  <c r="BL240" i="1"/>
  <c r="AX240" i="1"/>
  <c r="AY240" i="1"/>
  <c r="BH242" i="1"/>
  <c r="BH561" i="1"/>
  <c r="BH562" i="1"/>
  <c r="BA244" i="1"/>
  <c r="BJ563" i="1"/>
  <c r="BJ241" i="1"/>
  <c r="BF244" i="1"/>
  <c r="BG244" i="1"/>
  <c r="BE243" i="1"/>
  <c r="AZ243" i="1" s="1"/>
  <c r="BE560" i="1"/>
  <c r="AZ560" i="1" s="1"/>
  <c r="BC563" i="1"/>
  <c r="BD563" i="1"/>
  <c r="BC241" i="1"/>
  <c r="BD241" i="1"/>
  <c r="Q243" i="1"/>
  <c r="R243" i="1"/>
  <c r="R560" i="1"/>
  <c r="F564" i="1"/>
  <c r="O242" i="1"/>
  <c r="M242" i="1"/>
  <c r="P242" i="1"/>
  <c r="N242" i="1"/>
  <c r="O562" i="1"/>
  <c r="M562" i="1"/>
  <c r="P562" i="1"/>
  <c r="N562" i="1"/>
  <c r="O561" i="1"/>
  <c r="M561" i="1"/>
  <c r="P561" i="1"/>
  <c r="N561" i="1"/>
  <c r="K242" i="1"/>
  <c r="K562" i="1"/>
  <c r="K561" i="1"/>
  <c r="I563" i="1"/>
  <c r="L563" i="1"/>
  <c r="I241" i="1"/>
  <c r="L241" i="1"/>
  <c r="AJ562" i="1"/>
  <c r="J562" i="1"/>
  <c r="AB562" i="1"/>
  <c r="AA562" i="1"/>
  <c r="R562" i="1" s="1"/>
  <c r="AH562" i="1"/>
  <c r="AG562" i="1"/>
  <c r="AI562" i="1"/>
  <c r="Z562" i="1"/>
  <c r="Y563" i="1"/>
  <c r="B565" i="1"/>
  <c r="A566" i="1"/>
  <c r="C565" i="1"/>
  <c r="E565" i="1" s="1"/>
  <c r="D565" i="1"/>
  <c r="H564" i="1"/>
  <c r="BB564" i="1" s="1"/>
  <c r="W564" i="1"/>
  <c r="V564" i="1"/>
  <c r="X564" i="1"/>
  <c r="U564" i="1"/>
  <c r="T564" i="1"/>
  <c r="AO243" i="1"/>
  <c r="Y241" i="1"/>
  <c r="G239" i="1"/>
  <c r="H240" i="1"/>
  <c r="BB240" i="1" s="1"/>
  <c r="X240" i="1"/>
  <c r="W240" i="1"/>
  <c r="T240" i="1"/>
  <c r="U240" i="1"/>
  <c r="V240" i="1"/>
  <c r="J242" i="1"/>
  <c r="AH242" i="1"/>
  <c r="AJ242" i="1"/>
  <c r="AA242" i="1"/>
  <c r="R242" i="1" s="1"/>
  <c r="AG242" i="1"/>
  <c r="AI242" i="1"/>
  <c r="AB242" i="1"/>
  <c r="Z242" i="1"/>
  <c r="AO560" i="1"/>
  <c r="J561" i="1"/>
  <c r="AB561" i="1"/>
  <c r="AI561" i="1"/>
  <c r="AH561" i="1"/>
  <c r="Z561" i="1"/>
  <c r="AG561" i="1"/>
  <c r="AA561" i="1"/>
  <c r="R561" i="1" s="1"/>
  <c r="AJ561" i="1"/>
  <c r="BK239" i="1" l="1"/>
  <c r="BO239" i="1"/>
  <c r="BL239" i="1"/>
  <c r="AY239" i="1"/>
  <c r="AX239" i="1"/>
  <c r="BH241" i="1"/>
  <c r="BH563" i="1"/>
  <c r="BA243" i="1"/>
  <c r="BA560" i="1"/>
  <c r="BJ564" i="1"/>
  <c r="BJ240" i="1"/>
  <c r="BG243" i="1"/>
  <c r="BF243" i="1"/>
  <c r="BF560" i="1"/>
  <c r="BG560" i="1"/>
  <c r="BE561" i="1"/>
  <c r="AZ561" i="1" s="1"/>
  <c r="BE562" i="1"/>
  <c r="AZ562" i="1" s="1"/>
  <c r="BE242" i="1"/>
  <c r="AZ242" i="1" s="1"/>
  <c r="BC564" i="1"/>
  <c r="BD564" i="1"/>
  <c r="BC240" i="1"/>
  <c r="BD240" i="1"/>
  <c r="S561" i="1"/>
  <c r="S242" i="1"/>
  <c r="S562" i="1"/>
  <c r="Q561" i="1"/>
  <c r="Q242" i="1"/>
  <c r="Q562" i="1"/>
  <c r="O241" i="1"/>
  <c r="M241" i="1"/>
  <c r="P241" i="1"/>
  <c r="N241" i="1"/>
  <c r="O563" i="1"/>
  <c r="M563" i="1"/>
  <c r="P563" i="1"/>
  <c r="N563" i="1"/>
  <c r="K241" i="1"/>
  <c r="K563" i="1"/>
  <c r="I564" i="1"/>
  <c r="L564" i="1"/>
  <c r="I240" i="1"/>
  <c r="L240" i="1"/>
  <c r="F565" i="1"/>
  <c r="AO242" i="1"/>
  <c r="J241" i="1"/>
  <c r="AJ241" i="1"/>
  <c r="AG241" i="1"/>
  <c r="AA241" i="1"/>
  <c r="AI241" i="1"/>
  <c r="AB241" i="1"/>
  <c r="AH241" i="1"/>
  <c r="Z241" i="1"/>
  <c r="Y564" i="1"/>
  <c r="B566" i="1"/>
  <c r="D566" i="1"/>
  <c r="A567" i="1"/>
  <c r="C566" i="1"/>
  <c r="E566" i="1" s="1"/>
  <c r="J563" i="1"/>
  <c r="AJ563" i="1"/>
  <c r="AH563" i="1"/>
  <c r="AB563" i="1"/>
  <c r="AA563" i="1"/>
  <c r="AI563" i="1"/>
  <c r="Z563" i="1"/>
  <c r="AG563" i="1"/>
  <c r="AO561" i="1"/>
  <c r="Y240" i="1"/>
  <c r="G238" i="1"/>
  <c r="H239" i="1"/>
  <c r="BB239" i="1" s="1"/>
  <c r="X239" i="1"/>
  <c r="W239" i="1"/>
  <c r="T239" i="1"/>
  <c r="U239" i="1"/>
  <c r="V239" i="1"/>
  <c r="H565" i="1"/>
  <c r="BB565" i="1" s="1"/>
  <c r="W565" i="1"/>
  <c r="U565" i="1"/>
  <c r="X565" i="1"/>
  <c r="T565" i="1"/>
  <c r="V565" i="1"/>
  <c r="AO562" i="1"/>
  <c r="Q563" i="1" l="1"/>
  <c r="Q241" i="1"/>
  <c r="S563" i="1"/>
  <c r="BK238" i="1"/>
  <c r="BO238" i="1"/>
  <c r="AX238" i="1"/>
  <c r="AY238" i="1"/>
  <c r="BL238" i="1"/>
  <c r="BH240" i="1"/>
  <c r="BH564" i="1"/>
  <c r="BA562" i="1"/>
  <c r="BA242" i="1"/>
  <c r="BA561" i="1"/>
  <c r="BJ565" i="1"/>
  <c r="BJ239" i="1"/>
  <c r="BF242" i="1"/>
  <c r="BG242" i="1"/>
  <c r="BG561" i="1"/>
  <c r="BF561" i="1"/>
  <c r="BE563" i="1"/>
  <c r="AZ563" i="1" s="1"/>
  <c r="BE241" i="1"/>
  <c r="AZ241" i="1" s="1"/>
  <c r="BF562" i="1"/>
  <c r="BG562" i="1"/>
  <c r="BC565" i="1"/>
  <c r="BD565" i="1"/>
  <c r="BC239" i="1"/>
  <c r="BD239" i="1"/>
  <c r="R563" i="1"/>
  <c r="S241" i="1"/>
  <c r="R241" i="1"/>
  <c r="O240" i="1"/>
  <c r="M240" i="1"/>
  <c r="P240" i="1"/>
  <c r="N240" i="1"/>
  <c r="O564" i="1"/>
  <c r="M564" i="1"/>
  <c r="P564" i="1"/>
  <c r="N564" i="1"/>
  <c r="K240" i="1"/>
  <c r="K564" i="1"/>
  <c r="I565" i="1"/>
  <c r="L565" i="1"/>
  <c r="I239" i="1"/>
  <c r="L239" i="1"/>
  <c r="Y565" i="1"/>
  <c r="Y239" i="1"/>
  <c r="G237" i="1"/>
  <c r="H238" i="1"/>
  <c r="BB238" i="1" s="1"/>
  <c r="X238" i="1"/>
  <c r="W238" i="1"/>
  <c r="T238" i="1"/>
  <c r="U238" i="1"/>
  <c r="V238" i="1"/>
  <c r="J240" i="1"/>
  <c r="AG240" i="1"/>
  <c r="AI240" i="1"/>
  <c r="AB240" i="1"/>
  <c r="S240" i="1" s="1"/>
  <c r="Z240" i="1"/>
  <c r="Q240" i="1" s="1"/>
  <c r="AH240" i="1"/>
  <c r="AJ240" i="1"/>
  <c r="AA240" i="1"/>
  <c r="W566" i="1"/>
  <c r="F566" i="1"/>
  <c r="H566" i="1" s="1"/>
  <c r="BB566" i="1" s="1"/>
  <c r="AO563" i="1"/>
  <c r="B567" i="1"/>
  <c r="C567" i="1"/>
  <c r="E567" i="1" s="1"/>
  <c r="D567" i="1"/>
  <c r="A568" i="1"/>
  <c r="AJ564" i="1"/>
  <c r="J564" i="1"/>
  <c r="AI564" i="1"/>
  <c r="AH564" i="1"/>
  <c r="AG564" i="1"/>
  <c r="AB564" i="1"/>
  <c r="AA564" i="1"/>
  <c r="R564" i="1" s="1"/>
  <c r="Z564" i="1"/>
  <c r="AO241" i="1"/>
  <c r="Q564" i="1" l="1"/>
  <c r="R240" i="1"/>
  <c r="BK237" i="1"/>
  <c r="BO237" i="1"/>
  <c r="BL237" i="1"/>
  <c r="AY237" i="1"/>
  <c r="AX237" i="1"/>
  <c r="BH239" i="1"/>
  <c r="BH565" i="1"/>
  <c r="BA241" i="1"/>
  <c r="BA563" i="1"/>
  <c r="BJ238" i="1"/>
  <c r="BJ566" i="1"/>
  <c r="BG563" i="1"/>
  <c r="BF563" i="1"/>
  <c r="BE564" i="1"/>
  <c r="AZ564" i="1" s="1"/>
  <c r="BE240" i="1"/>
  <c r="AZ240" i="1" s="1"/>
  <c r="BG241" i="1"/>
  <c r="BF241" i="1"/>
  <c r="BC238" i="1"/>
  <c r="BD238" i="1"/>
  <c r="BC566" i="1"/>
  <c r="BD566" i="1"/>
  <c r="S564" i="1"/>
  <c r="O239" i="1"/>
  <c r="M239" i="1"/>
  <c r="P239" i="1"/>
  <c r="N239" i="1"/>
  <c r="O565" i="1"/>
  <c r="M565" i="1"/>
  <c r="P565" i="1"/>
  <c r="N565" i="1"/>
  <c r="K239" i="1"/>
  <c r="K565" i="1"/>
  <c r="I238" i="1"/>
  <c r="L238" i="1"/>
  <c r="V566" i="1"/>
  <c r="X566" i="1"/>
  <c r="B568" i="1"/>
  <c r="C568" i="1"/>
  <c r="E568" i="1" s="1"/>
  <c r="D568" i="1"/>
  <c r="A569" i="1"/>
  <c r="W567" i="1"/>
  <c r="AO564" i="1"/>
  <c r="Y238" i="1"/>
  <c r="G236" i="1"/>
  <c r="H237" i="1"/>
  <c r="BB237" i="1" s="1"/>
  <c r="X237" i="1"/>
  <c r="W237" i="1"/>
  <c r="T237" i="1"/>
  <c r="V237" i="1"/>
  <c r="U237" i="1"/>
  <c r="J239" i="1"/>
  <c r="AG239" i="1"/>
  <c r="AB239" i="1"/>
  <c r="S239" i="1" s="1"/>
  <c r="AJ239" i="1"/>
  <c r="Z239" i="1"/>
  <c r="AH239" i="1"/>
  <c r="AI239" i="1"/>
  <c r="AA239" i="1"/>
  <c r="J565" i="1"/>
  <c r="AB565" i="1"/>
  <c r="AH565" i="1"/>
  <c r="AJ565" i="1"/>
  <c r="AA565" i="1"/>
  <c r="R565" i="1" s="1"/>
  <c r="AG565" i="1"/>
  <c r="Z565" i="1"/>
  <c r="AI565" i="1"/>
  <c r="F567" i="1"/>
  <c r="X567" i="1" s="1"/>
  <c r="T566" i="1"/>
  <c r="U566" i="1"/>
  <c r="AO240" i="1"/>
  <c r="F568" i="1" l="1"/>
  <c r="BK236" i="1"/>
  <c r="BO236" i="1"/>
  <c r="BL236" i="1"/>
  <c r="AX236" i="1"/>
  <c r="AY236" i="1"/>
  <c r="BH238" i="1"/>
  <c r="BH566" i="1"/>
  <c r="BA240" i="1"/>
  <c r="BA564" i="1"/>
  <c r="S565" i="1"/>
  <c r="R239" i="1"/>
  <c r="BJ237" i="1"/>
  <c r="BF564" i="1"/>
  <c r="BG564" i="1"/>
  <c r="BE565" i="1"/>
  <c r="AZ565" i="1" s="1"/>
  <c r="BE239" i="1"/>
  <c r="AZ239" i="1" s="1"/>
  <c r="BF240" i="1"/>
  <c r="BG240" i="1"/>
  <c r="BC237" i="1"/>
  <c r="BD237" i="1"/>
  <c r="Q565" i="1"/>
  <c r="Q239" i="1"/>
  <c r="O238" i="1"/>
  <c r="M238" i="1"/>
  <c r="P238" i="1"/>
  <c r="N238" i="1"/>
  <c r="K238" i="1"/>
  <c r="I566" i="1"/>
  <c r="L566" i="1"/>
  <c r="I237" i="1"/>
  <c r="L237" i="1"/>
  <c r="U567" i="1"/>
  <c r="V567" i="1"/>
  <c r="H567" i="1"/>
  <c r="BB567" i="1" s="1"/>
  <c r="Y566" i="1"/>
  <c r="AO565" i="1"/>
  <c r="Y237" i="1"/>
  <c r="G235" i="1"/>
  <c r="H236" i="1"/>
  <c r="BB236" i="1" s="1"/>
  <c r="X236" i="1"/>
  <c r="W236" i="1"/>
  <c r="T236" i="1"/>
  <c r="U236" i="1"/>
  <c r="V236" i="1"/>
  <c r="J238" i="1"/>
  <c r="AI238" i="1"/>
  <c r="AG238" i="1"/>
  <c r="AB238" i="1"/>
  <c r="Z238" i="1"/>
  <c r="AJ238" i="1"/>
  <c r="AH238" i="1"/>
  <c r="AA238" i="1"/>
  <c r="B569" i="1"/>
  <c r="C569" i="1"/>
  <c r="E569" i="1" s="1"/>
  <c r="D569" i="1"/>
  <c r="A570" i="1"/>
  <c r="H568" i="1"/>
  <c r="BB568" i="1" s="1"/>
  <c r="W568" i="1"/>
  <c r="U568" i="1"/>
  <c r="X568" i="1"/>
  <c r="T568" i="1"/>
  <c r="V568" i="1"/>
  <c r="AO239" i="1"/>
  <c r="T567" i="1"/>
  <c r="BK235" i="1" l="1"/>
  <c r="BO235" i="1"/>
  <c r="BL235" i="1"/>
  <c r="AY235" i="1"/>
  <c r="AX235" i="1"/>
  <c r="BH237" i="1"/>
  <c r="BA565" i="1"/>
  <c r="BA239" i="1"/>
  <c r="BJ568" i="1"/>
  <c r="BJ236" i="1"/>
  <c r="BJ567" i="1"/>
  <c r="BG565" i="1"/>
  <c r="BF565" i="1"/>
  <c r="BG239" i="1"/>
  <c r="BF239" i="1"/>
  <c r="BE238" i="1"/>
  <c r="AZ238" i="1" s="1"/>
  <c r="BC568" i="1"/>
  <c r="BD568" i="1"/>
  <c r="BC236" i="1"/>
  <c r="BD236" i="1"/>
  <c r="BC567" i="1"/>
  <c r="BD567" i="1"/>
  <c r="R238" i="1"/>
  <c r="Q238" i="1"/>
  <c r="S238" i="1"/>
  <c r="O237" i="1"/>
  <c r="M237" i="1"/>
  <c r="P237" i="1"/>
  <c r="N237" i="1"/>
  <c r="O566" i="1"/>
  <c r="M566" i="1"/>
  <c r="P566" i="1"/>
  <c r="N566" i="1"/>
  <c r="K237" i="1"/>
  <c r="K566" i="1"/>
  <c r="I236" i="1"/>
  <c r="L236" i="1"/>
  <c r="I567" i="1"/>
  <c r="L567" i="1"/>
  <c r="I568" i="1"/>
  <c r="L568" i="1"/>
  <c r="Y567" i="1"/>
  <c r="B570" i="1"/>
  <c r="C570" i="1"/>
  <c r="E570" i="1" s="1"/>
  <c r="D570" i="1"/>
  <c r="A571" i="1"/>
  <c r="W569" i="1"/>
  <c r="J237" i="1"/>
  <c r="AJ237" i="1"/>
  <c r="AG237" i="1"/>
  <c r="AA237" i="1"/>
  <c r="AI237" i="1"/>
  <c r="AB237" i="1"/>
  <c r="AH237" i="1"/>
  <c r="Z237" i="1"/>
  <c r="Q237" i="1" s="1"/>
  <c r="Y568" i="1"/>
  <c r="AO238" i="1"/>
  <c r="Y236" i="1"/>
  <c r="G234" i="1"/>
  <c r="H235" i="1"/>
  <c r="BB235" i="1" s="1"/>
  <c r="X235" i="1"/>
  <c r="W235" i="1"/>
  <c r="T235" i="1"/>
  <c r="U235" i="1"/>
  <c r="V235" i="1"/>
  <c r="J566" i="1"/>
  <c r="AB566" i="1"/>
  <c r="AJ566" i="1"/>
  <c r="AI566" i="1"/>
  <c r="AA566" i="1"/>
  <c r="R566" i="1" s="1"/>
  <c r="AG566" i="1"/>
  <c r="Z566" i="1"/>
  <c r="AH566" i="1"/>
  <c r="F569" i="1"/>
  <c r="H569" i="1" s="1"/>
  <c r="BB569" i="1" s="1"/>
  <c r="BK234" i="1" l="1"/>
  <c r="BO234" i="1"/>
  <c r="BL234" i="1"/>
  <c r="AX234" i="1"/>
  <c r="AY234" i="1"/>
  <c r="BH567" i="1"/>
  <c r="BH236" i="1"/>
  <c r="BH568" i="1"/>
  <c r="BA238" i="1"/>
  <c r="S566" i="1"/>
  <c r="BJ235" i="1"/>
  <c r="BJ569" i="1"/>
  <c r="BF238" i="1"/>
  <c r="BG238" i="1"/>
  <c r="BE566" i="1"/>
  <c r="AZ566" i="1" s="1"/>
  <c r="BE237" i="1"/>
  <c r="AZ237" i="1" s="1"/>
  <c r="BC569" i="1"/>
  <c r="BD569" i="1"/>
  <c r="BC235" i="1"/>
  <c r="BD235" i="1"/>
  <c r="S237" i="1"/>
  <c r="R237" i="1"/>
  <c r="Q566" i="1"/>
  <c r="O568" i="1"/>
  <c r="M568" i="1"/>
  <c r="P568" i="1"/>
  <c r="N568" i="1"/>
  <c r="O567" i="1"/>
  <c r="M567" i="1"/>
  <c r="P567" i="1"/>
  <c r="N567" i="1"/>
  <c r="O236" i="1"/>
  <c r="M236" i="1"/>
  <c r="P236" i="1"/>
  <c r="N236" i="1"/>
  <c r="K568" i="1"/>
  <c r="K567" i="1"/>
  <c r="K236" i="1"/>
  <c r="I235" i="1"/>
  <c r="L235" i="1"/>
  <c r="J568" i="1"/>
  <c r="AJ568" i="1"/>
  <c r="AH568" i="1"/>
  <c r="AB568" i="1"/>
  <c r="AA568" i="1"/>
  <c r="AG568" i="1"/>
  <c r="Z568" i="1"/>
  <c r="Q568" i="1" s="1"/>
  <c r="AI568" i="1"/>
  <c r="AO237" i="1"/>
  <c r="B571" i="1"/>
  <c r="A572" i="1"/>
  <c r="C571" i="1"/>
  <c r="E571" i="1" s="1"/>
  <c r="D571" i="1"/>
  <c r="F571" i="1" s="1"/>
  <c r="W570" i="1"/>
  <c r="AJ567" i="1"/>
  <c r="J567" i="1"/>
  <c r="AG567" i="1"/>
  <c r="AB567" i="1"/>
  <c r="S567" i="1" s="1"/>
  <c r="AH567" i="1"/>
  <c r="AA567" i="1"/>
  <c r="R567" i="1" s="1"/>
  <c r="AI567" i="1"/>
  <c r="Z567" i="1"/>
  <c r="T569" i="1"/>
  <c r="X569" i="1"/>
  <c r="AO566" i="1"/>
  <c r="Y235" i="1"/>
  <c r="G233" i="1"/>
  <c r="H234" i="1"/>
  <c r="BB234" i="1" s="1"/>
  <c r="X234" i="1"/>
  <c r="W234" i="1"/>
  <c r="T234" i="1"/>
  <c r="U234" i="1"/>
  <c r="V234" i="1"/>
  <c r="J236" i="1"/>
  <c r="AI236" i="1"/>
  <c r="AG236" i="1"/>
  <c r="AB236" i="1"/>
  <c r="Z236" i="1"/>
  <c r="AJ236" i="1"/>
  <c r="AH236" i="1"/>
  <c r="AA236" i="1"/>
  <c r="U569" i="1"/>
  <c r="V569" i="1"/>
  <c r="F570" i="1"/>
  <c r="X570" i="1" s="1"/>
  <c r="BK233" i="1" l="1"/>
  <c r="BO233" i="1"/>
  <c r="BL233" i="1"/>
  <c r="AY233" i="1"/>
  <c r="AX233" i="1"/>
  <c r="BH235" i="1"/>
  <c r="BH569" i="1"/>
  <c r="BA566" i="1"/>
  <c r="BA237" i="1"/>
  <c r="Q236" i="1"/>
  <c r="Q567" i="1"/>
  <c r="S568" i="1"/>
  <c r="BJ234" i="1"/>
  <c r="BF566" i="1"/>
  <c r="BG566" i="1"/>
  <c r="BE236" i="1"/>
  <c r="AZ236" i="1" s="1"/>
  <c r="BE567" i="1"/>
  <c r="AZ567" i="1" s="1"/>
  <c r="BE568" i="1"/>
  <c r="AZ568" i="1" s="1"/>
  <c r="BG237" i="1"/>
  <c r="BF237" i="1"/>
  <c r="BC234" i="1"/>
  <c r="BD234" i="1"/>
  <c r="R236" i="1"/>
  <c r="S236" i="1"/>
  <c r="R568" i="1"/>
  <c r="O235" i="1"/>
  <c r="M235" i="1"/>
  <c r="P235" i="1"/>
  <c r="N235" i="1"/>
  <c r="K235" i="1"/>
  <c r="I234" i="1"/>
  <c r="L234" i="1"/>
  <c r="I569" i="1"/>
  <c r="L569" i="1"/>
  <c r="Y234" i="1"/>
  <c r="G232" i="1"/>
  <c r="H233" i="1"/>
  <c r="BB233" i="1" s="1"/>
  <c r="X233" i="1"/>
  <c r="W233" i="1"/>
  <c r="T233" i="1"/>
  <c r="V233" i="1"/>
  <c r="U233" i="1"/>
  <c r="J235" i="1"/>
  <c r="AH235" i="1"/>
  <c r="AI235" i="1"/>
  <c r="AA235" i="1"/>
  <c r="R235" i="1" s="1"/>
  <c r="AG235" i="1"/>
  <c r="AB235" i="1"/>
  <c r="S235" i="1" s="1"/>
  <c r="AJ235" i="1"/>
  <c r="Z235" i="1"/>
  <c r="Y569" i="1"/>
  <c r="H571" i="1"/>
  <c r="BB571" i="1" s="1"/>
  <c r="W571" i="1"/>
  <c r="V571" i="1"/>
  <c r="X571" i="1"/>
  <c r="U571" i="1"/>
  <c r="T571" i="1"/>
  <c r="AO568" i="1"/>
  <c r="AO236" i="1"/>
  <c r="U570" i="1"/>
  <c r="V570" i="1"/>
  <c r="H570" i="1"/>
  <c r="BB570" i="1" s="1"/>
  <c r="AO567" i="1"/>
  <c r="B572" i="1"/>
  <c r="C572" i="1"/>
  <c r="E572" i="1" s="1"/>
  <c r="D572" i="1"/>
  <c r="A573" i="1"/>
  <c r="T570" i="1"/>
  <c r="BK232" i="1" l="1"/>
  <c r="BO232" i="1"/>
  <c r="BL232" i="1"/>
  <c r="AX232" i="1"/>
  <c r="AY232" i="1"/>
  <c r="BH234" i="1"/>
  <c r="BA567" i="1"/>
  <c r="BA568" i="1"/>
  <c r="BA236" i="1"/>
  <c r="BJ570" i="1"/>
  <c r="BJ571" i="1"/>
  <c r="BJ233" i="1"/>
  <c r="BF568" i="1"/>
  <c r="BG568" i="1"/>
  <c r="BF236" i="1"/>
  <c r="BG236" i="1"/>
  <c r="BG567" i="1"/>
  <c r="BF567" i="1"/>
  <c r="BE235" i="1"/>
  <c r="AZ235" i="1" s="1"/>
  <c r="BC233" i="1"/>
  <c r="BD233" i="1"/>
  <c r="BC570" i="1"/>
  <c r="BD570" i="1"/>
  <c r="BC571" i="1"/>
  <c r="BD571" i="1"/>
  <c r="F572" i="1"/>
  <c r="Q235" i="1"/>
  <c r="O569" i="1"/>
  <c r="M569" i="1"/>
  <c r="P569" i="1"/>
  <c r="N569" i="1"/>
  <c r="O234" i="1"/>
  <c r="M234" i="1"/>
  <c r="P234" i="1"/>
  <c r="N234" i="1"/>
  <c r="K569" i="1"/>
  <c r="K234" i="1"/>
  <c r="I571" i="1"/>
  <c r="L571" i="1"/>
  <c r="I570" i="1"/>
  <c r="L570" i="1"/>
  <c r="I233" i="1"/>
  <c r="L233" i="1"/>
  <c r="Y571" i="1"/>
  <c r="J569" i="1"/>
  <c r="AB569" i="1"/>
  <c r="S569" i="1" s="1"/>
  <c r="AJ569" i="1"/>
  <c r="AI569" i="1"/>
  <c r="Z569" i="1"/>
  <c r="AG569" i="1"/>
  <c r="AA569" i="1"/>
  <c r="AH569" i="1"/>
  <c r="Y233" i="1"/>
  <c r="G231" i="1"/>
  <c r="H232" i="1"/>
  <c r="BB232" i="1" s="1"/>
  <c r="X232" i="1"/>
  <c r="W232" i="1"/>
  <c r="T232" i="1"/>
  <c r="U232" i="1"/>
  <c r="V232" i="1"/>
  <c r="J234" i="1"/>
  <c r="AH234" i="1"/>
  <c r="AJ234" i="1"/>
  <c r="AA234" i="1"/>
  <c r="R234" i="1" s="1"/>
  <c r="AG234" i="1"/>
  <c r="AI234" i="1"/>
  <c r="AB234" i="1"/>
  <c r="Z234" i="1"/>
  <c r="Y570" i="1"/>
  <c r="B573" i="1"/>
  <c r="A574" i="1"/>
  <c r="C573" i="1"/>
  <c r="E573" i="1" s="1"/>
  <c r="D573" i="1"/>
  <c r="H572" i="1"/>
  <c r="BB572" i="1" s="1"/>
  <c r="W572" i="1"/>
  <c r="V572" i="1"/>
  <c r="X572" i="1"/>
  <c r="U572" i="1"/>
  <c r="T572" i="1"/>
  <c r="AO235" i="1"/>
  <c r="BK231" i="1" l="1"/>
  <c r="BO231" i="1"/>
  <c r="BL231" i="1"/>
  <c r="AY231" i="1"/>
  <c r="AX231" i="1"/>
  <c r="Q569" i="1"/>
  <c r="BH571" i="1"/>
  <c r="BH570" i="1"/>
  <c r="BH233" i="1"/>
  <c r="BA235" i="1"/>
  <c r="BJ232" i="1"/>
  <c r="BJ572" i="1"/>
  <c r="S234" i="1"/>
  <c r="R569" i="1"/>
  <c r="BG235" i="1"/>
  <c r="BF235" i="1"/>
  <c r="BE234" i="1"/>
  <c r="AZ234" i="1" s="1"/>
  <c r="BE569" i="1"/>
  <c r="AZ569" i="1" s="1"/>
  <c r="BC572" i="1"/>
  <c r="BD572" i="1"/>
  <c r="BC232" i="1"/>
  <c r="BD232" i="1"/>
  <c r="Q234" i="1"/>
  <c r="F573" i="1"/>
  <c r="X573" i="1" s="1"/>
  <c r="O233" i="1"/>
  <c r="M233" i="1"/>
  <c r="P233" i="1"/>
  <c r="N233" i="1"/>
  <c r="O570" i="1"/>
  <c r="M570" i="1"/>
  <c r="P570" i="1"/>
  <c r="N570" i="1"/>
  <c r="O571" i="1"/>
  <c r="M571" i="1"/>
  <c r="P571" i="1"/>
  <c r="N571" i="1"/>
  <c r="K233" i="1"/>
  <c r="K570" i="1"/>
  <c r="K571" i="1"/>
  <c r="I232" i="1"/>
  <c r="L232" i="1"/>
  <c r="I572" i="1"/>
  <c r="L572" i="1"/>
  <c r="AO234" i="1"/>
  <c r="Y572" i="1"/>
  <c r="W573" i="1"/>
  <c r="V573" i="1"/>
  <c r="Y232" i="1"/>
  <c r="G230" i="1"/>
  <c r="H231" i="1"/>
  <c r="BB231" i="1" s="1"/>
  <c r="X231" i="1"/>
  <c r="W231" i="1"/>
  <c r="T231" i="1"/>
  <c r="U231" i="1"/>
  <c r="V231" i="1"/>
  <c r="J571" i="1"/>
  <c r="AB571" i="1"/>
  <c r="S571" i="1" s="1"/>
  <c r="AJ571" i="1"/>
  <c r="AG571" i="1"/>
  <c r="AA571" i="1"/>
  <c r="AI571" i="1"/>
  <c r="Z571" i="1"/>
  <c r="AH571" i="1"/>
  <c r="B574" i="1"/>
  <c r="C574" i="1"/>
  <c r="E574" i="1" s="1"/>
  <c r="D574" i="1"/>
  <c r="A575" i="1"/>
  <c r="AJ570" i="1"/>
  <c r="J570" i="1"/>
  <c r="AB570" i="1"/>
  <c r="AH570" i="1"/>
  <c r="AG570" i="1"/>
  <c r="AI570" i="1"/>
  <c r="Z570" i="1"/>
  <c r="AA570" i="1"/>
  <c r="R570" i="1" s="1"/>
  <c r="J233" i="1"/>
  <c r="AI233" i="1"/>
  <c r="AB233" i="1"/>
  <c r="AH233" i="1"/>
  <c r="Z233" i="1"/>
  <c r="Q233" i="1" s="1"/>
  <c r="AJ233" i="1"/>
  <c r="AG233" i="1"/>
  <c r="AA233" i="1"/>
  <c r="R233" i="1" s="1"/>
  <c r="AO569" i="1"/>
  <c r="T573" i="1" l="1"/>
  <c r="I573" i="1" s="1"/>
  <c r="Q570" i="1"/>
  <c r="F574" i="1"/>
  <c r="H574" i="1" s="1"/>
  <c r="BB574" i="1" s="1"/>
  <c r="Q571" i="1"/>
  <c r="U573" i="1"/>
  <c r="H573" i="1"/>
  <c r="BB573" i="1" s="1"/>
  <c r="BK230" i="1"/>
  <c r="BO230" i="1"/>
  <c r="BL230" i="1"/>
  <c r="AX230" i="1"/>
  <c r="AY230" i="1"/>
  <c r="BH232" i="1"/>
  <c r="BH572" i="1"/>
  <c r="BA569" i="1"/>
  <c r="BA234" i="1"/>
  <c r="BJ231" i="1"/>
  <c r="BJ573" i="1"/>
  <c r="BF234" i="1"/>
  <c r="BG234" i="1"/>
  <c r="BG569" i="1"/>
  <c r="BF569" i="1"/>
  <c r="BE571" i="1"/>
  <c r="AZ571" i="1" s="1"/>
  <c r="BE570" i="1"/>
  <c r="AZ570" i="1" s="1"/>
  <c r="BE233" i="1"/>
  <c r="AZ233" i="1" s="1"/>
  <c r="BC231" i="1"/>
  <c r="BD231" i="1"/>
  <c r="BC573" i="1"/>
  <c r="BD573" i="1"/>
  <c r="S233" i="1"/>
  <c r="S570" i="1"/>
  <c r="R571" i="1"/>
  <c r="O572" i="1"/>
  <c r="M572" i="1"/>
  <c r="P572" i="1"/>
  <c r="N572" i="1"/>
  <c r="O232" i="1"/>
  <c r="M232" i="1"/>
  <c r="P232" i="1"/>
  <c r="N232" i="1"/>
  <c r="K572" i="1"/>
  <c r="K232" i="1"/>
  <c r="I231" i="1"/>
  <c r="L231" i="1"/>
  <c r="L573" i="1"/>
  <c r="AO570" i="1"/>
  <c r="J572" i="1"/>
  <c r="AG572" i="1"/>
  <c r="AH572" i="1"/>
  <c r="AI572" i="1"/>
  <c r="AA572" i="1"/>
  <c r="R572" i="1" s="1"/>
  <c r="AB572" i="1"/>
  <c r="Z572" i="1"/>
  <c r="AJ572" i="1"/>
  <c r="AO233" i="1"/>
  <c r="B575" i="1"/>
  <c r="A576" i="1"/>
  <c r="C575" i="1"/>
  <c r="E575" i="1" s="1"/>
  <c r="D575" i="1"/>
  <c r="W574" i="1"/>
  <c r="T574" i="1"/>
  <c r="AO571" i="1"/>
  <c r="Y231" i="1"/>
  <c r="G229" i="1"/>
  <c r="H230" i="1"/>
  <c r="BB230" i="1" s="1"/>
  <c r="X230" i="1"/>
  <c r="W230" i="1"/>
  <c r="T230" i="1"/>
  <c r="U230" i="1"/>
  <c r="V230" i="1"/>
  <c r="J232" i="1"/>
  <c r="AH232" i="1"/>
  <c r="AJ232" i="1"/>
  <c r="AA232" i="1"/>
  <c r="AG232" i="1"/>
  <c r="AI232" i="1"/>
  <c r="AB232" i="1"/>
  <c r="S232" i="1" s="1"/>
  <c r="Z232" i="1"/>
  <c r="Q232" i="1" l="1"/>
  <c r="Y573" i="1"/>
  <c r="X574" i="1"/>
  <c r="F575" i="1"/>
  <c r="V574" i="1"/>
  <c r="BK229" i="1"/>
  <c r="BO229" i="1"/>
  <c r="BL229" i="1"/>
  <c r="AY229" i="1"/>
  <c r="AX229" i="1"/>
  <c r="U574" i="1"/>
  <c r="Y574" i="1" s="1"/>
  <c r="R232" i="1"/>
  <c r="S572" i="1"/>
  <c r="BH573" i="1"/>
  <c r="BH231" i="1"/>
  <c r="BA233" i="1"/>
  <c r="BA571" i="1"/>
  <c r="BA570" i="1"/>
  <c r="BJ230" i="1"/>
  <c r="BJ574" i="1"/>
  <c r="BG233" i="1"/>
  <c r="BF233" i="1"/>
  <c r="BG571" i="1"/>
  <c r="BF571" i="1"/>
  <c r="BF570" i="1"/>
  <c r="BG570" i="1"/>
  <c r="BE232" i="1"/>
  <c r="AZ232" i="1" s="1"/>
  <c r="BE572" i="1"/>
  <c r="AZ572" i="1" s="1"/>
  <c r="BC574" i="1"/>
  <c r="BD574" i="1"/>
  <c r="BC230" i="1"/>
  <c r="BD230" i="1"/>
  <c r="Q572" i="1"/>
  <c r="O573" i="1"/>
  <c r="M573" i="1"/>
  <c r="P573" i="1"/>
  <c r="N573" i="1"/>
  <c r="O231" i="1"/>
  <c r="M231" i="1"/>
  <c r="P231" i="1"/>
  <c r="N231" i="1"/>
  <c r="K573" i="1"/>
  <c r="K231" i="1"/>
  <c r="I230" i="1"/>
  <c r="L230" i="1"/>
  <c r="I574" i="1"/>
  <c r="L574" i="1"/>
  <c r="AO232" i="1"/>
  <c r="B576" i="1"/>
  <c r="C576" i="1"/>
  <c r="E576" i="1" s="1"/>
  <c r="D576" i="1"/>
  <c r="A577" i="1"/>
  <c r="AJ573" i="1"/>
  <c r="J573" i="1"/>
  <c r="AG573" i="1"/>
  <c r="AB573" i="1"/>
  <c r="S573" i="1" s="1"/>
  <c r="Z573" i="1"/>
  <c r="AI573" i="1"/>
  <c r="AH573" i="1"/>
  <c r="AA573" i="1"/>
  <c r="R573" i="1" s="1"/>
  <c r="Y230" i="1"/>
  <c r="G228" i="1"/>
  <c r="H229" i="1"/>
  <c r="BB229" i="1" s="1"/>
  <c r="X229" i="1"/>
  <c r="W229" i="1"/>
  <c r="T229" i="1"/>
  <c r="V229" i="1"/>
  <c r="U229" i="1"/>
  <c r="J231" i="1"/>
  <c r="AH231" i="1"/>
  <c r="AI231" i="1"/>
  <c r="AA231" i="1"/>
  <c r="R231" i="1" s="1"/>
  <c r="AG231" i="1"/>
  <c r="AB231" i="1"/>
  <c r="AJ231" i="1"/>
  <c r="Z231" i="1"/>
  <c r="H575" i="1"/>
  <c r="BB575" i="1" s="1"/>
  <c r="W575" i="1"/>
  <c r="V575" i="1"/>
  <c r="X575" i="1"/>
  <c r="U575" i="1"/>
  <c r="T575" i="1"/>
  <c r="AO572" i="1"/>
  <c r="S231" i="1" l="1"/>
  <c r="BK228" i="1"/>
  <c r="BO228" i="1"/>
  <c r="BL228" i="1"/>
  <c r="AX228" i="1"/>
  <c r="AY228" i="1"/>
  <c r="BH230" i="1"/>
  <c r="BH574" i="1"/>
  <c r="BA232" i="1"/>
  <c r="BA572" i="1"/>
  <c r="BJ229" i="1"/>
  <c r="BJ575" i="1"/>
  <c r="BF232" i="1"/>
  <c r="BG232" i="1"/>
  <c r="BE231" i="1"/>
  <c r="AZ231" i="1" s="1"/>
  <c r="BE573" i="1"/>
  <c r="AZ573" i="1" s="1"/>
  <c r="BF572" i="1"/>
  <c r="BG572" i="1"/>
  <c r="Q573" i="1"/>
  <c r="BC229" i="1"/>
  <c r="BD229" i="1"/>
  <c r="BC575" i="1"/>
  <c r="BD575" i="1"/>
  <c r="Q231" i="1"/>
  <c r="F576" i="1"/>
  <c r="O574" i="1"/>
  <c r="M574" i="1"/>
  <c r="P574" i="1"/>
  <c r="N574" i="1"/>
  <c r="O230" i="1"/>
  <c r="M230" i="1"/>
  <c r="P230" i="1"/>
  <c r="N230" i="1"/>
  <c r="K574" i="1"/>
  <c r="K230" i="1"/>
  <c r="I229" i="1"/>
  <c r="L229" i="1"/>
  <c r="I575" i="1"/>
  <c r="L575" i="1"/>
  <c r="Y575" i="1"/>
  <c r="J574" i="1"/>
  <c r="AB574" i="1"/>
  <c r="AG574" i="1"/>
  <c r="AI574" i="1"/>
  <c r="Z574" i="1"/>
  <c r="AJ574" i="1"/>
  <c r="AA574" i="1"/>
  <c r="AH574" i="1"/>
  <c r="Y229" i="1"/>
  <c r="G227" i="1"/>
  <c r="H228" i="1"/>
  <c r="BB228" i="1" s="1"/>
  <c r="X228" i="1"/>
  <c r="W228" i="1"/>
  <c r="T228" i="1"/>
  <c r="U228" i="1"/>
  <c r="V228" i="1"/>
  <c r="J230" i="1"/>
  <c r="AI230" i="1"/>
  <c r="AG230" i="1"/>
  <c r="AB230" i="1"/>
  <c r="S230" i="1" s="1"/>
  <c r="Z230" i="1"/>
  <c r="AJ230" i="1"/>
  <c r="AH230" i="1"/>
  <c r="AA230" i="1"/>
  <c r="AO573" i="1"/>
  <c r="B577" i="1"/>
  <c r="C577" i="1"/>
  <c r="E577" i="1" s="1"/>
  <c r="D577" i="1"/>
  <c r="F577" i="1" s="1"/>
  <c r="A578" i="1"/>
  <c r="H576" i="1"/>
  <c r="BB576" i="1" s="1"/>
  <c r="W576" i="1"/>
  <c r="U576" i="1"/>
  <c r="X576" i="1"/>
  <c r="T576" i="1"/>
  <c r="V576" i="1"/>
  <c r="AO231" i="1"/>
  <c r="R230" i="1" l="1"/>
  <c r="Q230" i="1"/>
  <c r="Q574" i="1"/>
  <c r="BK227" i="1"/>
  <c r="BO227" i="1"/>
  <c r="BL227" i="1"/>
  <c r="AY227" i="1"/>
  <c r="AX227" i="1"/>
  <c r="S574" i="1"/>
  <c r="BH575" i="1"/>
  <c r="BH229" i="1"/>
  <c r="BA231" i="1"/>
  <c r="BA573" i="1"/>
  <c r="BJ228" i="1"/>
  <c r="BJ576" i="1"/>
  <c r="BG231" i="1"/>
  <c r="BF231" i="1"/>
  <c r="BE230" i="1"/>
  <c r="AZ230" i="1" s="1"/>
  <c r="BE574" i="1"/>
  <c r="AZ574" i="1" s="1"/>
  <c r="BG573" i="1"/>
  <c r="BF573" i="1"/>
  <c r="BC576" i="1"/>
  <c r="BD576" i="1"/>
  <c r="BC228" i="1"/>
  <c r="BD228" i="1"/>
  <c r="R574" i="1"/>
  <c r="O575" i="1"/>
  <c r="M575" i="1"/>
  <c r="P575" i="1"/>
  <c r="N575" i="1"/>
  <c r="O229" i="1"/>
  <c r="M229" i="1"/>
  <c r="P229" i="1"/>
  <c r="N229" i="1"/>
  <c r="K575" i="1"/>
  <c r="K229" i="1"/>
  <c r="I228" i="1"/>
  <c r="L228" i="1"/>
  <c r="I576" i="1"/>
  <c r="L576" i="1"/>
  <c r="Y576" i="1"/>
  <c r="AO230" i="1"/>
  <c r="Y228" i="1"/>
  <c r="G226" i="1"/>
  <c r="H227" i="1"/>
  <c r="BB227" i="1" s="1"/>
  <c r="X227" i="1"/>
  <c r="W227" i="1"/>
  <c r="T227" i="1"/>
  <c r="U227" i="1"/>
  <c r="V227" i="1"/>
  <c r="AJ575" i="1"/>
  <c r="J575" i="1"/>
  <c r="AG575" i="1"/>
  <c r="AH575" i="1"/>
  <c r="AI575" i="1"/>
  <c r="AB575" i="1"/>
  <c r="Z575" i="1"/>
  <c r="AA575" i="1"/>
  <c r="B578" i="1"/>
  <c r="C578" i="1"/>
  <c r="E578" i="1" s="1"/>
  <c r="D578" i="1"/>
  <c r="F578" i="1" s="1"/>
  <c r="A579" i="1"/>
  <c r="H577" i="1"/>
  <c r="BB577" i="1" s="1"/>
  <c r="W577" i="1"/>
  <c r="V577" i="1"/>
  <c r="X577" i="1"/>
  <c r="U577" i="1"/>
  <c r="T577" i="1"/>
  <c r="J229" i="1"/>
  <c r="AI229" i="1"/>
  <c r="AB229" i="1"/>
  <c r="S229" i="1" s="1"/>
  <c r="AH229" i="1"/>
  <c r="Z229" i="1"/>
  <c r="AJ229" i="1"/>
  <c r="AG229" i="1"/>
  <c r="AA229" i="1"/>
  <c r="AO574" i="1"/>
  <c r="BK226" i="1" l="1"/>
  <c r="BO226" i="1"/>
  <c r="BL226" i="1"/>
  <c r="AX226" i="1"/>
  <c r="AY226" i="1"/>
  <c r="BH228" i="1"/>
  <c r="BH576" i="1"/>
  <c r="BA230" i="1"/>
  <c r="BA574" i="1"/>
  <c r="BJ577" i="1"/>
  <c r="BJ227" i="1"/>
  <c r="BF230" i="1"/>
  <c r="BG230" i="1"/>
  <c r="BE229" i="1"/>
  <c r="AZ229" i="1" s="1"/>
  <c r="BE575" i="1"/>
  <c r="AZ575" i="1" s="1"/>
  <c r="BF574" i="1"/>
  <c r="BG574" i="1"/>
  <c r="BC577" i="1"/>
  <c r="BD577" i="1"/>
  <c r="BC227" i="1"/>
  <c r="BD227" i="1"/>
  <c r="Q229" i="1"/>
  <c r="Q575" i="1"/>
  <c r="R229" i="1"/>
  <c r="R575" i="1"/>
  <c r="S575" i="1"/>
  <c r="O576" i="1"/>
  <c r="M576" i="1"/>
  <c r="P576" i="1"/>
  <c r="N576" i="1"/>
  <c r="O228" i="1"/>
  <c r="M228" i="1"/>
  <c r="P228" i="1"/>
  <c r="N228" i="1"/>
  <c r="K576" i="1"/>
  <c r="K228" i="1"/>
  <c r="I577" i="1"/>
  <c r="L577" i="1"/>
  <c r="I227" i="1"/>
  <c r="L227" i="1"/>
  <c r="J576" i="1"/>
  <c r="AJ576" i="1"/>
  <c r="AG576" i="1"/>
  <c r="Z576" i="1"/>
  <c r="AA576" i="1"/>
  <c r="AB576" i="1"/>
  <c r="AH576" i="1"/>
  <c r="AI576" i="1"/>
  <c r="AO229" i="1"/>
  <c r="Y577" i="1"/>
  <c r="B579" i="1"/>
  <c r="A580" i="1"/>
  <c r="C579" i="1"/>
  <c r="E579" i="1" s="1"/>
  <c r="D579" i="1"/>
  <c r="H578" i="1"/>
  <c r="BB578" i="1" s="1"/>
  <c r="W578" i="1"/>
  <c r="V578" i="1"/>
  <c r="X578" i="1"/>
  <c r="U578" i="1"/>
  <c r="T578" i="1"/>
  <c r="AO575" i="1"/>
  <c r="Y227" i="1"/>
  <c r="G225" i="1"/>
  <c r="H226" i="1"/>
  <c r="BB226" i="1" s="1"/>
  <c r="X226" i="1"/>
  <c r="W226" i="1"/>
  <c r="T226" i="1"/>
  <c r="U226" i="1"/>
  <c r="V226" i="1"/>
  <c r="J228" i="1"/>
  <c r="AJ228" i="1"/>
  <c r="AH228" i="1"/>
  <c r="AA228" i="1"/>
  <c r="AI228" i="1"/>
  <c r="AG228" i="1"/>
  <c r="AB228" i="1"/>
  <c r="Z228" i="1"/>
  <c r="R228" i="1" l="1"/>
  <c r="R576" i="1"/>
  <c r="BK225" i="1"/>
  <c r="BO225" i="1"/>
  <c r="BL225" i="1"/>
  <c r="AY225" i="1"/>
  <c r="AX225" i="1"/>
  <c r="BH227" i="1"/>
  <c r="BH577" i="1"/>
  <c r="BA229" i="1"/>
  <c r="BA575" i="1"/>
  <c r="BJ226" i="1"/>
  <c r="BJ578" i="1"/>
  <c r="BG229" i="1"/>
  <c r="BF229" i="1"/>
  <c r="BE228" i="1"/>
  <c r="AZ228" i="1" s="1"/>
  <c r="BE576" i="1"/>
  <c r="AZ576" i="1" s="1"/>
  <c r="BG575" i="1"/>
  <c r="BF575" i="1"/>
  <c r="BC226" i="1"/>
  <c r="BD226" i="1"/>
  <c r="BC578" i="1"/>
  <c r="BD578" i="1"/>
  <c r="Q576" i="1"/>
  <c r="Q228" i="1"/>
  <c r="S228" i="1"/>
  <c r="S576" i="1"/>
  <c r="O227" i="1"/>
  <c r="M227" i="1"/>
  <c r="P227" i="1"/>
  <c r="N227" i="1"/>
  <c r="O577" i="1"/>
  <c r="M577" i="1"/>
  <c r="P577" i="1"/>
  <c r="N577" i="1"/>
  <c r="K227" i="1"/>
  <c r="K577" i="1"/>
  <c r="I226" i="1"/>
  <c r="L226" i="1"/>
  <c r="I578" i="1"/>
  <c r="L578" i="1"/>
  <c r="F579" i="1"/>
  <c r="U579" i="1" s="1"/>
  <c r="AO228" i="1"/>
  <c r="Y578" i="1"/>
  <c r="B580" i="1"/>
  <c r="D580" i="1"/>
  <c r="A581" i="1"/>
  <c r="C580" i="1"/>
  <c r="E580" i="1" s="1"/>
  <c r="J577" i="1"/>
  <c r="AB577" i="1"/>
  <c r="S577" i="1" s="1"/>
  <c r="AJ577" i="1"/>
  <c r="AG577" i="1"/>
  <c r="Z577" i="1"/>
  <c r="AI577" i="1"/>
  <c r="AA577" i="1"/>
  <c r="AH577" i="1"/>
  <c r="Y226" i="1"/>
  <c r="G224" i="1"/>
  <c r="H225" i="1"/>
  <c r="BB225" i="1" s="1"/>
  <c r="X225" i="1"/>
  <c r="W225" i="1"/>
  <c r="T225" i="1"/>
  <c r="V225" i="1"/>
  <c r="U225" i="1"/>
  <c r="J227" i="1"/>
  <c r="AH227" i="1"/>
  <c r="AI227" i="1"/>
  <c r="AA227" i="1"/>
  <c r="R227" i="1" s="1"/>
  <c r="AG227" i="1"/>
  <c r="AB227" i="1"/>
  <c r="S227" i="1" s="1"/>
  <c r="AJ227" i="1"/>
  <c r="Z227" i="1"/>
  <c r="W579" i="1"/>
  <c r="V579" i="1"/>
  <c r="AO576" i="1"/>
  <c r="Q577" i="1" l="1"/>
  <c r="H579" i="1"/>
  <c r="BB579" i="1" s="1"/>
  <c r="BD579" i="1" s="1"/>
  <c r="BK224" i="1"/>
  <c r="BO224" i="1"/>
  <c r="BL224" i="1"/>
  <c r="AX224" i="1"/>
  <c r="AY224" i="1"/>
  <c r="T579" i="1"/>
  <c r="X579" i="1"/>
  <c r="Y579" i="1" s="1"/>
  <c r="R577" i="1"/>
  <c r="BH578" i="1"/>
  <c r="BH226" i="1"/>
  <c r="BA228" i="1"/>
  <c r="BA576" i="1"/>
  <c r="BJ579" i="1"/>
  <c r="BJ225" i="1"/>
  <c r="BF228" i="1"/>
  <c r="BG228" i="1"/>
  <c r="BF576" i="1"/>
  <c r="BG576" i="1"/>
  <c r="BE577" i="1"/>
  <c r="AZ577" i="1" s="1"/>
  <c r="BE227" i="1"/>
  <c r="AZ227" i="1" s="1"/>
  <c r="BC579" i="1"/>
  <c r="BC225" i="1"/>
  <c r="BD225" i="1"/>
  <c r="Q227" i="1"/>
  <c r="O578" i="1"/>
  <c r="M578" i="1"/>
  <c r="P578" i="1"/>
  <c r="N578" i="1"/>
  <c r="O226" i="1"/>
  <c r="M226" i="1"/>
  <c r="P226" i="1"/>
  <c r="N226" i="1"/>
  <c r="K578" i="1"/>
  <c r="K226" i="1"/>
  <c r="I225" i="1"/>
  <c r="L225" i="1"/>
  <c r="I579" i="1"/>
  <c r="Y225" i="1"/>
  <c r="G223" i="1"/>
  <c r="H224" i="1"/>
  <c r="BB224" i="1" s="1"/>
  <c r="X224" i="1"/>
  <c r="W224" i="1"/>
  <c r="T224" i="1"/>
  <c r="U224" i="1"/>
  <c r="V224" i="1"/>
  <c r="J226" i="1"/>
  <c r="AG226" i="1"/>
  <c r="AI226" i="1"/>
  <c r="AB226" i="1"/>
  <c r="Z226" i="1"/>
  <c r="AH226" i="1"/>
  <c r="AJ226" i="1"/>
  <c r="AA226" i="1"/>
  <c r="W580" i="1"/>
  <c r="F580" i="1"/>
  <c r="H580" i="1" s="1"/>
  <c r="BB580" i="1" s="1"/>
  <c r="AO227" i="1"/>
  <c r="AO577" i="1"/>
  <c r="B581" i="1"/>
  <c r="A582" i="1"/>
  <c r="C581" i="1"/>
  <c r="E581" i="1" s="1"/>
  <c r="D581" i="1"/>
  <c r="AJ578" i="1"/>
  <c r="J578" i="1"/>
  <c r="AB578" i="1"/>
  <c r="AA578" i="1"/>
  <c r="R578" i="1" s="1"/>
  <c r="AI578" i="1"/>
  <c r="AG578" i="1"/>
  <c r="AH578" i="1"/>
  <c r="Z578" i="1"/>
  <c r="L579" i="1" l="1"/>
  <c r="BK223" i="1"/>
  <c r="BO223" i="1"/>
  <c r="BL223" i="1"/>
  <c r="AY223" i="1"/>
  <c r="AX223" i="1"/>
  <c r="F581" i="1"/>
  <c r="BH225" i="1"/>
  <c r="BH579" i="1"/>
  <c r="BA577" i="1"/>
  <c r="BA227" i="1"/>
  <c r="BJ580" i="1"/>
  <c r="BJ224" i="1"/>
  <c r="BG577" i="1"/>
  <c r="BF577" i="1"/>
  <c r="BE226" i="1"/>
  <c r="AZ226" i="1" s="1"/>
  <c r="BE578" i="1"/>
  <c r="AZ578" i="1" s="1"/>
  <c r="BG227" i="1"/>
  <c r="BF227" i="1"/>
  <c r="BC580" i="1"/>
  <c r="BD580" i="1"/>
  <c r="BC224" i="1"/>
  <c r="BD224" i="1"/>
  <c r="S578" i="1"/>
  <c r="Q578" i="1"/>
  <c r="Q226" i="1"/>
  <c r="R226" i="1"/>
  <c r="S226" i="1"/>
  <c r="O579" i="1"/>
  <c r="M579" i="1"/>
  <c r="P579" i="1"/>
  <c r="N579" i="1"/>
  <c r="O225" i="1"/>
  <c r="M225" i="1"/>
  <c r="P225" i="1"/>
  <c r="N225" i="1"/>
  <c r="K579" i="1"/>
  <c r="K225" i="1"/>
  <c r="I224" i="1"/>
  <c r="L224" i="1"/>
  <c r="X580" i="1"/>
  <c r="T580" i="1"/>
  <c r="AO578" i="1"/>
  <c r="B582" i="1"/>
  <c r="D582" i="1"/>
  <c r="A583" i="1"/>
  <c r="C582" i="1"/>
  <c r="E582" i="1" s="1"/>
  <c r="J579" i="1"/>
  <c r="AG579" i="1"/>
  <c r="AA579" i="1"/>
  <c r="AJ579" i="1"/>
  <c r="Z579" i="1"/>
  <c r="Q579" i="1" s="1"/>
  <c r="AI579" i="1"/>
  <c r="AB579" i="1"/>
  <c r="AH579" i="1"/>
  <c r="J225" i="1"/>
  <c r="AI225" i="1"/>
  <c r="AB225" i="1"/>
  <c r="AH225" i="1"/>
  <c r="Z225" i="1"/>
  <c r="Q225" i="1" s="1"/>
  <c r="AJ225" i="1"/>
  <c r="AG225" i="1"/>
  <c r="AA225" i="1"/>
  <c r="H581" i="1"/>
  <c r="BB581" i="1" s="1"/>
  <c r="W581" i="1"/>
  <c r="U581" i="1"/>
  <c r="X581" i="1"/>
  <c r="T581" i="1"/>
  <c r="V581" i="1"/>
  <c r="Y224" i="1"/>
  <c r="G222" i="1"/>
  <c r="H223" i="1"/>
  <c r="BB223" i="1" s="1"/>
  <c r="X223" i="1"/>
  <c r="W223" i="1"/>
  <c r="T223" i="1"/>
  <c r="U223" i="1"/>
  <c r="V223" i="1"/>
  <c r="U580" i="1"/>
  <c r="V580" i="1"/>
  <c r="AO226" i="1"/>
  <c r="BK222" i="1" l="1"/>
  <c r="BO222" i="1"/>
  <c r="BL222" i="1"/>
  <c r="AX222" i="1"/>
  <c r="AY222" i="1"/>
  <c r="R225" i="1"/>
  <c r="BH224" i="1"/>
  <c r="BH580" i="1"/>
  <c r="BA226" i="1"/>
  <c r="BA578" i="1"/>
  <c r="BJ223" i="1"/>
  <c r="BJ581" i="1"/>
  <c r="BF226" i="1"/>
  <c r="BG226" i="1"/>
  <c r="BE225" i="1"/>
  <c r="AZ225" i="1" s="1"/>
  <c r="BE579" i="1"/>
  <c r="AZ579" i="1" s="1"/>
  <c r="BF578" i="1"/>
  <c r="BG578" i="1"/>
  <c r="BC223" i="1"/>
  <c r="BD223" i="1"/>
  <c r="BC581" i="1"/>
  <c r="BD581" i="1"/>
  <c r="S225" i="1"/>
  <c r="S579" i="1"/>
  <c r="R579" i="1"/>
  <c r="O224" i="1"/>
  <c r="M224" i="1"/>
  <c r="P224" i="1"/>
  <c r="N224" i="1"/>
  <c r="K224" i="1"/>
  <c r="I223" i="1"/>
  <c r="L223" i="1"/>
  <c r="I581" i="1"/>
  <c r="L581" i="1"/>
  <c r="I580" i="1"/>
  <c r="AB580" i="1" s="1"/>
  <c r="L580" i="1"/>
  <c r="Y580" i="1"/>
  <c r="AO579" i="1"/>
  <c r="B583" i="1"/>
  <c r="C583" i="1"/>
  <c r="E583" i="1" s="1"/>
  <c r="D583" i="1"/>
  <c r="F583" i="1" s="1"/>
  <c r="A584" i="1"/>
  <c r="Y223" i="1"/>
  <c r="G221" i="1"/>
  <c r="H222" i="1"/>
  <c r="BB222" i="1" s="1"/>
  <c r="X222" i="1"/>
  <c r="W222" i="1"/>
  <c r="T222" i="1"/>
  <c r="U222" i="1"/>
  <c r="V222" i="1"/>
  <c r="J224" i="1"/>
  <c r="AG224" i="1"/>
  <c r="AI224" i="1"/>
  <c r="AB224" i="1"/>
  <c r="S224" i="1" s="1"/>
  <c r="Z224" i="1"/>
  <c r="Q224" i="1" s="1"/>
  <c r="AH224" i="1"/>
  <c r="AJ224" i="1"/>
  <c r="AA224" i="1"/>
  <c r="Y581" i="1"/>
  <c r="W582" i="1"/>
  <c r="AO225" i="1"/>
  <c r="F582" i="1"/>
  <c r="H582" i="1" s="1"/>
  <c r="BB582" i="1" s="1"/>
  <c r="BK221" i="1" l="1"/>
  <c r="BO221" i="1"/>
  <c r="AY221" i="1"/>
  <c r="BL221" i="1"/>
  <c r="AX221" i="1"/>
  <c r="AI580" i="1"/>
  <c r="BH581" i="1"/>
  <c r="BH223" i="1"/>
  <c r="BA225" i="1"/>
  <c r="BA579" i="1"/>
  <c r="AA580" i="1"/>
  <c r="BJ222" i="1"/>
  <c r="BJ582" i="1"/>
  <c r="BG225" i="1"/>
  <c r="BF225" i="1"/>
  <c r="R224" i="1"/>
  <c r="BE224" i="1"/>
  <c r="AZ224" i="1" s="1"/>
  <c r="BG579" i="1"/>
  <c r="BF579" i="1"/>
  <c r="BC222" i="1"/>
  <c r="BD222" i="1"/>
  <c r="BC582" i="1"/>
  <c r="BD582" i="1"/>
  <c r="AG580" i="1"/>
  <c r="O580" i="1"/>
  <c r="M580" i="1"/>
  <c r="P580" i="1"/>
  <c r="S580" i="1" s="1"/>
  <c r="N580" i="1"/>
  <c r="O581" i="1"/>
  <c r="M581" i="1"/>
  <c r="P581" i="1"/>
  <c r="N581" i="1"/>
  <c r="O223" i="1"/>
  <c r="M223" i="1"/>
  <c r="P223" i="1"/>
  <c r="N223" i="1"/>
  <c r="K580" i="1"/>
  <c r="K581" i="1"/>
  <c r="K223" i="1"/>
  <c r="Z580" i="1"/>
  <c r="AH580" i="1"/>
  <c r="AJ580" i="1"/>
  <c r="J580" i="1"/>
  <c r="I222" i="1"/>
  <c r="L222" i="1"/>
  <c r="Y222" i="1"/>
  <c r="G220" i="1"/>
  <c r="H221" i="1"/>
  <c r="BB221" i="1" s="1"/>
  <c r="X221" i="1"/>
  <c r="W221" i="1"/>
  <c r="T221" i="1"/>
  <c r="V221" i="1"/>
  <c r="U221" i="1"/>
  <c r="J223" i="1"/>
  <c r="AH223" i="1"/>
  <c r="AI223" i="1"/>
  <c r="AA223" i="1"/>
  <c r="R223" i="1" s="1"/>
  <c r="AG223" i="1"/>
  <c r="AB223" i="1"/>
  <c r="S223" i="1" s="1"/>
  <c r="AJ223" i="1"/>
  <c r="Z223" i="1"/>
  <c r="U582" i="1"/>
  <c r="X582" i="1"/>
  <c r="AO224" i="1"/>
  <c r="AJ581" i="1"/>
  <c r="J581" i="1"/>
  <c r="AG581" i="1"/>
  <c r="Z581" i="1"/>
  <c r="AH581" i="1"/>
  <c r="AI581" i="1"/>
  <c r="AB581" i="1"/>
  <c r="S581" i="1" s="1"/>
  <c r="AA581" i="1"/>
  <c r="B584" i="1"/>
  <c r="C584" i="1"/>
  <c r="E584" i="1" s="1"/>
  <c r="D584" i="1"/>
  <c r="A585" i="1"/>
  <c r="H583" i="1"/>
  <c r="BB583" i="1" s="1"/>
  <c r="W583" i="1"/>
  <c r="V583" i="1"/>
  <c r="X583" i="1"/>
  <c r="U583" i="1"/>
  <c r="T583" i="1"/>
  <c r="T582" i="1"/>
  <c r="V582" i="1"/>
  <c r="Q581" i="1" l="1"/>
  <c r="Q580" i="1"/>
  <c r="BK220" i="1"/>
  <c r="BO220" i="1"/>
  <c r="BL220" i="1"/>
  <c r="AX220" i="1"/>
  <c r="AY220" i="1"/>
  <c r="R580" i="1"/>
  <c r="BH582" i="1"/>
  <c r="BH222" i="1"/>
  <c r="BA224" i="1"/>
  <c r="BJ221" i="1"/>
  <c r="BJ583" i="1"/>
  <c r="BE223" i="1"/>
  <c r="AZ223" i="1" s="1"/>
  <c r="BE581" i="1"/>
  <c r="AZ581" i="1" s="1"/>
  <c r="BE580" i="1"/>
  <c r="AZ580" i="1" s="1"/>
  <c r="BF224" i="1"/>
  <c r="BG224" i="1"/>
  <c r="BC221" i="1"/>
  <c r="BD221" i="1"/>
  <c r="BC583" i="1"/>
  <c r="BD583" i="1"/>
  <c r="R581" i="1"/>
  <c r="Q223" i="1"/>
  <c r="O222" i="1"/>
  <c r="M222" i="1"/>
  <c r="P222" i="1"/>
  <c r="N222" i="1"/>
  <c r="K222" i="1"/>
  <c r="AO580" i="1"/>
  <c r="I583" i="1"/>
  <c r="L583" i="1"/>
  <c r="I582" i="1"/>
  <c r="L582" i="1"/>
  <c r="I221" i="1"/>
  <c r="L221" i="1"/>
  <c r="F584" i="1"/>
  <c r="H584" i="1" s="1"/>
  <c r="BB584" i="1" s="1"/>
  <c r="AO223" i="1"/>
  <c r="Y583" i="1"/>
  <c r="B585" i="1"/>
  <c r="C585" i="1"/>
  <c r="E585" i="1" s="1"/>
  <c r="D585" i="1"/>
  <c r="A586" i="1"/>
  <c r="W584" i="1"/>
  <c r="X584" i="1"/>
  <c r="AO581" i="1"/>
  <c r="Y221" i="1"/>
  <c r="G219" i="1"/>
  <c r="H220" i="1"/>
  <c r="BB220" i="1" s="1"/>
  <c r="X220" i="1"/>
  <c r="W220" i="1"/>
  <c r="T220" i="1"/>
  <c r="U220" i="1"/>
  <c r="V220" i="1"/>
  <c r="J222" i="1"/>
  <c r="AJ222" i="1"/>
  <c r="AH222" i="1"/>
  <c r="AA222" i="1"/>
  <c r="AI222" i="1"/>
  <c r="AG222" i="1"/>
  <c r="AB222" i="1"/>
  <c r="Z222" i="1"/>
  <c r="Y582" i="1"/>
  <c r="BK219" i="1" l="1"/>
  <c r="BO219" i="1"/>
  <c r="BL219" i="1"/>
  <c r="AY219" i="1"/>
  <c r="AX219" i="1"/>
  <c r="R222" i="1"/>
  <c r="BH583" i="1"/>
  <c r="BH221" i="1"/>
  <c r="BA580" i="1"/>
  <c r="BA223" i="1"/>
  <c r="BA581" i="1"/>
  <c r="BJ220" i="1"/>
  <c r="BJ584" i="1"/>
  <c r="V584" i="1"/>
  <c r="BF580" i="1"/>
  <c r="BG580" i="1"/>
  <c r="BG223" i="1"/>
  <c r="BF223" i="1"/>
  <c r="BE222" i="1"/>
  <c r="AZ222" i="1" s="1"/>
  <c r="BG581" i="1"/>
  <c r="BF581" i="1"/>
  <c r="BC584" i="1"/>
  <c r="BD584" i="1"/>
  <c r="BC220" i="1"/>
  <c r="BD220" i="1"/>
  <c r="Q222" i="1"/>
  <c r="S222" i="1"/>
  <c r="T584" i="1"/>
  <c r="I584" i="1" s="1"/>
  <c r="U584" i="1"/>
  <c r="O221" i="1"/>
  <c r="M221" i="1"/>
  <c r="P221" i="1"/>
  <c r="N221" i="1"/>
  <c r="O582" i="1"/>
  <c r="M582" i="1"/>
  <c r="P582" i="1"/>
  <c r="N582" i="1"/>
  <c r="O583" i="1"/>
  <c r="M583" i="1"/>
  <c r="P583" i="1"/>
  <c r="N583" i="1"/>
  <c r="K221" i="1"/>
  <c r="K582" i="1"/>
  <c r="K583" i="1"/>
  <c r="I220" i="1"/>
  <c r="L220" i="1"/>
  <c r="J582" i="1"/>
  <c r="AB582" i="1"/>
  <c r="AA582" i="1"/>
  <c r="AI582" i="1"/>
  <c r="Z582" i="1"/>
  <c r="AG582" i="1"/>
  <c r="AJ582" i="1"/>
  <c r="AH582" i="1"/>
  <c r="Y220" i="1"/>
  <c r="G218" i="1"/>
  <c r="H219" i="1"/>
  <c r="BB219" i="1" s="1"/>
  <c r="X219" i="1"/>
  <c r="W219" i="1"/>
  <c r="T219" i="1"/>
  <c r="U219" i="1"/>
  <c r="V219" i="1"/>
  <c r="B586" i="1"/>
  <c r="D586" i="1"/>
  <c r="A587" i="1"/>
  <c r="C586" i="1"/>
  <c r="E586" i="1" s="1"/>
  <c r="W585" i="1"/>
  <c r="AJ583" i="1"/>
  <c r="J583" i="1"/>
  <c r="AG583" i="1"/>
  <c r="AH583" i="1"/>
  <c r="AI583" i="1"/>
  <c r="AB583" i="1"/>
  <c r="AA583" i="1"/>
  <c r="Z583" i="1"/>
  <c r="AO222" i="1"/>
  <c r="J221" i="1"/>
  <c r="AI221" i="1"/>
  <c r="AB221" i="1"/>
  <c r="AH221" i="1"/>
  <c r="Z221" i="1"/>
  <c r="AJ221" i="1"/>
  <c r="AG221" i="1"/>
  <c r="AA221" i="1"/>
  <c r="F585" i="1"/>
  <c r="X585" i="1" s="1"/>
  <c r="BK218" i="1" l="1"/>
  <c r="BO218" i="1"/>
  <c r="BL218" i="1"/>
  <c r="AX218" i="1"/>
  <c r="AY218" i="1"/>
  <c r="BH220" i="1"/>
  <c r="BH584" i="1"/>
  <c r="R221" i="1"/>
  <c r="R583" i="1"/>
  <c r="S582" i="1"/>
  <c r="L584" i="1"/>
  <c r="BA222" i="1"/>
  <c r="BJ219" i="1"/>
  <c r="BF222" i="1"/>
  <c r="BG222" i="1"/>
  <c r="BE583" i="1"/>
  <c r="AZ583" i="1" s="1"/>
  <c r="BE582" i="1"/>
  <c r="AZ582" i="1" s="1"/>
  <c r="BE221" i="1"/>
  <c r="AZ221" i="1" s="1"/>
  <c r="BC219" i="1"/>
  <c r="BD219" i="1"/>
  <c r="Q221" i="1"/>
  <c r="Q583" i="1"/>
  <c r="Q582" i="1"/>
  <c r="Y584" i="1"/>
  <c r="S221" i="1"/>
  <c r="S583" i="1"/>
  <c r="R582" i="1"/>
  <c r="O584" i="1"/>
  <c r="M584" i="1"/>
  <c r="P584" i="1"/>
  <c r="N584" i="1"/>
  <c r="O220" i="1"/>
  <c r="M220" i="1"/>
  <c r="P220" i="1"/>
  <c r="N220" i="1"/>
  <c r="K584" i="1"/>
  <c r="K220" i="1"/>
  <c r="I219" i="1"/>
  <c r="L219" i="1"/>
  <c r="J584" i="1"/>
  <c r="AJ584" i="1"/>
  <c r="AG584" i="1"/>
  <c r="Z584" i="1"/>
  <c r="Q584" i="1" s="1"/>
  <c r="AA584" i="1"/>
  <c r="R584" i="1" s="1"/>
  <c r="AB584" i="1"/>
  <c r="AH584" i="1"/>
  <c r="AI584" i="1"/>
  <c r="AO221" i="1"/>
  <c r="B587" i="1"/>
  <c r="A588" i="1"/>
  <c r="C587" i="1"/>
  <c r="E587" i="1" s="1"/>
  <c r="D587" i="1"/>
  <c r="Y219" i="1"/>
  <c r="G217" i="1"/>
  <c r="H218" i="1"/>
  <c r="BB218" i="1" s="1"/>
  <c r="X218" i="1"/>
  <c r="W218" i="1"/>
  <c r="T218" i="1"/>
  <c r="U218" i="1"/>
  <c r="V218" i="1"/>
  <c r="J220" i="1"/>
  <c r="AJ220" i="1"/>
  <c r="AH220" i="1"/>
  <c r="AA220" i="1"/>
  <c r="AI220" i="1"/>
  <c r="AG220" i="1"/>
  <c r="AB220" i="1"/>
  <c r="Z220" i="1"/>
  <c r="AO582" i="1"/>
  <c r="T585" i="1"/>
  <c r="U585" i="1"/>
  <c r="H585" i="1"/>
  <c r="BB585" i="1" s="1"/>
  <c r="AO583" i="1"/>
  <c r="W586" i="1"/>
  <c r="V585" i="1"/>
  <c r="F586" i="1"/>
  <c r="H586" i="1" s="1"/>
  <c r="BB586" i="1" s="1"/>
  <c r="BK217" i="1" l="1"/>
  <c r="BO217" i="1"/>
  <c r="BL217" i="1"/>
  <c r="AY217" i="1"/>
  <c r="AX217" i="1"/>
  <c r="BH219" i="1"/>
  <c r="Q220" i="1"/>
  <c r="R220" i="1"/>
  <c r="BA582" i="1"/>
  <c r="BA221" i="1"/>
  <c r="BA583" i="1"/>
  <c r="BJ586" i="1"/>
  <c r="BJ585" i="1"/>
  <c r="BJ218" i="1"/>
  <c r="BG221" i="1"/>
  <c r="BF221" i="1"/>
  <c r="BG583" i="1"/>
  <c r="BF583" i="1"/>
  <c r="BF582" i="1"/>
  <c r="BG582" i="1"/>
  <c r="BE220" i="1"/>
  <c r="AZ220" i="1" s="1"/>
  <c r="BE584" i="1"/>
  <c r="AZ584" i="1" s="1"/>
  <c r="BC586" i="1"/>
  <c r="BD586" i="1"/>
  <c r="BC218" i="1"/>
  <c r="BD218" i="1"/>
  <c r="BC585" i="1"/>
  <c r="BD585" i="1"/>
  <c r="S220" i="1"/>
  <c r="S584" i="1"/>
  <c r="O219" i="1"/>
  <c r="M219" i="1"/>
  <c r="P219" i="1"/>
  <c r="N219" i="1"/>
  <c r="K219" i="1"/>
  <c r="I585" i="1"/>
  <c r="L585" i="1"/>
  <c r="I218" i="1"/>
  <c r="L218" i="1"/>
  <c r="F587" i="1"/>
  <c r="V587" i="1" s="1"/>
  <c r="AO220" i="1"/>
  <c r="Y585" i="1"/>
  <c r="Y218" i="1"/>
  <c r="G216" i="1"/>
  <c r="H217" i="1"/>
  <c r="BB217" i="1" s="1"/>
  <c r="X217" i="1"/>
  <c r="W217" i="1"/>
  <c r="T217" i="1"/>
  <c r="V217" i="1"/>
  <c r="U217" i="1"/>
  <c r="J219" i="1"/>
  <c r="AG219" i="1"/>
  <c r="AB219" i="1"/>
  <c r="S219" i="1" s="1"/>
  <c r="AJ219" i="1"/>
  <c r="Z219" i="1"/>
  <c r="AH219" i="1"/>
  <c r="AI219" i="1"/>
  <c r="AA219" i="1"/>
  <c r="W587" i="1"/>
  <c r="T587" i="1"/>
  <c r="T586" i="1"/>
  <c r="X586" i="1"/>
  <c r="B588" i="1"/>
  <c r="C588" i="1"/>
  <c r="E588" i="1" s="1"/>
  <c r="D588" i="1"/>
  <c r="A589" i="1"/>
  <c r="AO584" i="1"/>
  <c r="U586" i="1"/>
  <c r="V586" i="1"/>
  <c r="BK216" i="1" l="1"/>
  <c r="BO216" i="1"/>
  <c r="BL216" i="1"/>
  <c r="AX216" i="1"/>
  <c r="AY216" i="1"/>
  <c r="U587" i="1"/>
  <c r="Y587" i="1" s="1"/>
  <c r="H587" i="1"/>
  <c r="BB587" i="1" s="1"/>
  <c r="BC587" i="1" s="1"/>
  <c r="X587" i="1"/>
  <c r="BH585" i="1"/>
  <c r="BH218" i="1"/>
  <c r="BH586" i="1"/>
  <c r="BA584" i="1"/>
  <c r="BA220" i="1"/>
  <c r="BJ217" i="1"/>
  <c r="BF220" i="1"/>
  <c r="BG220" i="1"/>
  <c r="BF584" i="1"/>
  <c r="BG584" i="1"/>
  <c r="BE219" i="1"/>
  <c r="AZ219" i="1" s="1"/>
  <c r="BC217" i="1"/>
  <c r="BD217" i="1"/>
  <c r="Q219" i="1"/>
  <c r="R219" i="1"/>
  <c r="O218" i="1"/>
  <c r="M218" i="1"/>
  <c r="P218" i="1"/>
  <c r="N218" i="1"/>
  <c r="O585" i="1"/>
  <c r="M585" i="1"/>
  <c r="P585" i="1"/>
  <c r="N585" i="1"/>
  <c r="K218" i="1"/>
  <c r="K585" i="1"/>
  <c r="I587" i="1"/>
  <c r="I217" i="1"/>
  <c r="L217" i="1"/>
  <c r="I586" i="1"/>
  <c r="L586" i="1"/>
  <c r="F588" i="1"/>
  <c r="J585" i="1"/>
  <c r="AB585" i="1"/>
  <c r="AH585" i="1"/>
  <c r="AI585" i="1"/>
  <c r="AA585" i="1"/>
  <c r="AG585" i="1"/>
  <c r="Z585" i="1"/>
  <c r="AJ585" i="1"/>
  <c r="B589" i="1"/>
  <c r="C589" i="1"/>
  <c r="E589" i="1" s="1"/>
  <c r="D589" i="1"/>
  <c r="A590" i="1"/>
  <c r="H588" i="1"/>
  <c r="BB588" i="1" s="1"/>
  <c r="W588" i="1"/>
  <c r="T588" i="1"/>
  <c r="X588" i="1"/>
  <c r="V588" i="1"/>
  <c r="U588" i="1"/>
  <c r="Y586" i="1"/>
  <c r="AO219" i="1"/>
  <c r="Y217" i="1"/>
  <c r="G215" i="1"/>
  <c r="H216" i="1"/>
  <c r="BB216" i="1" s="1"/>
  <c r="X216" i="1"/>
  <c r="W216" i="1"/>
  <c r="T216" i="1"/>
  <c r="U216" i="1"/>
  <c r="V216" i="1"/>
  <c r="J218" i="1"/>
  <c r="AH218" i="1"/>
  <c r="AJ218" i="1"/>
  <c r="AA218" i="1"/>
  <c r="AG218" i="1"/>
  <c r="AI218" i="1"/>
  <c r="AB218" i="1"/>
  <c r="S218" i="1" s="1"/>
  <c r="Z218" i="1"/>
  <c r="BD587" i="1" l="1"/>
  <c r="BJ587" i="1"/>
  <c r="R585" i="1"/>
  <c r="L587" i="1"/>
  <c r="BK215" i="1"/>
  <c r="BO215" i="1"/>
  <c r="BL215" i="1"/>
  <c r="AY215" i="1"/>
  <c r="AX215" i="1"/>
  <c r="Q218" i="1"/>
  <c r="R218" i="1"/>
  <c r="S585" i="1"/>
  <c r="BH217" i="1"/>
  <c r="BH587" i="1"/>
  <c r="BA219" i="1"/>
  <c r="BJ216" i="1"/>
  <c r="BJ588" i="1"/>
  <c r="BG219" i="1"/>
  <c r="BF219" i="1"/>
  <c r="BE585" i="1"/>
  <c r="AZ585" i="1" s="1"/>
  <c r="BE218" i="1"/>
  <c r="AZ218" i="1" s="1"/>
  <c r="BC216" i="1"/>
  <c r="BD216" i="1"/>
  <c r="BC588" i="1"/>
  <c r="BD588" i="1"/>
  <c r="Q585" i="1"/>
  <c r="O586" i="1"/>
  <c r="M586" i="1"/>
  <c r="P586" i="1"/>
  <c r="N586" i="1"/>
  <c r="O217" i="1"/>
  <c r="M217" i="1"/>
  <c r="P217" i="1"/>
  <c r="N217" i="1"/>
  <c r="O587" i="1"/>
  <c r="M587" i="1"/>
  <c r="P587" i="1"/>
  <c r="N587" i="1"/>
  <c r="K586" i="1"/>
  <c r="K217" i="1"/>
  <c r="K587" i="1"/>
  <c r="I588" i="1"/>
  <c r="L588" i="1"/>
  <c r="I216" i="1"/>
  <c r="L216" i="1"/>
  <c r="AO218" i="1"/>
  <c r="J217" i="1"/>
  <c r="AJ217" i="1"/>
  <c r="AG217" i="1"/>
  <c r="AA217" i="1"/>
  <c r="AI217" i="1"/>
  <c r="AB217" i="1"/>
  <c r="AH217" i="1"/>
  <c r="Z217" i="1"/>
  <c r="B590" i="1"/>
  <c r="D590" i="1"/>
  <c r="A591" i="1"/>
  <c r="C590" i="1"/>
  <c r="E590" i="1" s="1"/>
  <c r="W589" i="1"/>
  <c r="J587" i="1"/>
  <c r="AI587" i="1"/>
  <c r="AA587" i="1"/>
  <c r="AG587" i="1"/>
  <c r="Z587" i="1"/>
  <c r="AJ587" i="1"/>
  <c r="AB587" i="1"/>
  <c r="AH587" i="1"/>
  <c r="Y216" i="1"/>
  <c r="G214" i="1"/>
  <c r="H215" i="1"/>
  <c r="BB215" i="1" s="1"/>
  <c r="X215" i="1"/>
  <c r="W215" i="1"/>
  <c r="T215" i="1"/>
  <c r="U215" i="1"/>
  <c r="V215" i="1"/>
  <c r="AJ586" i="1"/>
  <c r="J586" i="1"/>
  <c r="AB586" i="1"/>
  <c r="AH586" i="1"/>
  <c r="AG586" i="1"/>
  <c r="AI586" i="1"/>
  <c r="Z586" i="1"/>
  <c r="Q586" i="1" s="1"/>
  <c r="AA586" i="1"/>
  <c r="R586" i="1" s="1"/>
  <c r="Y588" i="1"/>
  <c r="AO585" i="1"/>
  <c r="F589" i="1"/>
  <c r="X589" i="1" s="1"/>
  <c r="Q587" i="1" l="1"/>
  <c r="Q217" i="1"/>
  <c r="BK214" i="1"/>
  <c r="BO214" i="1"/>
  <c r="BL214" i="1"/>
  <c r="AX214" i="1"/>
  <c r="AY214" i="1"/>
  <c r="BH588" i="1"/>
  <c r="BH216" i="1"/>
  <c r="BA585" i="1"/>
  <c r="BA218" i="1"/>
  <c r="BJ215" i="1"/>
  <c r="BG585" i="1"/>
  <c r="BF585" i="1"/>
  <c r="BE587" i="1"/>
  <c r="AZ587" i="1" s="1"/>
  <c r="BE217" i="1"/>
  <c r="AZ217" i="1" s="1"/>
  <c r="BE586" i="1"/>
  <c r="AZ586" i="1" s="1"/>
  <c r="BF218" i="1"/>
  <c r="BG218" i="1"/>
  <c r="BC215" i="1"/>
  <c r="BD215" i="1"/>
  <c r="S586" i="1"/>
  <c r="S587" i="1"/>
  <c r="R587" i="1"/>
  <c r="S217" i="1"/>
  <c r="R217" i="1"/>
  <c r="O216" i="1"/>
  <c r="M216" i="1"/>
  <c r="P216" i="1"/>
  <c r="N216" i="1"/>
  <c r="O588" i="1"/>
  <c r="M588" i="1"/>
  <c r="P588" i="1"/>
  <c r="N588" i="1"/>
  <c r="K216" i="1"/>
  <c r="K588" i="1"/>
  <c r="I215" i="1"/>
  <c r="L215" i="1"/>
  <c r="AO217" i="1"/>
  <c r="J588" i="1"/>
  <c r="AB588" i="1"/>
  <c r="S588" i="1" s="1"/>
  <c r="AJ588" i="1"/>
  <c r="AI588" i="1"/>
  <c r="Z588" i="1"/>
  <c r="Q588" i="1" s="1"/>
  <c r="AG588" i="1"/>
  <c r="AA588" i="1"/>
  <c r="AH588" i="1"/>
  <c r="AO586" i="1"/>
  <c r="Y215" i="1"/>
  <c r="G213" i="1"/>
  <c r="H214" i="1"/>
  <c r="BB214" i="1" s="1"/>
  <c r="X214" i="1"/>
  <c r="W214" i="1"/>
  <c r="T214" i="1"/>
  <c r="U214" i="1"/>
  <c r="V214" i="1"/>
  <c r="J216" i="1"/>
  <c r="AG216" i="1"/>
  <c r="AI216" i="1"/>
  <c r="AB216" i="1"/>
  <c r="Z216" i="1"/>
  <c r="AH216" i="1"/>
  <c r="AJ216" i="1"/>
  <c r="AA216" i="1"/>
  <c r="AO587" i="1"/>
  <c r="B591" i="1"/>
  <c r="C591" i="1"/>
  <c r="E591" i="1" s="1"/>
  <c r="D591" i="1"/>
  <c r="A592" i="1"/>
  <c r="T589" i="1"/>
  <c r="U589" i="1"/>
  <c r="H589" i="1"/>
  <c r="BB589" i="1" s="1"/>
  <c r="W590" i="1"/>
  <c r="V589" i="1"/>
  <c r="F590" i="1"/>
  <c r="X590" i="1" s="1"/>
  <c r="BK213" i="1" l="1"/>
  <c r="BO213" i="1"/>
  <c r="BL213" i="1"/>
  <c r="AY213" i="1"/>
  <c r="AX213" i="1"/>
  <c r="BH215" i="1"/>
  <c r="BA217" i="1"/>
  <c r="BA586" i="1"/>
  <c r="BA587" i="1"/>
  <c r="BJ214" i="1"/>
  <c r="BJ589" i="1"/>
  <c r="BF586" i="1"/>
  <c r="BG586" i="1"/>
  <c r="BG587" i="1"/>
  <c r="BF587" i="1"/>
  <c r="BG217" i="1"/>
  <c r="BF217" i="1"/>
  <c r="BE588" i="1"/>
  <c r="AZ588" i="1" s="1"/>
  <c r="BE216" i="1"/>
  <c r="AZ216" i="1" s="1"/>
  <c r="BC589" i="1"/>
  <c r="BD589" i="1"/>
  <c r="BC214" i="1"/>
  <c r="BD214" i="1"/>
  <c r="R216" i="1"/>
  <c r="S216" i="1"/>
  <c r="R588" i="1"/>
  <c r="Q216" i="1"/>
  <c r="O215" i="1"/>
  <c r="M215" i="1"/>
  <c r="P215" i="1"/>
  <c r="N215" i="1"/>
  <c r="K215" i="1"/>
  <c r="I589" i="1"/>
  <c r="L589" i="1"/>
  <c r="I214" i="1"/>
  <c r="L214" i="1"/>
  <c r="Y589" i="1"/>
  <c r="AO216" i="1"/>
  <c r="Y214" i="1"/>
  <c r="G212" i="1"/>
  <c r="H213" i="1"/>
  <c r="BB213" i="1" s="1"/>
  <c r="X213" i="1"/>
  <c r="W213" i="1"/>
  <c r="T213" i="1"/>
  <c r="V213" i="1"/>
  <c r="U213" i="1"/>
  <c r="J215" i="1"/>
  <c r="AG215" i="1"/>
  <c r="AB215" i="1"/>
  <c r="AJ215" i="1"/>
  <c r="Z215" i="1"/>
  <c r="Q215" i="1" s="1"/>
  <c r="AH215" i="1"/>
  <c r="AI215" i="1"/>
  <c r="AA215" i="1"/>
  <c r="AO588" i="1"/>
  <c r="T590" i="1"/>
  <c r="U590" i="1"/>
  <c r="H590" i="1"/>
  <c r="BB590" i="1" s="1"/>
  <c r="F591" i="1"/>
  <c r="H591" i="1" s="1"/>
  <c r="BB591" i="1" s="1"/>
  <c r="B592" i="1"/>
  <c r="C592" i="1"/>
  <c r="E592" i="1" s="1"/>
  <c r="D592" i="1"/>
  <c r="A593" i="1"/>
  <c r="W591" i="1"/>
  <c r="V591" i="1"/>
  <c r="T591" i="1"/>
  <c r="V590" i="1"/>
  <c r="BK212" i="1" l="1"/>
  <c r="BO212" i="1"/>
  <c r="BL212" i="1"/>
  <c r="AX212" i="1"/>
  <c r="AY212" i="1"/>
  <c r="U591" i="1"/>
  <c r="Y591" i="1" s="1"/>
  <c r="X591" i="1"/>
  <c r="R215" i="1"/>
  <c r="BH214" i="1"/>
  <c r="BH589" i="1"/>
  <c r="BA588" i="1"/>
  <c r="BA216" i="1"/>
  <c r="BJ590" i="1"/>
  <c r="BJ591" i="1"/>
  <c r="BJ213" i="1"/>
  <c r="BF588" i="1"/>
  <c r="BG588" i="1"/>
  <c r="BF216" i="1"/>
  <c r="BG216" i="1"/>
  <c r="BE215" i="1"/>
  <c r="AZ215" i="1" s="1"/>
  <c r="BC590" i="1"/>
  <c r="BD590" i="1"/>
  <c r="BC591" i="1"/>
  <c r="BD591" i="1"/>
  <c r="BC213" i="1"/>
  <c r="BD213" i="1"/>
  <c r="S215" i="1"/>
  <c r="O214" i="1"/>
  <c r="M214" i="1"/>
  <c r="P214" i="1"/>
  <c r="N214" i="1"/>
  <c r="O589" i="1"/>
  <c r="M589" i="1"/>
  <c r="P589" i="1"/>
  <c r="N589" i="1"/>
  <c r="K214" i="1"/>
  <c r="K589" i="1"/>
  <c r="I591" i="1"/>
  <c r="L591" i="1"/>
  <c r="I590" i="1"/>
  <c r="L590" i="1"/>
  <c r="I213" i="1"/>
  <c r="L213" i="1"/>
  <c r="B593" i="1"/>
  <c r="A594" i="1"/>
  <c r="C593" i="1"/>
  <c r="E593" i="1" s="1"/>
  <c r="D593" i="1"/>
  <c r="W592" i="1"/>
  <c r="Y590" i="1"/>
  <c r="Y213" i="1"/>
  <c r="G211" i="1"/>
  <c r="H212" i="1"/>
  <c r="BB212" i="1" s="1"/>
  <c r="X212" i="1"/>
  <c r="W212" i="1"/>
  <c r="T212" i="1"/>
  <c r="U212" i="1"/>
  <c r="V212" i="1"/>
  <c r="J214" i="1"/>
  <c r="AJ214" i="1"/>
  <c r="AH214" i="1"/>
  <c r="AA214" i="1"/>
  <c r="AI214" i="1"/>
  <c r="AG214" i="1"/>
  <c r="AB214" i="1"/>
  <c r="Z214" i="1"/>
  <c r="AJ589" i="1"/>
  <c r="J589" i="1"/>
  <c r="AB589" i="1"/>
  <c r="Z589" i="1"/>
  <c r="AH589" i="1"/>
  <c r="AI589" i="1"/>
  <c r="AG589" i="1"/>
  <c r="AA589" i="1"/>
  <c r="F592" i="1"/>
  <c r="H592" i="1" s="1"/>
  <c r="BB592" i="1" s="1"/>
  <c r="AO215" i="1"/>
  <c r="BK211" i="1" l="1"/>
  <c r="BO211" i="1"/>
  <c r="BL211" i="1"/>
  <c r="AY211" i="1"/>
  <c r="AX211" i="1"/>
  <c r="R589" i="1"/>
  <c r="R214" i="1"/>
  <c r="BH213" i="1"/>
  <c r="BH591" i="1"/>
  <c r="BH590" i="1"/>
  <c r="BA215" i="1"/>
  <c r="BJ592" i="1"/>
  <c r="BJ212" i="1"/>
  <c r="BG215" i="1"/>
  <c r="BF215" i="1"/>
  <c r="BE589" i="1"/>
  <c r="AZ589" i="1" s="1"/>
  <c r="BE214" i="1"/>
  <c r="AZ214" i="1" s="1"/>
  <c r="BC592" i="1"/>
  <c r="BD592" i="1"/>
  <c r="BC212" i="1"/>
  <c r="BD212" i="1"/>
  <c r="Q589" i="1"/>
  <c r="Q214" i="1"/>
  <c r="S589" i="1"/>
  <c r="S214" i="1"/>
  <c r="O213" i="1"/>
  <c r="M213" i="1"/>
  <c r="P213" i="1"/>
  <c r="N213" i="1"/>
  <c r="O590" i="1"/>
  <c r="M590" i="1"/>
  <c r="P590" i="1"/>
  <c r="N590" i="1"/>
  <c r="O591" i="1"/>
  <c r="M591" i="1"/>
  <c r="P591" i="1"/>
  <c r="N591" i="1"/>
  <c r="K213" i="1"/>
  <c r="K590" i="1"/>
  <c r="K591" i="1"/>
  <c r="I212" i="1"/>
  <c r="L212" i="1"/>
  <c r="F593" i="1"/>
  <c r="AO214" i="1"/>
  <c r="J213" i="1"/>
  <c r="AJ213" i="1"/>
  <c r="AG213" i="1"/>
  <c r="AA213" i="1"/>
  <c r="R213" i="1" s="1"/>
  <c r="AI213" i="1"/>
  <c r="AB213" i="1"/>
  <c r="AH213" i="1"/>
  <c r="Z213" i="1"/>
  <c r="B594" i="1"/>
  <c r="D594" i="1"/>
  <c r="A595" i="1"/>
  <c r="C594" i="1"/>
  <c r="E594" i="1" s="1"/>
  <c r="AJ591" i="1"/>
  <c r="J591" i="1"/>
  <c r="AG591" i="1"/>
  <c r="AI591" i="1"/>
  <c r="AH591" i="1"/>
  <c r="AB591" i="1"/>
  <c r="AA591" i="1"/>
  <c r="Z591" i="1"/>
  <c r="T592" i="1"/>
  <c r="X592" i="1"/>
  <c r="AO589" i="1"/>
  <c r="Y212" i="1"/>
  <c r="G210" i="1"/>
  <c r="H211" i="1"/>
  <c r="BB211" i="1" s="1"/>
  <c r="X211" i="1"/>
  <c r="W211" i="1"/>
  <c r="T211" i="1"/>
  <c r="U211" i="1"/>
  <c r="V211" i="1"/>
  <c r="J590" i="1"/>
  <c r="AB590" i="1"/>
  <c r="AH590" i="1"/>
  <c r="AJ590" i="1"/>
  <c r="AA590" i="1"/>
  <c r="R590" i="1" s="1"/>
  <c r="AI590" i="1"/>
  <c r="Z590" i="1"/>
  <c r="AG590" i="1"/>
  <c r="H593" i="1"/>
  <c r="BB593" i="1" s="1"/>
  <c r="W593" i="1"/>
  <c r="U593" i="1"/>
  <c r="X593" i="1"/>
  <c r="T593" i="1"/>
  <c r="V593" i="1"/>
  <c r="U592" i="1"/>
  <c r="V592" i="1"/>
  <c r="S591" i="1" l="1"/>
  <c r="S213" i="1"/>
  <c r="BK210" i="1"/>
  <c r="BO210" i="1"/>
  <c r="BL210" i="1"/>
  <c r="AX210" i="1"/>
  <c r="AY210" i="1"/>
  <c r="BH212" i="1"/>
  <c r="BH592" i="1"/>
  <c r="BA589" i="1"/>
  <c r="BA214" i="1"/>
  <c r="BJ593" i="1"/>
  <c r="BJ211" i="1"/>
  <c r="BG589" i="1"/>
  <c r="BF589" i="1"/>
  <c r="BF214" i="1"/>
  <c r="BG214" i="1"/>
  <c r="BE591" i="1"/>
  <c r="AZ591" i="1" s="1"/>
  <c r="BE590" i="1"/>
  <c r="AZ590" i="1" s="1"/>
  <c r="BE213" i="1"/>
  <c r="AZ213" i="1" s="1"/>
  <c r="BC593" i="1"/>
  <c r="BD593" i="1"/>
  <c r="BC211" i="1"/>
  <c r="BD211" i="1"/>
  <c r="S590" i="1"/>
  <c r="R591" i="1"/>
  <c r="Q590" i="1"/>
  <c r="Q591" i="1"/>
  <c r="Q213" i="1"/>
  <c r="O212" i="1"/>
  <c r="M212" i="1"/>
  <c r="P212" i="1"/>
  <c r="N212" i="1"/>
  <c r="K212" i="1"/>
  <c r="I211" i="1"/>
  <c r="L211" i="1"/>
  <c r="I592" i="1"/>
  <c r="L592" i="1"/>
  <c r="I593" i="1"/>
  <c r="L593" i="1"/>
  <c r="Y593" i="1"/>
  <c r="AO590" i="1"/>
  <c r="Y211" i="1"/>
  <c r="G209" i="1"/>
  <c r="H210" i="1"/>
  <c r="BB210" i="1" s="1"/>
  <c r="X210" i="1"/>
  <c r="W210" i="1"/>
  <c r="T210" i="1"/>
  <c r="U210" i="1"/>
  <c r="V210" i="1"/>
  <c r="J212" i="1"/>
  <c r="AI212" i="1"/>
  <c r="AG212" i="1"/>
  <c r="AB212" i="1"/>
  <c r="Z212" i="1"/>
  <c r="Q212" i="1" s="1"/>
  <c r="AJ212" i="1"/>
  <c r="AH212" i="1"/>
  <c r="AA212" i="1"/>
  <c r="R212" i="1" s="1"/>
  <c r="Y592" i="1"/>
  <c r="B595" i="1"/>
  <c r="C595" i="1"/>
  <c r="E595" i="1" s="1"/>
  <c r="D595" i="1"/>
  <c r="A596" i="1"/>
  <c r="AO591" i="1"/>
  <c r="W594" i="1"/>
  <c r="AO213" i="1"/>
  <c r="F594" i="1"/>
  <c r="H594" i="1" s="1"/>
  <c r="BB594" i="1" s="1"/>
  <c r="S212" i="1" l="1"/>
  <c r="BK209" i="1"/>
  <c r="BO209" i="1"/>
  <c r="BL209" i="1"/>
  <c r="AY209" i="1"/>
  <c r="AX209" i="1"/>
  <c r="BH211" i="1"/>
  <c r="BH593" i="1"/>
  <c r="BA213" i="1"/>
  <c r="BA591" i="1"/>
  <c r="BA590" i="1"/>
  <c r="BJ594" i="1"/>
  <c r="BJ210" i="1"/>
  <c r="BG213" i="1"/>
  <c r="BF213" i="1"/>
  <c r="BG591" i="1"/>
  <c r="BF591" i="1"/>
  <c r="BF590" i="1"/>
  <c r="BG590" i="1"/>
  <c r="BE212" i="1"/>
  <c r="AZ212" i="1" s="1"/>
  <c r="BC594" i="1"/>
  <c r="BD594" i="1"/>
  <c r="BC210" i="1"/>
  <c r="BD210" i="1"/>
  <c r="O593" i="1"/>
  <c r="M593" i="1"/>
  <c r="P593" i="1"/>
  <c r="N593" i="1"/>
  <c r="O592" i="1"/>
  <c r="M592" i="1"/>
  <c r="P592" i="1"/>
  <c r="N592" i="1"/>
  <c r="O211" i="1"/>
  <c r="M211" i="1"/>
  <c r="P211" i="1"/>
  <c r="N211" i="1"/>
  <c r="K593" i="1"/>
  <c r="K592" i="1"/>
  <c r="K211" i="1"/>
  <c r="I210" i="1"/>
  <c r="L210" i="1"/>
  <c r="F595" i="1"/>
  <c r="H595" i="1" s="1"/>
  <c r="BB595" i="1" s="1"/>
  <c r="X594" i="1"/>
  <c r="V594" i="1"/>
  <c r="J592" i="1"/>
  <c r="AB592" i="1"/>
  <c r="AI592" i="1"/>
  <c r="AJ592" i="1"/>
  <c r="Z592" i="1"/>
  <c r="AG592" i="1"/>
  <c r="AA592" i="1"/>
  <c r="R592" i="1" s="1"/>
  <c r="AH592" i="1"/>
  <c r="B596" i="1"/>
  <c r="C596" i="1"/>
  <c r="E596" i="1" s="1"/>
  <c r="D596" i="1"/>
  <c r="A597" i="1"/>
  <c r="W595" i="1"/>
  <c r="V595" i="1"/>
  <c r="U595" i="1"/>
  <c r="T595" i="1"/>
  <c r="AO212" i="1"/>
  <c r="Y210" i="1"/>
  <c r="G208" i="1"/>
  <c r="H209" i="1"/>
  <c r="BB209" i="1" s="1"/>
  <c r="X209" i="1"/>
  <c r="W209" i="1"/>
  <c r="T209" i="1"/>
  <c r="V209" i="1"/>
  <c r="U209" i="1"/>
  <c r="J211" i="1"/>
  <c r="AG211" i="1"/>
  <c r="AB211" i="1"/>
  <c r="S211" i="1" s="1"/>
  <c r="AJ211" i="1"/>
  <c r="Z211" i="1"/>
  <c r="AH211" i="1"/>
  <c r="AI211" i="1"/>
  <c r="AA211" i="1"/>
  <c r="J593" i="1"/>
  <c r="AB593" i="1"/>
  <c r="AJ593" i="1"/>
  <c r="AI593" i="1"/>
  <c r="AA593" i="1"/>
  <c r="R593" i="1" s="1"/>
  <c r="AG593" i="1"/>
  <c r="Z593" i="1"/>
  <c r="AH593" i="1"/>
  <c r="T594" i="1"/>
  <c r="U594" i="1"/>
  <c r="X595" i="1" l="1"/>
  <c r="BK208" i="1"/>
  <c r="BO208" i="1"/>
  <c r="BL208" i="1"/>
  <c r="AX208" i="1"/>
  <c r="AY208" i="1"/>
  <c r="BH210" i="1"/>
  <c r="BH594" i="1"/>
  <c r="BA212" i="1"/>
  <c r="BJ595" i="1"/>
  <c r="BJ209" i="1"/>
  <c r="BF212" i="1"/>
  <c r="BG212" i="1"/>
  <c r="BE211" i="1"/>
  <c r="AZ211" i="1" s="1"/>
  <c r="BE592" i="1"/>
  <c r="AZ592" i="1" s="1"/>
  <c r="BE593" i="1"/>
  <c r="AZ593" i="1" s="1"/>
  <c r="BC209" i="1"/>
  <c r="BD209" i="1"/>
  <c r="BC595" i="1"/>
  <c r="BD595" i="1"/>
  <c r="S593" i="1"/>
  <c r="R211" i="1"/>
  <c r="S592" i="1"/>
  <c r="Q593" i="1"/>
  <c r="Q211" i="1"/>
  <c r="Q592" i="1"/>
  <c r="O210" i="1"/>
  <c r="M210" i="1"/>
  <c r="P210" i="1"/>
  <c r="N210" i="1"/>
  <c r="K210" i="1"/>
  <c r="I595" i="1"/>
  <c r="L595" i="1"/>
  <c r="I594" i="1"/>
  <c r="L594" i="1"/>
  <c r="I209" i="1"/>
  <c r="L209" i="1"/>
  <c r="F596" i="1"/>
  <c r="Y594" i="1"/>
  <c r="AO593" i="1"/>
  <c r="AO211" i="1"/>
  <c r="Y209" i="1"/>
  <c r="G207" i="1"/>
  <c r="H208" i="1"/>
  <c r="BB208" i="1" s="1"/>
  <c r="X208" i="1"/>
  <c r="W208" i="1"/>
  <c r="T208" i="1"/>
  <c r="U208" i="1"/>
  <c r="V208" i="1"/>
  <c r="J210" i="1"/>
  <c r="AG210" i="1"/>
  <c r="AI210" i="1"/>
  <c r="AB210" i="1"/>
  <c r="S210" i="1" s="1"/>
  <c r="Z210" i="1"/>
  <c r="AH210" i="1"/>
  <c r="AJ210" i="1"/>
  <c r="AA210" i="1"/>
  <c r="AO592" i="1"/>
  <c r="Y595" i="1"/>
  <c r="B597" i="1"/>
  <c r="C597" i="1"/>
  <c r="E597" i="1" s="1"/>
  <c r="D597" i="1"/>
  <c r="A598" i="1"/>
  <c r="H596" i="1"/>
  <c r="BB596" i="1" s="1"/>
  <c r="W596" i="1"/>
  <c r="U596" i="1"/>
  <c r="X596" i="1"/>
  <c r="T596" i="1"/>
  <c r="V596" i="1"/>
  <c r="R210" i="1" l="1"/>
  <c r="BK207" i="1"/>
  <c r="BO207" i="1"/>
  <c r="BL207" i="1"/>
  <c r="AY207" i="1"/>
  <c r="AX207" i="1"/>
  <c r="Q210" i="1"/>
  <c r="BH595" i="1"/>
  <c r="BH209" i="1"/>
  <c r="BA593" i="1"/>
  <c r="BA211" i="1"/>
  <c r="BA592" i="1"/>
  <c r="BJ208" i="1"/>
  <c r="BJ596" i="1"/>
  <c r="BG593" i="1"/>
  <c r="BF593" i="1"/>
  <c r="BG211" i="1"/>
  <c r="BF211" i="1"/>
  <c r="BE210" i="1"/>
  <c r="AZ210" i="1" s="1"/>
  <c r="BF592" i="1"/>
  <c r="BG592" i="1"/>
  <c r="BC596" i="1"/>
  <c r="BD596" i="1"/>
  <c r="BC208" i="1"/>
  <c r="BD208" i="1"/>
  <c r="O209" i="1"/>
  <c r="M209" i="1"/>
  <c r="P209" i="1"/>
  <c r="N209" i="1"/>
  <c r="O594" i="1"/>
  <c r="M594" i="1"/>
  <c r="P594" i="1"/>
  <c r="N594" i="1"/>
  <c r="O595" i="1"/>
  <c r="M595" i="1"/>
  <c r="P595" i="1"/>
  <c r="N595" i="1"/>
  <c r="K209" i="1"/>
  <c r="K594" i="1"/>
  <c r="K595" i="1"/>
  <c r="I596" i="1"/>
  <c r="L596" i="1"/>
  <c r="I208" i="1"/>
  <c r="L208" i="1"/>
  <c r="Y596" i="1"/>
  <c r="J595" i="1"/>
  <c r="AB595" i="1"/>
  <c r="AH595" i="1"/>
  <c r="AG595" i="1"/>
  <c r="AA595" i="1"/>
  <c r="AJ595" i="1"/>
  <c r="Z595" i="1"/>
  <c r="AI595" i="1"/>
  <c r="Y208" i="1"/>
  <c r="G206" i="1"/>
  <c r="H207" i="1"/>
  <c r="BB207" i="1" s="1"/>
  <c r="X207" i="1"/>
  <c r="W207" i="1"/>
  <c r="T207" i="1"/>
  <c r="U207" i="1"/>
  <c r="V207" i="1"/>
  <c r="AJ594" i="1"/>
  <c r="J594" i="1"/>
  <c r="AH594" i="1"/>
  <c r="AG594" i="1"/>
  <c r="AI594" i="1"/>
  <c r="AB594" i="1"/>
  <c r="AA594" i="1"/>
  <c r="Z594" i="1"/>
  <c r="F597" i="1"/>
  <c r="X597" i="1" s="1"/>
  <c r="AO210" i="1"/>
  <c r="B598" i="1"/>
  <c r="C598" i="1"/>
  <c r="E598" i="1" s="1"/>
  <c r="D598" i="1"/>
  <c r="A599" i="1"/>
  <c r="W597" i="1"/>
  <c r="V597" i="1"/>
  <c r="J209" i="1"/>
  <c r="AI209" i="1"/>
  <c r="AB209" i="1"/>
  <c r="AH209" i="1"/>
  <c r="Z209" i="1"/>
  <c r="AJ209" i="1"/>
  <c r="AG209" i="1"/>
  <c r="AA209" i="1"/>
  <c r="R594" i="1" l="1"/>
  <c r="Q594" i="1"/>
  <c r="H597" i="1"/>
  <c r="BB597" i="1" s="1"/>
  <c r="BJ597" i="1" s="1"/>
  <c r="T597" i="1"/>
  <c r="BK206" i="1"/>
  <c r="BO206" i="1"/>
  <c r="BL206" i="1"/>
  <c r="AX206" i="1"/>
  <c r="AY206" i="1"/>
  <c r="F598" i="1"/>
  <c r="X598" i="1" s="1"/>
  <c r="R595" i="1"/>
  <c r="BH208" i="1"/>
  <c r="BH596" i="1"/>
  <c r="Q209" i="1"/>
  <c r="Q595" i="1"/>
  <c r="BA210" i="1"/>
  <c r="BJ207" i="1"/>
  <c r="BF210" i="1"/>
  <c r="BG210" i="1"/>
  <c r="BE595" i="1"/>
  <c r="AZ595" i="1" s="1"/>
  <c r="BE594" i="1"/>
  <c r="AZ594" i="1" s="1"/>
  <c r="BE209" i="1"/>
  <c r="AZ209" i="1" s="1"/>
  <c r="BC207" i="1"/>
  <c r="BD207" i="1"/>
  <c r="R209" i="1"/>
  <c r="U597" i="1"/>
  <c r="Y597" i="1" s="1"/>
  <c r="S209" i="1"/>
  <c r="S594" i="1"/>
  <c r="S595" i="1"/>
  <c r="O208" i="1"/>
  <c r="M208" i="1"/>
  <c r="P208" i="1"/>
  <c r="N208" i="1"/>
  <c r="O596" i="1"/>
  <c r="M596" i="1"/>
  <c r="P596" i="1"/>
  <c r="N596" i="1"/>
  <c r="K208" i="1"/>
  <c r="K596" i="1"/>
  <c r="I207" i="1"/>
  <c r="L207" i="1"/>
  <c r="I597" i="1"/>
  <c r="AO594" i="1"/>
  <c r="J596" i="1"/>
  <c r="AB596" i="1"/>
  <c r="AJ596" i="1"/>
  <c r="AG596" i="1"/>
  <c r="Z596" i="1"/>
  <c r="AI596" i="1"/>
  <c r="AA596" i="1"/>
  <c r="AH596" i="1"/>
  <c r="B599" i="1"/>
  <c r="C599" i="1"/>
  <c r="E599" i="1" s="1"/>
  <c r="D599" i="1"/>
  <c r="A600" i="1"/>
  <c r="W598" i="1"/>
  <c r="U598" i="1"/>
  <c r="Y207" i="1"/>
  <c r="G205" i="1"/>
  <c r="H206" i="1"/>
  <c r="BB206" i="1" s="1"/>
  <c r="X206" i="1"/>
  <c r="W206" i="1"/>
  <c r="T206" i="1"/>
  <c r="U206" i="1"/>
  <c r="V206" i="1"/>
  <c r="J208" i="1"/>
  <c r="AH208" i="1"/>
  <c r="AJ208" i="1"/>
  <c r="AA208" i="1"/>
  <c r="AG208" i="1"/>
  <c r="AI208" i="1"/>
  <c r="AB208" i="1"/>
  <c r="Z208" i="1"/>
  <c r="AO595" i="1"/>
  <c r="AO209" i="1"/>
  <c r="L597" i="1" l="1"/>
  <c r="BC597" i="1"/>
  <c r="BH597" i="1" s="1"/>
  <c r="S596" i="1"/>
  <c r="BD597" i="1"/>
  <c r="V598" i="1"/>
  <c r="T598" i="1"/>
  <c r="L598" i="1" s="1"/>
  <c r="H598" i="1"/>
  <c r="BB598" i="1" s="1"/>
  <c r="BJ598" i="1" s="1"/>
  <c r="Q596" i="1"/>
  <c r="BK205" i="1"/>
  <c r="BO205" i="1"/>
  <c r="BL205" i="1"/>
  <c r="AY205" i="1"/>
  <c r="AX205" i="1"/>
  <c r="S208" i="1"/>
  <c r="BH207" i="1"/>
  <c r="BA209" i="1"/>
  <c r="BA595" i="1"/>
  <c r="BA594" i="1"/>
  <c r="BJ206" i="1"/>
  <c r="BG209" i="1"/>
  <c r="BF209" i="1"/>
  <c r="BG595" i="1"/>
  <c r="BF595" i="1"/>
  <c r="BF594" i="1"/>
  <c r="BG594" i="1"/>
  <c r="BE596" i="1"/>
  <c r="AZ596" i="1" s="1"/>
  <c r="BE208" i="1"/>
  <c r="AZ208" i="1" s="1"/>
  <c r="BC206" i="1"/>
  <c r="BD206" i="1"/>
  <c r="Q208" i="1"/>
  <c r="R208" i="1"/>
  <c r="R596" i="1"/>
  <c r="O597" i="1"/>
  <c r="M597" i="1"/>
  <c r="P597" i="1"/>
  <c r="N597" i="1"/>
  <c r="O207" i="1"/>
  <c r="M207" i="1"/>
  <c r="P207" i="1"/>
  <c r="N207" i="1"/>
  <c r="K597" i="1"/>
  <c r="K207" i="1"/>
  <c r="I598" i="1"/>
  <c r="I206" i="1"/>
  <c r="L206" i="1"/>
  <c r="F599" i="1"/>
  <c r="X599" i="1" s="1"/>
  <c r="Y206" i="1"/>
  <c r="G204" i="1"/>
  <c r="H205" i="1"/>
  <c r="BB205" i="1" s="1"/>
  <c r="X205" i="1"/>
  <c r="W205" i="1"/>
  <c r="T205" i="1"/>
  <c r="V205" i="1"/>
  <c r="U205" i="1"/>
  <c r="J207" i="1"/>
  <c r="AH207" i="1"/>
  <c r="AI207" i="1"/>
  <c r="AA207" i="1"/>
  <c r="R207" i="1" s="1"/>
  <c r="AG207" i="1"/>
  <c r="AB207" i="1"/>
  <c r="AJ207" i="1"/>
  <c r="Z207" i="1"/>
  <c r="AJ597" i="1"/>
  <c r="J597" i="1"/>
  <c r="AB597" i="1"/>
  <c r="S597" i="1" s="1"/>
  <c r="AH597" i="1"/>
  <c r="AG597" i="1"/>
  <c r="AI597" i="1"/>
  <c r="Z597" i="1"/>
  <c r="AA597" i="1"/>
  <c r="AO596" i="1"/>
  <c r="AO208" i="1"/>
  <c r="B600" i="1"/>
  <c r="C600" i="1"/>
  <c r="E600" i="1" s="1"/>
  <c r="D600" i="1"/>
  <c r="A601" i="1"/>
  <c r="H599" i="1"/>
  <c r="BB599" i="1" s="1"/>
  <c r="W599" i="1"/>
  <c r="V599" i="1"/>
  <c r="U599" i="1"/>
  <c r="Y598" i="1" l="1"/>
  <c r="BC598" i="1"/>
  <c r="S207" i="1"/>
  <c r="BD598" i="1"/>
  <c r="BH598" i="1" s="1"/>
  <c r="BK204" i="1"/>
  <c r="BO204" i="1"/>
  <c r="BL204" i="1"/>
  <c r="AX204" i="1"/>
  <c r="AY204" i="1"/>
  <c r="BH206" i="1"/>
  <c r="BA596" i="1"/>
  <c r="BA208" i="1"/>
  <c r="BJ599" i="1"/>
  <c r="BJ205" i="1"/>
  <c r="BF596" i="1"/>
  <c r="BG596" i="1"/>
  <c r="BE207" i="1"/>
  <c r="AZ207" i="1" s="1"/>
  <c r="BE597" i="1"/>
  <c r="AZ597" i="1" s="1"/>
  <c r="BF208" i="1"/>
  <c r="BG208" i="1"/>
  <c r="BC205" i="1"/>
  <c r="BD205" i="1"/>
  <c r="BC599" i="1"/>
  <c r="BD599" i="1"/>
  <c r="T599" i="1"/>
  <c r="L599" i="1" s="1"/>
  <c r="R597" i="1"/>
  <c r="Q597" i="1"/>
  <c r="Q207" i="1"/>
  <c r="O206" i="1"/>
  <c r="M206" i="1"/>
  <c r="P206" i="1"/>
  <c r="N206" i="1"/>
  <c r="O598" i="1"/>
  <c r="M598" i="1"/>
  <c r="P598" i="1"/>
  <c r="N598" i="1"/>
  <c r="K206" i="1"/>
  <c r="K598" i="1"/>
  <c r="I205" i="1"/>
  <c r="L205" i="1"/>
  <c r="I599" i="1"/>
  <c r="AO207" i="1"/>
  <c r="J598" i="1"/>
  <c r="AB598" i="1"/>
  <c r="AH598" i="1"/>
  <c r="AJ598" i="1"/>
  <c r="Z598" i="1"/>
  <c r="AI598" i="1"/>
  <c r="AA598" i="1"/>
  <c r="AG598" i="1"/>
  <c r="Y205" i="1"/>
  <c r="G203" i="1"/>
  <c r="H204" i="1"/>
  <c r="BB204" i="1" s="1"/>
  <c r="X204" i="1"/>
  <c r="W204" i="1"/>
  <c r="T204" i="1"/>
  <c r="U204" i="1"/>
  <c r="V204" i="1"/>
  <c r="J206" i="1"/>
  <c r="AJ206" i="1"/>
  <c r="AH206" i="1"/>
  <c r="AA206" i="1"/>
  <c r="AI206" i="1"/>
  <c r="AG206" i="1"/>
  <c r="AB206" i="1"/>
  <c r="Z206" i="1"/>
  <c r="Q206" i="1" s="1"/>
  <c r="F600" i="1"/>
  <c r="H600" i="1" s="1"/>
  <c r="BB600" i="1" s="1"/>
  <c r="B601" i="1"/>
  <c r="A602" i="1"/>
  <c r="C601" i="1"/>
  <c r="E601" i="1" s="1"/>
  <c r="D601" i="1"/>
  <c r="W600" i="1"/>
  <c r="AO597" i="1"/>
  <c r="S206" i="1" l="1"/>
  <c r="T600" i="1"/>
  <c r="X600" i="1"/>
  <c r="BK203" i="1"/>
  <c r="BO203" i="1"/>
  <c r="BL203" i="1"/>
  <c r="AY203" i="1"/>
  <c r="AX203" i="1"/>
  <c r="BH599" i="1"/>
  <c r="BH205" i="1"/>
  <c r="BA207" i="1"/>
  <c r="BA597" i="1"/>
  <c r="BJ600" i="1"/>
  <c r="BJ204" i="1"/>
  <c r="R598" i="1"/>
  <c r="BG207" i="1"/>
  <c r="BF207" i="1"/>
  <c r="BG597" i="1"/>
  <c r="BF597" i="1"/>
  <c r="BE598" i="1"/>
  <c r="AZ598" i="1" s="1"/>
  <c r="BE206" i="1"/>
  <c r="AZ206" i="1" s="1"/>
  <c r="BC204" i="1"/>
  <c r="BD204" i="1"/>
  <c r="BC600" i="1"/>
  <c r="BD600" i="1"/>
  <c r="U600" i="1"/>
  <c r="Y599" i="1"/>
  <c r="Q598" i="1"/>
  <c r="V600" i="1"/>
  <c r="R206" i="1"/>
  <c r="S598" i="1"/>
  <c r="O599" i="1"/>
  <c r="M599" i="1"/>
  <c r="P599" i="1"/>
  <c r="N599" i="1"/>
  <c r="O205" i="1"/>
  <c r="M205" i="1"/>
  <c r="P205" i="1"/>
  <c r="N205" i="1"/>
  <c r="K599" i="1"/>
  <c r="K205" i="1"/>
  <c r="I600" i="1"/>
  <c r="L600" i="1"/>
  <c r="I204" i="1"/>
  <c r="L204" i="1"/>
  <c r="B602" i="1"/>
  <c r="D602" i="1"/>
  <c r="A603" i="1"/>
  <c r="C602" i="1"/>
  <c r="E602" i="1" s="1"/>
  <c r="Y204" i="1"/>
  <c r="G202" i="1"/>
  <c r="H203" i="1"/>
  <c r="BB203" i="1" s="1"/>
  <c r="X203" i="1"/>
  <c r="W203" i="1"/>
  <c r="T203" i="1"/>
  <c r="U203" i="1"/>
  <c r="V203" i="1"/>
  <c r="AJ599" i="1"/>
  <c r="J599" i="1"/>
  <c r="AG599" i="1"/>
  <c r="AA599" i="1"/>
  <c r="AH599" i="1"/>
  <c r="AI599" i="1"/>
  <c r="AB599" i="1"/>
  <c r="Z599" i="1"/>
  <c r="F601" i="1"/>
  <c r="X601" i="1" s="1"/>
  <c r="W601" i="1"/>
  <c r="AO206" i="1"/>
  <c r="J205" i="1"/>
  <c r="AI205" i="1"/>
  <c r="AB205" i="1"/>
  <c r="S205" i="1" s="1"/>
  <c r="AH205" i="1"/>
  <c r="Z205" i="1"/>
  <c r="AJ205" i="1"/>
  <c r="AG205" i="1"/>
  <c r="AA205" i="1"/>
  <c r="AO598" i="1"/>
  <c r="T601" i="1" l="1"/>
  <c r="BK202" i="1"/>
  <c r="BO202" i="1"/>
  <c r="BL202" i="1"/>
  <c r="AX202" i="1"/>
  <c r="AY202" i="1"/>
  <c r="S599" i="1"/>
  <c r="BH600" i="1"/>
  <c r="BH204" i="1"/>
  <c r="BA206" i="1"/>
  <c r="BA598" i="1"/>
  <c r="BJ203" i="1"/>
  <c r="BF598" i="1"/>
  <c r="BG598" i="1"/>
  <c r="BF206" i="1"/>
  <c r="BG206" i="1"/>
  <c r="BE205" i="1"/>
  <c r="AZ205" i="1" s="1"/>
  <c r="BE599" i="1"/>
  <c r="AZ599" i="1" s="1"/>
  <c r="BC203" i="1"/>
  <c r="BD203" i="1"/>
  <c r="Y600" i="1"/>
  <c r="R205" i="1"/>
  <c r="R599" i="1"/>
  <c r="Q205" i="1"/>
  <c r="Q599" i="1"/>
  <c r="O204" i="1"/>
  <c r="M204" i="1"/>
  <c r="P204" i="1"/>
  <c r="N204" i="1"/>
  <c r="O600" i="1"/>
  <c r="M600" i="1"/>
  <c r="P600" i="1"/>
  <c r="N600" i="1"/>
  <c r="K204" i="1"/>
  <c r="K600" i="1"/>
  <c r="I203" i="1"/>
  <c r="L203" i="1"/>
  <c r="I601" i="1"/>
  <c r="V601" i="1"/>
  <c r="U601" i="1"/>
  <c r="H601" i="1"/>
  <c r="AO205" i="1"/>
  <c r="AO599" i="1"/>
  <c r="W602" i="1"/>
  <c r="F602" i="1"/>
  <c r="H602" i="1" s="1"/>
  <c r="BB602" i="1" s="1"/>
  <c r="Y203" i="1"/>
  <c r="G201" i="1"/>
  <c r="H202" i="1"/>
  <c r="BB202" i="1" s="1"/>
  <c r="X202" i="1"/>
  <c r="W202" i="1"/>
  <c r="T202" i="1"/>
  <c r="U202" i="1"/>
  <c r="V202" i="1"/>
  <c r="J204" i="1"/>
  <c r="AJ204" i="1"/>
  <c r="AH204" i="1"/>
  <c r="AA204" i="1"/>
  <c r="AI204" i="1"/>
  <c r="AG204" i="1"/>
  <c r="AB204" i="1"/>
  <c r="S204" i="1" s="1"/>
  <c r="Z204" i="1"/>
  <c r="B603" i="1"/>
  <c r="C603" i="1"/>
  <c r="E603" i="1" s="1"/>
  <c r="D603" i="1"/>
  <c r="A604" i="1"/>
  <c r="J600" i="1"/>
  <c r="AB600" i="1"/>
  <c r="AI600" i="1"/>
  <c r="AJ600" i="1"/>
  <c r="Z600" i="1"/>
  <c r="AG600" i="1"/>
  <c r="AA600" i="1"/>
  <c r="R600" i="1" s="1"/>
  <c r="AH600" i="1"/>
  <c r="Q204" i="1" l="1"/>
  <c r="BK201" i="1"/>
  <c r="BO201" i="1"/>
  <c r="BL201" i="1"/>
  <c r="AY201" i="1"/>
  <c r="AX201" i="1"/>
  <c r="BH203" i="1"/>
  <c r="BA599" i="1"/>
  <c r="BA205" i="1"/>
  <c r="BJ202" i="1"/>
  <c r="BJ602" i="1"/>
  <c r="BG205" i="1"/>
  <c r="BF205" i="1"/>
  <c r="BE600" i="1"/>
  <c r="AZ600" i="1" s="1"/>
  <c r="BE204" i="1"/>
  <c r="AZ204" i="1" s="1"/>
  <c r="BG599" i="1"/>
  <c r="BF599" i="1"/>
  <c r="BC602" i="1"/>
  <c r="BD602" i="1"/>
  <c r="BC202" i="1"/>
  <c r="BD202" i="1"/>
  <c r="L601" i="1"/>
  <c r="BB601" i="1"/>
  <c r="Q600" i="1"/>
  <c r="S600" i="1"/>
  <c r="R204" i="1"/>
  <c r="O601" i="1"/>
  <c r="M601" i="1"/>
  <c r="P601" i="1"/>
  <c r="N601" i="1"/>
  <c r="O203" i="1"/>
  <c r="M203" i="1"/>
  <c r="P203" i="1"/>
  <c r="N203" i="1"/>
  <c r="K601" i="1"/>
  <c r="K203" i="1"/>
  <c r="I202" i="1"/>
  <c r="L202" i="1"/>
  <c r="Y601" i="1"/>
  <c r="AO204" i="1"/>
  <c r="AO600" i="1"/>
  <c r="Y202" i="1"/>
  <c r="G200" i="1"/>
  <c r="H201" i="1"/>
  <c r="BB201" i="1" s="1"/>
  <c r="X201" i="1"/>
  <c r="W201" i="1"/>
  <c r="T201" i="1"/>
  <c r="V201" i="1"/>
  <c r="U201" i="1"/>
  <c r="J203" i="1"/>
  <c r="AG203" i="1"/>
  <c r="AI203" i="1"/>
  <c r="AA203" i="1"/>
  <c r="AJ203" i="1"/>
  <c r="AB203" i="1"/>
  <c r="AH203" i="1"/>
  <c r="Z203" i="1"/>
  <c r="F603" i="1"/>
  <c r="H603" i="1" s="1"/>
  <c r="BB603" i="1" s="1"/>
  <c r="V602" i="1"/>
  <c r="X602" i="1"/>
  <c r="B604" i="1"/>
  <c r="C604" i="1"/>
  <c r="E604" i="1" s="1"/>
  <c r="D604" i="1"/>
  <c r="A605" i="1"/>
  <c r="W603" i="1"/>
  <c r="X603" i="1"/>
  <c r="T603" i="1"/>
  <c r="J601" i="1"/>
  <c r="AB601" i="1"/>
  <c r="AJ601" i="1"/>
  <c r="AG601" i="1"/>
  <c r="AA601" i="1"/>
  <c r="AI601" i="1"/>
  <c r="Z601" i="1"/>
  <c r="AH601" i="1"/>
  <c r="T602" i="1"/>
  <c r="U602" i="1"/>
  <c r="R203" i="1" l="1"/>
  <c r="S203" i="1"/>
  <c r="BK200" i="1"/>
  <c r="BO200" i="1"/>
  <c r="BL200" i="1"/>
  <c r="AX200" i="1"/>
  <c r="AY200" i="1"/>
  <c r="BH202" i="1"/>
  <c r="BH602" i="1"/>
  <c r="BA600" i="1"/>
  <c r="BA204" i="1"/>
  <c r="BJ601" i="1"/>
  <c r="BJ603" i="1"/>
  <c r="BJ201" i="1"/>
  <c r="R601" i="1"/>
  <c r="BF600" i="1"/>
  <c r="BG600" i="1"/>
  <c r="BE203" i="1"/>
  <c r="AZ203" i="1" s="1"/>
  <c r="BE601" i="1"/>
  <c r="AZ601" i="1" s="1"/>
  <c r="BF204" i="1"/>
  <c r="BG204" i="1"/>
  <c r="BC603" i="1"/>
  <c r="BD603" i="1"/>
  <c r="BC201" i="1"/>
  <c r="BD201" i="1"/>
  <c r="BC601" i="1"/>
  <c r="BD601" i="1"/>
  <c r="U603" i="1"/>
  <c r="V603" i="1"/>
  <c r="S601" i="1"/>
  <c r="Q601" i="1"/>
  <c r="Q203" i="1"/>
  <c r="O202" i="1"/>
  <c r="M202" i="1"/>
  <c r="P202" i="1"/>
  <c r="N202" i="1"/>
  <c r="K202" i="1"/>
  <c r="I602" i="1"/>
  <c r="L602" i="1"/>
  <c r="I201" i="1"/>
  <c r="L201" i="1"/>
  <c r="I603" i="1"/>
  <c r="L603" i="1"/>
  <c r="F604" i="1"/>
  <c r="X604" i="1" s="1"/>
  <c r="B605" i="1"/>
  <c r="A606" i="1"/>
  <c r="C605" i="1"/>
  <c r="E605" i="1" s="1"/>
  <c r="D605" i="1"/>
  <c r="W604" i="1"/>
  <c r="Y201" i="1"/>
  <c r="G199" i="1"/>
  <c r="H200" i="1"/>
  <c r="BB200" i="1" s="1"/>
  <c r="X200" i="1"/>
  <c r="W200" i="1"/>
  <c r="T200" i="1"/>
  <c r="U200" i="1"/>
  <c r="V200" i="1"/>
  <c r="J202" i="1"/>
  <c r="AG202" i="1"/>
  <c r="AI202" i="1"/>
  <c r="AA202" i="1"/>
  <c r="R202" i="1" s="1"/>
  <c r="AH202" i="1"/>
  <c r="AJ202" i="1"/>
  <c r="AB202" i="1"/>
  <c r="Z202" i="1"/>
  <c r="Y602" i="1"/>
  <c r="AO601" i="1"/>
  <c r="AO203" i="1"/>
  <c r="BK199" i="1" l="1"/>
  <c r="BO199" i="1"/>
  <c r="BL199" i="1"/>
  <c r="AY199" i="1"/>
  <c r="AX199" i="1"/>
  <c r="BH601" i="1"/>
  <c r="BH201" i="1"/>
  <c r="BH603" i="1"/>
  <c r="S202" i="1"/>
  <c r="BA203" i="1"/>
  <c r="BA601" i="1"/>
  <c r="BJ200" i="1"/>
  <c r="BG203" i="1"/>
  <c r="BF203" i="1"/>
  <c r="BE202" i="1"/>
  <c r="AZ202" i="1" s="1"/>
  <c r="BG601" i="1"/>
  <c r="BF601" i="1"/>
  <c r="BC200" i="1"/>
  <c r="BD200" i="1"/>
  <c r="Y603" i="1"/>
  <c r="V604" i="1"/>
  <c r="H604" i="1"/>
  <c r="BB604" i="1" s="1"/>
  <c r="U604" i="1"/>
  <c r="Q202" i="1"/>
  <c r="T604" i="1"/>
  <c r="I604" i="1" s="1"/>
  <c r="F605" i="1"/>
  <c r="O603" i="1"/>
  <c r="M603" i="1"/>
  <c r="P603" i="1"/>
  <c r="N603" i="1"/>
  <c r="O201" i="1"/>
  <c r="M201" i="1"/>
  <c r="P201" i="1"/>
  <c r="N201" i="1"/>
  <c r="O602" i="1"/>
  <c r="M602" i="1"/>
  <c r="P602" i="1"/>
  <c r="N602" i="1"/>
  <c r="K603" i="1"/>
  <c r="K201" i="1"/>
  <c r="K602" i="1"/>
  <c r="I200" i="1"/>
  <c r="L200" i="1"/>
  <c r="AO202" i="1"/>
  <c r="AJ602" i="1"/>
  <c r="J602" i="1"/>
  <c r="AB602" i="1"/>
  <c r="AA602" i="1"/>
  <c r="AH602" i="1"/>
  <c r="AG602" i="1"/>
  <c r="AI602" i="1"/>
  <c r="Z602" i="1"/>
  <c r="Y200" i="1"/>
  <c r="G198" i="1"/>
  <c r="H199" i="1"/>
  <c r="BB199" i="1" s="1"/>
  <c r="X199" i="1"/>
  <c r="W199" i="1"/>
  <c r="T199" i="1"/>
  <c r="U199" i="1"/>
  <c r="V199" i="1"/>
  <c r="B606" i="1"/>
  <c r="C606" i="1"/>
  <c r="E606" i="1" s="1"/>
  <c r="D606" i="1"/>
  <c r="A607" i="1"/>
  <c r="J603" i="1"/>
  <c r="AB603" i="1"/>
  <c r="AH603" i="1"/>
  <c r="AG603" i="1"/>
  <c r="AA603" i="1"/>
  <c r="AJ603" i="1"/>
  <c r="Z603" i="1"/>
  <c r="AI603" i="1"/>
  <c r="J201" i="1"/>
  <c r="AJ201" i="1"/>
  <c r="AB201" i="1"/>
  <c r="AG201" i="1"/>
  <c r="Z201" i="1"/>
  <c r="AI201" i="1"/>
  <c r="AH201" i="1"/>
  <c r="AA201" i="1"/>
  <c r="H605" i="1"/>
  <c r="BB605" i="1" s="1"/>
  <c r="W605" i="1"/>
  <c r="V605" i="1"/>
  <c r="X605" i="1"/>
  <c r="U605" i="1"/>
  <c r="T605" i="1"/>
  <c r="F606" i="1" l="1"/>
  <c r="BK198" i="1"/>
  <c r="BO198" i="1"/>
  <c r="BL198" i="1"/>
  <c r="AX198" i="1"/>
  <c r="AY198" i="1"/>
  <c r="BH200" i="1"/>
  <c r="BA202" i="1"/>
  <c r="BJ604" i="1"/>
  <c r="BJ605" i="1"/>
  <c r="BJ199" i="1"/>
  <c r="BF202" i="1"/>
  <c r="BG202" i="1"/>
  <c r="BE602" i="1"/>
  <c r="AZ602" i="1" s="1"/>
  <c r="BE201" i="1"/>
  <c r="AZ201" i="1" s="1"/>
  <c r="BE603" i="1"/>
  <c r="AZ603" i="1" s="1"/>
  <c r="BC604" i="1"/>
  <c r="BD604" i="1"/>
  <c r="BC605" i="1"/>
  <c r="BD605" i="1"/>
  <c r="BC199" i="1"/>
  <c r="BD199" i="1"/>
  <c r="R201" i="1"/>
  <c r="S603" i="1"/>
  <c r="Y604" i="1"/>
  <c r="S602" i="1"/>
  <c r="L604" i="1"/>
  <c r="Q201" i="1"/>
  <c r="Q603" i="1"/>
  <c r="Q602" i="1"/>
  <c r="S201" i="1"/>
  <c r="R603" i="1"/>
  <c r="R602" i="1"/>
  <c r="O604" i="1"/>
  <c r="M604" i="1"/>
  <c r="P604" i="1"/>
  <c r="N604" i="1"/>
  <c r="O200" i="1"/>
  <c r="M200" i="1"/>
  <c r="P200" i="1"/>
  <c r="N200" i="1"/>
  <c r="K604" i="1"/>
  <c r="K200" i="1"/>
  <c r="I605" i="1"/>
  <c r="L605" i="1"/>
  <c r="I199" i="1"/>
  <c r="L199" i="1"/>
  <c r="Y605" i="1"/>
  <c r="B607" i="1"/>
  <c r="C607" i="1"/>
  <c r="E607" i="1" s="1"/>
  <c r="D607" i="1"/>
  <c r="A608" i="1"/>
  <c r="H606" i="1"/>
  <c r="BB606" i="1" s="1"/>
  <c r="W606" i="1"/>
  <c r="U606" i="1"/>
  <c r="X606" i="1"/>
  <c r="T606" i="1"/>
  <c r="V606" i="1"/>
  <c r="J604" i="1"/>
  <c r="AB604" i="1"/>
  <c r="S604" i="1" s="1"/>
  <c r="AG604" i="1"/>
  <c r="AA604" i="1"/>
  <c r="R604" i="1" s="1"/>
  <c r="Z604" i="1"/>
  <c r="AI604" i="1"/>
  <c r="AJ604" i="1"/>
  <c r="AH604" i="1"/>
  <c r="Y199" i="1"/>
  <c r="G197" i="1"/>
  <c r="H198" i="1"/>
  <c r="BB198" i="1" s="1"/>
  <c r="X198" i="1"/>
  <c r="W198" i="1"/>
  <c r="T198" i="1"/>
  <c r="U198" i="1"/>
  <c r="V198" i="1"/>
  <c r="J200" i="1"/>
  <c r="AG200" i="1"/>
  <c r="AI200" i="1"/>
  <c r="AA200" i="1"/>
  <c r="R200" i="1" s="1"/>
  <c r="AH200" i="1"/>
  <c r="AJ200" i="1"/>
  <c r="AB200" i="1"/>
  <c r="Z200" i="1"/>
  <c r="AO603" i="1"/>
  <c r="AO602" i="1"/>
  <c r="AO201" i="1"/>
  <c r="BK197" i="1" l="1"/>
  <c r="BL197" i="1"/>
  <c r="BO197" i="1"/>
  <c r="AY197" i="1"/>
  <c r="AX197" i="1"/>
  <c r="Q604" i="1"/>
  <c r="BH199" i="1"/>
  <c r="BH605" i="1"/>
  <c r="BH604" i="1"/>
  <c r="BA201" i="1"/>
  <c r="BA603" i="1"/>
  <c r="BA602" i="1"/>
  <c r="BJ198" i="1"/>
  <c r="BJ606" i="1"/>
  <c r="BG603" i="1"/>
  <c r="BF603" i="1"/>
  <c r="BF602" i="1"/>
  <c r="BG602" i="1"/>
  <c r="BG201" i="1"/>
  <c r="BF201" i="1"/>
  <c r="BE200" i="1"/>
  <c r="AZ200" i="1" s="1"/>
  <c r="BE604" i="1"/>
  <c r="AZ604" i="1" s="1"/>
  <c r="BC198" i="1"/>
  <c r="BD198" i="1"/>
  <c r="BC606" i="1"/>
  <c r="BD606" i="1"/>
  <c r="Q200" i="1"/>
  <c r="S200" i="1"/>
  <c r="F607" i="1"/>
  <c r="H607" i="1" s="1"/>
  <c r="BB607" i="1" s="1"/>
  <c r="O199" i="1"/>
  <c r="M199" i="1"/>
  <c r="P199" i="1"/>
  <c r="N199" i="1"/>
  <c r="O605" i="1"/>
  <c r="M605" i="1"/>
  <c r="P605" i="1"/>
  <c r="N605" i="1"/>
  <c r="K199" i="1"/>
  <c r="K605" i="1"/>
  <c r="I198" i="1"/>
  <c r="L198" i="1"/>
  <c r="I606" i="1"/>
  <c r="L606" i="1"/>
  <c r="B608" i="1"/>
  <c r="D608" i="1"/>
  <c r="A609" i="1"/>
  <c r="C608" i="1"/>
  <c r="E608" i="1" s="1"/>
  <c r="W607" i="1"/>
  <c r="X607" i="1"/>
  <c r="V607" i="1"/>
  <c r="AO200" i="1"/>
  <c r="Y198" i="1"/>
  <c r="G196" i="1"/>
  <c r="H197" i="1"/>
  <c r="BB197" i="1" s="1"/>
  <c r="X197" i="1"/>
  <c r="W197" i="1"/>
  <c r="T197" i="1"/>
  <c r="V197" i="1"/>
  <c r="U197" i="1"/>
  <c r="J199" i="1"/>
  <c r="AH199" i="1"/>
  <c r="AB199" i="1"/>
  <c r="AI199" i="1"/>
  <c r="Z199" i="1"/>
  <c r="AG199" i="1"/>
  <c r="AJ199" i="1"/>
  <c r="AA199" i="1"/>
  <c r="AO604" i="1"/>
  <c r="Y606" i="1"/>
  <c r="AJ605" i="1"/>
  <c r="J605" i="1"/>
  <c r="AG605" i="1"/>
  <c r="AA605" i="1"/>
  <c r="AH605" i="1"/>
  <c r="AB605" i="1"/>
  <c r="AI605" i="1"/>
  <c r="Z605" i="1"/>
  <c r="BK196" i="1" l="1"/>
  <c r="BO196" i="1"/>
  <c r="BL196" i="1"/>
  <c r="AX196" i="1"/>
  <c r="AY196" i="1"/>
  <c r="BH606" i="1"/>
  <c r="BH198" i="1"/>
  <c r="Q199" i="1"/>
  <c r="BA200" i="1"/>
  <c r="BA604" i="1"/>
  <c r="BJ197" i="1"/>
  <c r="BJ607" i="1"/>
  <c r="S605" i="1"/>
  <c r="R605" i="1"/>
  <c r="R199" i="1"/>
  <c r="BF200" i="1"/>
  <c r="BG200" i="1"/>
  <c r="BE605" i="1"/>
  <c r="AZ605" i="1" s="1"/>
  <c r="BE199" i="1"/>
  <c r="AZ199" i="1" s="1"/>
  <c r="BF604" i="1"/>
  <c r="BG604" i="1"/>
  <c r="BC607" i="1"/>
  <c r="BD607" i="1"/>
  <c r="BC197" i="1"/>
  <c r="BD197" i="1"/>
  <c r="Q605" i="1"/>
  <c r="T607" i="1"/>
  <c r="I607" i="1" s="1"/>
  <c r="U607" i="1"/>
  <c r="S199" i="1"/>
  <c r="O606" i="1"/>
  <c r="M606" i="1"/>
  <c r="P606" i="1"/>
  <c r="N606" i="1"/>
  <c r="O198" i="1"/>
  <c r="M198" i="1"/>
  <c r="P198" i="1"/>
  <c r="N198" i="1"/>
  <c r="K606" i="1"/>
  <c r="K198" i="1"/>
  <c r="I197" i="1"/>
  <c r="L197" i="1"/>
  <c r="J606" i="1"/>
  <c r="AB606" i="1"/>
  <c r="AH606" i="1"/>
  <c r="AG606" i="1"/>
  <c r="AA606" i="1"/>
  <c r="AI606" i="1"/>
  <c r="Z606" i="1"/>
  <c r="AJ606" i="1"/>
  <c r="B609" i="1"/>
  <c r="A610" i="1"/>
  <c r="C609" i="1"/>
  <c r="E609" i="1" s="1"/>
  <c r="D609" i="1"/>
  <c r="AO605" i="1"/>
  <c r="Y197" i="1"/>
  <c r="G195" i="1"/>
  <c r="H196" i="1"/>
  <c r="BB196" i="1" s="1"/>
  <c r="X196" i="1"/>
  <c r="W196" i="1"/>
  <c r="T196" i="1"/>
  <c r="U196" i="1"/>
  <c r="V196" i="1"/>
  <c r="J198" i="1"/>
  <c r="AJ198" i="1"/>
  <c r="AH198" i="1"/>
  <c r="AB198" i="1"/>
  <c r="Z198" i="1"/>
  <c r="AI198" i="1"/>
  <c r="AG198" i="1"/>
  <c r="AA198" i="1"/>
  <c r="W608" i="1"/>
  <c r="AO199" i="1"/>
  <c r="F608" i="1"/>
  <c r="X608" i="1" s="1"/>
  <c r="BK195" i="1" l="1"/>
  <c r="BO195" i="1"/>
  <c r="BL195" i="1"/>
  <c r="AY195" i="1"/>
  <c r="AX195" i="1"/>
  <c r="L607" i="1"/>
  <c r="R606" i="1"/>
  <c r="BH197" i="1"/>
  <c r="BH607" i="1"/>
  <c r="Y607" i="1"/>
  <c r="BA199" i="1"/>
  <c r="BA605" i="1"/>
  <c r="BJ196" i="1"/>
  <c r="BG605" i="1"/>
  <c r="BF605" i="1"/>
  <c r="BG199" i="1"/>
  <c r="BF199" i="1"/>
  <c r="BE198" i="1"/>
  <c r="AZ198" i="1" s="1"/>
  <c r="BE606" i="1"/>
  <c r="AZ606" i="1" s="1"/>
  <c r="BC196" i="1"/>
  <c r="BD196" i="1"/>
  <c r="Q198" i="1"/>
  <c r="Q606" i="1"/>
  <c r="R198" i="1"/>
  <c r="S198" i="1"/>
  <c r="S606" i="1"/>
  <c r="O607" i="1"/>
  <c r="M607" i="1"/>
  <c r="P607" i="1"/>
  <c r="N607" i="1"/>
  <c r="O197" i="1"/>
  <c r="M197" i="1"/>
  <c r="P197" i="1"/>
  <c r="N197" i="1"/>
  <c r="K607" i="1"/>
  <c r="K197" i="1"/>
  <c r="I196" i="1"/>
  <c r="L196" i="1"/>
  <c r="F609" i="1"/>
  <c r="AO198" i="1"/>
  <c r="Y196" i="1"/>
  <c r="G194" i="1"/>
  <c r="H195" i="1"/>
  <c r="BB195" i="1" s="1"/>
  <c r="X195" i="1"/>
  <c r="W195" i="1"/>
  <c r="T195" i="1"/>
  <c r="U195" i="1"/>
  <c r="V195" i="1"/>
  <c r="B610" i="1"/>
  <c r="D610" i="1"/>
  <c r="A611" i="1"/>
  <c r="C610" i="1"/>
  <c r="E610" i="1" s="1"/>
  <c r="J607" i="1"/>
  <c r="AB607" i="1"/>
  <c r="AJ607" i="1"/>
  <c r="AG607" i="1"/>
  <c r="AA607" i="1"/>
  <c r="AI607" i="1"/>
  <c r="Z607" i="1"/>
  <c r="AH607" i="1"/>
  <c r="AO606" i="1"/>
  <c r="T608" i="1"/>
  <c r="U608" i="1"/>
  <c r="V608" i="1"/>
  <c r="H608" i="1"/>
  <c r="BB608" i="1" s="1"/>
  <c r="J197" i="1"/>
  <c r="AI197" i="1"/>
  <c r="AH197" i="1"/>
  <c r="AA197" i="1"/>
  <c r="AJ197" i="1"/>
  <c r="AB197" i="1"/>
  <c r="S197" i="1" s="1"/>
  <c r="AG197" i="1"/>
  <c r="Z197" i="1"/>
  <c r="H609" i="1"/>
  <c r="BB609" i="1" s="1"/>
  <c r="W609" i="1"/>
  <c r="U609" i="1"/>
  <c r="X609" i="1"/>
  <c r="T609" i="1"/>
  <c r="V609" i="1"/>
  <c r="R197" i="1" l="1"/>
  <c r="R607" i="1"/>
  <c r="BK194" i="1"/>
  <c r="BO194" i="1"/>
  <c r="BL194" i="1"/>
  <c r="AX194" i="1"/>
  <c r="AY194" i="1"/>
  <c r="BH196" i="1"/>
  <c r="BA606" i="1"/>
  <c r="BA198" i="1"/>
  <c r="BJ608" i="1"/>
  <c r="BJ609" i="1"/>
  <c r="BJ195" i="1"/>
  <c r="S607" i="1"/>
  <c r="BF198" i="1"/>
  <c r="BG198" i="1"/>
  <c r="BE197" i="1"/>
  <c r="AZ197" i="1" s="1"/>
  <c r="BE607" i="1"/>
  <c r="AZ607" i="1" s="1"/>
  <c r="BF606" i="1"/>
  <c r="BG606" i="1"/>
  <c r="BC609" i="1"/>
  <c r="BD609" i="1"/>
  <c r="BC608" i="1"/>
  <c r="BD608" i="1"/>
  <c r="BC195" i="1"/>
  <c r="BD195" i="1"/>
  <c r="Q197" i="1"/>
  <c r="Q607" i="1"/>
  <c r="O196" i="1"/>
  <c r="M196" i="1"/>
  <c r="P196" i="1"/>
  <c r="N196" i="1"/>
  <c r="K196" i="1"/>
  <c r="I609" i="1"/>
  <c r="L609" i="1"/>
  <c r="I608" i="1"/>
  <c r="L608" i="1"/>
  <c r="I195" i="1"/>
  <c r="L195" i="1"/>
  <c r="Y609" i="1"/>
  <c r="AO197" i="1"/>
  <c r="Y608" i="1"/>
  <c r="AO607" i="1"/>
  <c r="B611" i="1"/>
  <c r="A612" i="1"/>
  <c r="C611" i="1"/>
  <c r="E611" i="1" s="1"/>
  <c r="D611" i="1"/>
  <c r="Y195" i="1"/>
  <c r="G193" i="1"/>
  <c r="H194" i="1"/>
  <c r="BB194" i="1" s="1"/>
  <c r="X194" i="1"/>
  <c r="W194" i="1"/>
  <c r="T194" i="1"/>
  <c r="U194" i="1"/>
  <c r="V194" i="1"/>
  <c r="J196" i="1"/>
  <c r="AI196" i="1"/>
  <c r="AG196" i="1"/>
  <c r="AA196" i="1"/>
  <c r="AJ196" i="1"/>
  <c r="AH196" i="1"/>
  <c r="AB196" i="1"/>
  <c r="Z196" i="1"/>
  <c r="W610" i="1"/>
  <c r="F610" i="1"/>
  <c r="X610" i="1" s="1"/>
  <c r="BK193" i="1" l="1"/>
  <c r="BO193" i="1"/>
  <c r="BL193" i="1"/>
  <c r="AY193" i="1"/>
  <c r="AX193" i="1"/>
  <c r="R196" i="1"/>
  <c r="BH195" i="1"/>
  <c r="BH608" i="1"/>
  <c r="BH609" i="1"/>
  <c r="Q196" i="1"/>
  <c r="BA197" i="1"/>
  <c r="BA607" i="1"/>
  <c r="BJ194" i="1"/>
  <c r="BG197" i="1"/>
  <c r="BF197" i="1"/>
  <c r="BG607" i="1"/>
  <c r="BF607" i="1"/>
  <c r="BE196" i="1"/>
  <c r="AZ196" i="1" s="1"/>
  <c r="BC194" i="1"/>
  <c r="BD194" i="1"/>
  <c r="S196" i="1"/>
  <c r="O195" i="1"/>
  <c r="M195" i="1"/>
  <c r="P195" i="1"/>
  <c r="N195" i="1"/>
  <c r="O608" i="1"/>
  <c r="M608" i="1"/>
  <c r="P608" i="1"/>
  <c r="N608" i="1"/>
  <c r="O609" i="1"/>
  <c r="M609" i="1"/>
  <c r="P609" i="1"/>
  <c r="N609" i="1"/>
  <c r="K195" i="1"/>
  <c r="K608" i="1"/>
  <c r="K609" i="1"/>
  <c r="I194" i="1"/>
  <c r="L194" i="1"/>
  <c r="Y194" i="1"/>
  <c r="G192" i="1"/>
  <c r="H193" i="1"/>
  <c r="BB193" i="1" s="1"/>
  <c r="X193" i="1"/>
  <c r="W193" i="1"/>
  <c r="T193" i="1"/>
  <c r="V193" i="1"/>
  <c r="U193" i="1"/>
  <c r="J195" i="1"/>
  <c r="AH195" i="1"/>
  <c r="AB195" i="1"/>
  <c r="AI195" i="1"/>
  <c r="Z195" i="1"/>
  <c r="Q195" i="1" s="1"/>
  <c r="AG195" i="1"/>
  <c r="AJ195" i="1"/>
  <c r="AA195" i="1"/>
  <c r="R195" i="1" s="1"/>
  <c r="W611" i="1"/>
  <c r="J609" i="1"/>
  <c r="AB609" i="1"/>
  <c r="AI609" i="1"/>
  <c r="AA609" i="1"/>
  <c r="Z609" i="1"/>
  <c r="AJ609" i="1"/>
  <c r="AH609" i="1"/>
  <c r="AG609" i="1"/>
  <c r="U610" i="1"/>
  <c r="V610" i="1"/>
  <c r="H610" i="1"/>
  <c r="BB610" i="1" s="1"/>
  <c r="AO196" i="1"/>
  <c r="B612" i="1"/>
  <c r="D612" i="1"/>
  <c r="A613" i="1"/>
  <c r="C612" i="1"/>
  <c r="E612" i="1" s="1"/>
  <c r="AJ608" i="1"/>
  <c r="J608" i="1"/>
  <c r="AB608" i="1"/>
  <c r="Z608" i="1"/>
  <c r="Q608" i="1" s="1"/>
  <c r="AH608" i="1"/>
  <c r="AI608" i="1"/>
  <c r="AG608" i="1"/>
  <c r="AA608" i="1"/>
  <c r="T610" i="1"/>
  <c r="F611" i="1"/>
  <c r="X611" i="1" s="1"/>
  <c r="BK192" i="1" l="1"/>
  <c r="BO192" i="1"/>
  <c r="BL192" i="1"/>
  <c r="AX192" i="1"/>
  <c r="AY192" i="1"/>
  <c r="S608" i="1"/>
  <c r="R608" i="1"/>
  <c r="BH194" i="1"/>
  <c r="BA196" i="1"/>
  <c r="R609" i="1"/>
  <c r="S609" i="1"/>
  <c r="S195" i="1"/>
  <c r="BJ610" i="1"/>
  <c r="BJ193" i="1"/>
  <c r="BF196" i="1"/>
  <c r="BG196" i="1"/>
  <c r="BE609" i="1"/>
  <c r="AZ609" i="1" s="1"/>
  <c r="BE608" i="1"/>
  <c r="AZ608" i="1" s="1"/>
  <c r="BE195" i="1"/>
  <c r="AZ195" i="1" s="1"/>
  <c r="BC193" i="1"/>
  <c r="BD193" i="1"/>
  <c r="BC610" i="1"/>
  <c r="BD610" i="1"/>
  <c r="Q609" i="1"/>
  <c r="O194" i="1"/>
  <c r="M194" i="1"/>
  <c r="P194" i="1"/>
  <c r="N194" i="1"/>
  <c r="K194" i="1"/>
  <c r="I610" i="1"/>
  <c r="L610" i="1"/>
  <c r="I193" i="1"/>
  <c r="L193" i="1"/>
  <c r="Y610" i="1"/>
  <c r="B613" i="1"/>
  <c r="A614" i="1"/>
  <c r="C613" i="1"/>
  <c r="E613" i="1" s="1"/>
  <c r="D613" i="1"/>
  <c r="AO609" i="1"/>
  <c r="AO195" i="1"/>
  <c r="Y193" i="1"/>
  <c r="G191" i="1"/>
  <c r="H192" i="1"/>
  <c r="BB192" i="1" s="1"/>
  <c r="X192" i="1"/>
  <c r="W192" i="1"/>
  <c r="T192" i="1"/>
  <c r="U192" i="1"/>
  <c r="V192" i="1"/>
  <c r="J194" i="1"/>
  <c r="AG194" i="1"/>
  <c r="AI194" i="1"/>
  <c r="AA194" i="1"/>
  <c r="AH194" i="1"/>
  <c r="AJ194" i="1"/>
  <c r="AB194" i="1"/>
  <c r="S194" i="1" s="1"/>
  <c r="Z194" i="1"/>
  <c r="T611" i="1"/>
  <c r="U611" i="1"/>
  <c r="H611" i="1"/>
  <c r="BB611" i="1" s="1"/>
  <c r="AO608" i="1"/>
  <c r="W612" i="1"/>
  <c r="F612" i="1"/>
  <c r="H612" i="1" s="1"/>
  <c r="BB612" i="1" s="1"/>
  <c r="V611" i="1"/>
  <c r="Q194" i="1" l="1"/>
  <c r="BK191" i="1"/>
  <c r="BO191" i="1"/>
  <c r="BL191" i="1"/>
  <c r="AY191" i="1"/>
  <c r="AX191" i="1"/>
  <c r="R194" i="1"/>
  <c r="BH610" i="1"/>
  <c r="BH193" i="1"/>
  <c r="BA608" i="1"/>
  <c r="BA195" i="1"/>
  <c r="BA609" i="1"/>
  <c r="BJ611" i="1"/>
  <c r="BJ192" i="1"/>
  <c r="BJ612" i="1"/>
  <c r="BG195" i="1"/>
  <c r="BF195" i="1"/>
  <c r="BG609" i="1"/>
  <c r="BF609" i="1"/>
  <c r="BF608" i="1"/>
  <c r="BG608" i="1"/>
  <c r="BE194" i="1"/>
  <c r="AZ194" i="1" s="1"/>
  <c r="BC612" i="1"/>
  <c r="BD612" i="1"/>
  <c r="BC611" i="1"/>
  <c r="BD611" i="1"/>
  <c r="BC192" i="1"/>
  <c r="BD192" i="1"/>
  <c r="O193" i="1"/>
  <c r="M193" i="1"/>
  <c r="P193" i="1"/>
  <c r="N193" i="1"/>
  <c r="O610" i="1"/>
  <c r="M610" i="1"/>
  <c r="P610" i="1"/>
  <c r="N610" i="1"/>
  <c r="K193" i="1"/>
  <c r="K610" i="1"/>
  <c r="I192" i="1"/>
  <c r="L192" i="1"/>
  <c r="I611" i="1"/>
  <c r="L611" i="1"/>
  <c r="AO194" i="1"/>
  <c r="X612" i="1"/>
  <c r="T612" i="1"/>
  <c r="F613" i="1"/>
  <c r="Y192" i="1"/>
  <c r="G190" i="1"/>
  <c r="H191" i="1"/>
  <c r="BB191" i="1" s="1"/>
  <c r="X191" i="1"/>
  <c r="W191" i="1"/>
  <c r="T191" i="1"/>
  <c r="U191" i="1"/>
  <c r="V191" i="1"/>
  <c r="B614" i="1"/>
  <c r="C614" i="1"/>
  <c r="E614" i="1" s="1"/>
  <c r="D614" i="1"/>
  <c r="F614" i="1" s="1"/>
  <c r="A615" i="1"/>
  <c r="U612" i="1"/>
  <c r="V612" i="1"/>
  <c r="Y611" i="1"/>
  <c r="J193" i="1"/>
  <c r="AJ193" i="1"/>
  <c r="AB193" i="1"/>
  <c r="AG193" i="1"/>
  <c r="Z193" i="1"/>
  <c r="AI193" i="1"/>
  <c r="AH193" i="1"/>
  <c r="AA193" i="1"/>
  <c r="R193" i="1" s="1"/>
  <c r="H613" i="1"/>
  <c r="BB613" i="1" s="1"/>
  <c r="W613" i="1"/>
  <c r="V613" i="1"/>
  <c r="X613" i="1"/>
  <c r="U613" i="1"/>
  <c r="T613" i="1"/>
  <c r="J610" i="1"/>
  <c r="AJ610" i="1"/>
  <c r="AH610" i="1"/>
  <c r="AB610" i="1"/>
  <c r="S610" i="1" s="1"/>
  <c r="AA610" i="1"/>
  <c r="AI610" i="1"/>
  <c r="AG610" i="1"/>
  <c r="Z610" i="1"/>
  <c r="Q193" i="1" l="1"/>
  <c r="BK190" i="1"/>
  <c r="BO190" i="1"/>
  <c r="BL190" i="1"/>
  <c r="AX190" i="1"/>
  <c r="AY190" i="1"/>
  <c r="Q610" i="1"/>
  <c r="BH192" i="1"/>
  <c r="BH611" i="1"/>
  <c r="BH612" i="1"/>
  <c r="BA194" i="1"/>
  <c r="BJ613" i="1"/>
  <c r="BJ191" i="1"/>
  <c r="BF194" i="1"/>
  <c r="BG194" i="1"/>
  <c r="BE610" i="1"/>
  <c r="AZ610" i="1" s="1"/>
  <c r="BE193" i="1"/>
  <c r="AZ193" i="1" s="1"/>
  <c r="BC191" i="1"/>
  <c r="BD191" i="1"/>
  <c r="BC613" i="1"/>
  <c r="BD613" i="1"/>
  <c r="R610" i="1"/>
  <c r="S193" i="1"/>
  <c r="O611" i="1"/>
  <c r="M611" i="1"/>
  <c r="P611" i="1"/>
  <c r="N611" i="1"/>
  <c r="O192" i="1"/>
  <c r="M192" i="1"/>
  <c r="P192" i="1"/>
  <c r="N192" i="1"/>
  <c r="K611" i="1"/>
  <c r="K192" i="1"/>
  <c r="I613" i="1"/>
  <c r="L613" i="1"/>
  <c r="I612" i="1"/>
  <c r="J612" i="1" s="1"/>
  <c r="L612" i="1"/>
  <c r="I191" i="1"/>
  <c r="L191" i="1"/>
  <c r="Y612" i="1"/>
  <c r="AO610" i="1"/>
  <c r="Y613" i="1"/>
  <c r="J611" i="1"/>
  <c r="AJ611" i="1"/>
  <c r="AG611" i="1"/>
  <c r="Z611" i="1"/>
  <c r="AA611" i="1"/>
  <c r="AB611" i="1"/>
  <c r="AH611" i="1"/>
  <c r="AI611" i="1"/>
  <c r="B615" i="1"/>
  <c r="C615" i="1"/>
  <c r="E615" i="1" s="1"/>
  <c r="D615" i="1"/>
  <c r="A616" i="1"/>
  <c r="H614" i="1"/>
  <c r="BB614" i="1" s="1"/>
  <c r="W614" i="1"/>
  <c r="U614" i="1"/>
  <c r="X614" i="1"/>
  <c r="T614" i="1"/>
  <c r="V614" i="1"/>
  <c r="Y191" i="1"/>
  <c r="G189" i="1"/>
  <c r="H190" i="1"/>
  <c r="BB190" i="1" s="1"/>
  <c r="X190" i="1"/>
  <c r="W190" i="1"/>
  <c r="T190" i="1"/>
  <c r="U190" i="1"/>
  <c r="V190" i="1"/>
  <c r="J192" i="1"/>
  <c r="AG192" i="1"/>
  <c r="AI192" i="1"/>
  <c r="AA192" i="1"/>
  <c r="AH192" i="1"/>
  <c r="AJ192" i="1"/>
  <c r="AB192" i="1"/>
  <c r="Z192" i="1"/>
  <c r="AO193" i="1"/>
  <c r="BK189" i="1" l="1"/>
  <c r="BO189" i="1"/>
  <c r="BL189" i="1"/>
  <c r="AY189" i="1"/>
  <c r="AX189" i="1"/>
  <c r="R192" i="1"/>
  <c r="AI612" i="1"/>
  <c r="BH613" i="1"/>
  <c r="BH191" i="1"/>
  <c r="AA612" i="1"/>
  <c r="BA610" i="1"/>
  <c r="BA193" i="1"/>
  <c r="BJ190" i="1"/>
  <c r="BJ614" i="1"/>
  <c r="BF610" i="1"/>
  <c r="BG610" i="1"/>
  <c r="BG193" i="1"/>
  <c r="BF193" i="1"/>
  <c r="BE192" i="1"/>
  <c r="AZ192" i="1" s="1"/>
  <c r="BE611" i="1"/>
  <c r="AZ611" i="1" s="1"/>
  <c r="BC190" i="1"/>
  <c r="BD190" i="1"/>
  <c r="BC614" i="1"/>
  <c r="BD614" i="1"/>
  <c r="Q192" i="1"/>
  <c r="Q611" i="1"/>
  <c r="AG612" i="1"/>
  <c r="AB612" i="1"/>
  <c r="R611" i="1"/>
  <c r="S611" i="1"/>
  <c r="S192" i="1"/>
  <c r="AJ612" i="1"/>
  <c r="Z612" i="1"/>
  <c r="AH612" i="1"/>
  <c r="O191" i="1"/>
  <c r="M191" i="1"/>
  <c r="P191" i="1"/>
  <c r="N191" i="1"/>
  <c r="O612" i="1"/>
  <c r="M612" i="1"/>
  <c r="P612" i="1"/>
  <c r="N612" i="1"/>
  <c r="O613" i="1"/>
  <c r="M613" i="1"/>
  <c r="P613" i="1"/>
  <c r="N613" i="1"/>
  <c r="K191" i="1"/>
  <c r="K612" i="1"/>
  <c r="K613" i="1"/>
  <c r="I190" i="1"/>
  <c r="L190" i="1"/>
  <c r="I614" i="1"/>
  <c r="L614" i="1"/>
  <c r="F615" i="1"/>
  <c r="U615" i="1" s="1"/>
  <c r="Y190" i="1"/>
  <c r="G188" i="1"/>
  <c r="H189" i="1"/>
  <c r="BB189" i="1" s="1"/>
  <c r="X189" i="1"/>
  <c r="W189" i="1"/>
  <c r="T189" i="1"/>
  <c r="V189" i="1"/>
  <c r="U189" i="1"/>
  <c r="J191" i="1"/>
  <c r="AG191" i="1"/>
  <c r="AJ191" i="1"/>
  <c r="AA191" i="1"/>
  <c r="AH191" i="1"/>
  <c r="AB191" i="1"/>
  <c r="AI191" i="1"/>
  <c r="Z191" i="1"/>
  <c r="B616" i="1"/>
  <c r="C616" i="1"/>
  <c r="E616" i="1" s="1"/>
  <c r="D616" i="1"/>
  <c r="A617" i="1"/>
  <c r="H615" i="1"/>
  <c r="BB615" i="1" s="1"/>
  <c r="W615" i="1"/>
  <c r="V615" i="1"/>
  <c r="X615" i="1"/>
  <c r="T615" i="1"/>
  <c r="AO611" i="1"/>
  <c r="AO192" i="1"/>
  <c r="Y614" i="1"/>
  <c r="AJ613" i="1"/>
  <c r="J613" i="1"/>
  <c r="AG613" i="1"/>
  <c r="AH613" i="1"/>
  <c r="AI613" i="1"/>
  <c r="AB613" i="1"/>
  <c r="AA613" i="1"/>
  <c r="Z613" i="1"/>
  <c r="BK188" i="1" l="1"/>
  <c r="BO188" i="1"/>
  <c r="BL188" i="1"/>
  <c r="AX188" i="1"/>
  <c r="AY188" i="1"/>
  <c r="Q191" i="1"/>
  <c r="R612" i="1"/>
  <c r="BH614" i="1"/>
  <c r="BH190" i="1"/>
  <c r="BA192" i="1"/>
  <c r="BA611" i="1"/>
  <c r="BJ615" i="1"/>
  <c r="BJ189" i="1"/>
  <c r="BF192" i="1"/>
  <c r="BG192" i="1"/>
  <c r="BG611" i="1"/>
  <c r="BF611" i="1"/>
  <c r="BE613" i="1"/>
  <c r="AZ613" i="1" s="1"/>
  <c r="BE612" i="1"/>
  <c r="AZ612" i="1" s="1"/>
  <c r="BE191" i="1"/>
  <c r="AZ191" i="1" s="1"/>
  <c r="R613" i="1"/>
  <c r="S191" i="1"/>
  <c r="R191" i="1"/>
  <c r="BC615" i="1"/>
  <c r="BD615" i="1"/>
  <c r="BC189" i="1"/>
  <c r="BD189" i="1"/>
  <c r="Q613" i="1"/>
  <c r="S612" i="1"/>
  <c r="AO612" i="1"/>
  <c r="S613" i="1"/>
  <c r="Q612" i="1"/>
  <c r="O614" i="1"/>
  <c r="M614" i="1"/>
  <c r="P614" i="1"/>
  <c r="N614" i="1"/>
  <c r="O190" i="1"/>
  <c r="M190" i="1"/>
  <c r="P190" i="1"/>
  <c r="N190" i="1"/>
  <c r="K614" i="1"/>
  <c r="K190" i="1"/>
  <c r="I615" i="1"/>
  <c r="L615" i="1"/>
  <c r="I189" i="1"/>
  <c r="L189" i="1"/>
  <c r="AO191" i="1"/>
  <c r="AO613" i="1"/>
  <c r="Y189" i="1"/>
  <c r="G187" i="1"/>
  <c r="H188" i="1"/>
  <c r="BB188" i="1" s="1"/>
  <c r="X188" i="1"/>
  <c r="W188" i="1"/>
  <c r="T188" i="1"/>
  <c r="U188" i="1"/>
  <c r="V188" i="1"/>
  <c r="J190" i="1"/>
  <c r="AI190" i="1"/>
  <c r="AG190" i="1"/>
  <c r="AA190" i="1"/>
  <c r="AJ190" i="1"/>
  <c r="AH190" i="1"/>
  <c r="AB190" i="1"/>
  <c r="S190" i="1" s="1"/>
  <c r="Z190" i="1"/>
  <c r="Q190" i="1" s="1"/>
  <c r="F616" i="1"/>
  <c r="H616" i="1" s="1"/>
  <c r="BB616" i="1" s="1"/>
  <c r="J614" i="1"/>
  <c r="AJ614" i="1"/>
  <c r="AG614" i="1"/>
  <c r="AH614" i="1"/>
  <c r="Z614" i="1"/>
  <c r="AB614" i="1"/>
  <c r="S614" i="1" s="1"/>
  <c r="AI614" i="1"/>
  <c r="AA614" i="1"/>
  <c r="R614" i="1" s="1"/>
  <c r="Y615" i="1"/>
  <c r="B617" i="1"/>
  <c r="C617" i="1"/>
  <c r="E617" i="1" s="1"/>
  <c r="D617" i="1"/>
  <c r="A618" i="1"/>
  <c r="W616" i="1"/>
  <c r="X616" i="1"/>
  <c r="U616" i="1"/>
  <c r="T616" i="1"/>
  <c r="V616" i="1" l="1"/>
  <c r="Q614" i="1"/>
  <c r="BK187" i="1"/>
  <c r="BO187" i="1"/>
  <c r="BL187" i="1"/>
  <c r="AY187" i="1"/>
  <c r="AX187" i="1"/>
  <c r="BH189" i="1"/>
  <c r="BH615" i="1"/>
  <c r="BA191" i="1"/>
  <c r="BA613" i="1"/>
  <c r="BA612" i="1"/>
  <c r="BJ616" i="1"/>
  <c r="BJ188" i="1"/>
  <c r="BG191" i="1"/>
  <c r="BF191" i="1"/>
  <c r="BG613" i="1"/>
  <c r="BF613" i="1"/>
  <c r="BE190" i="1"/>
  <c r="AZ190" i="1" s="1"/>
  <c r="BE614" i="1"/>
  <c r="AZ614" i="1" s="1"/>
  <c r="BF612" i="1"/>
  <c r="BG612" i="1"/>
  <c r="BC616" i="1"/>
  <c r="BD616" i="1"/>
  <c r="BC188" i="1"/>
  <c r="BD188" i="1"/>
  <c r="R190" i="1"/>
  <c r="O189" i="1"/>
  <c r="M189" i="1"/>
  <c r="P189" i="1"/>
  <c r="N189" i="1"/>
  <c r="O615" i="1"/>
  <c r="M615" i="1"/>
  <c r="P615" i="1"/>
  <c r="N615" i="1"/>
  <c r="K189" i="1"/>
  <c r="K615" i="1"/>
  <c r="I616" i="1"/>
  <c r="L616" i="1"/>
  <c r="I188" i="1"/>
  <c r="L188" i="1"/>
  <c r="F617" i="1"/>
  <c r="U617" i="1" s="1"/>
  <c r="AO190" i="1"/>
  <c r="J189" i="1"/>
  <c r="AJ189" i="1"/>
  <c r="AB189" i="1"/>
  <c r="S189" i="1" s="1"/>
  <c r="AG189" i="1"/>
  <c r="Z189" i="1"/>
  <c r="AI189" i="1"/>
  <c r="AH189" i="1"/>
  <c r="AA189" i="1"/>
  <c r="Y616" i="1"/>
  <c r="B618" i="1"/>
  <c r="C618" i="1"/>
  <c r="E618" i="1" s="1"/>
  <c r="D618" i="1"/>
  <c r="A619" i="1"/>
  <c r="H617" i="1"/>
  <c r="BB617" i="1" s="1"/>
  <c r="W617" i="1"/>
  <c r="X617" i="1"/>
  <c r="V617" i="1"/>
  <c r="J615" i="1"/>
  <c r="AB615" i="1"/>
  <c r="S615" i="1" s="1"/>
  <c r="AH615" i="1"/>
  <c r="AJ615" i="1"/>
  <c r="Z615" i="1"/>
  <c r="AG615" i="1"/>
  <c r="AI615" i="1"/>
  <c r="AA615" i="1"/>
  <c r="R615" i="1" s="1"/>
  <c r="AO614" i="1"/>
  <c r="Y188" i="1"/>
  <c r="G186" i="1"/>
  <c r="H187" i="1"/>
  <c r="BB187" i="1" s="1"/>
  <c r="X187" i="1"/>
  <c r="W187" i="1"/>
  <c r="T187" i="1"/>
  <c r="U187" i="1"/>
  <c r="V187" i="1"/>
  <c r="BK186" i="1" l="1"/>
  <c r="BO186" i="1"/>
  <c r="BL186" i="1"/>
  <c r="AX186" i="1"/>
  <c r="AY186" i="1"/>
  <c r="Q615" i="1"/>
  <c r="BH188" i="1"/>
  <c r="BH616" i="1"/>
  <c r="BA190" i="1"/>
  <c r="BA614" i="1"/>
  <c r="BJ617" i="1"/>
  <c r="BJ187" i="1"/>
  <c r="BF190" i="1"/>
  <c r="BG190" i="1"/>
  <c r="BE615" i="1"/>
  <c r="AZ615" i="1" s="1"/>
  <c r="BE189" i="1"/>
  <c r="AZ189" i="1" s="1"/>
  <c r="BF614" i="1"/>
  <c r="BG614" i="1"/>
  <c r="BC617" i="1"/>
  <c r="BD617" i="1"/>
  <c r="BC187" i="1"/>
  <c r="BD187" i="1"/>
  <c r="Q189" i="1"/>
  <c r="R189" i="1"/>
  <c r="F618" i="1"/>
  <c r="H618" i="1" s="1"/>
  <c r="BB618" i="1" s="1"/>
  <c r="O188" i="1"/>
  <c r="M188" i="1"/>
  <c r="P188" i="1"/>
  <c r="N188" i="1"/>
  <c r="O616" i="1"/>
  <c r="M616" i="1"/>
  <c r="P616" i="1"/>
  <c r="N616" i="1"/>
  <c r="K188" i="1"/>
  <c r="K616" i="1"/>
  <c r="I187" i="1"/>
  <c r="L187" i="1"/>
  <c r="T617" i="1"/>
  <c r="B619" i="1"/>
  <c r="C619" i="1"/>
  <c r="E619" i="1" s="1"/>
  <c r="D619" i="1"/>
  <c r="A620" i="1"/>
  <c r="W618" i="1"/>
  <c r="X618" i="1"/>
  <c r="U618" i="1"/>
  <c r="T618" i="1"/>
  <c r="AJ616" i="1"/>
  <c r="AB616" i="1"/>
  <c r="AG616" i="1"/>
  <c r="AI616" i="1"/>
  <c r="Z616" i="1"/>
  <c r="Q616" i="1" s="1"/>
  <c r="AH616" i="1"/>
  <c r="J616" i="1"/>
  <c r="AA616" i="1"/>
  <c r="R616" i="1" s="1"/>
  <c r="AO189" i="1"/>
  <c r="Y187" i="1"/>
  <c r="G185" i="1"/>
  <c r="H186" i="1"/>
  <c r="BB186" i="1" s="1"/>
  <c r="X186" i="1"/>
  <c r="W186" i="1"/>
  <c r="T186" i="1"/>
  <c r="U186" i="1"/>
  <c r="V186" i="1"/>
  <c r="J188" i="1"/>
  <c r="AJ188" i="1"/>
  <c r="AH188" i="1"/>
  <c r="AB188" i="1"/>
  <c r="Z188" i="1"/>
  <c r="AI188" i="1"/>
  <c r="AG188" i="1"/>
  <c r="AA188" i="1"/>
  <c r="AO615" i="1"/>
  <c r="BK185" i="1" l="1"/>
  <c r="BO185" i="1"/>
  <c r="BL185" i="1"/>
  <c r="AY185" i="1"/>
  <c r="AX185" i="1"/>
  <c r="V618" i="1"/>
  <c r="S616" i="1"/>
  <c r="BH187" i="1"/>
  <c r="BH617" i="1"/>
  <c r="BA615" i="1"/>
  <c r="BA189" i="1"/>
  <c r="BJ618" i="1"/>
  <c r="BJ186" i="1"/>
  <c r="BG615" i="1"/>
  <c r="BF615" i="1"/>
  <c r="BE616" i="1"/>
  <c r="AZ616" i="1" s="1"/>
  <c r="BE188" i="1"/>
  <c r="AZ188" i="1" s="1"/>
  <c r="BG189" i="1"/>
  <c r="BF189" i="1"/>
  <c r="BC618" i="1"/>
  <c r="BD618" i="1"/>
  <c r="BC186" i="1"/>
  <c r="BD186" i="1"/>
  <c r="R188" i="1"/>
  <c r="S188" i="1"/>
  <c r="Q188" i="1"/>
  <c r="O187" i="1"/>
  <c r="M187" i="1"/>
  <c r="P187" i="1"/>
  <c r="N187" i="1"/>
  <c r="K187" i="1"/>
  <c r="I618" i="1"/>
  <c r="L618" i="1"/>
  <c r="I617" i="1"/>
  <c r="J617" i="1" s="1"/>
  <c r="L617" i="1"/>
  <c r="I186" i="1"/>
  <c r="L186" i="1"/>
  <c r="Y617" i="1"/>
  <c r="Y186" i="1"/>
  <c r="G184" i="1"/>
  <c r="H185" i="1"/>
  <c r="BB185" i="1" s="1"/>
  <c r="X185" i="1"/>
  <c r="W185" i="1"/>
  <c r="T185" i="1"/>
  <c r="V185" i="1"/>
  <c r="U185" i="1"/>
  <c r="J187" i="1"/>
  <c r="AG187" i="1"/>
  <c r="AJ187" i="1"/>
  <c r="AA187" i="1"/>
  <c r="AH187" i="1"/>
  <c r="AB187" i="1"/>
  <c r="AI187" i="1"/>
  <c r="Z187" i="1"/>
  <c r="Y618" i="1"/>
  <c r="B620" i="1"/>
  <c r="D620" i="1"/>
  <c r="A621" i="1"/>
  <c r="C620" i="1"/>
  <c r="E620" i="1" s="1"/>
  <c r="W619" i="1"/>
  <c r="AO188" i="1"/>
  <c r="AO616" i="1"/>
  <c r="F619" i="1"/>
  <c r="H619" i="1" s="1"/>
  <c r="BB619" i="1" s="1"/>
  <c r="Q187" i="1" l="1"/>
  <c r="BK184" i="1"/>
  <c r="BO184" i="1"/>
  <c r="BL184" i="1"/>
  <c r="AX184" i="1"/>
  <c r="AY184" i="1"/>
  <c r="AA617" i="1"/>
  <c r="Z617" i="1"/>
  <c r="BH186" i="1"/>
  <c r="BH618" i="1"/>
  <c r="BA616" i="1"/>
  <c r="BA188" i="1"/>
  <c r="AI617" i="1"/>
  <c r="AB617" i="1"/>
  <c r="BJ619" i="1"/>
  <c r="BJ185" i="1"/>
  <c r="BF616" i="1"/>
  <c r="BG616" i="1"/>
  <c r="BE187" i="1"/>
  <c r="AZ187" i="1" s="1"/>
  <c r="BF188" i="1"/>
  <c r="BG188" i="1"/>
  <c r="BC619" i="1"/>
  <c r="BD619" i="1"/>
  <c r="BC185" i="1"/>
  <c r="BD185" i="1"/>
  <c r="AH617" i="1"/>
  <c r="AJ617" i="1"/>
  <c r="AG617" i="1"/>
  <c r="S187" i="1"/>
  <c r="R187" i="1"/>
  <c r="O186" i="1"/>
  <c r="M186" i="1"/>
  <c r="P186" i="1"/>
  <c r="N186" i="1"/>
  <c r="O617" i="1"/>
  <c r="R617" i="1" s="1"/>
  <c r="M617" i="1"/>
  <c r="P617" i="1"/>
  <c r="N617" i="1"/>
  <c r="O618" i="1"/>
  <c r="M618" i="1"/>
  <c r="P618" i="1"/>
  <c r="N618" i="1"/>
  <c r="K186" i="1"/>
  <c r="K617" i="1"/>
  <c r="K618" i="1"/>
  <c r="I185" i="1"/>
  <c r="L185" i="1"/>
  <c r="W620" i="1"/>
  <c r="AJ618" i="1"/>
  <c r="J618" i="1"/>
  <c r="AB618" i="1"/>
  <c r="AH618" i="1"/>
  <c r="AI618" i="1"/>
  <c r="Z618" i="1"/>
  <c r="AG618" i="1"/>
  <c r="AA618" i="1"/>
  <c r="Y185" i="1"/>
  <c r="G183" i="1"/>
  <c r="H184" i="1"/>
  <c r="BB184" i="1" s="1"/>
  <c r="X184" i="1"/>
  <c r="W184" i="1"/>
  <c r="T184" i="1"/>
  <c r="U184" i="1"/>
  <c r="V184" i="1"/>
  <c r="J186" i="1"/>
  <c r="AG186" i="1"/>
  <c r="AI186" i="1"/>
  <c r="AA186" i="1"/>
  <c r="AH186" i="1"/>
  <c r="AJ186" i="1"/>
  <c r="AB186" i="1"/>
  <c r="Z186" i="1"/>
  <c r="V619" i="1"/>
  <c r="T619" i="1"/>
  <c r="F620" i="1"/>
  <c r="U620" i="1" s="1"/>
  <c r="B621" i="1"/>
  <c r="C621" i="1"/>
  <c r="E621" i="1" s="1"/>
  <c r="D621" i="1"/>
  <c r="A622" i="1"/>
  <c r="AO187" i="1"/>
  <c r="U619" i="1"/>
  <c r="X619" i="1"/>
  <c r="BK183" i="1" l="1"/>
  <c r="BO183" i="1"/>
  <c r="BL183" i="1"/>
  <c r="AY183" i="1"/>
  <c r="AX183" i="1"/>
  <c r="BH185" i="1"/>
  <c r="BH619" i="1"/>
  <c r="BA187" i="1"/>
  <c r="S617" i="1"/>
  <c r="BJ184" i="1"/>
  <c r="BG187" i="1"/>
  <c r="BF187" i="1"/>
  <c r="BE618" i="1"/>
  <c r="AZ618" i="1" s="1"/>
  <c r="BE617" i="1"/>
  <c r="AZ617" i="1" s="1"/>
  <c r="BE186" i="1"/>
  <c r="AZ186" i="1" s="1"/>
  <c r="BC184" i="1"/>
  <c r="BD184" i="1"/>
  <c r="R186" i="1"/>
  <c r="R618" i="1"/>
  <c r="AO617" i="1"/>
  <c r="S186" i="1"/>
  <c r="S618" i="1"/>
  <c r="Q186" i="1"/>
  <c r="Q618" i="1"/>
  <c r="Q617" i="1"/>
  <c r="O185" i="1"/>
  <c r="M185" i="1"/>
  <c r="P185" i="1"/>
  <c r="N185" i="1"/>
  <c r="K185" i="1"/>
  <c r="I619" i="1"/>
  <c r="L619" i="1"/>
  <c r="I184" i="1"/>
  <c r="L184" i="1"/>
  <c r="F621" i="1"/>
  <c r="AO186" i="1"/>
  <c r="J185" i="1"/>
  <c r="AJ185" i="1"/>
  <c r="AB185" i="1"/>
  <c r="AG185" i="1"/>
  <c r="Z185" i="1"/>
  <c r="AI185" i="1"/>
  <c r="AH185" i="1"/>
  <c r="AA185" i="1"/>
  <c r="R185" i="1" s="1"/>
  <c r="V620" i="1"/>
  <c r="X620" i="1"/>
  <c r="H620" i="1"/>
  <c r="BB620" i="1" s="1"/>
  <c r="Y619" i="1"/>
  <c r="B622" i="1"/>
  <c r="D622" i="1"/>
  <c r="A623" i="1"/>
  <c r="C622" i="1"/>
  <c r="E622" i="1" s="1"/>
  <c r="H621" i="1"/>
  <c r="BB621" i="1" s="1"/>
  <c r="W621" i="1"/>
  <c r="X621" i="1"/>
  <c r="T621" i="1"/>
  <c r="U621" i="1"/>
  <c r="V621" i="1"/>
  <c r="Y184" i="1"/>
  <c r="G182" i="1"/>
  <c r="H183" i="1"/>
  <c r="BB183" i="1" s="1"/>
  <c r="X183" i="1"/>
  <c r="W183" i="1"/>
  <c r="T183" i="1"/>
  <c r="U183" i="1"/>
  <c r="V183" i="1"/>
  <c r="AO618" i="1"/>
  <c r="T620" i="1"/>
  <c r="Q185" i="1" l="1"/>
  <c r="BK182" i="1"/>
  <c r="BO182" i="1"/>
  <c r="BL182" i="1"/>
  <c r="AX182" i="1"/>
  <c r="AY182" i="1"/>
  <c r="BH184" i="1"/>
  <c r="BA186" i="1"/>
  <c r="BA618" i="1"/>
  <c r="BA617" i="1"/>
  <c r="BJ183" i="1"/>
  <c r="BJ621" i="1"/>
  <c r="BJ620" i="1"/>
  <c r="BF186" i="1"/>
  <c r="BG186" i="1"/>
  <c r="BF618" i="1"/>
  <c r="BG618" i="1"/>
  <c r="BE185" i="1"/>
  <c r="AZ185" i="1" s="1"/>
  <c r="BG617" i="1"/>
  <c r="BF617" i="1"/>
  <c r="BC183" i="1"/>
  <c r="BD183" i="1"/>
  <c r="BC621" i="1"/>
  <c r="BD621" i="1"/>
  <c r="BC620" i="1"/>
  <c r="BD620" i="1"/>
  <c r="S185" i="1"/>
  <c r="O184" i="1"/>
  <c r="M184" i="1"/>
  <c r="P184" i="1"/>
  <c r="N184" i="1"/>
  <c r="O619" i="1"/>
  <c r="M619" i="1"/>
  <c r="P619" i="1"/>
  <c r="N619" i="1"/>
  <c r="K184" i="1"/>
  <c r="K619" i="1"/>
  <c r="I620" i="1"/>
  <c r="L620" i="1"/>
  <c r="I183" i="1"/>
  <c r="L183" i="1"/>
  <c r="I621" i="1"/>
  <c r="L621" i="1"/>
  <c r="Y621" i="1"/>
  <c r="W622" i="1"/>
  <c r="J619" i="1"/>
  <c r="AJ619" i="1"/>
  <c r="AB619" i="1"/>
  <c r="AG619" i="1"/>
  <c r="AI619" i="1"/>
  <c r="Z619" i="1"/>
  <c r="AH619" i="1"/>
  <c r="AA619" i="1"/>
  <c r="F622" i="1"/>
  <c r="H622" i="1" s="1"/>
  <c r="BB622" i="1" s="1"/>
  <c r="AO185" i="1"/>
  <c r="Y620" i="1"/>
  <c r="Y183" i="1"/>
  <c r="G181" i="1"/>
  <c r="H182" i="1"/>
  <c r="BB182" i="1" s="1"/>
  <c r="X182" i="1"/>
  <c r="W182" i="1"/>
  <c r="T182" i="1"/>
  <c r="U182" i="1"/>
  <c r="V182" i="1"/>
  <c r="J184" i="1"/>
  <c r="AH184" i="1"/>
  <c r="AJ184" i="1"/>
  <c r="AB184" i="1"/>
  <c r="S184" i="1" s="1"/>
  <c r="Z184" i="1"/>
  <c r="AG184" i="1"/>
  <c r="AI184" i="1"/>
  <c r="AA184" i="1"/>
  <c r="R184" i="1" s="1"/>
  <c r="B623" i="1"/>
  <c r="C623" i="1"/>
  <c r="E623" i="1" s="1"/>
  <c r="D623" i="1"/>
  <c r="A624" i="1"/>
  <c r="Q184" i="1" l="1"/>
  <c r="S619" i="1"/>
  <c r="Q619" i="1"/>
  <c r="BK181" i="1"/>
  <c r="BO181" i="1"/>
  <c r="BL181" i="1"/>
  <c r="AY181" i="1"/>
  <c r="AX181" i="1"/>
  <c r="BH620" i="1"/>
  <c r="BH621" i="1"/>
  <c r="BH183" i="1"/>
  <c r="BA185" i="1"/>
  <c r="BJ622" i="1"/>
  <c r="BJ182" i="1"/>
  <c r="BG185" i="1"/>
  <c r="BF185" i="1"/>
  <c r="BE619" i="1"/>
  <c r="AZ619" i="1" s="1"/>
  <c r="BE184" i="1"/>
  <c r="AZ184" i="1" s="1"/>
  <c r="BC182" i="1"/>
  <c r="BD182" i="1"/>
  <c r="BC622" i="1"/>
  <c r="BD622" i="1"/>
  <c r="R619" i="1"/>
  <c r="O621" i="1"/>
  <c r="M621" i="1"/>
  <c r="P621" i="1"/>
  <c r="N621" i="1"/>
  <c r="O183" i="1"/>
  <c r="M183" i="1"/>
  <c r="P183" i="1"/>
  <c r="N183" i="1"/>
  <c r="O620" i="1"/>
  <c r="M620" i="1"/>
  <c r="P620" i="1"/>
  <c r="N620" i="1"/>
  <c r="K621" i="1"/>
  <c r="K183" i="1"/>
  <c r="K620" i="1"/>
  <c r="I182" i="1"/>
  <c r="L182" i="1"/>
  <c r="F623" i="1"/>
  <c r="H623" i="1" s="1"/>
  <c r="BB623" i="1" s="1"/>
  <c r="AO184" i="1"/>
  <c r="Y182" i="1"/>
  <c r="G180" i="1"/>
  <c r="H181" i="1"/>
  <c r="BB181" i="1" s="1"/>
  <c r="X181" i="1"/>
  <c r="W181" i="1"/>
  <c r="T181" i="1"/>
  <c r="V181" i="1"/>
  <c r="U181" i="1"/>
  <c r="J183" i="1"/>
  <c r="AG183" i="1"/>
  <c r="AJ183" i="1"/>
  <c r="AA183" i="1"/>
  <c r="Z183" i="1"/>
  <c r="AH183" i="1"/>
  <c r="AB183" i="1"/>
  <c r="AI183" i="1"/>
  <c r="J620" i="1"/>
  <c r="AI620" i="1"/>
  <c r="AG620" i="1"/>
  <c r="Z620" i="1"/>
  <c r="AB620" i="1"/>
  <c r="AH620" i="1"/>
  <c r="AJ620" i="1"/>
  <c r="AA620" i="1"/>
  <c r="AO619" i="1"/>
  <c r="AJ621" i="1"/>
  <c r="AH621" i="1"/>
  <c r="AG621" i="1"/>
  <c r="J621" i="1"/>
  <c r="AA621" i="1"/>
  <c r="R621" i="1" s="1"/>
  <c r="AB621" i="1"/>
  <c r="AI621" i="1"/>
  <c r="Z621" i="1"/>
  <c r="U622" i="1"/>
  <c r="T622" i="1"/>
  <c r="B624" i="1"/>
  <c r="D624" i="1"/>
  <c r="A625" i="1"/>
  <c r="C624" i="1"/>
  <c r="E624" i="1" s="1"/>
  <c r="W623" i="1"/>
  <c r="T623" i="1"/>
  <c r="V622" i="1"/>
  <c r="X622" i="1"/>
  <c r="R620" i="1" l="1"/>
  <c r="R183" i="1"/>
  <c r="X623" i="1"/>
  <c r="Y623" i="1" s="1"/>
  <c r="BK180" i="1"/>
  <c r="BO180" i="1"/>
  <c r="BL180" i="1"/>
  <c r="AX180" i="1"/>
  <c r="AY180" i="1"/>
  <c r="V623" i="1"/>
  <c r="Q621" i="1"/>
  <c r="Q183" i="1"/>
  <c r="U623" i="1"/>
  <c r="BH182" i="1"/>
  <c r="BH622" i="1"/>
  <c r="BA619" i="1"/>
  <c r="BA184" i="1"/>
  <c r="BJ181" i="1"/>
  <c r="BJ623" i="1"/>
  <c r="BG619" i="1"/>
  <c r="BF619" i="1"/>
  <c r="BE620" i="1"/>
  <c r="AZ620" i="1" s="1"/>
  <c r="BE183" i="1"/>
  <c r="AZ183" i="1" s="1"/>
  <c r="BE621" i="1"/>
  <c r="AZ621" i="1" s="1"/>
  <c r="BF184" i="1"/>
  <c r="BG184" i="1"/>
  <c r="BC181" i="1"/>
  <c r="BD181" i="1"/>
  <c r="BC623" i="1"/>
  <c r="BD623" i="1"/>
  <c r="Q620" i="1"/>
  <c r="S621" i="1"/>
  <c r="S620" i="1"/>
  <c r="S183" i="1"/>
  <c r="O182" i="1"/>
  <c r="M182" i="1"/>
  <c r="P182" i="1"/>
  <c r="N182" i="1"/>
  <c r="K182" i="1"/>
  <c r="I623" i="1"/>
  <c r="L623" i="1"/>
  <c r="I622" i="1"/>
  <c r="L622" i="1"/>
  <c r="I181" i="1"/>
  <c r="L181" i="1"/>
  <c r="W624" i="1"/>
  <c r="Y622" i="1"/>
  <c r="Y181" i="1"/>
  <c r="G179" i="1"/>
  <c r="H180" i="1"/>
  <c r="BB180" i="1" s="1"/>
  <c r="X180" i="1"/>
  <c r="W180" i="1"/>
  <c r="T180" i="1"/>
  <c r="U180" i="1"/>
  <c r="V180" i="1"/>
  <c r="J182" i="1"/>
  <c r="AI182" i="1"/>
  <c r="AG182" i="1"/>
  <c r="AA182" i="1"/>
  <c r="AJ182" i="1"/>
  <c r="AH182" i="1"/>
  <c r="AB182" i="1"/>
  <c r="S182" i="1" s="1"/>
  <c r="Z182" i="1"/>
  <c r="Q182" i="1" s="1"/>
  <c r="F624" i="1"/>
  <c r="H624" i="1" s="1"/>
  <c r="BB624" i="1" s="1"/>
  <c r="AO183" i="1"/>
  <c r="B625" i="1"/>
  <c r="A626" i="1"/>
  <c r="C625" i="1"/>
  <c r="E625" i="1" s="1"/>
  <c r="D625" i="1"/>
  <c r="AO621" i="1"/>
  <c r="AO620" i="1"/>
  <c r="BK179" i="1" l="1"/>
  <c r="BO179" i="1"/>
  <c r="BL179" i="1"/>
  <c r="AY179" i="1"/>
  <c r="AX179" i="1"/>
  <c r="BH623" i="1"/>
  <c r="BH181" i="1"/>
  <c r="BA621" i="1"/>
  <c r="BA620" i="1"/>
  <c r="BA183" i="1"/>
  <c r="BJ624" i="1"/>
  <c r="BJ180" i="1"/>
  <c r="BG621" i="1"/>
  <c r="BF621" i="1"/>
  <c r="BF620" i="1"/>
  <c r="BG620" i="1"/>
  <c r="BE182" i="1"/>
  <c r="AZ182" i="1" s="1"/>
  <c r="BG183" i="1"/>
  <c r="BF183" i="1"/>
  <c r="BC624" i="1"/>
  <c r="BD624" i="1"/>
  <c r="BC180" i="1"/>
  <c r="BD180" i="1"/>
  <c r="R182" i="1"/>
  <c r="O181" i="1"/>
  <c r="M181" i="1"/>
  <c r="P181" i="1"/>
  <c r="N181" i="1"/>
  <c r="O622" i="1"/>
  <c r="M622" i="1"/>
  <c r="P622" i="1"/>
  <c r="N622" i="1"/>
  <c r="O623" i="1"/>
  <c r="M623" i="1"/>
  <c r="P623" i="1"/>
  <c r="N623" i="1"/>
  <c r="K181" i="1"/>
  <c r="K622" i="1"/>
  <c r="K623" i="1"/>
  <c r="I180" i="1"/>
  <c r="L180" i="1"/>
  <c r="F625" i="1"/>
  <c r="U625" i="1" s="1"/>
  <c r="B626" i="1"/>
  <c r="C626" i="1"/>
  <c r="E626" i="1" s="1"/>
  <c r="D626" i="1"/>
  <c r="A627" i="1"/>
  <c r="J181" i="1"/>
  <c r="AJ181" i="1"/>
  <c r="AB181" i="1"/>
  <c r="AG181" i="1"/>
  <c r="Z181" i="1"/>
  <c r="AI181" i="1"/>
  <c r="AH181" i="1"/>
  <c r="AA181" i="1"/>
  <c r="J622" i="1"/>
  <c r="AB622" i="1"/>
  <c r="AJ622" i="1"/>
  <c r="AI622" i="1"/>
  <c r="AA622" i="1"/>
  <c r="R622" i="1" s="1"/>
  <c r="AG622" i="1"/>
  <c r="AH622" i="1"/>
  <c r="Z622" i="1"/>
  <c r="J623" i="1"/>
  <c r="AG623" i="1"/>
  <c r="AJ623" i="1"/>
  <c r="Z623" i="1"/>
  <c r="AB623" i="1"/>
  <c r="S623" i="1" s="1"/>
  <c r="AI623" i="1"/>
  <c r="AH623" i="1"/>
  <c r="AA623" i="1"/>
  <c r="T624" i="1"/>
  <c r="U624" i="1"/>
  <c r="AO182" i="1"/>
  <c r="H625" i="1"/>
  <c r="BB625" i="1" s="1"/>
  <c r="W625" i="1"/>
  <c r="X625" i="1"/>
  <c r="V625" i="1"/>
  <c r="T625" i="1"/>
  <c r="Y180" i="1"/>
  <c r="G178" i="1"/>
  <c r="H179" i="1"/>
  <c r="BB179" i="1" s="1"/>
  <c r="X179" i="1"/>
  <c r="W179" i="1"/>
  <c r="T179" i="1"/>
  <c r="U179" i="1"/>
  <c r="V179" i="1"/>
  <c r="V624" i="1"/>
  <c r="X624" i="1"/>
  <c r="Q623" i="1" l="1"/>
  <c r="Q622" i="1"/>
  <c r="BK178" i="1"/>
  <c r="BO178" i="1"/>
  <c r="BL178" i="1"/>
  <c r="AX178" i="1"/>
  <c r="AY178" i="1"/>
  <c r="S181" i="1"/>
  <c r="BH180" i="1"/>
  <c r="BH624" i="1"/>
  <c r="BA182" i="1"/>
  <c r="BJ179" i="1"/>
  <c r="BJ625" i="1"/>
  <c r="BF182" i="1"/>
  <c r="BG182" i="1"/>
  <c r="BE623" i="1"/>
  <c r="AZ623" i="1" s="1"/>
  <c r="BE622" i="1"/>
  <c r="AZ622" i="1" s="1"/>
  <c r="BE181" i="1"/>
  <c r="AZ181" i="1" s="1"/>
  <c r="BC179" i="1"/>
  <c r="BD179" i="1"/>
  <c r="BC625" i="1"/>
  <c r="BD625" i="1"/>
  <c r="Q181" i="1"/>
  <c r="R623" i="1"/>
  <c r="S622" i="1"/>
  <c r="R181" i="1"/>
  <c r="F626" i="1"/>
  <c r="O180" i="1"/>
  <c r="M180" i="1"/>
  <c r="P180" i="1"/>
  <c r="N180" i="1"/>
  <c r="K180" i="1"/>
  <c r="I179" i="1"/>
  <c r="L179" i="1"/>
  <c r="I625" i="1"/>
  <c r="L625" i="1"/>
  <c r="I624" i="1"/>
  <c r="L624" i="1"/>
  <c r="Y625" i="1"/>
  <c r="AO181" i="1"/>
  <c r="Y179" i="1"/>
  <c r="G177" i="1"/>
  <c r="H178" i="1"/>
  <c r="BB178" i="1" s="1"/>
  <c r="X178" i="1"/>
  <c r="W178" i="1"/>
  <c r="T178" i="1"/>
  <c r="U178" i="1"/>
  <c r="V178" i="1"/>
  <c r="J180" i="1"/>
  <c r="AJ180" i="1"/>
  <c r="AH180" i="1"/>
  <c r="AB180" i="1"/>
  <c r="S180" i="1" s="1"/>
  <c r="Z180" i="1"/>
  <c r="AI180" i="1"/>
  <c r="AG180" i="1"/>
  <c r="AA180" i="1"/>
  <c r="R180" i="1" s="1"/>
  <c r="Y624" i="1"/>
  <c r="AO623" i="1"/>
  <c r="AO622" i="1"/>
  <c r="B627" i="1"/>
  <c r="C627" i="1"/>
  <c r="E627" i="1" s="1"/>
  <c r="D627" i="1"/>
  <c r="A628" i="1"/>
  <c r="H626" i="1"/>
  <c r="BB626" i="1" s="1"/>
  <c r="W626" i="1"/>
  <c r="X626" i="1"/>
  <c r="T626" i="1"/>
  <c r="V626" i="1"/>
  <c r="U626" i="1"/>
  <c r="Q180" i="1" l="1"/>
  <c r="BK177" i="1"/>
  <c r="BO177" i="1"/>
  <c r="BL177" i="1"/>
  <c r="AY177" i="1"/>
  <c r="AX177" i="1"/>
  <c r="BH625" i="1"/>
  <c r="BH179" i="1"/>
  <c r="BA622" i="1"/>
  <c r="BA181" i="1"/>
  <c r="BA623" i="1"/>
  <c r="BJ626" i="1"/>
  <c r="BJ178" i="1"/>
  <c r="BG181" i="1"/>
  <c r="BF181" i="1"/>
  <c r="BG623" i="1"/>
  <c r="BF623" i="1"/>
  <c r="BF622" i="1"/>
  <c r="BG622" i="1"/>
  <c r="BE180" i="1"/>
  <c r="AZ180" i="1" s="1"/>
  <c r="BC178" i="1"/>
  <c r="BD178" i="1"/>
  <c r="BC626" i="1"/>
  <c r="BD626" i="1"/>
  <c r="O624" i="1"/>
  <c r="M624" i="1"/>
  <c r="P624" i="1"/>
  <c r="N624" i="1"/>
  <c r="O625" i="1"/>
  <c r="M625" i="1"/>
  <c r="P625" i="1"/>
  <c r="N625" i="1"/>
  <c r="O179" i="1"/>
  <c r="M179" i="1"/>
  <c r="P179" i="1"/>
  <c r="N179" i="1"/>
  <c r="K624" i="1"/>
  <c r="K625" i="1"/>
  <c r="K179" i="1"/>
  <c r="I626" i="1"/>
  <c r="L626" i="1"/>
  <c r="I178" i="1"/>
  <c r="L178" i="1"/>
  <c r="F627" i="1"/>
  <c r="H627" i="1" s="1"/>
  <c r="BB627" i="1" s="1"/>
  <c r="Y626" i="1"/>
  <c r="B628" i="1"/>
  <c r="D628" i="1"/>
  <c r="A629" i="1"/>
  <c r="C628" i="1"/>
  <c r="E628" i="1" s="1"/>
  <c r="W627" i="1"/>
  <c r="X627" i="1"/>
  <c r="AJ624" i="1"/>
  <c r="AG624" i="1"/>
  <c r="AB624" i="1"/>
  <c r="J624" i="1"/>
  <c r="AA624" i="1"/>
  <c r="AH624" i="1"/>
  <c r="AI624" i="1"/>
  <c r="Z624" i="1"/>
  <c r="AO180" i="1"/>
  <c r="Y178" i="1"/>
  <c r="G176" i="1"/>
  <c r="H177" i="1"/>
  <c r="BB177" i="1" s="1"/>
  <c r="X177" i="1"/>
  <c r="W177" i="1"/>
  <c r="T177" i="1"/>
  <c r="V177" i="1"/>
  <c r="U177" i="1"/>
  <c r="J179" i="1"/>
  <c r="AG179" i="1"/>
  <c r="AJ179" i="1"/>
  <c r="AA179" i="1"/>
  <c r="AH179" i="1"/>
  <c r="AB179" i="1"/>
  <c r="AI179" i="1"/>
  <c r="Z179" i="1"/>
  <c r="J625" i="1"/>
  <c r="AB625" i="1"/>
  <c r="AG625" i="1"/>
  <c r="AH625" i="1"/>
  <c r="Z625" i="1"/>
  <c r="AJ625" i="1"/>
  <c r="AI625" i="1"/>
  <c r="AA625" i="1"/>
  <c r="T627" i="1" l="1"/>
  <c r="V627" i="1"/>
  <c r="BK176" i="1"/>
  <c r="BO176" i="1"/>
  <c r="BL176" i="1"/>
  <c r="AX176" i="1"/>
  <c r="AY176" i="1"/>
  <c r="U627" i="1"/>
  <c r="Q179" i="1"/>
  <c r="BH626" i="1"/>
  <c r="BH178" i="1"/>
  <c r="BA180" i="1"/>
  <c r="BJ627" i="1"/>
  <c r="BJ177" i="1"/>
  <c r="BF180" i="1"/>
  <c r="BG180" i="1"/>
  <c r="BE179" i="1"/>
  <c r="AZ179" i="1" s="1"/>
  <c r="BE625" i="1"/>
  <c r="AZ625" i="1" s="1"/>
  <c r="BE624" i="1"/>
  <c r="AZ624" i="1" s="1"/>
  <c r="BC177" i="1"/>
  <c r="BD177" i="1"/>
  <c r="BC627" i="1"/>
  <c r="BD627" i="1"/>
  <c r="R625" i="1"/>
  <c r="S625" i="1"/>
  <c r="S179" i="1"/>
  <c r="R179" i="1"/>
  <c r="R624" i="1"/>
  <c r="S624" i="1"/>
  <c r="Q625" i="1"/>
  <c r="Q624" i="1"/>
  <c r="O178" i="1"/>
  <c r="M178" i="1"/>
  <c r="P178" i="1"/>
  <c r="N178" i="1"/>
  <c r="O626" i="1"/>
  <c r="M626" i="1"/>
  <c r="P626" i="1"/>
  <c r="N626" i="1"/>
  <c r="K178" i="1"/>
  <c r="K626" i="1"/>
  <c r="I177" i="1"/>
  <c r="L177" i="1"/>
  <c r="I627" i="1"/>
  <c r="L627" i="1"/>
  <c r="AO179" i="1"/>
  <c r="AO625" i="1"/>
  <c r="Y177" i="1"/>
  <c r="G175" i="1"/>
  <c r="H176" i="1"/>
  <c r="BB176" i="1" s="1"/>
  <c r="X176" i="1"/>
  <c r="W176" i="1"/>
  <c r="T176" i="1"/>
  <c r="U176" i="1"/>
  <c r="V176" i="1"/>
  <c r="J178" i="1"/>
  <c r="AH178" i="1"/>
  <c r="AJ178" i="1"/>
  <c r="AB178" i="1"/>
  <c r="Z178" i="1"/>
  <c r="AG178" i="1"/>
  <c r="AI178" i="1"/>
  <c r="AA178" i="1"/>
  <c r="B629" i="1"/>
  <c r="A630" i="1"/>
  <c r="C629" i="1"/>
  <c r="E629" i="1" s="1"/>
  <c r="D629" i="1"/>
  <c r="AO624" i="1"/>
  <c r="W628" i="1"/>
  <c r="J626" i="1"/>
  <c r="AB626" i="1"/>
  <c r="AH626" i="1"/>
  <c r="Z626" i="1"/>
  <c r="AI626" i="1"/>
  <c r="AG626" i="1"/>
  <c r="AJ626" i="1"/>
  <c r="AA626" i="1"/>
  <c r="F628" i="1"/>
  <c r="H628" i="1" s="1"/>
  <c r="BB628" i="1" s="1"/>
  <c r="Y627" i="1" l="1"/>
  <c r="S626" i="1"/>
  <c r="R626" i="1"/>
  <c r="BK175" i="1"/>
  <c r="BO175" i="1"/>
  <c r="BL175" i="1"/>
  <c r="AY175" i="1"/>
  <c r="AX175" i="1"/>
  <c r="BH627" i="1"/>
  <c r="BH177" i="1"/>
  <c r="BA624" i="1"/>
  <c r="BA179" i="1"/>
  <c r="BA625" i="1"/>
  <c r="BJ628" i="1"/>
  <c r="BJ176" i="1"/>
  <c r="BF624" i="1"/>
  <c r="BG624" i="1"/>
  <c r="BG179" i="1"/>
  <c r="BF179" i="1"/>
  <c r="BE626" i="1"/>
  <c r="AZ626" i="1" s="1"/>
  <c r="BE178" i="1"/>
  <c r="AZ178" i="1" s="1"/>
  <c r="BG625" i="1"/>
  <c r="BF625" i="1"/>
  <c r="BC176" i="1"/>
  <c r="BD176" i="1"/>
  <c r="BC628" i="1"/>
  <c r="BD628" i="1"/>
  <c r="R178" i="1"/>
  <c r="S178" i="1"/>
  <c r="Q626" i="1"/>
  <c r="Q178" i="1"/>
  <c r="O627" i="1"/>
  <c r="M627" i="1"/>
  <c r="P627" i="1"/>
  <c r="N627" i="1"/>
  <c r="O177" i="1"/>
  <c r="M177" i="1"/>
  <c r="P177" i="1"/>
  <c r="N177" i="1"/>
  <c r="K627" i="1"/>
  <c r="K177" i="1"/>
  <c r="I176" i="1"/>
  <c r="L176" i="1"/>
  <c r="F629" i="1"/>
  <c r="T629" i="1" s="1"/>
  <c r="AO626" i="1"/>
  <c r="J627" i="1"/>
  <c r="AJ627" i="1"/>
  <c r="AB627" i="1"/>
  <c r="AI627" i="1"/>
  <c r="Z627" i="1"/>
  <c r="AG627" i="1"/>
  <c r="AH627" i="1"/>
  <c r="AA627" i="1"/>
  <c r="H629" i="1"/>
  <c r="BB629" i="1" s="1"/>
  <c r="W629" i="1"/>
  <c r="X629" i="1"/>
  <c r="U629" i="1"/>
  <c r="Y176" i="1"/>
  <c r="G174" i="1"/>
  <c r="H175" i="1"/>
  <c r="BB175" i="1" s="1"/>
  <c r="X175" i="1"/>
  <c r="W175" i="1"/>
  <c r="T175" i="1"/>
  <c r="U175" i="1"/>
  <c r="V175" i="1"/>
  <c r="J177" i="1"/>
  <c r="AJ177" i="1"/>
  <c r="AB177" i="1"/>
  <c r="AG177" i="1"/>
  <c r="Z177" i="1"/>
  <c r="AI177" i="1"/>
  <c r="AH177" i="1"/>
  <c r="AA177" i="1"/>
  <c r="T628" i="1"/>
  <c r="U628" i="1"/>
  <c r="AO178" i="1"/>
  <c r="B630" i="1"/>
  <c r="D630" i="1"/>
  <c r="A631" i="1"/>
  <c r="C630" i="1"/>
  <c r="E630" i="1" s="1"/>
  <c r="V628" i="1"/>
  <c r="X628" i="1"/>
  <c r="S627" i="1" l="1"/>
  <c r="S177" i="1"/>
  <c r="BK174" i="1"/>
  <c r="BO174" i="1"/>
  <c r="BL174" i="1"/>
  <c r="AX174" i="1"/>
  <c r="AY174" i="1"/>
  <c r="BH176" i="1"/>
  <c r="BH628" i="1"/>
  <c r="BA626" i="1"/>
  <c r="BA178" i="1"/>
  <c r="BJ175" i="1"/>
  <c r="BJ629" i="1"/>
  <c r="BF626" i="1"/>
  <c r="BG626" i="1"/>
  <c r="BF178" i="1"/>
  <c r="BG178" i="1"/>
  <c r="BE177" i="1"/>
  <c r="AZ177" i="1" s="1"/>
  <c r="BE627" i="1"/>
  <c r="AZ627" i="1" s="1"/>
  <c r="BC175" i="1"/>
  <c r="BD175" i="1"/>
  <c r="BC629" i="1"/>
  <c r="BD629" i="1"/>
  <c r="R177" i="1"/>
  <c r="R627" i="1"/>
  <c r="Q177" i="1"/>
  <c r="Q627" i="1"/>
  <c r="O176" i="1"/>
  <c r="M176" i="1"/>
  <c r="P176" i="1"/>
  <c r="N176" i="1"/>
  <c r="K176" i="1"/>
  <c r="I629" i="1"/>
  <c r="L629" i="1"/>
  <c r="I628" i="1"/>
  <c r="L628" i="1"/>
  <c r="I175" i="1"/>
  <c r="L175" i="1"/>
  <c r="F630" i="1"/>
  <c r="V629" i="1"/>
  <c r="Y629" i="1" s="1"/>
  <c r="B631" i="1"/>
  <c r="A632" i="1"/>
  <c r="C631" i="1"/>
  <c r="E631" i="1" s="1"/>
  <c r="D631" i="1"/>
  <c r="Y175" i="1"/>
  <c r="G173" i="1"/>
  <c r="H174" i="1"/>
  <c r="BB174" i="1" s="1"/>
  <c r="X174" i="1"/>
  <c r="W174" i="1"/>
  <c r="T174" i="1"/>
  <c r="U174" i="1"/>
  <c r="V174" i="1"/>
  <c r="J176" i="1"/>
  <c r="AG176" i="1"/>
  <c r="AI176" i="1"/>
  <c r="AA176" i="1"/>
  <c r="R176" i="1" s="1"/>
  <c r="AH176" i="1"/>
  <c r="AJ176" i="1"/>
  <c r="AB176" i="1"/>
  <c r="Z176" i="1"/>
  <c r="AO627" i="1"/>
  <c r="AO177" i="1"/>
  <c r="H630" i="1"/>
  <c r="BB630" i="1" s="1"/>
  <c r="W630" i="1"/>
  <c r="X630" i="1"/>
  <c r="T630" i="1"/>
  <c r="U630" i="1"/>
  <c r="V630" i="1"/>
  <c r="Y628" i="1"/>
  <c r="BK173" i="1" l="1"/>
  <c r="BO173" i="1"/>
  <c r="BL173" i="1"/>
  <c r="AY173" i="1"/>
  <c r="AX173" i="1"/>
  <c r="BH175" i="1"/>
  <c r="BH629" i="1"/>
  <c r="BA177" i="1"/>
  <c r="BA627" i="1"/>
  <c r="BJ630" i="1"/>
  <c r="BJ174" i="1"/>
  <c r="BG177" i="1"/>
  <c r="BF177" i="1"/>
  <c r="BG627" i="1"/>
  <c r="BF627" i="1"/>
  <c r="BE176" i="1"/>
  <c r="AZ176" i="1" s="1"/>
  <c r="BC630" i="1"/>
  <c r="BD630" i="1"/>
  <c r="BC174" i="1"/>
  <c r="BD174" i="1"/>
  <c r="S176" i="1"/>
  <c r="Q176" i="1"/>
  <c r="F631" i="1"/>
  <c r="U631" i="1" s="1"/>
  <c r="O175" i="1"/>
  <c r="M175" i="1"/>
  <c r="P175" i="1"/>
  <c r="N175" i="1"/>
  <c r="O628" i="1"/>
  <c r="M628" i="1"/>
  <c r="P628" i="1"/>
  <c r="N628" i="1"/>
  <c r="O629" i="1"/>
  <c r="M629" i="1"/>
  <c r="P629" i="1"/>
  <c r="N629" i="1"/>
  <c r="K175" i="1"/>
  <c r="K628" i="1"/>
  <c r="K629" i="1"/>
  <c r="I630" i="1"/>
  <c r="L630" i="1"/>
  <c r="I174" i="1"/>
  <c r="L174" i="1"/>
  <c r="J628" i="1"/>
  <c r="AJ628" i="1"/>
  <c r="AB628" i="1"/>
  <c r="AI628" i="1"/>
  <c r="AA628" i="1"/>
  <c r="AG628" i="1"/>
  <c r="AH628" i="1"/>
  <c r="Z628" i="1"/>
  <c r="AO176" i="1"/>
  <c r="J175" i="1"/>
  <c r="AH175" i="1"/>
  <c r="AB175" i="1"/>
  <c r="S175" i="1" s="1"/>
  <c r="AI175" i="1"/>
  <c r="Z175" i="1"/>
  <c r="AG175" i="1"/>
  <c r="AJ175" i="1"/>
  <c r="AA175" i="1"/>
  <c r="W631" i="1"/>
  <c r="T631" i="1"/>
  <c r="J629" i="1"/>
  <c r="AB629" i="1"/>
  <c r="AH629" i="1"/>
  <c r="AJ629" i="1"/>
  <c r="AA629" i="1"/>
  <c r="R629" i="1" s="1"/>
  <c r="AG629" i="1"/>
  <c r="AI629" i="1"/>
  <c r="Z629" i="1"/>
  <c r="Y630" i="1"/>
  <c r="Y174" i="1"/>
  <c r="G172" i="1"/>
  <c r="H173" i="1"/>
  <c r="BB173" i="1" s="1"/>
  <c r="X173" i="1"/>
  <c r="W173" i="1"/>
  <c r="T173" i="1"/>
  <c r="V173" i="1"/>
  <c r="U173" i="1"/>
  <c r="C632" i="1"/>
  <c r="E632" i="1" s="1"/>
  <c r="B632" i="1"/>
  <c r="D632" i="1"/>
  <c r="A633" i="1"/>
  <c r="BK172" i="1" l="1"/>
  <c r="BO172" i="1"/>
  <c r="BL172" i="1"/>
  <c r="AX172" i="1"/>
  <c r="AY172" i="1"/>
  <c r="V631" i="1"/>
  <c r="H631" i="1"/>
  <c r="BB631" i="1" s="1"/>
  <c r="BJ631" i="1" s="1"/>
  <c r="X631" i="1"/>
  <c r="Y631" i="1" s="1"/>
  <c r="F632" i="1"/>
  <c r="Q629" i="1"/>
  <c r="BH174" i="1"/>
  <c r="BH630" i="1"/>
  <c r="BA176" i="1"/>
  <c r="BJ173" i="1"/>
  <c r="BF176" i="1"/>
  <c r="BG176" i="1"/>
  <c r="BE629" i="1"/>
  <c r="AZ629" i="1" s="1"/>
  <c r="BE628" i="1"/>
  <c r="AZ628" i="1" s="1"/>
  <c r="BE175" i="1"/>
  <c r="AZ175" i="1" s="1"/>
  <c r="BC173" i="1"/>
  <c r="BD173" i="1"/>
  <c r="BC631" i="1"/>
  <c r="BD631" i="1"/>
  <c r="S629" i="1"/>
  <c r="R175" i="1"/>
  <c r="R628" i="1"/>
  <c r="S628" i="1"/>
  <c r="Q175" i="1"/>
  <c r="Q628" i="1"/>
  <c r="O174" i="1"/>
  <c r="M174" i="1"/>
  <c r="P174" i="1"/>
  <c r="N174" i="1"/>
  <c r="O630" i="1"/>
  <c r="M630" i="1"/>
  <c r="P630" i="1"/>
  <c r="N630" i="1"/>
  <c r="K174" i="1"/>
  <c r="K630" i="1"/>
  <c r="I631" i="1"/>
  <c r="I173" i="1"/>
  <c r="L173" i="1"/>
  <c r="H632" i="1"/>
  <c r="BB632" i="1" s="1"/>
  <c r="W632" i="1"/>
  <c r="U632" i="1"/>
  <c r="X632" i="1"/>
  <c r="T632" i="1"/>
  <c r="V632" i="1"/>
  <c r="Y173" i="1"/>
  <c r="G171" i="1"/>
  <c r="H172" i="1"/>
  <c r="BB172" i="1" s="1"/>
  <c r="X172" i="1"/>
  <c r="W172" i="1"/>
  <c r="T172" i="1"/>
  <c r="U172" i="1"/>
  <c r="V172" i="1"/>
  <c r="J174" i="1"/>
  <c r="AJ174" i="1"/>
  <c r="AH174" i="1"/>
  <c r="AB174" i="1"/>
  <c r="Z174" i="1"/>
  <c r="AI174" i="1"/>
  <c r="AG174" i="1"/>
  <c r="AA174" i="1"/>
  <c r="AJ630" i="1"/>
  <c r="AG630" i="1"/>
  <c r="AB630" i="1"/>
  <c r="S630" i="1" s="1"/>
  <c r="AI630" i="1"/>
  <c r="AH630" i="1"/>
  <c r="Z630" i="1"/>
  <c r="Q630" i="1" s="1"/>
  <c r="J630" i="1"/>
  <c r="AA630" i="1"/>
  <c r="AO629" i="1"/>
  <c r="AO175" i="1"/>
  <c r="B633" i="1"/>
  <c r="C633" i="1"/>
  <c r="E633" i="1" s="1"/>
  <c r="D633" i="1"/>
  <c r="A634" i="1"/>
  <c r="AO628" i="1"/>
  <c r="L631" i="1" l="1"/>
  <c r="BK171" i="1"/>
  <c r="BO171" i="1"/>
  <c r="BL171" i="1"/>
  <c r="AY171" i="1"/>
  <c r="AX171" i="1"/>
  <c r="F633" i="1"/>
  <c r="BH631" i="1"/>
  <c r="BH173" i="1"/>
  <c r="BA175" i="1"/>
  <c r="BA629" i="1"/>
  <c r="BA628" i="1"/>
  <c r="BJ172" i="1"/>
  <c r="BJ632" i="1"/>
  <c r="BG175" i="1"/>
  <c r="BF175" i="1"/>
  <c r="BG629" i="1"/>
  <c r="BF629" i="1"/>
  <c r="BE630" i="1"/>
  <c r="AZ630" i="1" s="1"/>
  <c r="BE174" i="1"/>
  <c r="AZ174" i="1" s="1"/>
  <c r="BF628" i="1"/>
  <c r="BG628" i="1"/>
  <c r="BC172" i="1"/>
  <c r="BD172" i="1"/>
  <c r="BC632" i="1"/>
  <c r="BD632" i="1"/>
  <c r="Q174" i="1"/>
  <c r="R630" i="1"/>
  <c r="R174" i="1"/>
  <c r="S174" i="1"/>
  <c r="O173" i="1"/>
  <c r="M173" i="1"/>
  <c r="P173" i="1"/>
  <c r="N173" i="1"/>
  <c r="O631" i="1"/>
  <c r="M631" i="1"/>
  <c r="P631" i="1"/>
  <c r="N631" i="1"/>
  <c r="K173" i="1"/>
  <c r="K631" i="1"/>
  <c r="I632" i="1"/>
  <c r="L632" i="1"/>
  <c r="I172" i="1"/>
  <c r="L172" i="1"/>
  <c r="J631" i="1"/>
  <c r="AJ631" i="1"/>
  <c r="AG631" i="1"/>
  <c r="AA631" i="1"/>
  <c r="AB631" i="1"/>
  <c r="S631" i="1" s="1"/>
  <c r="AI631" i="1"/>
  <c r="AH631" i="1"/>
  <c r="Z631" i="1"/>
  <c r="Q631" i="1" s="1"/>
  <c r="B634" i="1"/>
  <c r="C634" i="1"/>
  <c r="E634" i="1" s="1"/>
  <c r="D634" i="1"/>
  <c r="A635" i="1"/>
  <c r="H633" i="1"/>
  <c r="BB633" i="1" s="1"/>
  <c r="W633" i="1"/>
  <c r="V633" i="1"/>
  <c r="X633" i="1"/>
  <c r="U633" i="1"/>
  <c r="T633" i="1"/>
  <c r="AO174" i="1"/>
  <c r="Y172" i="1"/>
  <c r="G170" i="1"/>
  <c r="H171" i="1"/>
  <c r="BB171" i="1" s="1"/>
  <c r="X171" i="1"/>
  <c r="W171" i="1"/>
  <c r="T171" i="1"/>
  <c r="U171" i="1"/>
  <c r="V171" i="1"/>
  <c r="J173" i="1"/>
  <c r="AJ173" i="1"/>
  <c r="AB173" i="1"/>
  <c r="AG173" i="1"/>
  <c r="Z173" i="1"/>
  <c r="Q173" i="1" s="1"/>
  <c r="AI173" i="1"/>
  <c r="AH173" i="1"/>
  <c r="AA173" i="1"/>
  <c r="R173" i="1" s="1"/>
  <c r="Y632" i="1"/>
  <c r="AO630" i="1"/>
  <c r="BK170" i="1" l="1"/>
  <c r="BO170" i="1"/>
  <c r="BL170" i="1"/>
  <c r="AX170" i="1"/>
  <c r="AY170" i="1"/>
  <c r="BH632" i="1"/>
  <c r="BH172" i="1"/>
  <c r="BA630" i="1"/>
  <c r="BA174" i="1"/>
  <c r="S173" i="1"/>
  <c r="R631" i="1"/>
  <c r="BJ633" i="1"/>
  <c r="BJ171" i="1"/>
  <c r="BF630" i="1"/>
  <c r="BG630" i="1"/>
  <c r="BF174" i="1"/>
  <c r="BG174" i="1"/>
  <c r="BE631" i="1"/>
  <c r="AZ631" i="1" s="1"/>
  <c r="BE173" i="1"/>
  <c r="AZ173" i="1" s="1"/>
  <c r="BC633" i="1"/>
  <c r="BD633" i="1"/>
  <c r="BC171" i="1"/>
  <c r="BD171" i="1"/>
  <c r="O172" i="1"/>
  <c r="M172" i="1"/>
  <c r="P172" i="1"/>
  <c r="N172" i="1"/>
  <c r="O632" i="1"/>
  <c r="M632" i="1"/>
  <c r="P632" i="1"/>
  <c r="N632" i="1"/>
  <c r="K172" i="1"/>
  <c r="K632" i="1"/>
  <c r="I171" i="1"/>
  <c r="L171" i="1"/>
  <c r="I633" i="1"/>
  <c r="L633" i="1"/>
  <c r="F634" i="1"/>
  <c r="J632" i="1"/>
  <c r="AH632" i="1"/>
  <c r="AB632" i="1"/>
  <c r="AI632" i="1"/>
  <c r="Z632" i="1"/>
  <c r="AG632" i="1"/>
  <c r="AJ632" i="1"/>
  <c r="AA632" i="1"/>
  <c r="AO173" i="1"/>
  <c r="Y171" i="1"/>
  <c r="G169" i="1"/>
  <c r="H170" i="1"/>
  <c r="BB170" i="1" s="1"/>
  <c r="X170" i="1"/>
  <c r="W170" i="1"/>
  <c r="T170" i="1"/>
  <c r="U170" i="1"/>
  <c r="V170" i="1"/>
  <c r="J172" i="1"/>
  <c r="AI172" i="1"/>
  <c r="AG172" i="1"/>
  <c r="AA172" i="1"/>
  <c r="AJ172" i="1"/>
  <c r="AH172" i="1"/>
  <c r="AB172" i="1"/>
  <c r="S172" i="1" s="1"/>
  <c r="Z172" i="1"/>
  <c r="Q172" i="1" s="1"/>
  <c r="Y633" i="1"/>
  <c r="B635" i="1"/>
  <c r="C635" i="1"/>
  <c r="E635" i="1" s="1"/>
  <c r="D635" i="1"/>
  <c r="A636" i="1"/>
  <c r="H634" i="1"/>
  <c r="BB634" i="1" s="1"/>
  <c r="W634" i="1"/>
  <c r="U634" i="1"/>
  <c r="X634" i="1"/>
  <c r="T634" i="1"/>
  <c r="V634" i="1"/>
  <c r="AO631" i="1"/>
  <c r="Q632" i="1" l="1"/>
  <c r="R632" i="1"/>
  <c r="BK169" i="1"/>
  <c r="BO169" i="1"/>
  <c r="BL169" i="1"/>
  <c r="AY169" i="1"/>
  <c r="AX169" i="1"/>
  <c r="BH171" i="1"/>
  <c r="BH633" i="1"/>
  <c r="BA631" i="1"/>
  <c r="BA173" i="1"/>
  <c r="BJ170" i="1"/>
  <c r="BJ634" i="1"/>
  <c r="BG631" i="1"/>
  <c r="BF631" i="1"/>
  <c r="BG173" i="1"/>
  <c r="BF173" i="1"/>
  <c r="BE632" i="1"/>
  <c r="AZ632" i="1" s="1"/>
  <c r="BE172" i="1"/>
  <c r="AZ172" i="1" s="1"/>
  <c r="BC170" i="1"/>
  <c r="BD170" i="1"/>
  <c r="BC634" i="1"/>
  <c r="BD634" i="1"/>
  <c r="R172" i="1"/>
  <c r="S632" i="1"/>
  <c r="O633" i="1"/>
  <c r="M633" i="1"/>
  <c r="P633" i="1"/>
  <c r="N633" i="1"/>
  <c r="O171" i="1"/>
  <c r="M171" i="1"/>
  <c r="P171" i="1"/>
  <c r="N171" i="1"/>
  <c r="K633" i="1"/>
  <c r="K171" i="1"/>
  <c r="I634" i="1"/>
  <c r="L634" i="1"/>
  <c r="I170" i="1"/>
  <c r="L170" i="1"/>
  <c r="F635" i="1"/>
  <c r="X635" i="1" s="1"/>
  <c r="AO172" i="1"/>
  <c r="J633" i="1"/>
  <c r="AJ633" i="1"/>
  <c r="AB633" i="1"/>
  <c r="S633" i="1" s="1"/>
  <c r="AA633" i="1"/>
  <c r="Z633" i="1"/>
  <c r="AI633" i="1"/>
  <c r="AG633" i="1"/>
  <c r="AH633" i="1"/>
  <c r="J171" i="1"/>
  <c r="AH171" i="1"/>
  <c r="AB171" i="1"/>
  <c r="S171" i="1" s="1"/>
  <c r="AI171" i="1"/>
  <c r="Z171" i="1"/>
  <c r="AG171" i="1"/>
  <c r="AJ171" i="1"/>
  <c r="AA171" i="1"/>
  <c r="AO632" i="1"/>
  <c r="Y634" i="1"/>
  <c r="B636" i="1"/>
  <c r="C636" i="1"/>
  <c r="E636" i="1" s="1"/>
  <c r="D636" i="1"/>
  <c r="F636" i="1" s="1"/>
  <c r="A637" i="1"/>
  <c r="H635" i="1"/>
  <c r="BB635" i="1" s="1"/>
  <c r="W635" i="1"/>
  <c r="V635" i="1"/>
  <c r="U635" i="1"/>
  <c r="Y170" i="1"/>
  <c r="G168" i="1"/>
  <c r="H169" i="1"/>
  <c r="BB169" i="1" s="1"/>
  <c r="X169" i="1"/>
  <c r="W169" i="1"/>
  <c r="T169" i="1"/>
  <c r="V169" i="1"/>
  <c r="U169" i="1"/>
  <c r="BK168" i="1" l="1"/>
  <c r="BO168" i="1"/>
  <c r="BL168" i="1"/>
  <c r="AX168" i="1"/>
  <c r="AY168" i="1"/>
  <c r="BH634" i="1"/>
  <c r="BH170" i="1"/>
  <c r="BA632" i="1"/>
  <c r="BA172" i="1"/>
  <c r="BJ169" i="1"/>
  <c r="BJ635" i="1"/>
  <c r="BF632" i="1"/>
  <c r="BG632" i="1"/>
  <c r="BF172" i="1"/>
  <c r="BG172" i="1"/>
  <c r="BE171" i="1"/>
  <c r="AZ171" i="1" s="1"/>
  <c r="BE633" i="1"/>
  <c r="AZ633" i="1" s="1"/>
  <c r="BC169" i="1"/>
  <c r="BD169" i="1"/>
  <c r="BC635" i="1"/>
  <c r="BD635" i="1"/>
  <c r="Q171" i="1"/>
  <c r="Q633" i="1"/>
  <c r="T635" i="1"/>
  <c r="I635" i="1" s="1"/>
  <c r="R171" i="1"/>
  <c r="R633" i="1"/>
  <c r="O170" i="1"/>
  <c r="M170" i="1"/>
  <c r="P170" i="1"/>
  <c r="N170" i="1"/>
  <c r="O634" i="1"/>
  <c r="M634" i="1"/>
  <c r="P634" i="1"/>
  <c r="N634" i="1"/>
  <c r="K170" i="1"/>
  <c r="K634" i="1"/>
  <c r="I169" i="1"/>
  <c r="L169" i="1"/>
  <c r="Y169" i="1"/>
  <c r="G167" i="1"/>
  <c r="H168" i="1"/>
  <c r="BB168" i="1" s="1"/>
  <c r="X168" i="1"/>
  <c r="W168" i="1"/>
  <c r="T168" i="1"/>
  <c r="U168" i="1"/>
  <c r="V168" i="1"/>
  <c r="J170" i="1"/>
  <c r="AH170" i="1"/>
  <c r="AJ170" i="1"/>
  <c r="AB170" i="1"/>
  <c r="Z170" i="1"/>
  <c r="AG170" i="1"/>
  <c r="AI170" i="1"/>
  <c r="AA170" i="1"/>
  <c r="AO171" i="1"/>
  <c r="AO633" i="1"/>
  <c r="B637" i="1"/>
  <c r="D637" i="1"/>
  <c r="A638" i="1"/>
  <c r="C637" i="1"/>
  <c r="E637" i="1" s="1"/>
  <c r="H636" i="1"/>
  <c r="BB636" i="1" s="1"/>
  <c r="W636" i="1"/>
  <c r="V636" i="1"/>
  <c r="X636" i="1"/>
  <c r="U636" i="1"/>
  <c r="T636" i="1"/>
  <c r="J634" i="1"/>
  <c r="AH634" i="1"/>
  <c r="AB634" i="1"/>
  <c r="AI634" i="1"/>
  <c r="AA634" i="1"/>
  <c r="AG634" i="1"/>
  <c r="AJ634" i="1"/>
  <c r="Z634" i="1"/>
  <c r="BK167" i="1" l="1"/>
  <c r="BO167" i="1"/>
  <c r="BL167" i="1"/>
  <c r="AY167" i="1"/>
  <c r="AX167" i="1"/>
  <c r="BH635" i="1"/>
  <c r="BH169" i="1"/>
  <c r="BA171" i="1"/>
  <c r="BA633" i="1"/>
  <c r="BJ636" i="1"/>
  <c r="BJ168" i="1"/>
  <c r="BG171" i="1"/>
  <c r="BF171" i="1"/>
  <c r="BE634" i="1"/>
  <c r="AZ634" i="1" s="1"/>
  <c r="BE170" i="1"/>
  <c r="AZ170" i="1" s="1"/>
  <c r="BG633" i="1"/>
  <c r="BF633" i="1"/>
  <c r="BC636" i="1"/>
  <c r="BD636" i="1"/>
  <c r="BC168" i="1"/>
  <c r="BD168" i="1"/>
  <c r="L635" i="1"/>
  <c r="Q634" i="1"/>
  <c r="Y635" i="1"/>
  <c r="Q170" i="1"/>
  <c r="R634" i="1"/>
  <c r="S634" i="1"/>
  <c r="R170" i="1"/>
  <c r="S170" i="1"/>
  <c r="O635" i="1"/>
  <c r="M635" i="1"/>
  <c r="P635" i="1"/>
  <c r="N635" i="1"/>
  <c r="O169" i="1"/>
  <c r="M169" i="1"/>
  <c r="P169" i="1"/>
  <c r="N169" i="1"/>
  <c r="K635" i="1"/>
  <c r="K169" i="1"/>
  <c r="I636" i="1"/>
  <c r="L636" i="1"/>
  <c r="I168" i="1"/>
  <c r="L168" i="1"/>
  <c r="AO634" i="1"/>
  <c r="B638" i="1"/>
  <c r="A639" i="1"/>
  <c r="C638" i="1"/>
  <c r="E638" i="1" s="1"/>
  <c r="D638" i="1"/>
  <c r="J169" i="1"/>
  <c r="AJ169" i="1"/>
  <c r="AB169" i="1"/>
  <c r="AG169" i="1"/>
  <c r="Z169" i="1"/>
  <c r="Q169" i="1" s="1"/>
  <c r="AI169" i="1"/>
  <c r="AH169" i="1"/>
  <c r="AA169" i="1"/>
  <c r="R169" i="1" s="1"/>
  <c r="Y636" i="1"/>
  <c r="W637" i="1"/>
  <c r="J635" i="1"/>
  <c r="AB635" i="1"/>
  <c r="S635" i="1" s="1"/>
  <c r="AH635" i="1"/>
  <c r="AJ635" i="1"/>
  <c r="Z635" i="1"/>
  <c r="AI635" i="1"/>
  <c r="AA635" i="1"/>
  <c r="AG635" i="1"/>
  <c r="Y168" i="1"/>
  <c r="G166" i="1"/>
  <c r="H167" i="1"/>
  <c r="BB167" i="1" s="1"/>
  <c r="X167" i="1"/>
  <c r="W167" i="1"/>
  <c r="T167" i="1"/>
  <c r="U167" i="1"/>
  <c r="V167" i="1"/>
  <c r="F637" i="1"/>
  <c r="H637" i="1" s="1"/>
  <c r="BB637" i="1" s="1"/>
  <c r="AO170" i="1"/>
  <c r="BK166" i="1" l="1"/>
  <c r="BO166" i="1"/>
  <c r="BL166" i="1"/>
  <c r="AX166" i="1"/>
  <c r="AY166" i="1"/>
  <c r="Q635" i="1"/>
  <c r="BH168" i="1"/>
  <c r="BH636" i="1"/>
  <c r="BA634" i="1"/>
  <c r="BA170" i="1"/>
  <c r="BJ637" i="1"/>
  <c r="BJ167" i="1"/>
  <c r="BF634" i="1"/>
  <c r="BG634" i="1"/>
  <c r="BF170" i="1"/>
  <c r="BG170" i="1"/>
  <c r="BE169" i="1"/>
  <c r="AZ169" i="1" s="1"/>
  <c r="BE635" i="1"/>
  <c r="AZ635" i="1" s="1"/>
  <c r="BC637" i="1"/>
  <c r="BD637" i="1"/>
  <c r="BC167" i="1"/>
  <c r="BD167" i="1"/>
  <c r="R635" i="1"/>
  <c r="S169" i="1"/>
  <c r="O168" i="1"/>
  <c r="M168" i="1"/>
  <c r="P168" i="1"/>
  <c r="N168" i="1"/>
  <c r="O636" i="1"/>
  <c r="M636" i="1"/>
  <c r="P636" i="1"/>
  <c r="N636" i="1"/>
  <c r="K168" i="1"/>
  <c r="K636" i="1"/>
  <c r="I167" i="1"/>
  <c r="L167" i="1"/>
  <c r="J636" i="1"/>
  <c r="AH636" i="1"/>
  <c r="AJ636" i="1"/>
  <c r="AB636" i="1"/>
  <c r="AA636" i="1"/>
  <c r="R636" i="1" s="1"/>
  <c r="AG636" i="1"/>
  <c r="AI636" i="1"/>
  <c r="Z636" i="1"/>
  <c r="Q636" i="1" s="1"/>
  <c r="W638" i="1"/>
  <c r="V637" i="1"/>
  <c r="X637" i="1"/>
  <c r="AO169" i="1"/>
  <c r="Y167" i="1"/>
  <c r="G165" i="1"/>
  <c r="H166" i="1"/>
  <c r="BB166" i="1" s="1"/>
  <c r="X166" i="1"/>
  <c r="W166" i="1"/>
  <c r="T166" i="1"/>
  <c r="U166" i="1"/>
  <c r="V166" i="1"/>
  <c r="J168" i="1"/>
  <c r="AH168" i="1"/>
  <c r="AJ168" i="1"/>
  <c r="AB168" i="1"/>
  <c r="Z168" i="1"/>
  <c r="AG168" i="1"/>
  <c r="AI168" i="1"/>
  <c r="AA168" i="1"/>
  <c r="AO635" i="1"/>
  <c r="B639" i="1"/>
  <c r="D639" i="1"/>
  <c r="A640" i="1"/>
  <c r="C639" i="1"/>
  <c r="E639" i="1" s="1"/>
  <c r="T637" i="1"/>
  <c r="U637" i="1"/>
  <c r="F638" i="1"/>
  <c r="X638" i="1" s="1"/>
  <c r="BK165" i="1" l="1"/>
  <c r="BO165" i="1"/>
  <c r="BL165" i="1"/>
  <c r="AY165" i="1"/>
  <c r="AX165" i="1"/>
  <c r="BH167" i="1"/>
  <c r="BH637" i="1"/>
  <c r="BA169" i="1"/>
  <c r="BA635" i="1"/>
  <c r="BJ166" i="1"/>
  <c r="BG169" i="1"/>
  <c r="BF169" i="1"/>
  <c r="BG635" i="1"/>
  <c r="BF635" i="1"/>
  <c r="BE636" i="1"/>
  <c r="AZ636" i="1" s="1"/>
  <c r="BE168" i="1"/>
  <c r="AZ168" i="1" s="1"/>
  <c r="BC166" i="1"/>
  <c r="BD166" i="1"/>
  <c r="Q168" i="1"/>
  <c r="R168" i="1"/>
  <c r="S168" i="1"/>
  <c r="S636" i="1"/>
  <c r="O167" i="1"/>
  <c r="M167" i="1"/>
  <c r="P167" i="1"/>
  <c r="N167" i="1"/>
  <c r="K167" i="1"/>
  <c r="I637" i="1"/>
  <c r="L637" i="1"/>
  <c r="I166" i="1"/>
  <c r="L166" i="1"/>
  <c r="AO636" i="1"/>
  <c r="F639" i="1"/>
  <c r="H639" i="1" s="1"/>
  <c r="BB639" i="1" s="1"/>
  <c r="Y637" i="1"/>
  <c r="W639" i="1"/>
  <c r="X639" i="1"/>
  <c r="V639" i="1"/>
  <c r="B640" i="1"/>
  <c r="A641" i="1"/>
  <c r="C640" i="1"/>
  <c r="E640" i="1" s="1"/>
  <c r="D640" i="1"/>
  <c r="AO168" i="1"/>
  <c r="Y166" i="1"/>
  <c r="G164" i="1"/>
  <c r="H165" i="1"/>
  <c r="BB165" i="1" s="1"/>
  <c r="X165" i="1"/>
  <c r="W165" i="1"/>
  <c r="T165" i="1"/>
  <c r="V165" i="1"/>
  <c r="U165" i="1"/>
  <c r="J167" i="1"/>
  <c r="AH167" i="1"/>
  <c r="AI167" i="1"/>
  <c r="AA167" i="1"/>
  <c r="Z167" i="1"/>
  <c r="AG167" i="1"/>
  <c r="AB167" i="1"/>
  <c r="S167" i="1" s="1"/>
  <c r="AJ167" i="1"/>
  <c r="U638" i="1"/>
  <c r="V638" i="1"/>
  <c r="H638" i="1"/>
  <c r="BB638" i="1" s="1"/>
  <c r="T638" i="1"/>
  <c r="BK164" i="1" l="1"/>
  <c r="BO164" i="1"/>
  <c r="BL164" i="1"/>
  <c r="AX164" i="1"/>
  <c r="AY164" i="1"/>
  <c r="F640" i="1"/>
  <c r="BH166" i="1"/>
  <c r="BA168" i="1"/>
  <c r="BA636" i="1"/>
  <c r="BJ638" i="1"/>
  <c r="BJ165" i="1"/>
  <c r="BJ639" i="1"/>
  <c r="T639" i="1"/>
  <c r="I639" i="1" s="1"/>
  <c r="U639" i="1"/>
  <c r="R167" i="1"/>
  <c r="BF636" i="1"/>
  <c r="BG636" i="1"/>
  <c r="BF168" i="1"/>
  <c r="BG168" i="1"/>
  <c r="BE167" i="1"/>
  <c r="AZ167" i="1" s="1"/>
  <c r="BC165" i="1"/>
  <c r="BD165" i="1"/>
  <c r="BC639" i="1"/>
  <c r="BD639" i="1"/>
  <c r="BC638" i="1"/>
  <c r="BD638" i="1"/>
  <c r="Q167" i="1"/>
  <c r="O166" i="1"/>
  <c r="M166" i="1"/>
  <c r="P166" i="1"/>
  <c r="N166" i="1"/>
  <c r="O637" i="1"/>
  <c r="M637" i="1"/>
  <c r="P637" i="1"/>
  <c r="N637" i="1"/>
  <c r="K166" i="1"/>
  <c r="K637" i="1"/>
  <c r="I638" i="1"/>
  <c r="L638" i="1"/>
  <c r="I165" i="1"/>
  <c r="L165" i="1"/>
  <c r="B641" i="1"/>
  <c r="C641" i="1"/>
  <c r="E641" i="1" s="1"/>
  <c r="D641" i="1"/>
  <c r="A642" i="1"/>
  <c r="AJ637" i="1"/>
  <c r="J637" i="1"/>
  <c r="AH637" i="1"/>
  <c r="AI637" i="1"/>
  <c r="AB637" i="1"/>
  <c r="S637" i="1" s="1"/>
  <c r="AG637" i="1"/>
  <c r="Z637" i="1"/>
  <c r="AA637" i="1"/>
  <c r="Y638" i="1"/>
  <c r="Y165" i="1"/>
  <c r="G163" i="1"/>
  <c r="H164" i="1"/>
  <c r="BB164" i="1" s="1"/>
  <c r="X164" i="1"/>
  <c r="W164" i="1"/>
  <c r="T164" i="1"/>
  <c r="U164" i="1"/>
  <c r="V164" i="1"/>
  <c r="J166" i="1"/>
  <c r="AJ166" i="1"/>
  <c r="AH166" i="1"/>
  <c r="AA166" i="1"/>
  <c r="AI166" i="1"/>
  <c r="AG166" i="1"/>
  <c r="AB166" i="1"/>
  <c r="Z166" i="1"/>
  <c r="H640" i="1"/>
  <c r="BB640" i="1" s="1"/>
  <c r="W640" i="1"/>
  <c r="V640" i="1"/>
  <c r="U640" i="1"/>
  <c r="X640" i="1"/>
  <c r="T640" i="1"/>
  <c r="AO167" i="1"/>
  <c r="BK163" i="1" l="1"/>
  <c r="BO163" i="1"/>
  <c r="BL163" i="1"/>
  <c r="AY163" i="1"/>
  <c r="AX163" i="1"/>
  <c r="R166" i="1"/>
  <c r="BH638" i="1"/>
  <c r="BH639" i="1"/>
  <c r="BH165" i="1"/>
  <c r="BA167" i="1"/>
  <c r="Y639" i="1"/>
  <c r="BJ640" i="1"/>
  <c r="BJ164" i="1"/>
  <c r="L639" i="1"/>
  <c r="F641" i="1"/>
  <c r="H641" i="1" s="1"/>
  <c r="BB641" i="1" s="1"/>
  <c r="BG167" i="1"/>
  <c r="BF167" i="1"/>
  <c r="BE637" i="1"/>
  <c r="AZ637" i="1" s="1"/>
  <c r="BE166" i="1"/>
  <c r="AZ166" i="1" s="1"/>
  <c r="BC640" i="1"/>
  <c r="BD640" i="1"/>
  <c r="BC164" i="1"/>
  <c r="BD164" i="1"/>
  <c r="S166" i="1"/>
  <c r="R637" i="1"/>
  <c r="Q166" i="1"/>
  <c r="Q637" i="1"/>
  <c r="O639" i="1"/>
  <c r="M639" i="1"/>
  <c r="P639" i="1"/>
  <c r="N639" i="1"/>
  <c r="O165" i="1"/>
  <c r="M165" i="1"/>
  <c r="P165" i="1"/>
  <c r="N165" i="1"/>
  <c r="O638" i="1"/>
  <c r="M638" i="1"/>
  <c r="P638" i="1"/>
  <c r="N638" i="1"/>
  <c r="K639" i="1"/>
  <c r="K165" i="1"/>
  <c r="K638" i="1"/>
  <c r="I640" i="1"/>
  <c r="L640" i="1"/>
  <c r="I164" i="1"/>
  <c r="L164" i="1"/>
  <c r="J165" i="1"/>
  <c r="AJ165" i="1"/>
  <c r="AG165" i="1"/>
  <c r="AA165" i="1"/>
  <c r="AI165" i="1"/>
  <c r="AB165" i="1"/>
  <c r="S165" i="1" s="1"/>
  <c r="AH165" i="1"/>
  <c r="Z165" i="1"/>
  <c r="J638" i="1"/>
  <c r="AI638" i="1"/>
  <c r="AJ638" i="1"/>
  <c r="AH638" i="1"/>
  <c r="AA638" i="1"/>
  <c r="AB638" i="1"/>
  <c r="S638" i="1" s="1"/>
  <c r="AG638" i="1"/>
  <c r="Z638" i="1"/>
  <c r="AO637" i="1"/>
  <c r="Y640" i="1"/>
  <c r="AO166" i="1"/>
  <c r="J639" i="1"/>
  <c r="AJ639" i="1"/>
  <c r="AH639" i="1"/>
  <c r="AB639" i="1"/>
  <c r="AA639" i="1"/>
  <c r="AI639" i="1"/>
  <c r="AG639" i="1"/>
  <c r="Z639" i="1"/>
  <c r="Y164" i="1"/>
  <c r="G162" i="1"/>
  <c r="H163" i="1"/>
  <c r="BB163" i="1" s="1"/>
  <c r="X163" i="1"/>
  <c r="W163" i="1"/>
  <c r="T163" i="1"/>
  <c r="U163" i="1"/>
  <c r="V163" i="1"/>
  <c r="B642" i="1"/>
  <c r="C642" i="1"/>
  <c r="E642" i="1" s="1"/>
  <c r="D642" i="1"/>
  <c r="A643" i="1"/>
  <c r="W641" i="1"/>
  <c r="X641" i="1"/>
  <c r="T641" i="1"/>
  <c r="Q639" i="1" l="1"/>
  <c r="BK162" i="1"/>
  <c r="BO162" i="1"/>
  <c r="BL162" i="1"/>
  <c r="AX162" i="1"/>
  <c r="AY162" i="1"/>
  <c r="R639" i="1"/>
  <c r="R165" i="1"/>
  <c r="BH164" i="1"/>
  <c r="BH640" i="1"/>
  <c r="BA166" i="1"/>
  <c r="BA637" i="1"/>
  <c r="BJ163" i="1"/>
  <c r="BJ641" i="1"/>
  <c r="U641" i="1"/>
  <c r="V641" i="1"/>
  <c r="BG637" i="1"/>
  <c r="BF637" i="1"/>
  <c r="BF166" i="1"/>
  <c r="BG166" i="1"/>
  <c r="BE638" i="1"/>
  <c r="AZ638" i="1" s="1"/>
  <c r="BE165" i="1"/>
  <c r="AZ165" i="1" s="1"/>
  <c r="BE639" i="1"/>
  <c r="AZ639" i="1" s="1"/>
  <c r="BC641" i="1"/>
  <c r="BD641" i="1"/>
  <c r="BC163" i="1"/>
  <c r="BD163" i="1"/>
  <c r="Q638" i="1"/>
  <c r="Q165" i="1"/>
  <c r="S639" i="1"/>
  <c r="R638" i="1"/>
  <c r="O164" i="1"/>
  <c r="M164" i="1"/>
  <c r="P164" i="1"/>
  <c r="N164" i="1"/>
  <c r="O640" i="1"/>
  <c r="M640" i="1"/>
  <c r="P640" i="1"/>
  <c r="N640" i="1"/>
  <c r="K164" i="1"/>
  <c r="K640" i="1"/>
  <c r="I641" i="1"/>
  <c r="L641" i="1"/>
  <c r="I163" i="1"/>
  <c r="L163" i="1"/>
  <c r="B643" i="1"/>
  <c r="C643" i="1"/>
  <c r="E643" i="1" s="1"/>
  <c r="D643" i="1"/>
  <c r="A644" i="1"/>
  <c r="W642" i="1"/>
  <c r="AO639" i="1"/>
  <c r="J640" i="1"/>
  <c r="AB640" i="1"/>
  <c r="AA640" i="1"/>
  <c r="Z640" i="1"/>
  <c r="AJ640" i="1"/>
  <c r="AI640" i="1"/>
  <c r="AH640" i="1"/>
  <c r="AG640" i="1"/>
  <c r="Y163" i="1"/>
  <c r="G161" i="1"/>
  <c r="H162" i="1"/>
  <c r="BB162" i="1" s="1"/>
  <c r="X162" i="1"/>
  <c r="W162" i="1"/>
  <c r="T162" i="1"/>
  <c r="U162" i="1"/>
  <c r="V162" i="1"/>
  <c r="J164" i="1"/>
  <c r="AI164" i="1"/>
  <c r="AG164" i="1"/>
  <c r="AB164" i="1"/>
  <c r="Z164" i="1"/>
  <c r="AJ164" i="1"/>
  <c r="AH164" i="1"/>
  <c r="AA164" i="1"/>
  <c r="AO638" i="1"/>
  <c r="AO165" i="1"/>
  <c r="F642" i="1"/>
  <c r="U642" i="1" s="1"/>
  <c r="BK161" i="1" l="1"/>
  <c r="BO161" i="1"/>
  <c r="BL161" i="1"/>
  <c r="AY161" i="1"/>
  <c r="AX161" i="1"/>
  <c r="R164" i="1"/>
  <c r="S164" i="1"/>
  <c r="Q164" i="1"/>
  <c r="S640" i="1"/>
  <c r="Y641" i="1"/>
  <c r="BH163" i="1"/>
  <c r="BH641" i="1"/>
  <c r="BA639" i="1"/>
  <c r="BA638" i="1"/>
  <c r="BA165" i="1"/>
  <c r="BJ162" i="1"/>
  <c r="BG639" i="1"/>
  <c r="BF639" i="1"/>
  <c r="BF638" i="1"/>
  <c r="BG638" i="1"/>
  <c r="BE640" i="1"/>
  <c r="AZ640" i="1" s="1"/>
  <c r="BE164" i="1"/>
  <c r="AZ164" i="1" s="1"/>
  <c r="BG165" i="1"/>
  <c r="BF165" i="1"/>
  <c r="BC162" i="1"/>
  <c r="BD162" i="1"/>
  <c r="R640" i="1"/>
  <c r="Q640" i="1"/>
  <c r="O163" i="1"/>
  <c r="M163" i="1"/>
  <c r="P163" i="1"/>
  <c r="N163" i="1"/>
  <c r="O641" i="1"/>
  <c r="M641" i="1"/>
  <c r="P641" i="1"/>
  <c r="N641" i="1"/>
  <c r="K163" i="1"/>
  <c r="K641" i="1"/>
  <c r="I162" i="1"/>
  <c r="L162" i="1"/>
  <c r="AO640" i="1"/>
  <c r="B644" i="1"/>
  <c r="A645" i="1"/>
  <c r="C644" i="1"/>
  <c r="E644" i="1" s="1"/>
  <c r="D644" i="1"/>
  <c r="W643" i="1"/>
  <c r="AJ641" i="1"/>
  <c r="J641" i="1"/>
  <c r="AG641" i="1"/>
  <c r="AH641" i="1"/>
  <c r="Z641" i="1"/>
  <c r="AB641" i="1"/>
  <c r="AI641" i="1"/>
  <c r="AA641" i="1"/>
  <c r="V642" i="1"/>
  <c r="X642" i="1"/>
  <c r="AO164" i="1"/>
  <c r="Y162" i="1"/>
  <c r="G160" i="1"/>
  <c r="H161" i="1"/>
  <c r="BB161" i="1" s="1"/>
  <c r="X161" i="1"/>
  <c r="W161" i="1"/>
  <c r="T161" i="1"/>
  <c r="V161" i="1"/>
  <c r="U161" i="1"/>
  <c r="J163" i="1"/>
  <c r="AH163" i="1"/>
  <c r="AI163" i="1"/>
  <c r="AA163" i="1"/>
  <c r="R163" i="1" s="1"/>
  <c r="AG163" i="1"/>
  <c r="AB163" i="1"/>
  <c r="S163" i="1" s="1"/>
  <c r="AJ163" i="1"/>
  <c r="Z163" i="1"/>
  <c r="H642" i="1"/>
  <c r="BB642" i="1" s="1"/>
  <c r="T642" i="1"/>
  <c r="F643" i="1"/>
  <c r="X643" i="1" s="1"/>
  <c r="BK160" i="1" l="1"/>
  <c r="BO160" i="1"/>
  <c r="BL160" i="1"/>
  <c r="AX160" i="1"/>
  <c r="AY160" i="1"/>
  <c r="F644" i="1"/>
  <c r="BH162" i="1"/>
  <c r="BA164" i="1"/>
  <c r="BA640" i="1"/>
  <c r="BJ642" i="1"/>
  <c r="BJ161" i="1"/>
  <c r="BF640" i="1"/>
  <c r="BG640" i="1"/>
  <c r="BF164" i="1"/>
  <c r="BG164" i="1"/>
  <c r="BE641" i="1"/>
  <c r="AZ641" i="1" s="1"/>
  <c r="BE163" i="1"/>
  <c r="AZ163" i="1" s="1"/>
  <c r="BC642" i="1"/>
  <c r="BD642" i="1"/>
  <c r="BC161" i="1"/>
  <c r="BD161" i="1"/>
  <c r="Q163" i="1"/>
  <c r="Q641" i="1"/>
  <c r="R641" i="1"/>
  <c r="S641" i="1"/>
  <c r="O162" i="1"/>
  <c r="M162" i="1"/>
  <c r="P162" i="1"/>
  <c r="N162" i="1"/>
  <c r="K162" i="1"/>
  <c r="I642" i="1"/>
  <c r="L642" i="1"/>
  <c r="I161" i="1"/>
  <c r="L161" i="1"/>
  <c r="AO163" i="1"/>
  <c r="AO641" i="1"/>
  <c r="H644" i="1"/>
  <c r="BB644" i="1" s="1"/>
  <c r="W644" i="1"/>
  <c r="U644" i="1"/>
  <c r="X644" i="1"/>
  <c r="T644" i="1"/>
  <c r="V644" i="1"/>
  <c r="T643" i="1"/>
  <c r="U643" i="1"/>
  <c r="H643" i="1"/>
  <c r="BB643" i="1" s="1"/>
  <c r="Y642" i="1"/>
  <c r="Y161" i="1"/>
  <c r="G159" i="1"/>
  <c r="H160" i="1"/>
  <c r="BB160" i="1" s="1"/>
  <c r="X160" i="1"/>
  <c r="W160" i="1"/>
  <c r="T160" i="1"/>
  <c r="U160" i="1"/>
  <c r="V160" i="1"/>
  <c r="J162" i="1"/>
  <c r="AG162" i="1"/>
  <c r="AI162" i="1"/>
  <c r="AB162" i="1"/>
  <c r="Z162" i="1"/>
  <c r="Q162" i="1" s="1"/>
  <c r="AH162" i="1"/>
  <c r="AJ162" i="1"/>
  <c r="AA162" i="1"/>
  <c r="R162" i="1" s="1"/>
  <c r="B645" i="1"/>
  <c r="D645" i="1"/>
  <c r="A646" i="1"/>
  <c r="C645" i="1"/>
  <c r="E645" i="1" s="1"/>
  <c r="V643" i="1"/>
  <c r="BK159" i="1" l="1"/>
  <c r="BO159" i="1"/>
  <c r="BL159" i="1"/>
  <c r="AY159" i="1"/>
  <c r="AX159" i="1"/>
  <c r="S162" i="1"/>
  <c r="BH161" i="1"/>
  <c r="BH642" i="1"/>
  <c r="BA641" i="1"/>
  <c r="BA163" i="1"/>
  <c r="BJ160" i="1"/>
  <c r="BJ643" i="1"/>
  <c r="BJ644" i="1"/>
  <c r="BG641" i="1"/>
  <c r="BF641" i="1"/>
  <c r="BG163" i="1"/>
  <c r="BF163" i="1"/>
  <c r="BE162" i="1"/>
  <c r="AZ162" i="1" s="1"/>
  <c r="BC160" i="1"/>
  <c r="BD160" i="1"/>
  <c r="BC643" i="1"/>
  <c r="BD643" i="1"/>
  <c r="BC644" i="1"/>
  <c r="BD644" i="1"/>
  <c r="O161" i="1"/>
  <c r="M161" i="1"/>
  <c r="P161" i="1"/>
  <c r="N161" i="1"/>
  <c r="O642" i="1"/>
  <c r="M642" i="1"/>
  <c r="P642" i="1"/>
  <c r="N642" i="1"/>
  <c r="K161" i="1"/>
  <c r="K642" i="1"/>
  <c r="I643" i="1"/>
  <c r="L643" i="1"/>
  <c r="I644" i="1"/>
  <c r="L644" i="1"/>
  <c r="I160" i="1"/>
  <c r="L160" i="1"/>
  <c r="F645" i="1"/>
  <c r="H645" i="1" s="1"/>
  <c r="BB645" i="1" s="1"/>
  <c r="W645" i="1"/>
  <c r="X645" i="1"/>
  <c r="B646" i="1"/>
  <c r="C646" i="1"/>
  <c r="E646" i="1" s="1"/>
  <c r="D646" i="1"/>
  <c r="A647" i="1"/>
  <c r="Y160" i="1"/>
  <c r="G158" i="1"/>
  <c r="H159" i="1"/>
  <c r="BB159" i="1" s="1"/>
  <c r="X159" i="1"/>
  <c r="W159" i="1"/>
  <c r="T159" i="1"/>
  <c r="U159" i="1"/>
  <c r="V159" i="1"/>
  <c r="J161" i="1"/>
  <c r="AJ161" i="1"/>
  <c r="AG161" i="1"/>
  <c r="AA161" i="1"/>
  <c r="AI161" i="1"/>
  <c r="AB161" i="1"/>
  <c r="AH161" i="1"/>
  <c r="Z161" i="1"/>
  <c r="Y643" i="1"/>
  <c r="Y644" i="1"/>
  <c r="AO162" i="1"/>
  <c r="J642" i="1"/>
  <c r="Z642" i="1"/>
  <c r="Q642" i="1" s="1"/>
  <c r="AI642" i="1"/>
  <c r="AB642" i="1"/>
  <c r="AA642" i="1"/>
  <c r="AJ642" i="1"/>
  <c r="AH642" i="1"/>
  <c r="AG642" i="1"/>
  <c r="BK158" i="1" l="1"/>
  <c r="BO158" i="1"/>
  <c r="BL158" i="1"/>
  <c r="AX158" i="1"/>
  <c r="AY158" i="1"/>
  <c r="S642" i="1"/>
  <c r="BH644" i="1"/>
  <c r="BH643" i="1"/>
  <c r="BH160" i="1"/>
  <c r="BA162" i="1"/>
  <c r="BJ159" i="1"/>
  <c r="BJ645" i="1"/>
  <c r="BF162" i="1"/>
  <c r="BG162" i="1"/>
  <c r="BE642" i="1"/>
  <c r="AZ642" i="1" s="1"/>
  <c r="BE161" i="1"/>
  <c r="AZ161" i="1" s="1"/>
  <c r="BC645" i="1"/>
  <c r="BD645" i="1"/>
  <c r="BC159" i="1"/>
  <c r="BD159" i="1"/>
  <c r="Q161" i="1"/>
  <c r="T645" i="1"/>
  <c r="L645" i="1" s="1"/>
  <c r="R642" i="1"/>
  <c r="S161" i="1"/>
  <c r="R161" i="1"/>
  <c r="U645" i="1"/>
  <c r="O160" i="1"/>
  <c r="M160" i="1"/>
  <c r="P160" i="1"/>
  <c r="N160" i="1"/>
  <c r="O644" i="1"/>
  <c r="M644" i="1"/>
  <c r="P644" i="1"/>
  <c r="N644" i="1"/>
  <c r="O643" i="1"/>
  <c r="M643" i="1"/>
  <c r="P643" i="1"/>
  <c r="N643" i="1"/>
  <c r="K160" i="1"/>
  <c r="K644" i="1"/>
  <c r="K643" i="1"/>
  <c r="I159" i="1"/>
  <c r="L159" i="1"/>
  <c r="I645" i="1"/>
  <c r="F646" i="1"/>
  <c r="V645" i="1"/>
  <c r="J643" i="1"/>
  <c r="AJ643" i="1"/>
  <c r="AB643" i="1"/>
  <c r="AG643" i="1"/>
  <c r="AA643" i="1"/>
  <c r="AI643" i="1"/>
  <c r="AH643" i="1"/>
  <c r="Z643" i="1"/>
  <c r="Y159" i="1"/>
  <c r="G157" i="1"/>
  <c r="H158" i="1"/>
  <c r="BB158" i="1" s="1"/>
  <c r="X158" i="1"/>
  <c r="W158" i="1"/>
  <c r="T158" i="1"/>
  <c r="U158" i="1"/>
  <c r="V158" i="1"/>
  <c r="J160" i="1"/>
  <c r="AH160" i="1"/>
  <c r="AJ160" i="1"/>
  <c r="AA160" i="1"/>
  <c r="AG160" i="1"/>
  <c r="AI160" i="1"/>
  <c r="AB160" i="1"/>
  <c r="Z160" i="1"/>
  <c r="AO642" i="1"/>
  <c r="J644" i="1"/>
  <c r="AI644" i="1"/>
  <c r="AJ644" i="1"/>
  <c r="AA644" i="1"/>
  <c r="Z644" i="1"/>
  <c r="AB644" i="1"/>
  <c r="AG644" i="1"/>
  <c r="AH644" i="1"/>
  <c r="B647" i="1"/>
  <c r="D647" i="1"/>
  <c r="A648" i="1"/>
  <c r="C647" i="1"/>
  <c r="E647" i="1" s="1"/>
  <c r="H646" i="1"/>
  <c r="BB646" i="1" s="1"/>
  <c r="W646" i="1"/>
  <c r="U646" i="1"/>
  <c r="X646" i="1"/>
  <c r="T646" i="1"/>
  <c r="V646" i="1"/>
  <c r="AO161" i="1"/>
  <c r="BK157" i="1" l="1"/>
  <c r="BO157" i="1"/>
  <c r="AY157" i="1"/>
  <c r="BL157" i="1"/>
  <c r="AX157" i="1"/>
  <c r="R160" i="1"/>
  <c r="BH159" i="1"/>
  <c r="BH645" i="1"/>
  <c r="BA642" i="1"/>
  <c r="BA161" i="1"/>
  <c r="BJ646" i="1"/>
  <c r="BJ158" i="1"/>
  <c r="BF642" i="1"/>
  <c r="BG642" i="1"/>
  <c r="BG161" i="1"/>
  <c r="BF161" i="1"/>
  <c r="BE643" i="1"/>
  <c r="AZ643" i="1" s="1"/>
  <c r="BE644" i="1"/>
  <c r="AZ644" i="1" s="1"/>
  <c r="BE160" i="1"/>
  <c r="AZ160" i="1" s="1"/>
  <c r="BC158" i="1"/>
  <c r="BD158" i="1"/>
  <c r="BC646" i="1"/>
  <c r="BD646" i="1"/>
  <c r="Y645" i="1"/>
  <c r="Q644" i="1"/>
  <c r="Q160" i="1"/>
  <c r="Q643" i="1"/>
  <c r="S644" i="1"/>
  <c r="R644" i="1"/>
  <c r="S160" i="1"/>
  <c r="R643" i="1"/>
  <c r="S643" i="1"/>
  <c r="O645" i="1"/>
  <c r="M645" i="1"/>
  <c r="P645" i="1"/>
  <c r="N645" i="1"/>
  <c r="O159" i="1"/>
  <c r="M159" i="1"/>
  <c r="P159" i="1"/>
  <c r="N159" i="1"/>
  <c r="K645" i="1"/>
  <c r="K159" i="1"/>
  <c r="I646" i="1"/>
  <c r="L646" i="1"/>
  <c r="I158" i="1"/>
  <c r="L158" i="1"/>
  <c r="Y646" i="1"/>
  <c r="B648" i="1"/>
  <c r="A649" i="1"/>
  <c r="C648" i="1"/>
  <c r="E648" i="1" s="1"/>
  <c r="D648" i="1"/>
  <c r="AO644" i="1"/>
  <c r="AO160" i="1"/>
  <c r="J159" i="1"/>
  <c r="AG159" i="1"/>
  <c r="AB159" i="1"/>
  <c r="AJ159" i="1"/>
  <c r="Z159" i="1"/>
  <c r="AH159" i="1"/>
  <c r="AI159" i="1"/>
  <c r="AA159" i="1"/>
  <c r="R159" i="1" s="1"/>
  <c r="J645" i="1"/>
  <c r="AJ645" i="1"/>
  <c r="AH645" i="1"/>
  <c r="AB645" i="1"/>
  <c r="Z645" i="1"/>
  <c r="AI645" i="1"/>
  <c r="AG645" i="1"/>
  <c r="AA645" i="1"/>
  <c r="R645" i="1" s="1"/>
  <c r="W647" i="1"/>
  <c r="Y158" i="1"/>
  <c r="G156" i="1"/>
  <c r="H157" i="1"/>
  <c r="BB157" i="1" s="1"/>
  <c r="X157" i="1"/>
  <c r="W157" i="1"/>
  <c r="T157" i="1"/>
  <c r="V157" i="1"/>
  <c r="U157" i="1"/>
  <c r="AO643" i="1"/>
  <c r="F647" i="1"/>
  <c r="X647" i="1" s="1"/>
  <c r="S645" i="1" l="1"/>
  <c r="Q645" i="1"/>
  <c r="Q159" i="1"/>
  <c r="BK156" i="1"/>
  <c r="BO156" i="1"/>
  <c r="BL156" i="1"/>
  <c r="AX156" i="1"/>
  <c r="AY156" i="1"/>
  <c r="BH646" i="1"/>
  <c r="BH158" i="1"/>
  <c r="BA160" i="1"/>
  <c r="BA643" i="1"/>
  <c r="BA644" i="1"/>
  <c r="BJ157" i="1"/>
  <c r="BF160" i="1"/>
  <c r="BG160" i="1"/>
  <c r="BG643" i="1"/>
  <c r="BF643" i="1"/>
  <c r="BF644" i="1"/>
  <c r="BG644" i="1"/>
  <c r="BE159" i="1"/>
  <c r="AZ159" i="1" s="1"/>
  <c r="BE645" i="1"/>
  <c r="AZ645" i="1" s="1"/>
  <c r="BC157" i="1"/>
  <c r="BD157" i="1"/>
  <c r="S159" i="1"/>
  <c r="O158" i="1"/>
  <c r="M158" i="1"/>
  <c r="P158" i="1"/>
  <c r="N158" i="1"/>
  <c r="O646" i="1"/>
  <c r="M646" i="1"/>
  <c r="P646" i="1"/>
  <c r="N646" i="1"/>
  <c r="K158" i="1"/>
  <c r="K646" i="1"/>
  <c r="I157" i="1"/>
  <c r="L157" i="1"/>
  <c r="F648" i="1"/>
  <c r="H648" i="1" s="1"/>
  <c r="BB648" i="1" s="1"/>
  <c r="Y157" i="1"/>
  <c r="G155" i="1"/>
  <c r="H156" i="1"/>
  <c r="BB156" i="1" s="1"/>
  <c r="X156" i="1"/>
  <c r="W156" i="1"/>
  <c r="T156" i="1"/>
  <c r="U156" i="1"/>
  <c r="V156" i="1"/>
  <c r="J158" i="1"/>
  <c r="AI158" i="1"/>
  <c r="AG158" i="1"/>
  <c r="AB158" i="1"/>
  <c r="Z158" i="1"/>
  <c r="AJ158" i="1"/>
  <c r="AH158" i="1"/>
  <c r="AA158" i="1"/>
  <c r="R158" i="1" s="1"/>
  <c r="AO645" i="1"/>
  <c r="B649" i="1"/>
  <c r="C649" i="1"/>
  <c r="E649" i="1" s="1"/>
  <c r="D649" i="1"/>
  <c r="A650" i="1"/>
  <c r="AJ646" i="1"/>
  <c r="J646" i="1"/>
  <c r="AB646" i="1"/>
  <c r="Z646" i="1"/>
  <c r="AG646" i="1"/>
  <c r="AI646" i="1"/>
  <c r="AH646" i="1"/>
  <c r="AA646" i="1"/>
  <c r="T647" i="1"/>
  <c r="U647" i="1"/>
  <c r="H647" i="1"/>
  <c r="BB647" i="1" s="1"/>
  <c r="W648" i="1"/>
  <c r="X648" i="1"/>
  <c r="V648" i="1"/>
  <c r="V647" i="1"/>
  <c r="AO159" i="1"/>
  <c r="S646" i="1" l="1"/>
  <c r="S158" i="1"/>
  <c r="BK155" i="1"/>
  <c r="BO155" i="1"/>
  <c r="BL155" i="1"/>
  <c r="AY155" i="1"/>
  <c r="AX155" i="1"/>
  <c r="Q158" i="1"/>
  <c r="Q646" i="1"/>
  <c r="BH157" i="1"/>
  <c r="BA645" i="1"/>
  <c r="BA159" i="1"/>
  <c r="BJ647" i="1"/>
  <c r="BJ156" i="1"/>
  <c r="BJ648" i="1"/>
  <c r="T648" i="1"/>
  <c r="L648" i="1" s="1"/>
  <c r="U648" i="1"/>
  <c r="BG159" i="1"/>
  <c r="BF159" i="1"/>
  <c r="BE646" i="1"/>
  <c r="AZ646" i="1" s="1"/>
  <c r="BE158" i="1"/>
  <c r="AZ158" i="1" s="1"/>
  <c r="BG645" i="1"/>
  <c r="BF645" i="1"/>
  <c r="BC648" i="1"/>
  <c r="BD648" i="1"/>
  <c r="BC156" i="1"/>
  <c r="BD156" i="1"/>
  <c r="BC647" i="1"/>
  <c r="BD647" i="1"/>
  <c r="R646" i="1"/>
  <c r="O157" i="1"/>
  <c r="M157" i="1"/>
  <c r="P157" i="1"/>
  <c r="N157" i="1"/>
  <c r="K157" i="1"/>
  <c r="I647" i="1"/>
  <c r="L647" i="1"/>
  <c r="I156" i="1"/>
  <c r="L156" i="1"/>
  <c r="I648" i="1"/>
  <c r="F649" i="1"/>
  <c r="H649" i="1" s="1"/>
  <c r="BB649" i="1" s="1"/>
  <c r="Y647" i="1"/>
  <c r="AO158" i="1"/>
  <c r="Y156" i="1"/>
  <c r="G154" i="1"/>
  <c r="H155" i="1"/>
  <c r="BB155" i="1" s="1"/>
  <c r="X155" i="1"/>
  <c r="W155" i="1"/>
  <c r="T155" i="1"/>
  <c r="U155" i="1"/>
  <c r="V155" i="1"/>
  <c r="J157" i="1"/>
  <c r="AI157" i="1"/>
  <c r="AB157" i="1"/>
  <c r="AH157" i="1"/>
  <c r="Z157" i="1"/>
  <c r="AJ157" i="1"/>
  <c r="AG157" i="1"/>
  <c r="AA157" i="1"/>
  <c r="AO646" i="1"/>
  <c r="B650" i="1"/>
  <c r="A651" i="1"/>
  <c r="C650" i="1"/>
  <c r="E650" i="1" s="1"/>
  <c r="D650" i="1"/>
  <c r="W649" i="1"/>
  <c r="X649" i="1"/>
  <c r="V649" i="1"/>
  <c r="BK154" i="1" l="1"/>
  <c r="BO154" i="1"/>
  <c r="BL154" i="1"/>
  <c r="AX154" i="1"/>
  <c r="AY154" i="1"/>
  <c r="BH647" i="1"/>
  <c r="BH156" i="1"/>
  <c r="BH648" i="1"/>
  <c r="BA158" i="1"/>
  <c r="BA646" i="1"/>
  <c r="S157" i="1"/>
  <c r="BJ155" i="1"/>
  <c r="BJ649" i="1"/>
  <c r="T649" i="1"/>
  <c r="I649" i="1" s="1"/>
  <c r="U649" i="1"/>
  <c r="Y648" i="1"/>
  <c r="BF646" i="1"/>
  <c r="BG646" i="1"/>
  <c r="BE157" i="1"/>
  <c r="AZ157" i="1" s="1"/>
  <c r="BF158" i="1"/>
  <c r="BG158" i="1"/>
  <c r="BC649" i="1"/>
  <c r="BD649" i="1"/>
  <c r="BC155" i="1"/>
  <c r="BD155" i="1"/>
  <c r="R157" i="1"/>
  <c r="Q157" i="1"/>
  <c r="O648" i="1"/>
  <c r="M648" i="1"/>
  <c r="P648" i="1"/>
  <c r="N648" i="1"/>
  <c r="O156" i="1"/>
  <c r="M156" i="1"/>
  <c r="P156" i="1"/>
  <c r="N156" i="1"/>
  <c r="O647" i="1"/>
  <c r="M647" i="1"/>
  <c r="P647" i="1"/>
  <c r="N647" i="1"/>
  <c r="K648" i="1"/>
  <c r="K156" i="1"/>
  <c r="K647" i="1"/>
  <c r="I155" i="1"/>
  <c r="L155" i="1"/>
  <c r="F650" i="1"/>
  <c r="H650" i="1" s="1"/>
  <c r="BB650" i="1" s="1"/>
  <c r="C651" i="1"/>
  <c r="E651" i="1" s="1"/>
  <c r="B651" i="1"/>
  <c r="D651" i="1"/>
  <c r="F651" i="1" s="1"/>
  <c r="A652" i="1"/>
  <c r="W650" i="1"/>
  <c r="V650" i="1"/>
  <c r="X650" i="1"/>
  <c r="U650" i="1"/>
  <c r="AJ648" i="1"/>
  <c r="J648" i="1"/>
  <c r="AH648" i="1"/>
  <c r="AB648" i="1"/>
  <c r="AA648" i="1"/>
  <c r="AG648" i="1"/>
  <c r="AI648" i="1"/>
  <c r="Z648" i="1"/>
  <c r="AO157" i="1"/>
  <c r="Y155" i="1"/>
  <c r="G153" i="1"/>
  <c r="H154" i="1"/>
  <c r="BB154" i="1" s="1"/>
  <c r="X154" i="1"/>
  <c r="W154" i="1"/>
  <c r="T154" i="1"/>
  <c r="U154" i="1"/>
  <c r="V154" i="1"/>
  <c r="J156" i="1"/>
  <c r="AJ156" i="1"/>
  <c r="AH156" i="1"/>
  <c r="AA156" i="1"/>
  <c r="AI156" i="1"/>
  <c r="AG156" i="1"/>
  <c r="AB156" i="1"/>
  <c r="Z156" i="1"/>
  <c r="J647" i="1"/>
  <c r="AJ647" i="1"/>
  <c r="AH647" i="1"/>
  <c r="AB647" i="1"/>
  <c r="Z647" i="1"/>
  <c r="AI647" i="1"/>
  <c r="AG647" i="1"/>
  <c r="AA647" i="1"/>
  <c r="T650" i="1" l="1"/>
  <c r="BK153" i="1"/>
  <c r="BO153" i="1"/>
  <c r="BL153" i="1"/>
  <c r="AY153" i="1"/>
  <c r="AX153" i="1"/>
  <c r="BH155" i="1"/>
  <c r="BH649" i="1"/>
  <c r="S156" i="1"/>
  <c r="S648" i="1"/>
  <c r="Y649" i="1"/>
  <c r="L649" i="1"/>
  <c r="BA157" i="1"/>
  <c r="Q156" i="1"/>
  <c r="BJ650" i="1"/>
  <c r="BJ154" i="1"/>
  <c r="R647" i="1"/>
  <c r="S647" i="1"/>
  <c r="R156" i="1"/>
  <c r="R648" i="1"/>
  <c r="BG157" i="1"/>
  <c r="BF157" i="1"/>
  <c r="BE647" i="1"/>
  <c r="AZ647" i="1" s="1"/>
  <c r="BE156" i="1"/>
  <c r="AZ156" i="1" s="1"/>
  <c r="BE648" i="1"/>
  <c r="AZ648" i="1" s="1"/>
  <c r="BC154" i="1"/>
  <c r="BD154" i="1"/>
  <c r="BC650" i="1"/>
  <c r="BD650" i="1"/>
  <c r="Q647" i="1"/>
  <c r="Q648" i="1"/>
  <c r="O649" i="1"/>
  <c r="M649" i="1"/>
  <c r="P649" i="1"/>
  <c r="N649" i="1"/>
  <c r="O155" i="1"/>
  <c r="M155" i="1"/>
  <c r="P155" i="1"/>
  <c r="N155" i="1"/>
  <c r="K649" i="1"/>
  <c r="K155" i="1"/>
  <c r="I154" i="1"/>
  <c r="L154" i="1"/>
  <c r="I650" i="1"/>
  <c r="L650" i="1"/>
  <c r="AO647" i="1"/>
  <c r="Y154" i="1"/>
  <c r="G152" i="1"/>
  <c r="H153" i="1"/>
  <c r="BB153" i="1" s="1"/>
  <c r="X153" i="1"/>
  <c r="W153" i="1"/>
  <c r="T153" i="1"/>
  <c r="V153" i="1"/>
  <c r="U153" i="1"/>
  <c r="AO648" i="1"/>
  <c r="Y650" i="1"/>
  <c r="AJ649" i="1"/>
  <c r="J649" i="1"/>
  <c r="AG649" i="1"/>
  <c r="AH649" i="1"/>
  <c r="AA649" i="1"/>
  <c r="AB649" i="1"/>
  <c r="S649" i="1" s="1"/>
  <c r="AI649" i="1"/>
  <c r="Z649" i="1"/>
  <c r="H651" i="1"/>
  <c r="BB651" i="1" s="1"/>
  <c r="X651" i="1"/>
  <c r="V651" i="1"/>
  <c r="W651" i="1"/>
  <c r="U651" i="1"/>
  <c r="T651" i="1"/>
  <c r="J155" i="1"/>
  <c r="AH155" i="1"/>
  <c r="AI155" i="1"/>
  <c r="AA155" i="1"/>
  <c r="AG155" i="1"/>
  <c r="AB155" i="1"/>
  <c r="S155" i="1" s="1"/>
  <c r="AJ155" i="1"/>
  <c r="Z155" i="1"/>
  <c r="B652" i="1"/>
  <c r="D652" i="1"/>
  <c r="A653" i="1"/>
  <c r="C652" i="1"/>
  <c r="E652" i="1" s="1"/>
  <c r="AO156" i="1"/>
  <c r="BK152" i="1" l="1"/>
  <c r="BO152" i="1"/>
  <c r="BL152" i="1"/>
  <c r="AX152" i="1"/>
  <c r="AY152" i="1"/>
  <c r="R155" i="1"/>
  <c r="BH650" i="1"/>
  <c r="BH154" i="1"/>
  <c r="BA156" i="1"/>
  <c r="BA648" i="1"/>
  <c r="BA647" i="1"/>
  <c r="BJ651" i="1"/>
  <c r="BJ153" i="1"/>
  <c r="BF648" i="1"/>
  <c r="BG648" i="1"/>
  <c r="BG647" i="1"/>
  <c r="BF647" i="1"/>
  <c r="BE155" i="1"/>
  <c r="AZ155" i="1" s="1"/>
  <c r="BE649" i="1"/>
  <c r="AZ649" i="1" s="1"/>
  <c r="BF156" i="1"/>
  <c r="BG156" i="1"/>
  <c r="BC651" i="1"/>
  <c r="BD651" i="1"/>
  <c r="BC153" i="1"/>
  <c r="BD153" i="1"/>
  <c r="Q155" i="1"/>
  <c r="Q649" i="1"/>
  <c r="R649" i="1"/>
  <c r="O650" i="1"/>
  <c r="M650" i="1"/>
  <c r="P650" i="1"/>
  <c r="N650" i="1"/>
  <c r="O154" i="1"/>
  <c r="M154" i="1"/>
  <c r="P154" i="1"/>
  <c r="N154" i="1"/>
  <c r="K650" i="1"/>
  <c r="K154" i="1"/>
  <c r="I651" i="1"/>
  <c r="L651" i="1"/>
  <c r="I153" i="1"/>
  <c r="L153" i="1"/>
  <c r="W652" i="1"/>
  <c r="AO155" i="1"/>
  <c r="Y651" i="1"/>
  <c r="AO649" i="1"/>
  <c r="J650" i="1"/>
  <c r="AJ650" i="1"/>
  <c r="AB650" i="1"/>
  <c r="AA650" i="1"/>
  <c r="Z650" i="1"/>
  <c r="AI650" i="1"/>
  <c r="AH650" i="1"/>
  <c r="AG650" i="1"/>
  <c r="Y153" i="1"/>
  <c r="G151" i="1"/>
  <c r="H152" i="1"/>
  <c r="BB152" i="1" s="1"/>
  <c r="X152" i="1"/>
  <c r="W152" i="1"/>
  <c r="T152" i="1"/>
  <c r="U152" i="1"/>
  <c r="V152" i="1"/>
  <c r="J154" i="1"/>
  <c r="AH154" i="1"/>
  <c r="AJ154" i="1"/>
  <c r="AA154" i="1"/>
  <c r="AG154" i="1"/>
  <c r="AI154" i="1"/>
  <c r="AB154" i="1"/>
  <c r="Z154" i="1"/>
  <c r="F652" i="1"/>
  <c r="X652" i="1" s="1"/>
  <c r="B653" i="1"/>
  <c r="A654" i="1"/>
  <c r="C653" i="1"/>
  <c r="E653" i="1" s="1"/>
  <c r="D653" i="1"/>
  <c r="S154" i="1" l="1"/>
  <c r="S650" i="1"/>
  <c r="BK151" i="1"/>
  <c r="BO151" i="1"/>
  <c r="BL151" i="1"/>
  <c r="AY151" i="1"/>
  <c r="AX151" i="1"/>
  <c r="Q154" i="1"/>
  <c r="BH153" i="1"/>
  <c r="BH651" i="1"/>
  <c r="BA155" i="1"/>
  <c r="BA649" i="1"/>
  <c r="BJ152" i="1"/>
  <c r="BG155" i="1"/>
  <c r="BF155" i="1"/>
  <c r="BE154" i="1"/>
  <c r="AZ154" i="1" s="1"/>
  <c r="BE650" i="1"/>
  <c r="AZ650" i="1" s="1"/>
  <c r="BG649" i="1"/>
  <c r="BF649" i="1"/>
  <c r="BC152" i="1"/>
  <c r="BD152" i="1"/>
  <c r="R154" i="1"/>
  <c r="R650" i="1"/>
  <c r="Q650" i="1"/>
  <c r="O153" i="1"/>
  <c r="M153" i="1"/>
  <c r="P153" i="1"/>
  <c r="N153" i="1"/>
  <c r="O651" i="1"/>
  <c r="M651" i="1"/>
  <c r="P651" i="1"/>
  <c r="N651" i="1"/>
  <c r="K153" i="1"/>
  <c r="K651" i="1"/>
  <c r="I152" i="1"/>
  <c r="L152" i="1"/>
  <c r="AO154" i="1"/>
  <c r="W653" i="1"/>
  <c r="J651" i="1"/>
  <c r="AH651" i="1"/>
  <c r="AB651" i="1"/>
  <c r="AI651" i="1"/>
  <c r="Z651" i="1"/>
  <c r="AG651" i="1"/>
  <c r="AJ651" i="1"/>
  <c r="AA651" i="1"/>
  <c r="U652" i="1"/>
  <c r="V652" i="1"/>
  <c r="H652" i="1"/>
  <c r="BB652" i="1" s="1"/>
  <c r="B654" i="1"/>
  <c r="D654" i="1"/>
  <c r="A655" i="1"/>
  <c r="C654" i="1"/>
  <c r="E654" i="1" s="1"/>
  <c r="Y152" i="1"/>
  <c r="G150" i="1"/>
  <c r="H151" i="1"/>
  <c r="BB151" i="1" s="1"/>
  <c r="X151" i="1"/>
  <c r="W151" i="1"/>
  <c r="T151" i="1"/>
  <c r="U151" i="1"/>
  <c r="V151" i="1"/>
  <c r="J153" i="1"/>
  <c r="AI153" i="1"/>
  <c r="AB153" i="1"/>
  <c r="AH153" i="1"/>
  <c r="Z153" i="1"/>
  <c r="Q153" i="1" s="1"/>
  <c r="AJ153" i="1"/>
  <c r="AG153" i="1"/>
  <c r="AA153" i="1"/>
  <c r="R153" i="1" s="1"/>
  <c r="AO650" i="1"/>
  <c r="F653" i="1"/>
  <c r="X653" i="1" s="1"/>
  <c r="T652" i="1"/>
  <c r="S651" i="1" l="1"/>
  <c r="BK150" i="1"/>
  <c r="BO150" i="1"/>
  <c r="BL150" i="1"/>
  <c r="AX150" i="1"/>
  <c r="AY150" i="1"/>
  <c r="BH152" i="1"/>
  <c r="BA650" i="1"/>
  <c r="BA154" i="1"/>
  <c r="BJ151" i="1"/>
  <c r="BJ652" i="1"/>
  <c r="BF154" i="1"/>
  <c r="BG154" i="1"/>
  <c r="BE651" i="1"/>
  <c r="AZ651" i="1" s="1"/>
  <c r="BE153" i="1"/>
  <c r="AZ153" i="1" s="1"/>
  <c r="BF650" i="1"/>
  <c r="BG650" i="1"/>
  <c r="BC151" i="1"/>
  <c r="BD151" i="1"/>
  <c r="BC652" i="1"/>
  <c r="BD652" i="1"/>
  <c r="S153" i="1"/>
  <c r="R651" i="1"/>
  <c r="Q651" i="1"/>
  <c r="O152" i="1"/>
  <c r="M152" i="1"/>
  <c r="P152" i="1"/>
  <c r="N152" i="1"/>
  <c r="K152" i="1"/>
  <c r="I151" i="1"/>
  <c r="L151" i="1"/>
  <c r="I652" i="1"/>
  <c r="L652" i="1"/>
  <c r="W654" i="1"/>
  <c r="AO651" i="1"/>
  <c r="F654" i="1"/>
  <c r="X654" i="1" s="1"/>
  <c r="T653" i="1"/>
  <c r="U653" i="1"/>
  <c r="H653" i="1"/>
  <c r="BB653" i="1" s="1"/>
  <c r="Y652" i="1"/>
  <c r="Y151" i="1"/>
  <c r="G149" i="1"/>
  <c r="H150" i="1"/>
  <c r="BB150" i="1" s="1"/>
  <c r="X150" i="1"/>
  <c r="W150" i="1"/>
  <c r="T150" i="1"/>
  <c r="U150" i="1"/>
  <c r="V150" i="1"/>
  <c r="J152" i="1"/>
  <c r="AG152" i="1"/>
  <c r="AI152" i="1"/>
  <c r="AB152" i="1"/>
  <c r="Z152" i="1"/>
  <c r="AH152" i="1"/>
  <c r="AJ152" i="1"/>
  <c r="AA152" i="1"/>
  <c r="B655" i="1"/>
  <c r="A656" i="1"/>
  <c r="C655" i="1"/>
  <c r="E655" i="1" s="1"/>
  <c r="D655" i="1"/>
  <c r="F655" i="1" s="1"/>
  <c r="AO153" i="1"/>
  <c r="V653" i="1"/>
  <c r="BK149" i="1" l="1"/>
  <c r="BO149" i="1"/>
  <c r="BL149" i="1"/>
  <c r="AY149" i="1"/>
  <c r="AX149" i="1"/>
  <c r="BH652" i="1"/>
  <c r="BH151" i="1"/>
  <c r="BA651" i="1"/>
  <c r="BA153" i="1"/>
  <c r="BJ150" i="1"/>
  <c r="BJ653" i="1"/>
  <c r="BG651" i="1"/>
  <c r="BF651" i="1"/>
  <c r="BE152" i="1"/>
  <c r="AZ152" i="1" s="1"/>
  <c r="BG153" i="1"/>
  <c r="BF153" i="1"/>
  <c r="BC150" i="1"/>
  <c r="BD150" i="1"/>
  <c r="BC653" i="1"/>
  <c r="BD653" i="1"/>
  <c r="R152" i="1"/>
  <c r="S152" i="1"/>
  <c r="Q152" i="1"/>
  <c r="O652" i="1"/>
  <c r="M652" i="1"/>
  <c r="P652" i="1"/>
  <c r="N652" i="1"/>
  <c r="O151" i="1"/>
  <c r="M151" i="1"/>
  <c r="P151" i="1"/>
  <c r="N151" i="1"/>
  <c r="K652" i="1"/>
  <c r="K151" i="1"/>
  <c r="I150" i="1"/>
  <c r="L150" i="1"/>
  <c r="I653" i="1"/>
  <c r="L653" i="1"/>
  <c r="B656" i="1"/>
  <c r="C656" i="1"/>
  <c r="E656" i="1" s="1"/>
  <c r="D656" i="1"/>
  <c r="F656" i="1" s="1"/>
  <c r="A657" i="1"/>
  <c r="J151" i="1"/>
  <c r="AH151" i="1"/>
  <c r="AI151" i="1"/>
  <c r="AA151" i="1"/>
  <c r="AG151" i="1"/>
  <c r="AB151" i="1"/>
  <c r="AJ151" i="1"/>
  <c r="Z151" i="1"/>
  <c r="Y653" i="1"/>
  <c r="T654" i="1"/>
  <c r="U654" i="1"/>
  <c r="H654" i="1"/>
  <c r="BB654" i="1" s="1"/>
  <c r="H655" i="1"/>
  <c r="BB655" i="1" s="1"/>
  <c r="X655" i="1"/>
  <c r="V655" i="1"/>
  <c r="W655" i="1"/>
  <c r="U655" i="1"/>
  <c r="T655" i="1"/>
  <c r="AO152" i="1"/>
  <c r="Y150" i="1"/>
  <c r="G148" i="1"/>
  <c r="H149" i="1"/>
  <c r="BB149" i="1" s="1"/>
  <c r="X149" i="1"/>
  <c r="W149" i="1"/>
  <c r="T149" i="1"/>
  <c r="V149" i="1"/>
  <c r="U149" i="1"/>
  <c r="AJ652" i="1"/>
  <c r="J652" i="1"/>
  <c r="AG652" i="1"/>
  <c r="AB652" i="1"/>
  <c r="S652" i="1" s="1"/>
  <c r="AI652" i="1"/>
  <c r="AH652" i="1"/>
  <c r="AA652" i="1"/>
  <c r="Z652" i="1"/>
  <c r="V654" i="1"/>
  <c r="Q151" i="1" l="1"/>
  <c r="BK148" i="1"/>
  <c r="BO148" i="1"/>
  <c r="BL148" i="1"/>
  <c r="AX148" i="1"/>
  <c r="AY148" i="1"/>
  <c r="BH653" i="1"/>
  <c r="BH150" i="1"/>
  <c r="BA152" i="1"/>
  <c r="BJ655" i="1"/>
  <c r="BJ149" i="1"/>
  <c r="BJ654" i="1"/>
  <c r="BF152" i="1"/>
  <c r="BG152" i="1"/>
  <c r="BE151" i="1"/>
  <c r="AZ151" i="1" s="1"/>
  <c r="BE652" i="1"/>
  <c r="AZ652" i="1" s="1"/>
  <c r="BC149" i="1"/>
  <c r="BD149" i="1"/>
  <c r="BC654" i="1"/>
  <c r="BD654" i="1"/>
  <c r="BC655" i="1"/>
  <c r="BD655" i="1"/>
  <c r="R652" i="1"/>
  <c r="S151" i="1"/>
  <c r="R151" i="1"/>
  <c r="Q652" i="1"/>
  <c r="O653" i="1"/>
  <c r="M653" i="1"/>
  <c r="P653" i="1"/>
  <c r="N653" i="1"/>
  <c r="O150" i="1"/>
  <c r="M150" i="1"/>
  <c r="P150" i="1"/>
  <c r="N150" i="1"/>
  <c r="K653" i="1"/>
  <c r="K150" i="1"/>
  <c r="I149" i="1"/>
  <c r="L149" i="1"/>
  <c r="I655" i="1"/>
  <c r="L655" i="1"/>
  <c r="I654" i="1"/>
  <c r="L654" i="1"/>
  <c r="AO652" i="1"/>
  <c r="Y655" i="1"/>
  <c r="Y654" i="1"/>
  <c r="J653" i="1"/>
  <c r="AH653" i="1"/>
  <c r="AB653" i="1"/>
  <c r="AI653" i="1"/>
  <c r="AA653" i="1"/>
  <c r="AG653" i="1"/>
  <c r="AJ653" i="1"/>
  <c r="Z653" i="1"/>
  <c r="Y149" i="1"/>
  <c r="G147" i="1"/>
  <c r="H148" i="1"/>
  <c r="BB148" i="1" s="1"/>
  <c r="X148" i="1"/>
  <c r="W148" i="1"/>
  <c r="T148" i="1"/>
  <c r="U148" i="1"/>
  <c r="V148" i="1"/>
  <c r="J150" i="1"/>
  <c r="AI150" i="1"/>
  <c r="AG150" i="1"/>
  <c r="AB150" i="1"/>
  <c r="S150" i="1" s="1"/>
  <c r="Z150" i="1"/>
  <c r="AJ150" i="1"/>
  <c r="AH150" i="1"/>
  <c r="AA150" i="1"/>
  <c r="B657" i="1"/>
  <c r="C657" i="1"/>
  <c r="E657" i="1" s="1"/>
  <c r="D657" i="1"/>
  <c r="A658" i="1"/>
  <c r="H656" i="1"/>
  <c r="BB656" i="1" s="1"/>
  <c r="W656" i="1"/>
  <c r="U656" i="1"/>
  <c r="X656" i="1"/>
  <c r="T656" i="1"/>
  <c r="V656" i="1"/>
  <c r="AO151" i="1"/>
  <c r="R150" i="1" l="1"/>
  <c r="BK147" i="1"/>
  <c r="BO147" i="1"/>
  <c r="BL147" i="1"/>
  <c r="AY147" i="1"/>
  <c r="AX147" i="1"/>
  <c r="BH655" i="1"/>
  <c r="BH654" i="1"/>
  <c r="BH149" i="1"/>
  <c r="BA652" i="1"/>
  <c r="BA151" i="1"/>
  <c r="Q150" i="1"/>
  <c r="BJ656" i="1"/>
  <c r="BJ148" i="1"/>
  <c r="BG151" i="1"/>
  <c r="BF151" i="1"/>
  <c r="BF652" i="1"/>
  <c r="BG652" i="1"/>
  <c r="BE150" i="1"/>
  <c r="AZ150" i="1" s="1"/>
  <c r="BE653" i="1"/>
  <c r="AZ653" i="1" s="1"/>
  <c r="BC656" i="1"/>
  <c r="BD656" i="1"/>
  <c r="BC148" i="1"/>
  <c r="BD148" i="1"/>
  <c r="R653" i="1"/>
  <c r="S653" i="1"/>
  <c r="Q653" i="1"/>
  <c r="O654" i="1"/>
  <c r="M654" i="1"/>
  <c r="P654" i="1"/>
  <c r="N654" i="1"/>
  <c r="O655" i="1"/>
  <c r="M655" i="1"/>
  <c r="P655" i="1"/>
  <c r="N655" i="1"/>
  <c r="O149" i="1"/>
  <c r="M149" i="1"/>
  <c r="P149" i="1"/>
  <c r="N149" i="1"/>
  <c r="K654" i="1"/>
  <c r="K655" i="1"/>
  <c r="K149" i="1"/>
  <c r="I148" i="1"/>
  <c r="L148" i="1"/>
  <c r="I656" i="1"/>
  <c r="L656" i="1"/>
  <c r="W657" i="1"/>
  <c r="J149" i="1"/>
  <c r="AJ149" i="1"/>
  <c r="AG149" i="1"/>
  <c r="AA149" i="1"/>
  <c r="AI149" i="1"/>
  <c r="AB149" i="1"/>
  <c r="AH149" i="1"/>
  <c r="Z149" i="1"/>
  <c r="J654" i="1"/>
  <c r="AH654" i="1"/>
  <c r="AJ654" i="1"/>
  <c r="AB654" i="1"/>
  <c r="Z654" i="1"/>
  <c r="AG654" i="1"/>
  <c r="AI654" i="1"/>
  <c r="AA654" i="1"/>
  <c r="J655" i="1"/>
  <c r="AH655" i="1"/>
  <c r="AB655" i="1"/>
  <c r="S655" i="1" s="1"/>
  <c r="AI655" i="1"/>
  <c r="AA655" i="1"/>
  <c r="R655" i="1" s="1"/>
  <c r="AG655" i="1"/>
  <c r="AJ655" i="1"/>
  <c r="Z655" i="1"/>
  <c r="B658" i="1"/>
  <c r="C658" i="1"/>
  <c r="E658" i="1" s="1"/>
  <c r="D658" i="1"/>
  <c r="A659" i="1"/>
  <c r="Y656" i="1"/>
  <c r="AO150" i="1"/>
  <c r="Y148" i="1"/>
  <c r="G146" i="1"/>
  <c r="H147" i="1"/>
  <c r="BB147" i="1" s="1"/>
  <c r="X147" i="1"/>
  <c r="W147" i="1"/>
  <c r="T147" i="1"/>
  <c r="U147" i="1"/>
  <c r="V147" i="1"/>
  <c r="F657" i="1"/>
  <c r="X657" i="1" s="1"/>
  <c r="AO653" i="1"/>
  <c r="BK146" i="1" l="1"/>
  <c r="BO146" i="1"/>
  <c r="BL146" i="1"/>
  <c r="AX146" i="1"/>
  <c r="AY146" i="1"/>
  <c r="Q149" i="1"/>
  <c r="Q655" i="1"/>
  <c r="BH148" i="1"/>
  <c r="BH656" i="1"/>
  <c r="BA653" i="1"/>
  <c r="BA150" i="1"/>
  <c r="BJ147" i="1"/>
  <c r="BF150" i="1"/>
  <c r="BG150" i="1"/>
  <c r="BE149" i="1"/>
  <c r="AZ149" i="1" s="1"/>
  <c r="BE655" i="1"/>
  <c r="AZ655" i="1" s="1"/>
  <c r="BE654" i="1"/>
  <c r="AZ654" i="1" s="1"/>
  <c r="BG653" i="1"/>
  <c r="BF653" i="1"/>
  <c r="BC147" i="1"/>
  <c r="BD147" i="1"/>
  <c r="R654" i="1"/>
  <c r="S654" i="1"/>
  <c r="S149" i="1"/>
  <c r="R149" i="1"/>
  <c r="Q654" i="1"/>
  <c r="O656" i="1"/>
  <c r="M656" i="1"/>
  <c r="P656" i="1"/>
  <c r="N656" i="1"/>
  <c r="O148" i="1"/>
  <c r="M148" i="1"/>
  <c r="P148" i="1"/>
  <c r="N148" i="1"/>
  <c r="K656" i="1"/>
  <c r="K148" i="1"/>
  <c r="I147" i="1"/>
  <c r="L147" i="1"/>
  <c r="Y147" i="1"/>
  <c r="J148" i="1"/>
  <c r="AI148" i="1"/>
  <c r="AG148" i="1"/>
  <c r="AB148" i="1"/>
  <c r="Z148" i="1"/>
  <c r="Q148" i="1" s="1"/>
  <c r="AJ148" i="1"/>
  <c r="AH148" i="1"/>
  <c r="AA148" i="1"/>
  <c r="R148" i="1" s="1"/>
  <c r="B659" i="1"/>
  <c r="C659" i="1"/>
  <c r="E659" i="1" s="1"/>
  <c r="D659" i="1"/>
  <c r="A660" i="1"/>
  <c r="AO654" i="1"/>
  <c r="U657" i="1"/>
  <c r="V657" i="1"/>
  <c r="H657" i="1"/>
  <c r="BB657" i="1" s="1"/>
  <c r="G145" i="1"/>
  <c r="H146" i="1"/>
  <c r="BB146" i="1" s="1"/>
  <c r="X146" i="1"/>
  <c r="W146" i="1"/>
  <c r="T146" i="1"/>
  <c r="U146" i="1"/>
  <c r="V146" i="1"/>
  <c r="W658" i="1"/>
  <c r="J656" i="1"/>
  <c r="AJ656" i="1"/>
  <c r="AB656" i="1"/>
  <c r="AG656" i="1"/>
  <c r="AA656" i="1"/>
  <c r="AI656" i="1"/>
  <c r="AH656" i="1"/>
  <c r="Z656" i="1"/>
  <c r="AO149" i="1"/>
  <c r="F658" i="1"/>
  <c r="X658" i="1" s="1"/>
  <c r="AO655" i="1"/>
  <c r="T657" i="1"/>
  <c r="BK145" i="1" l="1"/>
  <c r="BO145" i="1"/>
  <c r="BL145" i="1"/>
  <c r="AY145" i="1"/>
  <c r="AX145" i="1"/>
  <c r="S148" i="1"/>
  <c r="BH147" i="1"/>
  <c r="BA655" i="1"/>
  <c r="BA654" i="1"/>
  <c r="BA149" i="1"/>
  <c r="BJ146" i="1"/>
  <c r="BJ657" i="1"/>
  <c r="BF654" i="1"/>
  <c r="BG654" i="1"/>
  <c r="BG149" i="1"/>
  <c r="BF149" i="1"/>
  <c r="BG655" i="1"/>
  <c r="BF655" i="1"/>
  <c r="BE148" i="1"/>
  <c r="AZ148" i="1" s="1"/>
  <c r="BE656" i="1"/>
  <c r="AZ656" i="1" s="1"/>
  <c r="BC146" i="1"/>
  <c r="BD146" i="1"/>
  <c r="BC657" i="1"/>
  <c r="BD657" i="1"/>
  <c r="R656" i="1"/>
  <c r="S656" i="1"/>
  <c r="Q656" i="1"/>
  <c r="F659" i="1"/>
  <c r="X659" i="1" s="1"/>
  <c r="O147" i="1"/>
  <c r="M147" i="1"/>
  <c r="P147" i="1"/>
  <c r="N147" i="1"/>
  <c r="K147" i="1"/>
  <c r="I657" i="1"/>
  <c r="L657" i="1"/>
  <c r="I146" i="1"/>
  <c r="L146" i="1"/>
  <c r="Y657" i="1"/>
  <c r="Y146" i="1"/>
  <c r="G144" i="1"/>
  <c r="H145" i="1"/>
  <c r="BB145" i="1" s="1"/>
  <c r="X145" i="1"/>
  <c r="W145" i="1"/>
  <c r="T145" i="1"/>
  <c r="V145" i="1"/>
  <c r="U145" i="1"/>
  <c r="AO148" i="1"/>
  <c r="J147" i="1"/>
  <c r="AG147" i="1"/>
  <c r="AB147" i="1"/>
  <c r="AJ147" i="1"/>
  <c r="Z147" i="1"/>
  <c r="Q147" i="1" s="1"/>
  <c r="AI147" i="1"/>
  <c r="AA147" i="1"/>
  <c r="AH147" i="1"/>
  <c r="U658" i="1"/>
  <c r="V658" i="1"/>
  <c r="H658" i="1"/>
  <c r="BB658" i="1" s="1"/>
  <c r="AO656" i="1"/>
  <c r="B660" i="1"/>
  <c r="C660" i="1"/>
  <c r="E660" i="1" s="1"/>
  <c r="D660" i="1"/>
  <c r="F660" i="1" s="1"/>
  <c r="A661" i="1"/>
  <c r="H659" i="1"/>
  <c r="BB659" i="1" s="1"/>
  <c r="W659" i="1"/>
  <c r="T659" i="1"/>
  <c r="T658" i="1"/>
  <c r="BK144" i="1" l="1"/>
  <c r="BO144" i="1"/>
  <c r="BL144" i="1"/>
  <c r="AX144" i="1"/>
  <c r="AY144" i="1"/>
  <c r="U659" i="1"/>
  <c r="V659" i="1"/>
  <c r="BH657" i="1"/>
  <c r="BH146" i="1"/>
  <c r="BA148" i="1"/>
  <c r="BA656" i="1"/>
  <c r="BJ145" i="1"/>
  <c r="BJ659" i="1"/>
  <c r="BJ658" i="1"/>
  <c r="BF148" i="1"/>
  <c r="BG148" i="1"/>
  <c r="BF656" i="1"/>
  <c r="BG656" i="1"/>
  <c r="BE147" i="1"/>
  <c r="AZ147" i="1" s="1"/>
  <c r="BC145" i="1"/>
  <c r="BD145" i="1"/>
  <c r="BC659" i="1"/>
  <c r="BD659" i="1"/>
  <c r="BC658" i="1"/>
  <c r="BD658" i="1"/>
  <c r="R147" i="1"/>
  <c r="S147" i="1"/>
  <c r="O146" i="1"/>
  <c r="M146" i="1"/>
  <c r="P146" i="1"/>
  <c r="N146" i="1"/>
  <c r="O657" i="1"/>
  <c r="M657" i="1"/>
  <c r="P657" i="1"/>
  <c r="N657" i="1"/>
  <c r="K146" i="1"/>
  <c r="K657" i="1"/>
  <c r="I659" i="1"/>
  <c r="L659" i="1"/>
  <c r="I145" i="1"/>
  <c r="L145" i="1"/>
  <c r="I658" i="1"/>
  <c r="L658" i="1"/>
  <c r="Y659" i="1"/>
  <c r="Y658" i="1"/>
  <c r="B661" i="1"/>
  <c r="A662" i="1"/>
  <c r="C661" i="1"/>
  <c r="E661" i="1" s="1"/>
  <c r="D661" i="1"/>
  <c r="H660" i="1"/>
  <c r="BB660" i="1" s="1"/>
  <c r="W660" i="1"/>
  <c r="U660" i="1"/>
  <c r="X660" i="1"/>
  <c r="T660" i="1"/>
  <c r="V660" i="1"/>
  <c r="AO147" i="1"/>
  <c r="Y145" i="1"/>
  <c r="G143" i="1"/>
  <c r="H144" i="1"/>
  <c r="BB144" i="1" s="1"/>
  <c r="X144" i="1"/>
  <c r="W144" i="1"/>
  <c r="T144" i="1"/>
  <c r="U144" i="1"/>
  <c r="V144" i="1"/>
  <c r="J146" i="1"/>
  <c r="AH146" i="1"/>
  <c r="AJ146" i="1"/>
  <c r="AA146" i="1"/>
  <c r="R146" i="1" s="1"/>
  <c r="AG146" i="1"/>
  <c r="AI146" i="1"/>
  <c r="AB146" i="1"/>
  <c r="Z146" i="1"/>
  <c r="AJ657" i="1"/>
  <c r="J657" i="1"/>
  <c r="AB657" i="1"/>
  <c r="AG657" i="1"/>
  <c r="Z657" i="1"/>
  <c r="AI657" i="1"/>
  <c r="AH657" i="1"/>
  <c r="AA657" i="1"/>
  <c r="R657" i="1" s="1"/>
  <c r="Q657" i="1" l="1"/>
  <c r="BK143" i="1"/>
  <c r="BO143" i="1"/>
  <c r="BL143" i="1"/>
  <c r="AY143" i="1"/>
  <c r="AX143" i="1"/>
  <c r="BH658" i="1"/>
  <c r="BH659" i="1"/>
  <c r="BH145" i="1"/>
  <c r="BA147" i="1"/>
  <c r="BJ144" i="1"/>
  <c r="BJ660" i="1"/>
  <c r="BG147" i="1"/>
  <c r="BF147" i="1"/>
  <c r="BE657" i="1"/>
  <c r="AZ657" i="1" s="1"/>
  <c r="BE146" i="1"/>
  <c r="AZ146" i="1" s="1"/>
  <c r="BC660" i="1"/>
  <c r="BD660" i="1"/>
  <c r="BC144" i="1"/>
  <c r="BD144" i="1"/>
  <c r="S657" i="1"/>
  <c r="S146" i="1"/>
  <c r="Q146" i="1"/>
  <c r="O658" i="1"/>
  <c r="M658" i="1"/>
  <c r="P658" i="1"/>
  <c r="N658" i="1"/>
  <c r="O145" i="1"/>
  <c r="M145" i="1"/>
  <c r="P145" i="1"/>
  <c r="N145" i="1"/>
  <c r="O659" i="1"/>
  <c r="M659" i="1"/>
  <c r="P659" i="1"/>
  <c r="N659" i="1"/>
  <c r="K658" i="1"/>
  <c r="K145" i="1"/>
  <c r="K659" i="1"/>
  <c r="I144" i="1"/>
  <c r="L144" i="1"/>
  <c r="I660" i="1"/>
  <c r="L660" i="1"/>
  <c r="F661" i="1"/>
  <c r="X661" i="1" s="1"/>
  <c r="AO146" i="1"/>
  <c r="AO657" i="1"/>
  <c r="Y144" i="1"/>
  <c r="G142" i="1"/>
  <c r="H143" i="1"/>
  <c r="BB143" i="1" s="1"/>
  <c r="X143" i="1"/>
  <c r="W143" i="1"/>
  <c r="T143" i="1"/>
  <c r="U143" i="1"/>
  <c r="V143" i="1"/>
  <c r="J145" i="1"/>
  <c r="AJ145" i="1"/>
  <c r="AG145" i="1"/>
  <c r="AA145" i="1"/>
  <c r="AI145" i="1"/>
  <c r="AB145" i="1"/>
  <c r="AH145" i="1"/>
  <c r="Z145" i="1"/>
  <c r="Y660" i="1"/>
  <c r="H661" i="1"/>
  <c r="BB661" i="1" s="1"/>
  <c r="U661" i="1"/>
  <c r="W661" i="1"/>
  <c r="T661" i="1"/>
  <c r="J659" i="1"/>
  <c r="AI659" i="1"/>
  <c r="AG659" i="1"/>
  <c r="AB659" i="1"/>
  <c r="S659" i="1" s="1"/>
  <c r="Z659" i="1"/>
  <c r="Q659" i="1" s="1"/>
  <c r="AJ659" i="1"/>
  <c r="AH659" i="1"/>
  <c r="AA659" i="1"/>
  <c r="B662" i="1"/>
  <c r="D662" i="1"/>
  <c r="A663" i="1"/>
  <c r="C662" i="1"/>
  <c r="E662" i="1" s="1"/>
  <c r="J658" i="1"/>
  <c r="AH658" i="1"/>
  <c r="AJ658" i="1"/>
  <c r="AB658" i="1"/>
  <c r="S658" i="1" s="1"/>
  <c r="AA658" i="1"/>
  <c r="AG658" i="1"/>
  <c r="AI658" i="1"/>
  <c r="Z658" i="1"/>
  <c r="R659" i="1" l="1"/>
  <c r="Q145" i="1"/>
  <c r="V661" i="1"/>
  <c r="BK142" i="1"/>
  <c r="BO142" i="1"/>
  <c r="BL142" i="1"/>
  <c r="AX142" i="1"/>
  <c r="AY142" i="1"/>
  <c r="BH144" i="1"/>
  <c r="BH660" i="1"/>
  <c r="BA657" i="1"/>
  <c r="BA146" i="1"/>
  <c r="BJ661" i="1"/>
  <c r="BJ143" i="1"/>
  <c r="BG657" i="1"/>
  <c r="BF657" i="1"/>
  <c r="BE659" i="1"/>
  <c r="AZ659" i="1" s="1"/>
  <c r="BE145" i="1"/>
  <c r="AZ145" i="1" s="1"/>
  <c r="BE658" i="1"/>
  <c r="AZ658" i="1" s="1"/>
  <c r="BF146" i="1"/>
  <c r="BG146" i="1"/>
  <c r="BC661" i="1"/>
  <c r="BD661" i="1"/>
  <c r="BC143" i="1"/>
  <c r="BD143" i="1"/>
  <c r="Q658" i="1"/>
  <c r="R658" i="1"/>
  <c r="S145" i="1"/>
  <c r="R145" i="1"/>
  <c r="O660" i="1"/>
  <c r="M660" i="1"/>
  <c r="P660" i="1"/>
  <c r="N660" i="1"/>
  <c r="O144" i="1"/>
  <c r="M144" i="1"/>
  <c r="P144" i="1"/>
  <c r="N144" i="1"/>
  <c r="K660" i="1"/>
  <c r="K144" i="1"/>
  <c r="I661" i="1"/>
  <c r="L661" i="1"/>
  <c r="I143" i="1"/>
  <c r="L143" i="1"/>
  <c r="AO145" i="1"/>
  <c r="AO658" i="1"/>
  <c r="B663" i="1"/>
  <c r="C663" i="1"/>
  <c r="E663" i="1" s="1"/>
  <c r="D663" i="1"/>
  <c r="F663" i="1" s="1"/>
  <c r="A664" i="1"/>
  <c r="J660" i="1"/>
  <c r="AH660" i="1"/>
  <c r="AB660" i="1"/>
  <c r="S660" i="1" s="1"/>
  <c r="AI660" i="1"/>
  <c r="AA660" i="1"/>
  <c r="R660" i="1" s="1"/>
  <c r="AG660" i="1"/>
  <c r="AJ660" i="1"/>
  <c r="Z660" i="1"/>
  <c r="Y143" i="1"/>
  <c r="G141" i="1"/>
  <c r="H142" i="1"/>
  <c r="BB142" i="1" s="1"/>
  <c r="X142" i="1"/>
  <c r="W142" i="1"/>
  <c r="T142" i="1"/>
  <c r="U142" i="1"/>
  <c r="V142" i="1"/>
  <c r="J144" i="1"/>
  <c r="AH144" i="1"/>
  <c r="AJ144" i="1"/>
  <c r="AA144" i="1"/>
  <c r="AG144" i="1"/>
  <c r="AI144" i="1"/>
  <c r="AB144" i="1"/>
  <c r="S144" i="1" s="1"/>
  <c r="Z144" i="1"/>
  <c r="W662" i="1"/>
  <c r="AO659" i="1"/>
  <c r="Y661" i="1"/>
  <c r="F662" i="1"/>
  <c r="X662" i="1" s="1"/>
  <c r="Q144" i="1" l="1"/>
  <c r="Q660" i="1"/>
  <c r="BK141" i="1"/>
  <c r="BO141" i="1"/>
  <c r="BL141" i="1"/>
  <c r="AY141" i="1"/>
  <c r="AX141" i="1"/>
  <c r="BH143" i="1"/>
  <c r="BH661" i="1"/>
  <c r="BA658" i="1"/>
  <c r="BA659" i="1"/>
  <c r="BA145" i="1"/>
  <c r="BJ142" i="1"/>
  <c r="BF658" i="1"/>
  <c r="BG658" i="1"/>
  <c r="BG659" i="1"/>
  <c r="BF659" i="1"/>
  <c r="BE144" i="1"/>
  <c r="AZ144" i="1" s="1"/>
  <c r="BE660" i="1"/>
  <c r="AZ660" i="1" s="1"/>
  <c r="BG145" i="1"/>
  <c r="BF145" i="1"/>
  <c r="BC142" i="1"/>
  <c r="BD142" i="1"/>
  <c r="R144" i="1"/>
  <c r="O143" i="1"/>
  <c r="M143" i="1"/>
  <c r="P143" i="1"/>
  <c r="N143" i="1"/>
  <c r="O661" i="1"/>
  <c r="M661" i="1"/>
  <c r="P661" i="1"/>
  <c r="N661" i="1"/>
  <c r="K143" i="1"/>
  <c r="K661" i="1"/>
  <c r="I142" i="1"/>
  <c r="L142" i="1"/>
  <c r="AO144" i="1"/>
  <c r="J143" i="1"/>
  <c r="AG143" i="1"/>
  <c r="AB143" i="1"/>
  <c r="AJ143" i="1"/>
  <c r="Z143" i="1"/>
  <c r="AH143" i="1"/>
  <c r="AI143" i="1"/>
  <c r="AA143" i="1"/>
  <c r="R143" i="1" s="1"/>
  <c r="V662" i="1"/>
  <c r="H662" i="1"/>
  <c r="BB662" i="1" s="1"/>
  <c r="J661" i="1"/>
  <c r="AH661" i="1"/>
  <c r="AB661" i="1"/>
  <c r="AJ661" i="1"/>
  <c r="Z661" i="1"/>
  <c r="AG661" i="1"/>
  <c r="AI661" i="1"/>
  <c r="AA661" i="1"/>
  <c r="R661" i="1" s="1"/>
  <c r="Y142" i="1"/>
  <c r="G140" i="1"/>
  <c r="H141" i="1"/>
  <c r="BB141" i="1" s="1"/>
  <c r="X141" i="1"/>
  <c r="W141" i="1"/>
  <c r="T141" i="1"/>
  <c r="V141" i="1"/>
  <c r="U141" i="1"/>
  <c r="AO660" i="1"/>
  <c r="B664" i="1"/>
  <c r="C664" i="1"/>
  <c r="E664" i="1" s="1"/>
  <c r="D664" i="1"/>
  <c r="A665" i="1"/>
  <c r="H663" i="1"/>
  <c r="BB663" i="1" s="1"/>
  <c r="X663" i="1"/>
  <c r="V663" i="1"/>
  <c r="W663" i="1"/>
  <c r="U663" i="1"/>
  <c r="T663" i="1"/>
  <c r="U662" i="1"/>
  <c r="T662" i="1"/>
  <c r="Q143" i="1" l="1"/>
  <c r="BK140" i="1"/>
  <c r="BO140" i="1"/>
  <c r="BL140" i="1"/>
  <c r="AX140" i="1"/>
  <c r="AY140" i="1"/>
  <c r="Q661" i="1"/>
  <c r="BH142" i="1"/>
  <c r="BA660" i="1"/>
  <c r="BA144" i="1"/>
  <c r="BJ141" i="1"/>
  <c r="BJ663" i="1"/>
  <c r="BJ662" i="1"/>
  <c r="BF144" i="1"/>
  <c r="BG144" i="1"/>
  <c r="BE661" i="1"/>
  <c r="AZ661" i="1" s="1"/>
  <c r="BE143" i="1"/>
  <c r="AZ143" i="1" s="1"/>
  <c r="BF660" i="1"/>
  <c r="BG660" i="1"/>
  <c r="BC141" i="1"/>
  <c r="BD141" i="1"/>
  <c r="BC663" i="1"/>
  <c r="BD663" i="1"/>
  <c r="BC662" i="1"/>
  <c r="BD662" i="1"/>
  <c r="S661" i="1"/>
  <c r="S143" i="1"/>
  <c r="O142" i="1"/>
  <c r="M142" i="1"/>
  <c r="P142" i="1"/>
  <c r="N142" i="1"/>
  <c r="K142" i="1"/>
  <c r="I141" i="1"/>
  <c r="L141" i="1"/>
  <c r="I662" i="1"/>
  <c r="L662" i="1"/>
  <c r="I663" i="1"/>
  <c r="L663" i="1"/>
  <c r="Y662" i="1"/>
  <c r="Y141" i="1"/>
  <c r="G139" i="1"/>
  <c r="H140" i="1"/>
  <c r="BB140" i="1" s="1"/>
  <c r="X140" i="1"/>
  <c r="W140" i="1"/>
  <c r="T140" i="1"/>
  <c r="U140" i="1"/>
  <c r="V140" i="1"/>
  <c r="J142" i="1"/>
  <c r="AI142" i="1"/>
  <c r="AG142" i="1"/>
  <c r="AB142" i="1"/>
  <c r="Z142" i="1"/>
  <c r="AJ142" i="1"/>
  <c r="AH142" i="1"/>
  <c r="AA142" i="1"/>
  <c r="AO661" i="1"/>
  <c r="F664" i="1"/>
  <c r="X664" i="1" s="1"/>
  <c r="AO143" i="1"/>
  <c r="Y663" i="1"/>
  <c r="B665" i="1"/>
  <c r="A666" i="1"/>
  <c r="C665" i="1"/>
  <c r="E665" i="1" s="1"/>
  <c r="D665" i="1"/>
  <c r="W664" i="1"/>
  <c r="U664" i="1" l="1"/>
  <c r="BK139" i="1"/>
  <c r="BO139" i="1"/>
  <c r="BL139" i="1"/>
  <c r="AY139" i="1"/>
  <c r="AX139" i="1"/>
  <c r="V664" i="1"/>
  <c r="T664" i="1"/>
  <c r="I664" i="1" s="1"/>
  <c r="BH662" i="1"/>
  <c r="BH663" i="1"/>
  <c r="BH141" i="1"/>
  <c r="BA143" i="1"/>
  <c r="BA661" i="1"/>
  <c r="BJ140" i="1"/>
  <c r="BG661" i="1"/>
  <c r="BF661" i="1"/>
  <c r="BG143" i="1"/>
  <c r="BF143" i="1"/>
  <c r="BE142" i="1"/>
  <c r="AZ142" i="1" s="1"/>
  <c r="BC140" i="1"/>
  <c r="BD140" i="1"/>
  <c r="R142" i="1"/>
  <c r="S142" i="1"/>
  <c r="Q142" i="1"/>
  <c r="H664" i="1"/>
  <c r="O663" i="1"/>
  <c r="M663" i="1"/>
  <c r="P663" i="1"/>
  <c r="N663" i="1"/>
  <c r="O662" i="1"/>
  <c r="M662" i="1"/>
  <c r="P662" i="1"/>
  <c r="N662" i="1"/>
  <c r="O141" i="1"/>
  <c r="M141" i="1"/>
  <c r="P141" i="1"/>
  <c r="N141" i="1"/>
  <c r="K663" i="1"/>
  <c r="K662" i="1"/>
  <c r="K141" i="1"/>
  <c r="I140" i="1"/>
  <c r="L140" i="1"/>
  <c r="AJ662" i="1"/>
  <c r="J662" i="1"/>
  <c r="AG662" i="1"/>
  <c r="Z662" i="1"/>
  <c r="AB662" i="1"/>
  <c r="AI662" i="1"/>
  <c r="AH662" i="1"/>
  <c r="AA662" i="1"/>
  <c r="W665" i="1"/>
  <c r="B666" i="1"/>
  <c r="C666" i="1"/>
  <c r="E666" i="1" s="1"/>
  <c r="D666" i="1"/>
  <c r="A667" i="1"/>
  <c r="J663" i="1"/>
  <c r="AJ663" i="1"/>
  <c r="AH663" i="1"/>
  <c r="AB663" i="1"/>
  <c r="Z663" i="1"/>
  <c r="AI663" i="1"/>
  <c r="AA663" i="1"/>
  <c r="AG663" i="1"/>
  <c r="AO142" i="1"/>
  <c r="Y140" i="1"/>
  <c r="G138" i="1"/>
  <c r="H139" i="1"/>
  <c r="BB139" i="1" s="1"/>
  <c r="X139" i="1"/>
  <c r="W139" i="1"/>
  <c r="T139" i="1"/>
  <c r="U139" i="1"/>
  <c r="V139" i="1"/>
  <c r="J141" i="1"/>
  <c r="AI141" i="1"/>
  <c r="AB141" i="1"/>
  <c r="AH141" i="1"/>
  <c r="Z141" i="1"/>
  <c r="AJ141" i="1"/>
  <c r="AG141" i="1"/>
  <c r="AA141" i="1"/>
  <c r="F665" i="1"/>
  <c r="H665" i="1" s="1"/>
  <c r="BB665" i="1" s="1"/>
  <c r="R663" i="1" l="1"/>
  <c r="Y664" i="1"/>
  <c r="R141" i="1"/>
  <c r="BK138" i="1"/>
  <c r="BO138" i="1"/>
  <c r="BL138" i="1"/>
  <c r="AX138" i="1"/>
  <c r="AY138" i="1"/>
  <c r="R662" i="1"/>
  <c r="BH140" i="1"/>
  <c r="BA142" i="1"/>
  <c r="BJ665" i="1"/>
  <c r="BJ139" i="1"/>
  <c r="BF142" i="1"/>
  <c r="BG142" i="1"/>
  <c r="BE141" i="1"/>
  <c r="AZ141" i="1" s="1"/>
  <c r="BE662" i="1"/>
  <c r="AZ662" i="1" s="1"/>
  <c r="BE663" i="1"/>
  <c r="AZ663" i="1" s="1"/>
  <c r="BC665" i="1"/>
  <c r="BD665" i="1"/>
  <c r="BC139" i="1"/>
  <c r="BD139" i="1"/>
  <c r="L664" i="1"/>
  <c r="BB664" i="1"/>
  <c r="Q663" i="1"/>
  <c r="Q662" i="1"/>
  <c r="S141" i="1"/>
  <c r="S663" i="1"/>
  <c r="S662" i="1"/>
  <c r="Q141" i="1"/>
  <c r="O140" i="1"/>
  <c r="M140" i="1"/>
  <c r="P140" i="1"/>
  <c r="N140" i="1"/>
  <c r="O664" i="1"/>
  <c r="M664" i="1"/>
  <c r="P664" i="1"/>
  <c r="N664" i="1"/>
  <c r="K140" i="1"/>
  <c r="K664" i="1"/>
  <c r="I139" i="1"/>
  <c r="L139" i="1"/>
  <c r="B667" i="1"/>
  <c r="C667" i="1"/>
  <c r="E667" i="1" s="1"/>
  <c r="D667" i="1"/>
  <c r="A668" i="1"/>
  <c r="W666" i="1"/>
  <c r="AO662" i="1"/>
  <c r="J664" i="1"/>
  <c r="AJ664" i="1"/>
  <c r="AB664" i="1"/>
  <c r="S664" i="1" s="1"/>
  <c r="AG664" i="1"/>
  <c r="Z664" i="1"/>
  <c r="AI664" i="1"/>
  <c r="AH664" i="1"/>
  <c r="AA664" i="1"/>
  <c r="T665" i="1"/>
  <c r="X665" i="1"/>
  <c r="AO141" i="1"/>
  <c r="Y139" i="1"/>
  <c r="G137" i="1"/>
  <c r="H138" i="1"/>
  <c r="BB138" i="1" s="1"/>
  <c r="X138" i="1"/>
  <c r="W138" i="1"/>
  <c r="T138" i="1"/>
  <c r="U138" i="1"/>
  <c r="V138" i="1"/>
  <c r="J140" i="1"/>
  <c r="AI140" i="1"/>
  <c r="AG140" i="1"/>
  <c r="AB140" i="1"/>
  <c r="S140" i="1" s="1"/>
  <c r="Z140" i="1"/>
  <c r="Q140" i="1" s="1"/>
  <c r="AJ140" i="1"/>
  <c r="AH140" i="1"/>
  <c r="AA140" i="1"/>
  <c r="R140" i="1" s="1"/>
  <c r="AO663" i="1"/>
  <c r="F666" i="1"/>
  <c r="X666" i="1" s="1"/>
  <c r="U665" i="1"/>
  <c r="V665" i="1"/>
  <c r="BK137" i="1" l="1"/>
  <c r="BO137" i="1"/>
  <c r="BL137" i="1"/>
  <c r="AY137" i="1"/>
  <c r="AX137" i="1"/>
  <c r="BH139" i="1"/>
  <c r="BH665" i="1"/>
  <c r="BA663" i="1"/>
  <c r="BA141" i="1"/>
  <c r="BA662" i="1"/>
  <c r="BJ138" i="1"/>
  <c r="BJ664" i="1"/>
  <c r="BG663" i="1"/>
  <c r="BF663" i="1"/>
  <c r="BG141" i="1"/>
  <c r="BF141" i="1"/>
  <c r="BE664" i="1"/>
  <c r="AZ664" i="1" s="1"/>
  <c r="BE140" i="1"/>
  <c r="AZ140" i="1" s="1"/>
  <c r="BF662" i="1"/>
  <c r="BG662" i="1"/>
  <c r="BC138" i="1"/>
  <c r="BD138" i="1"/>
  <c r="BC664" i="1"/>
  <c r="BD664" i="1"/>
  <c r="Q664" i="1"/>
  <c r="F667" i="1"/>
  <c r="H667" i="1" s="1"/>
  <c r="BB667" i="1" s="1"/>
  <c r="R664" i="1"/>
  <c r="O139" i="1"/>
  <c r="M139" i="1"/>
  <c r="P139" i="1"/>
  <c r="N139" i="1"/>
  <c r="K139" i="1"/>
  <c r="I138" i="1"/>
  <c r="L138" i="1"/>
  <c r="I665" i="1"/>
  <c r="L665" i="1"/>
  <c r="Y138" i="1"/>
  <c r="G136" i="1"/>
  <c r="H137" i="1"/>
  <c r="BB137" i="1" s="1"/>
  <c r="X137" i="1"/>
  <c r="W137" i="1"/>
  <c r="T137" i="1"/>
  <c r="V137" i="1"/>
  <c r="U137" i="1"/>
  <c r="AO664" i="1"/>
  <c r="AO140" i="1"/>
  <c r="U666" i="1"/>
  <c r="V666" i="1"/>
  <c r="H666" i="1"/>
  <c r="BB666" i="1" s="1"/>
  <c r="J139" i="1"/>
  <c r="AH139" i="1"/>
  <c r="AI139" i="1"/>
  <c r="AA139" i="1"/>
  <c r="AG139" i="1"/>
  <c r="AB139" i="1"/>
  <c r="AJ139" i="1"/>
  <c r="Z139" i="1"/>
  <c r="Y665" i="1"/>
  <c r="B668" i="1"/>
  <c r="A669" i="1"/>
  <c r="C668" i="1"/>
  <c r="E668" i="1" s="1"/>
  <c r="D668" i="1"/>
  <c r="X667" i="1"/>
  <c r="W667" i="1"/>
  <c r="T667" i="1"/>
  <c r="T666" i="1"/>
  <c r="Q139" i="1" l="1"/>
  <c r="BK136" i="1"/>
  <c r="BO136" i="1"/>
  <c r="BL136" i="1"/>
  <c r="AX136" i="1"/>
  <c r="AY136" i="1"/>
  <c r="BH664" i="1"/>
  <c r="BH138" i="1"/>
  <c r="BA664" i="1"/>
  <c r="BA140" i="1"/>
  <c r="BJ666" i="1"/>
  <c r="BJ137" i="1"/>
  <c r="BJ667" i="1"/>
  <c r="BF664" i="1"/>
  <c r="BG664" i="1"/>
  <c r="BE139" i="1"/>
  <c r="AZ139" i="1" s="1"/>
  <c r="BF140" i="1"/>
  <c r="BG140" i="1"/>
  <c r="BC666" i="1"/>
  <c r="BD666" i="1"/>
  <c r="BC137" i="1"/>
  <c r="BD137" i="1"/>
  <c r="BC667" i="1"/>
  <c r="BD667" i="1"/>
  <c r="U667" i="1"/>
  <c r="V667" i="1"/>
  <c r="S139" i="1"/>
  <c r="R139" i="1"/>
  <c r="O665" i="1"/>
  <c r="M665" i="1"/>
  <c r="P665" i="1"/>
  <c r="N665" i="1"/>
  <c r="O138" i="1"/>
  <c r="M138" i="1"/>
  <c r="P138" i="1"/>
  <c r="N138" i="1"/>
  <c r="K665" i="1"/>
  <c r="K138" i="1"/>
  <c r="I666" i="1"/>
  <c r="L666" i="1"/>
  <c r="I667" i="1"/>
  <c r="L667" i="1"/>
  <c r="I137" i="1"/>
  <c r="L137" i="1"/>
  <c r="Y666" i="1"/>
  <c r="C669" i="1"/>
  <c r="E669" i="1" s="1"/>
  <c r="B669" i="1"/>
  <c r="D669" i="1"/>
  <c r="A670" i="1"/>
  <c r="Y137" i="1"/>
  <c r="G135" i="1"/>
  <c r="H136" i="1"/>
  <c r="BB136" i="1" s="1"/>
  <c r="X136" i="1"/>
  <c r="W136" i="1"/>
  <c r="T136" i="1"/>
  <c r="U136" i="1"/>
  <c r="V136" i="1"/>
  <c r="J138" i="1"/>
  <c r="AH138" i="1"/>
  <c r="AJ138" i="1"/>
  <c r="AA138" i="1"/>
  <c r="AG138" i="1"/>
  <c r="AI138" i="1"/>
  <c r="AB138" i="1"/>
  <c r="Z138" i="1"/>
  <c r="F668" i="1"/>
  <c r="H668" i="1" s="1"/>
  <c r="BB668" i="1" s="1"/>
  <c r="W668" i="1"/>
  <c r="J665" i="1"/>
  <c r="AJ665" i="1"/>
  <c r="AH665" i="1"/>
  <c r="AB665" i="1"/>
  <c r="AA665" i="1"/>
  <c r="AI665" i="1"/>
  <c r="AG665" i="1"/>
  <c r="Z665" i="1"/>
  <c r="AO139" i="1"/>
  <c r="F669" i="1" l="1"/>
  <c r="BK135" i="1"/>
  <c r="BO135" i="1"/>
  <c r="BL135" i="1"/>
  <c r="AY135" i="1"/>
  <c r="AX135" i="1"/>
  <c r="BH667" i="1"/>
  <c r="BH137" i="1"/>
  <c r="BH666" i="1"/>
  <c r="Q665" i="1"/>
  <c r="BA139" i="1"/>
  <c r="BJ668" i="1"/>
  <c r="BJ136" i="1"/>
  <c r="Q138" i="1"/>
  <c r="BG139" i="1"/>
  <c r="BF139" i="1"/>
  <c r="BE138" i="1"/>
  <c r="AZ138" i="1" s="1"/>
  <c r="BE665" i="1"/>
  <c r="AZ665" i="1" s="1"/>
  <c r="BC668" i="1"/>
  <c r="BD668" i="1"/>
  <c r="BC136" i="1"/>
  <c r="BD136" i="1"/>
  <c r="R665" i="1"/>
  <c r="S138" i="1"/>
  <c r="Y667" i="1"/>
  <c r="S665" i="1"/>
  <c r="R138" i="1"/>
  <c r="O137" i="1"/>
  <c r="M137" i="1"/>
  <c r="P137" i="1"/>
  <c r="N137" i="1"/>
  <c r="O667" i="1"/>
  <c r="M667" i="1"/>
  <c r="P667" i="1"/>
  <c r="N667" i="1"/>
  <c r="O666" i="1"/>
  <c r="M666" i="1"/>
  <c r="P666" i="1"/>
  <c r="N666" i="1"/>
  <c r="K137" i="1"/>
  <c r="K667" i="1"/>
  <c r="K666" i="1"/>
  <c r="I136" i="1"/>
  <c r="L136" i="1"/>
  <c r="X668" i="1"/>
  <c r="T668" i="1"/>
  <c r="Y136" i="1"/>
  <c r="G134" i="1"/>
  <c r="H135" i="1"/>
  <c r="BB135" i="1" s="1"/>
  <c r="X135" i="1"/>
  <c r="W135" i="1"/>
  <c r="T135" i="1"/>
  <c r="U135" i="1"/>
  <c r="V135" i="1"/>
  <c r="J137" i="1"/>
  <c r="AI137" i="1"/>
  <c r="AB137" i="1"/>
  <c r="AH137" i="1"/>
  <c r="Z137" i="1"/>
  <c r="Q137" i="1" s="1"/>
  <c r="AJ137" i="1"/>
  <c r="AG137" i="1"/>
  <c r="AA137" i="1"/>
  <c r="H669" i="1"/>
  <c r="BB669" i="1" s="1"/>
  <c r="X669" i="1"/>
  <c r="U669" i="1"/>
  <c r="W669" i="1"/>
  <c r="T669" i="1"/>
  <c r="V669" i="1"/>
  <c r="AJ667" i="1"/>
  <c r="J667" i="1"/>
  <c r="AH667" i="1"/>
  <c r="AA667" i="1"/>
  <c r="R667" i="1" s="1"/>
  <c r="AG667" i="1"/>
  <c r="AI667" i="1"/>
  <c r="AB667" i="1"/>
  <c r="Z667" i="1"/>
  <c r="J666" i="1"/>
  <c r="AJ666" i="1"/>
  <c r="AB666" i="1"/>
  <c r="AG666" i="1"/>
  <c r="Z666" i="1"/>
  <c r="AI666" i="1"/>
  <c r="AH666" i="1"/>
  <c r="AA666" i="1"/>
  <c r="R666" i="1" s="1"/>
  <c r="AO665" i="1"/>
  <c r="B670" i="1"/>
  <c r="C670" i="1"/>
  <c r="E670" i="1" s="1"/>
  <c r="D670" i="1"/>
  <c r="A671" i="1"/>
  <c r="U668" i="1"/>
  <c r="V668" i="1"/>
  <c r="AO138" i="1"/>
  <c r="Q666" i="1" l="1"/>
  <c r="BK134" i="1"/>
  <c r="BO134" i="1"/>
  <c r="BL134" i="1"/>
  <c r="AX134" i="1"/>
  <c r="AY134" i="1"/>
  <c r="R137" i="1"/>
  <c r="BH136" i="1"/>
  <c r="BH668" i="1"/>
  <c r="BA665" i="1"/>
  <c r="BA138" i="1"/>
  <c r="BJ669" i="1"/>
  <c r="BJ135" i="1"/>
  <c r="BF138" i="1"/>
  <c r="BG138" i="1"/>
  <c r="BE666" i="1"/>
  <c r="AZ666" i="1" s="1"/>
  <c r="BE667" i="1"/>
  <c r="AZ667" i="1" s="1"/>
  <c r="BE137" i="1"/>
  <c r="AZ137" i="1" s="1"/>
  <c r="BG665" i="1"/>
  <c r="BF665" i="1"/>
  <c r="BC669" i="1"/>
  <c r="BD669" i="1"/>
  <c r="BC135" i="1"/>
  <c r="BD135" i="1"/>
  <c r="S666" i="1"/>
  <c r="S667" i="1"/>
  <c r="S137" i="1"/>
  <c r="Q667" i="1"/>
  <c r="F670" i="1"/>
  <c r="U670" i="1" s="1"/>
  <c r="O136" i="1"/>
  <c r="M136" i="1"/>
  <c r="P136" i="1"/>
  <c r="N136" i="1"/>
  <c r="K136" i="1"/>
  <c r="I669" i="1"/>
  <c r="L669" i="1"/>
  <c r="I135" i="1"/>
  <c r="L135" i="1"/>
  <c r="I668" i="1"/>
  <c r="J668" i="1" s="1"/>
  <c r="L668" i="1"/>
  <c r="Y668" i="1"/>
  <c r="AO667" i="1"/>
  <c r="C671" i="1"/>
  <c r="E671" i="1" s="1"/>
  <c r="B671" i="1"/>
  <c r="D671" i="1"/>
  <c r="F671" i="1" s="1"/>
  <c r="A672" i="1"/>
  <c r="W670" i="1"/>
  <c r="AO666" i="1"/>
  <c r="Y669" i="1"/>
  <c r="Y135" i="1"/>
  <c r="G133" i="1"/>
  <c r="H134" i="1"/>
  <c r="BB134" i="1" s="1"/>
  <c r="X134" i="1"/>
  <c r="W134" i="1"/>
  <c r="T134" i="1"/>
  <c r="U134" i="1"/>
  <c r="V134" i="1"/>
  <c r="J136" i="1"/>
  <c r="AH136" i="1"/>
  <c r="AJ136" i="1"/>
  <c r="AA136" i="1"/>
  <c r="R136" i="1" s="1"/>
  <c r="AG136" i="1"/>
  <c r="AI136" i="1"/>
  <c r="AB136" i="1"/>
  <c r="Z136" i="1"/>
  <c r="AO137" i="1"/>
  <c r="BK133" i="1" l="1"/>
  <c r="BO133" i="1"/>
  <c r="BL133" i="1"/>
  <c r="AY133" i="1"/>
  <c r="AX133" i="1"/>
  <c r="T670" i="1"/>
  <c r="I670" i="1" s="1"/>
  <c r="H670" i="1"/>
  <c r="BB670" i="1" s="1"/>
  <c r="X670" i="1"/>
  <c r="V670" i="1"/>
  <c r="BH135" i="1"/>
  <c r="BH669" i="1"/>
  <c r="BA137" i="1"/>
  <c r="BA666" i="1"/>
  <c r="BA667" i="1"/>
  <c r="BJ670" i="1"/>
  <c r="BJ134" i="1"/>
  <c r="BG137" i="1"/>
  <c r="BF137" i="1"/>
  <c r="BF666" i="1"/>
  <c r="BG666" i="1"/>
  <c r="BG667" i="1"/>
  <c r="BF667" i="1"/>
  <c r="BE136" i="1"/>
  <c r="AZ136" i="1" s="1"/>
  <c r="BC134" i="1"/>
  <c r="BD134" i="1"/>
  <c r="BC670" i="1"/>
  <c r="BD670" i="1"/>
  <c r="S136" i="1"/>
  <c r="Q136" i="1"/>
  <c r="O135" i="1"/>
  <c r="M135" i="1"/>
  <c r="P135" i="1"/>
  <c r="N135" i="1"/>
  <c r="O668" i="1"/>
  <c r="M668" i="1"/>
  <c r="P668" i="1"/>
  <c r="N668" i="1"/>
  <c r="O669" i="1"/>
  <c r="M669" i="1"/>
  <c r="P669" i="1"/>
  <c r="N669" i="1"/>
  <c r="K668" i="1"/>
  <c r="K135" i="1"/>
  <c r="K669" i="1"/>
  <c r="AG668" i="1"/>
  <c r="Z668" i="1"/>
  <c r="AA668" i="1"/>
  <c r="AH668" i="1"/>
  <c r="I134" i="1"/>
  <c r="L134" i="1"/>
  <c r="L670" i="1"/>
  <c r="AB668" i="1"/>
  <c r="AI668" i="1"/>
  <c r="AJ668" i="1"/>
  <c r="Y134" i="1"/>
  <c r="G132" i="1"/>
  <c r="H133" i="1"/>
  <c r="BB133" i="1" s="1"/>
  <c r="X133" i="1"/>
  <c r="W133" i="1"/>
  <c r="T133" i="1"/>
  <c r="V133" i="1"/>
  <c r="U133" i="1"/>
  <c r="J669" i="1"/>
  <c r="AJ669" i="1"/>
  <c r="AH669" i="1"/>
  <c r="AB669" i="1"/>
  <c r="Z669" i="1"/>
  <c r="AI669" i="1"/>
  <c r="AG669" i="1"/>
  <c r="AA669" i="1"/>
  <c r="H671" i="1"/>
  <c r="BB671" i="1" s="1"/>
  <c r="X671" i="1"/>
  <c r="V671" i="1"/>
  <c r="W671" i="1"/>
  <c r="U671" i="1"/>
  <c r="T671" i="1"/>
  <c r="AO136" i="1"/>
  <c r="J135" i="1"/>
  <c r="AH135" i="1"/>
  <c r="AI135" i="1"/>
  <c r="AA135" i="1"/>
  <c r="R135" i="1" s="1"/>
  <c r="AG135" i="1"/>
  <c r="AB135" i="1"/>
  <c r="S135" i="1" s="1"/>
  <c r="AJ135" i="1"/>
  <c r="Z135" i="1"/>
  <c r="B672" i="1"/>
  <c r="C672" i="1"/>
  <c r="E672" i="1" s="1"/>
  <c r="D672" i="1"/>
  <c r="A673" i="1"/>
  <c r="Y670" i="1" l="1"/>
  <c r="BK132" i="1"/>
  <c r="BO132" i="1"/>
  <c r="BL132" i="1"/>
  <c r="AX132" i="1"/>
  <c r="AY132" i="1"/>
  <c r="BH670" i="1"/>
  <c r="BH134" i="1"/>
  <c r="BA136" i="1"/>
  <c r="BJ671" i="1"/>
  <c r="BJ133" i="1"/>
  <c r="BF136" i="1"/>
  <c r="BG136" i="1"/>
  <c r="BE669" i="1"/>
  <c r="AZ669" i="1" s="1"/>
  <c r="BE668" i="1"/>
  <c r="AZ668" i="1" s="1"/>
  <c r="BE135" i="1"/>
  <c r="AZ135" i="1" s="1"/>
  <c r="BC671" i="1"/>
  <c r="BD671" i="1"/>
  <c r="BC133" i="1"/>
  <c r="BD133" i="1"/>
  <c r="F672" i="1"/>
  <c r="U672" i="1" s="1"/>
  <c r="Q135" i="1"/>
  <c r="Q669" i="1"/>
  <c r="Q668" i="1"/>
  <c r="R669" i="1"/>
  <c r="S669" i="1"/>
  <c r="S668" i="1"/>
  <c r="R668" i="1"/>
  <c r="O670" i="1"/>
  <c r="M670" i="1"/>
  <c r="P670" i="1"/>
  <c r="N670" i="1"/>
  <c r="O134" i="1"/>
  <c r="M134" i="1"/>
  <c r="P134" i="1"/>
  <c r="N134" i="1"/>
  <c r="K670" i="1"/>
  <c r="K134" i="1"/>
  <c r="AO668" i="1"/>
  <c r="I671" i="1"/>
  <c r="L671" i="1"/>
  <c r="I133" i="1"/>
  <c r="L133" i="1"/>
  <c r="B673" i="1"/>
  <c r="C673" i="1"/>
  <c r="E673" i="1" s="1"/>
  <c r="D673" i="1"/>
  <c r="A674" i="1"/>
  <c r="W672" i="1"/>
  <c r="V672" i="1"/>
  <c r="AO669" i="1"/>
  <c r="Y133" i="1"/>
  <c r="G131" i="1"/>
  <c r="H132" i="1"/>
  <c r="BB132" i="1" s="1"/>
  <c r="X132" i="1"/>
  <c r="W132" i="1"/>
  <c r="T132" i="1"/>
  <c r="U132" i="1"/>
  <c r="V132" i="1"/>
  <c r="J134" i="1"/>
  <c r="AJ134" i="1"/>
  <c r="AH134" i="1"/>
  <c r="AA134" i="1"/>
  <c r="AI134" i="1"/>
  <c r="AG134" i="1"/>
  <c r="AB134" i="1"/>
  <c r="Z134" i="1"/>
  <c r="AO135" i="1"/>
  <c r="J670" i="1"/>
  <c r="AI670" i="1"/>
  <c r="AG670" i="1"/>
  <c r="AA670" i="1"/>
  <c r="AJ670" i="1"/>
  <c r="AH670" i="1"/>
  <c r="AB670" i="1"/>
  <c r="Z670" i="1"/>
  <c r="Y671" i="1"/>
  <c r="S134" i="1" l="1"/>
  <c r="BK131" i="1"/>
  <c r="BO131" i="1"/>
  <c r="BL131" i="1"/>
  <c r="AY131" i="1"/>
  <c r="AX131" i="1"/>
  <c r="X672" i="1"/>
  <c r="T672" i="1"/>
  <c r="Y672" i="1" s="1"/>
  <c r="H672" i="1"/>
  <c r="BB672" i="1" s="1"/>
  <c r="BC672" i="1" s="1"/>
  <c r="Q134" i="1"/>
  <c r="F673" i="1"/>
  <c r="BH133" i="1"/>
  <c r="BH671" i="1"/>
  <c r="BA135" i="1"/>
  <c r="BA669" i="1"/>
  <c r="BA668" i="1"/>
  <c r="BJ132" i="1"/>
  <c r="BG135" i="1"/>
  <c r="BF135" i="1"/>
  <c r="BG669" i="1"/>
  <c r="BF669" i="1"/>
  <c r="R670" i="1"/>
  <c r="BE134" i="1"/>
  <c r="AZ134" i="1" s="1"/>
  <c r="BE670" i="1"/>
  <c r="AZ670" i="1" s="1"/>
  <c r="BF668" i="1"/>
  <c r="BG668" i="1"/>
  <c r="BC132" i="1"/>
  <c r="BD132" i="1"/>
  <c r="S670" i="1"/>
  <c r="R134" i="1"/>
  <c r="Q670" i="1"/>
  <c r="O133" i="1"/>
  <c r="M133" i="1"/>
  <c r="P133" i="1"/>
  <c r="N133" i="1"/>
  <c r="O671" i="1"/>
  <c r="M671" i="1"/>
  <c r="P671" i="1"/>
  <c r="N671" i="1"/>
  <c r="K133" i="1"/>
  <c r="K671" i="1"/>
  <c r="I132" i="1"/>
  <c r="L132" i="1"/>
  <c r="I672" i="1"/>
  <c r="AO670" i="1"/>
  <c r="Y132" i="1"/>
  <c r="G130" i="1"/>
  <c r="H131" i="1"/>
  <c r="BB131" i="1" s="1"/>
  <c r="X131" i="1"/>
  <c r="W131" i="1"/>
  <c r="T131" i="1"/>
  <c r="U131" i="1"/>
  <c r="V131" i="1"/>
  <c r="J133" i="1"/>
  <c r="AI133" i="1"/>
  <c r="AB133" i="1"/>
  <c r="AH133" i="1"/>
  <c r="Z133" i="1"/>
  <c r="AJ133" i="1"/>
  <c r="AG133" i="1"/>
  <c r="AA133" i="1"/>
  <c r="J671" i="1"/>
  <c r="AH671" i="1"/>
  <c r="AB671" i="1"/>
  <c r="S671" i="1" s="1"/>
  <c r="AI671" i="1"/>
  <c r="Z671" i="1"/>
  <c r="AG671" i="1"/>
  <c r="AJ671" i="1"/>
  <c r="AA671" i="1"/>
  <c r="AO134" i="1"/>
  <c r="B674" i="1"/>
  <c r="C674" i="1"/>
  <c r="E674" i="1" s="1"/>
  <c r="D674" i="1"/>
  <c r="A675" i="1"/>
  <c r="H673" i="1"/>
  <c r="BB673" i="1" s="1"/>
  <c r="X673" i="1"/>
  <c r="V673" i="1"/>
  <c r="W673" i="1"/>
  <c r="U673" i="1"/>
  <c r="T673" i="1"/>
  <c r="Q133" i="1" l="1"/>
  <c r="R133" i="1"/>
  <c r="BJ672" i="1"/>
  <c r="L672" i="1"/>
  <c r="BK130" i="1"/>
  <c r="BO130" i="1"/>
  <c r="BL130" i="1"/>
  <c r="AX130" i="1"/>
  <c r="AY130" i="1"/>
  <c r="BD672" i="1"/>
  <c r="BH672" i="1" s="1"/>
  <c r="BH132" i="1"/>
  <c r="BA670" i="1"/>
  <c r="BA134" i="1"/>
  <c r="BJ673" i="1"/>
  <c r="BJ131" i="1"/>
  <c r="BF670" i="1"/>
  <c r="BG670" i="1"/>
  <c r="BF134" i="1"/>
  <c r="BG134" i="1"/>
  <c r="BE671" i="1"/>
  <c r="AZ671" i="1" s="1"/>
  <c r="BE133" i="1"/>
  <c r="AZ133" i="1" s="1"/>
  <c r="BC673" i="1"/>
  <c r="BD673" i="1"/>
  <c r="BC131" i="1"/>
  <c r="BD131" i="1"/>
  <c r="F674" i="1"/>
  <c r="Q671" i="1"/>
  <c r="R671" i="1"/>
  <c r="S133" i="1"/>
  <c r="O672" i="1"/>
  <c r="M672" i="1"/>
  <c r="P672" i="1"/>
  <c r="N672" i="1"/>
  <c r="O132" i="1"/>
  <c r="M132" i="1"/>
  <c r="P132" i="1"/>
  <c r="N132" i="1"/>
  <c r="K672" i="1"/>
  <c r="K132" i="1"/>
  <c r="I131" i="1"/>
  <c r="L131" i="1"/>
  <c r="I673" i="1"/>
  <c r="L673" i="1"/>
  <c r="Y673" i="1"/>
  <c r="B675" i="1"/>
  <c r="C675" i="1"/>
  <c r="E675" i="1" s="1"/>
  <c r="D675" i="1"/>
  <c r="A676" i="1"/>
  <c r="H674" i="1"/>
  <c r="BB674" i="1" s="1"/>
  <c r="W674" i="1"/>
  <c r="U674" i="1"/>
  <c r="X674" i="1"/>
  <c r="T674" i="1"/>
  <c r="V674" i="1"/>
  <c r="AO133" i="1"/>
  <c r="Y131" i="1"/>
  <c r="G129" i="1"/>
  <c r="H130" i="1"/>
  <c r="BB130" i="1" s="1"/>
  <c r="X130" i="1"/>
  <c r="W130" i="1"/>
  <c r="T130" i="1"/>
  <c r="U130" i="1"/>
  <c r="V130" i="1"/>
  <c r="J132" i="1"/>
  <c r="AJ132" i="1"/>
  <c r="AH132" i="1"/>
  <c r="AA132" i="1"/>
  <c r="AI132" i="1"/>
  <c r="AG132" i="1"/>
  <c r="AB132" i="1"/>
  <c r="Z132" i="1"/>
  <c r="AJ672" i="1"/>
  <c r="J672" i="1"/>
  <c r="AG672" i="1"/>
  <c r="AB672" i="1"/>
  <c r="AA672" i="1"/>
  <c r="R672" i="1" s="1"/>
  <c r="AH672" i="1"/>
  <c r="AI672" i="1"/>
  <c r="Z672" i="1"/>
  <c r="AO671" i="1"/>
  <c r="S132" i="1" l="1"/>
  <c r="BK129" i="1"/>
  <c r="BO129" i="1"/>
  <c r="BL129" i="1"/>
  <c r="AY129" i="1"/>
  <c r="AX129" i="1"/>
  <c r="Q672" i="1"/>
  <c r="Q132" i="1"/>
  <c r="BH131" i="1"/>
  <c r="BH673" i="1"/>
  <c r="BA671" i="1"/>
  <c r="BA133" i="1"/>
  <c r="BJ130" i="1"/>
  <c r="BJ674" i="1"/>
  <c r="BG671" i="1"/>
  <c r="BF671" i="1"/>
  <c r="BG133" i="1"/>
  <c r="BF133" i="1"/>
  <c r="BE132" i="1"/>
  <c r="AZ132" i="1" s="1"/>
  <c r="BE672" i="1"/>
  <c r="AZ672" i="1" s="1"/>
  <c r="BC130" i="1"/>
  <c r="BD130" i="1"/>
  <c r="BC674" i="1"/>
  <c r="BD674" i="1"/>
  <c r="F675" i="1"/>
  <c r="S672" i="1"/>
  <c r="R132" i="1"/>
  <c r="O673" i="1"/>
  <c r="M673" i="1"/>
  <c r="P673" i="1"/>
  <c r="N673" i="1"/>
  <c r="O131" i="1"/>
  <c r="M131" i="1"/>
  <c r="P131" i="1"/>
  <c r="N131" i="1"/>
  <c r="K673" i="1"/>
  <c r="K131" i="1"/>
  <c r="I130" i="1"/>
  <c r="L130" i="1"/>
  <c r="I674" i="1"/>
  <c r="L674" i="1"/>
  <c r="AO672" i="1"/>
  <c r="Y130" i="1"/>
  <c r="G128" i="1"/>
  <c r="H129" i="1"/>
  <c r="BB129" i="1" s="1"/>
  <c r="X129" i="1"/>
  <c r="W129" i="1"/>
  <c r="T129" i="1"/>
  <c r="V129" i="1"/>
  <c r="U129" i="1"/>
  <c r="B676" i="1"/>
  <c r="D676" i="1"/>
  <c r="A677" i="1"/>
  <c r="C676" i="1"/>
  <c r="E676" i="1" s="1"/>
  <c r="H675" i="1"/>
  <c r="BB675" i="1" s="1"/>
  <c r="X675" i="1"/>
  <c r="U675" i="1"/>
  <c r="W675" i="1"/>
  <c r="T675" i="1"/>
  <c r="V675" i="1"/>
  <c r="AO132" i="1"/>
  <c r="J131" i="1"/>
  <c r="AG131" i="1"/>
  <c r="AB131" i="1"/>
  <c r="S131" i="1" s="1"/>
  <c r="AJ131" i="1"/>
  <c r="Z131" i="1"/>
  <c r="AH131" i="1"/>
  <c r="AI131" i="1"/>
  <c r="AA131" i="1"/>
  <c r="Y674" i="1"/>
  <c r="J673" i="1"/>
  <c r="AJ673" i="1"/>
  <c r="AH673" i="1"/>
  <c r="AB673" i="1"/>
  <c r="S673" i="1" s="1"/>
  <c r="AA673" i="1"/>
  <c r="AI673" i="1"/>
  <c r="AG673" i="1"/>
  <c r="Z673" i="1"/>
  <c r="BK128" i="1" l="1"/>
  <c r="BO128" i="1"/>
  <c r="BL128" i="1"/>
  <c r="AX128" i="1"/>
  <c r="AY128" i="1"/>
  <c r="BH674" i="1"/>
  <c r="BH130" i="1"/>
  <c r="BA132" i="1"/>
  <c r="BA672" i="1"/>
  <c r="BJ675" i="1"/>
  <c r="BJ129" i="1"/>
  <c r="BF132" i="1"/>
  <c r="BG132" i="1"/>
  <c r="BE131" i="1"/>
  <c r="AZ131" i="1" s="1"/>
  <c r="BE673" i="1"/>
  <c r="AZ673" i="1" s="1"/>
  <c r="BF672" i="1"/>
  <c r="BG672" i="1"/>
  <c r="BC675" i="1"/>
  <c r="BD675" i="1"/>
  <c r="BC129" i="1"/>
  <c r="BD129" i="1"/>
  <c r="R673" i="1"/>
  <c r="R131" i="1"/>
  <c r="Q673" i="1"/>
  <c r="Q131" i="1"/>
  <c r="O674" i="1"/>
  <c r="M674" i="1"/>
  <c r="P674" i="1"/>
  <c r="N674" i="1"/>
  <c r="O130" i="1"/>
  <c r="M130" i="1"/>
  <c r="P130" i="1"/>
  <c r="N130" i="1"/>
  <c r="K674" i="1"/>
  <c r="K130" i="1"/>
  <c r="I129" i="1"/>
  <c r="L129" i="1"/>
  <c r="I675" i="1"/>
  <c r="L675" i="1"/>
  <c r="AO673" i="1"/>
  <c r="AJ674" i="1"/>
  <c r="J674" i="1"/>
  <c r="AG674" i="1"/>
  <c r="AI674" i="1"/>
  <c r="AH674" i="1"/>
  <c r="AB674" i="1"/>
  <c r="AA674" i="1"/>
  <c r="Z674" i="1"/>
  <c r="AO131" i="1"/>
  <c r="Y675" i="1"/>
  <c r="B677" i="1"/>
  <c r="A678" i="1"/>
  <c r="C677" i="1"/>
  <c r="E677" i="1" s="1"/>
  <c r="D677" i="1"/>
  <c r="Y129" i="1"/>
  <c r="G127" i="1"/>
  <c r="H128" i="1"/>
  <c r="BB128" i="1" s="1"/>
  <c r="X128" i="1"/>
  <c r="W128" i="1"/>
  <c r="T128" i="1"/>
  <c r="U128" i="1"/>
  <c r="V128" i="1"/>
  <c r="J130" i="1"/>
  <c r="AH130" i="1"/>
  <c r="AJ130" i="1"/>
  <c r="AA130" i="1"/>
  <c r="R130" i="1" s="1"/>
  <c r="AG130" i="1"/>
  <c r="AI130" i="1"/>
  <c r="AB130" i="1"/>
  <c r="Z130" i="1"/>
  <c r="W676" i="1"/>
  <c r="F676" i="1"/>
  <c r="X676" i="1" s="1"/>
  <c r="BK127" i="1" l="1"/>
  <c r="BO127" i="1"/>
  <c r="BL127" i="1"/>
  <c r="AY127" i="1"/>
  <c r="AX127" i="1"/>
  <c r="S674" i="1"/>
  <c r="BH129" i="1"/>
  <c r="BH675" i="1"/>
  <c r="BA131" i="1"/>
  <c r="BA673" i="1"/>
  <c r="BJ128" i="1"/>
  <c r="BG131" i="1"/>
  <c r="BF131" i="1"/>
  <c r="BG673" i="1"/>
  <c r="BF673" i="1"/>
  <c r="BE130" i="1"/>
  <c r="AZ130" i="1" s="1"/>
  <c r="BE674" i="1"/>
  <c r="AZ674" i="1" s="1"/>
  <c r="BC128" i="1"/>
  <c r="BD128" i="1"/>
  <c r="Q130" i="1"/>
  <c r="F677" i="1"/>
  <c r="X677" i="1" s="1"/>
  <c r="Q674" i="1"/>
  <c r="S130" i="1"/>
  <c r="R674" i="1"/>
  <c r="O675" i="1"/>
  <c r="M675" i="1"/>
  <c r="P675" i="1"/>
  <c r="N675" i="1"/>
  <c r="O129" i="1"/>
  <c r="M129" i="1"/>
  <c r="P129" i="1"/>
  <c r="N129" i="1"/>
  <c r="K675" i="1"/>
  <c r="K129" i="1"/>
  <c r="I128" i="1"/>
  <c r="L128" i="1"/>
  <c r="AO130" i="1"/>
  <c r="B678" i="1"/>
  <c r="D678" i="1"/>
  <c r="A679" i="1"/>
  <c r="C678" i="1"/>
  <c r="E678" i="1" s="1"/>
  <c r="V676" i="1"/>
  <c r="Y128" i="1"/>
  <c r="G126" i="1"/>
  <c r="H127" i="1"/>
  <c r="BB127" i="1" s="1"/>
  <c r="X127" i="1"/>
  <c r="W127" i="1"/>
  <c r="T127" i="1"/>
  <c r="U127" i="1"/>
  <c r="V127" i="1"/>
  <c r="J129" i="1"/>
  <c r="AI129" i="1"/>
  <c r="AB129" i="1"/>
  <c r="AH129" i="1"/>
  <c r="Z129" i="1"/>
  <c r="AJ129" i="1"/>
  <c r="AG129" i="1"/>
  <c r="AA129" i="1"/>
  <c r="H677" i="1"/>
  <c r="BB677" i="1" s="1"/>
  <c r="U677" i="1"/>
  <c r="W677" i="1"/>
  <c r="T677" i="1"/>
  <c r="AJ675" i="1"/>
  <c r="J675" i="1"/>
  <c r="AB675" i="1"/>
  <c r="AH675" i="1"/>
  <c r="AI675" i="1"/>
  <c r="AG675" i="1"/>
  <c r="Z675" i="1"/>
  <c r="AA675" i="1"/>
  <c r="AO674" i="1"/>
  <c r="U676" i="1"/>
  <c r="H676" i="1"/>
  <c r="BB676" i="1" s="1"/>
  <c r="T676" i="1"/>
  <c r="S675" i="1" l="1"/>
  <c r="S129" i="1"/>
  <c r="BK126" i="1"/>
  <c r="BO126" i="1"/>
  <c r="BL126" i="1"/>
  <c r="AX126" i="1"/>
  <c r="AY126" i="1"/>
  <c r="BH128" i="1"/>
  <c r="BA674" i="1"/>
  <c r="BA130" i="1"/>
  <c r="BJ676" i="1"/>
  <c r="BJ677" i="1"/>
  <c r="BJ127" i="1"/>
  <c r="BF130" i="1"/>
  <c r="BG130" i="1"/>
  <c r="BE129" i="1"/>
  <c r="AZ129" i="1" s="1"/>
  <c r="BE675" i="1"/>
  <c r="AZ675" i="1" s="1"/>
  <c r="BF674" i="1"/>
  <c r="BG674" i="1"/>
  <c r="BC676" i="1"/>
  <c r="BD676" i="1"/>
  <c r="BC677" i="1"/>
  <c r="BD677" i="1"/>
  <c r="BC127" i="1"/>
  <c r="BD127" i="1"/>
  <c r="V677" i="1"/>
  <c r="Y677" i="1" s="1"/>
  <c r="Q675" i="1"/>
  <c r="Q129" i="1"/>
  <c r="R675" i="1"/>
  <c r="R129" i="1"/>
  <c r="O128" i="1"/>
  <c r="M128" i="1"/>
  <c r="P128" i="1"/>
  <c r="N128" i="1"/>
  <c r="K128" i="1"/>
  <c r="I677" i="1"/>
  <c r="L677" i="1"/>
  <c r="I676" i="1"/>
  <c r="L676" i="1"/>
  <c r="I127" i="1"/>
  <c r="L127" i="1"/>
  <c r="Y676" i="1"/>
  <c r="AO675" i="1"/>
  <c r="Y127" i="1"/>
  <c r="G125" i="1"/>
  <c r="H126" i="1"/>
  <c r="BB126" i="1" s="1"/>
  <c r="X126" i="1"/>
  <c r="W126" i="1"/>
  <c r="T126" i="1"/>
  <c r="U126" i="1"/>
  <c r="V126" i="1"/>
  <c r="J128" i="1"/>
  <c r="AG128" i="1"/>
  <c r="AI128" i="1"/>
  <c r="AB128" i="1"/>
  <c r="Z128" i="1"/>
  <c r="AH128" i="1"/>
  <c r="AJ128" i="1"/>
  <c r="AA128" i="1"/>
  <c r="B679" i="1"/>
  <c r="A680" i="1"/>
  <c r="C679" i="1"/>
  <c r="E679" i="1" s="1"/>
  <c r="D679" i="1"/>
  <c r="AO129" i="1"/>
  <c r="W678" i="1"/>
  <c r="F678" i="1"/>
  <c r="H678" i="1" s="1"/>
  <c r="BB678" i="1" s="1"/>
  <c r="BK125" i="1" l="1"/>
  <c r="BO125" i="1"/>
  <c r="BL125" i="1"/>
  <c r="AY125" i="1"/>
  <c r="AX125" i="1"/>
  <c r="BH127" i="1"/>
  <c r="BH677" i="1"/>
  <c r="BH676" i="1"/>
  <c r="BA675" i="1"/>
  <c r="BA129" i="1"/>
  <c r="BJ678" i="1"/>
  <c r="BJ126" i="1"/>
  <c r="BG129" i="1"/>
  <c r="BF129" i="1"/>
  <c r="BE128" i="1"/>
  <c r="AZ128" i="1" s="1"/>
  <c r="BG675" i="1"/>
  <c r="BF675" i="1"/>
  <c r="BC678" i="1"/>
  <c r="BD678" i="1"/>
  <c r="BC126" i="1"/>
  <c r="BD126" i="1"/>
  <c r="F679" i="1"/>
  <c r="Q128" i="1"/>
  <c r="R128" i="1"/>
  <c r="S128" i="1"/>
  <c r="O127" i="1"/>
  <c r="M127" i="1"/>
  <c r="P127" i="1"/>
  <c r="N127" i="1"/>
  <c r="O676" i="1"/>
  <c r="M676" i="1"/>
  <c r="P676" i="1"/>
  <c r="N676" i="1"/>
  <c r="O677" i="1"/>
  <c r="M677" i="1"/>
  <c r="P677" i="1"/>
  <c r="N677" i="1"/>
  <c r="K127" i="1"/>
  <c r="K676" i="1"/>
  <c r="K677" i="1"/>
  <c r="I126" i="1"/>
  <c r="L126" i="1"/>
  <c r="B680" i="1"/>
  <c r="C680" i="1"/>
  <c r="E680" i="1" s="1"/>
  <c r="D680" i="1"/>
  <c r="A681" i="1"/>
  <c r="J127" i="1"/>
  <c r="AG127" i="1"/>
  <c r="AB127" i="1"/>
  <c r="AJ127" i="1"/>
  <c r="Z127" i="1"/>
  <c r="AH127" i="1"/>
  <c r="AI127" i="1"/>
  <c r="AA127" i="1"/>
  <c r="R127" i="1" s="1"/>
  <c r="AJ676" i="1"/>
  <c r="J676" i="1"/>
  <c r="AB676" i="1"/>
  <c r="AI676" i="1"/>
  <c r="AG676" i="1"/>
  <c r="Z676" i="1"/>
  <c r="AH676" i="1"/>
  <c r="AA676" i="1"/>
  <c r="R676" i="1" s="1"/>
  <c r="X678" i="1"/>
  <c r="H679" i="1"/>
  <c r="BB679" i="1" s="1"/>
  <c r="X679" i="1"/>
  <c r="V679" i="1"/>
  <c r="W679" i="1"/>
  <c r="U679" i="1"/>
  <c r="T679" i="1"/>
  <c r="AO128" i="1"/>
  <c r="Y126" i="1"/>
  <c r="G124" i="1"/>
  <c r="H125" i="1"/>
  <c r="BB125" i="1" s="1"/>
  <c r="X125" i="1"/>
  <c r="W125" i="1"/>
  <c r="T125" i="1"/>
  <c r="V125" i="1"/>
  <c r="U125" i="1"/>
  <c r="J677" i="1"/>
  <c r="AH677" i="1"/>
  <c r="AB677" i="1"/>
  <c r="AG677" i="1"/>
  <c r="AA677" i="1"/>
  <c r="AI677" i="1"/>
  <c r="AJ677" i="1"/>
  <c r="Z677" i="1"/>
  <c r="T678" i="1"/>
  <c r="U678" i="1"/>
  <c r="V678" i="1"/>
  <c r="BK124" i="1" l="1"/>
  <c r="BO124" i="1"/>
  <c r="BL124" i="1"/>
  <c r="AX124" i="1"/>
  <c r="AY124" i="1"/>
  <c r="Q127" i="1"/>
  <c r="F680" i="1"/>
  <c r="BH126" i="1"/>
  <c r="BH678" i="1"/>
  <c r="BA128" i="1"/>
  <c r="BJ125" i="1"/>
  <c r="BJ679" i="1"/>
  <c r="BF128" i="1"/>
  <c r="BG128" i="1"/>
  <c r="BE677" i="1"/>
  <c r="AZ677" i="1" s="1"/>
  <c r="BE676" i="1"/>
  <c r="AZ676" i="1" s="1"/>
  <c r="BE127" i="1"/>
  <c r="AZ127" i="1" s="1"/>
  <c r="BC679" i="1"/>
  <c r="BD679" i="1"/>
  <c r="BC125" i="1"/>
  <c r="BD125" i="1"/>
  <c r="Q677" i="1"/>
  <c r="Q676" i="1"/>
  <c r="R677" i="1"/>
  <c r="S677" i="1"/>
  <c r="S676" i="1"/>
  <c r="S127" i="1"/>
  <c r="O126" i="1"/>
  <c r="M126" i="1"/>
  <c r="P126" i="1"/>
  <c r="N126" i="1"/>
  <c r="K126" i="1"/>
  <c r="I679" i="1"/>
  <c r="L679" i="1"/>
  <c r="I678" i="1"/>
  <c r="L678" i="1"/>
  <c r="I125" i="1"/>
  <c r="L125" i="1"/>
  <c r="Y679" i="1"/>
  <c r="AO127" i="1"/>
  <c r="AO677" i="1"/>
  <c r="Y678" i="1"/>
  <c r="Y125" i="1"/>
  <c r="G123" i="1"/>
  <c r="H124" i="1"/>
  <c r="BB124" i="1" s="1"/>
  <c r="X124" i="1"/>
  <c r="W124" i="1"/>
  <c r="T124" i="1"/>
  <c r="U124" i="1"/>
  <c r="V124" i="1"/>
  <c r="J126" i="1"/>
  <c r="AI126" i="1"/>
  <c r="AG126" i="1"/>
  <c r="AB126" i="1"/>
  <c r="S126" i="1" s="1"/>
  <c r="Z126" i="1"/>
  <c r="Q126" i="1" s="1"/>
  <c r="AJ126" i="1"/>
  <c r="AH126" i="1"/>
  <c r="AA126" i="1"/>
  <c r="AO676" i="1"/>
  <c r="B681" i="1"/>
  <c r="C681" i="1"/>
  <c r="E681" i="1" s="1"/>
  <c r="D681" i="1"/>
  <c r="A682" i="1"/>
  <c r="H680" i="1"/>
  <c r="BB680" i="1" s="1"/>
  <c r="W680" i="1"/>
  <c r="V680" i="1"/>
  <c r="X680" i="1"/>
  <c r="T680" i="1"/>
  <c r="U680" i="1"/>
  <c r="BK123" i="1" l="1"/>
  <c r="BO123" i="1"/>
  <c r="BL123" i="1"/>
  <c r="AY123" i="1"/>
  <c r="AX123" i="1"/>
  <c r="R126" i="1"/>
  <c r="BH125" i="1"/>
  <c r="BH679" i="1"/>
  <c r="BA127" i="1"/>
  <c r="BA677" i="1"/>
  <c r="BA676" i="1"/>
  <c r="BJ124" i="1"/>
  <c r="BJ680" i="1"/>
  <c r="BG127" i="1"/>
  <c r="BF127" i="1"/>
  <c r="BG677" i="1"/>
  <c r="BF677" i="1"/>
  <c r="BE126" i="1"/>
  <c r="AZ126" i="1" s="1"/>
  <c r="BF676" i="1"/>
  <c r="BG676" i="1"/>
  <c r="BC680" i="1"/>
  <c r="BD680" i="1"/>
  <c r="BC124" i="1"/>
  <c r="BD124" i="1"/>
  <c r="O125" i="1"/>
  <c r="M125" i="1"/>
  <c r="P125" i="1"/>
  <c r="N125" i="1"/>
  <c r="O678" i="1"/>
  <c r="M678" i="1"/>
  <c r="P678" i="1"/>
  <c r="N678" i="1"/>
  <c r="O679" i="1"/>
  <c r="M679" i="1"/>
  <c r="P679" i="1"/>
  <c r="N679" i="1"/>
  <c r="K125" i="1"/>
  <c r="K678" i="1"/>
  <c r="K679" i="1"/>
  <c r="I680" i="1"/>
  <c r="L680" i="1"/>
  <c r="I124" i="1"/>
  <c r="L124" i="1"/>
  <c r="B682" i="1"/>
  <c r="C682" i="1"/>
  <c r="E682" i="1" s="1"/>
  <c r="D682" i="1"/>
  <c r="F682" i="1" s="1"/>
  <c r="A683" i="1"/>
  <c r="W681" i="1"/>
  <c r="J678" i="1"/>
  <c r="AJ678" i="1"/>
  <c r="AH678" i="1"/>
  <c r="AB678" i="1"/>
  <c r="AA678" i="1"/>
  <c r="R678" i="1" s="1"/>
  <c r="AG678" i="1"/>
  <c r="AI678" i="1"/>
  <c r="Z678" i="1"/>
  <c r="Q678" i="1" s="1"/>
  <c r="J679" i="1"/>
  <c r="AI679" i="1"/>
  <c r="AG679" i="1"/>
  <c r="AB679" i="1"/>
  <c r="Z679" i="1"/>
  <c r="AH679" i="1"/>
  <c r="AJ679" i="1"/>
  <c r="AA679" i="1"/>
  <c r="Y680" i="1"/>
  <c r="AO126" i="1"/>
  <c r="Y124" i="1"/>
  <c r="G122" i="1"/>
  <c r="H123" i="1"/>
  <c r="BB123" i="1" s="1"/>
  <c r="X123" i="1"/>
  <c r="W123" i="1"/>
  <c r="T123" i="1"/>
  <c r="U123" i="1"/>
  <c r="V123" i="1"/>
  <c r="J125" i="1"/>
  <c r="AJ125" i="1"/>
  <c r="AG125" i="1"/>
  <c r="AA125" i="1"/>
  <c r="AI125" i="1"/>
  <c r="AB125" i="1"/>
  <c r="AH125" i="1"/>
  <c r="Z125" i="1"/>
  <c r="F681" i="1"/>
  <c r="X681" i="1" s="1"/>
  <c r="BK122" i="1" l="1"/>
  <c r="BO122" i="1"/>
  <c r="BL122" i="1"/>
  <c r="AX122" i="1"/>
  <c r="AY122" i="1"/>
  <c r="Q125" i="1"/>
  <c r="BH124" i="1"/>
  <c r="BH680" i="1"/>
  <c r="BA126" i="1"/>
  <c r="BJ123" i="1"/>
  <c r="BF126" i="1"/>
  <c r="BG126" i="1"/>
  <c r="BE679" i="1"/>
  <c r="AZ679" i="1" s="1"/>
  <c r="BE678" i="1"/>
  <c r="AZ678" i="1" s="1"/>
  <c r="BE125" i="1"/>
  <c r="AZ125" i="1" s="1"/>
  <c r="BC123" i="1"/>
  <c r="BD123" i="1"/>
  <c r="Q679" i="1"/>
  <c r="S125" i="1"/>
  <c r="R125" i="1"/>
  <c r="R679" i="1"/>
  <c r="S679" i="1"/>
  <c r="S678" i="1"/>
  <c r="O124" i="1"/>
  <c r="M124" i="1"/>
  <c r="P124" i="1"/>
  <c r="N124" i="1"/>
  <c r="O680" i="1"/>
  <c r="M680" i="1"/>
  <c r="P680" i="1"/>
  <c r="N680" i="1"/>
  <c r="K124" i="1"/>
  <c r="K680" i="1"/>
  <c r="I123" i="1"/>
  <c r="L123" i="1"/>
  <c r="Y123" i="1"/>
  <c r="G121" i="1"/>
  <c r="H122" i="1"/>
  <c r="BB122" i="1" s="1"/>
  <c r="X122" i="1"/>
  <c r="W122" i="1"/>
  <c r="T122" i="1"/>
  <c r="U122" i="1"/>
  <c r="V122" i="1"/>
  <c r="J124" i="1"/>
  <c r="AI124" i="1"/>
  <c r="AG124" i="1"/>
  <c r="AB124" i="1"/>
  <c r="Z124" i="1"/>
  <c r="AJ124" i="1"/>
  <c r="AH124" i="1"/>
  <c r="AA124" i="1"/>
  <c r="AO679" i="1"/>
  <c r="U681" i="1"/>
  <c r="V681" i="1"/>
  <c r="H681" i="1"/>
  <c r="BB681" i="1" s="1"/>
  <c r="AO125" i="1"/>
  <c r="J680" i="1"/>
  <c r="AG680" i="1"/>
  <c r="AH680" i="1"/>
  <c r="AA680" i="1"/>
  <c r="R680" i="1" s="1"/>
  <c r="AI680" i="1"/>
  <c r="AJ680" i="1"/>
  <c r="Z680" i="1"/>
  <c r="Q680" i="1" s="1"/>
  <c r="AB680" i="1"/>
  <c r="AO678" i="1"/>
  <c r="B683" i="1"/>
  <c r="A684" i="1"/>
  <c r="D683" i="1"/>
  <c r="C683" i="1"/>
  <c r="E683" i="1" s="1"/>
  <c r="H682" i="1"/>
  <c r="BB682" i="1" s="1"/>
  <c r="W682" i="1"/>
  <c r="V682" i="1"/>
  <c r="X682" i="1"/>
  <c r="T682" i="1"/>
  <c r="U682" i="1"/>
  <c r="T681" i="1"/>
  <c r="S680" i="1" l="1"/>
  <c r="BK121" i="1"/>
  <c r="BO121" i="1"/>
  <c r="BL121" i="1"/>
  <c r="AY121" i="1"/>
  <c r="AX121" i="1"/>
  <c r="BH123" i="1"/>
  <c r="BA678" i="1"/>
  <c r="BA125" i="1"/>
  <c r="BA679" i="1"/>
  <c r="BJ681" i="1"/>
  <c r="BJ682" i="1"/>
  <c r="BJ122" i="1"/>
  <c r="BG125" i="1"/>
  <c r="BF125" i="1"/>
  <c r="BG679" i="1"/>
  <c r="BF679" i="1"/>
  <c r="BE680" i="1"/>
  <c r="AZ680" i="1" s="1"/>
  <c r="BE124" i="1"/>
  <c r="AZ124" i="1" s="1"/>
  <c r="BF678" i="1"/>
  <c r="BG678" i="1"/>
  <c r="BC682" i="1"/>
  <c r="BD682" i="1"/>
  <c r="BC122" i="1"/>
  <c r="BD122" i="1"/>
  <c r="BC681" i="1"/>
  <c r="BD681" i="1"/>
  <c r="R124" i="1"/>
  <c r="S124" i="1"/>
  <c r="Q124" i="1"/>
  <c r="O123" i="1"/>
  <c r="M123" i="1"/>
  <c r="P123" i="1"/>
  <c r="N123" i="1"/>
  <c r="K123" i="1"/>
  <c r="I682" i="1"/>
  <c r="L682" i="1"/>
  <c r="I681" i="1"/>
  <c r="L681" i="1"/>
  <c r="I122" i="1"/>
  <c r="L122" i="1"/>
  <c r="F683" i="1"/>
  <c r="X683" i="1" s="1"/>
  <c r="Y682" i="1"/>
  <c r="AO680" i="1"/>
  <c r="J123" i="1"/>
  <c r="AG123" i="1"/>
  <c r="AB123" i="1"/>
  <c r="S123" i="1" s="1"/>
  <c r="AJ123" i="1"/>
  <c r="Z123" i="1"/>
  <c r="AH123" i="1"/>
  <c r="AI123" i="1"/>
  <c r="AA123" i="1"/>
  <c r="Y681" i="1"/>
  <c r="H683" i="1"/>
  <c r="BB683" i="1" s="1"/>
  <c r="W683" i="1"/>
  <c r="B684" i="1"/>
  <c r="D684" i="1"/>
  <c r="A685" i="1"/>
  <c r="C684" i="1"/>
  <c r="E684" i="1" s="1"/>
  <c r="Y122" i="1"/>
  <c r="G120" i="1"/>
  <c r="H121" i="1"/>
  <c r="BB121" i="1" s="1"/>
  <c r="X121" i="1"/>
  <c r="W121" i="1"/>
  <c r="T121" i="1"/>
  <c r="V121" i="1"/>
  <c r="U121" i="1"/>
  <c r="AO124" i="1"/>
  <c r="BK120" i="1" l="1"/>
  <c r="BO120" i="1"/>
  <c r="BL120" i="1"/>
  <c r="AX120" i="1"/>
  <c r="AY120" i="1"/>
  <c r="T683" i="1"/>
  <c r="L683" i="1" s="1"/>
  <c r="BH681" i="1"/>
  <c r="BH122" i="1"/>
  <c r="BH682" i="1"/>
  <c r="BA124" i="1"/>
  <c r="BA680" i="1"/>
  <c r="BJ683" i="1"/>
  <c r="BJ121" i="1"/>
  <c r="BF680" i="1"/>
  <c r="BG680" i="1"/>
  <c r="BE123" i="1"/>
  <c r="AZ123" i="1" s="1"/>
  <c r="BF124" i="1"/>
  <c r="BG124" i="1"/>
  <c r="BC683" i="1"/>
  <c r="BD683" i="1"/>
  <c r="BC121" i="1"/>
  <c r="BD121" i="1"/>
  <c r="U683" i="1"/>
  <c r="V683" i="1"/>
  <c r="R123" i="1"/>
  <c r="Q123" i="1"/>
  <c r="O122" i="1"/>
  <c r="M122" i="1"/>
  <c r="P122" i="1"/>
  <c r="N122" i="1"/>
  <c r="O681" i="1"/>
  <c r="M681" i="1"/>
  <c r="P681" i="1"/>
  <c r="N681" i="1"/>
  <c r="O682" i="1"/>
  <c r="M682" i="1"/>
  <c r="P682" i="1"/>
  <c r="N682" i="1"/>
  <c r="K122" i="1"/>
  <c r="K681" i="1"/>
  <c r="K682" i="1"/>
  <c r="I121" i="1"/>
  <c r="L121" i="1"/>
  <c r="Y121" i="1"/>
  <c r="G119" i="1"/>
  <c r="H120" i="1"/>
  <c r="BB120" i="1" s="1"/>
  <c r="X120" i="1"/>
  <c r="W120" i="1"/>
  <c r="T120" i="1"/>
  <c r="U120" i="1"/>
  <c r="V120" i="1"/>
  <c r="J122" i="1"/>
  <c r="AG122" i="1"/>
  <c r="AI122" i="1"/>
  <c r="AB122" i="1"/>
  <c r="S122" i="1" s="1"/>
  <c r="Z122" i="1"/>
  <c r="AH122" i="1"/>
  <c r="AJ122" i="1"/>
  <c r="AA122" i="1"/>
  <c r="R122" i="1" s="1"/>
  <c r="B685" i="1"/>
  <c r="C685" i="1"/>
  <c r="E685" i="1" s="1"/>
  <c r="D685" i="1"/>
  <c r="A686" i="1"/>
  <c r="AJ681" i="1"/>
  <c r="J681" i="1"/>
  <c r="AH681" i="1"/>
  <c r="AB681" i="1"/>
  <c r="S681" i="1" s="1"/>
  <c r="AA681" i="1"/>
  <c r="AI681" i="1"/>
  <c r="AG681" i="1"/>
  <c r="Z681" i="1"/>
  <c r="AJ682" i="1"/>
  <c r="J682" i="1"/>
  <c r="AB682" i="1"/>
  <c r="AI682" i="1"/>
  <c r="AG682" i="1"/>
  <c r="AH682" i="1"/>
  <c r="Z682" i="1"/>
  <c r="AA682" i="1"/>
  <c r="R682" i="1" s="1"/>
  <c r="W684" i="1"/>
  <c r="AO123" i="1"/>
  <c r="F684" i="1"/>
  <c r="X684" i="1" s="1"/>
  <c r="I683" i="1" l="1"/>
  <c r="Q682" i="1"/>
  <c r="BK119" i="1"/>
  <c r="BO119" i="1"/>
  <c r="BL119" i="1"/>
  <c r="AY119" i="1"/>
  <c r="AX119" i="1"/>
  <c r="Q122" i="1"/>
  <c r="Y683" i="1"/>
  <c r="BH121" i="1"/>
  <c r="BH683" i="1"/>
  <c r="BA123" i="1"/>
  <c r="BJ120" i="1"/>
  <c r="BG123" i="1"/>
  <c r="BF123" i="1"/>
  <c r="BE682" i="1"/>
  <c r="AZ682" i="1" s="1"/>
  <c r="BE681" i="1"/>
  <c r="AZ681" i="1" s="1"/>
  <c r="BE122" i="1"/>
  <c r="AZ122" i="1" s="1"/>
  <c r="BC120" i="1"/>
  <c r="BD120" i="1"/>
  <c r="F685" i="1"/>
  <c r="X685" i="1" s="1"/>
  <c r="S682" i="1"/>
  <c r="R681" i="1"/>
  <c r="Q681" i="1"/>
  <c r="O683" i="1"/>
  <c r="M683" i="1"/>
  <c r="P683" i="1"/>
  <c r="N683" i="1"/>
  <c r="O121" i="1"/>
  <c r="M121" i="1"/>
  <c r="P121" i="1"/>
  <c r="N121" i="1"/>
  <c r="K683" i="1"/>
  <c r="K121" i="1"/>
  <c r="I120" i="1"/>
  <c r="L120" i="1"/>
  <c r="J683" i="1"/>
  <c r="AJ683" i="1"/>
  <c r="AG683" i="1"/>
  <c r="AA683" i="1"/>
  <c r="Z683" i="1"/>
  <c r="AB683" i="1"/>
  <c r="AI683" i="1"/>
  <c r="AH683" i="1"/>
  <c r="AO682" i="1"/>
  <c r="Y120" i="1"/>
  <c r="G118" i="1"/>
  <c r="H119" i="1"/>
  <c r="BB119" i="1" s="1"/>
  <c r="X119" i="1"/>
  <c r="W119" i="1"/>
  <c r="T119" i="1"/>
  <c r="U119" i="1"/>
  <c r="V119" i="1"/>
  <c r="J121" i="1"/>
  <c r="AI121" i="1"/>
  <c r="AB121" i="1"/>
  <c r="AH121" i="1"/>
  <c r="Z121" i="1"/>
  <c r="Q121" i="1" s="1"/>
  <c r="AJ121" i="1"/>
  <c r="AG121" i="1"/>
  <c r="AA121" i="1"/>
  <c r="R121" i="1" s="1"/>
  <c r="U684" i="1"/>
  <c r="AO122" i="1"/>
  <c r="AO681" i="1"/>
  <c r="B686" i="1"/>
  <c r="D686" i="1"/>
  <c r="A687" i="1"/>
  <c r="C686" i="1"/>
  <c r="E686" i="1" s="1"/>
  <c r="H685" i="1"/>
  <c r="BB685" i="1" s="1"/>
  <c r="V685" i="1"/>
  <c r="W685" i="1"/>
  <c r="U685" i="1"/>
  <c r="T684" i="1"/>
  <c r="H684" i="1"/>
  <c r="BB684" i="1" s="1"/>
  <c r="V684" i="1"/>
  <c r="BK118" i="1" l="1"/>
  <c r="BO118" i="1"/>
  <c r="BL118" i="1"/>
  <c r="AX118" i="1"/>
  <c r="AY118" i="1"/>
  <c r="BH120" i="1"/>
  <c r="BA681" i="1"/>
  <c r="BA122" i="1"/>
  <c r="BA682" i="1"/>
  <c r="BJ684" i="1"/>
  <c r="BJ119" i="1"/>
  <c r="BJ685" i="1"/>
  <c r="BF122" i="1"/>
  <c r="BG122" i="1"/>
  <c r="BF682" i="1"/>
  <c r="BG682" i="1"/>
  <c r="BE121" i="1"/>
  <c r="AZ121" i="1" s="1"/>
  <c r="BE683" i="1"/>
  <c r="AZ683" i="1" s="1"/>
  <c r="BG681" i="1"/>
  <c r="BF681" i="1"/>
  <c r="BC685" i="1"/>
  <c r="BD685" i="1"/>
  <c r="BC684" i="1"/>
  <c r="BD684" i="1"/>
  <c r="BC119" i="1"/>
  <c r="BD119" i="1"/>
  <c r="T685" i="1"/>
  <c r="L685" i="1" s="1"/>
  <c r="S121" i="1"/>
  <c r="S683" i="1"/>
  <c r="R683" i="1"/>
  <c r="Q683" i="1"/>
  <c r="O120" i="1"/>
  <c r="M120" i="1"/>
  <c r="P120" i="1"/>
  <c r="N120" i="1"/>
  <c r="K120" i="1"/>
  <c r="I684" i="1"/>
  <c r="L684" i="1"/>
  <c r="I119" i="1"/>
  <c r="L119" i="1"/>
  <c r="I685" i="1"/>
  <c r="W686" i="1"/>
  <c r="Y119" i="1"/>
  <c r="G117" i="1"/>
  <c r="H118" i="1"/>
  <c r="BB118" i="1" s="1"/>
  <c r="X118" i="1"/>
  <c r="W118" i="1"/>
  <c r="T118" i="1"/>
  <c r="U118" i="1"/>
  <c r="V118" i="1"/>
  <c r="J120" i="1"/>
  <c r="AH120" i="1"/>
  <c r="AJ120" i="1"/>
  <c r="AA120" i="1"/>
  <c r="AG120" i="1"/>
  <c r="AI120" i="1"/>
  <c r="AB120" i="1"/>
  <c r="Z120" i="1"/>
  <c r="AO683" i="1"/>
  <c r="F686" i="1"/>
  <c r="X686" i="1" s="1"/>
  <c r="AO121" i="1"/>
  <c r="Y684" i="1"/>
  <c r="B687" i="1"/>
  <c r="A688" i="1"/>
  <c r="C687" i="1"/>
  <c r="E687" i="1" s="1"/>
  <c r="D687" i="1"/>
  <c r="BK117" i="1" l="1"/>
  <c r="BO117" i="1"/>
  <c r="BL117" i="1"/>
  <c r="AY117" i="1"/>
  <c r="AX117" i="1"/>
  <c r="BH119" i="1"/>
  <c r="BH684" i="1"/>
  <c r="BH685" i="1"/>
  <c r="BA683" i="1"/>
  <c r="BA121" i="1"/>
  <c r="S120" i="1"/>
  <c r="BJ118" i="1"/>
  <c r="BG121" i="1"/>
  <c r="BF121" i="1"/>
  <c r="BE120" i="1"/>
  <c r="AZ120" i="1" s="1"/>
  <c r="BG683" i="1"/>
  <c r="BF683" i="1"/>
  <c r="BC118" i="1"/>
  <c r="BD118" i="1"/>
  <c r="Y685" i="1"/>
  <c r="Q120" i="1"/>
  <c r="R120" i="1"/>
  <c r="O685" i="1"/>
  <c r="M685" i="1"/>
  <c r="P685" i="1"/>
  <c r="N685" i="1"/>
  <c r="O119" i="1"/>
  <c r="M119" i="1"/>
  <c r="P119" i="1"/>
  <c r="N119" i="1"/>
  <c r="O684" i="1"/>
  <c r="M684" i="1"/>
  <c r="P684" i="1"/>
  <c r="N684" i="1"/>
  <c r="K685" i="1"/>
  <c r="K119" i="1"/>
  <c r="K684" i="1"/>
  <c r="I118" i="1"/>
  <c r="L118" i="1"/>
  <c r="W687" i="1"/>
  <c r="J685" i="1"/>
  <c r="AB685" i="1"/>
  <c r="AG685" i="1"/>
  <c r="Z685" i="1"/>
  <c r="Q685" i="1" s="1"/>
  <c r="AA685" i="1"/>
  <c r="R685" i="1" s="1"/>
  <c r="AJ685" i="1"/>
  <c r="AI685" i="1"/>
  <c r="AH685" i="1"/>
  <c r="AO120" i="1"/>
  <c r="J119" i="1"/>
  <c r="AG119" i="1"/>
  <c r="AB119" i="1"/>
  <c r="AJ119" i="1"/>
  <c r="Z119" i="1"/>
  <c r="AH119" i="1"/>
  <c r="AI119" i="1"/>
  <c r="AA119" i="1"/>
  <c r="R119" i="1" s="1"/>
  <c r="U686" i="1"/>
  <c r="V686" i="1"/>
  <c r="H686" i="1"/>
  <c r="BB686" i="1" s="1"/>
  <c r="B688" i="1"/>
  <c r="A689" i="1"/>
  <c r="C688" i="1"/>
  <c r="E688" i="1" s="1"/>
  <c r="D688" i="1"/>
  <c r="AJ684" i="1"/>
  <c r="J684" i="1"/>
  <c r="AH684" i="1"/>
  <c r="AI684" i="1"/>
  <c r="AA684" i="1"/>
  <c r="R684" i="1" s="1"/>
  <c r="AB684" i="1"/>
  <c r="AG684" i="1"/>
  <c r="Z684" i="1"/>
  <c r="Q684" i="1" s="1"/>
  <c r="Y118" i="1"/>
  <c r="G116" i="1"/>
  <c r="H117" i="1"/>
  <c r="BB117" i="1" s="1"/>
  <c r="X117" i="1"/>
  <c r="W117" i="1"/>
  <c r="T117" i="1"/>
  <c r="V117" i="1"/>
  <c r="U117" i="1"/>
  <c r="F687" i="1"/>
  <c r="X687" i="1" s="1"/>
  <c r="T686" i="1"/>
  <c r="BK116" i="1" l="1"/>
  <c r="BO116" i="1"/>
  <c r="BL116" i="1"/>
  <c r="AX116" i="1"/>
  <c r="AY116" i="1"/>
  <c r="Q119" i="1"/>
  <c r="BH118" i="1"/>
  <c r="BA120" i="1"/>
  <c r="BJ117" i="1"/>
  <c r="BJ686" i="1"/>
  <c r="F688" i="1"/>
  <c r="X688" i="1" s="1"/>
  <c r="BF120" i="1"/>
  <c r="BG120" i="1"/>
  <c r="BE684" i="1"/>
  <c r="AZ684" i="1" s="1"/>
  <c r="BE119" i="1"/>
  <c r="AZ119" i="1" s="1"/>
  <c r="BE685" i="1"/>
  <c r="AZ685" i="1" s="1"/>
  <c r="BC686" i="1"/>
  <c r="BD686" i="1"/>
  <c r="BC117" i="1"/>
  <c r="BD117" i="1"/>
  <c r="S684" i="1"/>
  <c r="S119" i="1"/>
  <c r="S685" i="1"/>
  <c r="O118" i="1"/>
  <c r="M118" i="1"/>
  <c r="P118" i="1"/>
  <c r="N118" i="1"/>
  <c r="K118" i="1"/>
  <c r="I117" i="1"/>
  <c r="L117" i="1"/>
  <c r="I686" i="1"/>
  <c r="L686" i="1"/>
  <c r="AO684" i="1"/>
  <c r="C689" i="1"/>
  <c r="E689" i="1" s="1"/>
  <c r="B689" i="1"/>
  <c r="D689" i="1"/>
  <c r="F689" i="1" s="1"/>
  <c r="A690" i="1"/>
  <c r="AO119" i="1"/>
  <c r="U687" i="1"/>
  <c r="V687" i="1"/>
  <c r="H687" i="1"/>
  <c r="BB687" i="1" s="1"/>
  <c r="Y686" i="1"/>
  <c r="Y117" i="1"/>
  <c r="G115" i="1"/>
  <c r="H116" i="1"/>
  <c r="BB116" i="1" s="1"/>
  <c r="X116" i="1"/>
  <c r="W116" i="1"/>
  <c r="T116" i="1"/>
  <c r="U116" i="1"/>
  <c r="V116" i="1"/>
  <c r="J118" i="1"/>
  <c r="AI118" i="1"/>
  <c r="AG118" i="1"/>
  <c r="AB118" i="1"/>
  <c r="S118" i="1" s="1"/>
  <c r="Z118" i="1"/>
  <c r="Q118" i="1" s="1"/>
  <c r="AJ118" i="1"/>
  <c r="AH118" i="1"/>
  <c r="AA118" i="1"/>
  <c r="H688" i="1"/>
  <c r="BB688" i="1" s="1"/>
  <c r="W688" i="1"/>
  <c r="U688" i="1"/>
  <c r="T688" i="1"/>
  <c r="AO685" i="1"/>
  <c r="T687" i="1"/>
  <c r="BK115" i="1" l="1"/>
  <c r="BO115" i="1"/>
  <c r="BL115" i="1"/>
  <c r="AY115" i="1"/>
  <c r="AX115" i="1"/>
  <c r="R118" i="1"/>
  <c r="BH117" i="1"/>
  <c r="BH686" i="1"/>
  <c r="BA119" i="1"/>
  <c r="BA685" i="1"/>
  <c r="BA684" i="1"/>
  <c r="BJ688" i="1"/>
  <c r="BJ116" i="1"/>
  <c r="BJ687" i="1"/>
  <c r="V688" i="1"/>
  <c r="Y688" i="1" s="1"/>
  <c r="BG685" i="1"/>
  <c r="BF685" i="1"/>
  <c r="BF684" i="1"/>
  <c r="BG684" i="1"/>
  <c r="BG119" i="1"/>
  <c r="BF119" i="1"/>
  <c r="BE118" i="1"/>
  <c r="AZ118" i="1" s="1"/>
  <c r="BC116" i="1"/>
  <c r="BD116" i="1"/>
  <c r="BC687" i="1"/>
  <c r="BD687" i="1"/>
  <c r="BC688" i="1"/>
  <c r="BD688" i="1"/>
  <c r="O686" i="1"/>
  <c r="M686" i="1"/>
  <c r="P686" i="1"/>
  <c r="N686" i="1"/>
  <c r="O117" i="1"/>
  <c r="M117" i="1"/>
  <c r="P117" i="1"/>
  <c r="N117" i="1"/>
  <c r="K686" i="1"/>
  <c r="K117" i="1"/>
  <c r="I688" i="1"/>
  <c r="L688" i="1"/>
  <c r="I687" i="1"/>
  <c r="L687" i="1"/>
  <c r="I116" i="1"/>
  <c r="L116" i="1"/>
  <c r="Y687" i="1"/>
  <c r="AJ686" i="1"/>
  <c r="J686" i="1"/>
  <c r="AH686" i="1"/>
  <c r="AI686" i="1"/>
  <c r="AB686" i="1"/>
  <c r="AG686" i="1"/>
  <c r="AA686" i="1"/>
  <c r="Z686" i="1"/>
  <c r="H689" i="1"/>
  <c r="BB689" i="1" s="1"/>
  <c r="U689" i="1"/>
  <c r="W689" i="1"/>
  <c r="T689" i="1"/>
  <c r="V689" i="1"/>
  <c r="X689" i="1"/>
  <c r="AO118" i="1"/>
  <c r="Y116" i="1"/>
  <c r="G114" i="1"/>
  <c r="H115" i="1"/>
  <c r="BB115" i="1" s="1"/>
  <c r="X115" i="1"/>
  <c r="W115" i="1"/>
  <c r="T115" i="1"/>
  <c r="U115" i="1"/>
  <c r="V115" i="1"/>
  <c r="J117" i="1"/>
  <c r="AJ117" i="1"/>
  <c r="AG117" i="1"/>
  <c r="AA117" i="1"/>
  <c r="AI117" i="1"/>
  <c r="AB117" i="1"/>
  <c r="AH117" i="1"/>
  <c r="Z117" i="1"/>
  <c r="B690" i="1"/>
  <c r="C690" i="1"/>
  <c r="E690" i="1" s="1"/>
  <c r="D690" i="1"/>
  <c r="A691" i="1"/>
  <c r="BK114" i="1" l="1"/>
  <c r="BO114" i="1"/>
  <c r="BL114" i="1"/>
  <c r="AX114" i="1"/>
  <c r="AY114" i="1"/>
  <c r="S117" i="1"/>
  <c r="R117" i="1"/>
  <c r="BH688" i="1"/>
  <c r="BH687" i="1"/>
  <c r="BH116" i="1"/>
  <c r="BA118" i="1"/>
  <c r="BJ115" i="1"/>
  <c r="BJ689" i="1"/>
  <c r="BF118" i="1"/>
  <c r="BG118" i="1"/>
  <c r="BE117" i="1"/>
  <c r="AZ117" i="1" s="1"/>
  <c r="BE686" i="1"/>
  <c r="AZ686" i="1" s="1"/>
  <c r="BC115" i="1"/>
  <c r="BD115" i="1"/>
  <c r="BC689" i="1"/>
  <c r="BD689" i="1"/>
  <c r="R686" i="1"/>
  <c r="S686" i="1"/>
  <c r="Q117" i="1"/>
  <c r="Q686" i="1"/>
  <c r="O116" i="1"/>
  <c r="M116" i="1"/>
  <c r="P116" i="1"/>
  <c r="N116" i="1"/>
  <c r="O687" i="1"/>
  <c r="M687" i="1"/>
  <c r="P687" i="1"/>
  <c r="N687" i="1"/>
  <c r="O688" i="1"/>
  <c r="M688" i="1"/>
  <c r="P688" i="1"/>
  <c r="N688" i="1"/>
  <c r="K116" i="1"/>
  <c r="K687" i="1"/>
  <c r="K688" i="1"/>
  <c r="I115" i="1"/>
  <c r="L115" i="1"/>
  <c r="I689" i="1"/>
  <c r="L689" i="1"/>
  <c r="C691" i="1"/>
  <c r="E691" i="1" s="1"/>
  <c r="B691" i="1"/>
  <c r="D691" i="1"/>
  <c r="F691" i="1" s="1"/>
  <c r="A692" i="1"/>
  <c r="Y115" i="1"/>
  <c r="G113" i="1"/>
  <c r="H114" i="1"/>
  <c r="BB114" i="1" s="1"/>
  <c r="X114" i="1"/>
  <c r="W114" i="1"/>
  <c r="T114" i="1"/>
  <c r="U114" i="1"/>
  <c r="V114" i="1"/>
  <c r="J116" i="1"/>
  <c r="AI116" i="1"/>
  <c r="AG116" i="1"/>
  <c r="AB116" i="1"/>
  <c r="S116" i="1" s="1"/>
  <c r="Z116" i="1"/>
  <c r="Q116" i="1" s="1"/>
  <c r="AJ116" i="1"/>
  <c r="AH116" i="1"/>
  <c r="AA116" i="1"/>
  <c r="Y689" i="1"/>
  <c r="AO686" i="1"/>
  <c r="AJ687" i="1"/>
  <c r="J687" i="1"/>
  <c r="AH687" i="1"/>
  <c r="AB687" i="1"/>
  <c r="AA687" i="1"/>
  <c r="AG687" i="1"/>
  <c r="AI687" i="1"/>
  <c r="Z687" i="1"/>
  <c r="F690" i="1"/>
  <c r="V690" i="1" s="1"/>
  <c r="W690" i="1"/>
  <c r="AO117" i="1"/>
  <c r="AJ688" i="1"/>
  <c r="J688" i="1"/>
  <c r="AH688" i="1"/>
  <c r="AA688" i="1"/>
  <c r="AI688" i="1"/>
  <c r="AG688" i="1"/>
  <c r="AB688" i="1"/>
  <c r="S688" i="1" s="1"/>
  <c r="Z688" i="1"/>
  <c r="Q688" i="1" s="1"/>
  <c r="R116" i="1" l="1"/>
  <c r="S687" i="1"/>
  <c r="BK113" i="1"/>
  <c r="BO113" i="1"/>
  <c r="BL113" i="1"/>
  <c r="AY113" i="1"/>
  <c r="AX113" i="1"/>
  <c r="BH689" i="1"/>
  <c r="BH115" i="1"/>
  <c r="BA117" i="1"/>
  <c r="BA686" i="1"/>
  <c r="BJ114" i="1"/>
  <c r="BG117" i="1"/>
  <c r="BF117" i="1"/>
  <c r="BF686" i="1"/>
  <c r="BG686" i="1"/>
  <c r="BE688" i="1"/>
  <c r="AZ688" i="1" s="1"/>
  <c r="BE687" i="1"/>
  <c r="AZ687" i="1" s="1"/>
  <c r="BE116" i="1"/>
  <c r="AZ116" i="1" s="1"/>
  <c r="BC114" i="1"/>
  <c r="BD114" i="1"/>
  <c r="R688" i="1"/>
  <c r="R687" i="1"/>
  <c r="Q687" i="1"/>
  <c r="O689" i="1"/>
  <c r="M689" i="1"/>
  <c r="P689" i="1"/>
  <c r="N689" i="1"/>
  <c r="O115" i="1"/>
  <c r="M115" i="1"/>
  <c r="P115" i="1"/>
  <c r="N115" i="1"/>
  <c r="K689" i="1"/>
  <c r="K115" i="1"/>
  <c r="I114" i="1"/>
  <c r="L114" i="1"/>
  <c r="U690" i="1"/>
  <c r="H690" i="1"/>
  <c r="BB690" i="1" s="1"/>
  <c r="X690" i="1"/>
  <c r="J689" i="1"/>
  <c r="AJ689" i="1"/>
  <c r="AB689" i="1"/>
  <c r="AI689" i="1"/>
  <c r="AG689" i="1"/>
  <c r="AA689" i="1"/>
  <c r="R689" i="1" s="1"/>
  <c r="AH689" i="1"/>
  <c r="Z689" i="1"/>
  <c r="J115" i="1"/>
  <c r="AG115" i="1"/>
  <c r="AB115" i="1"/>
  <c r="AJ115" i="1"/>
  <c r="Z115" i="1"/>
  <c r="Q115" i="1" s="1"/>
  <c r="AH115" i="1"/>
  <c r="AI115" i="1"/>
  <c r="AA115" i="1"/>
  <c r="W691" i="1"/>
  <c r="U691" i="1"/>
  <c r="T691" i="1"/>
  <c r="H691" i="1"/>
  <c r="BB691" i="1" s="1"/>
  <c r="X691" i="1"/>
  <c r="V691" i="1"/>
  <c r="AO688" i="1"/>
  <c r="AO687" i="1"/>
  <c r="AO116" i="1"/>
  <c r="Y114" i="1"/>
  <c r="G112" i="1"/>
  <c r="H113" i="1"/>
  <c r="BB113" i="1" s="1"/>
  <c r="X113" i="1"/>
  <c r="W113" i="1"/>
  <c r="T113" i="1"/>
  <c r="V113" i="1"/>
  <c r="U113" i="1"/>
  <c r="B692" i="1"/>
  <c r="D692" i="1"/>
  <c r="A693" i="1"/>
  <c r="C692" i="1"/>
  <c r="E692" i="1" s="1"/>
  <c r="T690" i="1"/>
  <c r="R115" i="1" l="1"/>
  <c r="BK112" i="1"/>
  <c r="BO112" i="1"/>
  <c r="BL112" i="1"/>
  <c r="AX112" i="1"/>
  <c r="AY112" i="1"/>
  <c r="BH114" i="1"/>
  <c r="BA687" i="1"/>
  <c r="BA116" i="1"/>
  <c r="BA688" i="1"/>
  <c r="BJ113" i="1"/>
  <c r="BJ691" i="1"/>
  <c r="BJ690" i="1"/>
  <c r="BF116" i="1"/>
  <c r="BG116" i="1"/>
  <c r="BF688" i="1"/>
  <c r="BG688" i="1"/>
  <c r="BG687" i="1"/>
  <c r="BF687" i="1"/>
  <c r="BE115" i="1"/>
  <c r="AZ115" i="1" s="1"/>
  <c r="BE689" i="1"/>
  <c r="AZ689" i="1" s="1"/>
  <c r="BC690" i="1"/>
  <c r="BD690" i="1"/>
  <c r="BC113" i="1"/>
  <c r="BD113" i="1"/>
  <c r="BC691" i="1"/>
  <c r="BD691" i="1"/>
  <c r="Q689" i="1"/>
  <c r="S115" i="1"/>
  <c r="S689" i="1"/>
  <c r="F692" i="1"/>
  <c r="O114" i="1"/>
  <c r="M114" i="1"/>
  <c r="P114" i="1"/>
  <c r="N114" i="1"/>
  <c r="K114" i="1"/>
  <c r="I690" i="1"/>
  <c r="L690" i="1"/>
  <c r="I113" i="1"/>
  <c r="L113" i="1"/>
  <c r="I691" i="1"/>
  <c r="L691" i="1"/>
  <c r="X692" i="1"/>
  <c r="T692" i="1"/>
  <c r="V692" i="1"/>
  <c r="H692" i="1"/>
  <c r="BB692" i="1" s="1"/>
  <c r="W692" i="1"/>
  <c r="U692" i="1"/>
  <c r="AO689" i="1"/>
  <c r="Y690" i="1"/>
  <c r="B693" i="1"/>
  <c r="A694" i="1"/>
  <c r="C693" i="1"/>
  <c r="E693" i="1" s="1"/>
  <c r="D693" i="1"/>
  <c r="Y113" i="1"/>
  <c r="G111" i="1"/>
  <c r="H112" i="1"/>
  <c r="BB112" i="1" s="1"/>
  <c r="X112" i="1"/>
  <c r="W112" i="1"/>
  <c r="T112" i="1"/>
  <c r="U112" i="1"/>
  <c r="V112" i="1"/>
  <c r="J114" i="1"/>
  <c r="AG114" i="1"/>
  <c r="AI114" i="1"/>
  <c r="AB114" i="1"/>
  <c r="S114" i="1" s="1"/>
  <c r="Z114" i="1"/>
  <c r="Q114" i="1" s="1"/>
  <c r="AH114" i="1"/>
  <c r="AJ114" i="1"/>
  <c r="AA114" i="1"/>
  <c r="Y691" i="1"/>
  <c r="AO115" i="1"/>
  <c r="BK111" i="1" l="1"/>
  <c r="BO111" i="1"/>
  <c r="BL111" i="1"/>
  <c r="AY111" i="1"/>
  <c r="AX111" i="1"/>
  <c r="R114" i="1"/>
  <c r="BH691" i="1"/>
  <c r="BH113" i="1"/>
  <c r="BH690" i="1"/>
  <c r="BA689" i="1"/>
  <c r="BA115" i="1"/>
  <c r="BJ692" i="1"/>
  <c r="BJ112" i="1"/>
  <c r="BG115" i="1"/>
  <c r="BF115" i="1"/>
  <c r="BG689" i="1"/>
  <c r="BF689" i="1"/>
  <c r="BE114" i="1"/>
  <c r="AZ114" i="1" s="1"/>
  <c r="BC692" i="1"/>
  <c r="BD692" i="1"/>
  <c r="BC112" i="1"/>
  <c r="BD112" i="1"/>
  <c r="O691" i="1"/>
  <c r="M691" i="1"/>
  <c r="P691" i="1"/>
  <c r="N691" i="1"/>
  <c r="O113" i="1"/>
  <c r="M113" i="1"/>
  <c r="P113" i="1"/>
  <c r="N113" i="1"/>
  <c r="O690" i="1"/>
  <c r="M690" i="1"/>
  <c r="P690" i="1"/>
  <c r="N690" i="1"/>
  <c r="K691" i="1"/>
  <c r="K113" i="1"/>
  <c r="K690" i="1"/>
  <c r="I112" i="1"/>
  <c r="L112" i="1"/>
  <c r="I692" i="1"/>
  <c r="L692" i="1"/>
  <c r="F693" i="1"/>
  <c r="T693" i="1" s="1"/>
  <c r="B694" i="1"/>
  <c r="D694" i="1"/>
  <c r="A695" i="1"/>
  <c r="C694" i="1"/>
  <c r="E694" i="1" s="1"/>
  <c r="J691" i="1"/>
  <c r="AI691" i="1"/>
  <c r="AH691" i="1"/>
  <c r="AA691" i="1"/>
  <c r="AJ691" i="1"/>
  <c r="AB691" i="1"/>
  <c r="AG691" i="1"/>
  <c r="Z691" i="1"/>
  <c r="Y112" i="1"/>
  <c r="G110" i="1"/>
  <c r="H111" i="1"/>
  <c r="BB111" i="1" s="1"/>
  <c r="X111" i="1"/>
  <c r="W111" i="1"/>
  <c r="T111" i="1"/>
  <c r="U111" i="1"/>
  <c r="V111" i="1"/>
  <c r="J113" i="1"/>
  <c r="AJ113" i="1"/>
  <c r="AG113" i="1"/>
  <c r="AA113" i="1"/>
  <c r="AI113" i="1"/>
  <c r="AB113" i="1"/>
  <c r="AH113" i="1"/>
  <c r="Z113" i="1"/>
  <c r="W693" i="1"/>
  <c r="U693" i="1"/>
  <c r="H693" i="1"/>
  <c r="BB693" i="1" s="1"/>
  <c r="V693" i="1"/>
  <c r="J690" i="1"/>
  <c r="AJ690" i="1"/>
  <c r="AH690" i="1"/>
  <c r="AB690" i="1"/>
  <c r="Z690" i="1"/>
  <c r="AI690" i="1"/>
  <c r="AG690" i="1"/>
  <c r="AA690" i="1"/>
  <c r="Y692" i="1"/>
  <c r="AO114" i="1"/>
  <c r="Q113" i="1" l="1"/>
  <c r="BK110" i="1"/>
  <c r="BO110" i="1"/>
  <c r="BL110" i="1"/>
  <c r="AX110" i="1"/>
  <c r="AY110" i="1"/>
  <c r="Q691" i="1"/>
  <c r="BH112" i="1"/>
  <c r="BH692" i="1"/>
  <c r="BA114" i="1"/>
  <c r="BJ693" i="1"/>
  <c r="BJ111" i="1"/>
  <c r="X693" i="1"/>
  <c r="Y693" i="1" s="1"/>
  <c r="Q690" i="1"/>
  <c r="BF114" i="1"/>
  <c r="BG114" i="1"/>
  <c r="BE690" i="1"/>
  <c r="AZ690" i="1" s="1"/>
  <c r="BE113" i="1"/>
  <c r="AZ113" i="1" s="1"/>
  <c r="BE691" i="1"/>
  <c r="AZ691" i="1" s="1"/>
  <c r="BC111" i="1"/>
  <c r="BD111" i="1"/>
  <c r="BC693" i="1"/>
  <c r="BD693" i="1"/>
  <c r="R690" i="1"/>
  <c r="S690" i="1"/>
  <c r="S113" i="1"/>
  <c r="R113" i="1"/>
  <c r="S691" i="1"/>
  <c r="R691" i="1"/>
  <c r="O692" i="1"/>
  <c r="M692" i="1"/>
  <c r="P692" i="1"/>
  <c r="N692" i="1"/>
  <c r="O112" i="1"/>
  <c r="M112" i="1"/>
  <c r="P112" i="1"/>
  <c r="N112" i="1"/>
  <c r="K692" i="1"/>
  <c r="K112" i="1"/>
  <c r="I111" i="1"/>
  <c r="L111" i="1"/>
  <c r="I693" i="1"/>
  <c r="L693" i="1"/>
  <c r="AO113" i="1"/>
  <c r="AO690" i="1"/>
  <c r="Y111" i="1"/>
  <c r="G109" i="1"/>
  <c r="H110" i="1"/>
  <c r="BB110" i="1" s="1"/>
  <c r="X110" i="1"/>
  <c r="W110" i="1"/>
  <c r="T110" i="1"/>
  <c r="U110" i="1"/>
  <c r="V110" i="1"/>
  <c r="J112" i="1"/>
  <c r="AG112" i="1"/>
  <c r="AI112" i="1"/>
  <c r="AB112" i="1"/>
  <c r="Z112" i="1"/>
  <c r="AH112" i="1"/>
  <c r="AJ112" i="1"/>
  <c r="AA112" i="1"/>
  <c r="B695" i="1"/>
  <c r="A696" i="1"/>
  <c r="C695" i="1"/>
  <c r="E695" i="1" s="1"/>
  <c r="D695" i="1"/>
  <c r="AJ692" i="1"/>
  <c r="J692" i="1"/>
  <c r="AG692" i="1"/>
  <c r="AA692" i="1"/>
  <c r="Z692" i="1"/>
  <c r="AH692" i="1"/>
  <c r="AB692" i="1"/>
  <c r="AI692" i="1"/>
  <c r="AO691" i="1"/>
  <c r="W694" i="1"/>
  <c r="F694" i="1"/>
  <c r="U694" i="1" s="1"/>
  <c r="BK109" i="1" l="1"/>
  <c r="BO109" i="1"/>
  <c r="BL109" i="1"/>
  <c r="AY109" i="1"/>
  <c r="AX109" i="1"/>
  <c r="BH693" i="1"/>
  <c r="BH111" i="1"/>
  <c r="BA691" i="1"/>
  <c r="BA690" i="1"/>
  <c r="BA113" i="1"/>
  <c r="Q692" i="1"/>
  <c r="Q112" i="1"/>
  <c r="BJ110" i="1"/>
  <c r="R692" i="1"/>
  <c r="R112" i="1"/>
  <c r="S112" i="1"/>
  <c r="BG691" i="1"/>
  <c r="BF691" i="1"/>
  <c r="BF690" i="1"/>
  <c r="BG690" i="1"/>
  <c r="BE112" i="1"/>
  <c r="AZ112" i="1" s="1"/>
  <c r="BE692" i="1"/>
  <c r="AZ692" i="1" s="1"/>
  <c r="BG113" i="1"/>
  <c r="BF113" i="1"/>
  <c r="BC110" i="1"/>
  <c r="BD110" i="1"/>
  <c r="S692" i="1"/>
  <c r="O693" i="1"/>
  <c r="M693" i="1"/>
  <c r="P693" i="1"/>
  <c r="N693" i="1"/>
  <c r="O111" i="1"/>
  <c r="M111" i="1"/>
  <c r="P111" i="1"/>
  <c r="N111" i="1"/>
  <c r="K693" i="1"/>
  <c r="K111" i="1"/>
  <c r="I110" i="1"/>
  <c r="L110" i="1"/>
  <c r="F695" i="1"/>
  <c r="T695" i="1" s="1"/>
  <c r="AO692" i="1"/>
  <c r="W695" i="1"/>
  <c r="AO112" i="1"/>
  <c r="Y110" i="1"/>
  <c r="G108" i="1"/>
  <c r="H109" i="1"/>
  <c r="BB109" i="1" s="1"/>
  <c r="X109" i="1"/>
  <c r="W109" i="1"/>
  <c r="T109" i="1"/>
  <c r="V109" i="1"/>
  <c r="U109" i="1"/>
  <c r="H694" i="1"/>
  <c r="BB694" i="1" s="1"/>
  <c r="T694" i="1"/>
  <c r="X694" i="1"/>
  <c r="B696" i="1"/>
  <c r="C696" i="1"/>
  <c r="E696" i="1" s="1"/>
  <c r="D696" i="1"/>
  <c r="A697" i="1"/>
  <c r="J111" i="1"/>
  <c r="AG111" i="1"/>
  <c r="AB111" i="1"/>
  <c r="AJ111" i="1"/>
  <c r="Z111" i="1"/>
  <c r="AH111" i="1"/>
  <c r="AI111" i="1"/>
  <c r="AA111" i="1"/>
  <c r="J693" i="1"/>
  <c r="AG693" i="1"/>
  <c r="AI693" i="1"/>
  <c r="Z693" i="1"/>
  <c r="AH693" i="1"/>
  <c r="AJ693" i="1"/>
  <c r="AB693" i="1"/>
  <c r="AA693" i="1"/>
  <c r="V694" i="1"/>
  <c r="R693" i="1" l="1"/>
  <c r="BK108" i="1"/>
  <c r="BO108" i="1"/>
  <c r="BL108" i="1"/>
  <c r="AX108" i="1"/>
  <c r="AY108" i="1"/>
  <c r="R111" i="1"/>
  <c r="BH110" i="1"/>
  <c r="BA112" i="1"/>
  <c r="BA692" i="1"/>
  <c r="BJ694" i="1"/>
  <c r="BJ109" i="1"/>
  <c r="Q693" i="1"/>
  <c r="BF112" i="1"/>
  <c r="BG112" i="1"/>
  <c r="BE111" i="1"/>
  <c r="AZ111" i="1" s="1"/>
  <c r="BE693" i="1"/>
  <c r="AZ693" i="1" s="1"/>
  <c r="BF692" i="1"/>
  <c r="BG692" i="1"/>
  <c r="BC694" i="1"/>
  <c r="BD694" i="1"/>
  <c r="BC109" i="1"/>
  <c r="BD109" i="1"/>
  <c r="S693" i="1"/>
  <c r="S111" i="1"/>
  <c r="U695" i="1"/>
  <c r="Q111" i="1"/>
  <c r="H695" i="1"/>
  <c r="O110" i="1"/>
  <c r="M110" i="1"/>
  <c r="P110" i="1"/>
  <c r="N110" i="1"/>
  <c r="K110" i="1"/>
  <c r="I695" i="1"/>
  <c r="I694" i="1"/>
  <c r="L694" i="1"/>
  <c r="I109" i="1"/>
  <c r="L109" i="1"/>
  <c r="X695" i="1"/>
  <c r="V695" i="1"/>
  <c r="F696" i="1"/>
  <c r="U696" i="1" s="1"/>
  <c r="Y109" i="1"/>
  <c r="G107" i="1"/>
  <c r="H108" i="1"/>
  <c r="BB108" i="1" s="1"/>
  <c r="X108" i="1"/>
  <c r="W108" i="1"/>
  <c r="T108" i="1"/>
  <c r="U108" i="1"/>
  <c r="V108" i="1"/>
  <c r="J110" i="1"/>
  <c r="AJ110" i="1"/>
  <c r="AH110" i="1"/>
  <c r="AA110" i="1"/>
  <c r="R110" i="1" s="1"/>
  <c r="AI110" i="1"/>
  <c r="AG110" i="1"/>
  <c r="AB110" i="1"/>
  <c r="Z110" i="1"/>
  <c r="AO111" i="1"/>
  <c r="B697" i="1"/>
  <c r="C697" i="1"/>
  <c r="E697" i="1" s="1"/>
  <c r="D697" i="1"/>
  <c r="A698" i="1"/>
  <c r="X696" i="1"/>
  <c r="T696" i="1"/>
  <c r="W696" i="1"/>
  <c r="Y694" i="1"/>
  <c r="AO693" i="1"/>
  <c r="BK107" i="1" l="1"/>
  <c r="BO107" i="1"/>
  <c r="BL107" i="1"/>
  <c r="AY107" i="1"/>
  <c r="AX107" i="1"/>
  <c r="BH109" i="1"/>
  <c r="BH694" i="1"/>
  <c r="BA693" i="1"/>
  <c r="BA111" i="1"/>
  <c r="BJ108" i="1"/>
  <c r="V696" i="1"/>
  <c r="Y696" i="1" s="1"/>
  <c r="H696" i="1"/>
  <c r="BB696" i="1" s="1"/>
  <c r="BG111" i="1"/>
  <c r="BF111" i="1"/>
  <c r="BE110" i="1"/>
  <c r="AZ110" i="1" s="1"/>
  <c r="BG693" i="1"/>
  <c r="BF693" i="1"/>
  <c r="BC108" i="1"/>
  <c r="BD108" i="1"/>
  <c r="BC696" i="1"/>
  <c r="L695" i="1"/>
  <c r="BB695" i="1"/>
  <c r="Q110" i="1"/>
  <c r="S110" i="1"/>
  <c r="O109" i="1"/>
  <c r="M109" i="1"/>
  <c r="P109" i="1"/>
  <c r="N109" i="1"/>
  <c r="O694" i="1"/>
  <c r="M694" i="1"/>
  <c r="P694" i="1"/>
  <c r="N694" i="1"/>
  <c r="O695" i="1"/>
  <c r="M695" i="1"/>
  <c r="P695" i="1"/>
  <c r="N695" i="1"/>
  <c r="K109" i="1"/>
  <c r="K694" i="1"/>
  <c r="K695" i="1"/>
  <c r="I696" i="1"/>
  <c r="I108" i="1"/>
  <c r="L108" i="1"/>
  <c r="Y695" i="1"/>
  <c r="AJ695" i="1"/>
  <c r="J695" i="1"/>
  <c r="AB695" i="1"/>
  <c r="Z695" i="1"/>
  <c r="AA695" i="1"/>
  <c r="AG695" i="1"/>
  <c r="AI695" i="1"/>
  <c r="AH695" i="1"/>
  <c r="J694" i="1"/>
  <c r="AG694" i="1"/>
  <c r="AJ694" i="1"/>
  <c r="AA694" i="1"/>
  <c r="AH694" i="1"/>
  <c r="AB694" i="1"/>
  <c r="AI694" i="1"/>
  <c r="Z694" i="1"/>
  <c r="Y108" i="1"/>
  <c r="G106" i="1"/>
  <c r="H107" i="1"/>
  <c r="BB107" i="1" s="1"/>
  <c r="X107" i="1"/>
  <c r="W107" i="1"/>
  <c r="T107" i="1"/>
  <c r="U107" i="1"/>
  <c r="V107" i="1"/>
  <c r="J109" i="1"/>
  <c r="AI109" i="1"/>
  <c r="AB109" i="1"/>
  <c r="AH109" i="1"/>
  <c r="Z109" i="1"/>
  <c r="AJ109" i="1"/>
  <c r="AG109" i="1"/>
  <c r="AA109" i="1"/>
  <c r="F697" i="1"/>
  <c r="V697" i="1" s="1"/>
  <c r="B698" i="1"/>
  <c r="C698" i="1"/>
  <c r="E698" i="1" s="1"/>
  <c r="D698" i="1"/>
  <c r="A699" i="1"/>
  <c r="W697" i="1"/>
  <c r="T697" i="1"/>
  <c r="AO110" i="1"/>
  <c r="Q109" i="1" l="1"/>
  <c r="U697" i="1"/>
  <c r="BK106" i="1"/>
  <c r="BO106" i="1"/>
  <c r="BL106" i="1"/>
  <c r="AX106" i="1"/>
  <c r="AY106" i="1"/>
  <c r="Q694" i="1"/>
  <c r="Q695" i="1"/>
  <c r="BH108" i="1"/>
  <c r="BA110" i="1"/>
  <c r="R695" i="1"/>
  <c r="S695" i="1"/>
  <c r="L696" i="1"/>
  <c r="BJ107" i="1"/>
  <c r="BJ695" i="1"/>
  <c r="BJ696" i="1"/>
  <c r="R109" i="1"/>
  <c r="BD696" i="1"/>
  <c r="BH696" i="1" s="1"/>
  <c r="X697" i="1"/>
  <c r="BF110" i="1"/>
  <c r="BG110" i="1"/>
  <c r="BE695" i="1"/>
  <c r="AZ695" i="1" s="1"/>
  <c r="BE694" i="1"/>
  <c r="AZ694" i="1" s="1"/>
  <c r="BE109" i="1"/>
  <c r="AZ109" i="1" s="1"/>
  <c r="BC107" i="1"/>
  <c r="BD107" i="1"/>
  <c r="BC695" i="1"/>
  <c r="BD695" i="1"/>
  <c r="S109" i="1"/>
  <c r="S694" i="1"/>
  <c r="R694" i="1"/>
  <c r="H697" i="1"/>
  <c r="BB697" i="1" s="1"/>
  <c r="O108" i="1"/>
  <c r="M108" i="1"/>
  <c r="P108" i="1"/>
  <c r="N108" i="1"/>
  <c r="O696" i="1"/>
  <c r="M696" i="1"/>
  <c r="P696" i="1"/>
  <c r="N696" i="1"/>
  <c r="K108" i="1"/>
  <c r="K696" i="1"/>
  <c r="I697" i="1"/>
  <c r="L697" i="1"/>
  <c r="I107" i="1"/>
  <c r="L107" i="1"/>
  <c r="F698" i="1"/>
  <c r="T698" i="1" s="1"/>
  <c r="B699" i="1"/>
  <c r="C699" i="1"/>
  <c r="E699" i="1" s="1"/>
  <c r="D699" i="1"/>
  <c r="A700" i="1"/>
  <c r="W698" i="1"/>
  <c r="AO109" i="1"/>
  <c r="Y107" i="1"/>
  <c r="G105" i="1"/>
  <c r="H106" i="1"/>
  <c r="BB106" i="1" s="1"/>
  <c r="X106" i="1"/>
  <c r="W106" i="1"/>
  <c r="T106" i="1"/>
  <c r="U106" i="1"/>
  <c r="V106" i="1"/>
  <c r="J108" i="1"/>
  <c r="AJ108" i="1"/>
  <c r="AH108" i="1"/>
  <c r="AA108" i="1"/>
  <c r="AI108" i="1"/>
  <c r="AG108" i="1"/>
  <c r="AB108" i="1"/>
  <c r="Z108" i="1"/>
  <c r="Q108" i="1" s="1"/>
  <c r="J696" i="1"/>
  <c r="AI696" i="1"/>
  <c r="AG696" i="1"/>
  <c r="Z696" i="1"/>
  <c r="Q696" i="1" s="1"/>
  <c r="AJ696" i="1"/>
  <c r="AH696" i="1"/>
  <c r="AB696" i="1"/>
  <c r="AA696" i="1"/>
  <c r="AO694" i="1"/>
  <c r="AO695" i="1"/>
  <c r="Y697" i="1" l="1"/>
  <c r="S696" i="1"/>
  <c r="S108" i="1"/>
  <c r="BK105" i="1"/>
  <c r="BO105" i="1"/>
  <c r="BL105" i="1"/>
  <c r="AY105" i="1"/>
  <c r="AX105" i="1"/>
  <c r="X698" i="1"/>
  <c r="BH695" i="1"/>
  <c r="BH107" i="1"/>
  <c r="BA694" i="1"/>
  <c r="BA109" i="1"/>
  <c r="BA695" i="1"/>
  <c r="BJ106" i="1"/>
  <c r="BJ697" i="1"/>
  <c r="V698" i="1"/>
  <c r="BG109" i="1"/>
  <c r="BF109" i="1"/>
  <c r="BG695" i="1"/>
  <c r="BF695" i="1"/>
  <c r="BE696" i="1"/>
  <c r="AZ696" i="1" s="1"/>
  <c r="BE108" i="1"/>
  <c r="AZ108" i="1" s="1"/>
  <c r="BF694" i="1"/>
  <c r="BG694" i="1"/>
  <c r="BC106" i="1"/>
  <c r="BD106" i="1"/>
  <c r="BC697" i="1"/>
  <c r="BD697" i="1"/>
  <c r="R696" i="1"/>
  <c r="R108" i="1"/>
  <c r="U698" i="1"/>
  <c r="H698" i="1"/>
  <c r="BB698" i="1" s="1"/>
  <c r="O107" i="1"/>
  <c r="M107" i="1"/>
  <c r="P107" i="1"/>
  <c r="N107" i="1"/>
  <c r="O697" i="1"/>
  <c r="M697" i="1"/>
  <c r="P697" i="1"/>
  <c r="N697" i="1"/>
  <c r="K107" i="1"/>
  <c r="K697" i="1"/>
  <c r="I106" i="1"/>
  <c r="L106" i="1"/>
  <c r="I698" i="1"/>
  <c r="AO108" i="1"/>
  <c r="AO696" i="1"/>
  <c r="Y106" i="1"/>
  <c r="G104" i="1"/>
  <c r="H105" i="1"/>
  <c r="BB105" i="1" s="1"/>
  <c r="X105" i="1"/>
  <c r="W105" i="1"/>
  <c r="T105" i="1"/>
  <c r="V105" i="1"/>
  <c r="U105" i="1"/>
  <c r="B700" i="1"/>
  <c r="D700" i="1"/>
  <c r="A701" i="1"/>
  <c r="C700" i="1"/>
  <c r="E700" i="1" s="1"/>
  <c r="W699" i="1"/>
  <c r="J697" i="1"/>
  <c r="AI697" i="1"/>
  <c r="AH697" i="1"/>
  <c r="Z697" i="1"/>
  <c r="AJ697" i="1"/>
  <c r="AB697" i="1"/>
  <c r="AG697" i="1"/>
  <c r="AA697" i="1"/>
  <c r="J107" i="1"/>
  <c r="AH107" i="1"/>
  <c r="AI107" i="1"/>
  <c r="AA107" i="1"/>
  <c r="AG107" i="1"/>
  <c r="AB107" i="1"/>
  <c r="AJ107" i="1"/>
  <c r="Z107" i="1"/>
  <c r="F699" i="1"/>
  <c r="V699" i="1" s="1"/>
  <c r="BK104" i="1" l="1"/>
  <c r="BO104" i="1"/>
  <c r="BL104" i="1"/>
  <c r="AX104" i="1"/>
  <c r="AY104" i="1"/>
  <c r="L698" i="1"/>
  <c r="Q107" i="1"/>
  <c r="Q697" i="1"/>
  <c r="BH697" i="1"/>
  <c r="BH106" i="1"/>
  <c r="BA108" i="1"/>
  <c r="BA696" i="1"/>
  <c r="BJ698" i="1"/>
  <c r="BJ105" i="1"/>
  <c r="Y698" i="1"/>
  <c r="BF696" i="1"/>
  <c r="BG696" i="1"/>
  <c r="BF108" i="1"/>
  <c r="BG108" i="1"/>
  <c r="BE697" i="1"/>
  <c r="AZ697" i="1" s="1"/>
  <c r="BE107" i="1"/>
  <c r="AZ107" i="1" s="1"/>
  <c r="BC105" i="1"/>
  <c r="BD105" i="1"/>
  <c r="BC698" i="1"/>
  <c r="BD698" i="1"/>
  <c r="S107" i="1"/>
  <c r="R107" i="1"/>
  <c r="R697" i="1"/>
  <c r="S697" i="1"/>
  <c r="O698" i="1"/>
  <c r="M698" i="1"/>
  <c r="P698" i="1"/>
  <c r="N698" i="1"/>
  <c r="O106" i="1"/>
  <c r="M106" i="1"/>
  <c r="P106" i="1"/>
  <c r="N106" i="1"/>
  <c r="K698" i="1"/>
  <c r="K106" i="1"/>
  <c r="I105" i="1"/>
  <c r="L105" i="1"/>
  <c r="AO697" i="1"/>
  <c r="W700" i="1"/>
  <c r="AJ698" i="1"/>
  <c r="J698" i="1"/>
  <c r="AH698" i="1"/>
  <c r="AI698" i="1"/>
  <c r="AA698" i="1"/>
  <c r="AG698" i="1"/>
  <c r="AB698" i="1"/>
  <c r="S698" i="1" s="1"/>
  <c r="Z698" i="1"/>
  <c r="Q698" i="1" s="1"/>
  <c r="Y105" i="1"/>
  <c r="G103" i="1"/>
  <c r="H104" i="1"/>
  <c r="BB104" i="1" s="1"/>
  <c r="X104" i="1"/>
  <c r="W104" i="1"/>
  <c r="T104" i="1"/>
  <c r="U104" i="1"/>
  <c r="V104" i="1"/>
  <c r="J106" i="1"/>
  <c r="AH106" i="1"/>
  <c r="AJ106" i="1"/>
  <c r="AA106" i="1"/>
  <c r="AG106" i="1"/>
  <c r="AI106" i="1"/>
  <c r="AB106" i="1"/>
  <c r="S106" i="1" s="1"/>
  <c r="Z106" i="1"/>
  <c r="Q106" i="1" s="1"/>
  <c r="U699" i="1"/>
  <c r="H699" i="1"/>
  <c r="BB699" i="1" s="1"/>
  <c r="T699" i="1"/>
  <c r="F700" i="1"/>
  <c r="X700" i="1" s="1"/>
  <c r="AO107" i="1"/>
  <c r="B701" i="1"/>
  <c r="A702" i="1"/>
  <c r="C701" i="1"/>
  <c r="E701" i="1" s="1"/>
  <c r="D701" i="1"/>
  <c r="X699" i="1"/>
  <c r="R698" i="1" l="1"/>
  <c r="BK103" i="1"/>
  <c r="BO103" i="1"/>
  <c r="BL103" i="1"/>
  <c r="AY103" i="1"/>
  <c r="AX103" i="1"/>
  <c r="BH698" i="1"/>
  <c r="BH105" i="1"/>
  <c r="BA107" i="1"/>
  <c r="BA697" i="1"/>
  <c r="BJ699" i="1"/>
  <c r="BJ104" i="1"/>
  <c r="BG697" i="1"/>
  <c r="BF697" i="1"/>
  <c r="BG107" i="1"/>
  <c r="BF107" i="1"/>
  <c r="BE106" i="1"/>
  <c r="AZ106" i="1" s="1"/>
  <c r="BE698" i="1"/>
  <c r="AZ698" i="1" s="1"/>
  <c r="BC104" i="1"/>
  <c r="BD104" i="1"/>
  <c r="BC699" i="1"/>
  <c r="BD699" i="1"/>
  <c r="R106" i="1"/>
  <c r="O105" i="1"/>
  <c r="M105" i="1"/>
  <c r="P105" i="1"/>
  <c r="N105" i="1"/>
  <c r="K105" i="1"/>
  <c r="I699" i="1"/>
  <c r="L699" i="1"/>
  <c r="I104" i="1"/>
  <c r="L104" i="1"/>
  <c r="AO106" i="1"/>
  <c r="W701" i="1"/>
  <c r="Y699" i="1"/>
  <c r="AO698" i="1"/>
  <c r="V700" i="1"/>
  <c r="H700" i="1"/>
  <c r="BB700" i="1" s="1"/>
  <c r="U700" i="1"/>
  <c r="B702" i="1"/>
  <c r="D702" i="1"/>
  <c r="A703" i="1"/>
  <c r="C702" i="1"/>
  <c r="E702" i="1" s="1"/>
  <c r="Y104" i="1"/>
  <c r="G102" i="1"/>
  <c r="H103" i="1"/>
  <c r="BB103" i="1" s="1"/>
  <c r="X103" i="1"/>
  <c r="W103" i="1"/>
  <c r="T103" i="1"/>
  <c r="U103" i="1"/>
  <c r="V103" i="1"/>
  <c r="J105" i="1"/>
  <c r="AI105" i="1"/>
  <c r="AB105" i="1"/>
  <c r="S105" i="1" s="1"/>
  <c r="AH105" i="1"/>
  <c r="Z105" i="1"/>
  <c r="AJ105" i="1"/>
  <c r="AG105" i="1"/>
  <c r="AA105" i="1"/>
  <c r="F701" i="1"/>
  <c r="T701" i="1" s="1"/>
  <c r="T700" i="1"/>
  <c r="BK102" i="1" l="1"/>
  <c r="BO102" i="1"/>
  <c r="BL102" i="1"/>
  <c r="AX102" i="1"/>
  <c r="AY102" i="1"/>
  <c r="BH699" i="1"/>
  <c r="BH104" i="1"/>
  <c r="BA106" i="1"/>
  <c r="BA698" i="1"/>
  <c r="BJ103" i="1"/>
  <c r="BJ700" i="1"/>
  <c r="R105" i="1"/>
  <c r="BF106" i="1"/>
  <c r="BG106" i="1"/>
  <c r="BE105" i="1"/>
  <c r="AZ105" i="1" s="1"/>
  <c r="BF698" i="1"/>
  <c r="BG698" i="1"/>
  <c r="BC103" i="1"/>
  <c r="BD103" i="1"/>
  <c r="BC700" i="1"/>
  <c r="BD700" i="1"/>
  <c r="Q105" i="1"/>
  <c r="O104" i="1"/>
  <c r="M104" i="1"/>
  <c r="P104" i="1"/>
  <c r="N104" i="1"/>
  <c r="O699" i="1"/>
  <c r="M699" i="1"/>
  <c r="P699" i="1"/>
  <c r="N699" i="1"/>
  <c r="K104" i="1"/>
  <c r="K699" i="1"/>
  <c r="I701" i="1"/>
  <c r="I700" i="1"/>
  <c r="L700" i="1"/>
  <c r="I103" i="1"/>
  <c r="L103" i="1"/>
  <c r="W702" i="1"/>
  <c r="F702" i="1"/>
  <c r="H702" i="1" s="1"/>
  <c r="BB702" i="1" s="1"/>
  <c r="V701" i="1"/>
  <c r="H701" i="1"/>
  <c r="U701" i="1"/>
  <c r="Y700" i="1"/>
  <c r="Y103" i="1"/>
  <c r="G101" i="1"/>
  <c r="H102" i="1"/>
  <c r="BB102" i="1" s="1"/>
  <c r="X102" i="1"/>
  <c r="W102" i="1"/>
  <c r="T102" i="1"/>
  <c r="U102" i="1"/>
  <c r="V102" i="1"/>
  <c r="J104" i="1"/>
  <c r="AG104" i="1"/>
  <c r="AI104" i="1"/>
  <c r="AB104" i="1"/>
  <c r="S104" i="1" s="1"/>
  <c r="Z104" i="1"/>
  <c r="Q104" i="1" s="1"/>
  <c r="AH104" i="1"/>
  <c r="AJ104" i="1"/>
  <c r="AA104" i="1"/>
  <c r="R104" i="1" s="1"/>
  <c r="B703" i="1"/>
  <c r="C703" i="1"/>
  <c r="E703" i="1" s="1"/>
  <c r="D703" i="1"/>
  <c r="A704" i="1"/>
  <c r="J699" i="1"/>
  <c r="AJ699" i="1"/>
  <c r="AH699" i="1"/>
  <c r="AA699" i="1"/>
  <c r="R699" i="1" s="1"/>
  <c r="AI699" i="1"/>
  <c r="AG699" i="1"/>
  <c r="AB699" i="1"/>
  <c r="Z699" i="1"/>
  <c r="AO105" i="1"/>
  <c r="X701" i="1"/>
  <c r="BK101" i="1" l="1"/>
  <c r="BO101" i="1"/>
  <c r="BL101" i="1"/>
  <c r="AY101" i="1"/>
  <c r="AX101" i="1"/>
  <c r="BH700" i="1"/>
  <c r="BH103" i="1"/>
  <c r="BA105" i="1"/>
  <c r="BJ102" i="1"/>
  <c r="BJ702" i="1"/>
  <c r="S699" i="1"/>
  <c r="BG105" i="1"/>
  <c r="BF105" i="1"/>
  <c r="BE699" i="1"/>
  <c r="AZ699" i="1" s="1"/>
  <c r="BE104" i="1"/>
  <c r="AZ104" i="1" s="1"/>
  <c r="BC102" i="1"/>
  <c r="BD102" i="1"/>
  <c r="BC702" i="1"/>
  <c r="BD702" i="1"/>
  <c r="L701" i="1"/>
  <c r="BB701" i="1"/>
  <c r="Q699" i="1"/>
  <c r="O701" i="1"/>
  <c r="M701" i="1"/>
  <c r="P701" i="1"/>
  <c r="N701" i="1"/>
  <c r="O103" i="1"/>
  <c r="M103" i="1"/>
  <c r="P103" i="1"/>
  <c r="N103" i="1"/>
  <c r="O700" i="1"/>
  <c r="M700" i="1"/>
  <c r="P700" i="1"/>
  <c r="N700" i="1"/>
  <c r="K701" i="1"/>
  <c r="K103" i="1"/>
  <c r="K700" i="1"/>
  <c r="I102" i="1"/>
  <c r="L102" i="1"/>
  <c r="Y701" i="1"/>
  <c r="AO699" i="1"/>
  <c r="B704" i="1"/>
  <c r="C704" i="1"/>
  <c r="E704" i="1" s="1"/>
  <c r="D704" i="1"/>
  <c r="F704" i="1" s="1"/>
  <c r="A705" i="1"/>
  <c r="AO104" i="1"/>
  <c r="Y102" i="1"/>
  <c r="G100" i="1"/>
  <c r="H101" i="1"/>
  <c r="BB101" i="1" s="1"/>
  <c r="X101" i="1"/>
  <c r="W101" i="1"/>
  <c r="T101" i="1"/>
  <c r="V101" i="1"/>
  <c r="U101" i="1"/>
  <c r="F703" i="1"/>
  <c r="X703" i="1" s="1"/>
  <c r="V702" i="1"/>
  <c r="X702" i="1"/>
  <c r="W703" i="1"/>
  <c r="T703" i="1"/>
  <c r="J103" i="1"/>
  <c r="AH103" i="1"/>
  <c r="AI103" i="1"/>
  <c r="AA103" i="1"/>
  <c r="R103" i="1" s="1"/>
  <c r="AG103" i="1"/>
  <c r="AB103" i="1"/>
  <c r="S103" i="1" s="1"/>
  <c r="AJ103" i="1"/>
  <c r="Z103" i="1"/>
  <c r="J700" i="1"/>
  <c r="AG700" i="1"/>
  <c r="AI700" i="1"/>
  <c r="Z700" i="1"/>
  <c r="AH700" i="1"/>
  <c r="AJ700" i="1"/>
  <c r="AB700" i="1"/>
  <c r="AA700" i="1"/>
  <c r="R700" i="1" s="1"/>
  <c r="AJ701" i="1"/>
  <c r="J701" i="1"/>
  <c r="AG701" i="1"/>
  <c r="AB701" i="1"/>
  <c r="S701" i="1" s="1"/>
  <c r="Z701" i="1"/>
  <c r="Q701" i="1" s="1"/>
  <c r="AH701" i="1"/>
  <c r="AA701" i="1"/>
  <c r="AI701" i="1"/>
  <c r="T702" i="1"/>
  <c r="U702" i="1"/>
  <c r="BK100" i="1" l="1"/>
  <c r="BO100" i="1"/>
  <c r="BL100" i="1"/>
  <c r="AX100" i="1"/>
  <c r="AY100" i="1"/>
  <c r="BH102" i="1"/>
  <c r="BH702" i="1"/>
  <c r="BA104" i="1"/>
  <c r="BA699" i="1"/>
  <c r="BJ101" i="1"/>
  <c r="BJ701" i="1"/>
  <c r="BG699" i="1"/>
  <c r="BF699" i="1"/>
  <c r="BE700" i="1"/>
  <c r="AZ700" i="1" s="1"/>
  <c r="BE103" i="1"/>
  <c r="AZ103" i="1" s="1"/>
  <c r="BE701" i="1"/>
  <c r="AZ701" i="1" s="1"/>
  <c r="BF104" i="1"/>
  <c r="BG104" i="1"/>
  <c r="BC101" i="1"/>
  <c r="BD101" i="1"/>
  <c r="BC701" i="1"/>
  <c r="BD701" i="1"/>
  <c r="R701" i="1"/>
  <c r="S700" i="1"/>
  <c r="Q700" i="1"/>
  <c r="Q103" i="1"/>
  <c r="O102" i="1"/>
  <c r="M102" i="1"/>
  <c r="P102" i="1"/>
  <c r="N102" i="1"/>
  <c r="K102" i="1"/>
  <c r="I702" i="1"/>
  <c r="L702" i="1"/>
  <c r="I101" i="1"/>
  <c r="L101" i="1"/>
  <c r="I703" i="1"/>
  <c r="V703" i="1"/>
  <c r="U703" i="1"/>
  <c r="H703" i="1"/>
  <c r="Y101" i="1"/>
  <c r="G99" i="1"/>
  <c r="H100" i="1"/>
  <c r="BB100" i="1" s="1"/>
  <c r="X100" i="1"/>
  <c r="W100" i="1"/>
  <c r="T100" i="1"/>
  <c r="U100" i="1"/>
  <c r="V100" i="1"/>
  <c r="J102" i="1"/>
  <c r="AJ102" i="1"/>
  <c r="AH102" i="1"/>
  <c r="AA102" i="1"/>
  <c r="R102" i="1" s="1"/>
  <c r="AI102" i="1"/>
  <c r="AG102" i="1"/>
  <c r="AB102" i="1"/>
  <c r="Z102" i="1"/>
  <c r="Y702" i="1"/>
  <c r="AO700" i="1"/>
  <c r="B705" i="1"/>
  <c r="A706" i="1"/>
  <c r="C705" i="1"/>
  <c r="E705" i="1" s="1"/>
  <c r="D705" i="1"/>
  <c r="H704" i="1"/>
  <c r="BB704" i="1" s="1"/>
  <c r="W704" i="1"/>
  <c r="V704" i="1"/>
  <c r="X704" i="1"/>
  <c r="U704" i="1"/>
  <c r="T704" i="1"/>
  <c r="AO103" i="1"/>
  <c r="AO701" i="1"/>
  <c r="BK99" i="1" l="1"/>
  <c r="BO99" i="1"/>
  <c r="BL99" i="1"/>
  <c r="AY99" i="1"/>
  <c r="AX99" i="1"/>
  <c r="BH701" i="1"/>
  <c r="BH101" i="1"/>
  <c r="BA701" i="1"/>
  <c r="BA700" i="1"/>
  <c r="BA103" i="1"/>
  <c r="BJ704" i="1"/>
  <c r="BJ100" i="1"/>
  <c r="BG701" i="1"/>
  <c r="BF701" i="1"/>
  <c r="BF700" i="1"/>
  <c r="BG700" i="1"/>
  <c r="BE102" i="1"/>
  <c r="AZ102" i="1" s="1"/>
  <c r="BG103" i="1"/>
  <c r="BF103" i="1"/>
  <c r="BC704" i="1"/>
  <c r="BD704" i="1"/>
  <c r="BC100" i="1"/>
  <c r="BD100" i="1"/>
  <c r="L703" i="1"/>
  <c r="BB703" i="1"/>
  <c r="Q102" i="1"/>
  <c r="S102" i="1"/>
  <c r="F705" i="1"/>
  <c r="U705" i="1" s="1"/>
  <c r="O703" i="1"/>
  <c r="M703" i="1"/>
  <c r="P703" i="1"/>
  <c r="N703" i="1"/>
  <c r="O101" i="1"/>
  <c r="M101" i="1"/>
  <c r="P101" i="1"/>
  <c r="N101" i="1"/>
  <c r="O702" i="1"/>
  <c r="M702" i="1"/>
  <c r="P702" i="1"/>
  <c r="N702" i="1"/>
  <c r="K703" i="1"/>
  <c r="K101" i="1"/>
  <c r="K702" i="1"/>
  <c r="I704" i="1"/>
  <c r="L704" i="1"/>
  <c r="I100" i="1"/>
  <c r="L100" i="1"/>
  <c r="Y703" i="1"/>
  <c r="B706" i="1"/>
  <c r="C706" i="1"/>
  <c r="E706" i="1" s="1"/>
  <c r="D706" i="1"/>
  <c r="A707" i="1"/>
  <c r="AJ702" i="1"/>
  <c r="J702" i="1"/>
  <c r="AB702" i="1"/>
  <c r="S702" i="1" s="1"/>
  <c r="AI702" i="1"/>
  <c r="AG702" i="1"/>
  <c r="AH702" i="1"/>
  <c r="Z702" i="1"/>
  <c r="AA702" i="1"/>
  <c r="AO102" i="1"/>
  <c r="J703" i="1"/>
  <c r="AJ703" i="1"/>
  <c r="AG703" i="1"/>
  <c r="AI703" i="1"/>
  <c r="Z703" i="1"/>
  <c r="AB703" i="1"/>
  <c r="S703" i="1" s="1"/>
  <c r="AA703" i="1"/>
  <c r="AH703" i="1"/>
  <c r="Y704" i="1"/>
  <c r="X705" i="1"/>
  <c r="W705" i="1"/>
  <c r="V705" i="1"/>
  <c r="Y100" i="1"/>
  <c r="G98" i="1"/>
  <c r="H99" i="1"/>
  <c r="BB99" i="1" s="1"/>
  <c r="X99" i="1"/>
  <c r="W99" i="1"/>
  <c r="T99" i="1"/>
  <c r="U99" i="1"/>
  <c r="V99" i="1"/>
  <c r="J101" i="1"/>
  <c r="AI101" i="1"/>
  <c r="AB101" i="1"/>
  <c r="S101" i="1" s="1"/>
  <c r="AH101" i="1"/>
  <c r="Z101" i="1"/>
  <c r="AJ101" i="1"/>
  <c r="AG101" i="1"/>
  <c r="AA101" i="1"/>
  <c r="H705" i="1" l="1"/>
  <c r="BB705" i="1" s="1"/>
  <c r="T705" i="1"/>
  <c r="BK98" i="1"/>
  <c r="BO98" i="1"/>
  <c r="BL98" i="1"/>
  <c r="AX98" i="1"/>
  <c r="AY98" i="1"/>
  <c r="Q703" i="1"/>
  <c r="BH100" i="1"/>
  <c r="BH704" i="1"/>
  <c r="BA102" i="1"/>
  <c r="BJ99" i="1"/>
  <c r="BJ705" i="1"/>
  <c r="BJ703" i="1"/>
  <c r="BF102" i="1"/>
  <c r="BG102" i="1"/>
  <c r="BE702" i="1"/>
  <c r="AZ702" i="1" s="1"/>
  <c r="BE101" i="1"/>
  <c r="AZ101" i="1" s="1"/>
  <c r="BE703" i="1"/>
  <c r="AZ703" i="1" s="1"/>
  <c r="BC99" i="1"/>
  <c r="BD99" i="1"/>
  <c r="BC705" i="1"/>
  <c r="BD705" i="1"/>
  <c r="BC703" i="1"/>
  <c r="BD703" i="1"/>
  <c r="Q101" i="1"/>
  <c r="Q702" i="1"/>
  <c r="R101" i="1"/>
  <c r="R703" i="1"/>
  <c r="R702" i="1"/>
  <c r="F706" i="1"/>
  <c r="H706" i="1" s="1"/>
  <c r="BB706" i="1" s="1"/>
  <c r="O100" i="1"/>
  <c r="M100" i="1"/>
  <c r="P100" i="1"/>
  <c r="N100" i="1"/>
  <c r="O704" i="1"/>
  <c r="M704" i="1"/>
  <c r="P704" i="1"/>
  <c r="N704" i="1"/>
  <c r="K100" i="1"/>
  <c r="K704" i="1"/>
  <c r="I99" i="1"/>
  <c r="L99" i="1"/>
  <c r="I705" i="1"/>
  <c r="L705" i="1"/>
  <c r="J704" i="1"/>
  <c r="AI704" i="1"/>
  <c r="AJ704" i="1"/>
  <c r="AG704" i="1"/>
  <c r="Z704" i="1"/>
  <c r="AB704" i="1"/>
  <c r="AA704" i="1"/>
  <c r="R704" i="1" s="1"/>
  <c r="AH704" i="1"/>
  <c r="AO703" i="1"/>
  <c r="AO702" i="1"/>
  <c r="AO101" i="1"/>
  <c r="Y99" i="1"/>
  <c r="G97" i="1"/>
  <c r="H98" i="1"/>
  <c r="BB98" i="1" s="1"/>
  <c r="X98" i="1"/>
  <c r="W98" i="1"/>
  <c r="T98" i="1"/>
  <c r="U98" i="1"/>
  <c r="V98" i="1"/>
  <c r="J100" i="1"/>
  <c r="AG100" i="1"/>
  <c r="AI100" i="1"/>
  <c r="AB100" i="1"/>
  <c r="S100" i="1" s="1"/>
  <c r="Z100" i="1"/>
  <c r="AH100" i="1"/>
  <c r="AJ100" i="1"/>
  <c r="AA100" i="1"/>
  <c r="R100" i="1" s="1"/>
  <c r="Y705" i="1"/>
  <c r="B707" i="1"/>
  <c r="C707" i="1"/>
  <c r="E707" i="1" s="1"/>
  <c r="D707" i="1"/>
  <c r="A708" i="1"/>
  <c r="W706" i="1"/>
  <c r="U706" i="1"/>
  <c r="X706" i="1"/>
  <c r="V706" i="1"/>
  <c r="T706" i="1" l="1"/>
  <c r="BK97" i="1"/>
  <c r="BO97" i="1"/>
  <c r="BL97" i="1"/>
  <c r="AY97" i="1"/>
  <c r="AX97" i="1"/>
  <c r="Q100" i="1"/>
  <c r="BH703" i="1"/>
  <c r="BH705" i="1"/>
  <c r="BH99" i="1"/>
  <c r="BA101" i="1"/>
  <c r="BA703" i="1"/>
  <c r="BA702" i="1"/>
  <c r="BJ98" i="1"/>
  <c r="BJ706" i="1"/>
  <c r="BG703" i="1"/>
  <c r="BF703" i="1"/>
  <c r="BF702" i="1"/>
  <c r="BG702" i="1"/>
  <c r="BE704" i="1"/>
  <c r="AZ704" i="1" s="1"/>
  <c r="BE100" i="1"/>
  <c r="AZ100" i="1" s="1"/>
  <c r="BG101" i="1"/>
  <c r="BF101" i="1"/>
  <c r="BC706" i="1"/>
  <c r="BD706" i="1"/>
  <c r="BC98" i="1"/>
  <c r="BD98" i="1"/>
  <c r="Q704" i="1"/>
  <c r="F707" i="1"/>
  <c r="S704" i="1"/>
  <c r="O705" i="1"/>
  <c r="M705" i="1"/>
  <c r="P705" i="1"/>
  <c r="N705" i="1"/>
  <c r="O99" i="1"/>
  <c r="M99" i="1"/>
  <c r="P99" i="1"/>
  <c r="N99" i="1"/>
  <c r="K705" i="1"/>
  <c r="K99" i="1"/>
  <c r="I706" i="1"/>
  <c r="L706" i="1"/>
  <c r="I98" i="1"/>
  <c r="L98" i="1"/>
  <c r="AO704" i="1"/>
  <c r="Y706" i="1"/>
  <c r="B708" i="1"/>
  <c r="D708" i="1"/>
  <c r="A709" i="1"/>
  <c r="C708" i="1"/>
  <c r="E708" i="1" s="1"/>
  <c r="H707" i="1"/>
  <c r="BB707" i="1" s="1"/>
  <c r="X707" i="1"/>
  <c r="U707" i="1"/>
  <c r="W707" i="1"/>
  <c r="T707" i="1"/>
  <c r="V707" i="1"/>
  <c r="J705" i="1"/>
  <c r="AB705" i="1"/>
  <c r="AJ705" i="1"/>
  <c r="AH705" i="1"/>
  <c r="AA705" i="1"/>
  <c r="R705" i="1" s="1"/>
  <c r="AG705" i="1"/>
  <c r="Z705" i="1"/>
  <c r="AI705" i="1"/>
  <c r="AO100" i="1"/>
  <c r="Y98" i="1"/>
  <c r="G96" i="1"/>
  <c r="H97" i="1"/>
  <c r="BB97" i="1" s="1"/>
  <c r="X97" i="1"/>
  <c r="W97" i="1"/>
  <c r="T97" i="1"/>
  <c r="V97" i="1"/>
  <c r="U97" i="1"/>
  <c r="J99" i="1"/>
  <c r="AJ99" i="1"/>
  <c r="AH99" i="1"/>
  <c r="AA99" i="1"/>
  <c r="R99" i="1" s="1"/>
  <c r="AI99" i="1"/>
  <c r="AG99" i="1"/>
  <c r="AB99" i="1"/>
  <c r="Z99" i="1"/>
  <c r="BK96" i="1" l="1"/>
  <c r="BO96" i="1"/>
  <c r="BL96" i="1"/>
  <c r="AX96" i="1"/>
  <c r="AY96" i="1"/>
  <c r="BH98" i="1"/>
  <c r="BH706" i="1"/>
  <c r="BA704" i="1"/>
  <c r="BA100" i="1"/>
  <c r="BJ97" i="1"/>
  <c r="BJ707" i="1"/>
  <c r="BF704" i="1"/>
  <c r="BG704" i="1"/>
  <c r="BE99" i="1"/>
  <c r="AZ99" i="1" s="1"/>
  <c r="BE705" i="1"/>
  <c r="AZ705" i="1" s="1"/>
  <c r="BF100" i="1"/>
  <c r="BG100" i="1"/>
  <c r="BC97" i="1"/>
  <c r="BD97" i="1"/>
  <c r="BC707" i="1"/>
  <c r="BD707" i="1"/>
  <c r="Q99" i="1"/>
  <c r="Q705" i="1"/>
  <c r="S99" i="1"/>
  <c r="S705" i="1"/>
  <c r="O98" i="1"/>
  <c r="M98" i="1"/>
  <c r="P98" i="1"/>
  <c r="N98" i="1"/>
  <c r="O706" i="1"/>
  <c r="M706" i="1"/>
  <c r="P706" i="1"/>
  <c r="N706" i="1"/>
  <c r="K98" i="1"/>
  <c r="K706" i="1"/>
  <c r="I97" i="1"/>
  <c r="L97" i="1"/>
  <c r="I707" i="1"/>
  <c r="L707" i="1"/>
  <c r="AO99" i="1"/>
  <c r="W708" i="1"/>
  <c r="J706" i="1"/>
  <c r="AI706" i="1"/>
  <c r="AG706" i="1"/>
  <c r="AB706" i="1"/>
  <c r="Z706" i="1"/>
  <c r="AJ706" i="1"/>
  <c r="AA706" i="1"/>
  <c r="AH706" i="1"/>
  <c r="F708" i="1"/>
  <c r="X708" i="1" s="1"/>
  <c r="Y97" i="1"/>
  <c r="G95" i="1"/>
  <c r="H96" i="1"/>
  <c r="BB96" i="1" s="1"/>
  <c r="X96" i="1"/>
  <c r="W96" i="1"/>
  <c r="T96" i="1"/>
  <c r="U96" i="1"/>
  <c r="V96" i="1"/>
  <c r="J98" i="1"/>
  <c r="AI98" i="1"/>
  <c r="AG98" i="1"/>
  <c r="AB98" i="1"/>
  <c r="Z98" i="1"/>
  <c r="Q98" i="1" s="1"/>
  <c r="AJ98" i="1"/>
  <c r="AH98" i="1"/>
  <c r="AA98" i="1"/>
  <c r="R98" i="1" s="1"/>
  <c r="AO705" i="1"/>
  <c r="Y707" i="1"/>
  <c r="B709" i="1"/>
  <c r="A710" i="1"/>
  <c r="C709" i="1"/>
  <c r="E709" i="1" s="1"/>
  <c r="D709" i="1"/>
  <c r="R706" i="1" l="1"/>
  <c r="BK95" i="1"/>
  <c r="BO95" i="1"/>
  <c r="BL95" i="1"/>
  <c r="AY95" i="1"/>
  <c r="AX95" i="1"/>
  <c r="S98" i="1"/>
  <c r="BH707" i="1"/>
  <c r="BH97" i="1"/>
  <c r="BA99" i="1"/>
  <c r="BA705" i="1"/>
  <c r="BJ96" i="1"/>
  <c r="BG99" i="1"/>
  <c r="BF99" i="1"/>
  <c r="BG705" i="1"/>
  <c r="BF705" i="1"/>
  <c r="BE706" i="1"/>
  <c r="AZ706" i="1" s="1"/>
  <c r="BE98" i="1"/>
  <c r="AZ98" i="1" s="1"/>
  <c r="BC96" i="1"/>
  <c r="BD96" i="1"/>
  <c r="Q706" i="1"/>
  <c r="S706" i="1"/>
  <c r="O707" i="1"/>
  <c r="M707" i="1"/>
  <c r="P707" i="1"/>
  <c r="N707" i="1"/>
  <c r="O97" i="1"/>
  <c r="M97" i="1"/>
  <c r="P97" i="1"/>
  <c r="N97" i="1"/>
  <c r="K707" i="1"/>
  <c r="K97" i="1"/>
  <c r="I96" i="1"/>
  <c r="L96" i="1"/>
  <c r="W709" i="1"/>
  <c r="J707" i="1"/>
  <c r="AI707" i="1"/>
  <c r="AB707" i="1"/>
  <c r="AA707" i="1"/>
  <c r="R707" i="1" s="1"/>
  <c r="Z707" i="1"/>
  <c r="AJ707" i="1"/>
  <c r="AH707" i="1"/>
  <c r="AG707" i="1"/>
  <c r="J97" i="1"/>
  <c r="AH97" i="1"/>
  <c r="AI97" i="1"/>
  <c r="AA97" i="1"/>
  <c r="R97" i="1" s="1"/>
  <c r="Z97" i="1"/>
  <c r="AG97" i="1"/>
  <c r="AB97" i="1"/>
  <c r="AJ97" i="1"/>
  <c r="AO706" i="1"/>
  <c r="T708" i="1"/>
  <c r="U708" i="1"/>
  <c r="H708" i="1"/>
  <c r="BB708" i="1" s="1"/>
  <c r="B710" i="1"/>
  <c r="C710" i="1"/>
  <c r="E710" i="1" s="1"/>
  <c r="D710" i="1"/>
  <c r="A711" i="1"/>
  <c r="Y96" i="1"/>
  <c r="G94" i="1"/>
  <c r="H95" i="1"/>
  <c r="BB95" i="1" s="1"/>
  <c r="X95" i="1"/>
  <c r="W95" i="1"/>
  <c r="T95" i="1"/>
  <c r="U95" i="1"/>
  <c r="V95" i="1"/>
  <c r="F709" i="1"/>
  <c r="X709" i="1" s="1"/>
  <c r="AO98" i="1"/>
  <c r="V708" i="1"/>
  <c r="Q97" i="1" l="1"/>
  <c r="Q707" i="1"/>
  <c r="BK94" i="1"/>
  <c r="BO94" i="1"/>
  <c r="BL94" i="1"/>
  <c r="AX94" i="1"/>
  <c r="AY94" i="1"/>
  <c r="BH96" i="1"/>
  <c r="BA98" i="1"/>
  <c r="BA706" i="1"/>
  <c r="BJ708" i="1"/>
  <c r="BJ95" i="1"/>
  <c r="BF706" i="1"/>
  <c r="BG706" i="1"/>
  <c r="BF98" i="1"/>
  <c r="BG98" i="1"/>
  <c r="BE97" i="1"/>
  <c r="AZ97" i="1" s="1"/>
  <c r="BE707" i="1"/>
  <c r="AZ707" i="1" s="1"/>
  <c r="BC708" i="1"/>
  <c r="BD708" i="1"/>
  <c r="BC95" i="1"/>
  <c r="BD95" i="1"/>
  <c r="S97" i="1"/>
  <c r="S707" i="1"/>
  <c r="O96" i="1"/>
  <c r="M96" i="1"/>
  <c r="P96" i="1"/>
  <c r="N96" i="1"/>
  <c r="K96" i="1"/>
  <c r="I95" i="1"/>
  <c r="L95" i="1"/>
  <c r="I708" i="1"/>
  <c r="L708" i="1"/>
  <c r="F710" i="1"/>
  <c r="H710" i="1" s="1"/>
  <c r="BB710" i="1" s="1"/>
  <c r="B711" i="1"/>
  <c r="A712" i="1"/>
  <c r="C711" i="1"/>
  <c r="E711" i="1" s="1"/>
  <c r="D711" i="1"/>
  <c r="F711" i="1" s="1"/>
  <c r="W710" i="1"/>
  <c r="Y708" i="1"/>
  <c r="AO707" i="1"/>
  <c r="AO97" i="1"/>
  <c r="U709" i="1"/>
  <c r="V709" i="1"/>
  <c r="H709" i="1"/>
  <c r="BB709" i="1" s="1"/>
  <c r="Y95" i="1"/>
  <c r="G93" i="1"/>
  <c r="H94" i="1"/>
  <c r="BB94" i="1" s="1"/>
  <c r="X94" i="1"/>
  <c r="W94" i="1"/>
  <c r="T94" i="1"/>
  <c r="U94" i="1"/>
  <c r="V94" i="1"/>
  <c r="J96" i="1"/>
  <c r="AG96" i="1"/>
  <c r="AI96" i="1"/>
  <c r="AB96" i="1"/>
  <c r="Z96" i="1"/>
  <c r="AH96" i="1"/>
  <c r="AJ96" i="1"/>
  <c r="AA96" i="1"/>
  <c r="T709" i="1"/>
  <c r="BK93" i="1" l="1"/>
  <c r="BO93" i="1"/>
  <c r="AY93" i="1"/>
  <c r="BL93" i="1"/>
  <c r="AX93" i="1"/>
  <c r="X710" i="1"/>
  <c r="BH95" i="1"/>
  <c r="BH708" i="1"/>
  <c r="Q96" i="1"/>
  <c r="BA97" i="1"/>
  <c r="BA707" i="1"/>
  <c r="BJ94" i="1"/>
  <c r="BJ709" i="1"/>
  <c r="BJ710" i="1"/>
  <c r="R96" i="1"/>
  <c r="S96" i="1"/>
  <c r="V710" i="1"/>
  <c r="BG97" i="1"/>
  <c r="BF97" i="1"/>
  <c r="BG707" i="1"/>
  <c r="BF707" i="1"/>
  <c r="BE96" i="1"/>
  <c r="AZ96" i="1" s="1"/>
  <c r="BC709" i="1"/>
  <c r="BD709" i="1"/>
  <c r="BC94" i="1"/>
  <c r="BD94" i="1"/>
  <c r="BC710" i="1"/>
  <c r="BD710" i="1"/>
  <c r="O708" i="1"/>
  <c r="M708" i="1"/>
  <c r="P708" i="1"/>
  <c r="N708" i="1"/>
  <c r="O95" i="1"/>
  <c r="M95" i="1"/>
  <c r="P95" i="1"/>
  <c r="N95" i="1"/>
  <c r="K708" i="1"/>
  <c r="K95" i="1"/>
  <c r="I709" i="1"/>
  <c r="L709" i="1"/>
  <c r="I94" i="1"/>
  <c r="L94" i="1"/>
  <c r="T710" i="1"/>
  <c r="U710" i="1"/>
  <c r="H711" i="1"/>
  <c r="BB711" i="1" s="1"/>
  <c r="X711" i="1"/>
  <c r="U711" i="1"/>
  <c r="W711" i="1"/>
  <c r="T711" i="1"/>
  <c r="V711" i="1"/>
  <c r="Y709" i="1"/>
  <c r="AO96" i="1"/>
  <c r="Y94" i="1"/>
  <c r="G92" i="1"/>
  <c r="H93" i="1"/>
  <c r="BB93" i="1" s="1"/>
  <c r="X93" i="1"/>
  <c r="W93" i="1"/>
  <c r="T93" i="1"/>
  <c r="V93" i="1"/>
  <c r="U93" i="1"/>
  <c r="J95" i="1"/>
  <c r="AJ95" i="1"/>
  <c r="AG95" i="1"/>
  <c r="AA95" i="1"/>
  <c r="AI95" i="1"/>
  <c r="AB95" i="1"/>
  <c r="AH95" i="1"/>
  <c r="Z95" i="1"/>
  <c r="AJ708" i="1"/>
  <c r="J708" i="1"/>
  <c r="AG708" i="1"/>
  <c r="AB708" i="1"/>
  <c r="AI708" i="1"/>
  <c r="AH708" i="1"/>
  <c r="AA708" i="1"/>
  <c r="R708" i="1" s="1"/>
  <c r="Z708" i="1"/>
  <c r="C712" i="1"/>
  <c r="E712" i="1" s="1"/>
  <c r="B712" i="1"/>
  <c r="D712" i="1"/>
  <c r="F712" i="1" s="1"/>
  <c r="A713" i="1"/>
  <c r="Q708" i="1" l="1"/>
  <c r="Q95" i="1"/>
  <c r="BK92" i="1"/>
  <c r="BO92" i="1"/>
  <c r="BL92" i="1"/>
  <c r="AX92" i="1"/>
  <c r="AY92" i="1"/>
  <c r="BH710" i="1"/>
  <c r="BH94" i="1"/>
  <c r="BH709" i="1"/>
  <c r="BA96" i="1"/>
  <c r="BJ93" i="1"/>
  <c r="BJ711" i="1"/>
  <c r="BF96" i="1"/>
  <c r="BG96" i="1"/>
  <c r="BE95" i="1"/>
  <c r="AZ95" i="1" s="1"/>
  <c r="BE708" i="1"/>
  <c r="AZ708" i="1" s="1"/>
  <c r="BC93" i="1"/>
  <c r="BD93" i="1"/>
  <c r="BC711" i="1"/>
  <c r="BD711" i="1"/>
  <c r="S708" i="1"/>
  <c r="S95" i="1"/>
  <c r="R95" i="1"/>
  <c r="O94" i="1"/>
  <c r="M94" i="1"/>
  <c r="P94" i="1"/>
  <c r="N94" i="1"/>
  <c r="O709" i="1"/>
  <c r="M709" i="1"/>
  <c r="P709" i="1"/>
  <c r="N709" i="1"/>
  <c r="K94" i="1"/>
  <c r="K709" i="1"/>
  <c r="I711" i="1"/>
  <c r="L711" i="1"/>
  <c r="I710" i="1"/>
  <c r="AH710" i="1" s="1"/>
  <c r="L710" i="1"/>
  <c r="I93" i="1"/>
  <c r="L93" i="1"/>
  <c r="Y710" i="1"/>
  <c r="AO95" i="1"/>
  <c r="AO708" i="1"/>
  <c r="AJ709" i="1"/>
  <c r="J709" i="1"/>
  <c r="AG709" i="1"/>
  <c r="AA709" i="1"/>
  <c r="R709" i="1" s="1"/>
  <c r="AH709" i="1"/>
  <c r="AI709" i="1"/>
  <c r="AB709" i="1"/>
  <c r="Z709" i="1"/>
  <c r="B713" i="1"/>
  <c r="C713" i="1"/>
  <c r="E713" i="1" s="1"/>
  <c r="D713" i="1"/>
  <c r="F713" i="1" s="1"/>
  <c r="A714" i="1"/>
  <c r="H712" i="1"/>
  <c r="BB712" i="1" s="1"/>
  <c r="W712" i="1"/>
  <c r="U712" i="1"/>
  <c r="X712" i="1"/>
  <c r="T712" i="1"/>
  <c r="V712" i="1"/>
  <c r="Y93" i="1"/>
  <c r="G91" i="1"/>
  <c r="H92" i="1"/>
  <c r="BB92" i="1" s="1"/>
  <c r="X92" i="1"/>
  <c r="W92" i="1"/>
  <c r="T92" i="1"/>
  <c r="U92" i="1"/>
  <c r="V92" i="1"/>
  <c r="J94" i="1"/>
  <c r="AI94" i="1"/>
  <c r="AG94" i="1"/>
  <c r="AB94" i="1"/>
  <c r="Z94" i="1"/>
  <c r="AJ94" i="1"/>
  <c r="AH94" i="1"/>
  <c r="AA94" i="1"/>
  <c r="Y711" i="1"/>
  <c r="BK91" i="1" l="1"/>
  <c r="BO91" i="1"/>
  <c r="BL91" i="1"/>
  <c r="AY91" i="1"/>
  <c r="AX91" i="1"/>
  <c r="BH711" i="1"/>
  <c r="BH93" i="1"/>
  <c r="BA95" i="1"/>
  <c r="BA708" i="1"/>
  <c r="BJ92" i="1"/>
  <c r="BJ712" i="1"/>
  <c r="R94" i="1"/>
  <c r="S94" i="1"/>
  <c r="S709" i="1"/>
  <c r="BG95" i="1"/>
  <c r="BF95" i="1"/>
  <c r="BE709" i="1"/>
  <c r="AZ709" i="1" s="1"/>
  <c r="BE94" i="1"/>
  <c r="AZ94" i="1" s="1"/>
  <c r="BF708" i="1"/>
  <c r="BG708" i="1"/>
  <c r="BC92" i="1"/>
  <c r="BD92" i="1"/>
  <c r="BC712" i="1"/>
  <c r="BD712" i="1"/>
  <c r="Q94" i="1"/>
  <c r="Q709" i="1"/>
  <c r="O93" i="1"/>
  <c r="M93" i="1"/>
  <c r="P93" i="1"/>
  <c r="N93" i="1"/>
  <c r="O710" i="1"/>
  <c r="M710" i="1"/>
  <c r="P710" i="1"/>
  <c r="N710" i="1"/>
  <c r="O711" i="1"/>
  <c r="M711" i="1"/>
  <c r="P711" i="1"/>
  <c r="N711" i="1"/>
  <c r="K93" i="1"/>
  <c r="K710" i="1"/>
  <c r="K711" i="1"/>
  <c r="AB710" i="1"/>
  <c r="AI710" i="1"/>
  <c r="AJ710" i="1"/>
  <c r="I92" i="1"/>
  <c r="L92" i="1"/>
  <c r="I712" i="1"/>
  <c r="L712" i="1"/>
  <c r="AG710" i="1"/>
  <c r="AA710" i="1"/>
  <c r="Z710" i="1"/>
  <c r="J710" i="1"/>
  <c r="AO94" i="1"/>
  <c r="Y92" i="1"/>
  <c r="G90" i="1"/>
  <c r="H91" i="1"/>
  <c r="BB91" i="1" s="1"/>
  <c r="X91" i="1"/>
  <c r="W91" i="1"/>
  <c r="T91" i="1"/>
  <c r="U91" i="1"/>
  <c r="V91" i="1"/>
  <c r="J93" i="1"/>
  <c r="AH93" i="1"/>
  <c r="AJ93" i="1"/>
  <c r="AA93" i="1"/>
  <c r="AG93" i="1"/>
  <c r="AI93" i="1"/>
  <c r="AB93" i="1"/>
  <c r="Z93" i="1"/>
  <c r="Y712" i="1"/>
  <c r="AJ711" i="1"/>
  <c r="J711" i="1"/>
  <c r="AB711" i="1"/>
  <c r="AI711" i="1"/>
  <c r="AH711" i="1"/>
  <c r="AG711" i="1"/>
  <c r="Z711" i="1"/>
  <c r="AA711" i="1"/>
  <c r="B714" i="1"/>
  <c r="C714" i="1"/>
  <c r="E714" i="1" s="1"/>
  <c r="D714" i="1"/>
  <c r="A715" i="1"/>
  <c r="H713" i="1"/>
  <c r="BB713" i="1" s="1"/>
  <c r="X713" i="1"/>
  <c r="V713" i="1"/>
  <c r="W713" i="1"/>
  <c r="U713" i="1"/>
  <c r="T713" i="1"/>
  <c r="AO709" i="1"/>
  <c r="R93" i="1" l="1"/>
  <c r="BK90" i="1"/>
  <c r="BO90" i="1"/>
  <c r="BL90" i="1"/>
  <c r="AX90" i="1"/>
  <c r="AY90" i="1"/>
  <c r="R711" i="1"/>
  <c r="Q711" i="1"/>
  <c r="AO710" i="1"/>
  <c r="Q93" i="1"/>
  <c r="Q710" i="1"/>
  <c r="BH712" i="1"/>
  <c r="BH92" i="1"/>
  <c r="BA94" i="1"/>
  <c r="BA709" i="1"/>
  <c r="BJ713" i="1"/>
  <c r="BJ91" i="1"/>
  <c r="BG709" i="1"/>
  <c r="BF709" i="1"/>
  <c r="BF94" i="1"/>
  <c r="BG94" i="1"/>
  <c r="BE711" i="1"/>
  <c r="AZ711" i="1" s="1"/>
  <c r="BE710" i="1"/>
  <c r="AZ710" i="1" s="1"/>
  <c r="BE93" i="1"/>
  <c r="AZ93" i="1" s="1"/>
  <c r="BC713" i="1"/>
  <c r="BD713" i="1"/>
  <c r="BC91" i="1"/>
  <c r="BD91" i="1"/>
  <c r="S711" i="1"/>
  <c r="S93" i="1"/>
  <c r="R710" i="1"/>
  <c r="S710" i="1"/>
  <c r="F714" i="1"/>
  <c r="O712" i="1"/>
  <c r="M712" i="1"/>
  <c r="P712" i="1"/>
  <c r="N712" i="1"/>
  <c r="O92" i="1"/>
  <c r="M92" i="1"/>
  <c r="P92" i="1"/>
  <c r="N92" i="1"/>
  <c r="K712" i="1"/>
  <c r="K92" i="1"/>
  <c r="I713" i="1"/>
  <c r="L713" i="1"/>
  <c r="I91" i="1"/>
  <c r="L91" i="1"/>
  <c r="AO711" i="1"/>
  <c r="J712" i="1"/>
  <c r="AJ712" i="1"/>
  <c r="AB712" i="1"/>
  <c r="AA712" i="1"/>
  <c r="R712" i="1" s="1"/>
  <c r="Z712" i="1"/>
  <c r="Q712" i="1" s="1"/>
  <c r="AG712" i="1"/>
  <c r="AI712" i="1"/>
  <c r="AH712" i="1"/>
  <c r="Y91" i="1"/>
  <c r="G89" i="1"/>
  <c r="X90" i="1"/>
  <c r="H90" i="1"/>
  <c r="BB90" i="1" s="1"/>
  <c r="W90" i="1"/>
  <c r="T90" i="1"/>
  <c r="U90" i="1"/>
  <c r="V90" i="1"/>
  <c r="J92" i="1"/>
  <c r="AH92" i="1"/>
  <c r="AJ92" i="1"/>
  <c r="AA92" i="1"/>
  <c r="R92" i="1" s="1"/>
  <c r="AG92" i="1"/>
  <c r="AI92" i="1"/>
  <c r="AB92" i="1"/>
  <c r="Z92" i="1"/>
  <c r="Y713" i="1"/>
  <c r="B715" i="1"/>
  <c r="C715" i="1"/>
  <c r="E715" i="1" s="1"/>
  <c r="D715" i="1"/>
  <c r="F715" i="1" s="1"/>
  <c r="A716" i="1"/>
  <c r="H714" i="1"/>
  <c r="BB714" i="1" s="1"/>
  <c r="W714" i="1"/>
  <c r="U714" i="1"/>
  <c r="X714" i="1"/>
  <c r="T714" i="1"/>
  <c r="V714" i="1"/>
  <c r="AO93" i="1"/>
  <c r="BK89" i="1" l="1"/>
  <c r="BO89" i="1"/>
  <c r="BL89" i="1"/>
  <c r="AY89" i="1"/>
  <c r="AX89" i="1"/>
  <c r="BH91" i="1"/>
  <c r="BH713" i="1"/>
  <c r="BA93" i="1"/>
  <c r="BA711" i="1"/>
  <c r="BA710" i="1"/>
  <c r="BJ714" i="1"/>
  <c r="BJ90" i="1"/>
  <c r="BG93" i="1"/>
  <c r="BF93" i="1"/>
  <c r="BG711" i="1"/>
  <c r="BF711" i="1"/>
  <c r="BF710" i="1"/>
  <c r="BG710" i="1"/>
  <c r="BE92" i="1"/>
  <c r="AZ92" i="1" s="1"/>
  <c r="BE712" i="1"/>
  <c r="AZ712" i="1" s="1"/>
  <c r="BC714" i="1"/>
  <c r="BD714" i="1"/>
  <c r="BC90" i="1"/>
  <c r="BD90" i="1"/>
  <c r="Q92" i="1"/>
  <c r="S92" i="1"/>
  <c r="S712" i="1"/>
  <c r="O91" i="1"/>
  <c r="M91" i="1"/>
  <c r="P91" i="1"/>
  <c r="N91" i="1"/>
  <c r="O713" i="1"/>
  <c r="M713" i="1"/>
  <c r="P713" i="1"/>
  <c r="N713" i="1"/>
  <c r="K91" i="1"/>
  <c r="K713" i="1"/>
  <c r="I714" i="1"/>
  <c r="L714" i="1"/>
  <c r="I90" i="1"/>
  <c r="L90" i="1"/>
  <c r="AO92" i="1"/>
  <c r="AJ713" i="1"/>
  <c r="J713" i="1"/>
  <c r="AH713" i="1"/>
  <c r="AB713" i="1"/>
  <c r="S713" i="1" s="1"/>
  <c r="AA713" i="1"/>
  <c r="AG713" i="1"/>
  <c r="AI713" i="1"/>
  <c r="Z713" i="1"/>
  <c r="J91" i="1"/>
  <c r="AG91" i="1"/>
  <c r="AB91" i="1"/>
  <c r="AJ91" i="1"/>
  <c r="Z91" i="1"/>
  <c r="Q91" i="1" s="1"/>
  <c r="AH91" i="1"/>
  <c r="AI91" i="1"/>
  <c r="AA91" i="1"/>
  <c r="AO712" i="1"/>
  <c r="Y714" i="1"/>
  <c r="B716" i="1"/>
  <c r="C716" i="1"/>
  <c r="E716" i="1" s="1"/>
  <c r="D716" i="1"/>
  <c r="A717" i="1"/>
  <c r="H715" i="1"/>
  <c r="BB715" i="1" s="1"/>
  <c r="X715" i="1"/>
  <c r="V715" i="1"/>
  <c r="W715" i="1"/>
  <c r="U715" i="1"/>
  <c r="T715" i="1"/>
  <c r="Y90" i="1"/>
  <c r="G88" i="1"/>
  <c r="H89" i="1"/>
  <c r="BB89" i="1" s="1"/>
  <c r="X89" i="1"/>
  <c r="W89" i="1"/>
  <c r="T89" i="1"/>
  <c r="V89" i="1"/>
  <c r="U89" i="1"/>
  <c r="R91" i="1" l="1"/>
  <c r="BK88" i="1"/>
  <c r="BO88" i="1"/>
  <c r="BL88" i="1"/>
  <c r="AX88" i="1"/>
  <c r="AY88" i="1"/>
  <c r="BH90" i="1"/>
  <c r="BH714" i="1"/>
  <c r="S91" i="1"/>
  <c r="R713" i="1"/>
  <c r="BA92" i="1"/>
  <c r="BA712" i="1"/>
  <c r="BJ89" i="1"/>
  <c r="BJ715" i="1"/>
  <c r="BF92" i="1"/>
  <c r="BG92" i="1"/>
  <c r="BE713" i="1"/>
  <c r="AZ713" i="1" s="1"/>
  <c r="BE91" i="1"/>
  <c r="AZ91" i="1" s="1"/>
  <c r="BF712" i="1"/>
  <c r="BG712" i="1"/>
  <c r="BC89" i="1"/>
  <c r="BD89" i="1"/>
  <c r="BC715" i="1"/>
  <c r="BD715" i="1"/>
  <c r="Q713" i="1"/>
  <c r="F716" i="1"/>
  <c r="O90" i="1"/>
  <c r="M90" i="1"/>
  <c r="P90" i="1"/>
  <c r="N90" i="1"/>
  <c r="O714" i="1"/>
  <c r="M714" i="1"/>
  <c r="P714" i="1"/>
  <c r="N714" i="1"/>
  <c r="K90" i="1"/>
  <c r="K714" i="1"/>
  <c r="I89" i="1"/>
  <c r="L89" i="1"/>
  <c r="I715" i="1"/>
  <c r="L715" i="1"/>
  <c r="Y89" i="1"/>
  <c r="G87" i="1"/>
  <c r="H88" i="1"/>
  <c r="BB88" i="1" s="1"/>
  <c r="X88" i="1"/>
  <c r="W88" i="1"/>
  <c r="T88" i="1"/>
  <c r="U88" i="1"/>
  <c r="V88" i="1"/>
  <c r="J90" i="1"/>
  <c r="AI90" i="1"/>
  <c r="AG90" i="1"/>
  <c r="AB90" i="1"/>
  <c r="Z90" i="1"/>
  <c r="AJ90" i="1"/>
  <c r="AH90" i="1"/>
  <c r="AA90" i="1"/>
  <c r="AO91" i="1"/>
  <c r="Y715" i="1"/>
  <c r="B717" i="1"/>
  <c r="D717" i="1"/>
  <c r="A718" i="1"/>
  <c r="C717" i="1"/>
  <c r="E717" i="1" s="1"/>
  <c r="H716" i="1"/>
  <c r="BB716" i="1" s="1"/>
  <c r="W716" i="1"/>
  <c r="V716" i="1"/>
  <c r="X716" i="1"/>
  <c r="U716" i="1"/>
  <c r="T716" i="1"/>
  <c r="J714" i="1"/>
  <c r="AJ714" i="1"/>
  <c r="AB714" i="1"/>
  <c r="AG714" i="1"/>
  <c r="AA714" i="1"/>
  <c r="R714" i="1" s="1"/>
  <c r="AI714" i="1"/>
  <c r="AH714" i="1"/>
  <c r="Z714" i="1"/>
  <c r="Q714" i="1" s="1"/>
  <c r="AO713" i="1"/>
  <c r="BK87" i="1" l="1"/>
  <c r="BO87" i="1"/>
  <c r="BL87" i="1"/>
  <c r="AY87" i="1"/>
  <c r="AX87" i="1"/>
  <c r="BH715" i="1"/>
  <c r="BH89" i="1"/>
  <c r="S714" i="1"/>
  <c r="Q90" i="1"/>
  <c r="BA713" i="1"/>
  <c r="BA91" i="1"/>
  <c r="BJ716" i="1"/>
  <c r="BJ88" i="1"/>
  <c r="BG713" i="1"/>
  <c r="BF713" i="1"/>
  <c r="BG91" i="1"/>
  <c r="BF91" i="1"/>
  <c r="BE714" i="1"/>
  <c r="AZ714" i="1" s="1"/>
  <c r="BE90" i="1"/>
  <c r="AZ90" i="1" s="1"/>
  <c r="BC716" i="1"/>
  <c r="BD716" i="1"/>
  <c r="BC88" i="1"/>
  <c r="BD88" i="1"/>
  <c r="R90" i="1"/>
  <c r="S90" i="1"/>
  <c r="O715" i="1"/>
  <c r="M715" i="1"/>
  <c r="P715" i="1"/>
  <c r="N715" i="1"/>
  <c r="O89" i="1"/>
  <c r="M89" i="1"/>
  <c r="P89" i="1"/>
  <c r="N89" i="1"/>
  <c r="K715" i="1"/>
  <c r="K89" i="1"/>
  <c r="I716" i="1"/>
  <c r="L716" i="1"/>
  <c r="I88" i="1"/>
  <c r="L88" i="1"/>
  <c r="AO714" i="1"/>
  <c r="B718" i="1"/>
  <c r="A719" i="1"/>
  <c r="C718" i="1"/>
  <c r="E718" i="1" s="1"/>
  <c r="D718" i="1"/>
  <c r="F718" i="1" s="1"/>
  <c r="Y88" i="1"/>
  <c r="G86" i="1"/>
  <c r="H87" i="1"/>
  <c r="BB87" i="1" s="1"/>
  <c r="X87" i="1"/>
  <c r="W87" i="1"/>
  <c r="T87" i="1"/>
  <c r="U87" i="1"/>
  <c r="V87" i="1"/>
  <c r="J89" i="1"/>
  <c r="AI89" i="1"/>
  <c r="AG89" i="1"/>
  <c r="AB89" i="1"/>
  <c r="S89" i="1" s="1"/>
  <c r="Z89" i="1"/>
  <c r="Q89" i="1" s="1"/>
  <c r="AJ89" i="1"/>
  <c r="AH89" i="1"/>
  <c r="AA89" i="1"/>
  <c r="R89" i="1" s="1"/>
  <c r="AO90" i="1"/>
  <c r="Y716" i="1"/>
  <c r="W717" i="1"/>
  <c r="J715" i="1"/>
  <c r="AH715" i="1"/>
  <c r="AB715" i="1"/>
  <c r="AI715" i="1"/>
  <c r="Z715" i="1"/>
  <c r="AG715" i="1"/>
  <c r="AJ715" i="1"/>
  <c r="AA715" i="1"/>
  <c r="F717" i="1"/>
  <c r="H717" i="1" s="1"/>
  <c r="BB717" i="1" s="1"/>
  <c r="S715" i="1" l="1"/>
  <c r="BK86" i="1"/>
  <c r="BO86" i="1"/>
  <c r="BL86" i="1"/>
  <c r="AX86" i="1"/>
  <c r="AY86" i="1"/>
  <c r="BH88" i="1"/>
  <c r="BH716" i="1"/>
  <c r="BA714" i="1"/>
  <c r="BA90" i="1"/>
  <c r="BJ717" i="1"/>
  <c r="BJ87" i="1"/>
  <c r="BF714" i="1"/>
  <c r="BG714" i="1"/>
  <c r="BF90" i="1"/>
  <c r="BG90" i="1"/>
  <c r="R715" i="1"/>
  <c r="BE89" i="1"/>
  <c r="AZ89" i="1" s="1"/>
  <c r="BE715" i="1"/>
  <c r="AZ715" i="1" s="1"/>
  <c r="BC717" i="1"/>
  <c r="BD717" i="1"/>
  <c r="BC87" i="1"/>
  <c r="BD87" i="1"/>
  <c r="Q715" i="1"/>
  <c r="O88" i="1"/>
  <c r="M88" i="1"/>
  <c r="P88" i="1"/>
  <c r="N88" i="1"/>
  <c r="O716" i="1"/>
  <c r="M716" i="1"/>
  <c r="P716" i="1"/>
  <c r="N716" i="1"/>
  <c r="K88" i="1"/>
  <c r="K716" i="1"/>
  <c r="I87" i="1"/>
  <c r="L87" i="1"/>
  <c r="Y87" i="1"/>
  <c r="G85" i="1"/>
  <c r="X86" i="1"/>
  <c r="H86" i="1"/>
  <c r="BB86" i="1" s="1"/>
  <c r="W86" i="1"/>
  <c r="T86" i="1"/>
  <c r="U86" i="1"/>
  <c r="V86" i="1"/>
  <c r="J88" i="1"/>
  <c r="AH88" i="1"/>
  <c r="AJ88" i="1"/>
  <c r="AA88" i="1"/>
  <c r="AG88" i="1"/>
  <c r="AI88" i="1"/>
  <c r="AB88" i="1"/>
  <c r="S88" i="1" s="1"/>
  <c r="Z88" i="1"/>
  <c r="Q88" i="1" s="1"/>
  <c r="H718" i="1"/>
  <c r="BB718" i="1" s="1"/>
  <c r="W718" i="1"/>
  <c r="V718" i="1"/>
  <c r="X718" i="1"/>
  <c r="U718" i="1"/>
  <c r="T718" i="1"/>
  <c r="V717" i="1"/>
  <c r="X717" i="1"/>
  <c r="AO89" i="1"/>
  <c r="AO715" i="1"/>
  <c r="AJ716" i="1"/>
  <c r="J716" i="1"/>
  <c r="AH716" i="1"/>
  <c r="AI716" i="1"/>
  <c r="AB716" i="1"/>
  <c r="S716" i="1" s="1"/>
  <c r="AG716" i="1"/>
  <c r="Z716" i="1"/>
  <c r="AA716" i="1"/>
  <c r="B719" i="1"/>
  <c r="D719" i="1"/>
  <c r="A720" i="1"/>
  <c r="C719" i="1"/>
  <c r="E719" i="1" s="1"/>
  <c r="T717" i="1"/>
  <c r="U717" i="1"/>
  <c r="BK85" i="1" l="1"/>
  <c r="BO85" i="1"/>
  <c r="BL85" i="1"/>
  <c r="AY85" i="1"/>
  <c r="AX85" i="1"/>
  <c r="BH87" i="1"/>
  <c r="BH717" i="1"/>
  <c r="Q716" i="1"/>
  <c r="BA715" i="1"/>
  <c r="BA89" i="1"/>
  <c r="BJ718" i="1"/>
  <c r="BJ86" i="1"/>
  <c r="BG715" i="1"/>
  <c r="BF715" i="1"/>
  <c r="BG89" i="1"/>
  <c r="BF89" i="1"/>
  <c r="BE716" i="1"/>
  <c r="AZ716" i="1" s="1"/>
  <c r="BE88" i="1"/>
  <c r="AZ88" i="1" s="1"/>
  <c r="BC86" i="1"/>
  <c r="BD86" i="1"/>
  <c r="BC718" i="1"/>
  <c r="BD718" i="1"/>
  <c r="R716" i="1"/>
  <c r="R88" i="1"/>
  <c r="O87" i="1"/>
  <c r="M87" i="1"/>
  <c r="P87" i="1"/>
  <c r="N87" i="1"/>
  <c r="K87" i="1"/>
  <c r="I717" i="1"/>
  <c r="L717" i="1"/>
  <c r="I718" i="1"/>
  <c r="L718" i="1"/>
  <c r="I86" i="1"/>
  <c r="L86" i="1"/>
  <c r="W719" i="1"/>
  <c r="Y717" i="1"/>
  <c r="B720" i="1"/>
  <c r="A721" i="1"/>
  <c r="C720" i="1"/>
  <c r="E720" i="1" s="1"/>
  <c r="D720" i="1"/>
  <c r="Y86" i="1"/>
  <c r="G84" i="1"/>
  <c r="H85" i="1"/>
  <c r="BB85" i="1" s="1"/>
  <c r="X85" i="1"/>
  <c r="W85" i="1"/>
  <c r="T85" i="1"/>
  <c r="V85" i="1"/>
  <c r="U85" i="1"/>
  <c r="J87" i="1"/>
  <c r="AI87" i="1"/>
  <c r="AB87" i="1"/>
  <c r="AH87" i="1"/>
  <c r="Z87" i="1"/>
  <c r="AJ87" i="1"/>
  <c r="AG87" i="1"/>
  <c r="AA87" i="1"/>
  <c r="R87" i="1" s="1"/>
  <c r="AO716" i="1"/>
  <c r="Y718" i="1"/>
  <c r="AO88" i="1"/>
  <c r="F719" i="1"/>
  <c r="X719" i="1" s="1"/>
  <c r="BK84" i="1" l="1"/>
  <c r="BO84" i="1"/>
  <c r="BL84" i="1"/>
  <c r="AX84" i="1"/>
  <c r="AY84" i="1"/>
  <c r="Q87" i="1"/>
  <c r="BH718" i="1"/>
  <c r="BH86" i="1"/>
  <c r="BA716" i="1"/>
  <c r="BA88" i="1"/>
  <c r="BJ85" i="1"/>
  <c r="BF716" i="1"/>
  <c r="BG716" i="1"/>
  <c r="BF88" i="1"/>
  <c r="BG88" i="1"/>
  <c r="S87" i="1"/>
  <c r="BE87" i="1"/>
  <c r="AZ87" i="1" s="1"/>
  <c r="BC85" i="1"/>
  <c r="BD85" i="1"/>
  <c r="F720" i="1"/>
  <c r="H720" i="1" s="1"/>
  <c r="BB720" i="1" s="1"/>
  <c r="O86" i="1"/>
  <c r="M86" i="1"/>
  <c r="P86" i="1"/>
  <c r="N86" i="1"/>
  <c r="O718" i="1"/>
  <c r="M718" i="1"/>
  <c r="P718" i="1"/>
  <c r="N718" i="1"/>
  <c r="O717" i="1"/>
  <c r="M717" i="1"/>
  <c r="P717" i="1"/>
  <c r="N717" i="1"/>
  <c r="K86" i="1"/>
  <c r="K718" i="1"/>
  <c r="K717" i="1"/>
  <c r="I85" i="1"/>
  <c r="L85" i="1"/>
  <c r="B721" i="1"/>
  <c r="A722" i="1"/>
  <c r="C721" i="1"/>
  <c r="E721" i="1" s="1"/>
  <c r="D721" i="1"/>
  <c r="J717" i="1"/>
  <c r="AJ717" i="1"/>
  <c r="AB717" i="1"/>
  <c r="AG717" i="1"/>
  <c r="AA717" i="1"/>
  <c r="AI717" i="1"/>
  <c r="AH717" i="1"/>
  <c r="Z717" i="1"/>
  <c r="T719" i="1"/>
  <c r="U719" i="1"/>
  <c r="H719" i="1"/>
  <c r="BB719" i="1" s="1"/>
  <c r="J718" i="1"/>
  <c r="AJ718" i="1"/>
  <c r="AH718" i="1"/>
  <c r="AB718" i="1"/>
  <c r="Z718" i="1"/>
  <c r="AI718" i="1"/>
  <c r="AG718" i="1"/>
  <c r="AA718" i="1"/>
  <c r="Y85" i="1"/>
  <c r="G83" i="1"/>
  <c r="H84" i="1"/>
  <c r="BB84" i="1" s="1"/>
  <c r="X84" i="1"/>
  <c r="W84" i="1"/>
  <c r="T84" i="1"/>
  <c r="U84" i="1"/>
  <c r="V84" i="1"/>
  <c r="J86" i="1"/>
  <c r="AJ86" i="1"/>
  <c r="AH86" i="1"/>
  <c r="AA86" i="1"/>
  <c r="AI86" i="1"/>
  <c r="AG86" i="1"/>
  <c r="AB86" i="1"/>
  <c r="S86" i="1" s="1"/>
  <c r="Z86" i="1"/>
  <c r="Q86" i="1" s="1"/>
  <c r="W720" i="1"/>
  <c r="V720" i="1"/>
  <c r="AO87" i="1"/>
  <c r="V719" i="1"/>
  <c r="U720" i="1" l="1"/>
  <c r="BK83" i="1"/>
  <c r="BO83" i="1"/>
  <c r="BL83" i="1"/>
  <c r="AY83" i="1"/>
  <c r="AX83" i="1"/>
  <c r="T720" i="1"/>
  <c r="I720" i="1" s="1"/>
  <c r="X720" i="1"/>
  <c r="Y720" i="1" s="1"/>
  <c r="BH85" i="1"/>
  <c r="Q718" i="1"/>
  <c r="BA87" i="1"/>
  <c r="Q717" i="1"/>
  <c r="BJ719" i="1"/>
  <c r="BJ720" i="1"/>
  <c r="BJ84" i="1"/>
  <c r="BE717" i="1"/>
  <c r="AZ717" i="1" s="1"/>
  <c r="BE718" i="1"/>
  <c r="AZ718" i="1" s="1"/>
  <c r="BE86" i="1"/>
  <c r="AZ86" i="1" s="1"/>
  <c r="BG87" i="1"/>
  <c r="BF87" i="1"/>
  <c r="BC719" i="1"/>
  <c r="BD719" i="1"/>
  <c r="BC720" i="1"/>
  <c r="BD720" i="1"/>
  <c r="BC84" i="1"/>
  <c r="BD84" i="1"/>
  <c r="R86" i="1"/>
  <c r="R718" i="1"/>
  <c r="S718" i="1"/>
  <c r="R717" i="1"/>
  <c r="S717" i="1"/>
  <c r="F721" i="1"/>
  <c r="H721" i="1" s="1"/>
  <c r="BB721" i="1" s="1"/>
  <c r="O85" i="1"/>
  <c r="M85" i="1"/>
  <c r="P85" i="1"/>
  <c r="N85" i="1"/>
  <c r="K85" i="1"/>
  <c r="L720" i="1"/>
  <c r="I84" i="1"/>
  <c r="L84" i="1"/>
  <c r="I719" i="1"/>
  <c r="L719" i="1"/>
  <c r="Y84" i="1"/>
  <c r="G82" i="1"/>
  <c r="H83" i="1"/>
  <c r="BB83" i="1" s="1"/>
  <c r="X83" i="1"/>
  <c r="W83" i="1"/>
  <c r="T83" i="1"/>
  <c r="U83" i="1"/>
  <c r="V83" i="1"/>
  <c r="J85" i="1"/>
  <c r="AH85" i="1"/>
  <c r="AJ85" i="1"/>
  <c r="AA85" i="1"/>
  <c r="R85" i="1" s="1"/>
  <c r="AG85" i="1"/>
  <c r="AI85" i="1"/>
  <c r="AB85" i="1"/>
  <c r="Z85" i="1"/>
  <c r="AO718" i="1"/>
  <c r="W721" i="1"/>
  <c r="AO86" i="1"/>
  <c r="Y719" i="1"/>
  <c r="AO717" i="1"/>
  <c r="B722" i="1"/>
  <c r="C722" i="1"/>
  <c r="E722" i="1" s="1"/>
  <c r="D722" i="1"/>
  <c r="A723" i="1"/>
  <c r="V721" i="1" l="1"/>
  <c r="T721" i="1"/>
  <c r="X721" i="1"/>
  <c r="U721" i="1"/>
  <c r="BK82" i="1"/>
  <c r="BO82" i="1"/>
  <c r="BL82" i="1"/>
  <c r="AX82" i="1"/>
  <c r="AY82" i="1"/>
  <c r="BH84" i="1"/>
  <c r="BH720" i="1"/>
  <c r="BH719" i="1"/>
  <c r="BA86" i="1"/>
  <c r="BA717" i="1"/>
  <c r="BA718" i="1"/>
  <c r="BJ83" i="1"/>
  <c r="BJ721" i="1"/>
  <c r="BF86" i="1"/>
  <c r="BG86" i="1"/>
  <c r="BG717" i="1"/>
  <c r="BF717" i="1"/>
  <c r="BE85" i="1"/>
  <c r="AZ85" i="1" s="1"/>
  <c r="BF718" i="1"/>
  <c r="BG718" i="1"/>
  <c r="BC721" i="1"/>
  <c r="BD721" i="1"/>
  <c r="BC83" i="1"/>
  <c r="BD83" i="1"/>
  <c r="S85" i="1"/>
  <c r="Q85" i="1"/>
  <c r="O719" i="1"/>
  <c r="M719" i="1"/>
  <c r="P719" i="1"/>
  <c r="N719" i="1"/>
  <c r="O84" i="1"/>
  <c r="M84" i="1"/>
  <c r="P84" i="1"/>
  <c r="N84" i="1"/>
  <c r="O720" i="1"/>
  <c r="M720" i="1"/>
  <c r="P720" i="1"/>
  <c r="N720" i="1"/>
  <c r="K719" i="1"/>
  <c r="K84" i="1"/>
  <c r="K720" i="1"/>
  <c r="I721" i="1"/>
  <c r="L721" i="1"/>
  <c r="I83" i="1"/>
  <c r="L83" i="1"/>
  <c r="F722" i="1"/>
  <c r="X722" i="1" s="1"/>
  <c r="AJ720" i="1"/>
  <c r="J720" i="1"/>
  <c r="AG720" i="1"/>
  <c r="AH720" i="1"/>
  <c r="AA720" i="1"/>
  <c r="R720" i="1" s="1"/>
  <c r="AB720" i="1"/>
  <c r="AI720" i="1"/>
  <c r="Z720" i="1"/>
  <c r="Y83" i="1"/>
  <c r="G81" i="1"/>
  <c r="X82" i="1"/>
  <c r="H82" i="1"/>
  <c r="BB82" i="1" s="1"/>
  <c r="W82" i="1"/>
  <c r="T82" i="1"/>
  <c r="U82" i="1"/>
  <c r="V82" i="1"/>
  <c r="J84" i="1"/>
  <c r="AH84" i="1"/>
  <c r="AJ84" i="1"/>
  <c r="AA84" i="1"/>
  <c r="AG84" i="1"/>
  <c r="AI84" i="1"/>
  <c r="AB84" i="1"/>
  <c r="S84" i="1" s="1"/>
  <c r="Z84" i="1"/>
  <c r="B723" i="1"/>
  <c r="C723" i="1"/>
  <c r="E723" i="1" s="1"/>
  <c r="D723" i="1"/>
  <c r="A724" i="1"/>
  <c r="H722" i="1"/>
  <c r="BB722" i="1" s="1"/>
  <c r="W722" i="1"/>
  <c r="T722" i="1"/>
  <c r="J719" i="1"/>
  <c r="AB719" i="1"/>
  <c r="AJ719" i="1"/>
  <c r="AG719" i="1"/>
  <c r="AA719" i="1"/>
  <c r="AH719" i="1"/>
  <c r="AI719" i="1"/>
  <c r="Z719" i="1"/>
  <c r="AO85" i="1"/>
  <c r="Y721" i="1" l="1"/>
  <c r="R719" i="1"/>
  <c r="BK81" i="1"/>
  <c r="BO81" i="1"/>
  <c r="BL81" i="1"/>
  <c r="AY81" i="1"/>
  <c r="AX81" i="1"/>
  <c r="Q720" i="1"/>
  <c r="Q719" i="1"/>
  <c r="U722" i="1"/>
  <c r="Q84" i="1"/>
  <c r="BH83" i="1"/>
  <c r="BH721" i="1"/>
  <c r="BA85" i="1"/>
  <c r="BJ82" i="1"/>
  <c r="BJ722" i="1"/>
  <c r="BG85" i="1"/>
  <c r="BF85" i="1"/>
  <c r="BE720" i="1"/>
  <c r="AZ720" i="1" s="1"/>
  <c r="BE84" i="1"/>
  <c r="AZ84" i="1" s="1"/>
  <c r="BE719" i="1"/>
  <c r="AZ719" i="1" s="1"/>
  <c r="BC722" i="1"/>
  <c r="BD722" i="1"/>
  <c r="BC82" i="1"/>
  <c r="BD82" i="1"/>
  <c r="S719" i="1"/>
  <c r="R84" i="1"/>
  <c r="S720" i="1"/>
  <c r="O83" i="1"/>
  <c r="M83" i="1"/>
  <c r="P83" i="1"/>
  <c r="N83" i="1"/>
  <c r="O721" i="1"/>
  <c r="M721" i="1"/>
  <c r="P721" i="1"/>
  <c r="N721" i="1"/>
  <c r="K83" i="1"/>
  <c r="K721" i="1"/>
  <c r="I722" i="1"/>
  <c r="L722" i="1"/>
  <c r="I82" i="1"/>
  <c r="L82" i="1"/>
  <c r="V722" i="1"/>
  <c r="AO719" i="1"/>
  <c r="B724" i="1"/>
  <c r="A725" i="1"/>
  <c r="C724" i="1"/>
  <c r="E724" i="1" s="1"/>
  <c r="D724" i="1"/>
  <c r="W723" i="1"/>
  <c r="AO84" i="1"/>
  <c r="J83" i="1"/>
  <c r="AG83" i="1"/>
  <c r="AB83" i="1"/>
  <c r="S83" i="1" s="1"/>
  <c r="AJ83" i="1"/>
  <c r="Z83" i="1"/>
  <c r="AH83" i="1"/>
  <c r="AI83" i="1"/>
  <c r="AA83" i="1"/>
  <c r="J721" i="1"/>
  <c r="AJ721" i="1"/>
  <c r="Z721" i="1"/>
  <c r="AB721" i="1"/>
  <c r="AG721" i="1"/>
  <c r="AH721" i="1"/>
  <c r="AA721" i="1"/>
  <c r="R721" i="1" s="1"/>
  <c r="AI721" i="1"/>
  <c r="Y82" i="1"/>
  <c r="G80" i="1"/>
  <c r="H81" i="1"/>
  <c r="BB81" i="1" s="1"/>
  <c r="X81" i="1"/>
  <c r="W81" i="1"/>
  <c r="T81" i="1"/>
  <c r="V81" i="1"/>
  <c r="U81" i="1"/>
  <c r="AO720" i="1"/>
  <c r="F723" i="1"/>
  <c r="X723" i="1" s="1"/>
  <c r="Y722" i="1" l="1"/>
  <c r="BK80" i="1"/>
  <c r="BO80" i="1"/>
  <c r="BL80" i="1"/>
  <c r="AX80" i="1"/>
  <c r="AY80" i="1"/>
  <c r="Q721" i="1"/>
  <c r="Q83" i="1"/>
  <c r="BH82" i="1"/>
  <c r="BH722" i="1"/>
  <c r="BA719" i="1"/>
  <c r="BA720" i="1"/>
  <c r="BA84" i="1"/>
  <c r="BJ81" i="1"/>
  <c r="BG719" i="1"/>
  <c r="BF719" i="1"/>
  <c r="BF720" i="1"/>
  <c r="BG720" i="1"/>
  <c r="BF84" i="1"/>
  <c r="BG84" i="1"/>
  <c r="BE721" i="1"/>
  <c r="AZ721" i="1" s="1"/>
  <c r="BE83" i="1"/>
  <c r="AZ83" i="1" s="1"/>
  <c r="BC81" i="1"/>
  <c r="BD81" i="1"/>
  <c r="S721" i="1"/>
  <c r="R83" i="1"/>
  <c r="O82" i="1"/>
  <c r="M82" i="1"/>
  <c r="P82" i="1"/>
  <c r="N82" i="1"/>
  <c r="O722" i="1"/>
  <c r="M722" i="1"/>
  <c r="P722" i="1"/>
  <c r="N722" i="1"/>
  <c r="K82" i="1"/>
  <c r="K722" i="1"/>
  <c r="I81" i="1"/>
  <c r="L81" i="1"/>
  <c r="F724" i="1"/>
  <c r="H724" i="1" s="1"/>
  <c r="BB724" i="1" s="1"/>
  <c r="AO721" i="1"/>
  <c r="AO83" i="1"/>
  <c r="W724" i="1"/>
  <c r="U724" i="1"/>
  <c r="U723" i="1"/>
  <c r="V723" i="1"/>
  <c r="H723" i="1"/>
  <c r="BB723" i="1" s="1"/>
  <c r="Y81" i="1"/>
  <c r="G79" i="1"/>
  <c r="H80" i="1"/>
  <c r="BB80" i="1" s="1"/>
  <c r="X80" i="1"/>
  <c r="W80" i="1"/>
  <c r="T80" i="1"/>
  <c r="U80" i="1"/>
  <c r="V80" i="1"/>
  <c r="J82" i="1"/>
  <c r="AI82" i="1"/>
  <c r="AG82" i="1"/>
  <c r="AB82" i="1"/>
  <c r="Z82" i="1"/>
  <c r="AJ82" i="1"/>
  <c r="AH82" i="1"/>
  <c r="AA82" i="1"/>
  <c r="J722" i="1"/>
  <c r="AI722" i="1"/>
  <c r="AG722" i="1"/>
  <c r="AB722" i="1"/>
  <c r="Z722" i="1"/>
  <c r="AJ722" i="1"/>
  <c r="AA722" i="1"/>
  <c r="R722" i="1" s="1"/>
  <c r="AH722" i="1"/>
  <c r="B725" i="1"/>
  <c r="D725" i="1"/>
  <c r="A726" i="1"/>
  <c r="C725" i="1"/>
  <c r="E725" i="1" s="1"/>
  <c r="T723" i="1"/>
  <c r="BK79" i="1" l="1"/>
  <c r="BO79" i="1"/>
  <c r="BL79" i="1"/>
  <c r="AY79" i="1"/>
  <c r="AX79" i="1"/>
  <c r="S722" i="1"/>
  <c r="R82" i="1"/>
  <c r="S82" i="1"/>
  <c r="BH81" i="1"/>
  <c r="BA83" i="1"/>
  <c r="BA721" i="1"/>
  <c r="BJ80" i="1"/>
  <c r="BJ724" i="1"/>
  <c r="BJ723" i="1"/>
  <c r="BG721" i="1"/>
  <c r="BF721" i="1"/>
  <c r="BG83" i="1"/>
  <c r="BF83" i="1"/>
  <c r="BE722" i="1"/>
  <c r="AZ722" i="1" s="1"/>
  <c r="BE82" i="1"/>
  <c r="AZ82" i="1" s="1"/>
  <c r="BC80" i="1"/>
  <c r="BD80" i="1"/>
  <c r="BC724" i="1"/>
  <c r="BD724" i="1"/>
  <c r="BC723" i="1"/>
  <c r="BD723" i="1"/>
  <c r="Q722" i="1"/>
  <c r="Q82" i="1"/>
  <c r="F725" i="1"/>
  <c r="T724" i="1"/>
  <c r="L724" i="1" s="1"/>
  <c r="V724" i="1"/>
  <c r="X724" i="1"/>
  <c r="O81" i="1"/>
  <c r="M81" i="1"/>
  <c r="P81" i="1"/>
  <c r="N81" i="1"/>
  <c r="K81" i="1"/>
  <c r="I80" i="1"/>
  <c r="L80" i="1"/>
  <c r="I724" i="1"/>
  <c r="I723" i="1"/>
  <c r="L723" i="1"/>
  <c r="Y723" i="1"/>
  <c r="H725" i="1"/>
  <c r="BB725" i="1" s="1"/>
  <c r="X725" i="1"/>
  <c r="V725" i="1"/>
  <c r="W725" i="1"/>
  <c r="U725" i="1"/>
  <c r="T725" i="1"/>
  <c r="B726" i="1"/>
  <c r="C726" i="1"/>
  <c r="E726" i="1" s="1"/>
  <c r="D726" i="1"/>
  <c r="A727" i="1"/>
  <c r="AO722" i="1"/>
  <c r="Y80" i="1"/>
  <c r="G78" i="1"/>
  <c r="H79" i="1"/>
  <c r="BB79" i="1" s="1"/>
  <c r="X79" i="1"/>
  <c r="W79" i="1"/>
  <c r="T79" i="1"/>
  <c r="U79" i="1"/>
  <c r="V79" i="1"/>
  <c r="J81" i="1"/>
  <c r="AJ81" i="1"/>
  <c r="AH81" i="1"/>
  <c r="AA81" i="1"/>
  <c r="AI81" i="1"/>
  <c r="AG81" i="1"/>
  <c r="AB81" i="1"/>
  <c r="S81" i="1" s="1"/>
  <c r="Z81" i="1"/>
  <c r="AO82" i="1"/>
  <c r="BK78" i="1" l="1"/>
  <c r="BO78" i="1"/>
  <c r="BL78" i="1"/>
  <c r="AX78" i="1"/>
  <c r="AY78" i="1"/>
  <c r="BH723" i="1"/>
  <c r="BH724" i="1"/>
  <c r="BH80" i="1"/>
  <c r="BA82" i="1"/>
  <c r="BA722" i="1"/>
  <c r="BJ79" i="1"/>
  <c r="BJ725" i="1"/>
  <c r="R81" i="1"/>
  <c r="BF722" i="1"/>
  <c r="BG722" i="1"/>
  <c r="BF82" i="1"/>
  <c r="BG82" i="1"/>
  <c r="BE81" i="1"/>
  <c r="AZ81" i="1" s="1"/>
  <c r="BC79" i="1"/>
  <c r="BD79" i="1"/>
  <c r="BC725" i="1"/>
  <c r="BD725" i="1"/>
  <c r="Q81" i="1"/>
  <c r="Y724" i="1"/>
  <c r="O723" i="1"/>
  <c r="M723" i="1"/>
  <c r="P723" i="1"/>
  <c r="N723" i="1"/>
  <c r="O724" i="1"/>
  <c r="M724" i="1"/>
  <c r="P724" i="1"/>
  <c r="N724" i="1"/>
  <c r="O80" i="1"/>
  <c r="M80" i="1"/>
  <c r="P80" i="1"/>
  <c r="N80" i="1"/>
  <c r="K723" i="1"/>
  <c r="K724" i="1"/>
  <c r="K80" i="1"/>
  <c r="I79" i="1"/>
  <c r="L79" i="1"/>
  <c r="I725" i="1"/>
  <c r="L725" i="1"/>
  <c r="AO81" i="1"/>
  <c r="B727" i="1"/>
  <c r="D727" i="1"/>
  <c r="A728" i="1"/>
  <c r="C727" i="1"/>
  <c r="E727" i="1" s="1"/>
  <c r="W726" i="1"/>
  <c r="AJ724" i="1"/>
  <c r="J724" i="1"/>
  <c r="AH724" i="1"/>
  <c r="AA724" i="1"/>
  <c r="R724" i="1" s="1"/>
  <c r="AI724" i="1"/>
  <c r="AB724" i="1"/>
  <c r="S724" i="1" s="1"/>
  <c r="AG724" i="1"/>
  <c r="Z724" i="1"/>
  <c r="Y725" i="1"/>
  <c r="Y79" i="1"/>
  <c r="G77" i="1"/>
  <c r="X78" i="1"/>
  <c r="H78" i="1"/>
  <c r="BB78" i="1" s="1"/>
  <c r="W78" i="1"/>
  <c r="T78" i="1"/>
  <c r="U78" i="1"/>
  <c r="V78" i="1"/>
  <c r="J80" i="1"/>
  <c r="AG80" i="1"/>
  <c r="AI80" i="1"/>
  <c r="AB80" i="1"/>
  <c r="Z80" i="1"/>
  <c r="AH80" i="1"/>
  <c r="AJ80" i="1"/>
  <c r="AA80" i="1"/>
  <c r="J723" i="1"/>
  <c r="AH723" i="1"/>
  <c r="AJ723" i="1"/>
  <c r="AB723" i="1"/>
  <c r="AA723" i="1"/>
  <c r="R723" i="1" s="1"/>
  <c r="AG723" i="1"/>
  <c r="AI723" i="1"/>
  <c r="Z723" i="1"/>
  <c r="F726" i="1"/>
  <c r="X726" i="1" s="1"/>
  <c r="BK77" i="1" l="1"/>
  <c r="BO77" i="1"/>
  <c r="BL77" i="1"/>
  <c r="AY77" i="1"/>
  <c r="AX77" i="1"/>
  <c r="Q723" i="1"/>
  <c r="S723" i="1"/>
  <c r="BH725" i="1"/>
  <c r="BH79" i="1"/>
  <c r="BA81" i="1"/>
  <c r="BJ78" i="1"/>
  <c r="BG81" i="1"/>
  <c r="BF81" i="1"/>
  <c r="BE80" i="1"/>
  <c r="AZ80" i="1" s="1"/>
  <c r="BE724" i="1"/>
  <c r="AZ724" i="1" s="1"/>
  <c r="BE723" i="1"/>
  <c r="AZ723" i="1" s="1"/>
  <c r="R80" i="1"/>
  <c r="S80" i="1"/>
  <c r="BC78" i="1"/>
  <c r="BD78" i="1"/>
  <c r="Q80" i="1"/>
  <c r="Q724" i="1"/>
  <c r="O725" i="1"/>
  <c r="M725" i="1"/>
  <c r="P725" i="1"/>
  <c r="N725" i="1"/>
  <c r="O79" i="1"/>
  <c r="M79" i="1"/>
  <c r="P79" i="1"/>
  <c r="N79" i="1"/>
  <c r="K725" i="1"/>
  <c r="K79" i="1"/>
  <c r="I78" i="1"/>
  <c r="L78" i="1"/>
  <c r="AO723" i="1"/>
  <c r="J725" i="1"/>
  <c r="AG725" i="1"/>
  <c r="AJ725" i="1"/>
  <c r="AI725" i="1"/>
  <c r="Z725" i="1"/>
  <c r="AA725" i="1"/>
  <c r="AB725" i="1"/>
  <c r="AH725" i="1"/>
  <c r="B728" i="1"/>
  <c r="A729" i="1"/>
  <c r="C728" i="1"/>
  <c r="E728" i="1" s="1"/>
  <c r="D728" i="1"/>
  <c r="T726" i="1"/>
  <c r="U726" i="1"/>
  <c r="H726" i="1"/>
  <c r="BB726" i="1" s="1"/>
  <c r="AO80" i="1"/>
  <c r="Y78" i="1"/>
  <c r="G76" i="1"/>
  <c r="H77" i="1"/>
  <c r="BB77" i="1" s="1"/>
  <c r="X77" i="1"/>
  <c r="W77" i="1"/>
  <c r="T77" i="1"/>
  <c r="V77" i="1"/>
  <c r="U77" i="1"/>
  <c r="J79" i="1"/>
  <c r="AJ79" i="1"/>
  <c r="AG79" i="1"/>
  <c r="AA79" i="1"/>
  <c r="R79" i="1" s="1"/>
  <c r="AI79" i="1"/>
  <c r="AB79" i="1"/>
  <c r="S79" i="1" s="1"/>
  <c r="AH79" i="1"/>
  <c r="Z79" i="1"/>
  <c r="AO724" i="1"/>
  <c r="W727" i="1"/>
  <c r="V726" i="1"/>
  <c r="F727" i="1"/>
  <c r="X727" i="1" s="1"/>
  <c r="Q725" i="1" l="1"/>
  <c r="BK76" i="1"/>
  <c r="BO76" i="1"/>
  <c r="BL76" i="1"/>
  <c r="AX76" i="1"/>
  <c r="AY76" i="1"/>
  <c r="R725" i="1"/>
  <c r="BH78" i="1"/>
  <c r="BA724" i="1"/>
  <c r="BA723" i="1"/>
  <c r="BA80" i="1"/>
  <c r="BJ77" i="1"/>
  <c r="BJ726" i="1"/>
  <c r="F728" i="1"/>
  <c r="BG723" i="1"/>
  <c r="BF723" i="1"/>
  <c r="BF80" i="1"/>
  <c r="BG80" i="1"/>
  <c r="BE79" i="1"/>
  <c r="AZ79" i="1" s="1"/>
  <c r="BE725" i="1"/>
  <c r="AZ725" i="1" s="1"/>
  <c r="BF724" i="1"/>
  <c r="BG724" i="1"/>
  <c r="S725" i="1"/>
  <c r="BC77" i="1"/>
  <c r="BD77" i="1"/>
  <c r="BC726" i="1"/>
  <c r="BD726" i="1"/>
  <c r="Q79" i="1"/>
  <c r="O78" i="1"/>
  <c r="M78" i="1"/>
  <c r="P78" i="1"/>
  <c r="N78" i="1"/>
  <c r="K78" i="1"/>
  <c r="I77" i="1"/>
  <c r="L77" i="1"/>
  <c r="I726" i="1"/>
  <c r="L726" i="1"/>
  <c r="AO79" i="1"/>
  <c r="Y77" i="1"/>
  <c r="G75" i="1"/>
  <c r="H76" i="1"/>
  <c r="BB76" i="1" s="1"/>
  <c r="X76" i="1"/>
  <c r="W76" i="1"/>
  <c r="T76" i="1"/>
  <c r="U76" i="1"/>
  <c r="V76" i="1"/>
  <c r="J78" i="1"/>
  <c r="AI78" i="1"/>
  <c r="AG78" i="1"/>
  <c r="AB78" i="1"/>
  <c r="Z78" i="1"/>
  <c r="AJ78" i="1"/>
  <c r="AH78" i="1"/>
  <c r="AA78" i="1"/>
  <c r="H728" i="1"/>
  <c r="BB728" i="1" s="1"/>
  <c r="W728" i="1"/>
  <c r="U728" i="1"/>
  <c r="X728" i="1"/>
  <c r="T728" i="1"/>
  <c r="V728" i="1"/>
  <c r="AO725" i="1"/>
  <c r="T727" i="1"/>
  <c r="U727" i="1"/>
  <c r="H727" i="1"/>
  <c r="BB727" i="1" s="1"/>
  <c r="Y726" i="1"/>
  <c r="B729" i="1"/>
  <c r="C729" i="1"/>
  <c r="E729" i="1" s="1"/>
  <c r="D729" i="1"/>
  <c r="A730" i="1"/>
  <c r="V727" i="1"/>
  <c r="BK75" i="1" l="1"/>
  <c r="BO75" i="1"/>
  <c r="BL75" i="1"/>
  <c r="AY75" i="1"/>
  <c r="AX75" i="1"/>
  <c r="BH726" i="1"/>
  <c r="BH77" i="1"/>
  <c r="BA725" i="1"/>
  <c r="BA79" i="1"/>
  <c r="BJ727" i="1"/>
  <c r="BJ728" i="1"/>
  <c r="BJ76" i="1"/>
  <c r="BG79" i="1"/>
  <c r="BF79" i="1"/>
  <c r="BG725" i="1"/>
  <c r="BF725" i="1"/>
  <c r="BE78" i="1"/>
  <c r="AZ78" i="1" s="1"/>
  <c r="BC727" i="1"/>
  <c r="BD727" i="1"/>
  <c r="BC728" i="1"/>
  <c r="BD728" i="1"/>
  <c r="BC76" i="1"/>
  <c r="BD76" i="1"/>
  <c r="Q78" i="1"/>
  <c r="R78" i="1"/>
  <c r="S78" i="1"/>
  <c r="O726" i="1"/>
  <c r="M726" i="1"/>
  <c r="P726" i="1"/>
  <c r="N726" i="1"/>
  <c r="O77" i="1"/>
  <c r="M77" i="1"/>
  <c r="P77" i="1"/>
  <c r="N77" i="1"/>
  <c r="K726" i="1"/>
  <c r="K77" i="1"/>
  <c r="I727" i="1"/>
  <c r="L727" i="1"/>
  <c r="I76" i="1"/>
  <c r="L76" i="1"/>
  <c r="I728" i="1"/>
  <c r="L728" i="1"/>
  <c r="J726" i="1"/>
  <c r="AH726" i="1"/>
  <c r="AJ726" i="1"/>
  <c r="AB726" i="1"/>
  <c r="AA726" i="1"/>
  <c r="R726" i="1" s="1"/>
  <c r="AG726" i="1"/>
  <c r="AI726" i="1"/>
  <c r="Z726" i="1"/>
  <c r="Y728" i="1"/>
  <c r="AO78" i="1"/>
  <c r="Y76" i="1"/>
  <c r="G74" i="1"/>
  <c r="H75" i="1"/>
  <c r="BB75" i="1" s="1"/>
  <c r="X75" i="1"/>
  <c r="W75" i="1"/>
  <c r="T75" i="1"/>
  <c r="U75" i="1"/>
  <c r="V75" i="1"/>
  <c r="J77" i="1"/>
  <c r="AG77" i="1"/>
  <c r="AI77" i="1"/>
  <c r="AB77" i="1"/>
  <c r="Z77" i="1"/>
  <c r="AH77" i="1"/>
  <c r="AJ77" i="1"/>
  <c r="AA77" i="1"/>
  <c r="F729" i="1"/>
  <c r="X729" i="1" s="1"/>
  <c r="B730" i="1"/>
  <c r="C730" i="1"/>
  <c r="E730" i="1" s="1"/>
  <c r="D730" i="1"/>
  <c r="A731" i="1"/>
  <c r="W729" i="1"/>
  <c r="T729" i="1"/>
  <c r="Y727" i="1"/>
  <c r="BK74" i="1" l="1"/>
  <c r="BO74" i="1"/>
  <c r="BL74" i="1"/>
  <c r="AX74" i="1"/>
  <c r="AY74" i="1"/>
  <c r="Q726" i="1"/>
  <c r="BH76" i="1"/>
  <c r="BH728" i="1"/>
  <c r="BH727" i="1"/>
  <c r="BA78" i="1"/>
  <c r="BJ75" i="1"/>
  <c r="BF78" i="1"/>
  <c r="BG78" i="1"/>
  <c r="BE77" i="1"/>
  <c r="AZ77" i="1" s="1"/>
  <c r="BE726" i="1"/>
  <c r="AZ726" i="1" s="1"/>
  <c r="BC75" i="1"/>
  <c r="BD75" i="1"/>
  <c r="R77" i="1"/>
  <c r="S77" i="1"/>
  <c r="S726" i="1"/>
  <c r="Q77" i="1"/>
  <c r="U729" i="1"/>
  <c r="V729" i="1"/>
  <c r="O728" i="1"/>
  <c r="M728" i="1"/>
  <c r="P728" i="1"/>
  <c r="N728" i="1"/>
  <c r="O76" i="1"/>
  <c r="M76" i="1"/>
  <c r="P76" i="1"/>
  <c r="N76" i="1"/>
  <c r="O727" i="1"/>
  <c r="M727" i="1"/>
  <c r="P727" i="1"/>
  <c r="N727" i="1"/>
  <c r="K728" i="1"/>
  <c r="K76" i="1"/>
  <c r="K727" i="1"/>
  <c r="I729" i="1"/>
  <c r="I75" i="1"/>
  <c r="L75" i="1"/>
  <c r="H729" i="1"/>
  <c r="F730" i="1"/>
  <c r="J727" i="1"/>
  <c r="AJ727" i="1"/>
  <c r="AG727" i="1"/>
  <c r="AI727" i="1"/>
  <c r="Z727" i="1"/>
  <c r="AB727" i="1"/>
  <c r="AA727" i="1"/>
  <c r="AH727" i="1"/>
  <c r="J728" i="1"/>
  <c r="AI728" i="1"/>
  <c r="AG728" i="1"/>
  <c r="AB728" i="1"/>
  <c r="Z728" i="1"/>
  <c r="AJ728" i="1"/>
  <c r="AA728" i="1"/>
  <c r="AH728" i="1"/>
  <c r="B731" i="1"/>
  <c r="D731" i="1"/>
  <c r="A732" i="1"/>
  <c r="C731" i="1"/>
  <c r="E731" i="1" s="1"/>
  <c r="H730" i="1"/>
  <c r="BB730" i="1" s="1"/>
  <c r="W730" i="1"/>
  <c r="U730" i="1"/>
  <c r="X730" i="1"/>
  <c r="T730" i="1"/>
  <c r="V730" i="1"/>
  <c r="AO77" i="1"/>
  <c r="Y75" i="1"/>
  <c r="G73" i="1"/>
  <c r="X74" i="1"/>
  <c r="H74" i="1"/>
  <c r="BB74" i="1" s="1"/>
  <c r="W74" i="1"/>
  <c r="T74" i="1"/>
  <c r="U74" i="1"/>
  <c r="V74" i="1"/>
  <c r="J76" i="1"/>
  <c r="AH76" i="1"/>
  <c r="AJ76" i="1"/>
  <c r="AA76" i="1"/>
  <c r="AG76" i="1"/>
  <c r="AI76" i="1"/>
  <c r="AB76" i="1"/>
  <c r="Z76" i="1"/>
  <c r="AO726" i="1"/>
  <c r="BK73" i="1" l="1"/>
  <c r="BO73" i="1"/>
  <c r="BL73" i="1"/>
  <c r="AY73" i="1"/>
  <c r="AX73" i="1"/>
  <c r="R728" i="1"/>
  <c r="R727" i="1"/>
  <c r="BH75" i="1"/>
  <c r="BA726" i="1"/>
  <c r="BA77" i="1"/>
  <c r="S76" i="1"/>
  <c r="BJ74" i="1"/>
  <c r="BJ730" i="1"/>
  <c r="BG77" i="1"/>
  <c r="BF77" i="1"/>
  <c r="BF726" i="1"/>
  <c r="BG726" i="1"/>
  <c r="BE727" i="1"/>
  <c r="AZ727" i="1" s="1"/>
  <c r="BE76" i="1"/>
  <c r="AZ76" i="1" s="1"/>
  <c r="BE728" i="1"/>
  <c r="AZ728" i="1" s="1"/>
  <c r="Q76" i="1"/>
  <c r="BC74" i="1"/>
  <c r="BD74" i="1"/>
  <c r="BC730" i="1"/>
  <c r="BD730" i="1"/>
  <c r="Y729" i="1"/>
  <c r="Q728" i="1"/>
  <c r="Q727" i="1"/>
  <c r="L729" i="1"/>
  <c r="BB729" i="1"/>
  <c r="R76" i="1"/>
  <c r="S728" i="1"/>
  <c r="S727" i="1"/>
  <c r="O75" i="1"/>
  <c r="M75" i="1"/>
  <c r="P75" i="1"/>
  <c r="N75" i="1"/>
  <c r="O729" i="1"/>
  <c r="M729" i="1"/>
  <c r="P729" i="1"/>
  <c r="N729" i="1"/>
  <c r="K75" i="1"/>
  <c r="K729" i="1"/>
  <c r="I74" i="1"/>
  <c r="L74" i="1"/>
  <c r="I730" i="1"/>
  <c r="L730" i="1"/>
  <c r="Y74" i="1"/>
  <c r="G72" i="1"/>
  <c r="H73" i="1"/>
  <c r="BB73" i="1" s="1"/>
  <c r="X73" i="1"/>
  <c r="W73" i="1"/>
  <c r="T73" i="1"/>
  <c r="V73" i="1"/>
  <c r="U73" i="1"/>
  <c r="W731" i="1"/>
  <c r="AO728" i="1"/>
  <c r="AO727" i="1"/>
  <c r="F731" i="1"/>
  <c r="X731" i="1" s="1"/>
  <c r="J75" i="1"/>
  <c r="AH75" i="1"/>
  <c r="AI75" i="1"/>
  <c r="AA75" i="1"/>
  <c r="AG75" i="1"/>
  <c r="AB75" i="1"/>
  <c r="AJ75" i="1"/>
  <c r="Z75" i="1"/>
  <c r="Q75" i="1" s="1"/>
  <c r="Y730" i="1"/>
  <c r="B732" i="1"/>
  <c r="A733" i="1"/>
  <c r="C732" i="1"/>
  <c r="E732" i="1" s="1"/>
  <c r="D732" i="1"/>
  <c r="AJ729" i="1"/>
  <c r="J729" i="1"/>
  <c r="AB729" i="1"/>
  <c r="AI729" i="1"/>
  <c r="AG729" i="1"/>
  <c r="AH729" i="1"/>
  <c r="AA729" i="1"/>
  <c r="Z729" i="1"/>
  <c r="AO76" i="1"/>
  <c r="BK72" i="1" l="1"/>
  <c r="BO72" i="1"/>
  <c r="BL72" i="1"/>
  <c r="AX72" i="1"/>
  <c r="AY72" i="1"/>
  <c r="Q729" i="1"/>
  <c r="BH730" i="1"/>
  <c r="BH74" i="1"/>
  <c r="BA76" i="1"/>
  <c r="BA728" i="1"/>
  <c r="BA727" i="1"/>
  <c r="BJ73" i="1"/>
  <c r="BJ729" i="1"/>
  <c r="BF728" i="1"/>
  <c r="BG728" i="1"/>
  <c r="BG727" i="1"/>
  <c r="BF727" i="1"/>
  <c r="BF76" i="1"/>
  <c r="BG76" i="1"/>
  <c r="BE729" i="1"/>
  <c r="AZ729" i="1" s="1"/>
  <c r="BE75" i="1"/>
  <c r="AZ75" i="1" s="1"/>
  <c r="BC73" i="1"/>
  <c r="BD73" i="1"/>
  <c r="BC729" i="1"/>
  <c r="BD729" i="1"/>
  <c r="R729" i="1"/>
  <c r="S729" i="1"/>
  <c r="S75" i="1"/>
  <c r="R75" i="1"/>
  <c r="O730" i="1"/>
  <c r="M730" i="1"/>
  <c r="P730" i="1"/>
  <c r="N730" i="1"/>
  <c r="O74" i="1"/>
  <c r="M74" i="1"/>
  <c r="P74" i="1"/>
  <c r="N74" i="1"/>
  <c r="K730" i="1"/>
  <c r="K74" i="1"/>
  <c r="I73" i="1"/>
  <c r="L73" i="1"/>
  <c r="W732" i="1"/>
  <c r="AO75" i="1"/>
  <c r="Y73" i="1"/>
  <c r="G71" i="1"/>
  <c r="H72" i="1"/>
  <c r="BB72" i="1" s="1"/>
  <c r="X72" i="1"/>
  <c r="W72" i="1"/>
  <c r="T72" i="1"/>
  <c r="U72" i="1"/>
  <c r="V72" i="1"/>
  <c r="J74" i="1"/>
  <c r="AJ74" i="1"/>
  <c r="AH74" i="1"/>
  <c r="AA74" i="1"/>
  <c r="AI74" i="1"/>
  <c r="AG74" i="1"/>
  <c r="AB74" i="1"/>
  <c r="Z74" i="1"/>
  <c r="Q74" i="1" s="1"/>
  <c r="U731" i="1"/>
  <c r="V731" i="1"/>
  <c r="H731" i="1"/>
  <c r="BB731" i="1" s="1"/>
  <c r="AO729" i="1"/>
  <c r="B733" i="1"/>
  <c r="C733" i="1"/>
  <c r="E733" i="1" s="1"/>
  <c r="D733" i="1"/>
  <c r="A734" i="1"/>
  <c r="AJ730" i="1"/>
  <c r="J730" i="1"/>
  <c r="AB730" i="1"/>
  <c r="S730" i="1" s="1"/>
  <c r="AA730" i="1"/>
  <c r="AI730" i="1"/>
  <c r="AG730" i="1"/>
  <c r="AH730" i="1"/>
  <c r="Z730" i="1"/>
  <c r="Q730" i="1" s="1"/>
  <c r="F732" i="1"/>
  <c r="X732" i="1" s="1"/>
  <c r="T731" i="1"/>
  <c r="S74" i="1" l="1"/>
  <c r="BK71" i="1"/>
  <c r="BO71" i="1"/>
  <c r="BL71" i="1"/>
  <c r="AY71" i="1"/>
  <c r="AX71" i="1"/>
  <c r="BH729" i="1"/>
  <c r="BH73" i="1"/>
  <c r="BA729" i="1"/>
  <c r="BA75" i="1"/>
  <c r="BJ731" i="1"/>
  <c r="BJ72" i="1"/>
  <c r="BG729" i="1"/>
  <c r="BF729" i="1"/>
  <c r="BG75" i="1"/>
  <c r="BF75" i="1"/>
  <c r="BE74" i="1"/>
  <c r="AZ74" i="1" s="1"/>
  <c r="BE730" i="1"/>
  <c r="AZ730" i="1" s="1"/>
  <c r="BC731" i="1"/>
  <c r="BD731" i="1"/>
  <c r="BC72" i="1"/>
  <c r="BD72" i="1"/>
  <c r="R730" i="1"/>
  <c r="R74" i="1"/>
  <c r="O73" i="1"/>
  <c r="M73" i="1"/>
  <c r="P73" i="1"/>
  <c r="N73" i="1"/>
  <c r="K73" i="1"/>
  <c r="I731" i="1"/>
  <c r="L731" i="1"/>
  <c r="I72" i="1"/>
  <c r="L72" i="1"/>
  <c r="AO74" i="1"/>
  <c r="Y731" i="1"/>
  <c r="Y72" i="1"/>
  <c r="G70" i="1"/>
  <c r="H71" i="1"/>
  <c r="BB71" i="1" s="1"/>
  <c r="X71" i="1"/>
  <c r="W71" i="1"/>
  <c r="T71" i="1"/>
  <c r="U71" i="1"/>
  <c r="V71" i="1"/>
  <c r="J73" i="1"/>
  <c r="AI73" i="1"/>
  <c r="AG73" i="1"/>
  <c r="AB73" i="1"/>
  <c r="S73" i="1" s="1"/>
  <c r="Z73" i="1"/>
  <c r="AJ73" i="1"/>
  <c r="AH73" i="1"/>
  <c r="AA73" i="1"/>
  <c r="R73" i="1" s="1"/>
  <c r="F733" i="1"/>
  <c r="H733" i="1" s="1"/>
  <c r="BB733" i="1" s="1"/>
  <c r="U732" i="1"/>
  <c r="V732" i="1"/>
  <c r="H732" i="1"/>
  <c r="BB732" i="1" s="1"/>
  <c r="AO730" i="1"/>
  <c r="B734" i="1"/>
  <c r="C734" i="1"/>
  <c r="E734" i="1" s="1"/>
  <c r="D734" i="1"/>
  <c r="A735" i="1"/>
  <c r="W733" i="1"/>
  <c r="T732" i="1"/>
  <c r="Q73" i="1" l="1"/>
  <c r="T733" i="1"/>
  <c r="Y733" i="1" s="1"/>
  <c r="U733" i="1"/>
  <c r="V733" i="1"/>
  <c r="BK70" i="1"/>
  <c r="BO70" i="1"/>
  <c r="BL70" i="1"/>
  <c r="AX70" i="1"/>
  <c r="AY70" i="1"/>
  <c r="BH72" i="1"/>
  <c r="BH731" i="1"/>
  <c r="BA74" i="1"/>
  <c r="BA730" i="1"/>
  <c r="BJ732" i="1"/>
  <c r="BJ733" i="1"/>
  <c r="BJ71" i="1"/>
  <c r="X733" i="1"/>
  <c r="BF74" i="1"/>
  <c r="BG74" i="1"/>
  <c r="BF730" i="1"/>
  <c r="BG730" i="1"/>
  <c r="BE73" i="1"/>
  <c r="AZ73" i="1" s="1"/>
  <c r="BC732" i="1"/>
  <c r="BD732" i="1"/>
  <c r="BC733" i="1"/>
  <c r="BD733" i="1"/>
  <c r="BC71" i="1"/>
  <c r="BD71" i="1"/>
  <c r="O72" i="1"/>
  <c r="M72" i="1"/>
  <c r="P72" i="1"/>
  <c r="N72" i="1"/>
  <c r="O731" i="1"/>
  <c r="M731" i="1"/>
  <c r="P731" i="1"/>
  <c r="N731" i="1"/>
  <c r="K72" i="1"/>
  <c r="K731" i="1"/>
  <c r="I732" i="1"/>
  <c r="L732" i="1"/>
  <c r="I71" i="1"/>
  <c r="L71" i="1"/>
  <c r="B735" i="1"/>
  <c r="D735" i="1"/>
  <c r="A736" i="1"/>
  <c r="C735" i="1"/>
  <c r="E735" i="1" s="1"/>
  <c r="W734" i="1"/>
  <c r="Y732" i="1"/>
  <c r="Y71" i="1"/>
  <c r="G69" i="1"/>
  <c r="X70" i="1"/>
  <c r="H70" i="1"/>
  <c r="BB70" i="1" s="1"/>
  <c r="W70" i="1"/>
  <c r="T70" i="1"/>
  <c r="U70" i="1"/>
  <c r="V70" i="1"/>
  <c r="J72" i="1"/>
  <c r="AH72" i="1"/>
  <c r="AJ72" i="1"/>
  <c r="AA72" i="1"/>
  <c r="AG72" i="1"/>
  <c r="AI72" i="1"/>
  <c r="AB72" i="1"/>
  <c r="Z72" i="1"/>
  <c r="J731" i="1"/>
  <c r="AI731" i="1"/>
  <c r="AH731" i="1"/>
  <c r="AB731" i="1"/>
  <c r="S731" i="1" s="1"/>
  <c r="AA731" i="1"/>
  <c r="AJ731" i="1"/>
  <c r="Z731" i="1"/>
  <c r="Q731" i="1" s="1"/>
  <c r="AG731" i="1"/>
  <c r="F734" i="1"/>
  <c r="H734" i="1" s="1"/>
  <c r="BB734" i="1" s="1"/>
  <c r="AO73" i="1"/>
  <c r="L733" i="1" l="1"/>
  <c r="I733" i="1"/>
  <c r="N733" i="1" s="1"/>
  <c r="R72" i="1"/>
  <c r="BK69" i="1"/>
  <c r="BO69" i="1"/>
  <c r="BL69" i="1"/>
  <c r="AY69" i="1"/>
  <c r="AX69" i="1"/>
  <c r="BH71" i="1"/>
  <c r="BH733" i="1"/>
  <c r="BH732" i="1"/>
  <c r="BA73" i="1"/>
  <c r="Q72" i="1"/>
  <c r="BJ70" i="1"/>
  <c r="BJ734" i="1"/>
  <c r="BG73" i="1"/>
  <c r="BF73" i="1"/>
  <c r="BE731" i="1"/>
  <c r="AZ731" i="1" s="1"/>
  <c r="BE72" i="1"/>
  <c r="AZ72" i="1" s="1"/>
  <c r="BC70" i="1"/>
  <c r="BD70" i="1"/>
  <c r="BC734" i="1"/>
  <c r="BD734" i="1"/>
  <c r="R731" i="1"/>
  <c r="S72" i="1"/>
  <c r="O71" i="1"/>
  <c r="M71" i="1"/>
  <c r="P71" i="1"/>
  <c r="N71" i="1"/>
  <c r="O732" i="1"/>
  <c r="M732" i="1"/>
  <c r="P732" i="1"/>
  <c r="N732" i="1"/>
  <c r="O733" i="1"/>
  <c r="K71" i="1"/>
  <c r="K732" i="1"/>
  <c r="I70" i="1"/>
  <c r="L70" i="1"/>
  <c r="AO731" i="1"/>
  <c r="Y70" i="1"/>
  <c r="G68" i="1"/>
  <c r="H69" i="1"/>
  <c r="BB69" i="1" s="1"/>
  <c r="X69" i="1"/>
  <c r="W69" i="1"/>
  <c r="T69" i="1"/>
  <c r="V69" i="1"/>
  <c r="U69" i="1"/>
  <c r="J71" i="1"/>
  <c r="AH71" i="1"/>
  <c r="AJ71" i="1"/>
  <c r="AA71" i="1"/>
  <c r="AG71" i="1"/>
  <c r="AI71" i="1"/>
  <c r="AB71" i="1"/>
  <c r="S71" i="1" s="1"/>
  <c r="Z71" i="1"/>
  <c r="Q71" i="1" s="1"/>
  <c r="W735" i="1"/>
  <c r="AJ733" i="1"/>
  <c r="AI733" i="1"/>
  <c r="AH733" i="1"/>
  <c r="T734" i="1"/>
  <c r="X734" i="1"/>
  <c r="F735" i="1"/>
  <c r="X735" i="1" s="1"/>
  <c r="AO72" i="1"/>
  <c r="AJ732" i="1"/>
  <c r="J732" i="1"/>
  <c r="AH732" i="1"/>
  <c r="AB732" i="1"/>
  <c r="S732" i="1" s="1"/>
  <c r="AI732" i="1"/>
  <c r="Z732" i="1"/>
  <c r="AG732" i="1"/>
  <c r="AA732" i="1"/>
  <c r="B736" i="1"/>
  <c r="A737" i="1"/>
  <c r="C736" i="1"/>
  <c r="E736" i="1" s="1"/>
  <c r="D736" i="1"/>
  <c r="U734" i="1"/>
  <c r="V734" i="1"/>
  <c r="R732" i="1" l="1"/>
  <c r="AB733" i="1"/>
  <c r="K733" i="1"/>
  <c r="P733" i="1"/>
  <c r="AA733" i="1"/>
  <c r="AG733" i="1"/>
  <c r="M733" i="1"/>
  <c r="Z733" i="1"/>
  <c r="J733" i="1"/>
  <c r="BK68" i="1"/>
  <c r="BO68" i="1"/>
  <c r="BL68" i="1"/>
  <c r="AX68" i="1"/>
  <c r="AY68" i="1"/>
  <c r="R733" i="1"/>
  <c r="R71" i="1"/>
  <c r="Q732" i="1"/>
  <c r="BH734" i="1"/>
  <c r="BH70" i="1"/>
  <c r="BA72" i="1"/>
  <c r="BA731" i="1"/>
  <c r="BJ69" i="1"/>
  <c r="BG731" i="1"/>
  <c r="BF731" i="1"/>
  <c r="BF72" i="1"/>
  <c r="BG72" i="1"/>
  <c r="BE733" i="1"/>
  <c r="AZ733" i="1" s="1"/>
  <c r="BE732" i="1"/>
  <c r="AZ732" i="1" s="1"/>
  <c r="BE71" i="1"/>
  <c r="AZ71" i="1" s="1"/>
  <c r="BC69" i="1"/>
  <c r="BD69" i="1"/>
  <c r="O70" i="1"/>
  <c r="M70" i="1"/>
  <c r="P70" i="1"/>
  <c r="N70" i="1"/>
  <c r="K70" i="1"/>
  <c r="I734" i="1"/>
  <c r="L734" i="1"/>
  <c r="I69" i="1"/>
  <c r="L69" i="1"/>
  <c r="F736" i="1"/>
  <c r="X736" i="1" s="1"/>
  <c r="AO71" i="1"/>
  <c r="W736" i="1"/>
  <c r="V736" i="1"/>
  <c r="AO733" i="1"/>
  <c r="Y69" i="1"/>
  <c r="G67" i="1"/>
  <c r="H68" i="1"/>
  <c r="BB68" i="1" s="1"/>
  <c r="X68" i="1"/>
  <c r="W68" i="1"/>
  <c r="T68" i="1"/>
  <c r="U68" i="1"/>
  <c r="V68" i="1"/>
  <c r="J70" i="1"/>
  <c r="AJ70" i="1"/>
  <c r="AH70" i="1"/>
  <c r="AA70" i="1"/>
  <c r="R70" i="1" s="1"/>
  <c r="AI70" i="1"/>
  <c r="AG70" i="1"/>
  <c r="AB70" i="1"/>
  <c r="Z70" i="1"/>
  <c r="U735" i="1"/>
  <c r="V735" i="1"/>
  <c r="H735" i="1"/>
  <c r="BB735" i="1" s="1"/>
  <c r="B737" i="1"/>
  <c r="D737" i="1"/>
  <c r="A738" i="1"/>
  <c r="C737" i="1"/>
  <c r="E737" i="1" s="1"/>
  <c r="AO732" i="1"/>
  <c r="Y734" i="1"/>
  <c r="T735" i="1"/>
  <c r="Q733" i="1" l="1"/>
  <c r="S733" i="1"/>
  <c r="BK67" i="1"/>
  <c r="BO67" i="1"/>
  <c r="BL67" i="1"/>
  <c r="AY67" i="1"/>
  <c r="AX67" i="1"/>
  <c r="H736" i="1"/>
  <c r="BB736" i="1" s="1"/>
  <c r="S70" i="1"/>
  <c r="Q70" i="1"/>
  <c r="BH69" i="1"/>
  <c r="BA732" i="1"/>
  <c r="BA71" i="1"/>
  <c r="BA733" i="1"/>
  <c r="BJ68" i="1"/>
  <c r="BJ736" i="1"/>
  <c r="BJ735" i="1"/>
  <c r="T736" i="1"/>
  <c r="I736" i="1" s="1"/>
  <c r="BG71" i="1"/>
  <c r="BF71" i="1"/>
  <c r="BG733" i="1"/>
  <c r="BF733" i="1"/>
  <c r="BE70" i="1"/>
  <c r="AZ70" i="1" s="1"/>
  <c r="BF732" i="1"/>
  <c r="BG732" i="1"/>
  <c r="BC735" i="1"/>
  <c r="BD735" i="1"/>
  <c r="BC68" i="1"/>
  <c r="BD68" i="1"/>
  <c r="BC736" i="1"/>
  <c r="BD736" i="1"/>
  <c r="U736" i="1"/>
  <c r="O69" i="1"/>
  <c r="M69" i="1"/>
  <c r="P69" i="1"/>
  <c r="N69" i="1"/>
  <c r="O734" i="1"/>
  <c r="M734" i="1"/>
  <c r="P734" i="1"/>
  <c r="N734" i="1"/>
  <c r="K69" i="1"/>
  <c r="K734" i="1"/>
  <c r="I735" i="1"/>
  <c r="L735" i="1"/>
  <c r="I68" i="1"/>
  <c r="L68" i="1"/>
  <c r="Y735" i="1"/>
  <c r="W737" i="1"/>
  <c r="Y68" i="1"/>
  <c r="H67" i="1"/>
  <c r="BB67" i="1" s="1"/>
  <c r="X67" i="1"/>
  <c r="W67" i="1"/>
  <c r="G66" i="1"/>
  <c r="T67" i="1"/>
  <c r="U67" i="1"/>
  <c r="V67" i="1"/>
  <c r="J69" i="1"/>
  <c r="AI69" i="1"/>
  <c r="AB69" i="1"/>
  <c r="AH69" i="1"/>
  <c r="Z69" i="1"/>
  <c r="AJ69" i="1"/>
  <c r="AG69" i="1"/>
  <c r="AA69" i="1"/>
  <c r="F737" i="1"/>
  <c r="H737" i="1" s="1"/>
  <c r="BB737" i="1" s="1"/>
  <c r="J734" i="1"/>
  <c r="AI734" i="1"/>
  <c r="AG734" i="1"/>
  <c r="AJ734" i="1"/>
  <c r="AA734" i="1"/>
  <c r="AB734" i="1"/>
  <c r="S734" i="1" s="1"/>
  <c r="Z734" i="1"/>
  <c r="AH734" i="1"/>
  <c r="B738" i="1"/>
  <c r="C738" i="1"/>
  <c r="E738" i="1" s="1"/>
  <c r="D738" i="1"/>
  <c r="A739" i="1"/>
  <c r="AO70" i="1"/>
  <c r="Y736" i="1" l="1"/>
  <c r="BK66" i="1"/>
  <c r="BO66" i="1"/>
  <c r="BL66" i="1"/>
  <c r="AX66" i="1"/>
  <c r="AY66" i="1"/>
  <c r="Q734" i="1"/>
  <c r="L736" i="1"/>
  <c r="BH736" i="1"/>
  <c r="BH68" i="1"/>
  <c r="BH735" i="1"/>
  <c r="BA70" i="1"/>
  <c r="BJ67" i="1"/>
  <c r="BJ737" i="1"/>
  <c r="R69" i="1"/>
  <c r="BF70" i="1"/>
  <c r="BG70" i="1"/>
  <c r="BE734" i="1"/>
  <c r="AZ734" i="1" s="1"/>
  <c r="BE69" i="1"/>
  <c r="AZ69" i="1" s="1"/>
  <c r="BC67" i="1"/>
  <c r="BD67" i="1"/>
  <c r="BC737" i="1"/>
  <c r="BD737" i="1"/>
  <c r="Q69" i="1"/>
  <c r="S69" i="1"/>
  <c r="R734" i="1"/>
  <c r="O736" i="1"/>
  <c r="M736" i="1"/>
  <c r="P736" i="1"/>
  <c r="N736" i="1"/>
  <c r="O68" i="1"/>
  <c r="M68" i="1"/>
  <c r="P68" i="1"/>
  <c r="N68" i="1"/>
  <c r="O735" i="1"/>
  <c r="M735" i="1"/>
  <c r="P735" i="1"/>
  <c r="N735" i="1"/>
  <c r="K736" i="1"/>
  <c r="K68" i="1"/>
  <c r="K735" i="1"/>
  <c r="I67" i="1"/>
  <c r="L67" i="1"/>
  <c r="J736" i="1"/>
  <c r="AG736" i="1"/>
  <c r="AJ736" i="1"/>
  <c r="AB736" i="1"/>
  <c r="S736" i="1" s="1"/>
  <c r="Z736" i="1"/>
  <c r="AH736" i="1"/>
  <c r="AA736" i="1"/>
  <c r="AI736" i="1"/>
  <c r="AO734" i="1"/>
  <c r="X66" i="1"/>
  <c r="H66" i="1"/>
  <c r="BB66" i="1" s="1"/>
  <c r="G65" i="1"/>
  <c r="W66" i="1"/>
  <c r="T66" i="1"/>
  <c r="U66" i="1"/>
  <c r="V66" i="1"/>
  <c r="AJ735" i="1"/>
  <c r="J735" i="1"/>
  <c r="AI735" i="1"/>
  <c r="AH735" i="1"/>
  <c r="AG735" i="1"/>
  <c r="AB735" i="1"/>
  <c r="S735" i="1" s="1"/>
  <c r="AA735" i="1"/>
  <c r="Z735" i="1"/>
  <c r="F738" i="1"/>
  <c r="H738" i="1" s="1"/>
  <c r="BB738" i="1" s="1"/>
  <c r="V737" i="1"/>
  <c r="X737" i="1"/>
  <c r="B739" i="1"/>
  <c r="D739" i="1"/>
  <c r="A740" i="1"/>
  <c r="C739" i="1"/>
  <c r="E739" i="1" s="1"/>
  <c r="W738" i="1"/>
  <c r="V738" i="1"/>
  <c r="U738" i="1"/>
  <c r="T738" i="1"/>
  <c r="AO69" i="1"/>
  <c r="Y67" i="1"/>
  <c r="J68" i="1"/>
  <c r="AH68" i="1"/>
  <c r="AJ68" i="1"/>
  <c r="AA68" i="1"/>
  <c r="AG68" i="1"/>
  <c r="AI68" i="1"/>
  <c r="AB68" i="1"/>
  <c r="Z68" i="1"/>
  <c r="T737" i="1"/>
  <c r="U737" i="1"/>
  <c r="Q736" i="1" l="1"/>
  <c r="Q68" i="1"/>
  <c r="BK65" i="1"/>
  <c r="BO65" i="1"/>
  <c r="BL65" i="1"/>
  <c r="AY65" i="1"/>
  <c r="AX65" i="1"/>
  <c r="Q735" i="1"/>
  <c r="R68" i="1"/>
  <c r="BH737" i="1"/>
  <c r="BH67" i="1"/>
  <c r="BA69" i="1"/>
  <c r="BA734" i="1"/>
  <c r="BJ738" i="1"/>
  <c r="BJ66" i="1"/>
  <c r="X738" i="1"/>
  <c r="Y738" i="1" s="1"/>
  <c r="BF734" i="1"/>
  <c r="BG734" i="1"/>
  <c r="BE735" i="1"/>
  <c r="AZ735" i="1" s="1"/>
  <c r="BE68" i="1"/>
  <c r="AZ68" i="1" s="1"/>
  <c r="BE736" i="1"/>
  <c r="AZ736" i="1" s="1"/>
  <c r="BG69" i="1"/>
  <c r="BF69" i="1"/>
  <c r="S68" i="1"/>
  <c r="R735" i="1"/>
  <c r="R736" i="1"/>
  <c r="BC738" i="1"/>
  <c r="BD738" i="1"/>
  <c r="BC66" i="1"/>
  <c r="BD66" i="1"/>
  <c r="O67" i="1"/>
  <c r="M67" i="1"/>
  <c r="P67" i="1"/>
  <c r="N67" i="1"/>
  <c r="K67" i="1"/>
  <c r="I737" i="1"/>
  <c r="L737" i="1"/>
  <c r="I738" i="1"/>
  <c r="L738" i="1"/>
  <c r="I66" i="1"/>
  <c r="L66" i="1"/>
  <c r="J67" i="1"/>
  <c r="AJ67" i="1"/>
  <c r="AH67" i="1"/>
  <c r="AA67" i="1"/>
  <c r="R67" i="1" s="1"/>
  <c r="AI67" i="1"/>
  <c r="AG67" i="1"/>
  <c r="AB67" i="1"/>
  <c r="Z67" i="1"/>
  <c r="B740" i="1"/>
  <c r="C740" i="1"/>
  <c r="E740" i="1" s="1"/>
  <c r="D740" i="1"/>
  <c r="A741" i="1"/>
  <c r="Y66" i="1"/>
  <c r="G64" i="1"/>
  <c r="H65" i="1"/>
  <c r="BB65" i="1" s="1"/>
  <c r="X65" i="1"/>
  <c r="W65" i="1"/>
  <c r="T65" i="1"/>
  <c r="V65" i="1"/>
  <c r="U65" i="1"/>
  <c r="AO736" i="1"/>
  <c r="Y737" i="1"/>
  <c r="AO68" i="1"/>
  <c r="W739" i="1"/>
  <c r="AO735" i="1"/>
  <c r="F739" i="1"/>
  <c r="X739" i="1" s="1"/>
  <c r="BK64" i="1" l="1"/>
  <c r="BO64" i="1"/>
  <c r="BL64" i="1"/>
  <c r="AX64" i="1"/>
  <c r="AY64" i="1"/>
  <c r="BH66" i="1"/>
  <c r="BH738" i="1"/>
  <c r="BA68" i="1"/>
  <c r="BA736" i="1"/>
  <c r="BA735" i="1"/>
  <c r="BJ65" i="1"/>
  <c r="BF736" i="1"/>
  <c r="BG736" i="1"/>
  <c r="BG735" i="1"/>
  <c r="BF735" i="1"/>
  <c r="BF68" i="1"/>
  <c r="BG68" i="1"/>
  <c r="BE67" i="1"/>
  <c r="AZ67" i="1" s="1"/>
  <c r="Q67" i="1"/>
  <c r="BC65" i="1"/>
  <c r="BD65" i="1"/>
  <c r="S67" i="1"/>
  <c r="O66" i="1"/>
  <c r="M66" i="1"/>
  <c r="P66" i="1"/>
  <c r="N66" i="1"/>
  <c r="O738" i="1"/>
  <c r="M738" i="1"/>
  <c r="P738" i="1"/>
  <c r="N738" i="1"/>
  <c r="O737" i="1"/>
  <c r="M737" i="1"/>
  <c r="P737" i="1"/>
  <c r="N737" i="1"/>
  <c r="K66" i="1"/>
  <c r="K738" i="1"/>
  <c r="K737" i="1"/>
  <c r="I65" i="1"/>
  <c r="L65" i="1"/>
  <c r="F740" i="1"/>
  <c r="H740" i="1" s="1"/>
  <c r="BB740" i="1" s="1"/>
  <c r="J737" i="1"/>
  <c r="AB737" i="1"/>
  <c r="AJ737" i="1"/>
  <c r="AG737" i="1"/>
  <c r="Z737" i="1"/>
  <c r="AI737" i="1"/>
  <c r="AA737" i="1"/>
  <c r="R737" i="1" s="1"/>
  <c r="AH737" i="1"/>
  <c r="Y65" i="1"/>
  <c r="G63" i="1"/>
  <c r="H64" i="1"/>
  <c r="BB64" i="1" s="1"/>
  <c r="X64" i="1"/>
  <c r="W64" i="1"/>
  <c r="T64" i="1"/>
  <c r="U64" i="1"/>
  <c r="V64" i="1"/>
  <c r="J66" i="1"/>
  <c r="AJ66" i="1"/>
  <c r="AH66" i="1"/>
  <c r="AA66" i="1"/>
  <c r="AI66" i="1"/>
  <c r="AG66" i="1"/>
  <c r="AB66" i="1"/>
  <c r="S66" i="1" s="1"/>
  <c r="Z66" i="1"/>
  <c r="Q66" i="1" s="1"/>
  <c r="T739" i="1"/>
  <c r="V739" i="1"/>
  <c r="H739" i="1"/>
  <c r="BB739" i="1" s="1"/>
  <c r="J738" i="1"/>
  <c r="AB738" i="1"/>
  <c r="S738" i="1" s="1"/>
  <c r="AH738" i="1"/>
  <c r="AG738" i="1"/>
  <c r="AA738" i="1"/>
  <c r="AI738" i="1"/>
  <c r="Z738" i="1"/>
  <c r="Q738" i="1" s="1"/>
  <c r="AJ738" i="1"/>
  <c r="B741" i="1"/>
  <c r="C741" i="1"/>
  <c r="E741" i="1" s="1"/>
  <c r="D741" i="1"/>
  <c r="A742" i="1"/>
  <c r="W740" i="1"/>
  <c r="X740" i="1"/>
  <c r="V740" i="1"/>
  <c r="AO67" i="1"/>
  <c r="U739" i="1"/>
  <c r="BK63" i="1" l="1"/>
  <c r="BO63" i="1"/>
  <c r="BL63" i="1"/>
  <c r="AY63" i="1"/>
  <c r="AX63" i="1"/>
  <c r="R738" i="1"/>
  <c r="R66" i="1"/>
  <c r="BH65" i="1"/>
  <c r="BA67" i="1"/>
  <c r="BJ740" i="1"/>
  <c r="BJ739" i="1"/>
  <c r="BJ64" i="1"/>
  <c r="BG67" i="1"/>
  <c r="BF67" i="1"/>
  <c r="BE737" i="1"/>
  <c r="AZ737" i="1" s="1"/>
  <c r="BE738" i="1"/>
  <c r="AZ738" i="1" s="1"/>
  <c r="BE66" i="1"/>
  <c r="AZ66" i="1" s="1"/>
  <c r="BC739" i="1"/>
  <c r="BD739" i="1"/>
  <c r="BC740" i="1"/>
  <c r="BD740" i="1"/>
  <c r="S737" i="1"/>
  <c r="BC64" i="1"/>
  <c r="BD64" i="1"/>
  <c r="Q737" i="1"/>
  <c r="O65" i="1"/>
  <c r="M65" i="1"/>
  <c r="P65" i="1"/>
  <c r="N65" i="1"/>
  <c r="K65" i="1"/>
  <c r="I64" i="1"/>
  <c r="L64" i="1"/>
  <c r="I739" i="1"/>
  <c r="L739" i="1"/>
  <c r="T740" i="1"/>
  <c r="U740" i="1"/>
  <c r="F741" i="1"/>
  <c r="AO66" i="1"/>
  <c r="AO738" i="1"/>
  <c r="J65" i="1"/>
  <c r="AG65" i="1"/>
  <c r="AB65" i="1"/>
  <c r="AJ65" i="1"/>
  <c r="Z65" i="1"/>
  <c r="AH65" i="1"/>
  <c r="AI65" i="1"/>
  <c r="AA65" i="1"/>
  <c r="AO737" i="1"/>
  <c r="B742" i="1"/>
  <c r="C742" i="1"/>
  <c r="E742" i="1" s="1"/>
  <c r="D742" i="1"/>
  <c r="F742" i="1" s="1"/>
  <c r="A743" i="1"/>
  <c r="H741" i="1"/>
  <c r="BB741" i="1" s="1"/>
  <c r="X741" i="1"/>
  <c r="U741" i="1"/>
  <c r="W741" i="1"/>
  <c r="T741" i="1"/>
  <c r="V741" i="1"/>
  <c r="Y739" i="1"/>
  <c r="Y64" i="1"/>
  <c r="G62" i="1"/>
  <c r="H63" i="1"/>
  <c r="BB63" i="1" s="1"/>
  <c r="X63" i="1"/>
  <c r="W63" i="1"/>
  <c r="T63" i="1"/>
  <c r="U63" i="1"/>
  <c r="V63" i="1"/>
  <c r="S65" i="1" l="1"/>
  <c r="BK62" i="1"/>
  <c r="BO62" i="1"/>
  <c r="BL62" i="1"/>
  <c r="AX62" i="1"/>
  <c r="AY62" i="1"/>
  <c r="BH64" i="1"/>
  <c r="BH740" i="1"/>
  <c r="BH739" i="1"/>
  <c r="BA738" i="1"/>
  <c r="BA66" i="1"/>
  <c r="BA737" i="1"/>
  <c r="BJ741" i="1"/>
  <c r="BJ63" i="1"/>
  <c r="BF66" i="1"/>
  <c r="BG66" i="1"/>
  <c r="BG737" i="1"/>
  <c r="BF737" i="1"/>
  <c r="BE65" i="1"/>
  <c r="AZ65" i="1" s="1"/>
  <c r="BF738" i="1"/>
  <c r="BG738" i="1"/>
  <c r="R65" i="1"/>
  <c r="BC63" i="1"/>
  <c r="BD63" i="1"/>
  <c r="BC741" i="1"/>
  <c r="BD741" i="1"/>
  <c r="Q65" i="1"/>
  <c r="O739" i="1"/>
  <c r="M739" i="1"/>
  <c r="P739" i="1"/>
  <c r="N739" i="1"/>
  <c r="O64" i="1"/>
  <c r="M64" i="1"/>
  <c r="P64" i="1"/>
  <c r="N64" i="1"/>
  <c r="K739" i="1"/>
  <c r="K64" i="1"/>
  <c r="I741" i="1"/>
  <c r="L741" i="1"/>
  <c r="I740" i="1"/>
  <c r="AA740" i="1" s="1"/>
  <c r="L740" i="1"/>
  <c r="I63" i="1"/>
  <c r="L63" i="1"/>
  <c r="Y740" i="1"/>
  <c r="J739" i="1"/>
  <c r="AH739" i="1"/>
  <c r="AB739" i="1"/>
  <c r="AI739" i="1"/>
  <c r="AA739" i="1"/>
  <c r="AG739" i="1"/>
  <c r="AJ739" i="1"/>
  <c r="Z739" i="1"/>
  <c r="Y741" i="1"/>
  <c r="AO65" i="1"/>
  <c r="Y63" i="1"/>
  <c r="G61" i="1"/>
  <c r="X62" i="1"/>
  <c r="H62" i="1"/>
  <c r="BB62" i="1" s="1"/>
  <c r="W62" i="1"/>
  <c r="T62" i="1"/>
  <c r="U62" i="1"/>
  <c r="V62" i="1"/>
  <c r="J64" i="1"/>
  <c r="AG64" i="1"/>
  <c r="AI64" i="1"/>
  <c r="AB64" i="1"/>
  <c r="S64" i="1" s="1"/>
  <c r="Z64" i="1"/>
  <c r="Q64" i="1" s="1"/>
  <c r="AH64" i="1"/>
  <c r="AJ64" i="1"/>
  <c r="AA64" i="1"/>
  <c r="R64" i="1" s="1"/>
  <c r="B743" i="1"/>
  <c r="C743" i="1"/>
  <c r="E743" i="1" s="1"/>
  <c r="D743" i="1"/>
  <c r="A744" i="1"/>
  <c r="H742" i="1"/>
  <c r="BB742" i="1" s="1"/>
  <c r="W742" i="1"/>
  <c r="U742" i="1"/>
  <c r="X742" i="1"/>
  <c r="T742" i="1"/>
  <c r="V742" i="1"/>
  <c r="BK61" i="1" l="1"/>
  <c r="BO61" i="1"/>
  <c r="BL61" i="1"/>
  <c r="AY61" i="1"/>
  <c r="AX61" i="1"/>
  <c r="R739" i="1"/>
  <c r="S739" i="1"/>
  <c r="BH741" i="1"/>
  <c r="BH63" i="1"/>
  <c r="BA65" i="1"/>
  <c r="BJ742" i="1"/>
  <c r="BJ62" i="1"/>
  <c r="BG65" i="1"/>
  <c r="BF65" i="1"/>
  <c r="BE64" i="1"/>
  <c r="AZ64" i="1" s="1"/>
  <c r="BE739" i="1"/>
  <c r="AZ739" i="1" s="1"/>
  <c r="Q739" i="1"/>
  <c r="BC742" i="1"/>
  <c r="BD742" i="1"/>
  <c r="BC62" i="1"/>
  <c r="BD62" i="1"/>
  <c r="O63" i="1"/>
  <c r="M63" i="1"/>
  <c r="P63" i="1"/>
  <c r="N63" i="1"/>
  <c r="O740" i="1"/>
  <c r="R740" i="1" s="1"/>
  <c r="M740" i="1"/>
  <c r="P740" i="1"/>
  <c r="N740" i="1"/>
  <c r="O741" i="1"/>
  <c r="M741" i="1"/>
  <c r="P741" i="1"/>
  <c r="N741" i="1"/>
  <c r="K741" i="1"/>
  <c r="K63" i="1"/>
  <c r="K740" i="1"/>
  <c r="AG740" i="1"/>
  <c r="AI740" i="1"/>
  <c r="AJ740" i="1"/>
  <c r="AH740" i="1"/>
  <c r="Z740" i="1"/>
  <c r="Q740" i="1" s="1"/>
  <c r="AB740" i="1"/>
  <c r="J740" i="1"/>
  <c r="I62" i="1"/>
  <c r="L62" i="1"/>
  <c r="I742" i="1"/>
  <c r="L742" i="1"/>
  <c r="B744" i="1"/>
  <c r="C744" i="1"/>
  <c r="E744" i="1" s="1"/>
  <c r="D744" i="1"/>
  <c r="F744" i="1" s="1"/>
  <c r="A745" i="1"/>
  <c r="W743" i="1"/>
  <c r="AJ741" i="1"/>
  <c r="J741" i="1"/>
  <c r="AH741" i="1"/>
  <c r="AB741" i="1"/>
  <c r="S741" i="1" s="1"/>
  <c r="AI741" i="1"/>
  <c r="AG741" i="1"/>
  <c r="Z741" i="1"/>
  <c r="Q741" i="1" s="1"/>
  <c r="AA741" i="1"/>
  <c r="Y742" i="1"/>
  <c r="AO64" i="1"/>
  <c r="Y62" i="1"/>
  <c r="G60" i="1"/>
  <c r="H61" i="1"/>
  <c r="BB61" i="1" s="1"/>
  <c r="X61" i="1"/>
  <c r="W61" i="1"/>
  <c r="T61" i="1"/>
  <c r="V61" i="1"/>
  <c r="U61" i="1"/>
  <c r="J63" i="1"/>
  <c r="AH63" i="1"/>
  <c r="AJ63" i="1"/>
  <c r="AA63" i="1"/>
  <c r="R63" i="1" s="1"/>
  <c r="Z63" i="1"/>
  <c r="Q63" i="1" s="1"/>
  <c r="AG63" i="1"/>
  <c r="AI63" i="1"/>
  <c r="AB63" i="1"/>
  <c r="S63" i="1" s="1"/>
  <c r="AO739" i="1"/>
  <c r="F743" i="1"/>
  <c r="X743" i="1" s="1"/>
  <c r="R741" i="1" l="1"/>
  <c r="BK60" i="1"/>
  <c r="BO60" i="1"/>
  <c r="BL60" i="1"/>
  <c r="AX60" i="1"/>
  <c r="AY60" i="1"/>
  <c r="BH62" i="1"/>
  <c r="BH742" i="1"/>
  <c r="BA64" i="1"/>
  <c r="BA739" i="1"/>
  <c r="S740" i="1"/>
  <c r="BJ61" i="1"/>
  <c r="BF64" i="1"/>
  <c r="BG64" i="1"/>
  <c r="BE741" i="1"/>
  <c r="AZ741" i="1" s="1"/>
  <c r="BE740" i="1"/>
  <c r="AZ740" i="1" s="1"/>
  <c r="BE63" i="1"/>
  <c r="AZ63" i="1" s="1"/>
  <c r="BG739" i="1"/>
  <c r="BF739" i="1"/>
  <c r="BC61" i="1"/>
  <c r="BD61" i="1"/>
  <c r="O742" i="1"/>
  <c r="M742" i="1"/>
  <c r="P742" i="1"/>
  <c r="N742" i="1"/>
  <c r="O62" i="1"/>
  <c r="M62" i="1"/>
  <c r="P62" i="1"/>
  <c r="N62" i="1"/>
  <c r="K742" i="1"/>
  <c r="K62" i="1"/>
  <c r="AO740" i="1"/>
  <c r="I61" i="1"/>
  <c r="L61" i="1"/>
  <c r="Y61" i="1"/>
  <c r="G59" i="1"/>
  <c r="H60" i="1"/>
  <c r="BB60" i="1" s="1"/>
  <c r="X60" i="1"/>
  <c r="W60" i="1"/>
  <c r="T60" i="1"/>
  <c r="U60" i="1"/>
  <c r="V60" i="1"/>
  <c r="J62" i="1"/>
  <c r="AI62" i="1"/>
  <c r="AG62" i="1"/>
  <c r="AB62" i="1"/>
  <c r="S62" i="1" s="1"/>
  <c r="Z62" i="1"/>
  <c r="Q62" i="1" s="1"/>
  <c r="AJ62" i="1"/>
  <c r="AH62" i="1"/>
  <c r="AA62" i="1"/>
  <c r="R62" i="1" s="1"/>
  <c r="AO741" i="1"/>
  <c r="AO63" i="1"/>
  <c r="T743" i="1"/>
  <c r="U743" i="1"/>
  <c r="H743" i="1"/>
  <c r="BB743" i="1" s="1"/>
  <c r="AJ742" i="1"/>
  <c r="J742" i="1"/>
  <c r="AG742" i="1"/>
  <c r="AH742" i="1"/>
  <c r="AI742" i="1"/>
  <c r="AB742" i="1"/>
  <c r="Z742" i="1"/>
  <c r="AA742" i="1"/>
  <c r="B745" i="1"/>
  <c r="C745" i="1"/>
  <c r="E745" i="1" s="1"/>
  <c r="D745" i="1"/>
  <c r="A746" i="1"/>
  <c r="H744" i="1"/>
  <c r="BB744" i="1" s="1"/>
  <c r="W744" i="1"/>
  <c r="U744" i="1"/>
  <c r="X744" i="1"/>
  <c r="T744" i="1"/>
  <c r="V744" i="1"/>
  <c r="V743" i="1"/>
  <c r="BK59" i="1" l="1"/>
  <c r="BO59" i="1"/>
  <c r="BL59" i="1"/>
  <c r="AY59" i="1"/>
  <c r="AX59" i="1"/>
  <c r="BH61" i="1"/>
  <c r="BA63" i="1"/>
  <c r="BA741" i="1"/>
  <c r="BA740" i="1"/>
  <c r="BJ743" i="1"/>
  <c r="BJ60" i="1"/>
  <c r="BJ744" i="1"/>
  <c r="BG63" i="1"/>
  <c r="BF63" i="1"/>
  <c r="BG741" i="1"/>
  <c r="BF741" i="1"/>
  <c r="BE62" i="1"/>
  <c r="AZ62" i="1" s="1"/>
  <c r="BE742" i="1"/>
  <c r="AZ742" i="1" s="1"/>
  <c r="BF740" i="1"/>
  <c r="BG740" i="1"/>
  <c r="Q742" i="1"/>
  <c r="BC744" i="1"/>
  <c r="BD744" i="1"/>
  <c r="BC743" i="1"/>
  <c r="BD743" i="1"/>
  <c r="BC60" i="1"/>
  <c r="BD60" i="1"/>
  <c r="R742" i="1"/>
  <c r="S742" i="1"/>
  <c r="O61" i="1"/>
  <c r="M61" i="1"/>
  <c r="P61" i="1"/>
  <c r="N61" i="1"/>
  <c r="K61" i="1"/>
  <c r="I743" i="1"/>
  <c r="L743" i="1"/>
  <c r="I744" i="1"/>
  <c r="L744" i="1"/>
  <c r="I60" i="1"/>
  <c r="L60" i="1"/>
  <c r="F745" i="1"/>
  <c r="X745" i="1" s="1"/>
  <c r="Y744" i="1"/>
  <c r="B746" i="1"/>
  <c r="C746" i="1"/>
  <c r="E746" i="1" s="1"/>
  <c r="D746" i="1"/>
  <c r="A747" i="1"/>
  <c r="H745" i="1"/>
  <c r="BB745" i="1" s="1"/>
  <c r="W745" i="1"/>
  <c r="T745" i="1"/>
  <c r="Y743" i="1"/>
  <c r="AO62" i="1"/>
  <c r="Y60" i="1"/>
  <c r="G58" i="1"/>
  <c r="H59" i="1"/>
  <c r="BB59" i="1" s="1"/>
  <c r="X59" i="1"/>
  <c r="W59" i="1"/>
  <c r="T59" i="1"/>
  <c r="U59" i="1"/>
  <c r="V59" i="1"/>
  <c r="J61" i="1"/>
  <c r="AI61" i="1"/>
  <c r="AB61" i="1"/>
  <c r="AH61" i="1"/>
  <c r="Z61" i="1"/>
  <c r="Q61" i="1" s="1"/>
  <c r="AJ61" i="1"/>
  <c r="AG61" i="1"/>
  <c r="AA61" i="1"/>
  <c r="AO742" i="1"/>
  <c r="BK58" i="1" l="1"/>
  <c r="BO58" i="1"/>
  <c r="BL58" i="1"/>
  <c r="AX58" i="1"/>
  <c r="AY58" i="1"/>
  <c r="V745" i="1"/>
  <c r="BH60" i="1"/>
  <c r="BH743" i="1"/>
  <c r="BH744" i="1"/>
  <c r="S61" i="1"/>
  <c r="BA742" i="1"/>
  <c r="BA62" i="1"/>
  <c r="BJ59" i="1"/>
  <c r="BJ745" i="1"/>
  <c r="BF62" i="1"/>
  <c r="BG62" i="1"/>
  <c r="BE61" i="1"/>
  <c r="AZ61" i="1" s="1"/>
  <c r="BF742" i="1"/>
  <c r="BG742" i="1"/>
  <c r="BC59" i="1"/>
  <c r="BD59" i="1"/>
  <c r="BC745" i="1"/>
  <c r="BD745" i="1"/>
  <c r="U745" i="1"/>
  <c r="R61" i="1"/>
  <c r="O60" i="1"/>
  <c r="M60" i="1"/>
  <c r="P60" i="1"/>
  <c r="N60" i="1"/>
  <c r="O744" i="1"/>
  <c r="M744" i="1"/>
  <c r="P744" i="1"/>
  <c r="N744" i="1"/>
  <c r="O743" i="1"/>
  <c r="M743" i="1"/>
  <c r="P743" i="1"/>
  <c r="N743" i="1"/>
  <c r="K60" i="1"/>
  <c r="K744" i="1"/>
  <c r="K743" i="1"/>
  <c r="I745" i="1"/>
  <c r="L745" i="1"/>
  <c r="I59" i="1"/>
  <c r="L59" i="1"/>
  <c r="AO61" i="1"/>
  <c r="Y59" i="1"/>
  <c r="G57" i="1"/>
  <c r="X58" i="1"/>
  <c r="H58" i="1"/>
  <c r="BB58" i="1" s="1"/>
  <c r="W58" i="1"/>
  <c r="T58" i="1"/>
  <c r="U58" i="1"/>
  <c r="V58" i="1"/>
  <c r="J60" i="1"/>
  <c r="AH60" i="1"/>
  <c r="AJ60" i="1"/>
  <c r="AA60" i="1"/>
  <c r="AG60" i="1"/>
  <c r="AI60" i="1"/>
  <c r="AB60" i="1"/>
  <c r="S60" i="1" s="1"/>
  <c r="Z60" i="1"/>
  <c r="Q60" i="1" s="1"/>
  <c r="B747" i="1"/>
  <c r="D747" i="1"/>
  <c r="A748" i="1"/>
  <c r="C747" i="1"/>
  <c r="E747" i="1" s="1"/>
  <c r="W746" i="1"/>
  <c r="J744" i="1"/>
  <c r="AB744" i="1"/>
  <c r="S744" i="1" s="1"/>
  <c r="AH744" i="1"/>
  <c r="Z744" i="1"/>
  <c r="AA744" i="1"/>
  <c r="AJ744" i="1"/>
  <c r="AG744" i="1"/>
  <c r="AI744" i="1"/>
  <c r="AI743" i="1"/>
  <c r="J743" i="1"/>
  <c r="AH743" i="1"/>
  <c r="AG743" i="1"/>
  <c r="AJ743" i="1"/>
  <c r="AB743" i="1"/>
  <c r="S743" i="1" s="1"/>
  <c r="Z743" i="1"/>
  <c r="Q743" i="1" s="1"/>
  <c r="AA743" i="1"/>
  <c r="R743" i="1" s="1"/>
  <c r="F746" i="1"/>
  <c r="X746" i="1" s="1"/>
  <c r="Y745" i="1" l="1"/>
  <c r="BK57" i="1"/>
  <c r="BO57" i="1"/>
  <c r="BL57" i="1"/>
  <c r="AY57" i="1"/>
  <c r="AX57" i="1"/>
  <c r="BH745" i="1"/>
  <c r="BH59" i="1"/>
  <c r="BA61" i="1"/>
  <c r="R744" i="1"/>
  <c r="R60" i="1"/>
  <c r="BJ58" i="1"/>
  <c r="BG61" i="1"/>
  <c r="BF61" i="1"/>
  <c r="BE743" i="1"/>
  <c r="AZ743" i="1" s="1"/>
  <c r="BE744" i="1"/>
  <c r="AZ744" i="1" s="1"/>
  <c r="BE60" i="1"/>
  <c r="AZ60" i="1" s="1"/>
  <c r="BC58" i="1"/>
  <c r="BD58" i="1"/>
  <c r="Q744" i="1"/>
  <c r="O59" i="1"/>
  <c r="M59" i="1"/>
  <c r="P59" i="1"/>
  <c r="N59" i="1"/>
  <c r="O745" i="1"/>
  <c r="M745" i="1"/>
  <c r="P745" i="1"/>
  <c r="N745" i="1"/>
  <c r="K59" i="1"/>
  <c r="K745" i="1"/>
  <c r="I58" i="1"/>
  <c r="L58" i="1"/>
  <c r="J745" i="1"/>
  <c r="AG745" i="1"/>
  <c r="AB745" i="1"/>
  <c r="S745" i="1" s="1"/>
  <c r="AJ745" i="1"/>
  <c r="Z745" i="1"/>
  <c r="AH745" i="1"/>
  <c r="AI745" i="1"/>
  <c r="AA745" i="1"/>
  <c r="AO743" i="1"/>
  <c r="B748" i="1"/>
  <c r="C748" i="1"/>
  <c r="E748" i="1" s="1"/>
  <c r="D748" i="1"/>
  <c r="A749" i="1"/>
  <c r="Y58" i="1"/>
  <c r="G56" i="1"/>
  <c r="H57" i="1"/>
  <c r="BB57" i="1" s="1"/>
  <c r="X57" i="1"/>
  <c r="W57" i="1"/>
  <c r="T57" i="1"/>
  <c r="V57" i="1"/>
  <c r="U57" i="1"/>
  <c r="J59" i="1"/>
  <c r="AI59" i="1"/>
  <c r="AG59" i="1"/>
  <c r="AB59" i="1"/>
  <c r="Z59" i="1"/>
  <c r="AJ59" i="1"/>
  <c r="AH59" i="1"/>
  <c r="AA59" i="1"/>
  <c r="R59" i="1" s="1"/>
  <c r="U746" i="1"/>
  <c r="V746" i="1"/>
  <c r="H746" i="1"/>
  <c r="BB746" i="1" s="1"/>
  <c r="AO744" i="1"/>
  <c r="W747" i="1"/>
  <c r="T746" i="1"/>
  <c r="F747" i="1"/>
  <c r="H747" i="1" s="1"/>
  <c r="BB747" i="1" s="1"/>
  <c r="AO60" i="1"/>
  <c r="S59" i="1" l="1"/>
  <c r="BK56" i="1"/>
  <c r="BO56" i="1"/>
  <c r="BL56" i="1"/>
  <c r="AX56" i="1"/>
  <c r="AY56" i="1"/>
  <c r="Q59" i="1"/>
  <c r="BH58" i="1"/>
  <c r="BA744" i="1"/>
  <c r="BA60" i="1"/>
  <c r="BA743" i="1"/>
  <c r="BJ747" i="1"/>
  <c r="BJ746" i="1"/>
  <c r="BJ57" i="1"/>
  <c r="BF60" i="1"/>
  <c r="BG60" i="1"/>
  <c r="BG743" i="1"/>
  <c r="BF743" i="1"/>
  <c r="BF744" i="1"/>
  <c r="BG744" i="1"/>
  <c r="BE745" i="1"/>
  <c r="AZ745" i="1" s="1"/>
  <c r="BE59" i="1"/>
  <c r="AZ59" i="1" s="1"/>
  <c r="BC747" i="1"/>
  <c r="BD747" i="1"/>
  <c r="BC746" i="1"/>
  <c r="BD746" i="1"/>
  <c r="BC57" i="1"/>
  <c r="BD57" i="1"/>
  <c r="Q745" i="1"/>
  <c r="F748" i="1"/>
  <c r="R745" i="1"/>
  <c r="O58" i="1"/>
  <c r="M58" i="1"/>
  <c r="P58" i="1"/>
  <c r="N58" i="1"/>
  <c r="K58" i="1"/>
  <c r="I746" i="1"/>
  <c r="L746" i="1"/>
  <c r="I57" i="1"/>
  <c r="L57" i="1"/>
  <c r="Y746" i="1"/>
  <c r="AO59" i="1"/>
  <c r="Y57" i="1"/>
  <c r="G55" i="1"/>
  <c r="H56" i="1"/>
  <c r="BB56" i="1" s="1"/>
  <c r="X56" i="1"/>
  <c r="W56" i="1"/>
  <c r="T56" i="1"/>
  <c r="U56" i="1"/>
  <c r="V56" i="1"/>
  <c r="J58" i="1"/>
  <c r="AJ58" i="1"/>
  <c r="AH58" i="1"/>
  <c r="AA58" i="1"/>
  <c r="R58" i="1" s="1"/>
  <c r="AI58" i="1"/>
  <c r="AG58" i="1"/>
  <c r="AB58" i="1"/>
  <c r="Z58" i="1"/>
  <c r="AO745" i="1"/>
  <c r="V747" i="1"/>
  <c r="X747" i="1"/>
  <c r="B749" i="1"/>
  <c r="D749" i="1"/>
  <c r="A750" i="1"/>
  <c r="C749" i="1"/>
  <c r="E749" i="1" s="1"/>
  <c r="H748" i="1"/>
  <c r="BB748" i="1" s="1"/>
  <c r="W748" i="1"/>
  <c r="V748" i="1"/>
  <c r="X748" i="1"/>
  <c r="U748" i="1"/>
  <c r="T748" i="1"/>
  <c r="T747" i="1"/>
  <c r="U747" i="1"/>
  <c r="BK55" i="1" l="1"/>
  <c r="BO55" i="1"/>
  <c r="BL55" i="1"/>
  <c r="AY55" i="1"/>
  <c r="AX55" i="1"/>
  <c r="BH57" i="1"/>
  <c r="BH746" i="1"/>
  <c r="BH747" i="1"/>
  <c r="BA59" i="1"/>
  <c r="BA745" i="1"/>
  <c r="BJ56" i="1"/>
  <c r="BJ748" i="1"/>
  <c r="BG745" i="1"/>
  <c r="BF745" i="1"/>
  <c r="BE58" i="1"/>
  <c r="AZ58" i="1" s="1"/>
  <c r="BG59" i="1"/>
  <c r="BF59" i="1"/>
  <c r="BC56" i="1"/>
  <c r="BD56" i="1"/>
  <c r="BC748" i="1"/>
  <c r="BD748" i="1"/>
  <c r="S58" i="1"/>
  <c r="Q58" i="1"/>
  <c r="O57" i="1"/>
  <c r="M57" i="1"/>
  <c r="P57" i="1"/>
  <c r="N57" i="1"/>
  <c r="O746" i="1"/>
  <c r="M746" i="1"/>
  <c r="P746" i="1"/>
  <c r="N746" i="1"/>
  <c r="K57" i="1"/>
  <c r="K746" i="1"/>
  <c r="I748" i="1"/>
  <c r="L748" i="1"/>
  <c r="I747" i="1"/>
  <c r="L747" i="1"/>
  <c r="I56" i="1"/>
  <c r="L56" i="1"/>
  <c r="AO58" i="1"/>
  <c r="Y748" i="1"/>
  <c r="Y747" i="1"/>
  <c r="B750" i="1"/>
  <c r="A751" i="1"/>
  <c r="C750" i="1"/>
  <c r="E750" i="1" s="1"/>
  <c r="D750" i="1"/>
  <c r="Y56" i="1"/>
  <c r="G54" i="1"/>
  <c r="H55" i="1"/>
  <c r="BB55" i="1" s="1"/>
  <c r="X55" i="1"/>
  <c r="W55" i="1"/>
  <c r="T55" i="1"/>
  <c r="U55" i="1"/>
  <c r="V55" i="1"/>
  <c r="J746" i="1"/>
  <c r="AG746" i="1"/>
  <c r="AB746" i="1"/>
  <c r="AJ746" i="1"/>
  <c r="AA746" i="1"/>
  <c r="AH746" i="1"/>
  <c r="AI746" i="1"/>
  <c r="Z746" i="1"/>
  <c r="W749" i="1"/>
  <c r="J57" i="1"/>
  <c r="AG57" i="1"/>
  <c r="AB57" i="1"/>
  <c r="S57" i="1" s="1"/>
  <c r="AJ57" i="1"/>
  <c r="Z57" i="1"/>
  <c r="AH57" i="1"/>
  <c r="AI57" i="1"/>
  <c r="AA57" i="1"/>
  <c r="F749" i="1"/>
  <c r="X749" i="1" s="1"/>
  <c r="BK54" i="1" l="1"/>
  <c r="BO54" i="1"/>
  <c r="BL54" i="1"/>
  <c r="AX54" i="1"/>
  <c r="AY54" i="1"/>
  <c r="BH748" i="1"/>
  <c r="BH56" i="1"/>
  <c r="BA58" i="1"/>
  <c r="BJ55" i="1"/>
  <c r="BF58" i="1"/>
  <c r="BG58" i="1"/>
  <c r="BE746" i="1"/>
  <c r="AZ746" i="1" s="1"/>
  <c r="BE57" i="1"/>
  <c r="AZ57" i="1" s="1"/>
  <c r="R57" i="1"/>
  <c r="BC55" i="1"/>
  <c r="BD55" i="1"/>
  <c r="Q57" i="1"/>
  <c r="Q746" i="1"/>
  <c r="R746" i="1"/>
  <c r="S746" i="1"/>
  <c r="O56" i="1"/>
  <c r="M56" i="1"/>
  <c r="P56" i="1"/>
  <c r="N56" i="1"/>
  <c r="O747" i="1"/>
  <c r="M747" i="1"/>
  <c r="P747" i="1"/>
  <c r="N747" i="1"/>
  <c r="O748" i="1"/>
  <c r="M748" i="1"/>
  <c r="P748" i="1"/>
  <c r="N748" i="1"/>
  <c r="K56" i="1"/>
  <c r="K747" i="1"/>
  <c r="K748" i="1"/>
  <c r="I55" i="1"/>
  <c r="L55" i="1"/>
  <c r="Y55" i="1"/>
  <c r="G53" i="1"/>
  <c r="X54" i="1"/>
  <c r="H54" i="1"/>
  <c r="BB54" i="1" s="1"/>
  <c r="W54" i="1"/>
  <c r="T54" i="1"/>
  <c r="U54" i="1"/>
  <c r="V54" i="1"/>
  <c r="J56" i="1"/>
  <c r="AH56" i="1"/>
  <c r="AJ56" i="1"/>
  <c r="AA56" i="1"/>
  <c r="R56" i="1" s="1"/>
  <c r="AG56" i="1"/>
  <c r="AI56" i="1"/>
  <c r="AB56" i="1"/>
  <c r="Z56" i="1"/>
  <c r="W750" i="1"/>
  <c r="J748" i="1"/>
  <c r="AH748" i="1"/>
  <c r="AI748" i="1"/>
  <c r="AG748" i="1"/>
  <c r="Z748" i="1"/>
  <c r="AB748" i="1"/>
  <c r="AA748" i="1"/>
  <c r="R748" i="1" s="1"/>
  <c r="AJ748" i="1"/>
  <c r="AO57" i="1"/>
  <c r="U749" i="1"/>
  <c r="V749" i="1"/>
  <c r="H749" i="1"/>
  <c r="BB749" i="1" s="1"/>
  <c r="AO746" i="1"/>
  <c r="B751" i="1"/>
  <c r="D751" i="1"/>
  <c r="A752" i="1"/>
  <c r="C751" i="1"/>
  <c r="E751" i="1" s="1"/>
  <c r="AI747" i="1"/>
  <c r="J747" i="1"/>
  <c r="AB747" i="1"/>
  <c r="Z747" i="1"/>
  <c r="AG747" i="1"/>
  <c r="AJ747" i="1"/>
  <c r="AH747" i="1"/>
  <c r="AA747" i="1"/>
  <c r="R747" i="1" s="1"/>
  <c r="T749" i="1"/>
  <c r="F750" i="1"/>
  <c r="X750" i="1" s="1"/>
  <c r="BK53" i="1" l="1"/>
  <c r="BO53" i="1"/>
  <c r="BL53" i="1"/>
  <c r="AY53" i="1"/>
  <c r="AX53" i="1"/>
  <c r="BH55" i="1"/>
  <c r="BA57" i="1"/>
  <c r="BA746" i="1"/>
  <c r="BJ749" i="1"/>
  <c r="BJ54" i="1"/>
  <c r="BF746" i="1"/>
  <c r="BG746" i="1"/>
  <c r="BE748" i="1"/>
  <c r="AZ748" i="1" s="1"/>
  <c r="BE747" i="1"/>
  <c r="AZ747" i="1" s="1"/>
  <c r="BE56" i="1"/>
  <c r="AZ56" i="1" s="1"/>
  <c r="BG57" i="1"/>
  <c r="BF57" i="1"/>
  <c r="BC54" i="1"/>
  <c r="BD54" i="1"/>
  <c r="BC749" i="1"/>
  <c r="BD749" i="1"/>
  <c r="Q747" i="1"/>
  <c r="Q748" i="1"/>
  <c r="Q56" i="1"/>
  <c r="S747" i="1"/>
  <c r="S748" i="1"/>
  <c r="S56" i="1"/>
  <c r="O55" i="1"/>
  <c r="M55" i="1"/>
  <c r="P55" i="1"/>
  <c r="N55" i="1"/>
  <c r="K55" i="1"/>
  <c r="I749" i="1"/>
  <c r="L749" i="1"/>
  <c r="I54" i="1"/>
  <c r="L54" i="1"/>
  <c r="Y749" i="1"/>
  <c r="AO747" i="1"/>
  <c r="W751" i="1"/>
  <c r="AO748" i="1"/>
  <c r="Y54" i="1"/>
  <c r="G52" i="1"/>
  <c r="H53" i="1"/>
  <c r="BB53" i="1" s="1"/>
  <c r="X53" i="1"/>
  <c r="W53" i="1"/>
  <c r="T53" i="1"/>
  <c r="V53" i="1"/>
  <c r="U53" i="1"/>
  <c r="J55" i="1"/>
  <c r="AG55" i="1"/>
  <c r="AI55" i="1"/>
  <c r="AB55" i="1"/>
  <c r="S55" i="1" s="1"/>
  <c r="Z55" i="1"/>
  <c r="Q55" i="1" s="1"/>
  <c r="AH55" i="1"/>
  <c r="AJ55" i="1"/>
  <c r="AA55" i="1"/>
  <c r="R55" i="1" s="1"/>
  <c r="F751" i="1"/>
  <c r="H751" i="1" s="1"/>
  <c r="BB751" i="1" s="1"/>
  <c r="U750" i="1"/>
  <c r="V750" i="1"/>
  <c r="H750" i="1"/>
  <c r="BB750" i="1" s="1"/>
  <c r="B752" i="1"/>
  <c r="C752" i="1"/>
  <c r="E752" i="1" s="1"/>
  <c r="D752" i="1"/>
  <c r="A753" i="1"/>
  <c r="AO56" i="1"/>
  <c r="T750" i="1"/>
  <c r="BK52" i="1" l="1"/>
  <c r="BO52" i="1"/>
  <c r="BL52" i="1"/>
  <c r="AX52" i="1"/>
  <c r="AY52" i="1"/>
  <c r="BH749" i="1"/>
  <c r="BH54" i="1"/>
  <c r="BA56" i="1"/>
  <c r="BA748" i="1"/>
  <c r="BA747" i="1"/>
  <c r="BJ751" i="1"/>
  <c r="BJ53" i="1"/>
  <c r="BJ750" i="1"/>
  <c r="BF56" i="1"/>
  <c r="BG56" i="1"/>
  <c r="BF748" i="1"/>
  <c r="BG748" i="1"/>
  <c r="BE55" i="1"/>
  <c r="AZ55" i="1" s="1"/>
  <c r="BG747" i="1"/>
  <c r="BF747" i="1"/>
  <c r="BC751" i="1"/>
  <c r="BD751" i="1"/>
  <c r="BC750" i="1"/>
  <c r="BD750" i="1"/>
  <c r="BC53" i="1"/>
  <c r="BD53" i="1"/>
  <c r="O54" i="1"/>
  <c r="M54" i="1"/>
  <c r="P54" i="1"/>
  <c r="N54" i="1"/>
  <c r="O749" i="1"/>
  <c r="M749" i="1"/>
  <c r="P749" i="1"/>
  <c r="N749" i="1"/>
  <c r="K54" i="1"/>
  <c r="K749" i="1"/>
  <c r="I750" i="1"/>
  <c r="L750" i="1"/>
  <c r="I53" i="1"/>
  <c r="L53" i="1"/>
  <c r="W752" i="1"/>
  <c r="J749" i="1"/>
  <c r="AG749" i="1"/>
  <c r="AI749" i="1"/>
  <c r="AB749" i="1"/>
  <c r="S749" i="1" s="1"/>
  <c r="AA749" i="1"/>
  <c r="AH749" i="1"/>
  <c r="AJ749" i="1"/>
  <c r="Z749" i="1"/>
  <c r="V751" i="1"/>
  <c r="X751" i="1"/>
  <c r="B753" i="1"/>
  <c r="D753" i="1"/>
  <c r="A754" i="1"/>
  <c r="C753" i="1"/>
  <c r="E753" i="1" s="1"/>
  <c r="Y750" i="1"/>
  <c r="Y53" i="1"/>
  <c r="G51" i="1"/>
  <c r="H52" i="1"/>
  <c r="BB52" i="1" s="1"/>
  <c r="X52" i="1"/>
  <c r="W52" i="1"/>
  <c r="T52" i="1"/>
  <c r="U52" i="1"/>
  <c r="V52" i="1"/>
  <c r="J54" i="1"/>
  <c r="AJ54" i="1"/>
  <c r="AH54" i="1"/>
  <c r="AA54" i="1"/>
  <c r="AI54" i="1"/>
  <c r="AG54" i="1"/>
  <c r="AB54" i="1"/>
  <c r="S54" i="1" s="1"/>
  <c r="Z54" i="1"/>
  <c r="Q54" i="1" s="1"/>
  <c r="F752" i="1"/>
  <c r="X752" i="1" s="1"/>
  <c r="AO55" i="1"/>
  <c r="T751" i="1"/>
  <c r="U751" i="1"/>
  <c r="BK51" i="1" l="1"/>
  <c r="BO51" i="1"/>
  <c r="BL51" i="1"/>
  <c r="AY51" i="1"/>
  <c r="AX51" i="1"/>
  <c r="BH53" i="1"/>
  <c r="BH750" i="1"/>
  <c r="BH751" i="1"/>
  <c r="BA55" i="1"/>
  <c r="BJ52" i="1"/>
  <c r="BG55" i="1"/>
  <c r="BF55" i="1"/>
  <c r="BE749" i="1"/>
  <c r="AZ749" i="1" s="1"/>
  <c r="BE54" i="1"/>
  <c r="AZ54" i="1" s="1"/>
  <c r="BC52" i="1"/>
  <c r="BD52" i="1"/>
  <c r="Q749" i="1"/>
  <c r="R54" i="1"/>
  <c r="R749" i="1"/>
  <c r="O53" i="1"/>
  <c r="M53" i="1"/>
  <c r="P53" i="1"/>
  <c r="N53" i="1"/>
  <c r="O750" i="1"/>
  <c r="M750" i="1"/>
  <c r="P750" i="1"/>
  <c r="N750" i="1"/>
  <c r="K53" i="1"/>
  <c r="K750" i="1"/>
  <c r="I751" i="1"/>
  <c r="L751" i="1"/>
  <c r="I52" i="1"/>
  <c r="L52" i="1"/>
  <c r="Y751" i="1"/>
  <c r="Y52" i="1"/>
  <c r="G50" i="1"/>
  <c r="H51" i="1"/>
  <c r="BB51" i="1" s="1"/>
  <c r="X51" i="1"/>
  <c r="W51" i="1"/>
  <c r="T51" i="1"/>
  <c r="U51" i="1"/>
  <c r="V51" i="1"/>
  <c r="J53" i="1"/>
  <c r="AJ53" i="1"/>
  <c r="AG53" i="1"/>
  <c r="AA53" i="1"/>
  <c r="R53" i="1" s="1"/>
  <c r="AI53" i="1"/>
  <c r="AB53" i="1"/>
  <c r="AH53" i="1"/>
  <c r="Z53" i="1"/>
  <c r="W753" i="1"/>
  <c r="F753" i="1"/>
  <c r="H753" i="1" s="1"/>
  <c r="BB753" i="1" s="1"/>
  <c r="T752" i="1"/>
  <c r="U752" i="1"/>
  <c r="H752" i="1"/>
  <c r="BB752" i="1" s="1"/>
  <c r="AO54" i="1"/>
  <c r="J750" i="1"/>
  <c r="AB750" i="1"/>
  <c r="S750" i="1" s="1"/>
  <c r="AG750" i="1"/>
  <c r="AH750" i="1"/>
  <c r="AA750" i="1"/>
  <c r="AJ750" i="1"/>
  <c r="Z750" i="1"/>
  <c r="AI750" i="1"/>
  <c r="B754" i="1"/>
  <c r="C754" i="1"/>
  <c r="E754" i="1" s="1"/>
  <c r="D754" i="1"/>
  <c r="A755" i="1"/>
  <c r="AO749" i="1"/>
  <c r="V752" i="1"/>
  <c r="BK50" i="1" l="1"/>
  <c r="BO50" i="1"/>
  <c r="BL50" i="1"/>
  <c r="AX50" i="1"/>
  <c r="AY50" i="1"/>
  <c r="S53" i="1"/>
  <c r="BH52" i="1"/>
  <c r="BA54" i="1"/>
  <c r="BA749" i="1"/>
  <c r="BJ752" i="1"/>
  <c r="BJ51" i="1"/>
  <c r="BJ753" i="1"/>
  <c r="BG749" i="1"/>
  <c r="BF749" i="1"/>
  <c r="BE750" i="1"/>
  <c r="AZ750" i="1" s="1"/>
  <c r="BE53" i="1"/>
  <c r="AZ53" i="1" s="1"/>
  <c r="BF54" i="1"/>
  <c r="BG54" i="1"/>
  <c r="Q750" i="1"/>
  <c r="BC752" i="1"/>
  <c r="BD752" i="1"/>
  <c r="BC51" i="1"/>
  <c r="BD51" i="1"/>
  <c r="BC753" i="1"/>
  <c r="BD753" i="1"/>
  <c r="Q53" i="1"/>
  <c r="R750" i="1"/>
  <c r="O52" i="1"/>
  <c r="M52" i="1"/>
  <c r="P52" i="1"/>
  <c r="N52" i="1"/>
  <c r="O751" i="1"/>
  <c r="M751" i="1"/>
  <c r="P751" i="1"/>
  <c r="N751" i="1"/>
  <c r="K52" i="1"/>
  <c r="K751" i="1"/>
  <c r="I51" i="1"/>
  <c r="L51" i="1"/>
  <c r="I752" i="1"/>
  <c r="L752" i="1"/>
  <c r="T753" i="1"/>
  <c r="V753" i="1"/>
  <c r="B755" i="1"/>
  <c r="C755" i="1"/>
  <c r="E755" i="1" s="1"/>
  <c r="D755" i="1"/>
  <c r="F755" i="1" s="1"/>
  <c r="A756" i="1"/>
  <c r="W754" i="1"/>
  <c r="Y752" i="1"/>
  <c r="AO53" i="1"/>
  <c r="J751" i="1"/>
  <c r="AI751" i="1"/>
  <c r="AB751" i="1"/>
  <c r="AH751" i="1"/>
  <c r="Z751" i="1"/>
  <c r="Q751" i="1" s="1"/>
  <c r="AJ751" i="1"/>
  <c r="AG751" i="1"/>
  <c r="AA751" i="1"/>
  <c r="R751" i="1" s="1"/>
  <c r="X753" i="1"/>
  <c r="AO750" i="1"/>
  <c r="Y51" i="1"/>
  <c r="G49" i="1"/>
  <c r="H50" i="1"/>
  <c r="BB50" i="1" s="1"/>
  <c r="X50" i="1"/>
  <c r="W50" i="1"/>
  <c r="T50" i="1"/>
  <c r="U50" i="1"/>
  <c r="V50" i="1"/>
  <c r="J52" i="1"/>
  <c r="AH52" i="1"/>
  <c r="AJ52" i="1"/>
  <c r="AA52" i="1"/>
  <c r="R52" i="1" s="1"/>
  <c r="AG52" i="1"/>
  <c r="AI52" i="1"/>
  <c r="AB52" i="1"/>
  <c r="Z52" i="1"/>
  <c r="F754" i="1"/>
  <c r="T754" i="1" s="1"/>
  <c r="U753" i="1"/>
  <c r="BK49" i="1" l="1"/>
  <c r="BO49" i="1"/>
  <c r="BL49" i="1"/>
  <c r="AY49" i="1"/>
  <c r="AX49" i="1"/>
  <c r="BH51" i="1"/>
  <c r="BH752" i="1"/>
  <c r="BH753" i="1"/>
  <c r="BA53" i="1"/>
  <c r="BA750" i="1"/>
  <c r="BJ50" i="1"/>
  <c r="BF750" i="1"/>
  <c r="BG750" i="1"/>
  <c r="BE751" i="1"/>
  <c r="AZ751" i="1" s="1"/>
  <c r="BE52" i="1"/>
  <c r="AZ52" i="1" s="1"/>
  <c r="BG53" i="1"/>
  <c r="BF53" i="1"/>
  <c r="S52" i="1"/>
  <c r="BC50" i="1"/>
  <c r="BD50" i="1"/>
  <c r="S751" i="1"/>
  <c r="Q52" i="1"/>
  <c r="O752" i="1"/>
  <c r="M752" i="1"/>
  <c r="P752" i="1"/>
  <c r="N752" i="1"/>
  <c r="O51" i="1"/>
  <c r="M51" i="1"/>
  <c r="P51" i="1"/>
  <c r="N51" i="1"/>
  <c r="K752" i="1"/>
  <c r="K51" i="1"/>
  <c r="I50" i="1"/>
  <c r="L50" i="1"/>
  <c r="I753" i="1"/>
  <c r="J753" i="1" s="1"/>
  <c r="L753" i="1"/>
  <c r="I754" i="1"/>
  <c r="AO751" i="1"/>
  <c r="Y753" i="1"/>
  <c r="U754" i="1"/>
  <c r="X754" i="1"/>
  <c r="H754" i="1"/>
  <c r="AO52" i="1"/>
  <c r="Y50" i="1"/>
  <c r="G48" i="1"/>
  <c r="H49" i="1"/>
  <c r="BB49" i="1" s="1"/>
  <c r="X49" i="1"/>
  <c r="W49" i="1"/>
  <c r="T49" i="1"/>
  <c r="V49" i="1"/>
  <c r="U49" i="1"/>
  <c r="J51" i="1"/>
  <c r="AJ51" i="1"/>
  <c r="AH51" i="1"/>
  <c r="AA51" i="1"/>
  <c r="R51" i="1" s="1"/>
  <c r="AI51" i="1"/>
  <c r="AG51" i="1"/>
  <c r="AB51" i="1"/>
  <c r="Z51" i="1"/>
  <c r="J752" i="1"/>
  <c r="AG752" i="1"/>
  <c r="AH752" i="1"/>
  <c r="AI752" i="1"/>
  <c r="AJ752" i="1"/>
  <c r="AB752" i="1"/>
  <c r="AA752" i="1"/>
  <c r="Z752" i="1"/>
  <c r="B756" i="1"/>
  <c r="A757" i="1"/>
  <c r="C756" i="1"/>
  <c r="E756" i="1" s="1"/>
  <c r="D756" i="1"/>
  <c r="H755" i="1"/>
  <c r="BB755" i="1" s="1"/>
  <c r="X755" i="1"/>
  <c r="W755" i="1"/>
  <c r="U755" i="1"/>
  <c r="V755" i="1"/>
  <c r="T755" i="1"/>
  <c r="V754" i="1"/>
  <c r="F756" i="1" l="1"/>
  <c r="BK48" i="1"/>
  <c r="BO48" i="1"/>
  <c r="BL48" i="1"/>
  <c r="AX48" i="1"/>
  <c r="AY48" i="1"/>
  <c r="BH50" i="1"/>
  <c r="BA52" i="1"/>
  <c r="BA751" i="1"/>
  <c r="BJ755" i="1"/>
  <c r="BJ49" i="1"/>
  <c r="S752" i="1"/>
  <c r="AA753" i="1"/>
  <c r="BG751" i="1"/>
  <c r="BF751" i="1"/>
  <c r="BE51" i="1"/>
  <c r="AZ51" i="1" s="1"/>
  <c r="BE752" i="1"/>
  <c r="AZ752" i="1" s="1"/>
  <c r="BF52" i="1"/>
  <c r="BG52" i="1"/>
  <c r="AG753" i="1"/>
  <c r="BC755" i="1"/>
  <c r="BD755" i="1"/>
  <c r="BC49" i="1"/>
  <c r="BD49" i="1"/>
  <c r="L754" i="1"/>
  <c r="BB754" i="1"/>
  <c r="Q752" i="1"/>
  <c r="Q51" i="1"/>
  <c r="R752" i="1"/>
  <c r="AB753" i="1"/>
  <c r="AI753" i="1"/>
  <c r="S51" i="1"/>
  <c r="AH753" i="1"/>
  <c r="Z753" i="1"/>
  <c r="AJ753" i="1"/>
  <c r="O754" i="1"/>
  <c r="M754" i="1"/>
  <c r="P754" i="1"/>
  <c r="N754" i="1"/>
  <c r="O753" i="1"/>
  <c r="M753" i="1"/>
  <c r="P753" i="1"/>
  <c r="S753" i="1" s="1"/>
  <c r="N753" i="1"/>
  <c r="O50" i="1"/>
  <c r="M50" i="1"/>
  <c r="P50" i="1"/>
  <c r="N50" i="1"/>
  <c r="K754" i="1"/>
  <c r="K753" i="1"/>
  <c r="K50" i="1"/>
  <c r="I755" i="1"/>
  <c r="L755" i="1"/>
  <c r="I49" i="1"/>
  <c r="L49" i="1"/>
  <c r="Y754" i="1"/>
  <c r="H756" i="1"/>
  <c r="BB756" i="1" s="1"/>
  <c r="W756" i="1"/>
  <c r="X756" i="1"/>
  <c r="T756" i="1"/>
  <c r="U756" i="1"/>
  <c r="V756" i="1"/>
  <c r="Y49" i="1"/>
  <c r="G47" i="1"/>
  <c r="H48" i="1"/>
  <c r="BB48" i="1" s="1"/>
  <c r="X48" i="1"/>
  <c r="W48" i="1"/>
  <c r="T48" i="1"/>
  <c r="U48" i="1"/>
  <c r="V48" i="1"/>
  <c r="J50" i="1"/>
  <c r="AI50" i="1"/>
  <c r="AG50" i="1"/>
  <c r="AB50" i="1"/>
  <c r="Z50" i="1"/>
  <c r="AJ50" i="1"/>
  <c r="AH50" i="1"/>
  <c r="AA50" i="1"/>
  <c r="J754" i="1"/>
  <c r="AI754" i="1"/>
  <c r="AH754" i="1"/>
  <c r="AJ754" i="1"/>
  <c r="Z754" i="1"/>
  <c r="AB754" i="1"/>
  <c r="AG754" i="1"/>
  <c r="AA754" i="1"/>
  <c r="Y755" i="1"/>
  <c r="B757" i="1"/>
  <c r="C757" i="1"/>
  <c r="E757" i="1" s="1"/>
  <c r="D757" i="1"/>
  <c r="A758" i="1"/>
  <c r="AO752" i="1"/>
  <c r="AO51" i="1"/>
  <c r="BK47" i="1" l="1"/>
  <c r="BO47" i="1"/>
  <c r="BL47" i="1"/>
  <c r="AY47" i="1"/>
  <c r="AX47" i="1"/>
  <c r="BH49" i="1"/>
  <c r="BH755" i="1"/>
  <c r="BA51" i="1"/>
  <c r="BA752" i="1"/>
  <c r="BJ48" i="1"/>
  <c r="BJ756" i="1"/>
  <c r="BJ754" i="1"/>
  <c r="R753" i="1"/>
  <c r="BG51" i="1"/>
  <c r="BF51" i="1"/>
  <c r="BF752" i="1"/>
  <c r="BG752" i="1"/>
  <c r="BE50" i="1"/>
  <c r="AZ50" i="1" s="1"/>
  <c r="BE753" i="1"/>
  <c r="AZ753" i="1" s="1"/>
  <c r="BE754" i="1"/>
  <c r="AZ754" i="1" s="1"/>
  <c r="BC48" i="1"/>
  <c r="BD48" i="1"/>
  <c r="BC756" i="1"/>
  <c r="BD756" i="1"/>
  <c r="BC754" i="1"/>
  <c r="BD754" i="1"/>
  <c r="Q754" i="1"/>
  <c r="Q50" i="1"/>
  <c r="R754" i="1"/>
  <c r="S754" i="1"/>
  <c r="R50" i="1"/>
  <c r="S50" i="1"/>
  <c r="Q753" i="1"/>
  <c r="AO753" i="1"/>
  <c r="O49" i="1"/>
  <c r="M49" i="1"/>
  <c r="P49" i="1"/>
  <c r="N49" i="1"/>
  <c r="O755" i="1"/>
  <c r="M755" i="1"/>
  <c r="P755" i="1"/>
  <c r="N755" i="1"/>
  <c r="K49" i="1"/>
  <c r="K755" i="1"/>
  <c r="I48" i="1"/>
  <c r="L48" i="1"/>
  <c r="I756" i="1"/>
  <c r="L756" i="1"/>
  <c r="B758" i="1"/>
  <c r="A759" i="1"/>
  <c r="C758" i="1"/>
  <c r="E758" i="1" s="1"/>
  <c r="D758" i="1"/>
  <c r="AI755" i="1"/>
  <c r="AJ755" i="1"/>
  <c r="AB755" i="1"/>
  <c r="S755" i="1" s="1"/>
  <c r="J755" i="1"/>
  <c r="AG755" i="1"/>
  <c r="AH755" i="1"/>
  <c r="Z755" i="1"/>
  <c r="AA755" i="1"/>
  <c r="J49" i="1"/>
  <c r="AG49" i="1"/>
  <c r="AB49" i="1"/>
  <c r="S49" i="1" s="1"/>
  <c r="AJ49" i="1"/>
  <c r="Z49" i="1"/>
  <c r="AH49" i="1"/>
  <c r="AI49" i="1"/>
  <c r="AA49" i="1"/>
  <c r="W757" i="1"/>
  <c r="AO754" i="1"/>
  <c r="Y48" i="1"/>
  <c r="G46" i="1"/>
  <c r="H47" i="1"/>
  <c r="BB47" i="1" s="1"/>
  <c r="X47" i="1"/>
  <c r="W47" i="1"/>
  <c r="T47" i="1"/>
  <c r="U47" i="1"/>
  <c r="V47" i="1"/>
  <c r="Y756" i="1"/>
  <c r="F757" i="1"/>
  <c r="H757" i="1" s="1"/>
  <c r="BB757" i="1" s="1"/>
  <c r="AO50" i="1"/>
  <c r="BK46" i="1" l="1"/>
  <c r="BO46" i="1"/>
  <c r="BL46" i="1"/>
  <c r="AX46" i="1"/>
  <c r="AY46" i="1"/>
  <c r="BH754" i="1"/>
  <c r="BH756" i="1"/>
  <c r="BH48" i="1"/>
  <c r="BA754" i="1"/>
  <c r="BA50" i="1"/>
  <c r="BA753" i="1"/>
  <c r="BJ47" i="1"/>
  <c r="BJ757" i="1"/>
  <c r="BF754" i="1"/>
  <c r="BG754" i="1"/>
  <c r="BF50" i="1"/>
  <c r="BG50" i="1"/>
  <c r="BE755" i="1"/>
  <c r="AZ755" i="1" s="1"/>
  <c r="BE49" i="1"/>
  <c r="AZ49" i="1" s="1"/>
  <c r="BG753" i="1"/>
  <c r="BF753" i="1"/>
  <c r="BC47" i="1"/>
  <c r="BD47" i="1"/>
  <c r="BC757" i="1"/>
  <c r="BD757" i="1"/>
  <c r="R49" i="1"/>
  <c r="R755" i="1"/>
  <c r="Q49" i="1"/>
  <c r="Q755" i="1"/>
  <c r="O756" i="1"/>
  <c r="M756" i="1"/>
  <c r="P756" i="1"/>
  <c r="N756" i="1"/>
  <c r="O48" i="1"/>
  <c r="M48" i="1"/>
  <c r="P48" i="1"/>
  <c r="N48" i="1"/>
  <c r="K756" i="1"/>
  <c r="K48" i="1"/>
  <c r="I47" i="1"/>
  <c r="L47" i="1"/>
  <c r="AO755" i="1"/>
  <c r="W758" i="1"/>
  <c r="T757" i="1"/>
  <c r="U757" i="1"/>
  <c r="X757" i="1"/>
  <c r="AO49" i="1"/>
  <c r="J756" i="1"/>
  <c r="AH756" i="1"/>
  <c r="AB756" i="1"/>
  <c r="AI756" i="1"/>
  <c r="Z756" i="1"/>
  <c r="AG756" i="1"/>
  <c r="AJ756" i="1"/>
  <c r="AA756" i="1"/>
  <c r="Y47" i="1"/>
  <c r="G45" i="1"/>
  <c r="H46" i="1"/>
  <c r="BB46" i="1" s="1"/>
  <c r="X46" i="1"/>
  <c r="W46" i="1"/>
  <c r="T46" i="1"/>
  <c r="U46" i="1"/>
  <c r="V46" i="1"/>
  <c r="J48" i="1"/>
  <c r="AG48" i="1"/>
  <c r="AI48" i="1"/>
  <c r="AB48" i="1"/>
  <c r="Z48" i="1"/>
  <c r="AH48" i="1"/>
  <c r="AJ48" i="1"/>
  <c r="AA48" i="1"/>
  <c r="B759" i="1"/>
  <c r="D759" i="1"/>
  <c r="A760" i="1"/>
  <c r="C759" i="1"/>
  <c r="E759" i="1" s="1"/>
  <c r="V757" i="1"/>
  <c r="F758" i="1"/>
  <c r="U758" i="1" s="1"/>
  <c r="S756" i="1" l="1"/>
  <c r="BK45" i="1"/>
  <c r="BO45" i="1"/>
  <c r="BL45" i="1"/>
  <c r="AY45" i="1"/>
  <c r="AX45" i="1"/>
  <c r="BH757" i="1"/>
  <c r="BH47" i="1"/>
  <c r="BA755" i="1"/>
  <c r="BA49" i="1"/>
  <c r="BJ46" i="1"/>
  <c r="BG755" i="1"/>
  <c r="BF755" i="1"/>
  <c r="BG49" i="1"/>
  <c r="BF49" i="1"/>
  <c r="BE48" i="1"/>
  <c r="AZ48" i="1" s="1"/>
  <c r="BE756" i="1"/>
  <c r="AZ756" i="1" s="1"/>
  <c r="BC46" i="1"/>
  <c r="BD46" i="1"/>
  <c r="R48" i="1"/>
  <c r="S48" i="1"/>
  <c r="R756" i="1"/>
  <c r="Q48" i="1"/>
  <c r="Q756" i="1"/>
  <c r="O47" i="1"/>
  <c r="M47" i="1"/>
  <c r="P47" i="1"/>
  <c r="N47" i="1"/>
  <c r="K47" i="1"/>
  <c r="I757" i="1"/>
  <c r="L757" i="1"/>
  <c r="I46" i="1"/>
  <c r="L46" i="1"/>
  <c r="F759" i="1"/>
  <c r="H759" i="1" s="1"/>
  <c r="BB759" i="1" s="1"/>
  <c r="Y757" i="1"/>
  <c r="V758" i="1"/>
  <c r="X758" i="1"/>
  <c r="H758" i="1"/>
  <c r="BB758" i="1" s="1"/>
  <c r="W759" i="1"/>
  <c r="B760" i="1"/>
  <c r="A761" i="1"/>
  <c r="C760" i="1"/>
  <c r="E760" i="1" s="1"/>
  <c r="D760" i="1"/>
  <c r="AO48" i="1"/>
  <c r="Y46" i="1"/>
  <c r="G44" i="1"/>
  <c r="H45" i="1"/>
  <c r="BB45" i="1" s="1"/>
  <c r="X45" i="1"/>
  <c r="W45" i="1"/>
  <c r="T45" i="1"/>
  <c r="V45" i="1"/>
  <c r="U45" i="1"/>
  <c r="J47" i="1"/>
  <c r="AH47" i="1"/>
  <c r="AJ47" i="1"/>
  <c r="AA47" i="1"/>
  <c r="R47" i="1" s="1"/>
  <c r="AG47" i="1"/>
  <c r="AI47" i="1"/>
  <c r="AB47" i="1"/>
  <c r="Z47" i="1"/>
  <c r="AO756" i="1"/>
  <c r="T758" i="1"/>
  <c r="V759" i="1" l="1"/>
  <c r="BK44" i="1"/>
  <c r="BO44" i="1"/>
  <c r="BL44" i="1"/>
  <c r="AX44" i="1"/>
  <c r="AY44" i="1"/>
  <c r="BH46" i="1"/>
  <c r="BA756" i="1"/>
  <c r="BA48" i="1"/>
  <c r="BJ45" i="1"/>
  <c r="BJ758" i="1"/>
  <c r="BJ759" i="1"/>
  <c r="BF48" i="1"/>
  <c r="BG48" i="1"/>
  <c r="BE47" i="1"/>
  <c r="AZ47" i="1" s="1"/>
  <c r="BF756" i="1"/>
  <c r="BG756" i="1"/>
  <c r="BC45" i="1"/>
  <c r="BD45" i="1"/>
  <c r="BC758" i="1"/>
  <c r="BD758" i="1"/>
  <c r="BC759" i="1"/>
  <c r="BD759" i="1"/>
  <c r="Q47" i="1"/>
  <c r="S47" i="1"/>
  <c r="T759" i="1"/>
  <c r="I759" i="1" s="1"/>
  <c r="U759" i="1"/>
  <c r="X759" i="1"/>
  <c r="O46" i="1"/>
  <c r="M46" i="1"/>
  <c r="P46" i="1"/>
  <c r="N46" i="1"/>
  <c r="O757" i="1"/>
  <c r="M757" i="1"/>
  <c r="P757" i="1"/>
  <c r="N757" i="1"/>
  <c r="K46" i="1"/>
  <c r="K757" i="1"/>
  <c r="I758" i="1"/>
  <c r="L758" i="1"/>
  <c r="I45" i="1"/>
  <c r="L45" i="1"/>
  <c r="F760" i="1"/>
  <c r="AO47" i="1"/>
  <c r="Y758" i="1"/>
  <c r="Y45" i="1"/>
  <c r="G43" i="1"/>
  <c r="H44" i="1"/>
  <c r="BB44" i="1" s="1"/>
  <c r="X44" i="1"/>
  <c r="W44" i="1"/>
  <c r="T44" i="1"/>
  <c r="U44" i="1"/>
  <c r="V44" i="1"/>
  <c r="J46" i="1"/>
  <c r="AI46" i="1"/>
  <c r="AG46" i="1"/>
  <c r="AB46" i="1"/>
  <c r="Z46" i="1"/>
  <c r="AJ46" i="1"/>
  <c r="AH46" i="1"/>
  <c r="AA46" i="1"/>
  <c r="H760" i="1"/>
  <c r="BB760" i="1" s="1"/>
  <c r="W760" i="1"/>
  <c r="X760" i="1"/>
  <c r="T760" i="1"/>
  <c r="U760" i="1"/>
  <c r="V760" i="1"/>
  <c r="B761" i="1"/>
  <c r="C761" i="1"/>
  <c r="E761" i="1" s="1"/>
  <c r="D761" i="1"/>
  <c r="A762" i="1"/>
  <c r="AI757" i="1"/>
  <c r="AG757" i="1"/>
  <c r="J757" i="1"/>
  <c r="AH757" i="1"/>
  <c r="AJ757" i="1"/>
  <c r="AA757" i="1"/>
  <c r="AB757" i="1"/>
  <c r="Z757" i="1"/>
  <c r="BK43" i="1" l="1"/>
  <c r="BO43" i="1"/>
  <c r="BL43" i="1"/>
  <c r="AY43" i="1"/>
  <c r="AX43" i="1"/>
  <c r="Q46" i="1"/>
  <c r="L759" i="1"/>
  <c r="BH758" i="1"/>
  <c r="BH45" i="1"/>
  <c r="BH759" i="1"/>
  <c r="BA47" i="1"/>
  <c r="BJ760" i="1"/>
  <c r="BJ44" i="1"/>
  <c r="R46" i="1"/>
  <c r="S46" i="1"/>
  <c r="Q757" i="1"/>
  <c r="BG47" i="1"/>
  <c r="BF47" i="1"/>
  <c r="BE757" i="1"/>
  <c r="AZ757" i="1" s="1"/>
  <c r="BE46" i="1"/>
  <c r="AZ46" i="1" s="1"/>
  <c r="BC760" i="1"/>
  <c r="BD760" i="1"/>
  <c r="BC44" i="1"/>
  <c r="BD44" i="1"/>
  <c r="S757" i="1"/>
  <c r="Y759" i="1"/>
  <c r="R757" i="1"/>
  <c r="O45" i="1"/>
  <c r="M45" i="1"/>
  <c r="P45" i="1"/>
  <c r="N45" i="1"/>
  <c r="O758" i="1"/>
  <c r="M758" i="1"/>
  <c r="P758" i="1"/>
  <c r="N758" i="1"/>
  <c r="O759" i="1"/>
  <c r="M759" i="1"/>
  <c r="P759" i="1"/>
  <c r="N759" i="1"/>
  <c r="K45" i="1"/>
  <c r="K758" i="1"/>
  <c r="K759" i="1"/>
  <c r="I760" i="1"/>
  <c r="L760" i="1"/>
  <c r="I44" i="1"/>
  <c r="L44" i="1"/>
  <c r="J759" i="1"/>
  <c r="AG759" i="1"/>
  <c r="AH759" i="1"/>
  <c r="AI759" i="1"/>
  <c r="AJ759" i="1"/>
  <c r="AB759" i="1"/>
  <c r="S759" i="1" s="1"/>
  <c r="Z759" i="1"/>
  <c r="Q759" i="1" s="1"/>
  <c r="AA759" i="1"/>
  <c r="B762" i="1"/>
  <c r="A763" i="1"/>
  <c r="C762" i="1"/>
  <c r="E762" i="1" s="1"/>
  <c r="D762" i="1"/>
  <c r="W761" i="1"/>
  <c r="Y760" i="1"/>
  <c r="J758" i="1"/>
  <c r="AB758" i="1"/>
  <c r="S758" i="1" s="1"/>
  <c r="AJ758" i="1"/>
  <c r="AH758" i="1"/>
  <c r="AA758" i="1"/>
  <c r="AI758" i="1"/>
  <c r="AG758" i="1"/>
  <c r="Z758" i="1"/>
  <c r="AO757" i="1"/>
  <c r="AO46" i="1"/>
  <c r="Y44" i="1"/>
  <c r="G42" i="1"/>
  <c r="H43" i="1"/>
  <c r="BB43" i="1" s="1"/>
  <c r="X43" i="1"/>
  <c r="W43" i="1"/>
  <c r="T43" i="1"/>
  <c r="U43" i="1"/>
  <c r="V43" i="1"/>
  <c r="J45" i="1"/>
  <c r="AI45" i="1"/>
  <c r="AB45" i="1"/>
  <c r="AH45" i="1"/>
  <c r="Z45" i="1"/>
  <c r="Q45" i="1" s="1"/>
  <c r="AJ45" i="1"/>
  <c r="AG45" i="1"/>
  <c r="AA45" i="1"/>
  <c r="F761" i="1"/>
  <c r="X761" i="1" s="1"/>
  <c r="R45" i="1" l="1"/>
  <c r="R759" i="1"/>
  <c r="BK42" i="1"/>
  <c r="BO42" i="1"/>
  <c r="BL42" i="1"/>
  <c r="AX42" i="1"/>
  <c r="AY42" i="1"/>
  <c r="BH44" i="1"/>
  <c r="BH760" i="1"/>
  <c r="BA46" i="1"/>
  <c r="BA757" i="1"/>
  <c r="BJ43" i="1"/>
  <c r="BG757" i="1"/>
  <c r="BF757" i="1"/>
  <c r="BE759" i="1"/>
  <c r="AZ759" i="1" s="1"/>
  <c r="BE758" i="1"/>
  <c r="AZ758" i="1" s="1"/>
  <c r="BE45" i="1"/>
  <c r="AZ45" i="1" s="1"/>
  <c r="BF46" i="1"/>
  <c r="BG46" i="1"/>
  <c r="S45" i="1"/>
  <c r="R758" i="1"/>
  <c r="BC43" i="1"/>
  <c r="BD43" i="1"/>
  <c r="F762" i="1"/>
  <c r="Q758" i="1"/>
  <c r="O44" i="1"/>
  <c r="M44" i="1"/>
  <c r="P44" i="1"/>
  <c r="N44" i="1"/>
  <c r="O760" i="1"/>
  <c r="M760" i="1"/>
  <c r="P760" i="1"/>
  <c r="N760" i="1"/>
  <c r="K44" i="1"/>
  <c r="K760" i="1"/>
  <c r="I43" i="1"/>
  <c r="L43" i="1"/>
  <c r="AO758" i="1"/>
  <c r="AI760" i="1"/>
  <c r="AJ760" i="1"/>
  <c r="AG760" i="1"/>
  <c r="AH760" i="1"/>
  <c r="AB760" i="1"/>
  <c r="Z760" i="1"/>
  <c r="J760" i="1"/>
  <c r="AA760" i="1"/>
  <c r="R760" i="1" s="1"/>
  <c r="H762" i="1"/>
  <c r="BB762" i="1" s="1"/>
  <c r="W762" i="1"/>
  <c r="X762" i="1"/>
  <c r="U762" i="1"/>
  <c r="V762" i="1"/>
  <c r="T762" i="1"/>
  <c r="AO759" i="1"/>
  <c r="V761" i="1"/>
  <c r="H761" i="1"/>
  <c r="BB761" i="1" s="1"/>
  <c r="AO45" i="1"/>
  <c r="Y43" i="1"/>
  <c r="G41" i="1"/>
  <c r="H42" i="1"/>
  <c r="BB42" i="1" s="1"/>
  <c r="X42" i="1"/>
  <c r="W42" i="1"/>
  <c r="T42" i="1"/>
  <c r="U42" i="1"/>
  <c r="V42" i="1"/>
  <c r="J44" i="1"/>
  <c r="AG44" i="1"/>
  <c r="AI44" i="1"/>
  <c r="AB44" i="1"/>
  <c r="S44" i="1" s="1"/>
  <c r="Z44" i="1"/>
  <c r="Q44" i="1" s="1"/>
  <c r="AH44" i="1"/>
  <c r="AJ44" i="1"/>
  <c r="AA44" i="1"/>
  <c r="R44" i="1" s="1"/>
  <c r="B763" i="1"/>
  <c r="D763" i="1"/>
  <c r="A764" i="1"/>
  <c r="C763" i="1"/>
  <c r="E763" i="1" s="1"/>
  <c r="T761" i="1"/>
  <c r="U761" i="1"/>
  <c r="BK41" i="1" l="1"/>
  <c r="BO41" i="1"/>
  <c r="BL41" i="1"/>
  <c r="AY41" i="1"/>
  <c r="AX41" i="1"/>
  <c r="BH43" i="1"/>
  <c r="BA758" i="1"/>
  <c r="BA45" i="1"/>
  <c r="BA759" i="1"/>
  <c r="BJ42" i="1"/>
  <c r="BJ761" i="1"/>
  <c r="BJ762" i="1"/>
  <c r="BG45" i="1"/>
  <c r="BF45" i="1"/>
  <c r="BG759" i="1"/>
  <c r="BF759" i="1"/>
  <c r="BE760" i="1"/>
  <c r="AZ760" i="1" s="1"/>
  <c r="BE44" i="1"/>
  <c r="AZ44" i="1" s="1"/>
  <c r="BF758" i="1"/>
  <c r="BG758" i="1"/>
  <c r="BC42" i="1"/>
  <c r="BD42" i="1"/>
  <c r="BC761" i="1"/>
  <c r="BD761" i="1"/>
  <c r="BC762" i="1"/>
  <c r="BD762" i="1"/>
  <c r="Q760" i="1"/>
  <c r="S760" i="1"/>
  <c r="O43" i="1"/>
  <c r="M43" i="1"/>
  <c r="P43" i="1"/>
  <c r="N43" i="1"/>
  <c r="K43" i="1"/>
  <c r="I42" i="1"/>
  <c r="L42" i="1"/>
  <c r="I762" i="1"/>
  <c r="L762" i="1"/>
  <c r="I761" i="1"/>
  <c r="L761" i="1"/>
  <c r="F763" i="1"/>
  <c r="H763" i="1" s="1"/>
  <c r="BB763" i="1" s="1"/>
  <c r="W763" i="1"/>
  <c r="Y762" i="1"/>
  <c r="AO760" i="1"/>
  <c r="Y761" i="1"/>
  <c r="B764" i="1"/>
  <c r="A765" i="1"/>
  <c r="C764" i="1"/>
  <c r="E764" i="1" s="1"/>
  <c r="D764" i="1"/>
  <c r="Y42" i="1"/>
  <c r="G40" i="1"/>
  <c r="H41" i="1"/>
  <c r="BB41" i="1" s="1"/>
  <c r="X41" i="1"/>
  <c r="W41" i="1"/>
  <c r="T41" i="1"/>
  <c r="V41" i="1"/>
  <c r="U41" i="1"/>
  <c r="J43" i="1"/>
  <c r="AJ43" i="1"/>
  <c r="AH43" i="1"/>
  <c r="AA43" i="1"/>
  <c r="R43" i="1" s="1"/>
  <c r="AI43" i="1"/>
  <c r="AG43" i="1"/>
  <c r="AB43" i="1"/>
  <c r="Z43" i="1"/>
  <c r="AO44" i="1"/>
  <c r="BK40" i="1" l="1"/>
  <c r="BO40" i="1"/>
  <c r="BL40" i="1"/>
  <c r="AX40" i="1"/>
  <c r="AY40" i="1"/>
  <c r="T763" i="1"/>
  <c r="BH762" i="1"/>
  <c r="BH761" i="1"/>
  <c r="BH42" i="1"/>
  <c r="BA44" i="1"/>
  <c r="BA760" i="1"/>
  <c r="BJ41" i="1"/>
  <c r="BJ763" i="1"/>
  <c r="BF760" i="1"/>
  <c r="BG760" i="1"/>
  <c r="BF44" i="1"/>
  <c r="BG44" i="1"/>
  <c r="BE43" i="1"/>
  <c r="AZ43" i="1" s="1"/>
  <c r="BC41" i="1"/>
  <c r="BD41" i="1"/>
  <c r="BC763" i="1"/>
  <c r="BD763" i="1"/>
  <c r="Q43" i="1"/>
  <c r="S43" i="1"/>
  <c r="O761" i="1"/>
  <c r="M761" i="1"/>
  <c r="P761" i="1"/>
  <c r="N761" i="1"/>
  <c r="O762" i="1"/>
  <c r="M762" i="1"/>
  <c r="P762" i="1"/>
  <c r="N762" i="1"/>
  <c r="O42" i="1"/>
  <c r="M42" i="1"/>
  <c r="P42" i="1"/>
  <c r="N42" i="1"/>
  <c r="K761" i="1"/>
  <c r="K762" i="1"/>
  <c r="K42" i="1"/>
  <c r="I763" i="1"/>
  <c r="L763" i="1"/>
  <c r="I41" i="1"/>
  <c r="L41" i="1"/>
  <c r="U763" i="1"/>
  <c r="X763" i="1"/>
  <c r="F764" i="1"/>
  <c r="V763" i="1"/>
  <c r="AO43" i="1"/>
  <c r="Y41" i="1"/>
  <c r="G39" i="1"/>
  <c r="H40" i="1"/>
  <c r="BB40" i="1" s="1"/>
  <c r="X40" i="1"/>
  <c r="W40" i="1"/>
  <c r="T40" i="1"/>
  <c r="U40" i="1"/>
  <c r="V40" i="1"/>
  <c r="J42" i="1"/>
  <c r="AH42" i="1"/>
  <c r="AI42" i="1"/>
  <c r="AG42" i="1"/>
  <c r="AB42" i="1"/>
  <c r="S42" i="1" s="1"/>
  <c r="Z42" i="1"/>
  <c r="AJ42" i="1"/>
  <c r="AA42" i="1"/>
  <c r="X764" i="1"/>
  <c r="H764" i="1"/>
  <c r="BB764" i="1" s="1"/>
  <c r="W764" i="1"/>
  <c r="U764" i="1"/>
  <c r="V764" i="1"/>
  <c r="T764" i="1"/>
  <c r="B765" i="1"/>
  <c r="D765" i="1"/>
  <c r="A766" i="1"/>
  <c r="C765" i="1"/>
  <c r="E765" i="1" s="1"/>
  <c r="J761" i="1"/>
  <c r="AI761" i="1"/>
  <c r="AB761" i="1"/>
  <c r="S761" i="1" s="1"/>
  <c r="AJ761" i="1"/>
  <c r="AH761" i="1"/>
  <c r="AA761" i="1"/>
  <c r="AG761" i="1"/>
  <c r="Z761" i="1"/>
  <c r="J762" i="1"/>
  <c r="AI762" i="1"/>
  <c r="AB762" i="1"/>
  <c r="S762" i="1" s="1"/>
  <c r="AH762" i="1"/>
  <c r="Z762" i="1"/>
  <c r="AJ762" i="1"/>
  <c r="AG762" i="1"/>
  <c r="AA762" i="1"/>
  <c r="Q761" i="1" l="1"/>
  <c r="Q42" i="1"/>
  <c r="BK39" i="1"/>
  <c r="BO39" i="1"/>
  <c r="BL39" i="1"/>
  <c r="AY39" i="1"/>
  <c r="AX39" i="1"/>
  <c r="BH763" i="1"/>
  <c r="BH41" i="1"/>
  <c r="BA43" i="1"/>
  <c r="BJ764" i="1"/>
  <c r="BJ40" i="1"/>
  <c r="BG43" i="1"/>
  <c r="BF43" i="1"/>
  <c r="BE42" i="1"/>
  <c r="AZ42" i="1" s="1"/>
  <c r="BE762" i="1"/>
  <c r="AZ762" i="1" s="1"/>
  <c r="BE761" i="1"/>
  <c r="AZ761" i="1" s="1"/>
  <c r="BC40" i="1"/>
  <c r="BD40" i="1"/>
  <c r="BC764" i="1"/>
  <c r="BD764" i="1"/>
  <c r="Q762" i="1"/>
  <c r="R762" i="1"/>
  <c r="R761" i="1"/>
  <c r="R42" i="1"/>
  <c r="O41" i="1"/>
  <c r="M41" i="1"/>
  <c r="P41" i="1"/>
  <c r="N41" i="1"/>
  <c r="O763" i="1"/>
  <c r="M763" i="1"/>
  <c r="P763" i="1"/>
  <c r="N763" i="1"/>
  <c r="K41" i="1"/>
  <c r="K763" i="1"/>
  <c r="I764" i="1"/>
  <c r="L764" i="1"/>
  <c r="I40" i="1"/>
  <c r="L40" i="1"/>
  <c r="Y763" i="1"/>
  <c r="B766" i="1"/>
  <c r="A767" i="1"/>
  <c r="C766" i="1"/>
  <c r="E766" i="1" s="1"/>
  <c r="D766" i="1"/>
  <c r="Y764" i="1"/>
  <c r="J41" i="1"/>
  <c r="AG41" i="1"/>
  <c r="AB41" i="1"/>
  <c r="AJ41" i="1"/>
  <c r="Z41" i="1"/>
  <c r="AH41" i="1"/>
  <c r="AI41" i="1"/>
  <c r="AA41" i="1"/>
  <c r="AO42" i="1"/>
  <c r="J763" i="1"/>
  <c r="AI763" i="1"/>
  <c r="AB763" i="1"/>
  <c r="AJ763" i="1"/>
  <c r="AG763" i="1"/>
  <c r="Z763" i="1"/>
  <c r="AH763" i="1"/>
  <c r="AA763" i="1"/>
  <c r="R763" i="1" s="1"/>
  <c r="AO762" i="1"/>
  <c r="AO761" i="1"/>
  <c r="W765" i="1"/>
  <c r="Y40" i="1"/>
  <c r="G38" i="1"/>
  <c r="H39" i="1"/>
  <c r="BB39" i="1" s="1"/>
  <c r="X39" i="1"/>
  <c r="W39" i="1"/>
  <c r="T39" i="1"/>
  <c r="U39" i="1"/>
  <c r="V39" i="1"/>
  <c r="F765" i="1"/>
  <c r="X765" i="1" s="1"/>
  <c r="S41" i="1" l="1"/>
  <c r="BK38" i="1"/>
  <c r="BO38" i="1"/>
  <c r="BL38" i="1"/>
  <c r="AX38" i="1"/>
  <c r="AY38" i="1"/>
  <c r="BH764" i="1"/>
  <c r="BH40" i="1"/>
  <c r="Q41" i="1"/>
  <c r="BA761" i="1"/>
  <c r="BA42" i="1"/>
  <c r="BA762" i="1"/>
  <c r="BJ39" i="1"/>
  <c r="BG761" i="1"/>
  <c r="BF761" i="1"/>
  <c r="BF42" i="1"/>
  <c r="BG42" i="1"/>
  <c r="BE763" i="1"/>
  <c r="AZ763" i="1" s="1"/>
  <c r="BE41" i="1"/>
  <c r="AZ41" i="1" s="1"/>
  <c r="BF762" i="1"/>
  <c r="BG762" i="1"/>
  <c r="BC39" i="1"/>
  <c r="BD39" i="1"/>
  <c r="Q763" i="1"/>
  <c r="R41" i="1"/>
  <c r="S763" i="1"/>
  <c r="O40" i="1"/>
  <c r="M40" i="1"/>
  <c r="P40" i="1"/>
  <c r="N40" i="1"/>
  <c r="O764" i="1"/>
  <c r="M764" i="1"/>
  <c r="P764" i="1"/>
  <c r="N764" i="1"/>
  <c r="K40" i="1"/>
  <c r="K764" i="1"/>
  <c r="I39" i="1"/>
  <c r="L39" i="1"/>
  <c r="F766" i="1"/>
  <c r="Y39" i="1"/>
  <c r="G37" i="1"/>
  <c r="H38" i="1"/>
  <c r="BB38" i="1" s="1"/>
  <c r="X38" i="1"/>
  <c r="W38" i="1"/>
  <c r="T38" i="1"/>
  <c r="U38" i="1"/>
  <c r="V38" i="1"/>
  <c r="J40" i="1"/>
  <c r="AG40" i="1"/>
  <c r="AI40" i="1"/>
  <c r="AB40" i="1"/>
  <c r="S40" i="1" s="1"/>
  <c r="Z40" i="1"/>
  <c r="Q40" i="1" s="1"/>
  <c r="AH40" i="1"/>
  <c r="AJ40" i="1"/>
  <c r="AA40" i="1"/>
  <c r="R40" i="1" s="1"/>
  <c r="H766" i="1"/>
  <c r="BB766" i="1" s="1"/>
  <c r="W766" i="1"/>
  <c r="X766" i="1"/>
  <c r="U766" i="1"/>
  <c r="V766" i="1"/>
  <c r="T766" i="1"/>
  <c r="V765" i="1"/>
  <c r="H765" i="1"/>
  <c r="BB765" i="1" s="1"/>
  <c r="AO763" i="1"/>
  <c r="J764" i="1"/>
  <c r="AG764" i="1"/>
  <c r="AH764" i="1"/>
  <c r="AA764" i="1"/>
  <c r="AI764" i="1"/>
  <c r="AJ764" i="1"/>
  <c r="AB764" i="1"/>
  <c r="S764" i="1" s="1"/>
  <c r="Z764" i="1"/>
  <c r="Q764" i="1" s="1"/>
  <c r="B767" i="1"/>
  <c r="D767" i="1"/>
  <c r="A768" i="1"/>
  <c r="C767" i="1"/>
  <c r="E767" i="1" s="1"/>
  <c r="T765" i="1"/>
  <c r="U765" i="1"/>
  <c r="AO41" i="1"/>
  <c r="BK37" i="1" l="1"/>
  <c r="BO37" i="1"/>
  <c r="BL37" i="1"/>
  <c r="AY37" i="1"/>
  <c r="AX37" i="1"/>
  <c r="BH39" i="1"/>
  <c r="BA41" i="1"/>
  <c r="BA763" i="1"/>
  <c r="BJ766" i="1"/>
  <c r="BJ38" i="1"/>
  <c r="BJ765" i="1"/>
  <c r="BG763" i="1"/>
  <c r="BF763" i="1"/>
  <c r="BE764" i="1"/>
  <c r="AZ764" i="1" s="1"/>
  <c r="BE40" i="1"/>
  <c r="AZ40" i="1" s="1"/>
  <c r="BG41" i="1"/>
  <c r="BF41" i="1"/>
  <c r="BC766" i="1"/>
  <c r="BD766" i="1"/>
  <c r="BC38" i="1"/>
  <c r="BD38" i="1"/>
  <c r="BC765" i="1"/>
  <c r="BD765" i="1"/>
  <c r="R764" i="1"/>
  <c r="O39" i="1"/>
  <c r="M39" i="1"/>
  <c r="P39" i="1"/>
  <c r="N39" i="1"/>
  <c r="K39" i="1"/>
  <c r="I765" i="1"/>
  <c r="L765" i="1"/>
  <c r="I766" i="1"/>
  <c r="L766" i="1"/>
  <c r="I38" i="1"/>
  <c r="L38" i="1"/>
  <c r="F767" i="1"/>
  <c r="X767" i="1" s="1"/>
  <c r="AO40" i="1"/>
  <c r="Y38" i="1"/>
  <c r="G36" i="1"/>
  <c r="H37" i="1"/>
  <c r="BB37" i="1" s="1"/>
  <c r="X37" i="1"/>
  <c r="W37" i="1"/>
  <c r="T37" i="1"/>
  <c r="V37" i="1"/>
  <c r="U37" i="1"/>
  <c r="J39" i="1"/>
  <c r="AG39" i="1"/>
  <c r="AI39" i="1"/>
  <c r="AB39" i="1"/>
  <c r="S39" i="1" s="1"/>
  <c r="Z39" i="1"/>
  <c r="AH39" i="1"/>
  <c r="AJ39" i="1"/>
  <c r="AA39" i="1"/>
  <c r="R39" i="1" s="1"/>
  <c r="H767" i="1"/>
  <c r="BB767" i="1" s="1"/>
  <c r="W767" i="1"/>
  <c r="T767" i="1"/>
  <c r="U767" i="1"/>
  <c r="V767" i="1"/>
  <c r="AO764" i="1"/>
  <c r="Y765" i="1"/>
  <c r="B768" i="1"/>
  <c r="C768" i="1"/>
  <c r="E768" i="1" s="1"/>
  <c r="D768" i="1"/>
  <c r="A769" i="1"/>
  <c r="Y766" i="1"/>
  <c r="Q39" i="1" l="1"/>
  <c r="BK36" i="1"/>
  <c r="BO36" i="1"/>
  <c r="BL36" i="1"/>
  <c r="AX36" i="1"/>
  <c r="AY36" i="1"/>
  <c r="BH765" i="1"/>
  <c r="BH38" i="1"/>
  <c r="BH766" i="1"/>
  <c r="BA40" i="1"/>
  <c r="BA764" i="1"/>
  <c r="BJ767" i="1"/>
  <c r="BJ37" i="1"/>
  <c r="BF764" i="1"/>
  <c r="BG764" i="1"/>
  <c r="BE39" i="1"/>
  <c r="AZ39" i="1" s="1"/>
  <c r="BF40" i="1"/>
  <c r="BG40" i="1"/>
  <c r="BC767" i="1"/>
  <c r="BD767" i="1"/>
  <c r="BC37" i="1"/>
  <c r="BD37" i="1"/>
  <c r="O38" i="1"/>
  <c r="M38" i="1"/>
  <c r="P38" i="1"/>
  <c r="N38" i="1"/>
  <c r="O766" i="1"/>
  <c r="M766" i="1"/>
  <c r="P766" i="1"/>
  <c r="N766" i="1"/>
  <c r="O765" i="1"/>
  <c r="M765" i="1"/>
  <c r="P765" i="1"/>
  <c r="N765" i="1"/>
  <c r="K38" i="1"/>
  <c r="K766" i="1"/>
  <c r="K765" i="1"/>
  <c r="I767" i="1"/>
  <c r="L767" i="1"/>
  <c r="I37" i="1"/>
  <c r="L37" i="1"/>
  <c r="W768" i="1"/>
  <c r="J766" i="1"/>
  <c r="AG766" i="1"/>
  <c r="AH766" i="1"/>
  <c r="AB766" i="1"/>
  <c r="Z766" i="1"/>
  <c r="AI766" i="1"/>
  <c r="AJ766" i="1"/>
  <c r="AA766" i="1"/>
  <c r="Y767" i="1"/>
  <c r="AO39" i="1"/>
  <c r="Y37" i="1"/>
  <c r="G35" i="1"/>
  <c r="H36" i="1"/>
  <c r="BB36" i="1" s="1"/>
  <c r="X36" i="1"/>
  <c r="W36" i="1"/>
  <c r="T36" i="1"/>
  <c r="U36" i="1"/>
  <c r="V36" i="1"/>
  <c r="J38" i="1"/>
  <c r="AJ38" i="1"/>
  <c r="AH38" i="1"/>
  <c r="AA38" i="1"/>
  <c r="AI38" i="1"/>
  <c r="AG38" i="1"/>
  <c r="AB38" i="1"/>
  <c r="S38" i="1" s="1"/>
  <c r="Z38" i="1"/>
  <c r="F768" i="1"/>
  <c r="T768" i="1" s="1"/>
  <c r="B769" i="1"/>
  <c r="C769" i="1"/>
  <c r="E769" i="1" s="1"/>
  <c r="A770" i="1"/>
  <c r="D769" i="1"/>
  <c r="F769" i="1" s="1"/>
  <c r="AI765" i="1"/>
  <c r="AJ765" i="1"/>
  <c r="AA765" i="1"/>
  <c r="J765" i="1"/>
  <c r="AG765" i="1"/>
  <c r="AH765" i="1"/>
  <c r="AB765" i="1"/>
  <c r="Z765" i="1"/>
  <c r="BK35" i="1" l="1"/>
  <c r="BL35" i="1"/>
  <c r="BO35" i="1"/>
  <c r="AY35" i="1"/>
  <c r="AX35" i="1"/>
  <c r="BH37" i="1"/>
  <c r="BH767" i="1"/>
  <c r="BA39" i="1"/>
  <c r="BJ36" i="1"/>
  <c r="BG39" i="1"/>
  <c r="BF39" i="1"/>
  <c r="BE765" i="1"/>
  <c r="AZ765" i="1" s="1"/>
  <c r="BE766" i="1"/>
  <c r="AZ766" i="1" s="1"/>
  <c r="BE38" i="1"/>
  <c r="AZ38" i="1" s="1"/>
  <c r="BC36" i="1"/>
  <c r="BD36" i="1"/>
  <c r="Q38" i="1"/>
  <c r="S765" i="1"/>
  <c r="R765" i="1"/>
  <c r="R38" i="1"/>
  <c r="R766" i="1"/>
  <c r="S766" i="1"/>
  <c r="Q765" i="1"/>
  <c r="Q766" i="1"/>
  <c r="O37" i="1"/>
  <c r="M37" i="1"/>
  <c r="P37" i="1"/>
  <c r="N37" i="1"/>
  <c r="O767" i="1"/>
  <c r="M767" i="1"/>
  <c r="P767" i="1"/>
  <c r="N767" i="1"/>
  <c r="K37" i="1"/>
  <c r="K767" i="1"/>
  <c r="I768" i="1"/>
  <c r="I36" i="1"/>
  <c r="L36" i="1"/>
  <c r="AO765" i="1"/>
  <c r="H769" i="1"/>
  <c r="BB769" i="1" s="1"/>
  <c r="X769" i="1"/>
  <c r="W769" i="1"/>
  <c r="U769" i="1"/>
  <c r="V769" i="1"/>
  <c r="T769" i="1"/>
  <c r="Y36" i="1"/>
  <c r="G34" i="1"/>
  <c r="H35" i="1"/>
  <c r="BB35" i="1" s="1"/>
  <c r="X35" i="1"/>
  <c r="W35" i="1"/>
  <c r="T35" i="1"/>
  <c r="U35" i="1"/>
  <c r="V35" i="1"/>
  <c r="AO766" i="1"/>
  <c r="U768" i="1"/>
  <c r="X768" i="1"/>
  <c r="H768" i="1"/>
  <c r="B770" i="1"/>
  <c r="A771" i="1"/>
  <c r="C770" i="1"/>
  <c r="E770" i="1" s="1"/>
  <c r="D770" i="1"/>
  <c r="AO38" i="1"/>
  <c r="J37" i="1"/>
  <c r="AI37" i="1"/>
  <c r="AB37" i="1"/>
  <c r="AH37" i="1"/>
  <c r="Z37" i="1"/>
  <c r="AJ37" i="1"/>
  <c r="AG37" i="1"/>
  <c r="AA37" i="1"/>
  <c r="R37" i="1" s="1"/>
  <c r="J767" i="1"/>
  <c r="AG767" i="1"/>
  <c r="AH767" i="1"/>
  <c r="AB767" i="1"/>
  <c r="S767" i="1" s="1"/>
  <c r="Z767" i="1"/>
  <c r="AI767" i="1"/>
  <c r="AJ767" i="1"/>
  <c r="AA767" i="1"/>
  <c r="R767" i="1" s="1"/>
  <c r="V768" i="1"/>
  <c r="Q767" i="1" l="1"/>
  <c r="Q37" i="1"/>
  <c r="BK34" i="1"/>
  <c r="BO34" i="1"/>
  <c r="BL34" i="1"/>
  <c r="AX34" i="1"/>
  <c r="AY34" i="1"/>
  <c r="BH36" i="1"/>
  <c r="BA766" i="1"/>
  <c r="BA38" i="1"/>
  <c r="BA765" i="1"/>
  <c r="BJ35" i="1"/>
  <c r="BJ769" i="1"/>
  <c r="BF38" i="1"/>
  <c r="BG38" i="1"/>
  <c r="BG765" i="1"/>
  <c r="BF765" i="1"/>
  <c r="BE767" i="1"/>
  <c r="AZ767" i="1" s="1"/>
  <c r="BE37" i="1"/>
  <c r="AZ37" i="1" s="1"/>
  <c r="BF766" i="1"/>
  <c r="BG766" i="1"/>
  <c r="BC35" i="1"/>
  <c r="BD35" i="1"/>
  <c r="BC769" i="1"/>
  <c r="BD769" i="1"/>
  <c r="S37" i="1"/>
  <c r="L768" i="1"/>
  <c r="BB768" i="1"/>
  <c r="O768" i="1"/>
  <c r="M768" i="1"/>
  <c r="P768" i="1"/>
  <c r="N768" i="1"/>
  <c r="O36" i="1"/>
  <c r="M36" i="1"/>
  <c r="P36" i="1"/>
  <c r="N36" i="1"/>
  <c r="K768" i="1"/>
  <c r="K36" i="1"/>
  <c r="I35" i="1"/>
  <c r="L35" i="1"/>
  <c r="I769" i="1"/>
  <c r="L769" i="1"/>
  <c r="F770" i="1"/>
  <c r="H770" i="1" s="1"/>
  <c r="BB770" i="1" s="1"/>
  <c r="Y768" i="1"/>
  <c r="B771" i="1"/>
  <c r="C771" i="1"/>
  <c r="E771" i="1" s="1"/>
  <c r="D771" i="1"/>
  <c r="A772" i="1"/>
  <c r="Y769" i="1"/>
  <c r="AO767" i="1"/>
  <c r="AO37" i="1"/>
  <c r="W770" i="1"/>
  <c r="T770" i="1"/>
  <c r="Y35" i="1"/>
  <c r="G33" i="1"/>
  <c r="H34" i="1"/>
  <c r="BB34" i="1" s="1"/>
  <c r="X34" i="1"/>
  <c r="W34" i="1"/>
  <c r="T34" i="1"/>
  <c r="U34" i="1"/>
  <c r="V34" i="1"/>
  <c r="J36" i="1"/>
  <c r="AH36" i="1"/>
  <c r="AJ36" i="1"/>
  <c r="AA36" i="1"/>
  <c r="R36" i="1" s="1"/>
  <c r="AG36" i="1"/>
  <c r="AI36" i="1"/>
  <c r="AB36" i="1"/>
  <c r="Z36" i="1"/>
  <c r="AI768" i="1"/>
  <c r="AJ768" i="1"/>
  <c r="AB768" i="1"/>
  <c r="Z768" i="1"/>
  <c r="J768" i="1"/>
  <c r="AG768" i="1"/>
  <c r="AH768" i="1"/>
  <c r="AA768" i="1"/>
  <c r="R768" i="1" s="1"/>
  <c r="BK33" i="1" l="1"/>
  <c r="BO33" i="1"/>
  <c r="BL33" i="1"/>
  <c r="AY33" i="1"/>
  <c r="AX33" i="1"/>
  <c r="BH769" i="1"/>
  <c r="BH35" i="1"/>
  <c r="BA767" i="1"/>
  <c r="BA37" i="1"/>
  <c r="BJ34" i="1"/>
  <c r="BJ768" i="1"/>
  <c r="BJ770" i="1"/>
  <c r="BG767" i="1"/>
  <c r="BF767" i="1"/>
  <c r="BE36" i="1"/>
  <c r="AZ36" i="1" s="1"/>
  <c r="BE768" i="1"/>
  <c r="AZ768" i="1" s="1"/>
  <c r="BG37" i="1"/>
  <c r="BF37" i="1"/>
  <c r="BC34" i="1"/>
  <c r="BD34" i="1"/>
  <c r="BC768" i="1"/>
  <c r="BD768" i="1"/>
  <c r="BC770" i="1"/>
  <c r="BD770" i="1"/>
  <c r="Q768" i="1"/>
  <c r="Q36" i="1"/>
  <c r="V770" i="1"/>
  <c r="U770" i="1"/>
  <c r="S768" i="1"/>
  <c r="S36" i="1"/>
  <c r="X770" i="1"/>
  <c r="O769" i="1"/>
  <c r="M769" i="1"/>
  <c r="P769" i="1"/>
  <c r="N769" i="1"/>
  <c r="O35" i="1"/>
  <c r="M35" i="1"/>
  <c r="P35" i="1"/>
  <c r="N35" i="1"/>
  <c r="K769" i="1"/>
  <c r="K35" i="1"/>
  <c r="I34" i="1"/>
  <c r="L34" i="1"/>
  <c r="I770" i="1"/>
  <c r="L770" i="1"/>
  <c r="F771" i="1"/>
  <c r="AO36" i="1"/>
  <c r="AO768" i="1"/>
  <c r="Y34" i="1"/>
  <c r="G32" i="1"/>
  <c r="H33" i="1"/>
  <c r="BB33" i="1" s="1"/>
  <c r="X33" i="1"/>
  <c r="W33" i="1"/>
  <c r="T33" i="1"/>
  <c r="V33" i="1"/>
  <c r="U33" i="1"/>
  <c r="J35" i="1"/>
  <c r="AJ35" i="1"/>
  <c r="AH35" i="1"/>
  <c r="AA35" i="1"/>
  <c r="R35" i="1" s="1"/>
  <c r="AI35" i="1"/>
  <c r="AG35" i="1"/>
  <c r="AB35" i="1"/>
  <c r="Z35" i="1"/>
  <c r="J769" i="1"/>
  <c r="AG769" i="1"/>
  <c r="AH769" i="1"/>
  <c r="AB769" i="1"/>
  <c r="S769" i="1" s="1"/>
  <c r="Z769" i="1"/>
  <c r="AI769" i="1"/>
  <c r="AJ769" i="1"/>
  <c r="AA769" i="1"/>
  <c r="R769" i="1" s="1"/>
  <c r="B772" i="1"/>
  <c r="A773" i="1"/>
  <c r="C772" i="1"/>
  <c r="E772" i="1" s="1"/>
  <c r="D772" i="1"/>
  <c r="H771" i="1"/>
  <c r="BB771" i="1" s="1"/>
  <c r="X771" i="1"/>
  <c r="W771" i="1"/>
  <c r="U771" i="1"/>
  <c r="V771" i="1"/>
  <c r="T771" i="1"/>
  <c r="BK32" i="1" l="1"/>
  <c r="BO32" i="1"/>
  <c r="BL32" i="1"/>
  <c r="AX32" i="1"/>
  <c r="AY32" i="1"/>
  <c r="BH770" i="1"/>
  <c r="BH768" i="1"/>
  <c r="BH34" i="1"/>
  <c r="BA768" i="1"/>
  <c r="BA36" i="1"/>
  <c r="BJ771" i="1"/>
  <c r="BJ33" i="1"/>
  <c r="BF36" i="1"/>
  <c r="BG36" i="1"/>
  <c r="BE35" i="1"/>
  <c r="AZ35" i="1" s="1"/>
  <c r="BE769" i="1"/>
  <c r="AZ769" i="1" s="1"/>
  <c r="BF768" i="1"/>
  <c r="BG768" i="1"/>
  <c r="BC771" i="1"/>
  <c r="BD771" i="1"/>
  <c r="BC33" i="1"/>
  <c r="BD33" i="1"/>
  <c r="S35" i="1"/>
  <c r="Q35" i="1"/>
  <c r="Y770" i="1"/>
  <c r="Q769" i="1"/>
  <c r="O770" i="1"/>
  <c r="M770" i="1"/>
  <c r="P770" i="1"/>
  <c r="N770" i="1"/>
  <c r="O34" i="1"/>
  <c r="M34" i="1"/>
  <c r="P34" i="1"/>
  <c r="N34" i="1"/>
  <c r="K770" i="1"/>
  <c r="K34" i="1"/>
  <c r="I771" i="1"/>
  <c r="L771" i="1"/>
  <c r="I33" i="1"/>
  <c r="L33" i="1"/>
  <c r="F772" i="1"/>
  <c r="T772" i="1" s="1"/>
  <c r="AO35" i="1"/>
  <c r="W772" i="1"/>
  <c r="X772" i="1"/>
  <c r="AO769" i="1"/>
  <c r="Y33" i="1"/>
  <c r="G31" i="1"/>
  <c r="H32" i="1"/>
  <c r="BB32" i="1" s="1"/>
  <c r="X32" i="1"/>
  <c r="W32" i="1"/>
  <c r="T32" i="1"/>
  <c r="U32" i="1"/>
  <c r="V32" i="1"/>
  <c r="J34" i="1"/>
  <c r="AI34" i="1"/>
  <c r="AG34" i="1"/>
  <c r="AB34" i="1"/>
  <c r="Z34" i="1"/>
  <c r="AJ34" i="1"/>
  <c r="AH34" i="1"/>
  <c r="AA34" i="1"/>
  <c r="Y771" i="1"/>
  <c r="B773" i="1"/>
  <c r="C773" i="1"/>
  <c r="E773" i="1" s="1"/>
  <c r="A774" i="1"/>
  <c r="D773" i="1"/>
  <c r="J770" i="1"/>
  <c r="AG770" i="1"/>
  <c r="AH770" i="1"/>
  <c r="AA770" i="1"/>
  <c r="R770" i="1" s="1"/>
  <c r="AI770" i="1"/>
  <c r="AJ770" i="1"/>
  <c r="AB770" i="1"/>
  <c r="Z770" i="1"/>
  <c r="BK31" i="1" l="1"/>
  <c r="BO31" i="1"/>
  <c r="BL31" i="1"/>
  <c r="AY31" i="1"/>
  <c r="AX31" i="1"/>
  <c r="F773" i="1"/>
  <c r="H772" i="1"/>
  <c r="BB772" i="1" s="1"/>
  <c r="BJ772" i="1" s="1"/>
  <c r="BH33" i="1"/>
  <c r="BH771" i="1"/>
  <c r="BA35" i="1"/>
  <c r="BA769" i="1"/>
  <c r="BJ32" i="1"/>
  <c r="BG35" i="1"/>
  <c r="BF35" i="1"/>
  <c r="BG769" i="1"/>
  <c r="BF769" i="1"/>
  <c r="BE34" i="1"/>
  <c r="AZ34" i="1" s="1"/>
  <c r="BE770" i="1"/>
  <c r="AZ770" i="1" s="1"/>
  <c r="BC32" i="1"/>
  <c r="BD32" i="1"/>
  <c r="BC772" i="1"/>
  <c r="BD772" i="1"/>
  <c r="Q770" i="1"/>
  <c r="Q34" i="1"/>
  <c r="S770" i="1"/>
  <c r="R34" i="1"/>
  <c r="S34" i="1"/>
  <c r="V772" i="1"/>
  <c r="U772" i="1"/>
  <c r="O33" i="1"/>
  <c r="M33" i="1"/>
  <c r="P33" i="1"/>
  <c r="N33" i="1"/>
  <c r="O771" i="1"/>
  <c r="M771" i="1"/>
  <c r="P771" i="1"/>
  <c r="N771" i="1"/>
  <c r="K33" i="1"/>
  <c r="K771" i="1"/>
  <c r="I772" i="1"/>
  <c r="L772" i="1"/>
  <c r="I32" i="1"/>
  <c r="L32" i="1"/>
  <c r="J771" i="1"/>
  <c r="AG771" i="1"/>
  <c r="AH771" i="1"/>
  <c r="AB771" i="1"/>
  <c r="Z771" i="1"/>
  <c r="AI771" i="1"/>
  <c r="AJ771" i="1"/>
  <c r="AA771" i="1"/>
  <c r="J33" i="1"/>
  <c r="AG33" i="1"/>
  <c r="AB33" i="1"/>
  <c r="AJ33" i="1"/>
  <c r="Z33" i="1"/>
  <c r="AH33" i="1"/>
  <c r="AI33" i="1"/>
  <c r="AA33" i="1"/>
  <c r="AO770" i="1"/>
  <c r="H773" i="1"/>
  <c r="BB773" i="1" s="1"/>
  <c r="X773" i="1"/>
  <c r="W773" i="1"/>
  <c r="U773" i="1"/>
  <c r="V773" i="1"/>
  <c r="T773" i="1"/>
  <c r="B774" i="1"/>
  <c r="A775" i="1"/>
  <c r="C774" i="1"/>
  <c r="E774" i="1" s="1"/>
  <c r="D774" i="1"/>
  <c r="Y32" i="1"/>
  <c r="G30" i="1"/>
  <c r="H31" i="1"/>
  <c r="BB31" i="1" s="1"/>
  <c r="X31" i="1"/>
  <c r="W31" i="1"/>
  <c r="T31" i="1"/>
  <c r="U31" i="1"/>
  <c r="V31" i="1"/>
  <c r="AO34" i="1"/>
  <c r="S33" i="1" l="1"/>
  <c r="BK30" i="1"/>
  <c r="BO30" i="1"/>
  <c r="BL30" i="1"/>
  <c r="AX30" i="1"/>
  <c r="AY30" i="1"/>
  <c r="BH772" i="1"/>
  <c r="BH32" i="1"/>
  <c r="BA34" i="1"/>
  <c r="BA770" i="1"/>
  <c r="BJ31" i="1"/>
  <c r="BJ773" i="1"/>
  <c r="BF34" i="1"/>
  <c r="BG34" i="1"/>
  <c r="BE771" i="1"/>
  <c r="AZ771" i="1" s="1"/>
  <c r="BE33" i="1"/>
  <c r="AZ33" i="1" s="1"/>
  <c r="BF770" i="1"/>
  <c r="BG770" i="1"/>
  <c r="BC773" i="1"/>
  <c r="BD773" i="1"/>
  <c r="BC31" i="1"/>
  <c r="BD31" i="1"/>
  <c r="Y772" i="1"/>
  <c r="Q33" i="1"/>
  <c r="Q771" i="1"/>
  <c r="R33" i="1"/>
  <c r="R771" i="1"/>
  <c r="S771" i="1"/>
  <c r="O32" i="1"/>
  <c r="M32" i="1"/>
  <c r="P32" i="1"/>
  <c r="N32" i="1"/>
  <c r="O772" i="1"/>
  <c r="M772" i="1"/>
  <c r="P772" i="1"/>
  <c r="N772" i="1"/>
  <c r="K32" i="1"/>
  <c r="K772" i="1"/>
  <c r="I31" i="1"/>
  <c r="L31" i="1"/>
  <c r="I773" i="1"/>
  <c r="L773" i="1"/>
  <c r="AI772" i="1"/>
  <c r="AJ772" i="1"/>
  <c r="AA772" i="1"/>
  <c r="R772" i="1" s="1"/>
  <c r="J772" i="1"/>
  <c r="AG772" i="1"/>
  <c r="AH772" i="1"/>
  <c r="AB772" i="1"/>
  <c r="S772" i="1" s="1"/>
  <c r="Z772" i="1"/>
  <c r="B775" i="1"/>
  <c r="C775" i="1"/>
  <c r="E775" i="1" s="1"/>
  <c r="D775" i="1"/>
  <c r="A776" i="1"/>
  <c r="Y773" i="1"/>
  <c r="AO771" i="1"/>
  <c r="F774" i="1"/>
  <c r="H774" i="1" s="1"/>
  <c r="BB774" i="1" s="1"/>
  <c r="AO33" i="1"/>
  <c r="Y31" i="1"/>
  <c r="G29" i="1"/>
  <c r="H30" i="1"/>
  <c r="BB30" i="1" s="1"/>
  <c r="X30" i="1"/>
  <c r="W30" i="1"/>
  <c r="T30" i="1"/>
  <c r="U30" i="1"/>
  <c r="V30" i="1"/>
  <c r="J32" i="1"/>
  <c r="AG32" i="1"/>
  <c r="AI32" i="1"/>
  <c r="AB32" i="1"/>
  <c r="Z32" i="1"/>
  <c r="AH32" i="1"/>
  <c r="AJ32" i="1"/>
  <c r="AA32" i="1"/>
  <c r="W774" i="1"/>
  <c r="T774" i="1"/>
  <c r="V774" i="1"/>
  <c r="BK29" i="1" l="1"/>
  <c r="BO29" i="1"/>
  <c r="AY29" i="1"/>
  <c r="BL29" i="1"/>
  <c r="AX29" i="1"/>
  <c r="Q772" i="1"/>
  <c r="BH31" i="1"/>
  <c r="BH773" i="1"/>
  <c r="BA771" i="1"/>
  <c r="BA33" i="1"/>
  <c r="BJ30" i="1"/>
  <c r="BJ774" i="1"/>
  <c r="BG771" i="1"/>
  <c r="BF771" i="1"/>
  <c r="BG33" i="1"/>
  <c r="BF33" i="1"/>
  <c r="BE772" i="1"/>
  <c r="AZ772" i="1" s="1"/>
  <c r="BE32" i="1"/>
  <c r="AZ32" i="1" s="1"/>
  <c r="BC30" i="1"/>
  <c r="BD30" i="1"/>
  <c r="BC774" i="1"/>
  <c r="BD774" i="1"/>
  <c r="Q32" i="1"/>
  <c r="R32" i="1"/>
  <c r="S32" i="1"/>
  <c r="O773" i="1"/>
  <c r="M773" i="1"/>
  <c r="P773" i="1"/>
  <c r="N773" i="1"/>
  <c r="O31" i="1"/>
  <c r="M31" i="1"/>
  <c r="P31" i="1"/>
  <c r="N31" i="1"/>
  <c r="K773" i="1"/>
  <c r="K31" i="1"/>
  <c r="I774" i="1"/>
  <c r="L774" i="1"/>
  <c r="I30" i="1"/>
  <c r="L30" i="1"/>
  <c r="U774" i="1"/>
  <c r="X774" i="1"/>
  <c r="F775" i="1"/>
  <c r="Y30" i="1"/>
  <c r="G28" i="1"/>
  <c r="H29" i="1"/>
  <c r="BB29" i="1" s="1"/>
  <c r="X29" i="1"/>
  <c r="W29" i="1"/>
  <c r="T29" i="1"/>
  <c r="U29" i="1"/>
  <c r="V29" i="1"/>
  <c r="J31" i="1"/>
  <c r="AH31" i="1"/>
  <c r="AJ31" i="1"/>
  <c r="AA31" i="1"/>
  <c r="R31" i="1" s="1"/>
  <c r="AG31" i="1"/>
  <c r="AI31" i="1"/>
  <c r="AB31" i="1"/>
  <c r="Z31" i="1"/>
  <c r="J773" i="1"/>
  <c r="AG773" i="1"/>
  <c r="AH773" i="1"/>
  <c r="AB773" i="1"/>
  <c r="Z773" i="1"/>
  <c r="Q773" i="1" s="1"/>
  <c r="AI773" i="1"/>
  <c r="AJ773" i="1"/>
  <c r="AA773" i="1"/>
  <c r="AO32" i="1"/>
  <c r="B776" i="1"/>
  <c r="C776" i="1"/>
  <c r="E776" i="1" s="1"/>
  <c r="D776" i="1"/>
  <c r="A777" i="1"/>
  <c r="H775" i="1"/>
  <c r="BB775" i="1" s="1"/>
  <c r="X775" i="1"/>
  <c r="W775" i="1"/>
  <c r="T775" i="1"/>
  <c r="U775" i="1"/>
  <c r="V775" i="1"/>
  <c r="AO772" i="1"/>
  <c r="S773" i="1" l="1"/>
  <c r="BK28" i="1"/>
  <c r="BO28" i="1"/>
  <c r="BL28" i="1"/>
  <c r="AX28" i="1"/>
  <c r="AY28" i="1"/>
  <c r="BH30" i="1"/>
  <c r="BH774" i="1"/>
  <c r="BA32" i="1"/>
  <c r="BA772" i="1"/>
  <c r="BJ29" i="1"/>
  <c r="BJ775" i="1"/>
  <c r="BF772" i="1"/>
  <c r="BG772" i="1"/>
  <c r="BE31" i="1"/>
  <c r="AZ31" i="1" s="1"/>
  <c r="BE773" i="1"/>
  <c r="AZ773" i="1" s="1"/>
  <c r="BF32" i="1"/>
  <c r="BG32" i="1"/>
  <c r="BC29" i="1"/>
  <c r="BD29" i="1"/>
  <c r="BC775" i="1"/>
  <c r="BD775" i="1"/>
  <c r="R773" i="1"/>
  <c r="S31" i="1"/>
  <c r="Q31" i="1"/>
  <c r="O30" i="1"/>
  <c r="M30" i="1"/>
  <c r="P30" i="1"/>
  <c r="N30" i="1"/>
  <c r="O774" i="1"/>
  <c r="M774" i="1"/>
  <c r="P774" i="1"/>
  <c r="N774" i="1"/>
  <c r="K30" i="1"/>
  <c r="K774" i="1"/>
  <c r="I29" i="1"/>
  <c r="L29" i="1"/>
  <c r="I775" i="1"/>
  <c r="L775" i="1"/>
  <c r="Y774" i="1"/>
  <c r="AO773" i="1"/>
  <c r="Y29" i="1"/>
  <c r="G27" i="1"/>
  <c r="H28" i="1"/>
  <c r="BB28" i="1" s="1"/>
  <c r="X28" i="1"/>
  <c r="W28" i="1"/>
  <c r="T28" i="1"/>
  <c r="V28" i="1"/>
  <c r="U28" i="1"/>
  <c r="J30" i="1"/>
  <c r="AI30" i="1"/>
  <c r="AG30" i="1"/>
  <c r="AB30" i="1"/>
  <c r="Z30" i="1"/>
  <c r="AJ30" i="1"/>
  <c r="AH30" i="1"/>
  <c r="AA30" i="1"/>
  <c r="F776" i="1"/>
  <c r="U776" i="1" s="1"/>
  <c r="Y775" i="1"/>
  <c r="B777" i="1"/>
  <c r="D777" i="1"/>
  <c r="A778" i="1"/>
  <c r="C777" i="1"/>
  <c r="E777" i="1" s="1"/>
  <c r="W776" i="1"/>
  <c r="AI774" i="1"/>
  <c r="AJ774" i="1"/>
  <c r="AA774" i="1"/>
  <c r="J774" i="1"/>
  <c r="AG774" i="1"/>
  <c r="AH774" i="1"/>
  <c r="AB774" i="1"/>
  <c r="Z774" i="1"/>
  <c r="AO31" i="1"/>
  <c r="BK27" i="1" l="1"/>
  <c r="BO27" i="1"/>
  <c r="BL27" i="1"/>
  <c r="AY27" i="1"/>
  <c r="AX27" i="1"/>
  <c r="BH775" i="1"/>
  <c r="BH29" i="1"/>
  <c r="BA31" i="1"/>
  <c r="BA773" i="1"/>
  <c r="BJ28" i="1"/>
  <c r="BG31" i="1"/>
  <c r="BF31" i="1"/>
  <c r="BE774" i="1"/>
  <c r="AZ774" i="1" s="1"/>
  <c r="BE30" i="1"/>
  <c r="AZ30" i="1" s="1"/>
  <c r="BG773" i="1"/>
  <c r="BF773" i="1"/>
  <c r="BC28" i="1"/>
  <c r="BD28" i="1"/>
  <c r="Q774" i="1"/>
  <c r="Q30" i="1"/>
  <c r="S774" i="1"/>
  <c r="R774" i="1"/>
  <c r="R30" i="1"/>
  <c r="S30" i="1"/>
  <c r="V776" i="1"/>
  <c r="O775" i="1"/>
  <c r="M775" i="1"/>
  <c r="P775" i="1"/>
  <c r="N775" i="1"/>
  <c r="O29" i="1"/>
  <c r="M29" i="1"/>
  <c r="P29" i="1"/>
  <c r="N29" i="1"/>
  <c r="K775" i="1"/>
  <c r="K29" i="1"/>
  <c r="I28" i="1"/>
  <c r="L28" i="1"/>
  <c r="T776" i="1"/>
  <c r="X776" i="1"/>
  <c r="H776" i="1"/>
  <c r="BB776" i="1" s="1"/>
  <c r="B778" i="1"/>
  <c r="A779" i="1"/>
  <c r="D778" i="1"/>
  <c r="C778" i="1"/>
  <c r="E778" i="1" s="1"/>
  <c r="J29" i="1"/>
  <c r="AI29" i="1"/>
  <c r="AB29" i="1"/>
  <c r="AH29" i="1"/>
  <c r="Z29" i="1"/>
  <c r="Q29" i="1" s="1"/>
  <c r="AJ29" i="1"/>
  <c r="AG29" i="1"/>
  <c r="AA29" i="1"/>
  <c r="R29" i="1" s="1"/>
  <c r="AO774" i="1"/>
  <c r="W777" i="1"/>
  <c r="J775" i="1"/>
  <c r="AG775" i="1"/>
  <c r="AH775" i="1"/>
  <c r="AB775" i="1"/>
  <c r="Z775" i="1"/>
  <c r="Q775" i="1" s="1"/>
  <c r="AI775" i="1"/>
  <c r="AJ775" i="1"/>
  <c r="AA775" i="1"/>
  <c r="R775" i="1" s="1"/>
  <c r="AO30" i="1"/>
  <c r="Y28" i="1"/>
  <c r="G26" i="1"/>
  <c r="H27" i="1"/>
  <c r="BB27" i="1" s="1"/>
  <c r="X27" i="1"/>
  <c r="W27" i="1"/>
  <c r="T27" i="1"/>
  <c r="U27" i="1"/>
  <c r="V27" i="1"/>
  <c r="F777" i="1"/>
  <c r="H777" i="1" s="1"/>
  <c r="BB777" i="1" s="1"/>
  <c r="S775" i="1" l="1"/>
  <c r="BK26" i="1"/>
  <c r="BO26" i="1"/>
  <c r="BL26" i="1"/>
  <c r="AX26" i="1"/>
  <c r="AY26" i="1"/>
  <c r="BH28" i="1"/>
  <c r="BA30" i="1"/>
  <c r="BA774" i="1"/>
  <c r="BJ777" i="1"/>
  <c r="BJ27" i="1"/>
  <c r="BJ776" i="1"/>
  <c r="BF774" i="1"/>
  <c r="BG774" i="1"/>
  <c r="BE29" i="1"/>
  <c r="AZ29" i="1" s="1"/>
  <c r="BE775" i="1"/>
  <c r="AZ775" i="1" s="1"/>
  <c r="BF30" i="1"/>
  <c r="BG30" i="1"/>
  <c r="BC777" i="1"/>
  <c r="BD777" i="1"/>
  <c r="BC27" i="1"/>
  <c r="BD27" i="1"/>
  <c r="BC776" i="1"/>
  <c r="BD776" i="1"/>
  <c r="S29" i="1"/>
  <c r="O28" i="1"/>
  <c r="M28" i="1"/>
  <c r="P28" i="1"/>
  <c r="N28" i="1"/>
  <c r="K28" i="1"/>
  <c r="I776" i="1"/>
  <c r="L776" i="1"/>
  <c r="I27" i="1"/>
  <c r="L27" i="1"/>
  <c r="Y776" i="1"/>
  <c r="F778" i="1"/>
  <c r="AO29" i="1"/>
  <c r="T777" i="1"/>
  <c r="U777" i="1"/>
  <c r="X777" i="1"/>
  <c r="Y27" i="1"/>
  <c r="G25" i="1"/>
  <c r="H26" i="1"/>
  <c r="BB26" i="1" s="1"/>
  <c r="X26" i="1"/>
  <c r="W26" i="1"/>
  <c r="T26" i="1"/>
  <c r="U26" i="1"/>
  <c r="V26" i="1"/>
  <c r="J28" i="1"/>
  <c r="AH28" i="1"/>
  <c r="AJ28" i="1"/>
  <c r="AA28" i="1"/>
  <c r="AG28" i="1"/>
  <c r="AI28" i="1"/>
  <c r="AB28" i="1"/>
  <c r="Z28" i="1"/>
  <c r="AO775" i="1"/>
  <c r="X778" i="1"/>
  <c r="H778" i="1"/>
  <c r="BB778" i="1" s="1"/>
  <c r="W778" i="1"/>
  <c r="T778" i="1"/>
  <c r="U778" i="1"/>
  <c r="V778" i="1"/>
  <c r="C779" i="1"/>
  <c r="E779" i="1" s="1"/>
  <c r="B779" i="1"/>
  <c r="D779" i="1"/>
  <c r="A780" i="1"/>
  <c r="V777" i="1"/>
  <c r="R28" i="1" l="1"/>
  <c r="F779" i="1"/>
  <c r="BK25" i="1"/>
  <c r="BO25" i="1"/>
  <c r="BL25" i="1"/>
  <c r="AY25" i="1"/>
  <c r="AX25" i="1"/>
  <c r="BH776" i="1"/>
  <c r="BH27" i="1"/>
  <c r="BH777" i="1"/>
  <c r="BA775" i="1"/>
  <c r="BA29" i="1"/>
  <c r="BJ778" i="1"/>
  <c r="BJ26" i="1"/>
  <c r="BG29" i="1"/>
  <c r="BF29" i="1"/>
  <c r="BE28" i="1"/>
  <c r="AZ28" i="1" s="1"/>
  <c r="BG775" i="1"/>
  <c r="BF775" i="1"/>
  <c r="BC778" i="1"/>
  <c r="BD778" i="1"/>
  <c r="BC26" i="1"/>
  <c r="BD26" i="1"/>
  <c r="Q28" i="1"/>
  <c r="S28" i="1"/>
  <c r="O27" i="1"/>
  <c r="M27" i="1"/>
  <c r="P27" i="1"/>
  <c r="N27" i="1"/>
  <c r="O776" i="1"/>
  <c r="M776" i="1"/>
  <c r="P776" i="1"/>
  <c r="N776" i="1"/>
  <c r="K27" i="1"/>
  <c r="K776" i="1"/>
  <c r="AG776" i="1"/>
  <c r="AA776" i="1"/>
  <c r="Z776" i="1"/>
  <c r="AJ776" i="1"/>
  <c r="AH776" i="1"/>
  <c r="J776" i="1"/>
  <c r="AB776" i="1"/>
  <c r="S776" i="1" s="1"/>
  <c r="AI776" i="1"/>
  <c r="I778" i="1"/>
  <c r="L778" i="1"/>
  <c r="I26" i="1"/>
  <c r="L26" i="1"/>
  <c r="I777" i="1"/>
  <c r="L777" i="1"/>
  <c r="AO28" i="1"/>
  <c r="B780" i="1"/>
  <c r="C780" i="1"/>
  <c r="E780" i="1" s="1"/>
  <c r="D780" i="1"/>
  <c r="A781" i="1"/>
  <c r="Y778" i="1"/>
  <c r="H779" i="1"/>
  <c r="BB779" i="1" s="1"/>
  <c r="X779" i="1"/>
  <c r="V779" i="1"/>
  <c r="W779" i="1"/>
  <c r="U779" i="1"/>
  <c r="T779" i="1"/>
  <c r="Y26" i="1"/>
  <c r="G24" i="1"/>
  <c r="H25" i="1"/>
  <c r="BB25" i="1" s="1"/>
  <c r="X25" i="1"/>
  <c r="W25" i="1"/>
  <c r="T25" i="1"/>
  <c r="V25" i="1"/>
  <c r="U25" i="1"/>
  <c r="J27" i="1"/>
  <c r="AI27" i="1"/>
  <c r="AG27" i="1"/>
  <c r="AB27" i="1"/>
  <c r="Z27" i="1"/>
  <c r="AJ27" i="1"/>
  <c r="AH27" i="1"/>
  <c r="AA27" i="1"/>
  <c r="Y777" i="1"/>
  <c r="BK24" i="1" l="1"/>
  <c r="BO24" i="1"/>
  <c r="BL24" i="1"/>
  <c r="AX24" i="1"/>
  <c r="AY24" i="1"/>
  <c r="BH26" i="1"/>
  <c r="BH778" i="1"/>
  <c r="BA28" i="1"/>
  <c r="BJ25" i="1"/>
  <c r="BJ779" i="1"/>
  <c r="BF28" i="1"/>
  <c r="BG28" i="1"/>
  <c r="BE776" i="1"/>
  <c r="AZ776" i="1" s="1"/>
  <c r="BE27" i="1"/>
  <c r="AZ27" i="1" s="1"/>
  <c r="BC779" i="1"/>
  <c r="BD779" i="1"/>
  <c r="BC25" i="1"/>
  <c r="BD25" i="1"/>
  <c r="R27" i="1"/>
  <c r="S27" i="1"/>
  <c r="R776" i="1"/>
  <c r="Q27" i="1"/>
  <c r="Q776" i="1"/>
  <c r="O777" i="1"/>
  <c r="M777" i="1"/>
  <c r="P777" i="1"/>
  <c r="N777" i="1"/>
  <c r="O26" i="1"/>
  <c r="M26" i="1"/>
  <c r="P26" i="1"/>
  <c r="N26" i="1"/>
  <c r="O778" i="1"/>
  <c r="M778" i="1"/>
  <c r="P778" i="1"/>
  <c r="N778" i="1"/>
  <c r="K777" i="1"/>
  <c r="K26" i="1"/>
  <c r="K778" i="1"/>
  <c r="AO776" i="1"/>
  <c r="I25" i="1"/>
  <c r="L25" i="1"/>
  <c r="I779" i="1"/>
  <c r="L779" i="1"/>
  <c r="F780" i="1"/>
  <c r="AI777" i="1"/>
  <c r="AJ777" i="1"/>
  <c r="AA777" i="1"/>
  <c r="J777" i="1"/>
  <c r="AG777" i="1"/>
  <c r="AH777" i="1"/>
  <c r="AB777" i="1"/>
  <c r="Z777" i="1"/>
  <c r="Y779" i="1"/>
  <c r="AI778" i="1"/>
  <c r="AJ778" i="1"/>
  <c r="AB778" i="1"/>
  <c r="S778" i="1" s="1"/>
  <c r="AA778" i="1"/>
  <c r="J778" i="1"/>
  <c r="AG778" i="1"/>
  <c r="AH778" i="1"/>
  <c r="Z778" i="1"/>
  <c r="Q778" i="1" s="1"/>
  <c r="Y25" i="1"/>
  <c r="G23" i="1"/>
  <c r="H24" i="1"/>
  <c r="BB24" i="1" s="1"/>
  <c r="X24" i="1"/>
  <c r="W24" i="1"/>
  <c r="T24" i="1"/>
  <c r="V24" i="1"/>
  <c r="U24" i="1"/>
  <c r="J26" i="1"/>
  <c r="AJ26" i="1"/>
  <c r="AH26" i="1"/>
  <c r="AA26" i="1"/>
  <c r="AI26" i="1"/>
  <c r="AG26" i="1"/>
  <c r="AB26" i="1"/>
  <c r="S26" i="1" s="1"/>
  <c r="Z26" i="1"/>
  <c r="Q26" i="1" s="1"/>
  <c r="C781" i="1"/>
  <c r="E781" i="1" s="1"/>
  <c r="B781" i="1"/>
  <c r="D781" i="1"/>
  <c r="F781" i="1" s="1"/>
  <c r="A782" i="1"/>
  <c r="V780" i="1"/>
  <c r="H780" i="1"/>
  <c r="BB780" i="1" s="1"/>
  <c r="W780" i="1"/>
  <c r="U780" i="1"/>
  <c r="X780" i="1"/>
  <c r="T780" i="1"/>
  <c r="AO27" i="1"/>
  <c r="BK23" i="1" l="1"/>
  <c r="BO23" i="1"/>
  <c r="BL23" i="1"/>
  <c r="AY23" i="1"/>
  <c r="AX23" i="1"/>
  <c r="BH25" i="1"/>
  <c r="BH779" i="1"/>
  <c r="BA776" i="1"/>
  <c r="BA27" i="1"/>
  <c r="BJ780" i="1"/>
  <c r="BJ24" i="1"/>
  <c r="BF776" i="1"/>
  <c r="BG776" i="1"/>
  <c r="BE778" i="1"/>
  <c r="AZ778" i="1" s="1"/>
  <c r="BE26" i="1"/>
  <c r="AZ26" i="1" s="1"/>
  <c r="BE777" i="1"/>
  <c r="AZ777" i="1" s="1"/>
  <c r="BG27" i="1"/>
  <c r="BF27" i="1"/>
  <c r="BC780" i="1"/>
  <c r="BD780" i="1"/>
  <c r="BC24" i="1"/>
  <c r="BD24" i="1"/>
  <c r="Q777" i="1"/>
  <c r="R26" i="1"/>
  <c r="R778" i="1"/>
  <c r="S777" i="1"/>
  <c r="R777" i="1"/>
  <c r="O779" i="1"/>
  <c r="M779" i="1"/>
  <c r="P779" i="1"/>
  <c r="N779" i="1"/>
  <c r="O25" i="1"/>
  <c r="M25" i="1"/>
  <c r="P25" i="1"/>
  <c r="N25" i="1"/>
  <c r="K779" i="1"/>
  <c r="K25" i="1"/>
  <c r="I780" i="1"/>
  <c r="L780" i="1"/>
  <c r="I24" i="1"/>
  <c r="L24" i="1"/>
  <c r="AO26" i="1"/>
  <c r="Y780" i="1"/>
  <c r="B782" i="1"/>
  <c r="D782" i="1"/>
  <c r="A783" i="1"/>
  <c r="C782" i="1"/>
  <c r="E782" i="1" s="1"/>
  <c r="AO778" i="1"/>
  <c r="J779" i="1"/>
  <c r="AB779" i="1"/>
  <c r="S779" i="1" s="1"/>
  <c r="AJ779" i="1"/>
  <c r="AG779" i="1"/>
  <c r="Z779" i="1"/>
  <c r="Q779" i="1" s="1"/>
  <c r="AI779" i="1"/>
  <c r="AA779" i="1"/>
  <c r="AH779" i="1"/>
  <c r="H781" i="1"/>
  <c r="BB781" i="1" s="1"/>
  <c r="X781" i="1"/>
  <c r="U781" i="1"/>
  <c r="W781" i="1"/>
  <c r="T781" i="1"/>
  <c r="V781" i="1"/>
  <c r="Y24" i="1"/>
  <c r="G22" i="1"/>
  <c r="H23" i="1"/>
  <c r="BB23" i="1" s="1"/>
  <c r="X23" i="1"/>
  <c r="W23" i="1"/>
  <c r="T23" i="1"/>
  <c r="U23" i="1"/>
  <c r="V23" i="1"/>
  <c r="J25" i="1"/>
  <c r="AI25" i="1"/>
  <c r="Z25" i="1"/>
  <c r="Q25" i="1" s="1"/>
  <c r="AH25" i="1"/>
  <c r="AA25" i="1"/>
  <c r="AJ25" i="1"/>
  <c r="AG25" i="1"/>
  <c r="AB25" i="1"/>
  <c r="S25" i="1" s="1"/>
  <c r="AO777" i="1"/>
  <c r="BK22" i="1" l="1"/>
  <c r="BO22" i="1"/>
  <c r="BL22" i="1"/>
  <c r="AX22" i="1"/>
  <c r="AY22" i="1"/>
  <c r="BH24" i="1"/>
  <c r="BH780" i="1"/>
  <c r="BA777" i="1"/>
  <c r="BA778" i="1"/>
  <c r="BA26" i="1"/>
  <c r="BJ23" i="1"/>
  <c r="BJ781" i="1"/>
  <c r="BG777" i="1"/>
  <c r="BF777" i="1"/>
  <c r="BF778" i="1"/>
  <c r="BG778" i="1"/>
  <c r="BF26" i="1"/>
  <c r="BG26" i="1"/>
  <c r="BE25" i="1"/>
  <c r="AZ25" i="1" s="1"/>
  <c r="BE779" i="1"/>
  <c r="AZ779" i="1" s="1"/>
  <c r="BC23" i="1"/>
  <c r="BD23" i="1"/>
  <c r="BC781" i="1"/>
  <c r="BD781" i="1"/>
  <c r="R25" i="1"/>
  <c r="R779" i="1"/>
  <c r="O24" i="1"/>
  <c r="M24" i="1"/>
  <c r="P24" i="1"/>
  <c r="N24" i="1"/>
  <c r="O780" i="1"/>
  <c r="M780" i="1"/>
  <c r="P780" i="1"/>
  <c r="N780" i="1"/>
  <c r="K24" i="1"/>
  <c r="K780" i="1"/>
  <c r="I23" i="1"/>
  <c r="L23" i="1"/>
  <c r="I781" i="1"/>
  <c r="L781" i="1"/>
  <c r="J24" i="1"/>
  <c r="AH24" i="1"/>
  <c r="AJ24" i="1"/>
  <c r="Z24" i="1"/>
  <c r="Q24" i="1" s="1"/>
  <c r="AG24" i="1"/>
  <c r="AI24" i="1"/>
  <c r="AB24" i="1"/>
  <c r="S24" i="1" s="1"/>
  <c r="AA24" i="1"/>
  <c r="Y781" i="1"/>
  <c r="AO779" i="1"/>
  <c r="B783" i="1"/>
  <c r="A784" i="1"/>
  <c r="C783" i="1"/>
  <c r="E783" i="1" s="1"/>
  <c r="D783" i="1"/>
  <c r="AB780" i="1"/>
  <c r="S780" i="1" s="1"/>
  <c r="J780" i="1"/>
  <c r="AJ780" i="1"/>
  <c r="AG780" i="1"/>
  <c r="Z780" i="1"/>
  <c r="AI780" i="1"/>
  <c r="AA780" i="1"/>
  <c r="R780" i="1" s="1"/>
  <c r="AH780" i="1"/>
  <c r="Y23" i="1"/>
  <c r="G21" i="1"/>
  <c r="H22" i="1"/>
  <c r="BB22" i="1" s="1"/>
  <c r="X22" i="1"/>
  <c r="W22" i="1"/>
  <c r="T22" i="1"/>
  <c r="U22" i="1"/>
  <c r="V22" i="1"/>
  <c r="W782" i="1"/>
  <c r="AO25" i="1"/>
  <c r="F782" i="1"/>
  <c r="H782" i="1" s="1"/>
  <c r="BB782" i="1" s="1"/>
  <c r="BK21" i="1" l="1"/>
  <c r="BO21" i="1"/>
  <c r="BL21" i="1"/>
  <c r="AY21" i="1"/>
  <c r="AX21" i="1"/>
  <c r="BH781" i="1"/>
  <c r="BH23" i="1"/>
  <c r="BA25" i="1"/>
  <c r="BA779" i="1"/>
  <c r="BJ782" i="1"/>
  <c r="BJ22" i="1"/>
  <c r="BG25" i="1"/>
  <c r="BF25" i="1"/>
  <c r="BG779" i="1"/>
  <c r="BF779" i="1"/>
  <c r="BE780" i="1"/>
  <c r="AZ780" i="1" s="1"/>
  <c r="BE24" i="1"/>
  <c r="AZ24" i="1" s="1"/>
  <c r="BC782" i="1"/>
  <c r="BD782" i="1"/>
  <c r="BC22" i="1"/>
  <c r="BD22" i="1"/>
  <c r="Q780" i="1"/>
  <c r="R24" i="1"/>
  <c r="F783" i="1"/>
  <c r="O781" i="1"/>
  <c r="M781" i="1"/>
  <c r="P781" i="1"/>
  <c r="N781" i="1"/>
  <c r="O23" i="1"/>
  <c r="M23" i="1"/>
  <c r="P23" i="1"/>
  <c r="N23" i="1"/>
  <c r="K781" i="1"/>
  <c r="K23" i="1"/>
  <c r="I22" i="1"/>
  <c r="L22" i="1"/>
  <c r="B784" i="1"/>
  <c r="D784" i="1"/>
  <c r="A785" i="1"/>
  <c r="C784" i="1"/>
  <c r="E784" i="1" s="1"/>
  <c r="J781" i="1"/>
  <c r="AG781" i="1"/>
  <c r="AA781" i="1"/>
  <c r="R781" i="1" s="1"/>
  <c r="AJ781" i="1"/>
  <c r="Z781" i="1"/>
  <c r="AH781" i="1"/>
  <c r="AI781" i="1"/>
  <c r="AB781" i="1"/>
  <c r="T782" i="1"/>
  <c r="X782" i="1"/>
  <c r="Y22" i="1"/>
  <c r="G20" i="1"/>
  <c r="H21" i="1"/>
  <c r="BB21" i="1" s="1"/>
  <c r="X21" i="1"/>
  <c r="W21" i="1"/>
  <c r="T21" i="1"/>
  <c r="U21" i="1"/>
  <c r="V21" i="1"/>
  <c r="J23" i="1"/>
  <c r="AG23" i="1"/>
  <c r="AI23" i="1"/>
  <c r="AB23" i="1"/>
  <c r="Z23" i="1"/>
  <c r="AH23" i="1"/>
  <c r="AJ23" i="1"/>
  <c r="AA23" i="1"/>
  <c r="H783" i="1"/>
  <c r="BB783" i="1" s="1"/>
  <c r="X783" i="1"/>
  <c r="U783" i="1"/>
  <c r="W783" i="1"/>
  <c r="T783" i="1"/>
  <c r="V783" i="1"/>
  <c r="AO24" i="1"/>
  <c r="U782" i="1"/>
  <c r="V782" i="1"/>
  <c r="AO780" i="1"/>
  <c r="BK20" i="1" l="1"/>
  <c r="BO20" i="1"/>
  <c r="BL20" i="1"/>
  <c r="AX20" i="1"/>
  <c r="AY20" i="1"/>
  <c r="BH22" i="1"/>
  <c r="BH782" i="1"/>
  <c r="BA780" i="1"/>
  <c r="BA24" i="1"/>
  <c r="BJ783" i="1"/>
  <c r="BJ21" i="1"/>
  <c r="BF780" i="1"/>
  <c r="BG780" i="1"/>
  <c r="BE23" i="1"/>
  <c r="AZ23" i="1" s="1"/>
  <c r="BE781" i="1"/>
  <c r="AZ781" i="1" s="1"/>
  <c r="BF24" i="1"/>
  <c r="BG24" i="1"/>
  <c r="BC783" i="1"/>
  <c r="BD783" i="1"/>
  <c r="BC21" i="1"/>
  <c r="BD21" i="1"/>
  <c r="Q23" i="1"/>
  <c r="Q781" i="1"/>
  <c r="R23" i="1"/>
  <c r="S23" i="1"/>
  <c r="S781" i="1"/>
  <c r="O22" i="1"/>
  <c r="M22" i="1"/>
  <c r="P22" i="1"/>
  <c r="N22" i="1"/>
  <c r="K22" i="1"/>
  <c r="I782" i="1"/>
  <c r="L782" i="1"/>
  <c r="I783" i="1"/>
  <c r="L783" i="1"/>
  <c r="I21" i="1"/>
  <c r="L21" i="1"/>
  <c r="Y783" i="1"/>
  <c r="AO23" i="1"/>
  <c r="Y21" i="1"/>
  <c r="G19" i="1"/>
  <c r="H20" i="1"/>
  <c r="BB20" i="1" s="1"/>
  <c r="X20" i="1"/>
  <c r="W20" i="1"/>
  <c r="T20" i="1"/>
  <c r="V20" i="1"/>
  <c r="U20" i="1"/>
  <c r="J22" i="1"/>
  <c r="AJ22" i="1"/>
  <c r="AH22" i="1"/>
  <c r="AA22" i="1"/>
  <c r="R22" i="1" s="1"/>
  <c r="AI22" i="1"/>
  <c r="AG22" i="1"/>
  <c r="AB22" i="1"/>
  <c r="Z22" i="1"/>
  <c r="Y782" i="1"/>
  <c r="AO781" i="1"/>
  <c r="B785" i="1"/>
  <c r="A786" i="1"/>
  <c r="C785" i="1"/>
  <c r="E785" i="1" s="1"/>
  <c r="D785" i="1"/>
  <c r="W784" i="1"/>
  <c r="F784" i="1"/>
  <c r="X784" i="1" s="1"/>
  <c r="BK19" i="1" l="1"/>
  <c r="BO19" i="1"/>
  <c r="BL19" i="1"/>
  <c r="AY19" i="1"/>
  <c r="AX19" i="1"/>
  <c r="BH21" i="1"/>
  <c r="BH783" i="1"/>
  <c r="BA23" i="1"/>
  <c r="BA781" i="1"/>
  <c r="BJ20" i="1"/>
  <c r="BG23" i="1"/>
  <c r="BF23" i="1"/>
  <c r="BE22" i="1"/>
  <c r="AZ22" i="1" s="1"/>
  <c r="BA22" i="1" s="1"/>
  <c r="BG781" i="1"/>
  <c r="BF781" i="1"/>
  <c r="BC20" i="1"/>
  <c r="BD20" i="1"/>
  <c r="Q22" i="1"/>
  <c r="S22" i="1"/>
  <c r="F785" i="1"/>
  <c r="O21" i="1"/>
  <c r="M21" i="1"/>
  <c r="P21" i="1"/>
  <c r="N21" i="1"/>
  <c r="O783" i="1"/>
  <c r="M783" i="1"/>
  <c r="P783" i="1"/>
  <c r="N783" i="1"/>
  <c r="O782" i="1"/>
  <c r="M782" i="1"/>
  <c r="P782" i="1"/>
  <c r="N782" i="1"/>
  <c r="K21" i="1"/>
  <c r="K783" i="1"/>
  <c r="K782" i="1"/>
  <c r="I20" i="1"/>
  <c r="L20" i="1"/>
  <c r="B786" i="1"/>
  <c r="C786" i="1"/>
  <c r="E786" i="1" s="1"/>
  <c r="D786" i="1"/>
  <c r="F786" i="1" s="1"/>
  <c r="A787" i="1"/>
  <c r="AB782" i="1"/>
  <c r="J782" i="1"/>
  <c r="AI782" i="1"/>
  <c r="AA782" i="1"/>
  <c r="R782" i="1" s="1"/>
  <c r="AH782" i="1"/>
  <c r="AJ782" i="1"/>
  <c r="AG782" i="1"/>
  <c r="Z782" i="1"/>
  <c r="Y20" i="1"/>
  <c r="G18" i="1"/>
  <c r="H19" i="1"/>
  <c r="BB19" i="1" s="1"/>
  <c r="X19" i="1"/>
  <c r="W19" i="1"/>
  <c r="T19" i="1"/>
  <c r="U19" i="1"/>
  <c r="V19" i="1"/>
  <c r="J783" i="1"/>
  <c r="AI783" i="1"/>
  <c r="AB783" i="1"/>
  <c r="AG783" i="1"/>
  <c r="AA783" i="1"/>
  <c r="AJ783" i="1"/>
  <c r="Z783" i="1"/>
  <c r="Q783" i="1" s="1"/>
  <c r="AH783" i="1"/>
  <c r="H784" i="1"/>
  <c r="BB784" i="1" s="1"/>
  <c r="T784" i="1"/>
  <c r="H785" i="1"/>
  <c r="BB785" i="1" s="1"/>
  <c r="X785" i="1"/>
  <c r="V785" i="1"/>
  <c r="W785" i="1"/>
  <c r="U785" i="1"/>
  <c r="T785" i="1"/>
  <c r="AO22" i="1"/>
  <c r="J21" i="1"/>
  <c r="AG21" i="1"/>
  <c r="Z21" i="1"/>
  <c r="AJ21" i="1"/>
  <c r="AA21" i="1"/>
  <c r="R21" i="1" s="1"/>
  <c r="AH21" i="1"/>
  <c r="AI21" i="1"/>
  <c r="AB21" i="1"/>
  <c r="U784" i="1"/>
  <c r="V784" i="1"/>
  <c r="BK18" i="1" l="1"/>
  <c r="BO18" i="1"/>
  <c r="BL18" i="1"/>
  <c r="AX18" i="1"/>
  <c r="AY18" i="1"/>
  <c r="BH20" i="1"/>
  <c r="BJ785" i="1"/>
  <c r="BJ784" i="1"/>
  <c r="BJ19" i="1"/>
  <c r="BF22" i="1"/>
  <c r="BG22" i="1"/>
  <c r="BE782" i="1"/>
  <c r="AZ782" i="1" s="1"/>
  <c r="BE783" i="1"/>
  <c r="AZ783" i="1" s="1"/>
  <c r="BE21" i="1"/>
  <c r="AZ21" i="1" s="1"/>
  <c r="BA21" i="1" s="1"/>
  <c r="BC785" i="1"/>
  <c r="BD785" i="1"/>
  <c r="BC784" i="1"/>
  <c r="BD784" i="1"/>
  <c r="BC19" i="1"/>
  <c r="BD19" i="1"/>
  <c r="S21" i="1"/>
  <c r="R783" i="1"/>
  <c r="S783" i="1"/>
  <c r="Q21" i="1"/>
  <c r="Q782" i="1"/>
  <c r="S782" i="1"/>
  <c r="O20" i="1"/>
  <c r="M20" i="1"/>
  <c r="P20" i="1"/>
  <c r="N20" i="1"/>
  <c r="K20" i="1"/>
  <c r="I785" i="1"/>
  <c r="L785" i="1"/>
  <c r="I784" i="1"/>
  <c r="L784" i="1"/>
  <c r="I19" i="1"/>
  <c r="L19" i="1"/>
  <c r="Y784" i="1"/>
  <c r="J20" i="1"/>
  <c r="Z20" i="1"/>
  <c r="Q20" i="1" s="1"/>
  <c r="AG20" i="1"/>
  <c r="AI20" i="1"/>
  <c r="AB20" i="1"/>
  <c r="S20" i="1" s="1"/>
  <c r="AA20" i="1"/>
  <c r="AH20" i="1"/>
  <c r="AJ20" i="1"/>
  <c r="AO21" i="1"/>
  <c r="Y785" i="1"/>
  <c r="Y19" i="1"/>
  <c r="G17" i="1"/>
  <c r="H18" i="1"/>
  <c r="BB18" i="1" s="1"/>
  <c r="X18" i="1"/>
  <c r="W18" i="1"/>
  <c r="T18" i="1"/>
  <c r="U18" i="1"/>
  <c r="V18" i="1"/>
  <c r="AO782" i="1"/>
  <c r="B787" i="1"/>
  <c r="C787" i="1"/>
  <c r="E787" i="1" s="1"/>
  <c r="D787" i="1"/>
  <c r="A788" i="1"/>
  <c r="H786" i="1"/>
  <c r="BB786" i="1" s="1"/>
  <c r="W786" i="1"/>
  <c r="U786" i="1"/>
  <c r="X786" i="1"/>
  <c r="T786" i="1"/>
  <c r="V786" i="1"/>
  <c r="AO783" i="1"/>
  <c r="BK17" i="1" l="1"/>
  <c r="BL17" i="1"/>
  <c r="AY17" i="1"/>
  <c r="BO17" i="1"/>
  <c r="AX17" i="1"/>
  <c r="BH19" i="1"/>
  <c r="BH784" i="1"/>
  <c r="BH785" i="1"/>
  <c r="BA782" i="1"/>
  <c r="BA783" i="1"/>
  <c r="BJ786" i="1"/>
  <c r="BJ18" i="1"/>
  <c r="BG21" i="1"/>
  <c r="BF21" i="1"/>
  <c r="BF782" i="1"/>
  <c r="BG782" i="1"/>
  <c r="BE20" i="1"/>
  <c r="AZ20" i="1" s="1"/>
  <c r="BA20" i="1" s="1"/>
  <c r="BG783" i="1"/>
  <c r="BF783" i="1"/>
  <c r="BC18" i="1"/>
  <c r="BD18" i="1"/>
  <c r="BC786" i="1"/>
  <c r="BD786" i="1"/>
  <c r="R20" i="1"/>
  <c r="O19" i="1"/>
  <c r="M19" i="1"/>
  <c r="P19" i="1"/>
  <c r="N19" i="1"/>
  <c r="O784" i="1"/>
  <c r="M784" i="1"/>
  <c r="P784" i="1"/>
  <c r="N784" i="1"/>
  <c r="O785" i="1"/>
  <c r="M785" i="1"/>
  <c r="P785" i="1"/>
  <c r="N785" i="1"/>
  <c r="K19" i="1"/>
  <c r="K784" i="1"/>
  <c r="K785" i="1"/>
  <c r="I786" i="1"/>
  <c r="L786" i="1"/>
  <c r="I18" i="1"/>
  <c r="L18" i="1"/>
  <c r="W787" i="1"/>
  <c r="J785" i="1"/>
  <c r="AG785" i="1"/>
  <c r="AB785" i="1"/>
  <c r="S785" i="1" s="1"/>
  <c r="AI785" i="1"/>
  <c r="AA785" i="1"/>
  <c r="R785" i="1" s="1"/>
  <c r="AH785" i="1"/>
  <c r="Z785" i="1"/>
  <c r="AJ785" i="1"/>
  <c r="AO20" i="1"/>
  <c r="AB784" i="1"/>
  <c r="J784" i="1"/>
  <c r="AJ784" i="1"/>
  <c r="AG784" i="1"/>
  <c r="Z784" i="1"/>
  <c r="AI784" i="1"/>
  <c r="AA784" i="1"/>
  <c r="AH784" i="1"/>
  <c r="B788" i="1"/>
  <c r="C788" i="1"/>
  <c r="E788" i="1" s="1"/>
  <c r="D788" i="1"/>
  <c r="F788" i="1" s="1"/>
  <c r="A789" i="1"/>
  <c r="Y786" i="1"/>
  <c r="Y18" i="1"/>
  <c r="G16" i="1"/>
  <c r="H17" i="1"/>
  <c r="BB17" i="1" s="1"/>
  <c r="X17" i="1"/>
  <c r="W17" i="1"/>
  <c r="T17" i="1"/>
  <c r="V17" i="1"/>
  <c r="U17" i="1"/>
  <c r="J19" i="1"/>
  <c r="AI19" i="1"/>
  <c r="AG19" i="1"/>
  <c r="AB19" i="1"/>
  <c r="Z19" i="1"/>
  <c r="AJ19" i="1"/>
  <c r="AH19" i="1"/>
  <c r="AA19" i="1"/>
  <c r="F787" i="1"/>
  <c r="V787" i="1" s="1"/>
  <c r="Q784" i="1" l="1"/>
  <c r="BK16" i="1"/>
  <c r="BO16" i="1"/>
  <c r="BL16" i="1"/>
  <c r="AX16" i="1"/>
  <c r="AY16" i="1"/>
  <c r="BH786" i="1"/>
  <c r="BH18" i="1"/>
  <c r="BJ17" i="1"/>
  <c r="BF20" i="1"/>
  <c r="BG20" i="1"/>
  <c r="BE785" i="1"/>
  <c r="AZ785" i="1" s="1"/>
  <c r="BE784" i="1"/>
  <c r="AZ784" i="1" s="1"/>
  <c r="BE19" i="1"/>
  <c r="AZ19" i="1" s="1"/>
  <c r="BA19" i="1" s="1"/>
  <c r="BC17" i="1"/>
  <c r="BD17" i="1"/>
  <c r="Q19" i="1"/>
  <c r="Q785" i="1"/>
  <c r="R19" i="1"/>
  <c r="S19" i="1"/>
  <c r="R784" i="1"/>
  <c r="S784" i="1"/>
  <c r="O18" i="1"/>
  <c r="M18" i="1"/>
  <c r="P18" i="1"/>
  <c r="N18" i="1"/>
  <c r="O786" i="1"/>
  <c r="M786" i="1"/>
  <c r="P786" i="1"/>
  <c r="N786" i="1"/>
  <c r="K18" i="1"/>
  <c r="K786" i="1"/>
  <c r="I17" i="1"/>
  <c r="L17" i="1"/>
  <c r="AO785" i="1"/>
  <c r="AI786" i="1"/>
  <c r="AJ786" i="1"/>
  <c r="AB786" i="1"/>
  <c r="Z786" i="1"/>
  <c r="J786" i="1"/>
  <c r="AG786" i="1"/>
  <c r="AH786" i="1"/>
  <c r="AA786" i="1"/>
  <c r="R786" i="1" s="1"/>
  <c r="AO784" i="1"/>
  <c r="X787" i="1"/>
  <c r="T787" i="1"/>
  <c r="U787" i="1"/>
  <c r="Y17" i="1"/>
  <c r="G15" i="1"/>
  <c r="H16" i="1"/>
  <c r="BB16" i="1" s="1"/>
  <c r="X16" i="1"/>
  <c r="W16" i="1"/>
  <c r="T16" i="1"/>
  <c r="V16" i="1"/>
  <c r="U16" i="1"/>
  <c r="J18" i="1"/>
  <c r="AH18" i="1"/>
  <c r="AJ18" i="1"/>
  <c r="AA18" i="1"/>
  <c r="R18" i="1" s="1"/>
  <c r="AG18" i="1"/>
  <c r="AI18" i="1"/>
  <c r="AB18" i="1"/>
  <c r="Z18" i="1"/>
  <c r="B789" i="1"/>
  <c r="C789" i="1"/>
  <c r="E789" i="1" s="1"/>
  <c r="D789" i="1"/>
  <c r="A790" i="1"/>
  <c r="H788" i="1"/>
  <c r="BB788" i="1" s="1"/>
  <c r="W788" i="1"/>
  <c r="X788" i="1"/>
  <c r="U788" i="1"/>
  <c r="V788" i="1"/>
  <c r="T788" i="1"/>
  <c r="AO19" i="1"/>
  <c r="H787" i="1"/>
  <c r="BB787" i="1" s="1"/>
  <c r="BK15" i="1" l="1"/>
  <c r="BO15" i="1"/>
  <c r="BL15" i="1"/>
  <c r="AY15" i="1"/>
  <c r="AX15" i="1"/>
  <c r="BH17" i="1"/>
  <c r="BA785" i="1"/>
  <c r="BA784" i="1"/>
  <c r="BJ787" i="1"/>
  <c r="BJ788" i="1"/>
  <c r="BJ16" i="1"/>
  <c r="BG19" i="1"/>
  <c r="BF19" i="1"/>
  <c r="BG785" i="1"/>
  <c r="BF785" i="1"/>
  <c r="BE786" i="1"/>
  <c r="AZ786" i="1" s="1"/>
  <c r="BE18" i="1"/>
  <c r="AZ18" i="1" s="1"/>
  <c r="BA18" i="1" s="1"/>
  <c r="BF784" i="1"/>
  <c r="BG784" i="1"/>
  <c r="BC787" i="1"/>
  <c r="BD787" i="1"/>
  <c r="BC788" i="1"/>
  <c r="BD788" i="1"/>
  <c r="BC16" i="1"/>
  <c r="BD16" i="1"/>
  <c r="S18" i="1"/>
  <c r="Q18" i="1"/>
  <c r="Q786" i="1"/>
  <c r="S786" i="1"/>
  <c r="O17" i="1"/>
  <c r="M17" i="1"/>
  <c r="P17" i="1"/>
  <c r="N17" i="1"/>
  <c r="K17" i="1"/>
  <c r="I16" i="1"/>
  <c r="L16" i="1"/>
  <c r="I788" i="1"/>
  <c r="L788" i="1"/>
  <c r="I787" i="1"/>
  <c r="L787" i="1"/>
  <c r="AO18" i="1"/>
  <c r="B790" i="1"/>
  <c r="D790" i="1"/>
  <c r="A791" i="1"/>
  <c r="C790" i="1"/>
  <c r="E790" i="1" s="1"/>
  <c r="W789" i="1"/>
  <c r="Y16" i="1"/>
  <c r="G14" i="1"/>
  <c r="H15" i="1"/>
  <c r="BB15" i="1" s="1"/>
  <c r="X15" i="1"/>
  <c r="W15" i="1"/>
  <c r="T15" i="1"/>
  <c r="U15" i="1"/>
  <c r="V15" i="1"/>
  <c r="AL1" i="1"/>
  <c r="AK1" i="1"/>
  <c r="AK15" i="1" s="1"/>
  <c r="AM1" i="1"/>
  <c r="AE1" i="1"/>
  <c r="AD1" i="1"/>
  <c r="AC1" i="1"/>
  <c r="AO786" i="1"/>
  <c r="Y788" i="1"/>
  <c r="J17" i="1"/>
  <c r="AI17" i="1"/>
  <c r="Z17" i="1"/>
  <c r="AH17" i="1"/>
  <c r="AA17" i="1"/>
  <c r="AJ17" i="1"/>
  <c r="AG17" i="1"/>
  <c r="AB17" i="1"/>
  <c r="S17" i="1" s="1"/>
  <c r="Y787" i="1"/>
  <c r="F789" i="1"/>
  <c r="H789" i="1" s="1"/>
  <c r="BB789" i="1" s="1"/>
  <c r="BK14" i="1" l="1"/>
  <c r="BO14" i="1"/>
  <c r="BL14" i="1"/>
  <c r="AX14" i="1"/>
  <c r="AY14" i="1"/>
  <c r="Q17" i="1"/>
  <c r="BH16" i="1"/>
  <c r="BH788" i="1"/>
  <c r="BH787" i="1"/>
  <c r="BA786" i="1"/>
  <c r="BJ789" i="1"/>
  <c r="BJ15" i="1"/>
  <c r="BF18" i="1"/>
  <c r="BG18" i="1"/>
  <c r="BF786" i="1"/>
  <c r="BG786" i="1"/>
  <c r="BE17" i="1"/>
  <c r="AZ17" i="1" s="1"/>
  <c r="BA17" i="1" s="1"/>
  <c r="BC789" i="1"/>
  <c r="BD789" i="1"/>
  <c r="BC15" i="1"/>
  <c r="BD15" i="1"/>
  <c r="R17" i="1"/>
  <c r="O787" i="1"/>
  <c r="M787" i="1"/>
  <c r="P787" i="1"/>
  <c r="N787" i="1"/>
  <c r="O788" i="1"/>
  <c r="M788" i="1"/>
  <c r="P788" i="1"/>
  <c r="N788" i="1"/>
  <c r="O16" i="1"/>
  <c r="M16" i="1"/>
  <c r="P16" i="1"/>
  <c r="N16" i="1"/>
  <c r="K787" i="1"/>
  <c r="K788" i="1"/>
  <c r="K16" i="1"/>
  <c r="I15" i="1"/>
  <c r="L15" i="1"/>
  <c r="AO1" i="1"/>
  <c r="AR1" i="1" s="1"/>
  <c r="AB788" i="1"/>
  <c r="S788" i="1" s="1"/>
  <c r="J788" i="1"/>
  <c r="AG788" i="1"/>
  <c r="AH788" i="1"/>
  <c r="AI788" i="1"/>
  <c r="AJ788" i="1"/>
  <c r="Z788" i="1"/>
  <c r="AA788" i="1"/>
  <c r="AC767" i="1"/>
  <c r="AC786" i="1"/>
  <c r="AC787" i="1"/>
  <c r="AC788" i="1"/>
  <c r="AC789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E758" i="1"/>
  <c r="AE786" i="1"/>
  <c r="AE788" i="1"/>
  <c r="AE787" i="1"/>
  <c r="AE789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M789" i="1"/>
  <c r="AM787" i="1"/>
  <c r="AM785" i="1"/>
  <c r="AM788" i="1"/>
  <c r="AM786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L790" i="1"/>
  <c r="AL788" i="1"/>
  <c r="AL786" i="1"/>
  <c r="AL784" i="1"/>
  <c r="AL789" i="1"/>
  <c r="AL787" i="1"/>
  <c r="AL785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Y15" i="1"/>
  <c r="G13" i="1"/>
  <c r="H14" i="1"/>
  <c r="BB14" i="1" s="1"/>
  <c r="X14" i="1"/>
  <c r="W14" i="1"/>
  <c r="T14" i="1"/>
  <c r="U14" i="1"/>
  <c r="V14" i="1"/>
  <c r="AC14" i="1"/>
  <c r="AL14" i="1"/>
  <c r="AM14" i="1"/>
  <c r="AK14" i="1"/>
  <c r="AE14" i="1"/>
  <c r="AD14" i="1"/>
  <c r="W790" i="1"/>
  <c r="AL15" i="1"/>
  <c r="AC15" i="1"/>
  <c r="U789" i="1"/>
  <c r="V789" i="1"/>
  <c r="X789" i="1"/>
  <c r="F790" i="1"/>
  <c r="AI787" i="1"/>
  <c r="AJ787" i="1"/>
  <c r="AB787" i="1"/>
  <c r="S787" i="1" s="1"/>
  <c r="AA787" i="1"/>
  <c r="J787" i="1"/>
  <c r="AG787" i="1"/>
  <c r="AH787" i="1"/>
  <c r="Z787" i="1"/>
  <c r="Q787" i="1" s="1"/>
  <c r="AD790" i="1"/>
  <c r="AD788" i="1"/>
  <c r="AD786" i="1"/>
  <c r="AD784" i="1"/>
  <c r="AD789" i="1"/>
  <c r="AD787" i="1"/>
  <c r="AD785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K790" i="1"/>
  <c r="AK788" i="1"/>
  <c r="AK786" i="1"/>
  <c r="AK784" i="1"/>
  <c r="AK789" i="1"/>
  <c r="AK787" i="1"/>
  <c r="AK785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B16" i="1"/>
  <c r="S16" i="1" s="1"/>
  <c r="J16" i="1"/>
  <c r="AI16" i="1"/>
  <c r="AG16" i="1"/>
  <c r="Z16" i="1"/>
  <c r="AJ16" i="1"/>
  <c r="AH16" i="1"/>
  <c r="AA16" i="1"/>
  <c r="R16" i="1" s="1"/>
  <c r="B791" i="1"/>
  <c r="A792" i="1"/>
  <c r="C791" i="1"/>
  <c r="E791" i="1" s="1"/>
  <c r="AD791" i="1" s="1"/>
  <c r="D791" i="1"/>
  <c r="AO17" i="1"/>
  <c r="AD15" i="1"/>
  <c r="AE15" i="1"/>
  <c r="AM15" i="1"/>
  <c r="T789" i="1"/>
  <c r="BK13" i="1" l="1"/>
  <c r="BO13" i="1"/>
  <c r="BL13" i="1"/>
  <c r="AY13" i="1"/>
  <c r="AX13" i="1"/>
  <c r="AF780" i="1"/>
  <c r="BI19" i="1"/>
  <c r="BI784" i="1"/>
  <c r="BI785" i="1"/>
  <c r="BI20" i="1"/>
  <c r="BI22" i="1"/>
  <c r="BI24" i="1"/>
  <c r="BI26" i="1"/>
  <c r="BI28" i="1"/>
  <c r="BI30" i="1"/>
  <c r="BI32" i="1"/>
  <c r="BI34" i="1"/>
  <c r="BI36" i="1"/>
  <c r="BI38" i="1"/>
  <c r="BI40" i="1"/>
  <c r="BI42" i="1"/>
  <c r="BI44" i="1"/>
  <c r="BI46" i="1"/>
  <c r="BI48" i="1"/>
  <c r="BI50" i="1"/>
  <c r="BI52" i="1"/>
  <c r="BI54" i="1"/>
  <c r="BI56" i="1"/>
  <c r="BI58" i="1"/>
  <c r="BI60" i="1"/>
  <c r="BI62" i="1"/>
  <c r="BI64" i="1"/>
  <c r="BI66" i="1"/>
  <c r="BI68" i="1"/>
  <c r="BI70" i="1"/>
  <c r="BI72" i="1"/>
  <c r="BI74" i="1"/>
  <c r="BI76" i="1"/>
  <c r="BI78" i="1"/>
  <c r="BI80" i="1"/>
  <c r="BI82" i="1"/>
  <c r="BI84" i="1"/>
  <c r="BI86" i="1"/>
  <c r="BI88" i="1"/>
  <c r="BI90" i="1"/>
  <c r="BI92" i="1"/>
  <c r="BI94" i="1"/>
  <c r="BI96" i="1"/>
  <c r="BI98" i="1"/>
  <c r="BI100" i="1"/>
  <c r="BI102" i="1"/>
  <c r="BI104" i="1"/>
  <c r="BI106" i="1"/>
  <c r="BI108" i="1"/>
  <c r="BI110" i="1"/>
  <c r="BI112" i="1"/>
  <c r="BI114" i="1"/>
  <c r="BI116" i="1"/>
  <c r="BI118" i="1"/>
  <c r="BI120" i="1"/>
  <c r="BI122" i="1"/>
  <c r="BI124" i="1"/>
  <c r="BI126" i="1"/>
  <c r="BI128" i="1"/>
  <c r="BI130" i="1"/>
  <c r="BI132" i="1"/>
  <c r="BI134" i="1"/>
  <c r="BI136" i="1"/>
  <c r="BI138" i="1"/>
  <c r="BI140" i="1"/>
  <c r="BI142" i="1"/>
  <c r="BI144" i="1"/>
  <c r="BI146" i="1"/>
  <c r="BI148" i="1"/>
  <c r="BI150" i="1"/>
  <c r="BI152" i="1"/>
  <c r="BI154" i="1"/>
  <c r="BI156" i="1"/>
  <c r="BI158" i="1"/>
  <c r="BI160" i="1"/>
  <c r="BI162" i="1"/>
  <c r="BI164" i="1"/>
  <c r="BI166" i="1"/>
  <c r="BI168" i="1"/>
  <c r="BI170" i="1"/>
  <c r="BI172" i="1"/>
  <c r="BI174" i="1"/>
  <c r="BI176" i="1"/>
  <c r="BI178" i="1"/>
  <c r="BI180" i="1"/>
  <c r="BI182" i="1"/>
  <c r="BI184" i="1"/>
  <c r="BI186" i="1"/>
  <c r="BI188" i="1"/>
  <c r="BI190" i="1"/>
  <c r="BI192" i="1"/>
  <c r="BI194" i="1"/>
  <c r="BI196" i="1"/>
  <c r="BI198" i="1"/>
  <c r="BI200" i="1"/>
  <c r="BI202" i="1"/>
  <c r="BI204" i="1"/>
  <c r="BI206" i="1"/>
  <c r="BI208" i="1"/>
  <c r="BI210" i="1"/>
  <c r="BI212" i="1"/>
  <c r="BI214" i="1"/>
  <c r="BI216" i="1"/>
  <c r="BI218" i="1"/>
  <c r="BI220" i="1"/>
  <c r="BI222" i="1"/>
  <c r="BI224" i="1"/>
  <c r="BI226" i="1"/>
  <c r="BI228" i="1"/>
  <c r="BI230" i="1"/>
  <c r="BI232" i="1"/>
  <c r="BI234" i="1"/>
  <c r="BI236" i="1"/>
  <c r="BI238" i="1"/>
  <c r="BI240" i="1"/>
  <c r="BI242" i="1"/>
  <c r="BI244" i="1"/>
  <c r="BI246" i="1"/>
  <c r="BI248" i="1"/>
  <c r="BI250" i="1"/>
  <c r="BI252" i="1"/>
  <c r="BI254" i="1"/>
  <c r="BI256" i="1"/>
  <c r="BI258" i="1"/>
  <c r="BI260" i="1"/>
  <c r="BI262" i="1"/>
  <c r="BI264" i="1"/>
  <c r="BI266" i="1"/>
  <c r="BI268" i="1"/>
  <c r="BI270" i="1"/>
  <c r="BI272" i="1"/>
  <c r="BI274" i="1"/>
  <c r="BI276" i="1"/>
  <c r="BI278" i="1"/>
  <c r="BI280" i="1"/>
  <c r="BI282" i="1"/>
  <c r="BI284" i="1"/>
  <c r="BI286" i="1"/>
  <c r="BI288" i="1"/>
  <c r="BI290" i="1"/>
  <c r="BI292" i="1"/>
  <c r="BI294" i="1"/>
  <c r="BI296" i="1"/>
  <c r="BI298" i="1"/>
  <c r="BI300" i="1"/>
  <c r="BI302" i="1"/>
  <c r="BI304" i="1"/>
  <c r="BI306" i="1"/>
  <c r="BI308" i="1"/>
  <c r="BI310" i="1"/>
  <c r="BI312" i="1"/>
  <c r="BI314" i="1"/>
  <c r="BI316" i="1"/>
  <c r="BI318" i="1"/>
  <c r="BI320" i="1"/>
  <c r="BI322" i="1"/>
  <c r="BI324" i="1"/>
  <c r="BI326" i="1"/>
  <c r="BI328" i="1"/>
  <c r="BI330" i="1"/>
  <c r="BI332" i="1"/>
  <c r="BI334" i="1"/>
  <c r="BI336" i="1"/>
  <c r="BI338" i="1"/>
  <c r="BI340" i="1"/>
  <c r="BI342" i="1"/>
  <c r="BI344" i="1"/>
  <c r="BI346" i="1"/>
  <c r="BI348" i="1"/>
  <c r="BI350" i="1"/>
  <c r="BI352" i="1"/>
  <c r="BI354" i="1"/>
  <c r="BI356" i="1"/>
  <c r="BI358" i="1"/>
  <c r="BI360" i="1"/>
  <c r="BI362" i="1"/>
  <c r="BI364" i="1"/>
  <c r="BI366" i="1"/>
  <c r="BI368" i="1"/>
  <c r="BI370" i="1"/>
  <c r="BI372" i="1"/>
  <c r="BI374" i="1"/>
  <c r="BI376" i="1"/>
  <c r="BI378" i="1"/>
  <c r="BI380" i="1"/>
  <c r="BI382" i="1"/>
  <c r="BI384" i="1"/>
  <c r="BI386" i="1"/>
  <c r="BI388" i="1"/>
  <c r="BI390" i="1"/>
  <c r="BI392" i="1"/>
  <c r="BI394" i="1"/>
  <c r="BI396" i="1"/>
  <c r="BI398" i="1"/>
  <c r="BI400" i="1"/>
  <c r="BI402" i="1"/>
  <c r="BI404" i="1"/>
  <c r="BI406" i="1"/>
  <c r="BI408" i="1"/>
  <c r="BI410" i="1"/>
  <c r="BI412" i="1"/>
  <c r="BI414" i="1"/>
  <c r="BI416" i="1"/>
  <c r="BI418" i="1"/>
  <c r="BI420" i="1"/>
  <c r="BI422" i="1"/>
  <c r="BI424" i="1"/>
  <c r="BI426" i="1"/>
  <c r="BI428" i="1"/>
  <c r="BI430" i="1"/>
  <c r="BI432" i="1"/>
  <c r="BI434" i="1"/>
  <c r="BI436" i="1"/>
  <c r="BI438" i="1"/>
  <c r="BI440" i="1"/>
  <c r="BI442" i="1"/>
  <c r="BI444" i="1"/>
  <c r="BI446" i="1"/>
  <c r="BI448" i="1"/>
  <c r="BI450" i="1"/>
  <c r="BI452" i="1"/>
  <c r="BI454" i="1"/>
  <c r="BI456" i="1"/>
  <c r="BI458" i="1"/>
  <c r="BI460" i="1"/>
  <c r="BI462" i="1"/>
  <c r="BI464" i="1"/>
  <c r="BI466" i="1"/>
  <c r="BI468" i="1"/>
  <c r="BI470" i="1"/>
  <c r="BI472" i="1"/>
  <c r="BI474" i="1"/>
  <c r="BI476" i="1"/>
  <c r="BI478" i="1"/>
  <c r="BI480" i="1"/>
  <c r="BI482" i="1"/>
  <c r="BI484" i="1"/>
  <c r="BI486" i="1"/>
  <c r="BI488" i="1"/>
  <c r="BI490" i="1"/>
  <c r="BI492" i="1"/>
  <c r="BI494" i="1"/>
  <c r="BI496" i="1"/>
  <c r="BI498" i="1"/>
  <c r="BI500" i="1"/>
  <c r="BI502" i="1"/>
  <c r="BI504" i="1"/>
  <c r="BI506" i="1"/>
  <c r="BI508" i="1"/>
  <c r="BI510" i="1"/>
  <c r="BI512" i="1"/>
  <c r="BI514" i="1"/>
  <c r="BI516" i="1"/>
  <c r="BI518" i="1"/>
  <c r="BI520" i="1"/>
  <c r="BI522" i="1"/>
  <c r="BI524" i="1"/>
  <c r="BI526" i="1"/>
  <c r="BI528" i="1"/>
  <c r="BI530" i="1"/>
  <c r="BI532" i="1"/>
  <c r="BI534" i="1"/>
  <c r="BI536" i="1"/>
  <c r="BI538" i="1"/>
  <c r="BI540" i="1"/>
  <c r="BI542" i="1"/>
  <c r="BI544" i="1"/>
  <c r="BI546" i="1"/>
  <c r="BI548" i="1"/>
  <c r="BI550" i="1"/>
  <c r="BI552" i="1"/>
  <c r="BI554" i="1"/>
  <c r="BI556" i="1"/>
  <c r="BI558" i="1"/>
  <c r="BI560" i="1"/>
  <c r="BI562" i="1"/>
  <c r="BI564" i="1"/>
  <c r="BI566" i="1"/>
  <c r="BI568" i="1"/>
  <c r="BI570" i="1"/>
  <c r="BI572" i="1"/>
  <c r="BI574" i="1"/>
  <c r="BI576" i="1"/>
  <c r="BI578" i="1"/>
  <c r="BI580" i="1"/>
  <c r="BI582" i="1"/>
  <c r="BI584" i="1"/>
  <c r="BI586" i="1"/>
  <c r="BI588" i="1"/>
  <c r="BI590" i="1"/>
  <c r="BI592" i="1"/>
  <c r="BI594" i="1"/>
  <c r="BI596" i="1"/>
  <c r="BI598" i="1"/>
  <c r="BI600" i="1"/>
  <c r="BI602" i="1"/>
  <c r="BI604" i="1"/>
  <c r="BI606" i="1"/>
  <c r="BI608" i="1"/>
  <c r="BI610" i="1"/>
  <c r="BI612" i="1"/>
  <c r="BI614" i="1"/>
  <c r="BI616" i="1"/>
  <c r="BI618" i="1"/>
  <c r="BI620" i="1"/>
  <c r="BI622" i="1"/>
  <c r="BI624" i="1"/>
  <c r="BI626" i="1"/>
  <c r="BI628" i="1"/>
  <c r="BI630" i="1"/>
  <c r="BI632" i="1"/>
  <c r="BI634" i="1"/>
  <c r="BI636" i="1"/>
  <c r="BI638" i="1"/>
  <c r="BI640" i="1"/>
  <c r="BI642" i="1"/>
  <c r="BI644" i="1"/>
  <c r="BI646" i="1"/>
  <c r="BI648" i="1"/>
  <c r="BI650" i="1"/>
  <c r="BI652" i="1"/>
  <c r="BI654" i="1"/>
  <c r="BI656" i="1"/>
  <c r="BI658" i="1"/>
  <c r="BI660" i="1"/>
  <c r="BI662" i="1"/>
  <c r="BI664" i="1"/>
  <c r="BI666" i="1"/>
  <c r="BI668" i="1"/>
  <c r="BI670" i="1"/>
  <c r="BI672" i="1"/>
  <c r="BI674" i="1"/>
  <c r="BI676" i="1"/>
  <c r="BI678" i="1"/>
  <c r="BI680" i="1"/>
  <c r="BI682" i="1"/>
  <c r="BI684" i="1"/>
  <c r="BI686" i="1"/>
  <c r="BI688" i="1"/>
  <c r="BI690" i="1"/>
  <c r="BI692" i="1"/>
  <c r="BI694" i="1"/>
  <c r="BI696" i="1"/>
  <c r="BI698" i="1"/>
  <c r="BI700" i="1"/>
  <c r="BI702" i="1"/>
  <c r="BI704" i="1"/>
  <c r="BI706" i="1"/>
  <c r="BI708" i="1"/>
  <c r="BI710" i="1"/>
  <c r="BI712" i="1"/>
  <c r="BI714" i="1"/>
  <c r="BI716" i="1"/>
  <c r="BI718" i="1"/>
  <c r="BI720" i="1"/>
  <c r="BI722" i="1"/>
  <c r="BI724" i="1"/>
  <c r="BI726" i="1"/>
  <c r="BI728" i="1"/>
  <c r="BI730" i="1"/>
  <c r="BI732" i="1"/>
  <c r="BI734" i="1"/>
  <c r="BI736" i="1"/>
  <c r="BI738" i="1"/>
  <c r="BI740" i="1"/>
  <c r="BI742" i="1"/>
  <c r="BI744" i="1"/>
  <c r="BI746" i="1"/>
  <c r="BI748" i="1"/>
  <c r="BI750" i="1"/>
  <c r="BI752" i="1"/>
  <c r="BI754" i="1"/>
  <c r="BI756" i="1"/>
  <c r="BI758" i="1"/>
  <c r="BI760" i="1"/>
  <c r="BI762" i="1"/>
  <c r="BI764" i="1"/>
  <c r="BI766" i="1"/>
  <c r="BI769" i="1"/>
  <c r="BI771" i="1"/>
  <c r="BI773" i="1"/>
  <c r="BI775" i="1"/>
  <c r="BI777" i="1"/>
  <c r="BI779" i="1"/>
  <c r="BI781" i="1"/>
  <c r="BI783" i="1"/>
  <c r="BI21" i="1"/>
  <c r="BI23" i="1"/>
  <c r="BI25" i="1"/>
  <c r="BI27" i="1"/>
  <c r="BI29" i="1"/>
  <c r="BI31" i="1"/>
  <c r="BI33" i="1"/>
  <c r="BI35" i="1"/>
  <c r="BI37" i="1"/>
  <c r="BI39" i="1"/>
  <c r="BI41" i="1"/>
  <c r="BI43" i="1"/>
  <c r="BI45" i="1"/>
  <c r="BI47" i="1"/>
  <c r="BI49" i="1"/>
  <c r="BI51" i="1"/>
  <c r="BI53" i="1"/>
  <c r="BI55" i="1"/>
  <c r="BI57" i="1"/>
  <c r="BI59" i="1"/>
  <c r="BI61" i="1"/>
  <c r="BI63" i="1"/>
  <c r="BI65" i="1"/>
  <c r="BI67" i="1"/>
  <c r="BI69" i="1"/>
  <c r="BI71" i="1"/>
  <c r="BI73" i="1"/>
  <c r="BI75" i="1"/>
  <c r="BI77" i="1"/>
  <c r="BI79" i="1"/>
  <c r="BI81" i="1"/>
  <c r="BI83" i="1"/>
  <c r="BI85" i="1"/>
  <c r="BI87" i="1"/>
  <c r="BI89" i="1"/>
  <c r="BI91" i="1"/>
  <c r="BI93" i="1"/>
  <c r="BI95" i="1"/>
  <c r="BI97" i="1"/>
  <c r="BI99" i="1"/>
  <c r="BI101" i="1"/>
  <c r="BI103" i="1"/>
  <c r="BI105" i="1"/>
  <c r="BI107" i="1"/>
  <c r="BI109" i="1"/>
  <c r="BI111" i="1"/>
  <c r="BI113" i="1"/>
  <c r="BI115" i="1"/>
  <c r="BI117" i="1"/>
  <c r="BI119" i="1"/>
  <c r="BI121" i="1"/>
  <c r="BI123" i="1"/>
  <c r="BI125" i="1"/>
  <c r="BI127" i="1"/>
  <c r="BI129" i="1"/>
  <c r="BI131" i="1"/>
  <c r="BI133" i="1"/>
  <c r="BI135" i="1"/>
  <c r="BI137" i="1"/>
  <c r="BI139" i="1"/>
  <c r="BI141" i="1"/>
  <c r="BI143" i="1"/>
  <c r="BI145" i="1"/>
  <c r="BI147" i="1"/>
  <c r="BI149" i="1"/>
  <c r="BI151" i="1"/>
  <c r="BI153" i="1"/>
  <c r="BI155" i="1"/>
  <c r="BI157" i="1"/>
  <c r="BI159" i="1"/>
  <c r="BI161" i="1"/>
  <c r="BI163" i="1"/>
  <c r="BI165" i="1"/>
  <c r="BI167" i="1"/>
  <c r="BI169" i="1"/>
  <c r="BI171" i="1"/>
  <c r="BI173" i="1"/>
  <c r="BI175" i="1"/>
  <c r="BI177" i="1"/>
  <c r="BI179" i="1"/>
  <c r="BI181" i="1"/>
  <c r="BI183" i="1"/>
  <c r="BI185" i="1"/>
  <c r="BI187" i="1"/>
  <c r="BI189" i="1"/>
  <c r="BI191" i="1"/>
  <c r="BI193" i="1"/>
  <c r="BI195" i="1"/>
  <c r="BI197" i="1"/>
  <c r="BI199" i="1"/>
  <c r="BI201" i="1"/>
  <c r="BI203" i="1"/>
  <c r="BI205" i="1"/>
  <c r="BI207" i="1"/>
  <c r="BI209" i="1"/>
  <c r="BI211" i="1"/>
  <c r="BI213" i="1"/>
  <c r="BI215" i="1"/>
  <c r="BI217" i="1"/>
  <c r="BI219" i="1"/>
  <c r="BI221" i="1"/>
  <c r="BI223" i="1"/>
  <c r="BI225" i="1"/>
  <c r="BI227" i="1"/>
  <c r="BI229" i="1"/>
  <c r="BI231" i="1"/>
  <c r="BI233" i="1"/>
  <c r="BI235" i="1"/>
  <c r="BI237" i="1"/>
  <c r="BI239" i="1"/>
  <c r="BI241" i="1"/>
  <c r="BI243" i="1"/>
  <c r="BI245" i="1"/>
  <c r="BI247" i="1"/>
  <c r="BI249" i="1"/>
  <c r="BI251" i="1"/>
  <c r="BI253" i="1"/>
  <c r="BI255" i="1"/>
  <c r="BI257" i="1"/>
  <c r="BI259" i="1"/>
  <c r="BI261" i="1"/>
  <c r="BI263" i="1"/>
  <c r="BI265" i="1"/>
  <c r="BI267" i="1"/>
  <c r="BI269" i="1"/>
  <c r="BI271" i="1"/>
  <c r="BI273" i="1"/>
  <c r="BI275" i="1"/>
  <c r="BI277" i="1"/>
  <c r="BI279" i="1"/>
  <c r="BI281" i="1"/>
  <c r="BI283" i="1"/>
  <c r="BI285" i="1"/>
  <c r="BI287" i="1"/>
  <c r="BI289" i="1"/>
  <c r="BI291" i="1"/>
  <c r="BI293" i="1"/>
  <c r="BI295" i="1"/>
  <c r="BI297" i="1"/>
  <c r="BI299" i="1"/>
  <c r="BI301" i="1"/>
  <c r="BI303" i="1"/>
  <c r="BI305" i="1"/>
  <c r="BI307" i="1"/>
  <c r="BI309" i="1"/>
  <c r="BI311" i="1"/>
  <c r="BI313" i="1"/>
  <c r="BI315" i="1"/>
  <c r="BI317" i="1"/>
  <c r="BI319" i="1"/>
  <c r="BI321" i="1"/>
  <c r="BI323" i="1"/>
  <c r="BI325" i="1"/>
  <c r="BI327" i="1"/>
  <c r="BI329" i="1"/>
  <c r="BI331" i="1"/>
  <c r="BI333" i="1"/>
  <c r="BI335" i="1"/>
  <c r="BI337" i="1"/>
  <c r="BI339" i="1"/>
  <c r="BI341" i="1"/>
  <c r="BI343" i="1"/>
  <c r="BI345" i="1"/>
  <c r="BI347" i="1"/>
  <c r="BI349" i="1"/>
  <c r="BI351" i="1"/>
  <c r="BI353" i="1"/>
  <c r="BI355" i="1"/>
  <c r="BI357" i="1"/>
  <c r="BI359" i="1"/>
  <c r="BI361" i="1"/>
  <c r="BI363" i="1"/>
  <c r="BI365" i="1"/>
  <c r="BI367" i="1"/>
  <c r="BI369" i="1"/>
  <c r="BI371" i="1"/>
  <c r="BI373" i="1"/>
  <c r="BI375" i="1"/>
  <c r="BI377" i="1"/>
  <c r="BI379" i="1"/>
  <c r="BI381" i="1"/>
  <c r="BI383" i="1"/>
  <c r="BI385" i="1"/>
  <c r="BI387" i="1"/>
  <c r="BI389" i="1"/>
  <c r="BI391" i="1"/>
  <c r="BI393" i="1"/>
  <c r="BI395" i="1"/>
  <c r="BI397" i="1"/>
  <c r="BI399" i="1"/>
  <c r="BI401" i="1"/>
  <c r="BI403" i="1"/>
  <c r="BI405" i="1"/>
  <c r="BI407" i="1"/>
  <c r="BI409" i="1"/>
  <c r="BI411" i="1"/>
  <c r="BI413" i="1"/>
  <c r="BI415" i="1"/>
  <c r="BI417" i="1"/>
  <c r="BI419" i="1"/>
  <c r="BI421" i="1"/>
  <c r="BI423" i="1"/>
  <c r="BI425" i="1"/>
  <c r="BI427" i="1"/>
  <c r="BI429" i="1"/>
  <c r="BI431" i="1"/>
  <c r="BI433" i="1"/>
  <c r="BI435" i="1"/>
  <c r="BI437" i="1"/>
  <c r="BI439" i="1"/>
  <c r="BI441" i="1"/>
  <c r="BI443" i="1"/>
  <c r="BI445" i="1"/>
  <c r="BI447" i="1"/>
  <c r="BI449" i="1"/>
  <c r="BI451" i="1"/>
  <c r="BI453" i="1"/>
  <c r="BI455" i="1"/>
  <c r="BI457" i="1"/>
  <c r="BI459" i="1"/>
  <c r="BI461" i="1"/>
  <c r="BI463" i="1"/>
  <c r="BI465" i="1"/>
  <c r="BI467" i="1"/>
  <c r="BI469" i="1"/>
  <c r="BI471" i="1"/>
  <c r="BI473" i="1"/>
  <c r="BI475" i="1"/>
  <c r="BI477" i="1"/>
  <c r="BI479" i="1"/>
  <c r="BI481" i="1"/>
  <c r="BI483" i="1"/>
  <c r="BI485" i="1"/>
  <c r="BI487" i="1"/>
  <c r="BI489" i="1"/>
  <c r="BI491" i="1"/>
  <c r="BI493" i="1"/>
  <c r="BI495" i="1"/>
  <c r="BI497" i="1"/>
  <c r="BI499" i="1"/>
  <c r="BI501" i="1"/>
  <c r="BI503" i="1"/>
  <c r="BI505" i="1"/>
  <c r="BI507" i="1"/>
  <c r="BI509" i="1"/>
  <c r="BI511" i="1"/>
  <c r="BI513" i="1"/>
  <c r="BI515" i="1"/>
  <c r="BI517" i="1"/>
  <c r="BI519" i="1"/>
  <c r="BI521" i="1"/>
  <c r="BI523" i="1"/>
  <c r="BI525" i="1"/>
  <c r="BI527" i="1"/>
  <c r="BI529" i="1"/>
  <c r="BI531" i="1"/>
  <c r="BI533" i="1"/>
  <c r="BI535" i="1"/>
  <c r="BI537" i="1"/>
  <c r="BI539" i="1"/>
  <c r="BI541" i="1"/>
  <c r="BI543" i="1"/>
  <c r="BI545" i="1"/>
  <c r="BI547" i="1"/>
  <c r="BI549" i="1"/>
  <c r="BI551" i="1"/>
  <c r="BI553" i="1"/>
  <c r="BI555" i="1"/>
  <c r="BI557" i="1"/>
  <c r="BI559" i="1"/>
  <c r="BI561" i="1"/>
  <c r="BI563" i="1"/>
  <c r="BI565" i="1"/>
  <c r="BI567" i="1"/>
  <c r="BI569" i="1"/>
  <c r="BI571" i="1"/>
  <c r="BI573" i="1"/>
  <c r="BI575" i="1"/>
  <c r="BI577" i="1"/>
  <c r="BI579" i="1"/>
  <c r="BI581" i="1"/>
  <c r="BI583" i="1"/>
  <c r="BI585" i="1"/>
  <c r="BI587" i="1"/>
  <c r="BI589" i="1"/>
  <c r="BI591" i="1"/>
  <c r="BI593" i="1"/>
  <c r="BI595" i="1"/>
  <c r="BI597" i="1"/>
  <c r="BI599" i="1"/>
  <c r="BI601" i="1"/>
  <c r="BI603" i="1"/>
  <c r="BI605" i="1"/>
  <c r="BI607" i="1"/>
  <c r="BI609" i="1"/>
  <c r="BI611" i="1"/>
  <c r="BI613" i="1"/>
  <c r="BI615" i="1"/>
  <c r="BI617" i="1"/>
  <c r="BI619" i="1"/>
  <c r="BI621" i="1"/>
  <c r="BI623" i="1"/>
  <c r="BI625" i="1"/>
  <c r="BI627" i="1"/>
  <c r="BI629" i="1"/>
  <c r="BI631" i="1"/>
  <c r="BI633" i="1"/>
  <c r="BI635" i="1"/>
  <c r="BI637" i="1"/>
  <c r="BI639" i="1"/>
  <c r="BI641" i="1"/>
  <c r="BI643" i="1"/>
  <c r="BI645" i="1"/>
  <c r="BI647" i="1"/>
  <c r="BI649" i="1"/>
  <c r="BI651" i="1"/>
  <c r="BI653" i="1"/>
  <c r="BI655" i="1"/>
  <c r="BI657" i="1"/>
  <c r="BI659" i="1"/>
  <c r="BI661" i="1"/>
  <c r="BI663" i="1"/>
  <c r="BI665" i="1"/>
  <c r="BI667" i="1"/>
  <c r="BI669" i="1"/>
  <c r="BI671" i="1"/>
  <c r="BI673" i="1"/>
  <c r="BI675" i="1"/>
  <c r="BI677" i="1"/>
  <c r="BI679" i="1"/>
  <c r="BI681" i="1"/>
  <c r="BI683" i="1"/>
  <c r="BI685" i="1"/>
  <c r="BI687" i="1"/>
  <c r="BI689" i="1"/>
  <c r="BI691" i="1"/>
  <c r="BI693" i="1"/>
  <c r="BI695" i="1"/>
  <c r="BI697" i="1"/>
  <c r="BI699" i="1"/>
  <c r="BI701" i="1"/>
  <c r="BI703" i="1"/>
  <c r="BI705" i="1"/>
  <c r="BI707" i="1"/>
  <c r="BI709" i="1"/>
  <c r="BI711" i="1"/>
  <c r="BI713" i="1"/>
  <c r="BI715" i="1"/>
  <c r="BI717" i="1"/>
  <c r="BI719" i="1"/>
  <c r="BI721" i="1"/>
  <c r="BI723" i="1"/>
  <c r="BI725" i="1"/>
  <c r="BI727" i="1"/>
  <c r="BI729" i="1"/>
  <c r="BI731" i="1"/>
  <c r="BI733" i="1"/>
  <c r="BI735" i="1"/>
  <c r="BI737" i="1"/>
  <c r="BI739" i="1"/>
  <c r="BI741" i="1"/>
  <c r="BI743" i="1"/>
  <c r="BI745" i="1"/>
  <c r="BI747" i="1"/>
  <c r="BI749" i="1"/>
  <c r="BI751" i="1"/>
  <c r="BI753" i="1"/>
  <c r="BI755" i="1"/>
  <c r="BI757" i="1"/>
  <c r="BI759" i="1"/>
  <c r="BI761" i="1"/>
  <c r="BI763" i="1"/>
  <c r="BI765" i="1"/>
  <c r="BI768" i="1"/>
  <c r="BI770" i="1"/>
  <c r="BI772" i="1"/>
  <c r="BI774" i="1"/>
  <c r="BI776" i="1"/>
  <c r="BI778" i="1"/>
  <c r="BI780" i="1"/>
  <c r="BI782" i="1"/>
  <c r="BI767" i="1"/>
  <c r="BI786" i="1"/>
  <c r="BI18" i="1"/>
  <c r="BH15" i="1"/>
  <c r="BH789" i="1"/>
  <c r="BJ14" i="1"/>
  <c r="BG17" i="1"/>
  <c r="BF17" i="1"/>
  <c r="BE16" i="1"/>
  <c r="AZ16" i="1" s="1"/>
  <c r="BA16" i="1" s="1"/>
  <c r="BE788" i="1"/>
  <c r="AZ788" i="1" s="1"/>
  <c r="BE787" i="1"/>
  <c r="AZ787" i="1" s="1"/>
  <c r="BC14" i="1"/>
  <c r="BD14" i="1"/>
  <c r="AF17" i="1"/>
  <c r="AF19" i="1"/>
  <c r="AF25" i="1"/>
  <c r="AF27" i="1"/>
  <c r="AF33" i="1"/>
  <c r="AF35" i="1"/>
  <c r="AF41" i="1"/>
  <c r="AF47" i="1"/>
  <c r="AF49" i="1"/>
  <c r="AF55" i="1"/>
  <c r="AF57" i="1"/>
  <c r="AF63" i="1"/>
  <c r="AF65" i="1"/>
  <c r="AF71" i="1"/>
  <c r="AF73" i="1"/>
  <c r="AF79" i="1"/>
  <c r="AF81" i="1"/>
  <c r="AF87" i="1"/>
  <c r="AF89" i="1"/>
  <c r="AF95" i="1"/>
  <c r="AF97" i="1"/>
  <c r="AF103" i="1"/>
  <c r="AF105" i="1"/>
  <c r="AF111" i="1"/>
  <c r="AF113" i="1"/>
  <c r="AF119" i="1"/>
  <c r="AF121" i="1"/>
  <c r="AF127" i="1"/>
  <c r="AF129" i="1"/>
  <c r="AF135" i="1"/>
  <c r="AF137" i="1"/>
  <c r="AF143" i="1"/>
  <c r="AF145" i="1"/>
  <c r="AF151" i="1"/>
  <c r="AF153" i="1"/>
  <c r="AF159" i="1"/>
  <c r="AF161" i="1"/>
  <c r="AF167" i="1"/>
  <c r="AF169" i="1"/>
  <c r="AF175" i="1"/>
  <c r="AF177" i="1"/>
  <c r="AF183" i="1"/>
  <c r="AF185" i="1"/>
  <c r="AF191" i="1"/>
  <c r="AF193" i="1"/>
  <c r="AF199" i="1"/>
  <c r="AF201" i="1"/>
  <c r="AF207" i="1"/>
  <c r="AF209" i="1"/>
  <c r="AF215" i="1"/>
  <c r="AF217" i="1"/>
  <c r="AF223" i="1"/>
  <c r="AF225" i="1"/>
  <c r="AF231" i="1"/>
  <c r="AF233" i="1"/>
  <c r="AF239" i="1"/>
  <c r="AF241" i="1"/>
  <c r="AF247" i="1"/>
  <c r="AF249" i="1"/>
  <c r="AF255" i="1"/>
  <c r="AF257" i="1"/>
  <c r="AF263" i="1"/>
  <c r="AF265" i="1"/>
  <c r="AF271" i="1"/>
  <c r="AF273" i="1"/>
  <c r="AF279" i="1"/>
  <c r="AF281" i="1"/>
  <c r="AF287" i="1"/>
  <c r="AF289" i="1"/>
  <c r="AF293" i="1"/>
  <c r="AF295" i="1"/>
  <c r="AF303" i="1"/>
  <c r="AF305" i="1"/>
  <c r="AF309" i="1"/>
  <c r="AF311" i="1"/>
  <c r="AF319" i="1"/>
  <c r="AF321" i="1"/>
  <c r="AF325" i="1"/>
  <c r="AF327" i="1"/>
  <c r="AF335" i="1"/>
  <c r="AF337" i="1"/>
  <c r="AF341" i="1"/>
  <c r="AF343" i="1"/>
  <c r="AF351" i="1"/>
  <c r="AF353" i="1"/>
  <c r="AF357" i="1"/>
  <c r="AF359" i="1"/>
  <c r="AF367" i="1"/>
  <c r="AF369" i="1"/>
  <c r="AF373" i="1"/>
  <c r="AF375" i="1"/>
  <c r="AF383" i="1"/>
  <c r="AF385" i="1"/>
  <c r="AF389" i="1"/>
  <c r="AF391" i="1"/>
  <c r="AF399" i="1"/>
  <c r="AF401" i="1"/>
  <c r="AF405" i="1"/>
  <c r="AF407" i="1"/>
  <c r="AF415" i="1"/>
  <c r="AF417" i="1"/>
  <c r="AF421" i="1"/>
  <c r="AF423" i="1"/>
  <c r="AF431" i="1"/>
  <c r="AF433" i="1"/>
  <c r="AF437" i="1"/>
  <c r="AF439" i="1"/>
  <c r="AF653" i="1"/>
  <c r="AF655" i="1"/>
  <c r="AQ655" i="1" s="1"/>
  <c r="AF671" i="1"/>
  <c r="AF693" i="1"/>
  <c r="AF695" i="1"/>
  <c r="R787" i="1"/>
  <c r="R788" i="1"/>
  <c r="F791" i="1"/>
  <c r="Q16" i="1"/>
  <c r="Q788" i="1"/>
  <c r="O15" i="1"/>
  <c r="M15" i="1"/>
  <c r="P15" i="1"/>
  <c r="N15" i="1"/>
  <c r="K15" i="1"/>
  <c r="AN18" i="1"/>
  <c r="AN20" i="1"/>
  <c r="AN22" i="1"/>
  <c r="AN24" i="1"/>
  <c r="AN26" i="1"/>
  <c r="AN28" i="1"/>
  <c r="AN30" i="1"/>
  <c r="AN32" i="1"/>
  <c r="AN34" i="1"/>
  <c r="AN36" i="1"/>
  <c r="AN38" i="1"/>
  <c r="AN40" i="1"/>
  <c r="AN42" i="1"/>
  <c r="AN44" i="1"/>
  <c r="AN46" i="1"/>
  <c r="AN48" i="1"/>
  <c r="AN50" i="1"/>
  <c r="AN52" i="1"/>
  <c r="AN54" i="1"/>
  <c r="AN56" i="1"/>
  <c r="AN58" i="1"/>
  <c r="AN60" i="1"/>
  <c r="AN62" i="1"/>
  <c r="AN64" i="1"/>
  <c r="AN66" i="1"/>
  <c r="AN68" i="1"/>
  <c r="AN70" i="1"/>
  <c r="AN72" i="1"/>
  <c r="AN74" i="1"/>
  <c r="AN76" i="1"/>
  <c r="AN78" i="1"/>
  <c r="AN80" i="1"/>
  <c r="AN82" i="1"/>
  <c r="AN84" i="1"/>
  <c r="AN86" i="1"/>
  <c r="AN88" i="1"/>
  <c r="AN90" i="1"/>
  <c r="AN92" i="1"/>
  <c r="AN94" i="1"/>
  <c r="AN96" i="1"/>
  <c r="AN98" i="1"/>
  <c r="AN100" i="1"/>
  <c r="AN102" i="1"/>
  <c r="AN104" i="1"/>
  <c r="AN106" i="1"/>
  <c r="AN108" i="1"/>
  <c r="AN110" i="1"/>
  <c r="AN112" i="1"/>
  <c r="AN114" i="1"/>
  <c r="AN116" i="1"/>
  <c r="AN118" i="1"/>
  <c r="AN120" i="1"/>
  <c r="AN122" i="1"/>
  <c r="AN124" i="1"/>
  <c r="AN126" i="1"/>
  <c r="AN128" i="1"/>
  <c r="AN130" i="1"/>
  <c r="AN132" i="1"/>
  <c r="AN134" i="1"/>
  <c r="AN136" i="1"/>
  <c r="AN138" i="1"/>
  <c r="AN140" i="1"/>
  <c r="AN142" i="1"/>
  <c r="AN144" i="1"/>
  <c r="AN146" i="1"/>
  <c r="AN148" i="1"/>
  <c r="AN150" i="1"/>
  <c r="AN152" i="1"/>
  <c r="AN154" i="1"/>
  <c r="AN156" i="1"/>
  <c r="AN158" i="1"/>
  <c r="AN160" i="1"/>
  <c r="AN162" i="1"/>
  <c r="AN164" i="1"/>
  <c r="AN166" i="1"/>
  <c r="AN168" i="1"/>
  <c r="AN170" i="1"/>
  <c r="AN172" i="1"/>
  <c r="AN174" i="1"/>
  <c r="AN176" i="1"/>
  <c r="AN178" i="1"/>
  <c r="AN180" i="1"/>
  <c r="AN182" i="1"/>
  <c r="AN184" i="1"/>
  <c r="AN186" i="1"/>
  <c r="AN188" i="1"/>
  <c r="AN190" i="1"/>
  <c r="AN192" i="1"/>
  <c r="AN194" i="1"/>
  <c r="AN196" i="1"/>
  <c r="AN198" i="1"/>
  <c r="AN200" i="1"/>
  <c r="AN202" i="1"/>
  <c r="AN204" i="1"/>
  <c r="AN206" i="1"/>
  <c r="AN208" i="1"/>
  <c r="AN210" i="1"/>
  <c r="AN212" i="1"/>
  <c r="AN214" i="1"/>
  <c r="AN216" i="1"/>
  <c r="AN218" i="1"/>
  <c r="AN220" i="1"/>
  <c r="AN222" i="1"/>
  <c r="AN224" i="1"/>
  <c r="AN226" i="1"/>
  <c r="AN228" i="1"/>
  <c r="AN230" i="1"/>
  <c r="AN232" i="1"/>
  <c r="AN234" i="1"/>
  <c r="AN236" i="1"/>
  <c r="AN238" i="1"/>
  <c r="AN240" i="1"/>
  <c r="AN242" i="1"/>
  <c r="AN244" i="1"/>
  <c r="AN246" i="1"/>
  <c r="AN248" i="1"/>
  <c r="AN250" i="1"/>
  <c r="AN252" i="1"/>
  <c r="AN254" i="1"/>
  <c r="AN256" i="1"/>
  <c r="AN258" i="1"/>
  <c r="AN260" i="1"/>
  <c r="AN262" i="1"/>
  <c r="AN264" i="1"/>
  <c r="AN266" i="1"/>
  <c r="AN268" i="1"/>
  <c r="AN270" i="1"/>
  <c r="AN272" i="1"/>
  <c r="AN274" i="1"/>
  <c r="AN785" i="1"/>
  <c r="AN786" i="1"/>
  <c r="AN17" i="1"/>
  <c r="AN19" i="1"/>
  <c r="AN21" i="1"/>
  <c r="AN23" i="1"/>
  <c r="AN25" i="1"/>
  <c r="AN27" i="1"/>
  <c r="AN29" i="1"/>
  <c r="AN31" i="1"/>
  <c r="AN33" i="1"/>
  <c r="AN35" i="1"/>
  <c r="AN37" i="1"/>
  <c r="AN39" i="1"/>
  <c r="AN41" i="1"/>
  <c r="AN43" i="1"/>
  <c r="AN45" i="1"/>
  <c r="AN47" i="1"/>
  <c r="AN49" i="1"/>
  <c r="AN51" i="1"/>
  <c r="AN53" i="1"/>
  <c r="AN55" i="1"/>
  <c r="AN57" i="1"/>
  <c r="AN59" i="1"/>
  <c r="AN61" i="1"/>
  <c r="AN63" i="1"/>
  <c r="AN65" i="1"/>
  <c r="AN67" i="1"/>
  <c r="AN69" i="1"/>
  <c r="AN71" i="1"/>
  <c r="AN73" i="1"/>
  <c r="AN75" i="1"/>
  <c r="AN77" i="1"/>
  <c r="AN79" i="1"/>
  <c r="AN81" i="1"/>
  <c r="AN83" i="1"/>
  <c r="AN85" i="1"/>
  <c r="AN87" i="1"/>
  <c r="AN89" i="1"/>
  <c r="AN91" i="1"/>
  <c r="AN93" i="1"/>
  <c r="AN95" i="1"/>
  <c r="AN97" i="1"/>
  <c r="AN99" i="1"/>
  <c r="AN101" i="1"/>
  <c r="AN103" i="1"/>
  <c r="AN105" i="1"/>
  <c r="AN107" i="1"/>
  <c r="AN109" i="1"/>
  <c r="AN111" i="1"/>
  <c r="AQ111" i="1" s="1"/>
  <c r="AN113" i="1"/>
  <c r="AN115" i="1"/>
  <c r="AN117" i="1"/>
  <c r="AN119" i="1"/>
  <c r="AN121" i="1"/>
  <c r="AN123" i="1"/>
  <c r="AN125" i="1"/>
  <c r="AN127" i="1"/>
  <c r="AN129" i="1"/>
  <c r="AN131" i="1"/>
  <c r="AN133" i="1"/>
  <c r="AN135" i="1"/>
  <c r="AN137" i="1"/>
  <c r="AN139" i="1"/>
  <c r="AN141" i="1"/>
  <c r="AN143" i="1"/>
  <c r="AN145" i="1"/>
  <c r="AN147" i="1"/>
  <c r="AN149" i="1"/>
  <c r="AN151" i="1"/>
  <c r="AN153" i="1"/>
  <c r="AN155" i="1"/>
  <c r="AN157" i="1"/>
  <c r="AN159" i="1"/>
  <c r="AN161" i="1"/>
  <c r="AN163" i="1"/>
  <c r="AN165" i="1"/>
  <c r="AN167" i="1"/>
  <c r="AN169" i="1"/>
  <c r="AN171" i="1"/>
  <c r="AN173" i="1"/>
  <c r="AN175" i="1"/>
  <c r="AN177" i="1"/>
  <c r="AN179" i="1"/>
  <c r="AN181" i="1"/>
  <c r="AN183" i="1"/>
  <c r="AN185" i="1"/>
  <c r="AN187" i="1"/>
  <c r="AN189" i="1"/>
  <c r="AN191" i="1"/>
  <c r="AN193" i="1"/>
  <c r="AN195" i="1"/>
  <c r="AN197" i="1"/>
  <c r="AN199" i="1"/>
  <c r="AN201" i="1"/>
  <c r="AN203" i="1"/>
  <c r="AN205" i="1"/>
  <c r="AN207" i="1"/>
  <c r="AN209" i="1"/>
  <c r="AN211" i="1"/>
  <c r="AN213" i="1"/>
  <c r="AN215" i="1"/>
  <c r="AN217" i="1"/>
  <c r="AN219" i="1"/>
  <c r="AN221" i="1"/>
  <c r="AN223" i="1"/>
  <c r="AN225" i="1"/>
  <c r="AN227" i="1"/>
  <c r="AN229" i="1"/>
  <c r="AN231" i="1"/>
  <c r="AN233" i="1"/>
  <c r="AN235" i="1"/>
  <c r="AN237" i="1"/>
  <c r="AN239" i="1"/>
  <c r="AN241" i="1"/>
  <c r="AN243" i="1"/>
  <c r="AN245" i="1"/>
  <c r="AN247" i="1"/>
  <c r="AN249" i="1"/>
  <c r="AN251" i="1"/>
  <c r="AN253" i="1"/>
  <c r="AN255" i="1"/>
  <c r="AN257" i="1"/>
  <c r="AN259" i="1"/>
  <c r="AN261" i="1"/>
  <c r="AN263" i="1"/>
  <c r="AN265" i="1"/>
  <c r="AN267" i="1"/>
  <c r="AN269" i="1"/>
  <c r="AN271" i="1"/>
  <c r="AN273" i="1"/>
  <c r="AN275" i="1"/>
  <c r="AN277" i="1"/>
  <c r="AN279" i="1"/>
  <c r="AN281" i="1"/>
  <c r="AN283" i="1"/>
  <c r="AN285" i="1"/>
  <c r="AN287" i="1"/>
  <c r="AN289" i="1"/>
  <c r="AN291" i="1"/>
  <c r="AN293" i="1"/>
  <c r="AN295" i="1"/>
  <c r="AQ295" i="1" s="1"/>
  <c r="AN297" i="1"/>
  <c r="AN299" i="1"/>
  <c r="AN301" i="1"/>
  <c r="AN303" i="1"/>
  <c r="AN305" i="1"/>
  <c r="AN307" i="1"/>
  <c r="AN309" i="1"/>
  <c r="AN311" i="1"/>
  <c r="AQ311" i="1" s="1"/>
  <c r="AN313" i="1"/>
  <c r="AN315" i="1"/>
  <c r="AN317" i="1"/>
  <c r="AN319" i="1"/>
  <c r="AN321" i="1"/>
  <c r="AN323" i="1"/>
  <c r="AN325" i="1"/>
  <c r="AN327" i="1"/>
  <c r="AQ327" i="1" s="1"/>
  <c r="AN329" i="1"/>
  <c r="AN331" i="1"/>
  <c r="AN333" i="1"/>
  <c r="AN335" i="1"/>
  <c r="AN337" i="1"/>
  <c r="AN339" i="1"/>
  <c r="AN341" i="1"/>
  <c r="AN343" i="1"/>
  <c r="AQ343" i="1" s="1"/>
  <c r="AN345" i="1"/>
  <c r="AN347" i="1"/>
  <c r="AN349" i="1"/>
  <c r="AN351" i="1"/>
  <c r="AN353" i="1"/>
  <c r="AN355" i="1"/>
  <c r="AN357" i="1"/>
  <c r="AN359" i="1"/>
  <c r="AQ359" i="1" s="1"/>
  <c r="AN361" i="1"/>
  <c r="AN363" i="1"/>
  <c r="AN365" i="1"/>
  <c r="AN367" i="1"/>
  <c r="AN369" i="1"/>
  <c r="AN371" i="1"/>
  <c r="AN373" i="1"/>
  <c r="AN375" i="1"/>
  <c r="AQ375" i="1" s="1"/>
  <c r="AN377" i="1"/>
  <c r="AN379" i="1"/>
  <c r="AN381" i="1"/>
  <c r="AN383" i="1"/>
  <c r="AN385" i="1"/>
  <c r="AN387" i="1"/>
  <c r="AN389" i="1"/>
  <c r="AN391" i="1"/>
  <c r="AQ391" i="1" s="1"/>
  <c r="AN393" i="1"/>
  <c r="AN395" i="1"/>
  <c r="AN397" i="1"/>
  <c r="AN399" i="1"/>
  <c r="AN401" i="1"/>
  <c r="AN403" i="1"/>
  <c r="AN405" i="1"/>
  <c r="AN407" i="1"/>
  <c r="AQ407" i="1" s="1"/>
  <c r="AN409" i="1"/>
  <c r="AN411" i="1"/>
  <c r="AN413" i="1"/>
  <c r="AN415" i="1"/>
  <c r="AN417" i="1"/>
  <c r="AN419" i="1"/>
  <c r="AN421" i="1"/>
  <c r="AN423" i="1"/>
  <c r="AQ423" i="1" s="1"/>
  <c r="AN425" i="1"/>
  <c r="AN427" i="1"/>
  <c r="AN429" i="1"/>
  <c r="AN431" i="1"/>
  <c r="AN433" i="1"/>
  <c r="AN435" i="1"/>
  <c r="AN437" i="1"/>
  <c r="AN439" i="1"/>
  <c r="AQ439" i="1" s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505" i="1"/>
  <c r="AN507" i="1"/>
  <c r="AN509" i="1"/>
  <c r="AN511" i="1"/>
  <c r="AN513" i="1"/>
  <c r="AN515" i="1"/>
  <c r="AN517" i="1"/>
  <c r="AN519" i="1"/>
  <c r="AN521" i="1"/>
  <c r="AN523" i="1"/>
  <c r="AN525" i="1"/>
  <c r="AN527" i="1"/>
  <c r="AN529" i="1"/>
  <c r="AN531" i="1"/>
  <c r="AN533" i="1"/>
  <c r="AN535" i="1"/>
  <c r="AN537" i="1"/>
  <c r="AN539" i="1"/>
  <c r="AN541" i="1"/>
  <c r="AN543" i="1"/>
  <c r="AN545" i="1"/>
  <c r="AN547" i="1"/>
  <c r="AN549" i="1"/>
  <c r="AN551" i="1"/>
  <c r="AN553" i="1"/>
  <c r="AN555" i="1"/>
  <c r="AN557" i="1"/>
  <c r="AN559" i="1"/>
  <c r="AN561" i="1"/>
  <c r="AN563" i="1"/>
  <c r="AN565" i="1"/>
  <c r="AN567" i="1"/>
  <c r="AN569" i="1"/>
  <c r="AN571" i="1"/>
  <c r="AN573" i="1"/>
  <c r="AN575" i="1"/>
  <c r="AN577" i="1"/>
  <c r="AN579" i="1"/>
  <c r="AN581" i="1"/>
  <c r="AN583" i="1"/>
  <c r="AN585" i="1"/>
  <c r="AN587" i="1"/>
  <c r="AN589" i="1"/>
  <c r="AN591" i="1"/>
  <c r="AN593" i="1"/>
  <c r="AN595" i="1"/>
  <c r="AN597" i="1"/>
  <c r="AN599" i="1"/>
  <c r="AN601" i="1"/>
  <c r="AN603" i="1"/>
  <c r="AN605" i="1"/>
  <c r="AN607" i="1"/>
  <c r="AN609" i="1"/>
  <c r="AN611" i="1"/>
  <c r="AN613" i="1"/>
  <c r="AN615" i="1"/>
  <c r="AN617" i="1"/>
  <c r="AN619" i="1"/>
  <c r="AN621" i="1"/>
  <c r="AN623" i="1"/>
  <c r="AN625" i="1"/>
  <c r="AN627" i="1"/>
  <c r="AN629" i="1"/>
  <c r="AN631" i="1"/>
  <c r="AN633" i="1"/>
  <c r="AN635" i="1"/>
  <c r="AN637" i="1"/>
  <c r="AN639" i="1"/>
  <c r="AN641" i="1"/>
  <c r="AN643" i="1"/>
  <c r="AN645" i="1"/>
  <c r="AN647" i="1"/>
  <c r="AN649" i="1"/>
  <c r="AN651" i="1"/>
  <c r="AN653" i="1"/>
  <c r="AQ653" i="1" s="1"/>
  <c r="AN655" i="1"/>
  <c r="AN657" i="1"/>
  <c r="AN659" i="1"/>
  <c r="AN661" i="1"/>
  <c r="AN663" i="1"/>
  <c r="AN665" i="1"/>
  <c r="AN667" i="1"/>
  <c r="AN669" i="1"/>
  <c r="AN671" i="1"/>
  <c r="AN673" i="1"/>
  <c r="AN675" i="1"/>
  <c r="AN677" i="1"/>
  <c r="AN679" i="1"/>
  <c r="AN681" i="1"/>
  <c r="AN683" i="1"/>
  <c r="AN685" i="1"/>
  <c r="AN687" i="1"/>
  <c r="AN689" i="1"/>
  <c r="AN691" i="1"/>
  <c r="AN693" i="1"/>
  <c r="AN695" i="1"/>
  <c r="AN697" i="1"/>
  <c r="AN699" i="1"/>
  <c r="AN701" i="1"/>
  <c r="AN703" i="1"/>
  <c r="AN705" i="1"/>
  <c r="AN707" i="1"/>
  <c r="AN709" i="1"/>
  <c r="AN711" i="1"/>
  <c r="AN713" i="1"/>
  <c r="AN715" i="1"/>
  <c r="AN717" i="1"/>
  <c r="AN719" i="1"/>
  <c r="AN721" i="1"/>
  <c r="AN723" i="1"/>
  <c r="AN725" i="1"/>
  <c r="AN727" i="1"/>
  <c r="AN729" i="1"/>
  <c r="AN731" i="1"/>
  <c r="AN733" i="1"/>
  <c r="AN735" i="1"/>
  <c r="AN737" i="1"/>
  <c r="AN739" i="1"/>
  <c r="AN741" i="1"/>
  <c r="AN743" i="1"/>
  <c r="AN745" i="1"/>
  <c r="AN747" i="1"/>
  <c r="AN749" i="1"/>
  <c r="AN751" i="1"/>
  <c r="AN753" i="1"/>
  <c r="AN755" i="1"/>
  <c r="AN757" i="1"/>
  <c r="AN759" i="1"/>
  <c r="AN761" i="1"/>
  <c r="AN763" i="1"/>
  <c r="AN765" i="1"/>
  <c r="AN767" i="1"/>
  <c r="AN769" i="1"/>
  <c r="AN771" i="1"/>
  <c r="AN773" i="1"/>
  <c r="AN775" i="1"/>
  <c r="AN777" i="1"/>
  <c r="AN779" i="1"/>
  <c r="AN781" i="1"/>
  <c r="AN783" i="1"/>
  <c r="AN784" i="1"/>
  <c r="AF18" i="1"/>
  <c r="AQ18" i="1" s="1"/>
  <c r="AF26" i="1"/>
  <c r="AF28" i="1"/>
  <c r="AF34" i="1"/>
  <c r="AF42" i="1"/>
  <c r="AQ42" i="1" s="1"/>
  <c r="AF44" i="1"/>
  <c r="AQ44" i="1" s="1"/>
  <c r="AF50" i="1"/>
  <c r="AQ50" i="1" s="1"/>
  <c r="AF58" i="1"/>
  <c r="AF60" i="1"/>
  <c r="AF66" i="1"/>
  <c r="AF74" i="1"/>
  <c r="AQ74" i="1" s="1"/>
  <c r="AF76" i="1"/>
  <c r="AQ76" i="1" s="1"/>
  <c r="AF82" i="1"/>
  <c r="AQ82" i="1" s="1"/>
  <c r="AF90" i="1"/>
  <c r="AF92" i="1"/>
  <c r="AF98" i="1"/>
  <c r="AF106" i="1"/>
  <c r="AQ106" i="1" s="1"/>
  <c r="AF108" i="1"/>
  <c r="AQ108" i="1" s="1"/>
  <c r="AF114" i="1"/>
  <c r="AQ114" i="1" s="1"/>
  <c r="AF122" i="1"/>
  <c r="AF124" i="1"/>
  <c r="AF130" i="1"/>
  <c r="AF138" i="1"/>
  <c r="AQ138" i="1" s="1"/>
  <c r="AF140" i="1"/>
  <c r="AQ140" i="1" s="1"/>
  <c r="AF146" i="1"/>
  <c r="AQ146" i="1" s="1"/>
  <c r="AF154" i="1"/>
  <c r="AF156" i="1"/>
  <c r="AF162" i="1"/>
  <c r="AF170" i="1"/>
  <c r="AQ170" i="1" s="1"/>
  <c r="AF172" i="1"/>
  <c r="AQ172" i="1" s="1"/>
  <c r="AF178" i="1"/>
  <c r="AQ178" i="1" s="1"/>
  <c r="AF186" i="1"/>
  <c r="AF188" i="1"/>
  <c r="AF194" i="1"/>
  <c r="AF202" i="1"/>
  <c r="AQ202" i="1" s="1"/>
  <c r="AF204" i="1"/>
  <c r="AQ204" i="1" s="1"/>
  <c r="AF210" i="1"/>
  <c r="AQ210" i="1" s="1"/>
  <c r="AF218" i="1"/>
  <c r="AF220" i="1"/>
  <c r="AF224" i="1"/>
  <c r="AQ224" i="1" s="1"/>
  <c r="AF226" i="1"/>
  <c r="AQ226" i="1" s="1"/>
  <c r="AF232" i="1"/>
  <c r="AQ232" i="1" s="1"/>
  <c r="AF234" i="1"/>
  <c r="AQ234" i="1" s="1"/>
  <c r="AF236" i="1"/>
  <c r="AQ236" i="1" s="1"/>
  <c r="AF240" i="1"/>
  <c r="AF242" i="1"/>
  <c r="AF248" i="1"/>
  <c r="AF250" i="1"/>
  <c r="AF252" i="1"/>
  <c r="AF256" i="1"/>
  <c r="AQ256" i="1" s="1"/>
  <c r="AF258" i="1"/>
  <c r="AF264" i="1"/>
  <c r="AQ264" i="1" s="1"/>
  <c r="AF266" i="1"/>
  <c r="AQ266" i="1" s="1"/>
  <c r="AF268" i="1"/>
  <c r="AQ268" i="1" s="1"/>
  <c r="AF272" i="1"/>
  <c r="AF274" i="1"/>
  <c r="AF280" i="1"/>
  <c r="AF282" i="1"/>
  <c r="AF284" i="1"/>
  <c r="AF298" i="1"/>
  <c r="AF300" i="1"/>
  <c r="AF314" i="1"/>
  <c r="AF316" i="1"/>
  <c r="AF330" i="1"/>
  <c r="AF332" i="1"/>
  <c r="AF346" i="1"/>
  <c r="AF348" i="1"/>
  <c r="AF362" i="1"/>
  <c r="AF364" i="1"/>
  <c r="AF378" i="1"/>
  <c r="AF380" i="1"/>
  <c r="AF394" i="1"/>
  <c r="AF396" i="1"/>
  <c r="AF410" i="1"/>
  <c r="AF412" i="1"/>
  <c r="AF426" i="1"/>
  <c r="AF428" i="1"/>
  <c r="AF442" i="1"/>
  <c r="AF634" i="1"/>
  <c r="AF636" i="1"/>
  <c r="AF652" i="1"/>
  <c r="AF714" i="1"/>
  <c r="AF716" i="1"/>
  <c r="AF785" i="1"/>
  <c r="AQ785" i="1" s="1"/>
  <c r="AF786" i="1"/>
  <c r="AN276" i="1"/>
  <c r="AN278" i="1"/>
  <c r="AN280" i="1"/>
  <c r="AN282" i="1"/>
  <c r="AN284" i="1"/>
  <c r="AN286" i="1"/>
  <c r="AN288" i="1"/>
  <c r="AN290" i="1"/>
  <c r="AN292" i="1"/>
  <c r="AN294" i="1"/>
  <c r="AN296" i="1"/>
  <c r="AN298" i="1"/>
  <c r="AN300" i="1"/>
  <c r="AN302" i="1"/>
  <c r="AN304" i="1"/>
  <c r="AN306" i="1"/>
  <c r="AN308" i="1"/>
  <c r="AN310" i="1"/>
  <c r="AN312" i="1"/>
  <c r="AN314" i="1"/>
  <c r="AN316" i="1"/>
  <c r="AN318" i="1"/>
  <c r="AN320" i="1"/>
  <c r="AN322" i="1"/>
  <c r="AN324" i="1"/>
  <c r="AN326" i="1"/>
  <c r="AN328" i="1"/>
  <c r="AN330" i="1"/>
  <c r="AN332" i="1"/>
  <c r="AN334" i="1"/>
  <c r="AN336" i="1"/>
  <c r="AN338" i="1"/>
  <c r="AN340" i="1"/>
  <c r="AN342" i="1"/>
  <c r="AN344" i="1"/>
  <c r="AN346" i="1"/>
  <c r="AN348" i="1"/>
  <c r="AN350" i="1"/>
  <c r="AN352" i="1"/>
  <c r="AN354" i="1"/>
  <c r="AN356" i="1"/>
  <c r="AN358" i="1"/>
  <c r="AN360" i="1"/>
  <c r="AN362" i="1"/>
  <c r="AN364" i="1"/>
  <c r="AN366" i="1"/>
  <c r="AN368" i="1"/>
  <c r="AN370" i="1"/>
  <c r="AN372" i="1"/>
  <c r="AN374" i="1"/>
  <c r="AN376" i="1"/>
  <c r="AN378" i="1"/>
  <c r="AN380" i="1"/>
  <c r="AN382" i="1"/>
  <c r="AN384" i="1"/>
  <c r="AN386" i="1"/>
  <c r="AN388" i="1"/>
  <c r="AN390" i="1"/>
  <c r="AN392" i="1"/>
  <c r="AN394" i="1"/>
  <c r="AN396" i="1"/>
  <c r="AN398" i="1"/>
  <c r="AN400" i="1"/>
  <c r="AN402" i="1"/>
  <c r="AN404" i="1"/>
  <c r="AN406" i="1"/>
  <c r="AN408" i="1"/>
  <c r="AN410" i="1"/>
  <c r="AN412" i="1"/>
  <c r="AN414" i="1"/>
  <c r="AN416" i="1"/>
  <c r="AN418" i="1"/>
  <c r="AN420" i="1"/>
  <c r="AN422" i="1"/>
  <c r="AN424" i="1"/>
  <c r="AN426" i="1"/>
  <c r="AN428" i="1"/>
  <c r="AN430" i="1"/>
  <c r="AN432" i="1"/>
  <c r="AN434" i="1"/>
  <c r="AN436" i="1"/>
  <c r="AN438" i="1"/>
  <c r="AN440" i="1"/>
  <c r="AN442" i="1"/>
  <c r="AN444" i="1"/>
  <c r="AN446" i="1"/>
  <c r="AN448" i="1"/>
  <c r="AN450" i="1"/>
  <c r="AN452" i="1"/>
  <c r="AN454" i="1"/>
  <c r="AN456" i="1"/>
  <c r="AN458" i="1"/>
  <c r="AN460" i="1"/>
  <c r="AN462" i="1"/>
  <c r="AN464" i="1"/>
  <c r="AN466" i="1"/>
  <c r="AN468" i="1"/>
  <c r="AN470" i="1"/>
  <c r="AN472" i="1"/>
  <c r="AN474" i="1"/>
  <c r="AN476" i="1"/>
  <c r="AN478" i="1"/>
  <c r="AN480" i="1"/>
  <c r="AN482" i="1"/>
  <c r="AN484" i="1"/>
  <c r="AN486" i="1"/>
  <c r="AN488" i="1"/>
  <c r="AN490" i="1"/>
  <c r="AN492" i="1"/>
  <c r="AN494" i="1"/>
  <c r="AN496" i="1"/>
  <c r="AN498" i="1"/>
  <c r="AN500" i="1"/>
  <c r="AN502" i="1"/>
  <c r="AN504" i="1"/>
  <c r="AN506" i="1"/>
  <c r="AN508" i="1"/>
  <c r="AN510" i="1"/>
  <c r="AN512" i="1"/>
  <c r="AN514" i="1"/>
  <c r="AN516" i="1"/>
  <c r="AN518" i="1"/>
  <c r="AN520" i="1"/>
  <c r="AN522" i="1"/>
  <c r="AN524" i="1"/>
  <c r="AN526" i="1"/>
  <c r="AN528" i="1"/>
  <c r="AN530" i="1"/>
  <c r="AN532" i="1"/>
  <c r="AN534" i="1"/>
  <c r="AN536" i="1"/>
  <c r="AN538" i="1"/>
  <c r="AN540" i="1"/>
  <c r="AN542" i="1"/>
  <c r="AN544" i="1"/>
  <c r="AN546" i="1"/>
  <c r="AN548" i="1"/>
  <c r="AN550" i="1"/>
  <c r="AN552" i="1"/>
  <c r="AN554" i="1"/>
  <c r="AN556" i="1"/>
  <c r="AN558" i="1"/>
  <c r="AN560" i="1"/>
  <c r="AN562" i="1"/>
  <c r="AN564" i="1"/>
  <c r="AN566" i="1"/>
  <c r="AN568" i="1"/>
  <c r="AN570" i="1"/>
  <c r="AN572" i="1"/>
  <c r="AN574" i="1"/>
  <c r="AN576" i="1"/>
  <c r="AN578" i="1"/>
  <c r="AN580" i="1"/>
  <c r="AN582" i="1"/>
  <c r="AN584" i="1"/>
  <c r="AN586" i="1"/>
  <c r="AN588" i="1"/>
  <c r="AN590" i="1"/>
  <c r="AN592" i="1"/>
  <c r="AN594" i="1"/>
  <c r="AN596" i="1"/>
  <c r="AN598" i="1"/>
  <c r="AN600" i="1"/>
  <c r="AN602" i="1"/>
  <c r="AN604" i="1"/>
  <c r="AN606" i="1"/>
  <c r="AN608" i="1"/>
  <c r="AN610" i="1"/>
  <c r="AN612" i="1"/>
  <c r="AN614" i="1"/>
  <c r="AN616" i="1"/>
  <c r="AN618" i="1"/>
  <c r="AN620" i="1"/>
  <c r="AN622" i="1"/>
  <c r="AN624" i="1"/>
  <c r="AN626" i="1"/>
  <c r="AN628" i="1"/>
  <c r="AN630" i="1"/>
  <c r="AN632" i="1"/>
  <c r="AN634" i="1"/>
  <c r="AN636" i="1"/>
  <c r="AN638" i="1"/>
  <c r="AN640" i="1"/>
  <c r="AN642" i="1"/>
  <c r="AN644" i="1"/>
  <c r="AN646" i="1"/>
  <c r="AN648" i="1"/>
  <c r="AN650" i="1"/>
  <c r="AN652" i="1"/>
  <c r="AN654" i="1"/>
  <c r="AN656" i="1"/>
  <c r="AN658" i="1"/>
  <c r="AN660" i="1"/>
  <c r="AN662" i="1"/>
  <c r="AN664" i="1"/>
  <c r="AN666" i="1"/>
  <c r="AN668" i="1"/>
  <c r="AN670" i="1"/>
  <c r="AN672" i="1"/>
  <c r="AN674" i="1"/>
  <c r="AN676" i="1"/>
  <c r="AN678" i="1"/>
  <c r="AN680" i="1"/>
  <c r="AN682" i="1"/>
  <c r="AN684" i="1"/>
  <c r="AN686" i="1"/>
  <c r="AN688" i="1"/>
  <c r="AN690" i="1"/>
  <c r="AN692" i="1"/>
  <c r="AN694" i="1"/>
  <c r="AN696" i="1"/>
  <c r="AN698" i="1"/>
  <c r="AN700" i="1"/>
  <c r="AN702" i="1"/>
  <c r="AN704" i="1"/>
  <c r="AN706" i="1"/>
  <c r="AN708" i="1"/>
  <c r="AN710" i="1"/>
  <c r="AN712" i="1"/>
  <c r="AN714" i="1"/>
  <c r="AN716" i="1"/>
  <c r="AN718" i="1"/>
  <c r="AN720" i="1"/>
  <c r="AN722" i="1"/>
  <c r="AN724" i="1"/>
  <c r="AN726" i="1"/>
  <c r="AN728" i="1"/>
  <c r="AN730" i="1"/>
  <c r="AN732" i="1"/>
  <c r="AN734" i="1"/>
  <c r="AN736" i="1"/>
  <c r="AN738" i="1"/>
  <c r="AN740" i="1"/>
  <c r="AN742" i="1"/>
  <c r="AN744" i="1"/>
  <c r="AN746" i="1"/>
  <c r="AN748" i="1"/>
  <c r="AN750" i="1"/>
  <c r="AN752" i="1"/>
  <c r="AN754" i="1"/>
  <c r="AN756" i="1"/>
  <c r="AN758" i="1"/>
  <c r="AN760" i="1"/>
  <c r="AN762" i="1"/>
  <c r="AN764" i="1"/>
  <c r="AN766" i="1"/>
  <c r="AN768" i="1"/>
  <c r="AN770" i="1"/>
  <c r="AN772" i="1"/>
  <c r="AN774" i="1"/>
  <c r="AN776" i="1"/>
  <c r="AN778" i="1"/>
  <c r="AN780" i="1"/>
  <c r="AN782" i="1"/>
  <c r="AF783" i="1"/>
  <c r="I789" i="1"/>
  <c r="L789" i="1"/>
  <c r="I14" i="1"/>
  <c r="L14" i="1"/>
  <c r="AS1" i="1"/>
  <c r="AS787" i="1" s="1"/>
  <c r="AU1" i="1"/>
  <c r="AT1" i="1"/>
  <c r="AT786" i="1" s="1"/>
  <c r="AR791" i="1"/>
  <c r="AR790" i="1"/>
  <c r="BM790" i="1" s="1"/>
  <c r="AR789" i="1"/>
  <c r="BM789" i="1" s="1"/>
  <c r="AR788" i="1"/>
  <c r="BM788" i="1" s="1"/>
  <c r="AR787" i="1"/>
  <c r="BM787" i="1" s="1"/>
  <c r="AR786" i="1"/>
  <c r="BM786" i="1" s="1"/>
  <c r="AR785" i="1"/>
  <c r="BM785" i="1" s="1"/>
  <c r="AR784" i="1"/>
  <c r="BM784" i="1" s="1"/>
  <c r="AR783" i="1"/>
  <c r="BM783" i="1" s="1"/>
  <c r="AR782" i="1"/>
  <c r="BM782" i="1" s="1"/>
  <c r="AR781" i="1"/>
  <c r="BM781" i="1" s="1"/>
  <c r="AR780" i="1"/>
  <c r="BM780" i="1" s="1"/>
  <c r="AR779" i="1"/>
  <c r="BM779" i="1" s="1"/>
  <c r="AR778" i="1"/>
  <c r="BM778" i="1" s="1"/>
  <c r="AR777" i="1"/>
  <c r="BM777" i="1" s="1"/>
  <c r="AR776" i="1"/>
  <c r="BM776" i="1" s="1"/>
  <c r="AR775" i="1"/>
  <c r="BM775" i="1" s="1"/>
  <c r="AR774" i="1"/>
  <c r="BM774" i="1" s="1"/>
  <c r="AR773" i="1"/>
  <c r="BM773" i="1" s="1"/>
  <c r="AR772" i="1"/>
  <c r="BM772" i="1" s="1"/>
  <c r="AR771" i="1"/>
  <c r="BM771" i="1" s="1"/>
  <c r="AR770" i="1"/>
  <c r="BM770" i="1" s="1"/>
  <c r="AR769" i="1"/>
  <c r="BM769" i="1" s="1"/>
  <c r="AR768" i="1"/>
  <c r="BM768" i="1" s="1"/>
  <c r="AR767" i="1"/>
  <c r="BM767" i="1" s="1"/>
  <c r="AR766" i="1"/>
  <c r="BM766" i="1" s="1"/>
  <c r="AR765" i="1"/>
  <c r="BM765" i="1" s="1"/>
  <c r="AR764" i="1"/>
  <c r="BM764" i="1" s="1"/>
  <c r="AR763" i="1"/>
  <c r="BM763" i="1" s="1"/>
  <c r="AR762" i="1"/>
  <c r="BM762" i="1" s="1"/>
  <c r="AR761" i="1"/>
  <c r="BM761" i="1" s="1"/>
  <c r="AR760" i="1"/>
  <c r="BM760" i="1" s="1"/>
  <c r="AR759" i="1"/>
  <c r="BM759" i="1" s="1"/>
  <c r="AR758" i="1"/>
  <c r="BM758" i="1" s="1"/>
  <c r="AR757" i="1"/>
  <c r="BM757" i="1" s="1"/>
  <c r="AR756" i="1"/>
  <c r="BM756" i="1" s="1"/>
  <c r="AR755" i="1"/>
  <c r="BM755" i="1" s="1"/>
  <c r="AR754" i="1"/>
  <c r="BM754" i="1" s="1"/>
  <c r="AR753" i="1"/>
  <c r="BM753" i="1" s="1"/>
  <c r="AR752" i="1"/>
  <c r="BM752" i="1" s="1"/>
  <c r="AR751" i="1"/>
  <c r="BM751" i="1" s="1"/>
  <c r="AR750" i="1"/>
  <c r="BM750" i="1" s="1"/>
  <c r="AR749" i="1"/>
  <c r="BM749" i="1" s="1"/>
  <c r="AR748" i="1"/>
  <c r="BM748" i="1" s="1"/>
  <c r="AR747" i="1"/>
  <c r="BM747" i="1" s="1"/>
  <c r="AR746" i="1"/>
  <c r="BM746" i="1" s="1"/>
  <c r="AR745" i="1"/>
  <c r="BM745" i="1" s="1"/>
  <c r="AR744" i="1"/>
  <c r="BM744" i="1" s="1"/>
  <c r="AR743" i="1"/>
  <c r="BM743" i="1" s="1"/>
  <c r="AR742" i="1"/>
  <c r="BM742" i="1" s="1"/>
  <c r="AR741" i="1"/>
  <c r="BM741" i="1" s="1"/>
  <c r="AR740" i="1"/>
  <c r="BM740" i="1" s="1"/>
  <c r="AR739" i="1"/>
  <c r="BM739" i="1" s="1"/>
  <c r="AR738" i="1"/>
  <c r="BM738" i="1" s="1"/>
  <c r="AR737" i="1"/>
  <c r="BM737" i="1" s="1"/>
  <c r="AR736" i="1"/>
  <c r="BM736" i="1" s="1"/>
  <c r="AR735" i="1"/>
  <c r="BM735" i="1" s="1"/>
  <c r="AR734" i="1"/>
  <c r="BM734" i="1" s="1"/>
  <c r="AR733" i="1"/>
  <c r="BM733" i="1" s="1"/>
  <c r="AR732" i="1"/>
  <c r="BM732" i="1" s="1"/>
  <c r="AR731" i="1"/>
  <c r="BM731" i="1" s="1"/>
  <c r="AR730" i="1"/>
  <c r="BM730" i="1" s="1"/>
  <c r="AR729" i="1"/>
  <c r="BM729" i="1" s="1"/>
  <c r="AR728" i="1"/>
  <c r="BM728" i="1" s="1"/>
  <c r="AR727" i="1"/>
  <c r="BM727" i="1" s="1"/>
  <c r="AR726" i="1"/>
  <c r="BM726" i="1" s="1"/>
  <c r="AR725" i="1"/>
  <c r="BM725" i="1" s="1"/>
  <c r="AR724" i="1"/>
  <c r="BM724" i="1" s="1"/>
  <c r="AR723" i="1"/>
  <c r="BM723" i="1" s="1"/>
  <c r="AR722" i="1"/>
  <c r="BM722" i="1" s="1"/>
  <c r="AR721" i="1"/>
  <c r="BM721" i="1" s="1"/>
  <c r="AR720" i="1"/>
  <c r="BM720" i="1" s="1"/>
  <c r="AR719" i="1"/>
  <c r="BM719" i="1" s="1"/>
  <c r="AR718" i="1"/>
  <c r="BM718" i="1" s="1"/>
  <c r="AR717" i="1"/>
  <c r="BM717" i="1" s="1"/>
  <c r="AR716" i="1"/>
  <c r="BM716" i="1" s="1"/>
  <c r="AR715" i="1"/>
  <c r="BM715" i="1" s="1"/>
  <c r="AR714" i="1"/>
  <c r="BM714" i="1" s="1"/>
  <c r="AR713" i="1"/>
  <c r="BM713" i="1" s="1"/>
  <c r="AR712" i="1"/>
  <c r="BM712" i="1" s="1"/>
  <c r="AR711" i="1"/>
  <c r="BM711" i="1" s="1"/>
  <c r="AR710" i="1"/>
  <c r="BM710" i="1" s="1"/>
  <c r="AR709" i="1"/>
  <c r="BM709" i="1" s="1"/>
  <c r="AR708" i="1"/>
  <c r="BM708" i="1" s="1"/>
  <c r="AR707" i="1"/>
  <c r="BM707" i="1" s="1"/>
  <c r="AR706" i="1"/>
  <c r="BM706" i="1" s="1"/>
  <c r="AR705" i="1"/>
  <c r="BM705" i="1" s="1"/>
  <c r="AR704" i="1"/>
  <c r="BM704" i="1" s="1"/>
  <c r="AR703" i="1"/>
  <c r="BM703" i="1" s="1"/>
  <c r="AR702" i="1"/>
  <c r="BM702" i="1" s="1"/>
  <c r="AR701" i="1"/>
  <c r="BM701" i="1" s="1"/>
  <c r="AR700" i="1"/>
  <c r="BM700" i="1" s="1"/>
  <c r="AR699" i="1"/>
  <c r="BM699" i="1" s="1"/>
  <c r="AR698" i="1"/>
  <c r="BM698" i="1" s="1"/>
  <c r="AR697" i="1"/>
  <c r="BM697" i="1" s="1"/>
  <c r="AR696" i="1"/>
  <c r="BM696" i="1" s="1"/>
  <c r="AR695" i="1"/>
  <c r="BM695" i="1" s="1"/>
  <c r="AR694" i="1"/>
  <c r="BM694" i="1" s="1"/>
  <c r="AR693" i="1"/>
  <c r="BM693" i="1" s="1"/>
  <c r="AR692" i="1"/>
  <c r="BM692" i="1" s="1"/>
  <c r="AR691" i="1"/>
  <c r="BM691" i="1" s="1"/>
  <c r="AR690" i="1"/>
  <c r="BM690" i="1" s="1"/>
  <c r="AR689" i="1"/>
  <c r="BM689" i="1" s="1"/>
  <c r="AR688" i="1"/>
  <c r="BM688" i="1" s="1"/>
  <c r="AR687" i="1"/>
  <c r="BM687" i="1" s="1"/>
  <c r="AR686" i="1"/>
  <c r="BM686" i="1" s="1"/>
  <c r="AR685" i="1"/>
  <c r="BM685" i="1" s="1"/>
  <c r="AR684" i="1"/>
  <c r="BM684" i="1" s="1"/>
  <c r="AR683" i="1"/>
  <c r="BM683" i="1" s="1"/>
  <c r="AR682" i="1"/>
  <c r="BM682" i="1" s="1"/>
  <c r="AR681" i="1"/>
  <c r="BM681" i="1" s="1"/>
  <c r="AR680" i="1"/>
  <c r="BM680" i="1" s="1"/>
  <c r="AR679" i="1"/>
  <c r="BM679" i="1" s="1"/>
  <c r="AR678" i="1"/>
  <c r="BM678" i="1" s="1"/>
  <c r="AR677" i="1"/>
  <c r="BM677" i="1" s="1"/>
  <c r="AR676" i="1"/>
  <c r="BM676" i="1" s="1"/>
  <c r="AR675" i="1"/>
  <c r="BM675" i="1" s="1"/>
  <c r="AR674" i="1"/>
  <c r="BM674" i="1" s="1"/>
  <c r="AR673" i="1"/>
  <c r="BM673" i="1" s="1"/>
  <c r="AR672" i="1"/>
  <c r="BM672" i="1" s="1"/>
  <c r="AR671" i="1"/>
  <c r="BM671" i="1" s="1"/>
  <c r="AR670" i="1"/>
  <c r="BM670" i="1" s="1"/>
  <c r="AR669" i="1"/>
  <c r="BM669" i="1" s="1"/>
  <c r="AR668" i="1"/>
  <c r="BM668" i="1" s="1"/>
  <c r="AR667" i="1"/>
  <c r="BM667" i="1" s="1"/>
  <c r="AR666" i="1"/>
  <c r="BM666" i="1" s="1"/>
  <c r="AR665" i="1"/>
  <c r="BM665" i="1" s="1"/>
  <c r="AR664" i="1"/>
  <c r="BM664" i="1" s="1"/>
  <c r="AR663" i="1"/>
  <c r="BM663" i="1" s="1"/>
  <c r="AR662" i="1"/>
  <c r="BM662" i="1" s="1"/>
  <c r="AR661" i="1"/>
  <c r="BM661" i="1" s="1"/>
  <c r="AR660" i="1"/>
  <c r="BM660" i="1" s="1"/>
  <c r="AR659" i="1"/>
  <c r="BM659" i="1" s="1"/>
  <c r="AR658" i="1"/>
  <c r="BM658" i="1" s="1"/>
  <c r="AR657" i="1"/>
  <c r="BM657" i="1" s="1"/>
  <c r="AR656" i="1"/>
  <c r="BM656" i="1" s="1"/>
  <c r="AR655" i="1"/>
  <c r="BM655" i="1" s="1"/>
  <c r="AR654" i="1"/>
  <c r="BM654" i="1" s="1"/>
  <c r="AR653" i="1"/>
  <c r="BM653" i="1" s="1"/>
  <c r="AR652" i="1"/>
  <c r="BM652" i="1" s="1"/>
  <c r="AR651" i="1"/>
  <c r="BM651" i="1" s="1"/>
  <c r="AR650" i="1"/>
  <c r="BM650" i="1" s="1"/>
  <c r="AR649" i="1"/>
  <c r="BM649" i="1" s="1"/>
  <c r="AR648" i="1"/>
  <c r="BM648" i="1" s="1"/>
  <c r="AR647" i="1"/>
  <c r="BM647" i="1" s="1"/>
  <c r="AR646" i="1"/>
  <c r="BM646" i="1" s="1"/>
  <c r="AR645" i="1"/>
  <c r="BM645" i="1" s="1"/>
  <c r="AR644" i="1"/>
  <c r="BM644" i="1" s="1"/>
  <c r="AR643" i="1"/>
  <c r="BM643" i="1" s="1"/>
  <c r="AR642" i="1"/>
  <c r="BM642" i="1" s="1"/>
  <c r="AR641" i="1"/>
  <c r="BM641" i="1" s="1"/>
  <c r="AR640" i="1"/>
  <c r="BM640" i="1" s="1"/>
  <c r="AR639" i="1"/>
  <c r="BM639" i="1" s="1"/>
  <c r="AR638" i="1"/>
  <c r="BM638" i="1" s="1"/>
  <c r="AR637" i="1"/>
  <c r="BM637" i="1" s="1"/>
  <c r="AR636" i="1"/>
  <c r="BM636" i="1" s="1"/>
  <c r="AR635" i="1"/>
  <c r="BM635" i="1" s="1"/>
  <c r="AR634" i="1"/>
  <c r="BM634" i="1" s="1"/>
  <c r="AR633" i="1"/>
  <c r="BM633" i="1" s="1"/>
  <c r="AR632" i="1"/>
  <c r="BM632" i="1" s="1"/>
  <c r="AR631" i="1"/>
  <c r="BM631" i="1" s="1"/>
  <c r="AR630" i="1"/>
  <c r="BM630" i="1" s="1"/>
  <c r="AR629" i="1"/>
  <c r="BM629" i="1" s="1"/>
  <c r="AR628" i="1"/>
  <c r="BM628" i="1" s="1"/>
  <c r="AR627" i="1"/>
  <c r="BM627" i="1" s="1"/>
  <c r="AR626" i="1"/>
  <c r="BM626" i="1" s="1"/>
  <c r="AR625" i="1"/>
  <c r="BM625" i="1" s="1"/>
  <c r="AR624" i="1"/>
  <c r="BM624" i="1" s="1"/>
  <c r="AR623" i="1"/>
  <c r="BM623" i="1" s="1"/>
  <c r="AR622" i="1"/>
  <c r="BM622" i="1" s="1"/>
  <c r="AR621" i="1"/>
  <c r="BM621" i="1" s="1"/>
  <c r="AR620" i="1"/>
  <c r="BM620" i="1" s="1"/>
  <c r="AR619" i="1"/>
  <c r="BM619" i="1" s="1"/>
  <c r="AR618" i="1"/>
  <c r="BM618" i="1" s="1"/>
  <c r="AR617" i="1"/>
  <c r="BM617" i="1" s="1"/>
  <c r="AR616" i="1"/>
  <c r="BM616" i="1" s="1"/>
  <c r="AR615" i="1"/>
  <c r="BM615" i="1" s="1"/>
  <c r="AR614" i="1"/>
  <c r="BM614" i="1" s="1"/>
  <c r="AR613" i="1"/>
  <c r="BM613" i="1" s="1"/>
  <c r="AR612" i="1"/>
  <c r="BM612" i="1" s="1"/>
  <c r="AR611" i="1"/>
  <c r="BM611" i="1" s="1"/>
  <c r="AR610" i="1"/>
  <c r="BM610" i="1" s="1"/>
  <c r="AR609" i="1"/>
  <c r="BM609" i="1" s="1"/>
  <c r="AR608" i="1"/>
  <c r="BM608" i="1" s="1"/>
  <c r="AR607" i="1"/>
  <c r="BM607" i="1" s="1"/>
  <c r="AR606" i="1"/>
  <c r="BM606" i="1" s="1"/>
  <c r="AR605" i="1"/>
  <c r="BM605" i="1" s="1"/>
  <c r="AR604" i="1"/>
  <c r="BM604" i="1" s="1"/>
  <c r="AR603" i="1"/>
  <c r="BM603" i="1" s="1"/>
  <c r="AR602" i="1"/>
  <c r="BM602" i="1" s="1"/>
  <c r="AR601" i="1"/>
  <c r="BM601" i="1" s="1"/>
  <c r="AR600" i="1"/>
  <c r="BM600" i="1" s="1"/>
  <c r="AR599" i="1"/>
  <c r="BM599" i="1" s="1"/>
  <c r="AR598" i="1"/>
  <c r="BM598" i="1" s="1"/>
  <c r="AR597" i="1"/>
  <c r="BM597" i="1" s="1"/>
  <c r="AR596" i="1"/>
  <c r="BM596" i="1" s="1"/>
  <c r="AR595" i="1"/>
  <c r="BM595" i="1" s="1"/>
  <c r="AR594" i="1"/>
  <c r="BM594" i="1" s="1"/>
  <c r="AR593" i="1"/>
  <c r="BM593" i="1" s="1"/>
  <c r="AR592" i="1"/>
  <c r="BM592" i="1" s="1"/>
  <c r="AR591" i="1"/>
  <c r="BM591" i="1" s="1"/>
  <c r="AR590" i="1"/>
  <c r="BM590" i="1" s="1"/>
  <c r="AR589" i="1"/>
  <c r="BM589" i="1" s="1"/>
  <c r="AR588" i="1"/>
  <c r="BM588" i="1" s="1"/>
  <c r="AR587" i="1"/>
  <c r="BM587" i="1" s="1"/>
  <c r="AR586" i="1"/>
  <c r="BM586" i="1" s="1"/>
  <c r="AR585" i="1"/>
  <c r="BM585" i="1" s="1"/>
  <c r="AR584" i="1"/>
  <c r="BM584" i="1" s="1"/>
  <c r="AR583" i="1"/>
  <c r="BM583" i="1" s="1"/>
  <c r="AR582" i="1"/>
  <c r="BM582" i="1" s="1"/>
  <c r="AR581" i="1"/>
  <c r="BM581" i="1" s="1"/>
  <c r="AR580" i="1"/>
  <c r="BM580" i="1" s="1"/>
  <c r="AR579" i="1"/>
  <c r="BM579" i="1" s="1"/>
  <c r="AR578" i="1"/>
  <c r="BM578" i="1" s="1"/>
  <c r="AR577" i="1"/>
  <c r="BM577" i="1" s="1"/>
  <c r="AR576" i="1"/>
  <c r="BM576" i="1" s="1"/>
  <c r="AR575" i="1"/>
  <c r="BM575" i="1" s="1"/>
  <c r="AR574" i="1"/>
  <c r="BM574" i="1" s="1"/>
  <c r="AR573" i="1"/>
  <c r="BM573" i="1" s="1"/>
  <c r="AR572" i="1"/>
  <c r="BM572" i="1" s="1"/>
  <c r="AR571" i="1"/>
  <c r="BM571" i="1" s="1"/>
  <c r="AR570" i="1"/>
  <c r="BM570" i="1" s="1"/>
  <c r="AR569" i="1"/>
  <c r="BM569" i="1" s="1"/>
  <c r="AR568" i="1"/>
  <c r="BM568" i="1" s="1"/>
  <c r="AR567" i="1"/>
  <c r="BM567" i="1" s="1"/>
  <c r="AR566" i="1"/>
  <c r="BM566" i="1" s="1"/>
  <c r="AR565" i="1"/>
  <c r="BM565" i="1" s="1"/>
  <c r="AR564" i="1"/>
  <c r="BM564" i="1" s="1"/>
  <c r="AR563" i="1"/>
  <c r="BM563" i="1" s="1"/>
  <c r="AR562" i="1"/>
  <c r="BM562" i="1" s="1"/>
  <c r="AR561" i="1"/>
  <c r="BM561" i="1" s="1"/>
  <c r="AR560" i="1"/>
  <c r="BM560" i="1" s="1"/>
  <c r="AR559" i="1"/>
  <c r="BM559" i="1" s="1"/>
  <c r="AR558" i="1"/>
  <c r="BM558" i="1" s="1"/>
  <c r="AR557" i="1"/>
  <c r="BM557" i="1" s="1"/>
  <c r="AR556" i="1"/>
  <c r="BM556" i="1" s="1"/>
  <c r="AR555" i="1"/>
  <c r="BM555" i="1" s="1"/>
  <c r="AR554" i="1"/>
  <c r="BM554" i="1" s="1"/>
  <c r="AR553" i="1"/>
  <c r="BM553" i="1" s="1"/>
  <c r="AR552" i="1"/>
  <c r="BM552" i="1" s="1"/>
  <c r="AR551" i="1"/>
  <c r="BM551" i="1" s="1"/>
  <c r="AR550" i="1"/>
  <c r="BM550" i="1" s="1"/>
  <c r="AR549" i="1"/>
  <c r="BM549" i="1" s="1"/>
  <c r="AR548" i="1"/>
  <c r="BM548" i="1" s="1"/>
  <c r="AR547" i="1"/>
  <c r="BM547" i="1" s="1"/>
  <c r="AR546" i="1"/>
  <c r="BM546" i="1" s="1"/>
  <c r="AR545" i="1"/>
  <c r="BM545" i="1" s="1"/>
  <c r="AR544" i="1"/>
  <c r="BM544" i="1" s="1"/>
  <c r="AR543" i="1"/>
  <c r="BM543" i="1" s="1"/>
  <c r="AR542" i="1"/>
  <c r="BM542" i="1" s="1"/>
  <c r="AR541" i="1"/>
  <c r="BM541" i="1" s="1"/>
  <c r="AR540" i="1"/>
  <c r="BM540" i="1" s="1"/>
  <c r="AR539" i="1"/>
  <c r="BM539" i="1" s="1"/>
  <c r="AR538" i="1"/>
  <c r="BM538" i="1" s="1"/>
  <c r="AR537" i="1"/>
  <c r="BM537" i="1" s="1"/>
  <c r="AR536" i="1"/>
  <c r="BM536" i="1" s="1"/>
  <c r="AR535" i="1"/>
  <c r="BM535" i="1" s="1"/>
  <c r="AR534" i="1"/>
  <c r="BM534" i="1" s="1"/>
  <c r="AR533" i="1"/>
  <c r="BM533" i="1" s="1"/>
  <c r="AR532" i="1"/>
  <c r="BM532" i="1" s="1"/>
  <c r="AR531" i="1"/>
  <c r="BM531" i="1" s="1"/>
  <c r="AR530" i="1"/>
  <c r="BM530" i="1" s="1"/>
  <c r="AR529" i="1"/>
  <c r="BM529" i="1" s="1"/>
  <c r="AR528" i="1"/>
  <c r="BM528" i="1" s="1"/>
  <c r="AR527" i="1"/>
  <c r="BM527" i="1" s="1"/>
  <c r="AR526" i="1"/>
  <c r="BM526" i="1" s="1"/>
  <c r="AR525" i="1"/>
  <c r="BM525" i="1" s="1"/>
  <c r="AR524" i="1"/>
  <c r="BM524" i="1" s="1"/>
  <c r="AR523" i="1"/>
  <c r="BM523" i="1" s="1"/>
  <c r="AR522" i="1"/>
  <c r="BM522" i="1" s="1"/>
  <c r="AR521" i="1"/>
  <c r="BM521" i="1" s="1"/>
  <c r="AR520" i="1"/>
  <c r="BM520" i="1" s="1"/>
  <c r="AR519" i="1"/>
  <c r="BM519" i="1" s="1"/>
  <c r="AR518" i="1"/>
  <c r="BM518" i="1" s="1"/>
  <c r="AR517" i="1"/>
  <c r="BM517" i="1" s="1"/>
  <c r="AR516" i="1"/>
  <c r="BM516" i="1" s="1"/>
  <c r="AR515" i="1"/>
  <c r="BM515" i="1" s="1"/>
  <c r="AR514" i="1"/>
  <c r="BM514" i="1" s="1"/>
  <c r="AR513" i="1"/>
  <c r="BM513" i="1" s="1"/>
  <c r="AR512" i="1"/>
  <c r="BM512" i="1" s="1"/>
  <c r="AR511" i="1"/>
  <c r="BM511" i="1" s="1"/>
  <c r="AR510" i="1"/>
  <c r="BM510" i="1" s="1"/>
  <c r="AR509" i="1"/>
  <c r="BM509" i="1" s="1"/>
  <c r="AR508" i="1"/>
  <c r="BM508" i="1" s="1"/>
  <c r="AR507" i="1"/>
  <c r="BM507" i="1" s="1"/>
  <c r="AR506" i="1"/>
  <c r="BM506" i="1" s="1"/>
  <c r="AR505" i="1"/>
  <c r="BM505" i="1" s="1"/>
  <c r="AR504" i="1"/>
  <c r="BM504" i="1" s="1"/>
  <c r="AR503" i="1"/>
  <c r="BM503" i="1" s="1"/>
  <c r="AR502" i="1"/>
  <c r="BM502" i="1" s="1"/>
  <c r="AR501" i="1"/>
  <c r="BM501" i="1" s="1"/>
  <c r="AR500" i="1"/>
  <c r="BM500" i="1" s="1"/>
  <c r="AR499" i="1"/>
  <c r="BM499" i="1" s="1"/>
  <c r="AR498" i="1"/>
  <c r="BM498" i="1" s="1"/>
  <c r="AR497" i="1"/>
  <c r="BM497" i="1" s="1"/>
  <c r="AR496" i="1"/>
  <c r="BM496" i="1" s="1"/>
  <c r="AR495" i="1"/>
  <c r="BM495" i="1" s="1"/>
  <c r="AR494" i="1"/>
  <c r="BM494" i="1" s="1"/>
  <c r="AR493" i="1"/>
  <c r="BM493" i="1" s="1"/>
  <c r="AR492" i="1"/>
  <c r="BM492" i="1" s="1"/>
  <c r="AR491" i="1"/>
  <c r="BM491" i="1" s="1"/>
  <c r="AR490" i="1"/>
  <c r="BM490" i="1" s="1"/>
  <c r="AR489" i="1"/>
  <c r="BM489" i="1" s="1"/>
  <c r="AR488" i="1"/>
  <c r="BM488" i="1" s="1"/>
  <c r="AR487" i="1"/>
  <c r="BM487" i="1" s="1"/>
  <c r="AR486" i="1"/>
  <c r="BM486" i="1" s="1"/>
  <c r="AR485" i="1"/>
  <c r="BM485" i="1" s="1"/>
  <c r="AR484" i="1"/>
  <c r="BM484" i="1" s="1"/>
  <c r="AR483" i="1"/>
  <c r="BM483" i="1" s="1"/>
  <c r="AR482" i="1"/>
  <c r="BM482" i="1" s="1"/>
  <c r="AR481" i="1"/>
  <c r="BM481" i="1" s="1"/>
  <c r="AR480" i="1"/>
  <c r="BM480" i="1" s="1"/>
  <c r="AR479" i="1"/>
  <c r="BM479" i="1" s="1"/>
  <c r="AR478" i="1"/>
  <c r="BM478" i="1" s="1"/>
  <c r="AR477" i="1"/>
  <c r="BM477" i="1" s="1"/>
  <c r="AR476" i="1"/>
  <c r="BM476" i="1" s="1"/>
  <c r="AR475" i="1"/>
  <c r="BM475" i="1" s="1"/>
  <c r="AR474" i="1"/>
  <c r="BM474" i="1" s="1"/>
  <c r="AR473" i="1"/>
  <c r="BM473" i="1" s="1"/>
  <c r="AR472" i="1"/>
  <c r="BM472" i="1" s="1"/>
  <c r="AR471" i="1"/>
  <c r="BM471" i="1" s="1"/>
  <c r="AR470" i="1"/>
  <c r="BM470" i="1" s="1"/>
  <c r="AR469" i="1"/>
  <c r="BM469" i="1" s="1"/>
  <c r="AR468" i="1"/>
  <c r="BM468" i="1" s="1"/>
  <c r="AR467" i="1"/>
  <c r="BM467" i="1" s="1"/>
  <c r="AR466" i="1"/>
  <c r="BM466" i="1" s="1"/>
  <c r="AR465" i="1"/>
  <c r="BM465" i="1" s="1"/>
  <c r="AR464" i="1"/>
  <c r="BM464" i="1" s="1"/>
  <c r="AR463" i="1"/>
  <c r="BM463" i="1" s="1"/>
  <c r="AR462" i="1"/>
  <c r="BM462" i="1" s="1"/>
  <c r="AR461" i="1"/>
  <c r="BM461" i="1" s="1"/>
  <c r="AR460" i="1"/>
  <c r="BM460" i="1" s="1"/>
  <c r="AR459" i="1"/>
  <c r="BM459" i="1" s="1"/>
  <c r="AR458" i="1"/>
  <c r="BM458" i="1" s="1"/>
  <c r="AR457" i="1"/>
  <c r="BM457" i="1" s="1"/>
  <c r="AR456" i="1"/>
  <c r="BM456" i="1" s="1"/>
  <c r="AR455" i="1"/>
  <c r="BM455" i="1" s="1"/>
  <c r="AR454" i="1"/>
  <c r="BM454" i="1" s="1"/>
  <c r="AR453" i="1"/>
  <c r="BM453" i="1" s="1"/>
  <c r="AR452" i="1"/>
  <c r="BM452" i="1" s="1"/>
  <c r="AR451" i="1"/>
  <c r="BM451" i="1" s="1"/>
  <c r="AR450" i="1"/>
  <c r="BM450" i="1" s="1"/>
  <c r="AR449" i="1"/>
  <c r="BM449" i="1" s="1"/>
  <c r="AR448" i="1"/>
  <c r="BM448" i="1" s="1"/>
  <c r="AR447" i="1"/>
  <c r="BM447" i="1" s="1"/>
  <c r="AR446" i="1"/>
  <c r="BM446" i="1" s="1"/>
  <c r="AR445" i="1"/>
  <c r="BM445" i="1" s="1"/>
  <c r="AR444" i="1"/>
  <c r="BM444" i="1" s="1"/>
  <c r="AR443" i="1"/>
  <c r="BM443" i="1" s="1"/>
  <c r="AR442" i="1"/>
  <c r="BM442" i="1" s="1"/>
  <c r="AR441" i="1"/>
  <c r="BM441" i="1" s="1"/>
  <c r="AR440" i="1"/>
  <c r="BM440" i="1" s="1"/>
  <c r="AR439" i="1"/>
  <c r="BM439" i="1" s="1"/>
  <c r="AR438" i="1"/>
  <c r="BM438" i="1" s="1"/>
  <c r="AR437" i="1"/>
  <c r="BM437" i="1" s="1"/>
  <c r="AR436" i="1"/>
  <c r="BM436" i="1" s="1"/>
  <c r="AR435" i="1"/>
  <c r="BM435" i="1" s="1"/>
  <c r="AR434" i="1"/>
  <c r="BM434" i="1" s="1"/>
  <c r="AR433" i="1"/>
  <c r="BM433" i="1" s="1"/>
  <c r="AR432" i="1"/>
  <c r="BM432" i="1" s="1"/>
  <c r="AR431" i="1"/>
  <c r="BM431" i="1" s="1"/>
  <c r="AR430" i="1"/>
  <c r="BM430" i="1" s="1"/>
  <c r="AR429" i="1"/>
  <c r="BM429" i="1" s="1"/>
  <c r="AR428" i="1"/>
  <c r="BM428" i="1" s="1"/>
  <c r="AR427" i="1"/>
  <c r="BM427" i="1" s="1"/>
  <c r="AR426" i="1"/>
  <c r="BM426" i="1" s="1"/>
  <c r="AR425" i="1"/>
  <c r="BM425" i="1" s="1"/>
  <c r="AR424" i="1"/>
  <c r="BM424" i="1" s="1"/>
  <c r="AR423" i="1"/>
  <c r="BM423" i="1" s="1"/>
  <c r="AR422" i="1"/>
  <c r="BM422" i="1" s="1"/>
  <c r="AR421" i="1"/>
  <c r="BM421" i="1" s="1"/>
  <c r="AR420" i="1"/>
  <c r="BM420" i="1" s="1"/>
  <c r="AR419" i="1"/>
  <c r="BM419" i="1" s="1"/>
  <c r="AR418" i="1"/>
  <c r="BM418" i="1" s="1"/>
  <c r="AR417" i="1"/>
  <c r="BM417" i="1" s="1"/>
  <c r="AR416" i="1"/>
  <c r="BM416" i="1" s="1"/>
  <c r="AR415" i="1"/>
  <c r="BM415" i="1" s="1"/>
  <c r="AR414" i="1"/>
  <c r="BM414" i="1" s="1"/>
  <c r="AR413" i="1"/>
  <c r="BM413" i="1" s="1"/>
  <c r="AR412" i="1"/>
  <c r="BM412" i="1" s="1"/>
  <c r="AR411" i="1"/>
  <c r="BM411" i="1" s="1"/>
  <c r="AR410" i="1"/>
  <c r="BM410" i="1" s="1"/>
  <c r="AR409" i="1"/>
  <c r="BM409" i="1" s="1"/>
  <c r="AR408" i="1"/>
  <c r="BM408" i="1" s="1"/>
  <c r="AR407" i="1"/>
  <c r="BM407" i="1" s="1"/>
  <c r="AR406" i="1"/>
  <c r="BM406" i="1" s="1"/>
  <c r="AR405" i="1"/>
  <c r="BM405" i="1" s="1"/>
  <c r="AR404" i="1"/>
  <c r="BM404" i="1" s="1"/>
  <c r="AR403" i="1"/>
  <c r="BM403" i="1" s="1"/>
  <c r="AR402" i="1"/>
  <c r="BM402" i="1" s="1"/>
  <c r="AR401" i="1"/>
  <c r="BM401" i="1" s="1"/>
  <c r="AR400" i="1"/>
  <c r="BM400" i="1" s="1"/>
  <c r="AR399" i="1"/>
  <c r="BM399" i="1" s="1"/>
  <c r="AR398" i="1"/>
  <c r="BM398" i="1" s="1"/>
  <c r="AR397" i="1"/>
  <c r="BM397" i="1" s="1"/>
  <c r="AR396" i="1"/>
  <c r="BM396" i="1" s="1"/>
  <c r="AR395" i="1"/>
  <c r="BM395" i="1" s="1"/>
  <c r="AR394" i="1"/>
  <c r="BM394" i="1" s="1"/>
  <c r="AR393" i="1"/>
  <c r="BM393" i="1" s="1"/>
  <c r="AR392" i="1"/>
  <c r="BM392" i="1" s="1"/>
  <c r="AR391" i="1"/>
  <c r="BM391" i="1" s="1"/>
  <c r="AR390" i="1"/>
  <c r="BM390" i="1" s="1"/>
  <c r="AR389" i="1"/>
  <c r="BM389" i="1" s="1"/>
  <c r="AR388" i="1"/>
  <c r="BM388" i="1" s="1"/>
  <c r="AR387" i="1"/>
  <c r="BM387" i="1" s="1"/>
  <c r="AR386" i="1"/>
  <c r="BM386" i="1" s="1"/>
  <c r="AR385" i="1"/>
  <c r="BM385" i="1" s="1"/>
  <c r="AR384" i="1"/>
  <c r="BM384" i="1" s="1"/>
  <c r="AR383" i="1"/>
  <c r="BM383" i="1" s="1"/>
  <c r="AR382" i="1"/>
  <c r="BM382" i="1" s="1"/>
  <c r="AR381" i="1"/>
  <c r="BM381" i="1" s="1"/>
  <c r="AR380" i="1"/>
  <c r="BM380" i="1" s="1"/>
  <c r="AR379" i="1"/>
  <c r="BM379" i="1" s="1"/>
  <c r="AR378" i="1"/>
  <c r="BM378" i="1" s="1"/>
  <c r="AR377" i="1"/>
  <c r="BM377" i="1" s="1"/>
  <c r="AR376" i="1"/>
  <c r="BM376" i="1" s="1"/>
  <c r="AR375" i="1"/>
  <c r="BM375" i="1" s="1"/>
  <c r="AR374" i="1"/>
  <c r="BM374" i="1" s="1"/>
  <c r="AR373" i="1"/>
  <c r="BM373" i="1" s="1"/>
  <c r="AR372" i="1"/>
  <c r="BM372" i="1" s="1"/>
  <c r="AR371" i="1"/>
  <c r="BM371" i="1" s="1"/>
  <c r="AR370" i="1"/>
  <c r="BM370" i="1" s="1"/>
  <c r="AR369" i="1"/>
  <c r="BM369" i="1" s="1"/>
  <c r="AR368" i="1"/>
  <c r="BM368" i="1" s="1"/>
  <c r="AR367" i="1"/>
  <c r="BM367" i="1" s="1"/>
  <c r="AR366" i="1"/>
  <c r="BM366" i="1" s="1"/>
  <c r="AR365" i="1"/>
  <c r="BM365" i="1" s="1"/>
  <c r="AR364" i="1"/>
  <c r="BM364" i="1" s="1"/>
  <c r="AR363" i="1"/>
  <c r="BM363" i="1" s="1"/>
  <c r="AR362" i="1"/>
  <c r="BM362" i="1" s="1"/>
  <c r="AR361" i="1"/>
  <c r="BM361" i="1" s="1"/>
  <c r="AR360" i="1"/>
  <c r="BM360" i="1" s="1"/>
  <c r="AR359" i="1"/>
  <c r="BM359" i="1" s="1"/>
  <c r="AR358" i="1"/>
  <c r="BM358" i="1" s="1"/>
  <c r="AR357" i="1"/>
  <c r="BM357" i="1" s="1"/>
  <c r="AR356" i="1"/>
  <c r="BM356" i="1" s="1"/>
  <c r="AR355" i="1"/>
  <c r="BM355" i="1" s="1"/>
  <c r="AR354" i="1"/>
  <c r="BM354" i="1" s="1"/>
  <c r="AR353" i="1"/>
  <c r="BM353" i="1" s="1"/>
  <c r="AR352" i="1"/>
  <c r="BM352" i="1" s="1"/>
  <c r="AR351" i="1"/>
  <c r="BM351" i="1" s="1"/>
  <c r="AR350" i="1"/>
  <c r="BM350" i="1" s="1"/>
  <c r="AR349" i="1"/>
  <c r="BM349" i="1" s="1"/>
  <c r="AR348" i="1"/>
  <c r="BM348" i="1" s="1"/>
  <c r="AR347" i="1"/>
  <c r="BM347" i="1" s="1"/>
  <c r="AR346" i="1"/>
  <c r="BM346" i="1" s="1"/>
  <c r="AR345" i="1"/>
  <c r="BM345" i="1" s="1"/>
  <c r="AR344" i="1"/>
  <c r="BM344" i="1" s="1"/>
  <c r="AR343" i="1"/>
  <c r="BM343" i="1" s="1"/>
  <c r="AR342" i="1"/>
  <c r="BM342" i="1" s="1"/>
  <c r="AR341" i="1"/>
  <c r="BM341" i="1" s="1"/>
  <c r="AR340" i="1"/>
  <c r="BM340" i="1" s="1"/>
  <c r="AR339" i="1"/>
  <c r="BM339" i="1" s="1"/>
  <c r="AR338" i="1"/>
  <c r="BM338" i="1" s="1"/>
  <c r="AR337" i="1"/>
  <c r="BM337" i="1" s="1"/>
  <c r="AR336" i="1"/>
  <c r="BM336" i="1" s="1"/>
  <c r="AR335" i="1"/>
  <c r="BM335" i="1" s="1"/>
  <c r="AR334" i="1"/>
  <c r="BM334" i="1" s="1"/>
  <c r="AR333" i="1"/>
  <c r="BM333" i="1" s="1"/>
  <c r="AR332" i="1"/>
  <c r="BM332" i="1" s="1"/>
  <c r="AR331" i="1"/>
  <c r="BM331" i="1" s="1"/>
  <c r="AR330" i="1"/>
  <c r="BM330" i="1" s="1"/>
  <c r="AR329" i="1"/>
  <c r="BM329" i="1" s="1"/>
  <c r="AR328" i="1"/>
  <c r="BM328" i="1" s="1"/>
  <c r="AR327" i="1"/>
  <c r="BM327" i="1" s="1"/>
  <c r="AR326" i="1"/>
  <c r="BM326" i="1" s="1"/>
  <c r="AR325" i="1"/>
  <c r="BM325" i="1" s="1"/>
  <c r="AR324" i="1"/>
  <c r="BM324" i="1" s="1"/>
  <c r="AR323" i="1"/>
  <c r="BM323" i="1" s="1"/>
  <c r="AR322" i="1"/>
  <c r="BM322" i="1" s="1"/>
  <c r="AR321" i="1"/>
  <c r="BM321" i="1" s="1"/>
  <c r="AR320" i="1"/>
  <c r="BM320" i="1" s="1"/>
  <c r="AR319" i="1"/>
  <c r="BM319" i="1" s="1"/>
  <c r="AR318" i="1"/>
  <c r="BM318" i="1" s="1"/>
  <c r="AR317" i="1"/>
  <c r="BM317" i="1" s="1"/>
  <c r="AR316" i="1"/>
  <c r="BM316" i="1" s="1"/>
  <c r="AR315" i="1"/>
  <c r="BM315" i="1" s="1"/>
  <c r="AR314" i="1"/>
  <c r="BM314" i="1" s="1"/>
  <c r="AR313" i="1"/>
  <c r="BM313" i="1" s="1"/>
  <c r="AR312" i="1"/>
  <c r="BM312" i="1" s="1"/>
  <c r="AR311" i="1"/>
  <c r="BM311" i="1" s="1"/>
  <c r="AR310" i="1"/>
  <c r="BM310" i="1" s="1"/>
  <c r="AR309" i="1"/>
  <c r="BM309" i="1" s="1"/>
  <c r="AR308" i="1"/>
  <c r="BM308" i="1" s="1"/>
  <c r="AR307" i="1"/>
  <c r="BM307" i="1" s="1"/>
  <c r="AR306" i="1"/>
  <c r="BM306" i="1" s="1"/>
  <c r="AR305" i="1"/>
  <c r="BM305" i="1" s="1"/>
  <c r="AR304" i="1"/>
  <c r="BM304" i="1" s="1"/>
  <c r="AR303" i="1"/>
  <c r="BM303" i="1" s="1"/>
  <c r="AR302" i="1"/>
  <c r="BM302" i="1" s="1"/>
  <c r="AR301" i="1"/>
  <c r="BM301" i="1" s="1"/>
  <c r="AR300" i="1"/>
  <c r="BM300" i="1" s="1"/>
  <c r="AR299" i="1"/>
  <c r="BM299" i="1" s="1"/>
  <c r="AR298" i="1"/>
  <c r="BM298" i="1" s="1"/>
  <c r="AR297" i="1"/>
  <c r="BM297" i="1" s="1"/>
  <c r="AR296" i="1"/>
  <c r="BM296" i="1" s="1"/>
  <c r="AR295" i="1"/>
  <c r="BM295" i="1" s="1"/>
  <c r="AR294" i="1"/>
  <c r="BM294" i="1" s="1"/>
  <c r="AR293" i="1"/>
  <c r="BM293" i="1" s="1"/>
  <c r="AR292" i="1"/>
  <c r="BM292" i="1" s="1"/>
  <c r="AR291" i="1"/>
  <c r="BM291" i="1" s="1"/>
  <c r="AR290" i="1"/>
  <c r="BM290" i="1" s="1"/>
  <c r="AR289" i="1"/>
  <c r="BM289" i="1" s="1"/>
  <c r="AR288" i="1"/>
  <c r="BM288" i="1" s="1"/>
  <c r="AR287" i="1"/>
  <c r="BM287" i="1" s="1"/>
  <c r="AR286" i="1"/>
  <c r="BM286" i="1" s="1"/>
  <c r="AR285" i="1"/>
  <c r="BM285" i="1" s="1"/>
  <c r="AR284" i="1"/>
  <c r="BM284" i="1" s="1"/>
  <c r="AR283" i="1"/>
  <c r="BM283" i="1" s="1"/>
  <c r="AR282" i="1"/>
  <c r="BM282" i="1" s="1"/>
  <c r="AR281" i="1"/>
  <c r="BM281" i="1" s="1"/>
  <c r="AR280" i="1"/>
  <c r="BM280" i="1" s="1"/>
  <c r="AR279" i="1"/>
  <c r="BM279" i="1" s="1"/>
  <c r="AR278" i="1"/>
  <c r="BM278" i="1" s="1"/>
  <c r="AR277" i="1"/>
  <c r="BM277" i="1" s="1"/>
  <c r="AR276" i="1"/>
  <c r="BM276" i="1" s="1"/>
  <c r="AR275" i="1"/>
  <c r="BM275" i="1" s="1"/>
  <c r="AR274" i="1"/>
  <c r="BM274" i="1" s="1"/>
  <c r="AR273" i="1"/>
  <c r="BM273" i="1" s="1"/>
  <c r="AR272" i="1"/>
  <c r="BM272" i="1" s="1"/>
  <c r="AR271" i="1"/>
  <c r="BM271" i="1" s="1"/>
  <c r="AR270" i="1"/>
  <c r="BM270" i="1" s="1"/>
  <c r="AR269" i="1"/>
  <c r="BM269" i="1" s="1"/>
  <c r="AR268" i="1"/>
  <c r="BM268" i="1" s="1"/>
  <c r="AR267" i="1"/>
  <c r="BM267" i="1" s="1"/>
  <c r="AR266" i="1"/>
  <c r="BM266" i="1" s="1"/>
  <c r="AR265" i="1"/>
  <c r="BM265" i="1" s="1"/>
  <c r="AR264" i="1"/>
  <c r="BM264" i="1" s="1"/>
  <c r="AR263" i="1"/>
  <c r="BM263" i="1" s="1"/>
  <c r="AR262" i="1"/>
  <c r="BM262" i="1" s="1"/>
  <c r="AR261" i="1"/>
  <c r="BM261" i="1" s="1"/>
  <c r="AR260" i="1"/>
  <c r="BM260" i="1" s="1"/>
  <c r="AR259" i="1"/>
  <c r="BM259" i="1" s="1"/>
  <c r="AR258" i="1"/>
  <c r="BM258" i="1" s="1"/>
  <c r="AR257" i="1"/>
  <c r="BM257" i="1" s="1"/>
  <c r="AR256" i="1"/>
  <c r="BM256" i="1" s="1"/>
  <c r="AR255" i="1"/>
  <c r="BM255" i="1" s="1"/>
  <c r="AR254" i="1"/>
  <c r="BM254" i="1" s="1"/>
  <c r="AR253" i="1"/>
  <c r="BM253" i="1" s="1"/>
  <c r="AR252" i="1"/>
  <c r="BM252" i="1" s="1"/>
  <c r="AR251" i="1"/>
  <c r="BM251" i="1" s="1"/>
  <c r="AR250" i="1"/>
  <c r="BM250" i="1" s="1"/>
  <c r="AR249" i="1"/>
  <c r="BM249" i="1" s="1"/>
  <c r="AR248" i="1"/>
  <c r="BM248" i="1" s="1"/>
  <c r="AR247" i="1"/>
  <c r="BM247" i="1" s="1"/>
  <c r="AR246" i="1"/>
  <c r="BM246" i="1" s="1"/>
  <c r="AR245" i="1"/>
  <c r="BM245" i="1" s="1"/>
  <c r="AR244" i="1"/>
  <c r="BM244" i="1" s="1"/>
  <c r="AR243" i="1"/>
  <c r="BM243" i="1" s="1"/>
  <c r="AR242" i="1"/>
  <c r="BM242" i="1" s="1"/>
  <c r="AR241" i="1"/>
  <c r="BM241" i="1" s="1"/>
  <c r="AR240" i="1"/>
  <c r="BM240" i="1" s="1"/>
  <c r="AR239" i="1"/>
  <c r="BM239" i="1" s="1"/>
  <c r="AR238" i="1"/>
  <c r="BM238" i="1" s="1"/>
  <c r="AR237" i="1"/>
  <c r="BM237" i="1" s="1"/>
  <c r="AR236" i="1"/>
  <c r="BM236" i="1" s="1"/>
  <c r="AR235" i="1"/>
  <c r="BM235" i="1" s="1"/>
  <c r="AR234" i="1"/>
  <c r="BM234" i="1" s="1"/>
  <c r="AR233" i="1"/>
  <c r="BM233" i="1" s="1"/>
  <c r="AR232" i="1"/>
  <c r="BM232" i="1" s="1"/>
  <c r="AR231" i="1"/>
  <c r="BM231" i="1" s="1"/>
  <c r="AR230" i="1"/>
  <c r="BM230" i="1" s="1"/>
  <c r="AR229" i="1"/>
  <c r="BM229" i="1" s="1"/>
  <c r="AR228" i="1"/>
  <c r="BM228" i="1" s="1"/>
  <c r="AR227" i="1"/>
  <c r="BM227" i="1" s="1"/>
  <c r="AR226" i="1"/>
  <c r="BM226" i="1" s="1"/>
  <c r="AR225" i="1"/>
  <c r="BM225" i="1" s="1"/>
  <c r="AR224" i="1"/>
  <c r="BM224" i="1" s="1"/>
  <c r="AR223" i="1"/>
  <c r="BM223" i="1" s="1"/>
  <c r="AR222" i="1"/>
  <c r="BM222" i="1" s="1"/>
  <c r="AR221" i="1"/>
  <c r="BM221" i="1" s="1"/>
  <c r="AR220" i="1"/>
  <c r="BM220" i="1" s="1"/>
  <c r="AR219" i="1"/>
  <c r="BM219" i="1" s="1"/>
  <c r="AR218" i="1"/>
  <c r="BM218" i="1" s="1"/>
  <c r="AR217" i="1"/>
  <c r="BM217" i="1" s="1"/>
  <c r="AR216" i="1"/>
  <c r="BM216" i="1" s="1"/>
  <c r="AR215" i="1"/>
  <c r="BM215" i="1" s="1"/>
  <c r="AR214" i="1"/>
  <c r="BM214" i="1" s="1"/>
  <c r="AR213" i="1"/>
  <c r="BM213" i="1" s="1"/>
  <c r="AR212" i="1"/>
  <c r="BM212" i="1" s="1"/>
  <c r="AR211" i="1"/>
  <c r="BM211" i="1" s="1"/>
  <c r="AR210" i="1"/>
  <c r="BM210" i="1" s="1"/>
  <c r="AR209" i="1"/>
  <c r="BM209" i="1" s="1"/>
  <c r="AR208" i="1"/>
  <c r="BM208" i="1" s="1"/>
  <c r="AR207" i="1"/>
  <c r="BM207" i="1" s="1"/>
  <c r="AR206" i="1"/>
  <c r="BM206" i="1" s="1"/>
  <c r="AR205" i="1"/>
  <c r="BM205" i="1" s="1"/>
  <c r="AR204" i="1"/>
  <c r="BM204" i="1" s="1"/>
  <c r="AR203" i="1"/>
  <c r="BM203" i="1" s="1"/>
  <c r="AR202" i="1"/>
  <c r="BM202" i="1" s="1"/>
  <c r="AR201" i="1"/>
  <c r="BM201" i="1" s="1"/>
  <c r="AR200" i="1"/>
  <c r="BM200" i="1" s="1"/>
  <c r="AR199" i="1"/>
  <c r="BM199" i="1" s="1"/>
  <c r="AR198" i="1"/>
  <c r="BM198" i="1" s="1"/>
  <c r="AR197" i="1"/>
  <c r="BM197" i="1" s="1"/>
  <c r="AR196" i="1"/>
  <c r="BM196" i="1" s="1"/>
  <c r="AR195" i="1"/>
  <c r="BM195" i="1" s="1"/>
  <c r="AR194" i="1"/>
  <c r="BM194" i="1" s="1"/>
  <c r="AR193" i="1"/>
  <c r="BM193" i="1" s="1"/>
  <c r="AR192" i="1"/>
  <c r="BM192" i="1" s="1"/>
  <c r="AR191" i="1"/>
  <c r="BM191" i="1" s="1"/>
  <c r="AR190" i="1"/>
  <c r="BM190" i="1" s="1"/>
  <c r="AR189" i="1"/>
  <c r="BM189" i="1" s="1"/>
  <c r="AR188" i="1"/>
  <c r="BM188" i="1" s="1"/>
  <c r="AR187" i="1"/>
  <c r="BM187" i="1" s="1"/>
  <c r="AR186" i="1"/>
  <c r="BM186" i="1" s="1"/>
  <c r="AR185" i="1"/>
  <c r="BM185" i="1" s="1"/>
  <c r="AR184" i="1"/>
  <c r="BM184" i="1" s="1"/>
  <c r="AR183" i="1"/>
  <c r="BM183" i="1" s="1"/>
  <c r="AR182" i="1"/>
  <c r="BM182" i="1" s="1"/>
  <c r="AR181" i="1"/>
  <c r="BM181" i="1" s="1"/>
  <c r="AR180" i="1"/>
  <c r="BM180" i="1" s="1"/>
  <c r="AR179" i="1"/>
  <c r="BM179" i="1" s="1"/>
  <c r="AR178" i="1"/>
  <c r="BM178" i="1" s="1"/>
  <c r="AR177" i="1"/>
  <c r="BM177" i="1" s="1"/>
  <c r="AR176" i="1"/>
  <c r="BM176" i="1" s="1"/>
  <c r="AR175" i="1"/>
  <c r="BM175" i="1" s="1"/>
  <c r="AR174" i="1"/>
  <c r="BM174" i="1" s="1"/>
  <c r="AR173" i="1"/>
  <c r="BM173" i="1" s="1"/>
  <c r="AR172" i="1"/>
  <c r="BM172" i="1" s="1"/>
  <c r="AR171" i="1"/>
  <c r="BM171" i="1" s="1"/>
  <c r="AR170" i="1"/>
  <c r="BM170" i="1" s="1"/>
  <c r="AR169" i="1"/>
  <c r="BM169" i="1" s="1"/>
  <c r="AR168" i="1"/>
  <c r="BM168" i="1" s="1"/>
  <c r="AR167" i="1"/>
  <c r="BM167" i="1" s="1"/>
  <c r="AR166" i="1"/>
  <c r="BM166" i="1" s="1"/>
  <c r="AR165" i="1"/>
  <c r="BM165" i="1" s="1"/>
  <c r="AR164" i="1"/>
  <c r="BM164" i="1" s="1"/>
  <c r="AR163" i="1"/>
  <c r="BM163" i="1" s="1"/>
  <c r="AR162" i="1"/>
  <c r="BM162" i="1" s="1"/>
  <c r="AR161" i="1"/>
  <c r="BM161" i="1" s="1"/>
  <c r="AR160" i="1"/>
  <c r="BM160" i="1" s="1"/>
  <c r="AR159" i="1"/>
  <c r="BM159" i="1" s="1"/>
  <c r="AR158" i="1"/>
  <c r="BM158" i="1" s="1"/>
  <c r="AR157" i="1"/>
  <c r="BM157" i="1" s="1"/>
  <c r="AR156" i="1"/>
  <c r="BM156" i="1" s="1"/>
  <c r="AR155" i="1"/>
  <c r="BM155" i="1" s="1"/>
  <c r="AR154" i="1"/>
  <c r="BM154" i="1" s="1"/>
  <c r="AR153" i="1"/>
  <c r="BM153" i="1" s="1"/>
  <c r="AR152" i="1"/>
  <c r="BM152" i="1" s="1"/>
  <c r="AR151" i="1"/>
  <c r="BM151" i="1" s="1"/>
  <c r="AR150" i="1"/>
  <c r="BM150" i="1" s="1"/>
  <c r="AR149" i="1"/>
  <c r="BM149" i="1" s="1"/>
  <c r="AR148" i="1"/>
  <c r="BM148" i="1" s="1"/>
  <c r="AR147" i="1"/>
  <c r="BM147" i="1" s="1"/>
  <c r="AR146" i="1"/>
  <c r="BM146" i="1" s="1"/>
  <c r="AR145" i="1"/>
  <c r="BM145" i="1" s="1"/>
  <c r="AR144" i="1"/>
  <c r="BM144" i="1" s="1"/>
  <c r="AR143" i="1"/>
  <c r="BM143" i="1" s="1"/>
  <c r="AR142" i="1"/>
  <c r="BM142" i="1" s="1"/>
  <c r="AR141" i="1"/>
  <c r="BM141" i="1" s="1"/>
  <c r="AR140" i="1"/>
  <c r="BM140" i="1" s="1"/>
  <c r="AR139" i="1"/>
  <c r="BM139" i="1" s="1"/>
  <c r="AR138" i="1"/>
  <c r="BM138" i="1" s="1"/>
  <c r="AR137" i="1"/>
  <c r="BM137" i="1" s="1"/>
  <c r="AR136" i="1"/>
  <c r="BM136" i="1" s="1"/>
  <c r="AR135" i="1"/>
  <c r="BM135" i="1" s="1"/>
  <c r="AR134" i="1"/>
  <c r="BM134" i="1" s="1"/>
  <c r="AR133" i="1"/>
  <c r="BM133" i="1" s="1"/>
  <c r="AR132" i="1"/>
  <c r="BM132" i="1" s="1"/>
  <c r="AR131" i="1"/>
  <c r="BM131" i="1" s="1"/>
  <c r="AR130" i="1"/>
  <c r="BM130" i="1" s="1"/>
  <c r="AR129" i="1"/>
  <c r="BM129" i="1" s="1"/>
  <c r="AR128" i="1"/>
  <c r="BM128" i="1" s="1"/>
  <c r="AR127" i="1"/>
  <c r="BM127" i="1" s="1"/>
  <c r="AR126" i="1"/>
  <c r="BM126" i="1" s="1"/>
  <c r="AR125" i="1"/>
  <c r="BM125" i="1" s="1"/>
  <c r="AR124" i="1"/>
  <c r="BM124" i="1" s="1"/>
  <c r="AR123" i="1"/>
  <c r="BM123" i="1" s="1"/>
  <c r="AR122" i="1"/>
  <c r="BM122" i="1" s="1"/>
  <c r="AR121" i="1"/>
  <c r="BM121" i="1" s="1"/>
  <c r="AR120" i="1"/>
  <c r="BM120" i="1" s="1"/>
  <c r="AR119" i="1"/>
  <c r="BM119" i="1" s="1"/>
  <c r="AR118" i="1"/>
  <c r="BM118" i="1" s="1"/>
  <c r="AR117" i="1"/>
  <c r="BM117" i="1" s="1"/>
  <c r="AR116" i="1"/>
  <c r="BM116" i="1" s="1"/>
  <c r="AR115" i="1"/>
  <c r="BM115" i="1" s="1"/>
  <c r="AR114" i="1"/>
  <c r="BM114" i="1" s="1"/>
  <c r="AR113" i="1"/>
  <c r="BM113" i="1" s="1"/>
  <c r="AR112" i="1"/>
  <c r="BM112" i="1" s="1"/>
  <c r="AR111" i="1"/>
  <c r="BM111" i="1" s="1"/>
  <c r="AR110" i="1"/>
  <c r="BM110" i="1" s="1"/>
  <c r="AR109" i="1"/>
  <c r="BM109" i="1" s="1"/>
  <c r="AR108" i="1"/>
  <c r="BM108" i="1" s="1"/>
  <c r="AR107" i="1"/>
  <c r="BM107" i="1" s="1"/>
  <c r="AR106" i="1"/>
  <c r="BM106" i="1" s="1"/>
  <c r="AR105" i="1"/>
  <c r="BM105" i="1" s="1"/>
  <c r="AR104" i="1"/>
  <c r="BM104" i="1" s="1"/>
  <c r="AR103" i="1"/>
  <c r="BM103" i="1" s="1"/>
  <c r="AR102" i="1"/>
  <c r="BM102" i="1" s="1"/>
  <c r="AR101" i="1"/>
  <c r="BM101" i="1" s="1"/>
  <c r="AR100" i="1"/>
  <c r="BM100" i="1" s="1"/>
  <c r="AR99" i="1"/>
  <c r="BM99" i="1" s="1"/>
  <c r="AR98" i="1"/>
  <c r="BM98" i="1" s="1"/>
  <c r="AR97" i="1"/>
  <c r="BM97" i="1" s="1"/>
  <c r="AR96" i="1"/>
  <c r="BM96" i="1" s="1"/>
  <c r="AR95" i="1"/>
  <c r="BM95" i="1" s="1"/>
  <c r="AR94" i="1"/>
  <c r="BM94" i="1" s="1"/>
  <c r="AR93" i="1"/>
  <c r="BM93" i="1" s="1"/>
  <c r="AR92" i="1"/>
  <c r="BM92" i="1" s="1"/>
  <c r="AR91" i="1"/>
  <c r="BM91" i="1" s="1"/>
  <c r="AR90" i="1"/>
  <c r="BM90" i="1" s="1"/>
  <c r="AR89" i="1"/>
  <c r="BM89" i="1" s="1"/>
  <c r="AR88" i="1"/>
  <c r="BM88" i="1" s="1"/>
  <c r="AR87" i="1"/>
  <c r="BM87" i="1" s="1"/>
  <c r="AR86" i="1"/>
  <c r="BM86" i="1" s="1"/>
  <c r="AR85" i="1"/>
  <c r="BM85" i="1" s="1"/>
  <c r="AR84" i="1"/>
  <c r="BM84" i="1" s="1"/>
  <c r="AR83" i="1"/>
  <c r="BM83" i="1" s="1"/>
  <c r="AR82" i="1"/>
  <c r="BM82" i="1" s="1"/>
  <c r="AR81" i="1"/>
  <c r="BM81" i="1" s="1"/>
  <c r="AR80" i="1"/>
  <c r="BM80" i="1" s="1"/>
  <c r="AR79" i="1"/>
  <c r="BM79" i="1" s="1"/>
  <c r="AR78" i="1"/>
  <c r="BM78" i="1" s="1"/>
  <c r="AR77" i="1"/>
  <c r="BM77" i="1" s="1"/>
  <c r="AR76" i="1"/>
  <c r="BM76" i="1" s="1"/>
  <c r="AR75" i="1"/>
  <c r="BM75" i="1" s="1"/>
  <c r="AR74" i="1"/>
  <c r="BM74" i="1" s="1"/>
  <c r="AR73" i="1"/>
  <c r="BM73" i="1" s="1"/>
  <c r="AR72" i="1"/>
  <c r="BM72" i="1" s="1"/>
  <c r="AR71" i="1"/>
  <c r="BM71" i="1" s="1"/>
  <c r="AR70" i="1"/>
  <c r="BM70" i="1" s="1"/>
  <c r="AR69" i="1"/>
  <c r="BM69" i="1" s="1"/>
  <c r="AR68" i="1"/>
  <c r="BM68" i="1" s="1"/>
  <c r="AR67" i="1"/>
  <c r="BM67" i="1" s="1"/>
  <c r="AR66" i="1"/>
  <c r="BM66" i="1" s="1"/>
  <c r="AR65" i="1"/>
  <c r="BM65" i="1" s="1"/>
  <c r="AR64" i="1"/>
  <c r="BM64" i="1" s="1"/>
  <c r="AR63" i="1"/>
  <c r="BM63" i="1" s="1"/>
  <c r="AR62" i="1"/>
  <c r="BM62" i="1" s="1"/>
  <c r="AR61" i="1"/>
  <c r="BM61" i="1" s="1"/>
  <c r="AR60" i="1"/>
  <c r="BM60" i="1" s="1"/>
  <c r="AR59" i="1"/>
  <c r="BM59" i="1" s="1"/>
  <c r="AR58" i="1"/>
  <c r="BM58" i="1" s="1"/>
  <c r="AR57" i="1"/>
  <c r="BM57" i="1" s="1"/>
  <c r="AR56" i="1"/>
  <c r="BM56" i="1" s="1"/>
  <c r="AR55" i="1"/>
  <c r="BM55" i="1" s="1"/>
  <c r="AR54" i="1"/>
  <c r="BM54" i="1" s="1"/>
  <c r="AR53" i="1"/>
  <c r="BM53" i="1" s="1"/>
  <c r="AR52" i="1"/>
  <c r="BM52" i="1" s="1"/>
  <c r="AR51" i="1"/>
  <c r="BM51" i="1" s="1"/>
  <c r="AR50" i="1"/>
  <c r="BM50" i="1" s="1"/>
  <c r="AR49" i="1"/>
  <c r="BM49" i="1" s="1"/>
  <c r="AR48" i="1"/>
  <c r="BM48" i="1" s="1"/>
  <c r="AR47" i="1"/>
  <c r="BM47" i="1" s="1"/>
  <c r="AR46" i="1"/>
  <c r="BM46" i="1" s="1"/>
  <c r="AR45" i="1"/>
  <c r="BM45" i="1" s="1"/>
  <c r="AR44" i="1"/>
  <c r="BM44" i="1" s="1"/>
  <c r="AR43" i="1"/>
  <c r="BM43" i="1" s="1"/>
  <c r="AR42" i="1"/>
  <c r="BM42" i="1" s="1"/>
  <c r="AR41" i="1"/>
  <c r="BM41" i="1" s="1"/>
  <c r="AR40" i="1"/>
  <c r="BM40" i="1" s="1"/>
  <c r="AR39" i="1"/>
  <c r="BM39" i="1" s="1"/>
  <c r="AR38" i="1"/>
  <c r="BM38" i="1" s="1"/>
  <c r="AR37" i="1"/>
  <c r="BM37" i="1" s="1"/>
  <c r="AR36" i="1"/>
  <c r="BM36" i="1" s="1"/>
  <c r="AR35" i="1"/>
  <c r="BM35" i="1" s="1"/>
  <c r="AR34" i="1"/>
  <c r="BM34" i="1" s="1"/>
  <c r="AR33" i="1"/>
  <c r="BM33" i="1" s="1"/>
  <c r="AR32" i="1"/>
  <c r="BM32" i="1" s="1"/>
  <c r="AR31" i="1"/>
  <c r="BM31" i="1" s="1"/>
  <c r="AR30" i="1"/>
  <c r="BM30" i="1" s="1"/>
  <c r="AR29" i="1"/>
  <c r="BM29" i="1" s="1"/>
  <c r="AR28" i="1"/>
  <c r="BM28" i="1" s="1"/>
  <c r="AR27" i="1"/>
  <c r="BM27" i="1" s="1"/>
  <c r="AR26" i="1"/>
  <c r="BM26" i="1" s="1"/>
  <c r="AR25" i="1"/>
  <c r="BM25" i="1" s="1"/>
  <c r="AR24" i="1"/>
  <c r="BM24" i="1" s="1"/>
  <c r="AR23" i="1"/>
  <c r="BM23" i="1" s="1"/>
  <c r="AR22" i="1"/>
  <c r="BM22" i="1" s="1"/>
  <c r="AR21" i="1"/>
  <c r="BM21" i="1" s="1"/>
  <c r="AR20" i="1"/>
  <c r="BM20" i="1" s="1"/>
  <c r="AR19" i="1"/>
  <c r="BM19" i="1" s="1"/>
  <c r="AR18" i="1"/>
  <c r="BM18" i="1" s="1"/>
  <c r="AR17" i="1"/>
  <c r="BM17" i="1" s="1"/>
  <c r="AR16" i="1"/>
  <c r="BM16" i="1" s="1"/>
  <c r="AR15" i="1"/>
  <c r="BM15" i="1" s="1"/>
  <c r="AR14" i="1"/>
  <c r="BM14" i="1" s="1"/>
  <c r="AR13" i="1"/>
  <c r="AT790" i="1"/>
  <c r="AQ258" i="1"/>
  <c r="AN16" i="1"/>
  <c r="AP14" i="1"/>
  <c r="B792" i="1"/>
  <c r="D792" i="1"/>
  <c r="A793" i="1"/>
  <c r="C792" i="1"/>
  <c r="E792" i="1" s="1"/>
  <c r="AF787" i="1"/>
  <c r="AO787" i="1"/>
  <c r="AC790" i="1"/>
  <c r="AM790" i="1"/>
  <c r="AE790" i="1"/>
  <c r="AP15" i="1"/>
  <c r="AP23" i="1"/>
  <c r="AP31" i="1"/>
  <c r="AP39" i="1"/>
  <c r="AP43" i="1"/>
  <c r="AP51" i="1"/>
  <c r="AP59" i="1"/>
  <c r="AP67" i="1"/>
  <c r="AP75" i="1"/>
  <c r="AP83" i="1"/>
  <c r="AP91" i="1"/>
  <c r="AP99" i="1"/>
  <c r="AP107" i="1"/>
  <c r="AP115" i="1"/>
  <c r="AP123" i="1"/>
  <c r="AP131" i="1"/>
  <c r="AP139" i="1"/>
  <c r="AP147" i="1"/>
  <c r="AP155" i="1"/>
  <c r="AP163" i="1"/>
  <c r="AP171" i="1"/>
  <c r="AP179" i="1"/>
  <c r="AP187" i="1"/>
  <c r="AP195" i="1"/>
  <c r="AP203" i="1"/>
  <c r="AP211" i="1"/>
  <c r="AP219" i="1"/>
  <c r="AP227" i="1"/>
  <c r="AP235" i="1"/>
  <c r="AP243" i="1"/>
  <c r="AP251" i="1"/>
  <c r="AP259" i="1"/>
  <c r="AP267" i="1"/>
  <c r="AP275" i="1"/>
  <c r="AP283" i="1"/>
  <c r="AP297" i="1"/>
  <c r="AP313" i="1"/>
  <c r="AP329" i="1"/>
  <c r="AP345" i="1"/>
  <c r="AP361" i="1"/>
  <c r="AP377" i="1"/>
  <c r="AP393" i="1"/>
  <c r="AP409" i="1"/>
  <c r="AP425" i="1"/>
  <c r="AP441" i="1"/>
  <c r="AN787" i="1"/>
  <c r="AP789" i="1"/>
  <c r="U790" i="1"/>
  <c r="T790" i="1"/>
  <c r="Y789" i="1"/>
  <c r="H791" i="1"/>
  <c r="BB791" i="1" s="1"/>
  <c r="X791" i="1"/>
  <c r="W791" i="1"/>
  <c r="T791" i="1"/>
  <c r="U791" i="1"/>
  <c r="V791" i="1"/>
  <c r="AM791" i="1"/>
  <c r="AC791" i="1"/>
  <c r="AE791" i="1"/>
  <c r="AL791" i="1"/>
  <c r="AF16" i="1"/>
  <c r="AO16" i="1"/>
  <c r="AK791" i="1"/>
  <c r="AP22" i="1"/>
  <c r="AP30" i="1"/>
  <c r="AP38" i="1"/>
  <c r="AP46" i="1"/>
  <c r="AP54" i="1"/>
  <c r="AP62" i="1"/>
  <c r="AP70" i="1"/>
  <c r="AP78" i="1"/>
  <c r="AP86" i="1"/>
  <c r="AP94" i="1"/>
  <c r="AP102" i="1"/>
  <c r="AP110" i="1"/>
  <c r="AP118" i="1"/>
  <c r="AP126" i="1"/>
  <c r="AP134" i="1"/>
  <c r="AP142" i="1"/>
  <c r="AP150" i="1"/>
  <c r="AP158" i="1"/>
  <c r="AP166" i="1"/>
  <c r="AP174" i="1"/>
  <c r="AP182" i="1"/>
  <c r="AP190" i="1"/>
  <c r="AP198" i="1"/>
  <c r="AP206" i="1"/>
  <c r="AP214" i="1"/>
  <c r="AP288" i="1"/>
  <c r="AP296" i="1"/>
  <c r="AP304" i="1"/>
  <c r="AP312" i="1"/>
  <c r="AP320" i="1"/>
  <c r="AP328" i="1"/>
  <c r="AP336" i="1"/>
  <c r="AP344" i="1"/>
  <c r="AP352" i="1"/>
  <c r="AP360" i="1"/>
  <c r="AP368" i="1"/>
  <c r="AP376" i="1"/>
  <c r="AP384" i="1"/>
  <c r="AP392" i="1"/>
  <c r="AP400" i="1"/>
  <c r="AP408" i="1"/>
  <c r="AP416" i="1"/>
  <c r="AP424" i="1"/>
  <c r="AP432" i="1"/>
  <c r="AP440" i="1"/>
  <c r="AP632" i="1"/>
  <c r="AP640" i="1"/>
  <c r="AP656" i="1"/>
  <c r="V790" i="1"/>
  <c r="X790" i="1"/>
  <c r="H790" i="1"/>
  <c r="BB790" i="1" s="1"/>
  <c r="Y14" i="1"/>
  <c r="G12" i="1"/>
  <c r="H13" i="1"/>
  <c r="BB13" i="1" s="1"/>
  <c r="X13" i="1"/>
  <c r="W13" i="1"/>
  <c r="T13" i="1"/>
  <c r="U13" i="1"/>
  <c r="V13" i="1"/>
  <c r="AE13" i="1"/>
  <c r="AM13" i="1"/>
  <c r="AK13" i="1"/>
  <c r="AC13" i="1"/>
  <c r="AL13" i="1"/>
  <c r="AD13" i="1"/>
  <c r="J15" i="1"/>
  <c r="AH15" i="1"/>
  <c r="AJ15" i="1"/>
  <c r="AA15" i="1"/>
  <c r="AG15" i="1"/>
  <c r="AI15" i="1"/>
  <c r="AB15" i="1"/>
  <c r="Z15" i="1"/>
  <c r="AP20" i="1"/>
  <c r="AF20" i="1"/>
  <c r="AP24" i="1"/>
  <c r="AF24" i="1"/>
  <c r="AP32" i="1"/>
  <c r="AF32" i="1"/>
  <c r="AP36" i="1"/>
  <c r="AF36" i="1"/>
  <c r="AP40" i="1"/>
  <c r="AF40" i="1"/>
  <c r="AP48" i="1"/>
  <c r="AF48" i="1"/>
  <c r="AP52" i="1"/>
  <c r="AF52" i="1"/>
  <c r="AP56" i="1"/>
  <c r="AF56" i="1"/>
  <c r="AP64" i="1"/>
  <c r="AF64" i="1"/>
  <c r="AP68" i="1"/>
  <c r="AF68" i="1"/>
  <c r="AP72" i="1"/>
  <c r="AF72" i="1"/>
  <c r="AP80" i="1"/>
  <c r="AF80" i="1"/>
  <c r="AP84" i="1"/>
  <c r="AF84" i="1"/>
  <c r="AP88" i="1"/>
  <c r="AF88" i="1"/>
  <c r="AP96" i="1"/>
  <c r="AF96" i="1"/>
  <c r="AP100" i="1"/>
  <c r="AF100" i="1"/>
  <c r="AP104" i="1"/>
  <c r="AF104" i="1"/>
  <c r="AP112" i="1"/>
  <c r="AF112" i="1"/>
  <c r="AP116" i="1"/>
  <c r="AF116" i="1"/>
  <c r="AP120" i="1"/>
  <c r="AF120" i="1"/>
  <c r="AP128" i="1"/>
  <c r="AF128" i="1"/>
  <c r="AP132" i="1"/>
  <c r="AF132" i="1"/>
  <c r="AP136" i="1"/>
  <c r="AF136" i="1"/>
  <c r="AP144" i="1"/>
  <c r="AF144" i="1"/>
  <c r="AP148" i="1"/>
  <c r="AF148" i="1"/>
  <c r="AP152" i="1"/>
  <c r="AF152" i="1"/>
  <c r="AP160" i="1"/>
  <c r="AF160" i="1"/>
  <c r="AP164" i="1"/>
  <c r="AF164" i="1"/>
  <c r="AP168" i="1"/>
  <c r="AF168" i="1"/>
  <c r="AP176" i="1"/>
  <c r="AF176" i="1"/>
  <c r="AP180" i="1"/>
  <c r="AF180" i="1"/>
  <c r="AP184" i="1"/>
  <c r="AF184" i="1"/>
  <c r="AP192" i="1"/>
  <c r="AF192" i="1"/>
  <c r="AP196" i="1"/>
  <c r="AF196" i="1"/>
  <c r="AP200" i="1"/>
  <c r="AF200" i="1"/>
  <c r="AP208" i="1"/>
  <c r="AF208" i="1"/>
  <c r="AP212" i="1"/>
  <c r="AF212" i="1"/>
  <c r="AP216" i="1"/>
  <c r="AF216" i="1"/>
  <c r="AP222" i="1"/>
  <c r="AF222" i="1"/>
  <c r="AP228" i="1"/>
  <c r="AF228" i="1"/>
  <c r="AP230" i="1"/>
  <c r="AF230" i="1"/>
  <c r="AP238" i="1"/>
  <c r="AF238" i="1"/>
  <c r="AP244" i="1"/>
  <c r="AF244" i="1"/>
  <c r="AP246" i="1"/>
  <c r="AF246" i="1"/>
  <c r="AP254" i="1"/>
  <c r="AF254" i="1"/>
  <c r="AP260" i="1"/>
  <c r="AF260" i="1"/>
  <c r="AP262" i="1"/>
  <c r="AF262" i="1"/>
  <c r="AP270" i="1"/>
  <c r="AF270" i="1"/>
  <c r="AP276" i="1"/>
  <c r="AF276" i="1"/>
  <c r="AP278" i="1"/>
  <c r="AF278" i="1"/>
  <c r="AP286" i="1"/>
  <c r="AF286" i="1"/>
  <c r="AP290" i="1"/>
  <c r="AF290" i="1"/>
  <c r="AP292" i="1"/>
  <c r="AF292" i="1"/>
  <c r="AP294" i="1"/>
  <c r="AF294" i="1"/>
  <c r="AP302" i="1"/>
  <c r="AF302" i="1"/>
  <c r="AP306" i="1"/>
  <c r="AF306" i="1"/>
  <c r="AP308" i="1"/>
  <c r="AF308" i="1"/>
  <c r="AP310" i="1"/>
  <c r="AF310" i="1"/>
  <c r="AP318" i="1"/>
  <c r="AF318" i="1"/>
  <c r="AP322" i="1"/>
  <c r="AF322" i="1"/>
  <c r="AP324" i="1"/>
  <c r="AF324" i="1"/>
  <c r="AP326" i="1"/>
  <c r="AF326" i="1"/>
  <c r="AP334" i="1"/>
  <c r="AF334" i="1"/>
  <c r="AP338" i="1"/>
  <c r="AF338" i="1"/>
  <c r="AP340" i="1"/>
  <c r="AF340" i="1"/>
  <c r="AP342" i="1"/>
  <c r="AF342" i="1"/>
  <c r="AP350" i="1"/>
  <c r="AF350" i="1"/>
  <c r="AP354" i="1"/>
  <c r="AF354" i="1"/>
  <c r="AP356" i="1"/>
  <c r="AF356" i="1"/>
  <c r="AP358" i="1"/>
  <c r="AF358" i="1"/>
  <c r="AP366" i="1"/>
  <c r="AF366" i="1"/>
  <c r="AP370" i="1"/>
  <c r="AF370" i="1"/>
  <c r="AP372" i="1"/>
  <c r="AF372" i="1"/>
  <c r="AP374" i="1"/>
  <c r="AF374" i="1"/>
  <c r="AP382" i="1"/>
  <c r="AF382" i="1"/>
  <c r="AP386" i="1"/>
  <c r="AF386" i="1"/>
  <c r="AP388" i="1"/>
  <c r="AF388" i="1"/>
  <c r="AP390" i="1"/>
  <c r="AF390" i="1"/>
  <c r="AP398" i="1"/>
  <c r="AF398" i="1"/>
  <c r="AP402" i="1"/>
  <c r="AF402" i="1"/>
  <c r="AP404" i="1"/>
  <c r="AF404" i="1"/>
  <c r="AP406" i="1"/>
  <c r="AF406" i="1"/>
  <c r="AP414" i="1"/>
  <c r="AF414" i="1"/>
  <c r="AP418" i="1"/>
  <c r="AF418" i="1"/>
  <c r="AP420" i="1"/>
  <c r="AF420" i="1"/>
  <c r="AP422" i="1"/>
  <c r="AF422" i="1"/>
  <c r="AP430" i="1"/>
  <c r="AF430" i="1"/>
  <c r="AP434" i="1"/>
  <c r="AF434" i="1"/>
  <c r="AP436" i="1"/>
  <c r="AF436" i="1"/>
  <c r="AP438" i="1"/>
  <c r="AF438" i="1"/>
  <c r="AP444" i="1"/>
  <c r="AF444" i="1"/>
  <c r="AP446" i="1"/>
  <c r="AF446" i="1"/>
  <c r="AP448" i="1"/>
  <c r="AF448" i="1"/>
  <c r="AP450" i="1"/>
  <c r="AF450" i="1"/>
  <c r="AP452" i="1"/>
  <c r="AF452" i="1"/>
  <c r="AP454" i="1"/>
  <c r="AF454" i="1"/>
  <c r="AP456" i="1"/>
  <c r="AF456" i="1"/>
  <c r="AP458" i="1"/>
  <c r="AF458" i="1"/>
  <c r="AP460" i="1"/>
  <c r="AF460" i="1"/>
  <c r="AP462" i="1"/>
  <c r="AF462" i="1"/>
  <c r="AP464" i="1"/>
  <c r="AF464" i="1"/>
  <c r="AP466" i="1"/>
  <c r="AF466" i="1"/>
  <c r="AP468" i="1"/>
  <c r="AF468" i="1"/>
  <c r="AP470" i="1"/>
  <c r="AF470" i="1"/>
  <c r="AP472" i="1"/>
  <c r="AF472" i="1"/>
  <c r="AP474" i="1"/>
  <c r="AF474" i="1"/>
  <c r="AP476" i="1"/>
  <c r="AF476" i="1"/>
  <c r="AP478" i="1"/>
  <c r="AF478" i="1"/>
  <c r="AP480" i="1"/>
  <c r="AF480" i="1"/>
  <c r="AP482" i="1"/>
  <c r="AF482" i="1"/>
  <c r="AP484" i="1"/>
  <c r="AF484" i="1"/>
  <c r="AP486" i="1"/>
  <c r="AF486" i="1"/>
  <c r="AP488" i="1"/>
  <c r="AF488" i="1"/>
  <c r="AP490" i="1"/>
  <c r="AF490" i="1"/>
  <c r="AP492" i="1"/>
  <c r="AF492" i="1"/>
  <c r="AP494" i="1"/>
  <c r="AF494" i="1"/>
  <c r="AP496" i="1"/>
  <c r="AF496" i="1"/>
  <c r="AP498" i="1"/>
  <c r="AF498" i="1"/>
  <c r="AP500" i="1"/>
  <c r="AF500" i="1"/>
  <c r="AP502" i="1"/>
  <c r="AF502" i="1"/>
  <c r="AP504" i="1"/>
  <c r="AF504" i="1"/>
  <c r="AP506" i="1"/>
  <c r="AF506" i="1"/>
  <c r="AP508" i="1"/>
  <c r="AF508" i="1"/>
  <c r="AP510" i="1"/>
  <c r="AF510" i="1"/>
  <c r="AP512" i="1"/>
  <c r="AF512" i="1"/>
  <c r="AP514" i="1"/>
  <c r="AF514" i="1"/>
  <c r="AP516" i="1"/>
  <c r="AF516" i="1"/>
  <c r="AP518" i="1"/>
  <c r="AF518" i="1"/>
  <c r="AP520" i="1"/>
  <c r="AF520" i="1"/>
  <c r="AP522" i="1"/>
  <c r="AF522" i="1"/>
  <c r="AP524" i="1"/>
  <c r="AF524" i="1"/>
  <c r="AP526" i="1"/>
  <c r="AF526" i="1"/>
  <c r="AP528" i="1"/>
  <c r="AF528" i="1"/>
  <c r="AP530" i="1"/>
  <c r="AF530" i="1"/>
  <c r="AP532" i="1"/>
  <c r="AF532" i="1"/>
  <c r="AP534" i="1"/>
  <c r="AF534" i="1"/>
  <c r="AP536" i="1"/>
  <c r="AF536" i="1"/>
  <c r="AP538" i="1"/>
  <c r="AF538" i="1"/>
  <c r="AP540" i="1"/>
  <c r="AF540" i="1"/>
  <c r="AP542" i="1"/>
  <c r="AF542" i="1"/>
  <c r="AP544" i="1"/>
  <c r="AF544" i="1"/>
  <c r="AP546" i="1"/>
  <c r="AF546" i="1"/>
  <c r="AP548" i="1"/>
  <c r="AF548" i="1"/>
  <c r="AP550" i="1"/>
  <c r="AF550" i="1"/>
  <c r="AP552" i="1"/>
  <c r="AF552" i="1"/>
  <c r="AP554" i="1"/>
  <c r="AF554" i="1"/>
  <c r="AP556" i="1"/>
  <c r="AF556" i="1"/>
  <c r="AP558" i="1"/>
  <c r="AF558" i="1"/>
  <c r="AP560" i="1"/>
  <c r="AF560" i="1"/>
  <c r="AP562" i="1"/>
  <c r="AF562" i="1"/>
  <c r="AP564" i="1"/>
  <c r="AF564" i="1"/>
  <c r="AP566" i="1"/>
  <c r="AF566" i="1"/>
  <c r="AP568" i="1"/>
  <c r="AF568" i="1"/>
  <c r="AP570" i="1"/>
  <c r="AF570" i="1"/>
  <c r="AP572" i="1"/>
  <c r="AF572" i="1"/>
  <c r="AP574" i="1"/>
  <c r="AF574" i="1"/>
  <c r="AP576" i="1"/>
  <c r="AF576" i="1"/>
  <c r="AP578" i="1"/>
  <c r="AF578" i="1"/>
  <c r="AP580" i="1"/>
  <c r="AF580" i="1"/>
  <c r="AP582" i="1"/>
  <c r="AF582" i="1"/>
  <c r="AP584" i="1"/>
  <c r="AF584" i="1"/>
  <c r="AP586" i="1"/>
  <c r="AF586" i="1"/>
  <c r="AP588" i="1"/>
  <c r="AF588" i="1"/>
  <c r="AP590" i="1"/>
  <c r="AF590" i="1"/>
  <c r="AP592" i="1"/>
  <c r="AF592" i="1"/>
  <c r="AP594" i="1"/>
  <c r="AF594" i="1"/>
  <c r="AP596" i="1"/>
  <c r="AF596" i="1"/>
  <c r="AP598" i="1"/>
  <c r="AF598" i="1"/>
  <c r="AP600" i="1"/>
  <c r="AF600" i="1"/>
  <c r="AP602" i="1"/>
  <c r="AF602" i="1"/>
  <c r="AP604" i="1"/>
  <c r="AF604" i="1"/>
  <c r="AP606" i="1"/>
  <c r="AF606" i="1"/>
  <c r="AP608" i="1"/>
  <c r="AF608" i="1"/>
  <c r="AP610" i="1"/>
  <c r="AF610" i="1"/>
  <c r="AP612" i="1"/>
  <c r="AF612" i="1"/>
  <c r="AP614" i="1"/>
  <c r="AF614" i="1"/>
  <c r="AP616" i="1"/>
  <c r="AF616" i="1"/>
  <c r="AP618" i="1"/>
  <c r="AF618" i="1"/>
  <c r="AP620" i="1"/>
  <c r="AF620" i="1"/>
  <c r="AP622" i="1"/>
  <c r="AF622" i="1"/>
  <c r="AP624" i="1"/>
  <c r="AF624" i="1"/>
  <c r="AP626" i="1"/>
  <c r="AF626" i="1"/>
  <c r="AP628" i="1"/>
  <c r="AF628" i="1"/>
  <c r="AP630" i="1"/>
  <c r="AF630" i="1"/>
  <c r="AP638" i="1"/>
  <c r="AF638" i="1"/>
  <c r="AP642" i="1"/>
  <c r="AF642" i="1"/>
  <c r="AP644" i="1"/>
  <c r="AF644" i="1"/>
  <c r="AP646" i="1"/>
  <c r="AF646" i="1"/>
  <c r="AP648" i="1"/>
  <c r="AF648" i="1"/>
  <c r="AP650" i="1"/>
  <c r="AF650" i="1"/>
  <c r="AP654" i="1"/>
  <c r="AF654" i="1"/>
  <c r="AP658" i="1"/>
  <c r="AF658" i="1"/>
  <c r="AP660" i="1"/>
  <c r="AF660" i="1"/>
  <c r="AP662" i="1"/>
  <c r="AF662" i="1"/>
  <c r="AP664" i="1"/>
  <c r="AF664" i="1"/>
  <c r="AP666" i="1"/>
  <c r="AF666" i="1"/>
  <c r="AP668" i="1"/>
  <c r="AF668" i="1"/>
  <c r="AP670" i="1"/>
  <c r="AF670" i="1"/>
  <c r="AP672" i="1"/>
  <c r="AF672" i="1"/>
  <c r="AP674" i="1"/>
  <c r="AF674" i="1"/>
  <c r="AP676" i="1"/>
  <c r="AF676" i="1"/>
  <c r="AP678" i="1"/>
  <c r="AF678" i="1"/>
  <c r="AP680" i="1"/>
  <c r="AF680" i="1"/>
  <c r="AP682" i="1"/>
  <c r="AF682" i="1"/>
  <c r="AP684" i="1"/>
  <c r="AF684" i="1"/>
  <c r="AP686" i="1"/>
  <c r="AF686" i="1"/>
  <c r="AP688" i="1"/>
  <c r="AF688" i="1"/>
  <c r="AP690" i="1"/>
  <c r="AF690" i="1"/>
  <c r="AP692" i="1"/>
  <c r="AF692" i="1"/>
  <c r="AP694" i="1"/>
  <c r="AF694" i="1"/>
  <c r="AP696" i="1"/>
  <c r="AF696" i="1"/>
  <c r="AP698" i="1"/>
  <c r="AF698" i="1"/>
  <c r="AP700" i="1"/>
  <c r="AF700" i="1"/>
  <c r="AP702" i="1"/>
  <c r="AF702" i="1"/>
  <c r="AP704" i="1"/>
  <c r="AF704" i="1"/>
  <c r="AP706" i="1"/>
  <c r="AF706" i="1"/>
  <c r="AP708" i="1"/>
  <c r="AF708" i="1"/>
  <c r="AP710" i="1"/>
  <c r="AF710" i="1"/>
  <c r="AP712" i="1"/>
  <c r="AF712" i="1"/>
  <c r="AP718" i="1"/>
  <c r="AF718" i="1"/>
  <c r="AP720" i="1"/>
  <c r="AF720" i="1"/>
  <c r="AP722" i="1"/>
  <c r="AF722" i="1"/>
  <c r="AP724" i="1"/>
  <c r="AF724" i="1"/>
  <c r="AP726" i="1"/>
  <c r="AF726" i="1"/>
  <c r="AP728" i="1"/>
  <c r="AF728" i="1"/>
  <c r="AP730" i="1"/>
  <c r="AF730" i="1"/>
  <c r="AP732" i="1"/>
  <c r="AF732" i="1"/>
  <c r="AP734" i="1"/>
  <c r="AF734" i="1"/>
  <c r="AP736" i="1"/>
  <c r="AF736" i="1"/>
  <c r="AP738" i="1"/>
  <c r="AF738" i="1"/>
  <c r="AP740" i="1"/>
  <c r="AF740" i="1"/>
  <c r="AP742" i="1"/>
  <c r="AF742" i="1"/>
  <c r="AP744" i="1"/>
  <c r="AF744" i="1"/>
  <c r="AP746" i="1"/>
  <c r="AF746" i="1"/>
  <c r="AP748" i="1"/>
  <c r="AF748" i="1"/>
  <c r="AP750" i="1"/>
  <c r="AF750" i="1"/>
  <c r="AP752" i="1"/>
  <c r="AF752" i="1"/>
  <c r="AP754" i="1"/>
  <c r="AF754" i="1"/>
  <c r="AP756" i="1"/>
  <c r="AF756" i="1"/>
  <c r="AP758" i="1"/>
  <c r="AF758" i="1"/>
  <c r="AP760" i="1"/>
  <c r="AF760" i="1"/>
  <c r="AP762" i="1"/>
  <c r="AF762" i="1"/>
  <c r="AP764" i="1"/>
  <c r="AF764" i="1"/>
  <c r="AP766" i="1"/>
  <c r="AF766" i="1"/>
  <c r="AP769" i="1"/>
  <c r="AF769" i="1"/>
  <c r="AP771" i="1"/>
  <c r="AF771" i="1"/>
  <c r="AP773" i="1"/>
  <c r="AF773" i="1"/>
  <c r="AP775" i="1"/>
  <c r="AF775" i="1"/>
  <c r="AP777" i="1"/>
  <c r="AF777" i="1"/>
  <c r="AP779" i="1"/>
  <c r="AF779" i="1"/>
  <c r="AP781" i="1"/>
  <c r="AF781" i="1"/>
  <c r="AP767" i="1"/>
  <c r="AF767" i="1"/>
  <c r="AF788" i="1"/>
  <c r="AO788" i="1"/>
  <c r="AP16" i="1"/>
  <c r="AP18" i="1"/>
  <c r="AF22" i="1"/>
  <c r="AQ22" i="1" s="1"/>
  <c r="AP26" i="1"/>
  <c r="AP28" i="1"/>
  <c r="AF30" i="1"/>
  <c r="AP34" i="1"/>
  <c r="AF38" i="1"/>
  <c r="AP42" i="1"/>
  <c r="AP44" i="1"/>
  <c r="AF46" i="1"/>
  <c r="AQ46" i="1" s="1"/>
  <c r="AP50" i="1"/>
  <c r="AF54" i="1"/>
  <c r="AP58" i="1"/>
  <c r="AP60" i="1"/>
  <c r="AF62" i="1"/>
  <c r="AP66" i="1"/>
  <c r="AF70" i="1"/>
  <c r="AP74" i="1"/>
  <c r="AP76" i="1"/>
  <c r="AF78" i="1"/>
  <c r="AP82" i="1"/>
  <c r="AF86" i="1"/>
  <c r="AQ86" i="1" s="1"/>
  <c r="AP90" i="1"/>
  <c r="AP92" i="1"/>
  <c r="AF94" i="1"/>
  <c r="AP98" i="1"/>
  <c r="AF102" i="1"/>
  <c r="AP106" i="1"/>
  <c r="AP108" i="1"/>
  <c r="AF110" i="1"/>
  <c r="AQ110" i="1" s="1"/>
  <c r="AP114" i="1"/>
  <c r="AF118" i="1"/>
  <c r="AP122" i="1"/>
  <c r="AP124" i="1"/>
  <c r="AF126" i="1"/>
  <c r="AP130" i="1"/>
  <c r="AF134" i="1"/>
  <c r="AP138" i="1"/>
  <c r="AP140" i="1"/>
  <c r="AF142" i="1"/>
  <c r="AP146" i="1"/>
  <c r="AF150" i="1"/>
  <c r="AQ150" i="1" s="1"/>
  <c r="AP154" i="1"/>
  <c r="AP156" i="1"/>
  <c r="AF158" i="1"/>
  <c r="AP162" i="1"/>
  <c r="AF166" i="1"/>
  <c r="AP170" i="1"/>
  <c r="AP172" i="1"/>
  <c r="AF174" i="1"/>
  <c r="AQ174" i="1" s="1"/>
  <c r="AP178" i="1"/>
  <c r="AF182" i="1"/>
  <c r="AP186" i="1"/>
  <c r="AP188" i="1"/>
  <c r="AF190" i="1"/>
  <c r="AP194" i="1"/>
  <c r="AF198" i="1"/>
  <c r="AP202" i="1"/>
  <c r="AP204" i="1"/>
  <c r="AF206" i="1"/>
  <c r="AP210" i="1"/>
  <c r="AF214" i="1"/>
  <c r="AP218" i="1"/>
  <c r="AP220" i="1"/>
  <c r="AP224" i="1"/>
  <c r="AP226" i="1"/>
  <c r="AP232" i="1"/>
  <c r="AP234" i="1"/>
  <c r="AP236" i="1"/>
  <c r="AP240" i="1"/>
  <c r="AP242" i="1"/>
  <c r="AP248" i="1"/>
  <c r="AP250" i="1"/>
  <c r="AP252" i="1"/>
  <c r="AP256" i="1"/>
  <c r="AP258" i="1"/>
  <c r="AP264" i="1"/>
  <c r="AP266" i="1"/>
  <c r="AP268" i="1"/>
  <c r="AP272" i="1"/>
  <c r="AP274" i="1"/>
  <c r="AP280" i="1"/>
  <c r="AP282" i="1"/>
  <c r="AP284" i="1"/>
  <c r="AF288" i="1"/>
  <c r="AF296" i="1"/>
  <c r="AP298" i="1"/>
  <c r="AP300" i="1"/>
  <c r="AF304" i="1"/>
  <c r="AF312" i="1"/>
  <c r="AP314" i="1"/>
  <c r="AP316" i="1"/>
  <c r="AF320" i="1"/>
  <c r="AF328" i="1"/>
  <c r="AP330" i="1"/>
  <c r="AP332" i="1"/>
  <c r="AF336" i="1"/>
  <c r="AF344" i="1"/>
  <c r="AP346" i="1"/>
  <c r="AP348" i="1"/>
  <c r="AF352" i="1"/>
  <c r="AF360" i="1"/>
  <c r="AP362" i="1"/>
  <c r="AP364" i="1"/>
  <c r="AF368" i="1"/>
  <c r="AF376" i="1"/>
  <c r="AP378" i="1"/>
  <c r="AP380" i="1"/>
  <c r="AF384" i="1"/>
  <c r="AF392" i="1"/>
  <c r="AP394" i="1"/>
  <c r="AP396" i="1"/>
  <c r="AF400" i="1"/>
  <c r="AF408" i="1"/>
  <c r="AP410" i="1"/>
  <c r="AP412" i="1"/>
  <c r="AF416" i="1"/>
  <c r="AF424" i="1"/>
  <c r="AP426" i="1"/>
  <c r="AP428" i="1"/>
  <c r="AF432" i="1"/>
  <c r="AF440" i="1"/>
  <c r="AP442" i="1"/>
  <c r="AF632" i="1"/>
  <c r="AP634" i="1"/>
  <c r="AP636" i="1"/>
  <c r="AF640" i="1"/>
  <c r="AP652" i="1"/>
  <c r="AF656" i="1"/>
  <c r="AP714" i="1"/>
  <c r="AP716" i="1"/>
  <c r="AP783" i="1"/>
  <c r="AP788" i="1"/>
  <c r="AN788" i="1"/>
  <c r="AP21" i="1"/>
  <c r="AF21" i="1"/>
  <c r="AQ21" i="1" s="1"/>
  <c r="AP29" i="1"/>
  <c r="AF29" i="1"/>
  <c r="AQ29" i="1" s="1"/>
  <c r="AP37" i="1"/>
  <c r="AF37" i="1"/>
  <c r="AQ37" i="1" s="1"/>
  <c r="AP45" i="1"/>
  <c r="AF45" i="1"/>
  <c r="AQ45" i="1" s="1"/>
  <c r="AP53" i="1"/>
  <c r="AF53" i="1"/>
  <c r="AQ53" i="1" s="1"/>
  <c r="AP61" i="1"/>
  <c r="AF61" i="1"/>
  <c r="AQ61" i="1" s="1"/>
  <c r="AP69" i="1"/>
  <c r="AF69" i="1"/>
  <c r="AQ69" i="1" s="1"/>
  <c r="AP77" i="1"/>
  <c r="AF77" i="1"/>
  <c r="AQ77" i="1" s="1"/>
  <c r="AP85" i="1"/>
  <c r="AF85" i="1"/>
  <c r="AQ85" i="1" s="1"/>
  <c r="AP93" i="1"/>
  <c r="AF93" i="1"/>
  <c r="AQ93" i="1" s="1"/>
  <c r="AP101" i="1"/>
  <c r="AF101" i="1"/>
  <c r="AQ101" i="1" s="1"/>
  <c r="AP109" i="1"/>
  <c r="AF109" i="1"/>
  <c r="AQ109" i="1" s="1"/>
  <c r="AP117" i="1"/>
  <c r="AF117" i="1"/>
  <c r="AQ117" i="1" s="1"/>
  <c r="AP125" i="1"/>
  <c r="AF125" i="1"/>
  <c r="AQ125" i="1" s="1"/>
  <c r="AP133" i="1"/>
  <c r="AF133" i="1"/>
  <c r="AQ133" i="1" s="1"/>
  <c r="AP141" i="1"/>
  <c r="AF141" i="1"/>
  <c r="AQ141" i="1" s="1"/>
  <c r="AP149" i="1"/>
  <c r="AF149" i="1"/>
  <c r="AQ149" i="1" s="1"/>
  <c r="AP157" i="1"/>
  <c r="AF157" i="1"/>
  <c r="AQ157" i="1" s="1"/>
  <c r="AP165" i="1"/>
  <c r="AF165" i="1"/>
  <c r="AQ165" i="1" s="1"/>
  <c r="AP173" i="1"/>
  <c r="AF173" i="1"/>
  <c r="AQ173" i="1" s="1"/>
  <c r="AP181" i="1"/>
  <c r="AF181" i="1"/>
  <c r="AQ181" i="1" s="1"/>
  <c r="AP189" i="1"/>
  <c r="AF189" i="1"/>
  <c r="AQ189" i="1" s="1"/>
  <c r="AP197" i="1"/>
  <c r="AF197" i="1"/>
  <c r="AQ197" i="1" s="1"/>
  <c r="AP205" i="1"/>
  <c r="AF205" i="1"/>
  <c r="AQ205" i="1" s="1"/>
  <c r="AP213" i="1"/>
  <c r="AF213" i="1"/>
  <c r="AQ213" i="1" s="1"/>
  <c r="AP221" i="1"/>
  <c r="AF221" i="1"/>
  <c r="AQ221" i="1" s="1"/>
  <c r="AP229" i="1"/>
  <c r="AF229" i="1"/>
  <c r="AQ229" i="1" s="1"/>
  <c r="AP237" i="1"/>
  <c r="AF237" i="1"/>
  <c r="AQ237" i="1" s="1"/>
  <c r="AP245" i="1"/>
  <c r="AF245" i="1"/>
  <c r="AQ245" i="1" s="1"/>
  <c r="AP253" i="1"/>
  <c r="AF253" i="1"/>
  <c r="AQ253" i="1" s="1"/>
  <c r="AP261" i="1"/>
  <c r="AF261" i="1"/>
  <c r="AQ261" i="1" s="1"/>
  <c r="AP269" i="1"/>
  <c r="AF269" i="1"/>
  <c r="AQ269" i="1" s="1"/>
  <c r="AP277" i="1"/>
  <c r="AF277" i="1"/>
  <c r="AQ277" i="1" s="1"/>
  <c r="AP285" i="1"/>
  <c r="AF285" i="1"/>
  <c r="AQ285" i="1" s="1"/>
  <c r="AP291" i="1"/>
  <c r="AF291" i="1"/>
  <c r="AP299" i="1"/>
  <c r="AF299" i="1"/>
  <c r="AP301" i="1"/>
  <c r="AF301" i="1"/>
  <c r="AQ301" i="1" s="1"/>
  <c r="AP307" i="1"/>
  <c r="AF307" i="1"/>
  <c r="AP315" i="1"/>
  <c r="AF315" i="1"/>
  <c r="AP317" i="1"/>
  <c r="AF317" i="1"/>
  <c r="AQ317" i="1" s="1"/>
  <c r="AP323" i="1"/>
  <c r="AF323" i="1"/>
  <c r="AP331" i="1"/>
  <c r="AF331" i="1"/>
  <c r="AP333" i="1"/>
  <c r="AF333" i="1"/>
  <c r="AQ333" i="1" s="1"/>
  <c r="AP339" i="1"/>
  <c r="AF339" i="1"/>
  <c r="AP347" i="1"/>
  <c r="AF347" i="1"/>
  <c r="AP349" i="1"/>
  <c r="AF349" i="1"/>
  <c r="AQ349" i="1" s="1"/>
  <c r="AP355" i="1"/>
  <c r="AF355" i="1"/>
  <c r="AP363" i="1"/>
  <c r="AF363" i="1"/>
  <c r="AP365" i="1"/>
  <c r="AF365" i="1"/>
  <c r="AQ365" i="1" s="1"/>
  <c r="AP371" i="1"/>
  <c r="AF371" i="1"/>
  <c r="AP379" i="1"/>
  <c r="AF379" i="1"/>
  <c r="AP381" i="1"/>
  <c r="AF381" i="1"/>
  <c r="AQ381" i="1" s="1"/>
  <c r="AP387" i="1"/>
  <c r="AF387" i="1"/>
  <c r="AP395" i="1"/>
  <c r="AF395" i="1"/>
  <c r="AP397" i="1"/>
  <c r="AF397" i="1"/>
  <c r="AQ397" i="1" s="1"/>
  <c r="AP403" i="1"/>
  <c r="AF403" i="1"/>
  <c r="AP411" i="1"/>
  <c r="AF411" i="1"/>
  <c r="AP413" i="1"/>
  <c r="AF413" i="1"/>
  <c r="AQ413" i="1" s="1"/>
  <c r="AP419" i="1"/>
  <c r="AF419" i="1"/>
  <c r="AP427" i="1"/>
  <c r="AF427" i="1"/>
  <c r="AP429" i="1"/>
  <c r="AF429" i="1"/>
  <c r="AQ429" i="1" s="1"/>
  <c r="AP435" i="1"/>
  <c r="AF435" i="1"/>
  <c r="AP443" i="1"/>
  <c r="AF443" i="1"/>
  <c r="AP445" i="1"/>
  <c r="AF445" i="1"/>
  <c r="AQ445" i="1" s="1"/>
  <c r="AP447" i="1"/>
  <c r="AF447" i="1"/>
  <c r="AP449" i="1"/>
  <c r="AF449" i="1"/>
  <c r="AQ449" i="1" s="1"/>
  <c r="AP451" i="1"/>
  <c r="AF451" i="1"/>
  <c r="AP453" i="1"/>
  <c r="AF453" i="1"/>
  <c r="AQ453" i="1" s="1"/>
  <c r="AP455" i="1"/>
  <c r="AF455" i="1"/>
  <c r="AP457" i="1"/>
  <c r="AF457" i="1"/>
  <c r="AQ457" i="1" s="1"/>
  <c r="AP459" i="1"/>
  <c r="AF459" i="1"/>
  <c r="AP461" i="1"/>
  <c r="AF461" i="1"/>
  <c r="AQ461" i="1" s="1"/>
  <c r="AP463" i="1"/>
  <c r="AF463" i="1"/>
  <c r="AP465" i="1"/>
  <c r="AF465" i="1"/>
  <c r="AQ465" i="1" s="1"/>
  <c r="AP467" i="1"/>
  <c r="AF467" i="1"/>
  <c r="AQ467" i="1" s="1"/>
  <c r="AP469" i="1"/>
  <c r="AF469" i="1"/>
  <c r="AQ469" i="1" s="1"/>
  <c r="AP471" i="1"/>
  <c r="AF471" i="1"/>
  <c r="AP473" i="1"/>
  <c r="AF473" i="1"/>
  <c r="AQ473" i="1" s="1"/>
  <c r="AP475" i="1"/>
  <c r="AF475" i="1"/>
  <c r="AQ475" i="1" s="1"/>
  <c r="AP477" i="1"/>
  <c r="AF477" i="1"/>
  <c r="AQ477" i="1" s="1"/>
  <c r="AP479" i="1"/>
  <c r="AF479" i="1"/>
  <c r="AP481" i="1"/>
  <c r="AF481" i="1"/>
  <c r="AQ481" i="1" s="1"/>
  <c r="AP483" i="1"/>
  <c r="AF483" i="1"/>
  <c r="AQ483" i="1" s="1"/>
  <c r="AP485" i="1"/>
  <c r="AF485" i="1"/>
  <c r="AQ485" i="1" s="1"/>
  <c r="AP487" i="1"/>
  <c r="AF487" i="1"/>
  <c r="AP489" i="1"/>
  <c r="AF489" i="1"/>
  <c r="AQ489" i="1" s="1"/>
  <c r="AP491" i="1"/>
  <c r="AF491" i="1"/>
  <c r="AQ491" i="1" s="1"/>
  <c r="AP493" i="1"/>
  <c r="AF493" i="1"/>
  <c r="AQ493" i="1" s="1"/>
  <c r="AP495" i="1"/>
  <c r="AF495" i="1"/>
  <c r="AP497" i="1"/>
  <c r="AF497" i="1"/>
  <c r="AQ497" i="1" s="1"/>
  <c r="AP499" i="1"/>
  <c r="AF499" i="1"/>
  <c r="AQ499" i="1" s="1"/>
  <c r="AP501" i="1"/>
  <c r="AF501" i="1"/>
  <c r="AQ501" i="1" s="1"/>
  <c r="AP503" i="1"/>
  <c r="AF503" i="1"/>
  <c r="AP505" i="1"/>
  <c r="AF505" i="1"/>
  <c r="AQ505" i="1" s="1"/>
  <c r="AP507" i="1"/>
  <c r="AF507" i="1"/>
  <c r="AQ507" i="1" s="1"/>
  <c r="AP509" i="1"/>
  <c r="AF509" i="1"/>
  <c r="AQ509" i="1" s="1"/>
  <c r="AP511" i="1"/>
  <c r="AF511" i="1"/>
  <c r="AP513" i="1"/>
  <c r="AF513" i="1"/>
  <c r="AQ513" i="1" s="1"/>
  <c r="AP515" i="1"/>
  <c r="AF515" i="1"/>
  <c r="AQ515" i="1" s="1"/>
  <c r="AP517" i="1"/>
  <c r="AF517" i="1"/>
  <c r="AQ517" i="1" s="1"/>
  <c r="AP519" i="1"/>
  <c r="AF519" i="1"/>
  <c r="AP521" i="1"/>
  <c r="AF521" i="1"/>
  <c r="AQ521" i="1" s="1"/>
  <c r="AP523" i="1"/>
  <c r="AF523" i="1"/>
  <c r="AQ523" i="1" s="1"/>
  <c r="AP525" i="1"/>
  <c r="AF525" i="1"/>
  <c r="AQ525" i="1" s="1"/>
  <c r="AP527" i="1"/>
  <c r="AF527" i="1"/>
  <c r="AP529" i="1"/>
  <c r="AF529" i="1"/>
  <c r="AQ529" i="1" s="1"/>
  <c r="AP531" i="1"/>
  <c r="AF531" i="1"/>
  <c r="AQ531" i="1" s="1"/>
  <c r="AP533" i="1"/>
  <c r="AF533" i="1"/>
  <c r="AQ533" i="1" s="1"/>
  <c r="AP535" i="1"/>
  <c r="AF535" i="1"/>
  <c r="AP537" i="1"/>
  <c r="AF537" i="1"/>
  <c r="AQ537" i="1" s="1"/>
  <c r="AP539" i="1"/>
  <c r="AF539" i="1"/>
  <c r="AQ539" i="1" s="1"/>
  <c r="AP541" i="1"/>
  <c r="AF541" i="1"/>
  <c r="AQ541" i="1" s="1"/>
  <c r="AP543" i="1"/>
  <c r="AF543" i="1"/>
  <c r="AP545" i="1"/>
  <c r="AF545" i="1"/>
  <c r="AQ545" i="1" s="1"/>
  <c r="AP547" i="1"/>
  <c r="AF547" i="1"/>
  <c r="AQ547" i="1" s="1"/>
  <c r="AP549" i="1"/>
  <c r="AF549" i="1"/>
  <c r="AQ549" i="1" s="1"/>
  <c r="AP551" i="1"/>
  <c r="AF551" i="1"/>
  <c r="AP553" i="1"/>
  <c r="AF553" i="1"/>
  <c r="AQ553" i="1" s="1"/>
  <c r="AP555" i="1"/>
  <c r="AF555" i="1"/>
  <c r="AQ555" i="1" s="1"/>
  <c r="AP557" i="1"/>
  <c r="AF557" i="1"/>
  <c r="AQ557" i="1" s="1"/>
  <c r="AP559" i="1"/>
  <c r="AF559" i="1"/>
  <c r="AP561" i="1"/>
  <c r="AF561" i="1"/>
  <c r="AQ561" i="1" s="1"/>
  <c r="AP563" i="1"/>
  <c r="AF563" i="1"/>
  <c r="AQ563" i="1" s="1"/>
  <c r="AP565" i="1"/>
  <c r="AF565" i="1"/>
  <c r="AQ565" i="1" s="1"/>
  <c r="AP567" i="1"/>
  <c r="AF567" i="1"/>
  <c r="AP569" i="1"/>
  <c r="AF569" i="1"/>
  <c r="AQ569" i="1" s="1"/>
  <c r="AP571" i="1"/>
  <c r="AF571" i="1"/>
  <c r="AQ571" i="1" s="1"/>
  <c r="AP573" i="1"/>
  <c r="AF573" i="1"/>
  <c r="AQ573" i="1" s="1"/>
  <c r="AP575" i="1"/>
  <c r="AF575" i="1"/>
  <c r="AP577" i="1"/>
  <c r="AF577" i="1"/>
  <c r="AQ577" i="1" s="1"/>
  <c r="AP579" i="1"/>
  <c r="AF579" i="1"/>
  <c r="AQ579" i="1" s="1"/>
  <c r="AP581" i="1"/>
  <c r="AF581" i="1"/>
  <c r="AQ581" i="1" s="1"/>
  <c r="AP583" i="1"/>
  <c r="AF583" i="1"/>
  <c r="AP585" i="1"/>
  <c r="AF585" i="1"/>
  <c r="AQ585" i="1" s="1"/>
  <c r="AP587" i="1"/>
  <c r="AF587" i="1"/>
  <c r="AQ587" i="1" s="1"/>
  <c r="AP589" i="1"/>
  <c r="AF589" i="1"/>
  <c r="AQ589" i="1" s="1"/>
  <c r="AP591" i="1"/>
  <c r="AF591" i="1"/>
  <c r="AP593" i="1"/>
  <c r="AF593" i="1"/>
  <c r="AQ593" i="1" s="1"/>
  <c r="AP595" i="1"/>
  <c r="AF595" i="1"/>
  <c r="AQ595" i="1" s="1"/>
  <c r="AP597" i="1"/>
  <c r="AF597" i="1"/>
  <c r="AQ597" i="1" s="1"/>
  <c r="AP599" i="1"/>
  <c r="AF599" i="1"/>
  <c r="AP601" i="1"/>
  <c r="AF601" i="1"/>
  <c r="AQ601" i="1" s="1"/>
  <c r="AP603" i="1"/>
  <c r="AF603" i="1"/>
  <c r="AQ603" i="1" s="1"/>
  <c r="AP605" i="1"/>
  <c r="AF605" i="1"/>
  <c r="AQ605" i="1" s="1"/>
  <c r="AP607" i="1"/>
  <c r="AF607" i="1"/>
  <c r="AP609" i="1"/>
  <c r="AF609" i="1"/>
  <c r="AQ609" i="1" s="1"/>
  <c r="AP611" i="1"/>
  <c r="AF611" i="1"/>
  <c r="AQ611" i="1" s="1"/>
  <c r="AP613" i="1"/>
  <c r="AF613" i="1"/>
  <c r="AQ613" i="1" s="1"/>
  <c r="AP615" i="1"/>
  <c r="AF615" i="1"/>
  <c r="AP617" i="1"/>
  <c r="AF617" i="1"/>
  <c r="AQ617" i="1" s="1"/>
  <c r="AP619" i="1"/>
  <c r="AF619" i="1"/>
  <c r="AQ619" i="1" s="1"/>
  <c r="AP621" i="1"/>
  <c r="AF621" i="1"/>
  <c r="AQ621" i="1" s="1"/>
  <c r="AP623" i="1"/>
  <c r="AF623" i="1"/>
  <c r="AP625" i="1"/>
  <c r="AF625" i="1"/>
  <c r="AQ625" i="1" s="1"/>
  <c r="AP627" i="1"/>
  <c r="AF627" i="1"/>
  <c r="AQ627" i="1" s="1"/>
  <c r="AP629" i="1"/>
  <c r="AF629" i="1"/>
  <c r="AQ629" i="1" s="1"/>
  <c r="AP631" i="1"/>
  <c r="AF631" i="1"/>
  <c r="AP633" i="1"/>
  <c r="AF633" i="1"/>
  <c r="AQ633" i="1" s="1"/>
  <c r="AP635" i="1"/>
  <c r="AF635" i="1"/>
  <c r="AQ635" i="1" s="1"/>
  <c r="AP637" i="1"/>
  <c r="AF637" i="1"/>
  <c r="AQ637" i="1" s="1"/>
  <c r="AP639" i="1"/>
  <c r="AF639" i="1"/>
  <c r="AP641" i="1"/>
  <c r="AF641" i="1"/>
  <c r="AQ641" i="1" s="1"/>
  <c r="AP643" i="1"/>
  <c r="AF643" i="1"/>
  <c r="AQ643" i="1" s="1"/>
  <c r="AP645" i="1"/>
  <c r="AF645" i="1"/>
  <c r="AQ645" i="1" s="1"/>
  <c r="AP647" i="1"/>
  <c r="AF647" i="1"/>
  <c r="AP649" i="1"/>
  <c r="AF649" i="1"/>
  <c r="AQ649" i="1" s="1"/>
  <c r="AP651" i="1"/>
  <c r="AF651" i="1"/>
  <c r="AQ651" i="1" s="1"/>
  <c r="AP657" i="1"/>
  <c r="AF657" i="1"/>
  <c r="AQ657" i="1" s="1"/>
  <c r="AP659" i="1"/>
  <c r="AF659" i="1"/>
  <c r="AQ659" i="1" s="1"/>
  <c r="AP661" i="1"/>
  <c r="AF661" i="1"/>
  <c r="AQ661" i="1" s="1"/>
  <c r="AP663" i="1"/>
  <c r="AF663" i="1"/>
  <c r="AP665" i="1"/>
  <c r="AF665" i="1"/>
  <c r="AP667" i="1"/>
  <c r="AF667" i="1"/>
  <c r="AQ667" i="1" s="1"/>
  <c r="AP669" i="1"/>
  <c r="AF669" i="1"/>
  <c r="AP673" i="1"/>
  <c r="AF673" i="1"/>
  <c r="AP675" i="1"/>
  <c r="AF675" i="1"/>
  <c r="AQ675" i="1" s="1"/>
  <c r="AP677" i="1"/>
  <c r="AF677" i="1"/>
  <c r="AP679" i="1"/>
  <c r="AF679" i="1"/>
  <c r="AQ679" i="1" s="1"/>
  <c r="AP681" i="1"/>
  <c r="AF681" i="1"/>
  <c r="AP683" i="1"/>
  <c r="AF683" i="1"/>
  <c r="AQ683" i="1" s="1"/>
  <c r="AP685" i="1"/>
  <c r="AF685" i="1"/>
  <c r="AP687" i="1"/>
  <c r="AF687" i="1"/>
  <c r="AQ687" i="1" s="1"/>
  <c r="AP689" i="1"/>
  <c r="AF689" i="1"/>
  <c r="AP691" i="1"/>
  <c r="AF691" i="1"/>
  <c r="AQ691" i="1" s="1"/>
  <c r="AP697" i="1"/>
  <c r="AF697" i="1"/>
  <c r="AP699" i="1"/>
  <c r="AF699" i="1"/>
  <c r="AQ699" i="1" s="1"/>
  <c r="AP701" i="1"/>
  <c r="AF701" i="1"/>
  <c r="AP703" i="1"/>
  <c r="AF703" i="1"/>
  <c r="AQ703" i="1" s="1"/>
  <c r="AP705" i="1"/>
  <c r="AF705" i="1"/>
  <c r="AP707" i="1"/>
  <c r="AF707" i="1"/>
  <c r="AQ707" i="1" s="1"/>
  <c r="AP709" i="1"/>
  <c r="AF709" i="1"/>
  <c r="AP711" i="1"/>
  <c r="AF711" i="1"/>
  <c r="AQ711" i="1" s="1"/>
  <c r="AP713" i="1"/>
  <c r="AF713" i="1"/>
  <c r="AP715" i="1"/>
  <c r="AF715" i="1"/>
  <c r="AQ715" i="1" s="1"/>
  <c r="AP717" i="1"/>
  <c r="AF717" i="1"/>
  <c r="AP719" i="1"/>
  <c r="AF719" i="1"/>
  <c r="AQ719" i="1" s="1"/>
  <c r="AP721" i="1"/>
  <c r="AF721" i="1"/>
  <c r="AP723" i="1"/>
  <c r="AF723" i="1"/>
  <c r="AQ723" i="1" s="1"/>
  <c r="AP725" i="1"/>
  <c r="AF725" i="1"/>
  <c r="AP727" i="1"/>
  <c r="AF727" i="1"/>
  <c r="AQ727" i="1" s="1"/>
  <c r="AP729" i="1"/>
  <c r="AF729" i="1"/>
  <c r="AP731" i="1"/>
  <c r="AF731" i="1"/>
  <c r="AQ731" i="1" s="1"/>
  <c r="AP733" i="1"/>
  <c r="AF733" i="1"/>
  <c r="AP735" i="1"/>
  <c r="AF735" i="1"/>
  <c r="AQ735" i="1" s="1"/>
  <c r="AP737" i="1"/>
  <c r="AF737" i="1"/>
  <c r="AP739" i="1"/>
  <c r="AF739" i="1"/>
  <c r="AQ739" i="1" s="1"/>
  <c r="AP741" i="1"/>
  <c r="AF741" i="1"/>
  <c r="AP743" i="1"/>
  <c r="AF743" i="1"/>
  <c r="AQ743" i="1" s="1"/>
  <c r="AP745" i="1"/>
  <c r="AF745" i="1"/>
  <c r="AP747" i="1"/>
  <c r="AF747" i="1"/>
  <c r="AQ747" i="1" s="1"/>
  <c r="AP749" i="1"/>
  <c r="AF749" i="1"/>
  <c r="AP751" i="1"/>
  <c r="AF751" i="1"/>
  <c r="AQ751" i="1" s="1"/>
  <c r="AP753" i="1"/>
  <c r="AF753" i="1"/>
  <c r="AP755" i="1"/>
  <c r="AF755" i="1"/>
  <c r="AQ755" i="1" s="1"/>
  <c r="AP757" i="1"/>
  <c r="AF757" i="1"/>
  <c r="AP759" i="1"/>
  <c r="AF759" i="1"/>
  <c r="AQ759" i="1" s="1"/>
  <c r="AP761" i="1"/>
  <c r="AF761" i="1"/>
  <c r="AP763" i="1"/>
  <c r="AF763" i="1"/>
  <c r="AQ763" i="1" s="1"/>
  <c r="AP765" i="1"/>
  <c r="AF765" i="1"/>
  <c r="AP768" i="1"/>
  <c r="AF768" i="1"/>
  <c r="AP770" i="1"/>
  <c r="AF770" i="1"/>
  <c r="AP772" i="1"/>
  <c r="AF772" i="1"/>
  <c r="AP774" i="1"/>
  <c r="AF774" i="1"/>
  <c r="AP776" i="1"/>
  <c r="AF776" i="1"/>
  <c r="AP778" i="1"/>
  <c r="AF778" i="1"/>
  <c r="AP782" i="1"/>
  <c r="AF782" i="1"/>
  <c r="AP784" i="1"/>
  <c r="AF784" i="1"/>
  <c r="AP17" i="1"/>
  <c r="AP19" i="1"/>
  <c r="AF23" i="1"/>
  <c r="AP25" i="1"/>
  <c r="AP27" i="1"/>
  <c r="AF31" i="1"/>
  <c r="AQ31" i="1" s="1"/>
  <c r="AP33" i="1"/>
  <c r="AP35" i="1"/>
  <c r="AF39" i="1"/>
  <c r="AP41" i="1"/>
  <c r="AF43" i="1"/>
  <c r="AP47" i="1"/>
  <c r="AP49" i="1"/>
  <c r="AF51" i="1"/>
  <c r="AQ51" i="1" s="1"/>
  <c r="AP55" i="1"/>
  <c r="AP57" i="1"/>
  <c r="AF59" i="1"/>
  <c r="AP63" i="1"/>
  <c r="AP65" i="1"/>
  <c r="AF67" i="1"/>
  <c r="AQ67" i="1" s="1"/>
  <c r="AP71" i="1"/>
  <c r="AP73" i="1"/>
  <c r="AF75" i="1"/>
  <c r="AP79" i="1"/>
  <c r="AP81" i="1"/>
  <c r="AF83" i="1"/>
  <c r="AQ83" i="1" s="1"/>
  <c r="AP87" i="1"/>
  <c r="AP89" i="1"/>
  <c r="AF91" i="1"/>
  <c r="AP95" i="1"/>
  <c r="AP97" i="1"/>
  <c r="AF99" i="1"/>
  <c r="AQ99" i="1" s="1"/>
  <c r="AP103" i="1"/>
  <c r="AP105" i="1"/>
  <c r="AF107" i="1"/>
  <c r="AP111" i="1"/>
  <c r="AP113" i="1"/>
  <c r="AF115" i="1"/>
  <c r="AQ115" i="1" s="1"/>
  <c r="AP119" i="1"/>
  <c r="AP121" i="1"/>
  <c r="AF123" i="1"/>
  <c r="AP127" i="1"/>
  <c r="AP129" i="1"/>
  <c r="AF131" i="1"/>
  <c r="AQ131" i="1" s="1"/>
  <c r="AP135" i="1"/>
  <c r="AP137" i="1"/>
  <c r="AF139" i="1"/>
  <c r="AP143" i="1"/>
  <c r="AP145" i="1"/>
  <c r="AF147" i="1"/>
  <c r="AQ147" i="1" s="1"/>
  <c r="AP151" i="1"/>
  <c r="AP153" i="1"/>
  <c r="AF155" i="1"/>
  <c r="AP159" i="1"/>
  <c r="AP161" i="1"/>
  <c r="AF163" i="1"/>
  <c r="AQ163" i="1" s="1"/>
  <c r="AP167" i="1"/>
  <c r="AP169" i="1"/>
  <c r="AF171" i="1"/>
  <c r="AP175" i="1"/>
  <c r="AP177" i="1"/>
  <c r="AF179" i="1"/>
  <c r="AQ179" i="1" s="1"/>
  <c r="AP183" i="1"/>
  <c r="AP185" i="1"/>
  <c r="AF187" i="1"/>
  <c r="AP191" i="1"/>
  <c r="AP193" i="1"/>
  <c r="AF195" i="1"/>
  <c r="AQ195" i="1" s="1"/>
  <c r="AP199" i="1"/>
  <c r="AP201" i="1"/>
  <c r="AF203" i="1"/>
  <c r="AP207" i="1"/>
  <c r="AP209" i="1"/>
  <c r="AF211" i="1"/>
  <c r="AQ211" i="1" s="1"/>
  <c r="AP215" i="1"/>
  <c r="AP217" i="1"/>
  <c r="AF219" i="1"/>
  <c r="AP223" i="1"/>
  <c r="AP225" i="1"/>
  <c r="AF227" i="1"/>
  <c r="AQ227" i="1" s="1"/>
  <c r="AP231" i="1"/>
  <c r="AP233" i="1"/>
  <c r="AF235" i="1"/>
  <c r="AP239" i="1"/>
  <c r="AP241" i="1"/>
  <c r="AF243" i="1"/>
  <c r="AQ243" i="1" s="1"/>
  <c r="AP247" i="1"/>
  <c r="AP249" i="1"/>
  <c r="AF251" i="1"/>
  <c r="AP255" i="1"/>
  <c r="AP257" i="1"/>
  <c r="AF259" i="1"/>
  <c r="AQ259" i="1" s="1"/>
  <c r="AP263" i="1"/>
  <c r="AP265" i="1"/>
  <c r="AF267" i="1"/>
  <c r="AP271" i="1"/>
  <c r="AP273" i="1"/>
  <c r="AF275" i="1"/>
  <c r="AQ275" i="1" s="1"/>
  <c r="AP279" i="1"/>
  <c r="AP281" i="1"/>
  <c r="AF283" i="1"/>
  <c r="AP287" i="1"/>
  <c r="AP289" i="1"/>
  <c r="AP293" i="1"/>
  <c r="AP295" i="1"/>
  <c r="AF297" i="1"/>
  <c r="AQ297" i="1" s="1"/>
  <c r="AP303" i="1"/>
  <c r="AP305" i="1"/>
  <c r="AP309" i="1"/>
  <c r="AP311" i="1"/>
  <c r="AF313" i="1"/>
  <c r="AP319" i="1"/>
  <c r="AP321" i="1"/>
  <c r="AP325" i="1"/>
  <c r="AP327" i="1"/>
  <c r="AF329" i="1"/>
  <c r="AQ329" i="1" s="1"/>
  <c r="AP335" i="1"/>
  <c r="AP337" i="1"/>
  <c r="AP341" i="1"/>
  <c r="AP343" i="1"/>
  <c r="AF345" i="1"/>
  <c r="AP351" i="1"/>
  <c r="AP353" i="1"/>
  <c r="AP357" i="1"/>
  <c r="AP359" i="1"/>
  <c r="AF361" i="1"/>
  <c r="AQ361" i="1" s="1"/>
  <c r="AP367" i="1"/>
  <c r="AP369" i="1"/>
  <c r="AP373" i="1"/>
  <c r="AP375" i="1"/>
  <c r="AF377" i="1"/>
  <c r="AP383" i="1"/>
  <c r="AP385" i="1"/>
  <c r="AP389" i="1"/>
  <c r="AP391" i="1"/>
  <c r="AF393" i="1"/>
  <c r="AQ393" i="1" s="1"/>
  <c r="AP399" i="1"/>
  <c r="AP401" i="1"/>
  <c r="AP405" i="1"/>
  <c r="AP407" i="1"/>
  <c r="AF409" i="1"/>
  <c r="AP415" i="1"/>
  <c r="AP417" i="1"/>
  <c r="AP421" i="1"/>
  <c r="AP423" i="1"/>
  <c r="AF425" i="1"/>
  <c r="AQ425" i="1" s="1"/>
  <c r="AP431" i="1"/>
  <c r="AP433" i="1"/>
  <c r="AP437" i="1"/>
  <c r="AP439" i="1"/>
  <c r="AF441" i="1"/>
  <c r="AP653" i="1"/>
  <c r="AP655" i="1"/>
  <c r="AP671" i="1"/>
  <c r="AP693" i="1"/>
  <c r="AP695" i="1"/>
  <c r="AP780" i="1"/>
  <c r="AP785" i="1"/>
  <c r="AP787" i="1"/>
  <c r="AP786" i="1"/>
  <c r="AQ663" i="1" l="1"/>
  <c r="AQ647" i="1"/>
  <c r="AQ639" i="1"/>
  <c r="AQ631" i="1"/>
  <c r="BP631" i="1" s="1"/>
  <c r="AQ623" i="1"/>
  <c r="AQ615" i="1"/>
  <c r="AQ607" i="1"/>
  <c r="AQ599" i="1"/>
  <c r="BP599" i="1" s="1"/>
  <c r="AQ591" i="1"/>
  <c r="AQ583" i="1"/>
  <c r="AQ575" i="1"/>
  <c r="AQ567" i="1"/>
  <c r="BP567" i="1" s="1"/>
  <c r="AQ559" i="1"/>
  <c r="AQ551" i="1"/>
  <c r="AQ543" i="1"/>
  <c r="AQ535" i="1"/>
  <c r="BP535" i="1" s="1"/>
  <c r="AQ527" i="1"/>
  <c r="AQ519" i="1"/>
  <c r="AQ511" i="1"/>
  <c r="AQ503" i="1"/>
  <c r="BP503" i="1" s="1"/>
  <c r="AQ495" i="1"/>
  <c r="AQ487" i="1"/>
  <c r="AQ479" i="1"/>
  <c r="AQ471" i="1"/>
  <c r="BP471" i="1" s="1"/>
  <c r="AQ463" i="1"/>
  <c r="AQ182" i="1"/>
  <c r="AQ142" i="1"/>
  <c r="AQ118" i="1"/>
  <c r="AQ78" i="1"/>
  <c r="AQ54" i="1"/>
  <c r="AQ786" i="1"/>
  <c r="BO12" i="1"/>
  <c r="BL12" i="1"/>
  <c r="AX12" i="1"/>
  <c r="AY12" i="1"/>
  <c r="AQ441" i="1"/>
  <c r="BP441" i="1" s="1"/>
  <c r="AQ409" i="1"/>
  <c r="AQ377" i="1"/>
  <c r="BP377" i="1" s="1"/>
  <c r="AQ345" i="1"/>
  <c r="AQ313" i="1"/>
  <c r="BP313" i="1" s="1"/>
  <c r="AQ656" i="1"/>
  <c r="AQ640" i="1"/>
  <c r="BP640" i="1" s="1"/>
  <c r="AQ432" i="1"/>
  <c r="AQ416" i="1"/>
  <c r="BP416" i="1" s="1"/>
  <c r="AQ400" i="1"/>
  <c r="AQ384" i="1"/>
  <c r="BP384" i="1" s="1"/>
  <c r="AQ368" i="1"/>
  <c r="AQ352" i="1"/>
  <c r="BP352" i="1" s="1"/>
  <c r="AQ336" i="1"/>
  <c r="AQ320" i="1"/>
  <c r="BP320" i="1" s="1"/>
  <c r="AQ304" i="1"/>
  <c r="AQ288" i="1"/>
  <c r="BP288" i="1" s="1"/>
  <c r="AQ781" i="1"/>
  <c r="AQ777" i="1"/>
  <c r="BP777" i="1" s="1"/>
  <c r="AQ773" i="1"/>
  <c r="AQ769" i="1"/>
  <c r="BP769" i="1" s="1"/>
  <c r="AQ260" i="1"/>
  <c r="AQ244" i="1"/>
  <c r="AQ228" i="1"/>
  <c r="AQ216" i="1"/>
  <c r="BP216" i="1" s="1"/>
  <c r="AQ212" i="1"/>
  <c r="AQ208" i="1"/>
  <c r="AQ200" i="1"/>
  <c r="AQ196" i="1"/>
  <c r="BP196" i="1" s="1"/>
  <c r="AQ192" i="1"/>
  <c r="AQ184" i="1"/>
  <c r="AQ180" i="1"/>
  <c r="AQ176" i="1"/>
  <c r="BP176" i="1" s="1"/>
  <c r="AQ168" i="1"/>
  <c r="AQ164" i="1"/>
  <c r="AQ160" i="1"/>
  <c r="AQ152" i="1"/>
  <c r="BP152" i="1" s="1"/>
  <c r="AQ148" i="1"/>
  <c r="AQ144" i="1"/>
  <c r="AQ136" i="1"/>
  <c r="AQ132" i="1"/>
  <c r="BP132" i="1" s="1"/>
  <c r="AQ128" i="1"/>
  <c r="AQ120" i="1"/>
  <c r="AQ116" i="1"/>
  <c r="AQ112" i="1"/>
  <c r="BP112" i="1" s="1"/>
  <c r="AQ104" i="1"/>
  <c r="AQ100" i="1"/>
  <c r="AQ96" i="1"/>
  <c r="AQ88" i="1"/>
  <c r="BP88" i="1" s="1"/>
  <c r="AQ84" i="1"/>
  <c r="AQ80" i="1"/>
  <c r="AQ72" i="1"/>
  <c r="AQ68" i="1"/>
  <c r="BP68" i="1" s="1"/>
  <c r="AQ64" i="1"/>
  <c r="AQ56" i="1"/>
  <c r="AQ52" i="1"/>
  <c r="AQ48" i="1"/>
  <c r="BP48" i="1" s="1"/>
  <c r="AQ40" i="1"/>
  <c r="AQ36" i="1"/>
  <c r="AQ32" i="1"/>
  <c r="AQ24" i="1"/>
  <c r="BP24" i="1" s="1"/>
  <c r="AQ20" i="1"/>
  <c r="R15" i="1"/>
  <c r="AT31" i="1"/>
  <c r="AQ351" i="1"/>
  <c r="BP351" i="1" s="1"/>
  <c r="AQ79" i="1"/>
  <c r="AQ47" i="1"/>
  <c r="AQ223" i="1"/>
  <c r="AT159" i="1"/>
  <c r="AQ415" i="1"/>
  <c r="BP415" i="1" s="1"/>
  <c r="AQ287" i="1"/>
  <c r="AQ159" i="1"/>
  <c r="BP159" i="1" s="1"/>
  <c r="BP329" i="1"/>
  <c r="BP297" i="1"/>
  <c r="BP275" i="1"/>
  <c r="BP259" i="1"/>
  <c r="BP243" i="1"/>
  <c r="BP227" i="1"/>
  <c r="BP211" i="1"/>
  <c r="BP195" i="1"/>
  <c r="BP179" i="1"/>
  <c r="BP163" i="1"/>
  <c r="BP147" i="1"/>
  <c r="BP131" i="1"/>
  <c r="BP115" i="1"/>
  <c r="BP99" i="1"/>
  <c r="BP83" i="1"/>
  <c r="BP67" i="1"/>
  <c r="BP51" i="1"/>
  <c r="BP31" i="1"/>
  <c r="BP763" i="1"/>
  <c r="BP759" i="1"/>
  <c r="BP755" i="1"/>
  <c r="BP751" i="1"/>
  <c r="BP747" i="1"/>
  <c r="BP743" i="1"/>
  <c r="BP739" i="1"/>
  <c r="BP735" i="1"/>
  <c r="BP731" i="1"/>
  <c r="BP727" i="1"/>
  <c r="BP723" i="1"/>
  <c r="BP719" i="1"/>
  <c r="BP715" i="1"/>
  <c r="BP711" i="1"/>
  <c r="BP707" i="1"/>
  <c r="BP703" i="1"/>
  <c r="BP699" i="1"/>
  <c r="BP691" i="1"/>
  <c r="BP687" i="1"/>
  <c r="BP683" i="1"/>
  <c r="BP679" i="1"/>
  <c r="BP675" i="1"/>
  <c r="BP667" i="1"/>
  <c r="BP663" i="1"/>
  <c r="BP661" i="1"/>
  <c r="BP659" i="1"/>
  <c r="BP657" i="1"/>
  <c r="BP651" i="1"/>
  <c r="BP649" i="1"/>
  <c r="BP647" i="1"/>
  <c r="BP645" i="1"/>
  <c r="BP643" i="1"/>
  <c r="BP641" i="1"/>
  <c r="BP639" i="1"/>
  <c r="BP637" i="1"/>
  <c r="BP635" i="1"/>
  <c r="BP633" i="1"/>
  <c r="BP629" i="1"/>
  <c r="BP627" i="1"/>
  <c r="BP625" i="1"/>
  <c r="BP623" i="1"/>
  <c r="BP621" i="1"/>
  <c r="BP619" i="1"/>
  <c r="BP617" i="1"/>
  <c r="BP615" i="1"/>
  <c r="BP613" i="1"/>
  <c r="BP611" i="1"/>
  <c r="BP609" i="1"/>
  <c r="BP607" i="1"/>
  <c r="BP605" i="1"/>
  <c r="BP603" i="1"/>
  <c r="BP601" i="1"/>
  <c r="BP597" i="1"/>
  <c r="BP595" i="1"/>
  <c r="BP593" i="1"/>
  <c r="BP591" i="1"/>
  <c r="BP589" i="1"/>
  <c r="BP587" i="1"/>
  <c r="BP585" i="1"/>
  <c r="BP583" i="1"/>
  <c r="BP581" i="1"/>
  <c r="BP577" i="1"/>
  <c r="BP575" i="1"/>
  <c r="BP573" i="1"/>
  <c r="BP571" i="1"/>
  <c r="BP569" i="1"/>
  <c r="BP565" i="1"/>
  <c r="BP563" i="1"/>
  <c r="BP561" i="1"/>
  <c r="BP559" i="1"/>
  <c r="BP557" i="1"/>
  <c r="BP555" i="1"/>
  <c r="BP553" i="1"/>
  <c r="BP551" i="1"/>
  <c r="BP549" i="1"/>
  <c r="BP547" i="1"/>
  <c r="BP545" i="1"/>
  <c r="BP543" i="1"/>
  <c r="BP541" i="1"/>
  <c r="BP539" i="1"/>
  <c r="BP537" i="1"/>
  <c r="BP533" i="1"/>
  <c r="BP531" i="1"/>
  <c r="BP529" i="1"/>
  <c r="BP527" i="1"/>
  <c r="BP525" i="1"/>
  <c r="BP523" i="1"/>
  <c r="BP521" i="1"/>
  <c r="BP519" i="1"/>
  <c r="BP517" i="1"/>
  <c r="BP515" i="1"/>
  <c r="BP513" i="1"/>
  <c r="BP511" i="1"/>
  <c r="BP509" i="1"/>
  <c r="BP507" i="1"/>
  <c r="BP505" i="1"/>
  <c r="BP501" i="1"/>
  <c r="BP499" i="1"/>
  <c r="BP497" i="1"/>
  <c r="BP495" i="1"/>
  <c r="BP493" i="1"/>
  <c r="BP491" i="1"/>
  <c r="BP489" i="1"/>
  <c r="BP487" i="1"/>
  <c r="BP485" i="1"/>
  <c r="BP483" i="1"/>
  <c r="BP481" i="1"/>
  <c r="BP479" i="1"/>
  <c r="BP477" i="1"/>
  <c r="BP475" i="1"/>
  <c r="BP473" i="1"/>
  <c r="BP469" i="1"/>
  <c r="BP467" i="1"/>
  <c r="BP465" i="1"/>
  <c r="BP463" i="1"/>
  <c r="BP461" i="1"/>
  <c r="BP457" i="1"/>
  <c r="BP453" i="1"/>
  <c r="BP449" i="1"/>
  <c r="BP445" i="1"/>
  <c r="BP429" i="1"/>
  <c r="BP413" i="1"/>
  <c r="BP397" i="1"/>
  <c r="BP381" i="1"/>
  <c r="BP365" i="1"/>
  <c r="BP349" i="1"/>
  <c r="BP333" i="1"/>
  <c r="BP317" i="1"/>
  <c r="BP301" i="1"/>
  <c r="BP285" i="1"/>
  <c r="BP277" i="1"/>
  <c r="BP269" i="1"/>
  <c r="BP261" i="1"/>
  <c r="BP253" i="1"/>
  <c r="BP245" i="1"/>
  <c r="BP237" i="1"/>
  <c r="BP229" i="1"/>
  <c r="BP221" i="1"/>
  <c r="BP213" i="1"/>
  <c r="BP205" i="1"/>
  <c r="BP197" i="1"/>
  <c r="BP189" i="1"/>
  <c r="BP181" i="1"/>
  <c r="BP173" i="1"/>
  <c r="BP165" i="1"/>
  <c r="BP157" i="1"/>
  <c r="BP149" i="1"/>
  <c r="BP141" i="1"/>
  <c r="BP133" i="1"/>
  <c r="BP125" i="1"/>
  <c r="BP117" i="1"/>
  <c r="BP109" i="1"/>
  <c r="BP101" i="1"/>
  <c r="BP93" i="1"/>
  <c r="BP85" i="1"/>
  <c r="BP77" i="1"/>
  <c r="BP69" i="1"/>
  <c r="BP61" i="1"/>
  <c r="BP53" i="1"/>
  <c r="BP45" i="1"/>
  <c r="BP37" i="1"/>
  <c r="BP29" i="1"/>
  <c r="BP21" i="1"/>
  <c r="BP223" i="1"/>
  <c r="BP47" i="1"/>
  <c r="BP425" i="1"/>
  <c r="BP393" i="1"/>
  <c r="BP361" i="1"/>
  <c r="BP656" i="1"/>
  <c r="BP111" i="1"/>
  <c r="AQ283" i="1"/>
  <c r="AQ267" i="1"/>
  <c r="BP267" i="1" s="1"/>
  <c r="AQ251" i="1"/>
  <c r="AQ235" i="1"/>
  <c r="AQ219" i="1"/>
  <c r="AQ203" i="1"/>
  <c r="BP203" i="1" s="1"/>
  <c r="AQ187" i="1"/>
  <c r="AQ171" i="1"/>
  <c r="AQ155" i="1"/>
  <c r="AQ139" i="1"/>
  <c r="BP139" i="1" s="1"/>
  <c r="AQ123" i="1"/>
  <c r="AQ107" i="1"/>
  <c r="AQ91" i="1"/>
  <c r="AQ75" i="1"/>
  <c r="BP75" i="1" s="1"/>
  <c r="AQ59" i="1"/>
  <c r="AQ43" i="1"/>
  <c r="AQ39" i="1"/>
  <c r="AQ23" i="1"/>
  <c r="BP23" i="1" s="1"/>
  <c r="AQ198" i="1"/>
  <c r="AQ190" i="1"/>
  <c r="AQ166" i="1"/>
  <c r="AQ158" i="1"/>
  <c r="AQ134" i="1"/>
  <c r="AQ126" i="1"/>
  <c r="AQ102" i="1"/>
  <c r="AQ94" i="1"/>
  <c r="AQ70" i="1"/>
  <c r="AQ62" i="1"/>
  <c r="AQ38" i="1"/>
  <c r="AQ30" i="1"/>
  <c r="AQ767" i="1"/>
  <c r="BP781" i="1"/>
  <c r="AQ779" i="1"/>
  <c r="AQ775" i="1"/>
  <c r="BP773" i="1"/>
  <c r="AQ771" i="1"/>
  <c r="AQ766" i="1"/>
  <c r="AQ762" i="1"/>
  <c r="AQ758" i="1"/>
  <c r="AQ754" i="1"/>
  <c r="AQ750" i="1"/>
  <c r="AQ746" i="1"/>
  <c r="AQ742" i="1"/>
  <c r="AQ738" i="1"/>
  <c r="AQ734" i="1"/>
  <c r="AQ730" i="1"/>
  <c r="AQ726" i="1"/>
  <c r="AQ722" i="1"/>
  <c r="AQ718" i="1"/>
  <c r="AQ710" i="1"/>
  <c r="AQ706" i="1"/>
  <c r="AQ702" i="1"/>
  <c r="AQ698" i="1"/>
  <c r="AQ694" i="1"/>
  <c r="AQ690" i="1"/>
  <c r="AQ686" i="1"/>
  <c r="AQ682" i="1"/>
  <c r="AQ678" i="1"/>
  <c r="AQ674" i="1"/>
  <c r="AQ670" i="1"/>
  <c r="AQ666" i="1"/>
  <c r="AQ662" i="1"/>
  <c r="AQ658" i="1"/>
  <c r="AQ654" i="1"/>
  <c r="AQ650" i="1"/>
  <c r="AQ646" i="1"/>
  <c r="AQ642" i="1"/>
  <c r="AQ638" i="1"/>
  <c r="AQ630" i="1"/>
  <c r="AQ626" i="1"/>
  <c r="AQ622" i="1"/>
  <c r="AQ618" i="1"/>
  <c r="AQ614" i="1"/>
  <c r="AQ610" i="1"/>
  <c r="BP610" i="1" s="1"/>
  <c r="AQ606" i="1"/>
  <c r="AQ602" i="1"/>
  <c r="AQ598" i="1"/>
  <c r="AQ594" i="1"/>
  <c r="BP594" i="1" s="1"/>
  <c r="AQ590" i="1"/>
  <c r="AQ586" i="1"/>
  <c r="AQ582" i="1"/>
  <c r="AQ578" i="1"/>
  <c r="BP578" i="1" s="1"/>
  <c r="AQ574" i="1"/>
  <c r="AQ570" i="1"/>
  <c r="AQ566" i="1"/>
  <c r="AQ562" i="1"/>
  <c r="BP562" i="1" s="1"/>
  <c r="AQ558" i="1"/>
  <c r="AQ554" i="1"/>
  <c r="AQ550" i="1"/>
  <c r="AQ546" i="1"/>
  <c r="BP546" i="1" s="1"/>
  <c r="AQ542" i="1"/>
  <c r="AQ538" i="1"/>
  <c r="AQ534" i="1"/>
  <c r="AQ530" i="1"/>
  <c r="BP530" i="1" s="1"/>
  <c r="AQ526" i="1"/>
  <c r="AQ522" i="1"/>
  <c r="AQ518" i="1"/>
  <c r="AQ514" i="1"/>
  <c r="BP514" i="1" s="1"/>
  <c r="AQ510" i="1"/>
  <c r="AQ506" i="1"/>
  <c r="AQ502" i="1"/>
  <c r="AQ498" i="1"/>
  <c r="BP498" i="1" s="1"/>
  <c r="AQ494" i="1"/>
  <c r="AQ490" i="1"/>
  <c r="AQ486" i="1"/>
  <c r="AQ482" i="1"/>
  <c r="BP482" i="1" s="1"/>
  <c r="AQ478" i="1"/>
  <c r="AQ474" i="1"/>
  <c r="AQ470" i="1"/>
  <c r="AQ466" i="1"/>
  <c r="BP466" i="1" s="1"/>
  <c r="AQ462" i="1"/>
  <c r="AQ458" i="1"/>
  <c r="AQ454" i="1"/>
  <c r="AQ450" i="1"/>
  <c r="BP450" i="1" s="1"/>
  <c r="AQ446" i="1"/>
  <c r="AQ438" i="1"/>
  <c r="AQ434" i="1"/>
  <c r="AQ430" i="1"/>
  <c r="BP430" i="1" s="1"/>
  <c r="AQ422" i="1"/>
  <c r="AQ418" i="1"/>
  <c r="AQ414" i="1"/>
  <c r="AQ406" i="1"/>
  <c r="BP406" i="1" s="1"/>
  <c r="AQ402" i="1"/>
  <c r="AQ398" i="1"/>
  <c r="AQ390" i="1"/>
  <c r="AQ386" i="1"/>
  <c r="BP386" i="1" s="1"/>
  <c r="AQ382" i="1"/>
  <c r="AQ374" i="1"/>
  <c r="AQ370" i="1"/>
  <c r="AQ366" i="1"/>
  <c r="BP366" i="1" s="1"/>
  <c r="AQ358" i="1"/>
  <c r="AQ354" i="1"/>
  <c r="AQ350" i="1"/>
  <c r="AQ342" i="1"/>
  <c r="BP342" i="1" s="1"/>
  <c r="AQ338" i="1"/>
  <c r="AQ334" i="1"/>
  <c r="AQ326" i="1"/>
  <c r="AQ322" i="1"/>
  <c r="BP322" i="1" s="1"/>
  <c r="AQ318" i="1"/>
  <c r="AQ310" i="1"/>
  <c r="AQ306" i="1"/>
  <c r="AQ302" i="1"/>
  <c r="BP302" i="1" s="1"/>
  <c r="AQ294" i="1"/>
  <c r="AQ290" i="1"/>
  <c r="AQ286" i="1"/>
  <c r="AQ278" i="1"/>
  <c r="BP278" i="1" s="1"/>
  <c r="AQ270" i="1"/>
  <c r="AQ262" i="1"/>
  <c r="AQ254" i="1"/>
  <c r="AQ246" i="1"/>
  <c r="BP246" i="1" s="1"/>
  <c r="AQ238" i="1"/>
  <c r="AQ230" i="1"/>
  <c r="AQ222" i="1"/>
  <c r="Q15" i="1"/>
  <c r="BP579" i="1"/>
  <c r="BP409" i="1"/>
  <c r="BP345" i="1"/>
  <c r="BP283" i="1"/>
  <c r="BP251" i="1"/>
  <c r="BP235" i="1"/>
  <c r="BP219" i="1"/>
  <c r="BP187" i="1"/>
  <c r="BP171" i="1"/>
  <c r="BP155" i="1"/>
  <c r="BP123" i="1"/>
  <c r="BP107" i="1"/>
  <c r="BP91" i="1"/>
  <c r="BP59" i="1"/>
  <c r="BP43" i="1"/>
  <c r="BP39" i="1"/>
  <c r="BP287" i="1"/>
  <c r="BP79" i="1"/>
  <c r="BP182" i="1"/>
  <c r="BP174" i="1"/>
  <c r="BP150" i="1"/>
  <c r="BP142" i="1"/>
  <c r="BP118" i="1"/>
  <c r="BP110" i="1"/>
  <c r="BP86" i="1"/>
  <c r="BP78" i="1"/>
  <c r="BP54" i="1"/>
  <c r="BP46" i="1"/>
  <c r="BP22" i="1"/>
  <c r="BP258" i="1"/>
  <c r="BP146" i="1"/>
  <c r="BP50" i="1"/>
  <c r="AT95" i="1"/>
  <c r="AT283" i="1"/>
  <c r="BP432" i="1"/>
  <c r="BP400" i="1"/>
  <c r="BP368" i="1"/>
  <c r="BP336" i="1"/>
  <c r="BP304" i="1"/>
  <c r="BP198" i="1"/>
  <c r="BP190" i="1"/>
  <c r="BP166" i="1"/>
  <c r="BP158" i="1"/>
  <c r="BP134" i="1"/>
  <c r="BP126" i="1"/>
  <c r="BP102" i="1"/>
  <c r="BP94" i="1"/>
  <c r="BP70" i="1"/>
  <c r="BP62" i="1"/>
  <c r="BP38" i="1"/>
  <c r="BP30" i="1"/>
  <c r="BP614" i="1"/>
  <c r="BP606" i="1"/>
  <c r="BP602" i="1"/>
  <c r="BP598" i="1"/>
  <c r="BP590" i="1"/>
  <c r="BP586" i="1"/>
  <c r="BP582" i="1"/>
  <c r="BP574" i="1"/>
  <c r="BP570" i="1"/>
  <c r="BP566" i="1"/>
  <c r="BP558" i="1"/>
  <c r="BP554" i="1"/>
  <c r="BP550" i="1"/>
  <c r="BP542" i="1"/>
  <c r="BP538" i="1"/>
  <c r="BP534" i="1"/>
  <c r="BP526" i="1"/>
  <c r="BP522" i="1"/>
  <c r="BP518" i="1"/>
  <c r="BP510" i="1"/>
  <c r="BP506" i="1"/>
  <c r="BP502" i="1"/>
  <c r="BP494" i="1"/>
  <c r="BP490" i="1"/>
  <c r="BP486" i="1"/>
  <c r="BP478" i="1"/>
  <c r="BP474" i="1"/>
  <c r="BP470" i="1"/>
  <c r="BP462" i="1"/>
  <c r="BP458" i="1"/>
  <c r="BP454" i="1"/>
  <c r="BP446" i="1"/>
  <c r="BP438" i="1"/>
  <c r="BP434" i="1"/>
  <c r="BP422" i="1"/>
  <c r="BP418" i="1"/>
  <c r="BP414" i="1"/>
  <c r="BP402" i="1"/>
  <c r="BP398" i="1"/>
  <c r="BP390" i="1"/>
  <c r="BP382" i="1"/>
  <c r="BP374" i="1"/>
  <c r="BP370" i="1"/>
  <c r="BP358" i="1"/>
  <c r="BP354" i="1"/>
  <c r="BP350" i="1"/>
  <c r="BP338" i="1"/>
  <c r="BP334" i="1"/>
  <c r="BP326" i="1"/>
  <c r="BP318" i="1"/>
  <c r="BP310" i="1"/>
  <c r="BP306" i="1"/>
  <c r="BP294" i="1"/>
  <c r="BP290" i="1"/>
  <c r="BP286" i="1"/>
  <c r="BP270" i="1"/>
  <c r="BP262" i="1"/>
  <c r="BP260" i="1"/>
  <c r="BP244" i="1"/>
  <c r="BP228" i="1"/>
  <c r="BP212" i="1"/>
  <c r="BP208" i="1"/>
  <c r="BP200" i="1"/>
  <c r="BP192" i="1"/>
  <c r="BP184" i="1"/>
  <c r="BP180" i="1"/>
  <c r="BP168" i="1"/>
  <c r="BP164" i="1"/>
  <c r="BP160" i="1"/>
  <c r="BP148" i="1"/>
  <c r="BP144" i="1"/>
  <c r="BP136" i="1"/>
  <c r="BP128" i="1"/>
  <c r="BP120" i="1"/>
  <c r="BP116" i="1"/>
  <c r="BP104" i="1"/>
  <c r="BP100" i="1"/>
  <c r="BP96" i="1"/>
  <c r="BP84" i="1"/>
  <c r="BP80" i="1"/>
  <c r="BP72" i="1"/>
  <c r="BP64" i="1"/>
  <c r="BP56" i="1"/>
  <c r="BP52" i="1"/>
  <c r="BP40" i="1"/>
  <c r="BP36" i="1"/>
  <c r="BP32" i="1"/>
  <c r="BP20" i="1"/>
  <c r="BP202" i="1"/>
  <c r="BP106" i="1"/>
  <c r="AT13" i="1"/>
  <c r="AT63" i="1"/>
  <c r="AT127" i="1"/>
  <c r="AT203" i="1"/>
  <c r="AT534" i="1"/>
  <c r="AQ1" i="1"/>
  <c r="BP786" i="1"/>
  <c r="BP655" i="1"/>
  <c r="BP266" i="1"/>
  <c r="BP234" i="1"/>
  <c r="BP226" i="1"/>
  <c r="BP210" i="1"/>
  <c r="BP178" i="1"/>
  <c r="BP170" i="1"/>
  <c r="BP138" i="1"/>
  <c r="BP114" i="1"/>
  <c r="BP82" i="1"/>
  <c r="BP74" i="1"/>
  <c r="BP42" i="1"/>
  <c r="BP18" i="1"/>
  <c r="BP439" i="1"/>
  <c r="BP423" i="1"/>
  <c r="BP407" i="1"/>
  <c r="BP391" i="1"/>
  <c r="BP375" i="1"/>
  <c r="BP359" i="1"/>
  <c r="BP343" i="1"/>
  <c r="BP327" i="1"/>
  <c r="BP311" i="1"/>
  <c r="BP295" i="1"/>
  <c r="BP785" i="1"/>
  <c r="BP268" i="1"/>
  <c r="BP264" i="1"/>
  <c r="BP256" i="1"/>
  <c r="BP236" i="1"/>
  <c r="BP232" i="1"/>
  <c r="BP224" i="1"/>
  <c r="BP204" i="1"/>
  <c r="BP172" i="1"/>
  <c r="BP140" i="1"/>
  <c r="BP108" i="1"/>
  <c r="BP76" i="1"/>
  <c r="BP44" i="1"/>
  <c r="BP653" i="1"/>
  <c r="AQ124" i="1"/>
  <c r="AQ383" i="1"/>
  <c r="AQ319" i="1"/>
  <c r="AQ255" i="1"/>
  <c r="AQ191" i="1"/>
  <c r="AQ127" i="1"/>
  <c r="AQ95" i="1"/>
  <c r="AQ63" i="1"/>
  <c r="AQ27" i="1"/>
  <c r="AQ634" i="1"/>
  <c r="AQ782" i="1"/>
  <c r="AQ778" i="1"/>
  <c r="AQ774" i="1"/>
  <c r="AQ770" i="1"/>
  <c r="AQ459" i="1"/>
  <c r="AQ455" i="1"/>
  <c r="AQ451" i="1"/>
  <c r="AQ447" i="1"/>
  <c r="AQ443" i="1"/>
  <c r="AQ435" i="1"/>
  <c r="AQ427" i="1"/>
  <c r="AQ419" i="1"/>
  <c r="AQ411" i="1"/>
  <c r="AQ403" i="1"/>
  <c r="AQ395" i="1"/>
  <c r="AQ387" i="1"/>
  <c r="AQ379" i="1"/>
  <c r="AQ371" i="1"/>
  <c r="AQ363" i="1"/>
  <c r="AQ355" i="1"/>
  <c r="AQ347" i="1"/>
  <c r="AQ339" i="1"/>
  <c r="AQ331" i="1"/>
  <c r="AQ323" i="1"/>
  <c r="AQ315" i="1"/>
  <c r="AQ307" i="1"/>
  <c r="AQ299" i="1"/>
  <c r="AQ291" i="1"/>
  <c r="AQ214" i="1"/>
  <c r="AQ206" i="1"/>
  <c r="AQ780" i="1"/>
  <c r="AQ364" i="1"/>
  <c r="AQ784" i="1"/>
  <c r="AQ776" i="1"/>
  <c r="AQ772" i="1"/>
  <c r="AQ768" i="1"/>
  <c r="AQ765" i="1"/>
  <c r="AQ761" i="1"/>
  <c r="AQ757" i="1"/>
  <c r="AQ753" i="1"/>
  <c r="AQ749" i="1"/>
  <c r="AQ745" i="1"/>
  <c r="AQ741" i="1"/>
  <c r="AQ737" i="1"/>
  <c r="AQ733" i="1"/>
  <c r="AQ729" i="1"/>
  <c r="AQ725" i="1"/>
  <c r="AQ721" i="1"/>
  <c r="AQ717" i="1"/>
  <c r="AQ713" i="1"/>
  <c r="AQ709" i="1"/>
  <c r="AQ705" i="1"/>
  <c r="AQ701" i="1"/>
  <c r="AQ697" i="1"/>
  <c r="AQ689" i="1"/>
  <c r="AQ685" i="1"/>
  <c r="AQ681" i="1"/>
  <c r="AQ677" i="1"/>
  <c r="AQ673" i="1"/>
  <c r="AQ669" i="1"/>
  <c r="AQ665" i="1"/>
  <c r="AT21" i="1"/>
  <c r="AT47" i="1"/>
  <c r="AT79" i="1"/>
  <c r="AT111" i="1"/>
  <c r="AT143" i="1"/>
  <c r="AT175" i="1"/>
  <c r="AT235" i="1"/>
  <c r="AT406" i="1"/>
  <c r="AT662" i="1"/>
  <c r="AQ280" i="1"/>
  <c r="AQ240" i="1"/>
  <c r="AQ437" i="1"/>
  <c r="AQ405" i="1"/>
  <c r="AQ373" i="1"/>
  <c r="AQ341" i="1"/>
  <c r="AQ309" i="1"/>
  <c r="AQ764" i="1"/>
  <c r="AQ760" i="1"/>
  <c r="AQ756" i="1"/>
  <c r="AQ752" i="1"/>
  <c r="AQ748" i="1"/>
  <c r="AQ744" i="1"/>
  <c r="AQ740" i="1"/>
  <c r="AQ736" i="1"/>
  <c r="AQ732" i="1"/>
  <c r="AQ728" i="1"/>
  <c r="AQ724" i="1"/>
  <c r="AQ720" i="1"/>
  <c r="AQ712" i="1"/>
  <c r="AQ708" i="1"/>
  <c r="AQ704" i="1"/>
  <c r="AQ700" i="1"/>
  <c r="AQ696" i="1"/>
  <c r="AQ692" i="1"/>
  <c r="AQ688" i="1"/>
  <c r="AQ684" i="1"/>
  <c r="AQ680" i="1"/>
  <c r="AQ676" i="1"/>
  <c r="AQ672" i="1"/>
  <c r="AQ668" i="1"/>
  <c r="AQ664" i="1"/>
  <c r="AQ660" i="1"/>
  <c r="AQ648" i="1"/>
  <c r="AQ644" i="1"/>
  <c r="AQ628" i="1"/>
  <c r="AQ624" i="1"/>
  <c r="AQ620" i="1"/>
  <c r="AQ616" i="1"/>
  <c r="AQ612" i="1"/>
  <c r="AQ608" i="1"/>
  <c r="AQ604" i="1"/>
  <c r="AQ600" i="1"/>
  <c r="AQ596" i="1"/>
  <c r="AQ592" i="1"/>
  <c r="AQ588" i="1"/>
  <c r="AQ584" i="1"/>
  <c r="AQ580" i="1"/>
  <c r="AQ576" i="1"/>
  <c r="AQ572" i="1"/>
  <c r="AQ568" i="1"/>
  <c r="AQ564" i="1"/>
  <c r="AQ560" i="1"/>
  <c r="AQ556" i="1"/>
  <c r="AQ552" i="1"/>
  <c r="AQ548" i="1"/>
  <c r="AQ544" i="1"/>
  <c r="AQ540" i="1"/>
  <c r="AQ536" i="1"/>
  <c r="AQ532" i="1"/>
  <c r="AQ528" i="1"/>
  <c r="AQ524" i="1"/>
  <c r="AQ520" i="1"/>
  <c r="AQ516" i="1"/>
  <c r="AQ512" i="1"/>
  <c r="AQ508" i="1"/>
  <c r="AQ504" i="1"/>
  <c r="AQ500" i="1"/>
  <c r="AQ496" i="1"/>
  <c r="AQ492" i="1"/>
  <c r="AQ488" i="1"/>
  <c r="AQ484" i="1"/>
  <c r="AQ480" i="1"/>
  <c r="AQ476" i="1"/>
  <c r="AQ472" i="1"/>
  <c r="AQ468" i="1"/>
  <c r="AQ464" i="1"/>
  <c r="AQ460" i="1"/>
  <c r="AQ456" i="1"/>
  <c r="AQ452" i="1"/>
  <c r="AQ448" i="1"/>
  <c r="AQ444" i="1"/>
  <c r="AQ436" i="1"/>
  <c r="AQ420" i="1"/>
  <c r="AQ404" i="1"/>
  <c r="AQ388" i="1"/>
  <c r="AQ372" i="1"/>
  <c r="AQ356" i="1"/>
  <c r="AQ340" i="1"/>
  <c r="AQ324" i="1"/>
  <c r="AQ308" i="1"/>
  <c r="AQ292" i="1"/>
  <c r="AQ276" i="1"/>
  <c r="AT17" i="1"/>
  <c r="AT25" i="1"/>
  <c r="AT39" i="1"/>
  <c r="AT55" i="1"/>
  <c r="AT71" i="1"/>
  <c r="AT87" i="1"/>
  <c r="AT103" i="1"/>
  <c r="AT119" i="1"/>
  <c r="AT135" i="1"/>
  <c r="AT151" i="1"/>
  <c r="AT167" i="1"/>
  <c r="AT187" i="1"/>
  <c r="AT219" i="1"/>
  <c r="AT251" i="1"/>
  <c r="AT342" i="1"/>
  <c r="AT470" i="1"/>
  <c r="AT598" i="1"/>
  <c r="AT726" i="1"/>
  <c r="AQ252" i="1"/>
  <c r="AQ188" i="1"/>
  <c r="AQ60" i="1"/>
  <c r="AQ271" i="1"/>
  <c r="AQ239" i="1"/>
  <c r="AQ207" i="1"/>
  <c r="AQ175" i="1"/>
  <c r="AQ143" i="1"/>
  <c r="AQ652" i="1"/>
  <c r="AQ428" i="1"/>
  <c r="AQ300" i="1"/>
  <c r="AQ332" i="1"/>
  <c r="AQ396" i="1"/>
  <c r="AT15" i="1"/>
  <c r="AT19" i="1"/>
  <c r="AT23" i="1"/>
  <c r="AT27" i="1"/>
  <c r="AT35" i="1"/>
  <c r="AT43" i="1"/>
  <c r="AT51" i="1"/>
  <c r="AT59" i="1"/>
  <c r="AT67" i="1"/>
  <c r="AT75" i="1"/>
  <c r="AT83" i="1"/>
  <c r="AT91" i="1"/>
  <c r="AT99" i="1"/>
  <c r="AT107" i="1"/>
  <c r="AT115" i="1"/>
  <c r="AT123" i="1"/>
  <c r="AT131" i="1"/>
  <c r="AT139" i="1"/>
  <c r="AT147" i="1"/>
  <c r="AT155" i="1"/>
  <c r="AT163" i="1"/>
  <c r="AT171" i="1"/>
  <c r="AT179" i="1"/>
  <c r="AT195" i="1"/>
  <c r="AT211" i="1"/>
  <c r="AT227" i="1"/>
  <c r="AT243" i="1"/>
  <c r="AT267" i="1"/>
  <c r="AT310" i="1"/>
  <c r="AT374" i="1"/>
  <c r="AT438" i="1"/>
  <c r="AT502" i="1"/>
  <c r="AT566" i="1"/>
  <c r="AT630" i="1"/>
  <c r="AT694" i="1"/>
  <c r="AT758" i="1"/>
  <c r="BN616" i="1"/>
  <c r="BN630" i="1"/>
  <c r="BN644" i="1"/>
  <c r="BN658" i="1"/>
  <c r="BN672" i="1"/>
  <c r="BN686" i="1"/>
  <c r="BN700" i="1"/>
  <c r="BN714" i="1"/>
  <c r="BN728" i="1"/>
  <c r="BN742" i="1"/>
  <c r="BN756" i="1"/>
  <c r="BN770" i="1"/>
  <c r="BN784" i="1"/>
  <c r="AQ716" i="1"/>
  <c r="AQ412" i="1"/>
  <c r="AQ380" i="1"/>
  <c r="AQ348" i="1"/>
  <c r="AQ316" i="1"/>
  <c r="AQ284" i="1"/>
  <c r="BN28" i="1"/>
  <c r="BN42" i="1"/>
  <c r="BQ42" i="1" s="1"/>
  <c r="BN56" i="1"/>
  <c r="BN70" i="1"/>
  <c r="BN84" i="1"/>
  <c r="BQ84" i="1" s="1"/>
  <c r="BN98" i="1"/>
  <c r="BN112" i="1"/>
  <c r="BN126" i="1"/>
  <c r="BN140" i="1"/>
  <c r="BQ140" i="1" s="1"/>
  <c r="BN154" i="1"/>
  <c r="BN168" i="1"/>
  <c r="BQ168" i="1" s="1"/>
  <c r="BN182" i="1"/>
  <c r="BQ182" i="1" s="1"/>
  <c r="BN196" i="1"/>
  <c r="BN210" i="1"/>
  <c r="BQ210" i="1" s="1"/>
  <c r="BN224" i="1"/>
  <c r="BQ224" i="1" s="1"/>
  <c r="BN252" i="1"/>
  <c r="BN266" i="1"/>
  <c r="BQ266" i="1" s="1"/>
  <c r="BN280" i="1"/>
  <c r="BN294" i="1"/>
  <c r="BN308" i="1"/>
  <c r="BN322" i="1"/>
  <c r="BN336" i="1"/>
  <c r="BQ336" i="1" s="1"/>
  <c r="BN350" i="1"/>
  <c r="BN364" i="1"/>
  <c r="BN378" i="1"/>
  <c r="BN392" i="1"/>
  <c r="BN406" i="1"/>
  <c r="BN420" i="1"/>
  <c r="BN434" i="1"/>
  <c r="BN462" i="1"/>
  <c r="BN476" i="1"/>
  <c r="BN490" i="1"/>
  <c r="BN504" i="1"/>
  <c r="BN518" i="1"/>
  <c r="BN532" i="1"/>
  <c r="BN546" i="1"/>
  <c r="BN560" i="1"/>
  <c r="BN574" i="1"/>
  <c r="BN588" i="1"/>
  <c r="BN602" i="1"/>
  <c r="AQ272" i="1"/>
  <c r="AQ248" i="1"/>
  <c r="AQ220" i="1"/>
  <c r="AQ156" i="1"/>
  <c r="AQ92" i="1"/>
  <c r="AQ28" i="1"/>
  <c r="AQ431" i="1"/>
  <c r="AQ421" i="1"/>
  <c r="AQ399" i="1"/>
  <c r="AQ389" i="1"/>
  <c r="AQ367" i="1"/>
  <c r="AQ357" i="1"/>
  <c r="AQ335" i="1"/>
  <c r="AQ325" i="1"/>
  <c r="AQ303" i="1"/>
  <c r="AQ293" i="1"/>
  <c r="AQ279" i="1"/>
  <c r="AQ263" i="1"/>
  <c r="AQ247" i="1"/>
  <c r="AQ231" i="1"/>
  <c r="AQ215" i="1"/>
  <c r="AQ199" i="1"/>
  <c r="AQ183" i="1"/>
  <c r="AQ167" i="1"/>
  <c r="AQ151" i="1"/>
  <c r="AQ135" i="1"/>
  <c r="AQ119" i="1"/>
  <c r="AQ103" i="1"/>
  <c r="AQ87" i="1"/>
  <c r="AQ71" i="1"/>
  <c r="AQ55" i="1"/>
  <c r="AQ35" i="1"/>
  <c r="AQ19" i="1"/>
  <c r="AQ632" i="1"/>
  <c r="AQ440" i="1"/>
  <c r="AQ424" i="1"/>
  <c r="AQ408" i="1"/>
  <c r="AQ392" i="1"/>
  <c r="AQ376" i="1"/>
  <c r="AQ360" i="1"/>
  <c r="AQ344" i="1"/>
  <c r="AQ328" i="1"/>
  <c r="AQ312" i="1"/>
  <c r="AQ296" i="1"/>
  <c r="S15" i="1"/>
  <c r="AT14" i="1"/>
  <c r="AT16" i="1"/>
  <c r="AT18" i="1"/>
  <c r="AT20" i="1"/>
  <c r="AT22" i="1"/>
  <c r="AT24" i="1"/>
  <c r="AT26" i="1"/>
  <c r="AT29" i="1"/>
  <c r="AT33" i="1"/>
  <c r="AT37" i="1"/>
  <c r="AT41" i="1"/>
  <c r="AT45" i="1"/>
  <c r="AT49" i="1"/>
  <c r="AT53" i="1"/>
  <c r="AT57" i="1"/>
  <c r="AT61" i="1"/>
  <c r="AT65" i="1"/>
  <c r="AT69" i="1"/>
  <c r="AT73" i="1"/>
  <c r="AT77" i="1"/>
  <c r="AT81" i="1"/>
  <c r="AT85" i="1"/>
  <c r="AT89" i="1"/>
  <c r="AT93" i="1"/>
  <c r="AT97" i="1"/>
  <c r="AT101" i="1"/>
  <c r="AT105" i="1"/>
  <c r="AT109" i="1"/>
  <c r="AT113" i="1"/>
  <c r="AT117" i="1"/>
  <c r="AT121" i="1"/>
  <c r="AT125" i="1"/>
  <c r="AT129" i="1"/>
  <c r="AT133" i="1"/>
  <c r="AT137" i="1"/>
  <c r="AT141" i="1"/>
  <c r="AT145" i="1"/>
  <c r="AT149" i="1"/>
  <c r="AT153" i="1"/>
  <c r="AT157" i="1"/>
  <c r="AT161" i="1"/>
  <c r="AT165" i="1"/>
  <c r="AT169" i="1"/>
  <c r="AT173" i="1"/>
  <c r="AT177" i="1"/>
  <c r="AT183" i="1"/>
  <c r="AT191" i="1"/>
  <c r="AT199" i="1"/>
  <c r="AT207" i="1"/>
  <c r="AT215" i="1"/>
  <c r="AT223" i="1"/>
  <c r="AT231" i="1"/>
  <c r="AT239" i="1"/>
  <c r="AT247" i="1"/>
  <c r="AT259" i="1"/>
  <c r="AT275" i="1"/>
  <c r="AT294" i="1"/>
  <c r="AT326" i="1"/>
  <c r="AT358" i="1"/>
  <c r="AT390" i="1"/>
  <c r="AT422" i="1"/>
  <c r="AT454" i="1"/>
  <c r="AT486" i="1"/>
  <c r="AT518" i="1"/>
  <c r="AT550" i="1"/>
  <c r="AT582" i="1"/>
  <c r="AT614" i="1"/>
  <c r="AT646" i="1"/>
  <c r="AT678" i="1"/>
  <c r="AT710" i="1"/>
  <c r="AT742" i="1"/>
  <c r="AT774" i="1"/>
  <c r="BN448" i="1"/>
  <c r="BN21" i="1"/>
  <c r="BQ21" i="1" s="1"/>
  <c r="BN35" i="1"/>
  <c r="BN49" i="1"/>
  <c r="BN63" i="1"/>
  <c r="BN77" i="1"/>
  <c r="BQ77" i="1" s="1"/>
  <c r="BN91" i="1"/>
  <c r="BN105" i="1"/>
  <c r="BN119" i="1"/>
  <c r="BN133" i="1"/>
  <c r="BQ133" i="1" s="1"/>
  <c r="BN147" i="1"/>
  <c r="BQ147" i="1" s="1"/>
  <c r="BN161" i="1"/>
  <c r="BN175" i="1"/>
  <c r="BN189" i="1"/>
  <c r="BQ189" i="1" s="1"/>
  <c r="BN203" i="1"/>
  <c r="BN217" i="1"/>
  <c r="BN231" i="1"/>
  <c r="BN245" i="1"/>
  <c r="BQ245" i="1" s="1"/>
  <c r="BN259" i="1"/>
  <c r="BQ259" i="1" s="1"/>
  <c r="BN273" i="1"/>
  <c r="BN287" i="1"/>
  <c r="BQ287" i="1" s="1"/>
  <c r="BN301" i="1"/>
  <c r="BQ301" i="1" s="1"/>
  <c r="BN315" i="1"/>
  <c r="BN329" i="1"/>
  <c r="BQ329" i="1" s="1"/>
  <c r="BN343" i="1"/>
  <c r="BQ343" i="1" s="1"/>
  <c r="BN357" i="1"/>
  <c r="BN371" i="1"/>
  <c r="BN385" i="1"/>
  <c r="BN399" i="1"/>
  <c r="BN413" i="1"/>
  <c r="BQ413" i="1" s="1"/>
  <c r="BN427" i="1"/>
  <c r="BN441" i="1"/>
  <c r="BN455" i="1"/>
  <c r="BN469" i="1"/>
  <c r="BQ469" i="1" s="1"/>
  <c r="BN483" i="1"/>
  <c r="BQ483" i="1" s="1"/>
  <c r="BN497" i="1"/>
  <c r="BQ497" i="1" s="1"/>
  <c r="BN511" i="1"/>
  <c r="BQ511" i="1" s="1"/>
  <c r="BN525" i="1"/>
  <c r="BQ525" i="1" s="1"/>
  <c r="BN539" i="1"/>
  <c r="BQ539" i="1" s="1"/>
  <c r="BN553" i="1"/>
  <c r="BQ553" i="1" s="1"/>
  <c r="BN567" i="1"/>
  <c r="BN581" i="1"/>
  <c r="BQ581" i="1" s="1"/>
  <c r="BN595" i="1"/>
  <c r="BQ595" i="1" s="1"/>
  <c r="BN609" i="1"/>
  <c r="BQ609" i="1" s="1"/>
  <c r="BN623" i="1"/>
  <c r="BQ623" i="1" s="1"/>
  <c r="BN637" i="1"/>
  <c r="BQ637" i="1" s="1"/>
  <c r="BN651" i="1"/>
  <c r="BQ651" i="1" s="1"/>
  <c r="BN665" i="1"/>
  <c r="BN679" i="1"/>
  <c r="BQ679" i="1" s="1"/>
  <c r="BN693" i="1"/>
  <c r="BN707" i="1"/>
  <c r="BQ707" i="1" s="1"/>
  <c r="BN721" i="1"/>
  <c r="BN735" i="1"/>
  <c r="BQ735" i="1" s="1"/>
  <c r="BN749" i="1"/>
  <c r="BN763" i="1"/>
  <c r="BQ763" i="1" s="1"/>
  <c r="BN777" i="1"/>
  <c r="BN238" i="1"/>
  <c r="BM791" i="1"/>
  <c r="BN791" i="1" s="1"/>
  <c r="BM13" i="1"/>
  <c r="BI17" i="1"/>
  <c r="AQ671" i="1"/>
  <c r="BH14" i="1"/>
  <c r="BA787" i="1"/>
  <c r="BA788" i="1"/>
  <c r="BJ790" i="1"/>
  <c r="BJ13" i="1"/>
  <c r="BJ791" i="1"/>
  <c r="AR12" i="1"/>
  <c r="BK12" i="1"/>
  <c r="AT181" i="1"/>
  <c r="AT185" i="1"/>
  <c r="AT189" i="1"/>
  <c r="AT193" i="1"/>
  <c r="AT197" i="1"/>
  <c r="AT201" i="1"/>
  <c r="AT205" i="1"/>
  <c r="AT209" i="1"/>
  <c r="AT213" i="1"/>
  <c r="AT217" i="1"/>
  <c r="AT221" i="1"/>
  <c r="AT225" i="1"/>
  <c r="AT229" i="1"/>
  <c r="AT233" i="1"/>
  <c r="AT237" i="1"/>
  <c r="AT241" i="1"/>
  <c r="AT245" i="1"/>
  <c r="AT249" i="1"/>
  <c r="AT255" i="1"/>
  <c r="AT263" i="1"/>
  <c r="AT271" i="1"/>
  <c r="AT279" i="1"/>
  <c r="AT287" i="1"/>
  <c r="AT302" i="1"/>
  <c r="AT318" i="1"/>
  <c r="AT334" i="1"/>
  <c r="AT350" i="1"/>
  <c r="AT366" i="1"/>
  <c r="AT382" i="1"/>
  <c r="AT398" i="1"/>
  <c r="AT414" i="1"/>
  <c r="AT430" i="1"/>
  <c r="AT446" i="1"/>
  <c r="AT462" i="1"/>
  <c r="AT478" i="1"/>
  <c r="AT494" i="1"/>
  <c r="AT510" i="1"/>
  <c r="AT526" i="1"/>
  <c r="AT542" i="1"/>
  <c r="AT558" i="1"/>
  <c r="AT574" i="1"/>
  <c r="AT590" i="1"/>
  <c r="AT606" i="1"/>
  <c r="AT622" i="1"/>
  <c r="AT638" i="1"/>
  <c r="AT654" i="1"/>
  <c r="AT670" i="1"/>
  <c r="AT686" i="1"/>
  <c r="AT702" i="1"/>
  <c r="AT718" i="1"/>
  <c r="AT734" i="1"/>
  <c r="AT750" i="1"/>
  <c r="AT766" i="1"/>
  <c r="AT782" i="1"/>
  <c r="AQ783" i="1"/>
  <c r="AQ274" i="1"/>
  <c r="AQ250" i="1"/>
  <c r="AQ242" i="1"/>
  <c r="AQ218" i="1"/>
  <c r="AQ194" i="1"/>
  <c r="AQ186" i="1"/>
  <c r="AQ162" i="1"/>
  <c r="AQ154" i="1"/>
  <c r="AQ130" i="1"/>
  <c r="AQ122" i="1"/>
  <c r="AQ98" i="1"/>
  <c r="AQ90" i="1"/>
  <c r="AQ66" i="1"/>
  <c r="AQ58" i="1"/>
  <c r="AQ34" i="1"/>
  <c r="AQ26" i="1"/>
  <c r="AQ693" i="1"/>
  <c r="AQ433" i="1"/>
  <c r="AQ417" i="1"/>
  <c r="AQ401" i="1"/>
  <c r="AQ385" i="1"/>
  <c r="AQ369" i="1"/>
  <c r="AQ353" i="1"/>
  <c r="AQ337" i="1"/>
  <c r="BG787" i="1"/>
  <c r="BF787" i="1"/>
  <c r="BF16" i="1"/>
  <c r="BG16" i="1"/>
  <c r="BF788" i="1"/>
  <c r="BG788" i="1"/>
  <c r="BE15" i="1"/>
  <c r="AZ15" i="1" s="1"/>
  <c r="BA15" i="1" s="1"/>
  <c r="BC790" i="1"/>
  <c r="BD790" i="1"/>
  <c r="BC13" i="1"/>
  <c r="BD13" i="1"/>
  <c r="BC791" i="1"/>
  <c r="BD791" i="1"/>
  <c r="AQ695" i="1"/>
  <c r="AQ321" i="1"/>
  <c r="AQ305" i="1"/>
  <c r="AQ289" i="1"/>
  <c r="AQ281" i="1"/>
  <c r="AQ273" i="1"/>
  <c r="AQ265" i="1"/>
  <c r="AQ257" i="1"/>
  <c r="AQ249" i="1"/>
  <c r="AQ241" i="1"/>
  <c r="AQ233" i="1"/>
  <c r="AQ225" i="1"/>
  <c r="AQ217" i="1"/>
  <c r="AQ209" i="1"/>
  <c r="AQ201" i="1"/>
  <c r="AQ193" i="1"/>
  <c r="AQ185" i="1"/>
  <c r="AQ177" i="1"/>
  <c r="AQ169" i="1"/>
  <c r="AQ161" i="1"/>
  <c r="AQ153" i="1"/>
  <c r="AQ145" i="1"/>
  <c r="AQ137" i="1"/>
  <c r="AQ129" i="1"/>
  <c r="AQ121" i="1"/>
  <c r="AQ113" i="1"/>
  <c r="AQ105" i="1"/>
  <c r="AQ97" i="1"/>
  <c r="AQ89" i="1"/>
  <c r="AQ81" i="1"/>
  <c r="AQ73" i="1"/>
  <c r="AQ65" i="1"/>
  <c r="AQ57" i="1"/>
  <c r="AQ49" i="1"/>
  <c r="AQ41" i="1"/>
  <c r="AQ33" i="1"/>
  <c r="AQ25" i="1"/>
  <c r="AQ17" i="1"/>
  <c r="AT253" i="1"/>
  <c r="AT257" i="1"/>
  <c r="AT261" i="1"/>
  <c r="AT265" i="1"/>
  <c r="AT269" i="1"/>
  <c r="AT273" i="1"/>
  <c r="AT277" i="1"/>
  <c r="AT281" i="1"/>
  <c r="AT285" i="1"/>
  <c r="AT290" i="1"/>
  <c r="AT298" i="1"/>
  <c r="AT306" i="1"/>
  <c r="AT314" i="1"/>
  <c r="AT322" i="1"/>
  <c r="AT330" i="1"/>
  <c r="AT338" i="1"/>
  <c r="AT346" i="1"/>
  <c r="AT354" i="1"/>
  <c r="AT362" i="1"/>
  <c r="AT370" i="1"/>
  <c r="AT378" i="1"/>
  <c r="AT386" i="1"/>
  <c r="AT394" i="1"/>
  <c r="AT402" i="1"/>
  <c r="AT410" i="1"/>
  <c r="AT418" i="1"/>
  <c r="AT426" i="1"/>
  <c r="AT434" i="1"/>
  <c r="AT442" i="1"/>
  <c r="AT450" i="1"/>
  <c r="AT458" i="1"/>
  <c r="AT466" i="1"/>
  <c r="AT474" i="1"/>
  <c r="AT482" i="1"/>
  <c r="AT490" i="1"/>
  <c r="AT498" i="1"/>
  <c r="AT506" i="1"/>
  <c r="AT514" i="1"/>
  <c r="AT522" i="1"/>
  <c r="AT530" i="1"/>
  <c r="AT538" i="1"/>
  <c r="AT546" i="1"/>
  <c r="AT554" i="1"/>
  <c r="AT562" i="1"/>
  <c r="AT570" i="1"/>
  <c r="AT578" i="1"/>
  <c r="AT586" i="1"/>
  <c r="AT594" i="1"/>
  <c r="AT602" i="1"/>
  <c r="AT610" i="1"/>
  <c r="AT618" i="1"/>
  <c r="AT626" i="1"/>
  <c r="AT634" i="1"/>
  <c r="AT642" i="1"/>
  <c r="AT650" i="1"/>
  <c r="AT658" i="1"/>
  <c r="AT666" i="1"/>
  <c r="AT674" i="1"/>
  <c r="AT682" i="1"/>
  <c r="AT690" i="1"/>
  <c r="AT698" i="1"/>
  <c r="AT706" i="1"/>
  <c r="AT714" i="1"/>
  <c r="AT722" i="1"/>
  <c r="AT730" i="1"/>
  <c r="AT738" i="1"/>
  <c r="AT746" i="1"/>
  <c r="AT754" i="1"/>
  <c r="AT762" i="1"/>
  <c r="AT770" i="1"/>
  <c r="AT778" i="1"/>
  <c r="AT788" i="1"/>
  <c r="AT784" i="1"/>
  <c r="AT780" i="1"/>
  <c r="AT776" i="1"/>
  <c r="AT772" i="1"/>
  <c r="AT768" i="1"/>
  <c r="AT764" i="1"/>
  <c r="AT760" i="1"/>
  <c r="AT756" i="1"/>
  <c r="AT752" i="1"/>
  <c r="AT748" i="1"/>
  <c r="AT744" i="1"/>
  <c r="AT740" i="1"/>
  <c r="AT736" i="1"/>
  <c r="AT732" i="1"/>
  <c r="AT728" i="1"/>
  <c r="AT724" i="1"/>
  <c r="AT720" i="1"/>
  <c r="AT716" i="1"/>
  <c r="AT712" i="1"/>
  <c r="AT708" i="1"/>
  <c r="AT704" i="1"/>
  <c r="AT700" i="1"/>
  <c r="AT696" i="1"/>
  <c r="AT692" i="1"/>
  <c r="AT688" i="1"/>
  <c r="AT684" i="1"/>
  <c r="AT680" i="1"/>
  <c r="AT676" i="1"/>
  <c r="AT672" i="1"/>
  <c r="AT668" i="1"/>
  <c r="AT664" i="1"/>
  <c r="AT660" i="1"/>
  <c r="AT656" i="1"/>
  <c r="AT652" i="1"/>
  <c r="AT648" i="1"/>
  <c r="AT644" i="1"/>
  <c r="AT640" i="1"/>
  <c r="AT636" i="1"/>
  <c r="AT632" i="1"/>
  <c r="AT628" i="1"/>
  <c r="AT624" i="1"/>
  <c r="AT620" i="1"/>
  <c r="AT616" i="1"/>
  <c r="AT612" i="1"/>
  <c r="AT608" i="1"/>
  <c r="AT604" i="1"/>
  <c r="AT600" i="1"/>
  <c r="AT596" i="1"/>
  <c r="AT592" i="1"/>
  <c r="AT588" i="1"/>
  <c r="AT584" i="1"/>
  <c r="AT580" i="1"/>
  <c r="AT576" i="1"/>
  <c r="AT572" i="1"/>
  <c r="AT568" i="1"/>
  <c r="AT564" i="1"/>
  <c r="AT560" i="1"/>
  <c r="AT556" i="1"/>
  <c r="AT552" i="1"/>
  <c r="AT548" i="1"/>
  <c r="AT544" i="1"/>
  <c r="AT540" i="1"/>
  <c r="AT536" i="1"/>
  <c r="AT532" i="1"/>
  <c r="AT528" i="1"/>
  <c r="AT524" i="1"/>
  <c r="AT520" i="1"/>
  <c r="AT516" i="1"/>
  <c r="AT512" i="1"/>
  <c r="AT508" i="1"/>
  <c r="AT504" i="1"/>
  <c r="AT500" i="1"/>
  <c r="AT496" i="1"/>
  <c r="AT492" i="1"/>
  <c r="AT488" i="1"/>
  <c r="AT484" i="1"/>
  <c r="AT480" i="1"/>
  <c r="AT476" i="1"/>
  <c r="AT472" i="1"/>
  <c r="AT468" i="1"/>
  <c r="AT464" i="1"/>
  <c r="AT460" i="1"/>
  <c r="AT456" i="1"/>
  <c r="AT452" i="1"/>
  <c r="AT448" i="1"/>
  <c r="AT444" i="1"/>
  <c r="AT440" i="1"/>
  <c r="AT436" i="1"/>
  <c r="AT432" i="1"/>
  <c r="AT428" i="1"/>
  <c r="AT424" i="1"/>
  <c r="AT420" i="1"/>
  <c r="AT416" i="1"/>
  <c r="AT412" i="1"/>
  <c r="AT408" i="1"/>
  <c r="AT404" i="1"/>
  <c r="AT400" i="1"/>
  <c r="AT396" i="1"/>
  <c r="AT392" i="1"/>
  <c r="AT388" i="1"/>
  <c r="AT384" i="1"/>
  <c r="AT380" i="1"/>
  <c r="AT376" i="1"/>
  <c r="AT372" i="1"/>
  <c r="AT368" i="1"/>
  <c r="AT364" i="1"/>
  <c r="AT360" i="1"/>
  <c r="AT356" i="1"/>
  <c r="AT352" i="1"/>
  <c r="AT348" i="1"/>
  <c r="AT344" i="1"/>
  <c r="AT340" i="1"/>
  <c r="AT336" i="1"/>
  <c r="AT332" i="1"/>
  <c r="AT328" i="1"/>
  <c r="AT324" i="1"/>
  <c r="AT320" i="1"/>
  <c r="AT316" i="1"/>
  <c r="AT312" i="1"/>
  <c r="AT308" i="1"/>
  <c r="AT304" i="1"/>
  <c r="AT300" i="1"/>
  <c r="AT296" i="1"/>
  <c r="AT292" i="1"/>
  <c r="AT288" i="1"/>
  <c r="AT286" i="1"/>
  <c r="AT284" i="1"/>
  <c r="AT282" i="1"/>
  <c r="AT280" i="1"/>
  <c r="AT278" i="1"/>
  <c r="AT276" i="1"/>
  <c r="AT274" i="1"/>
  <c r="AT272" i="1"/>
  <c r="AT270" i="1"/>
  <c r="AT268" i="1"/>
  <c r="AT266" i="1"/>
  <c r="AT264" i="1"/>
  <c r="AT262" i="1"/>
  <c r="AT260" i="1"/>
  <c r="AT258" i="1"/>
  <c r="AT256" i="1"/>
  <c r="AT254" i="1"/>
  <c r="AT252" i="1"/>
  <c r="AT250" i="1"/>
  <c r="AT248" i="1"/>
  <c r="AT246" i="1"/>
  <c r="AT244" i="1"/>
  <c r="AT242" i="1"/>
  <c r="AT240" i="1"/>
  <c r="AT238" i="1"/>
  <c r="AT236" i="1"/>
  <c r="AT234" i="1"/>
  <c r="AT232" i="1"/>
  <c r="AT230" i="1"/>
  <c r="AT228" i="1"/>
  <c r="AT226" i="1"/>
  <c r="AT224" i="1"/>
  <c r="AT222" i="1"/>
  <c r="AT220" i="1"/>
  <c r="AT218" i="1"/>
  <c r="AT216" i="1"/>
  <c r="AT214" i="1"/>
  <c r="AT212" i="1"/>
  <c r="AT210" i="1"/>
  <c r="AT208" i="1"/>
  <c r="AT206" i="1"/>
  <c r="AT204" i="1"/>
  <c r="AT202" i="1"/>
  <c r="AT200" i="1"/>
  <c r="AT198" i="1"/>
  <c r="AT196" i="1"/>
  <c r="AT194" i="1"/>
  <c r="AT192" i="1"/>
  <c r="AT190" i="1"/>
  <c r="AT188" i="1"/>
  <c r="AT186" i="1"/>
  <c r="AT184" i="1"/>
  <c r="AT182" i="1"/>
  <c r="AT180" i="1"/>
  <c r="AT178" i="1"/>
  <c r="AT176" i="1"/>
  <c r="AT174" i="1"/>
  <c r="AT172" i="1"/>
  <c r="AT170" i="1"/>
  <c r="AT168" i="1"/>
  <c r="AT166" i="1"/>
  <c r="AT164" i="1"/>
  <c r="AT162" i="1"/>
  <c r="AT160" i="1"/>
  <c r="AT158" i="1"/>
  <c r="AT156" i="1"/>
  <c r="AT154" i="1"/>
  <c r="AT152" i="1"/>
  <c r="AT150" i="1"/>
  <c r="AT148" i="1"/>
  <c r="AT146" i="1"/>
  <c r="AT144" i="1"/>
  <c r="AT142" i="1"/>
  <c r="AT140" i="1"/>
  <c r="AT138" i="1"/>
  <c r="AT136" i="1"/>
  <c r="AT134" i="1"/>
  <c r="AT132" i="1"/>
  <c r="AT130" i="1"/>
  <c r="AT128" i="1"/>
  <c r="AT126" i="1"/>
  <c r="AT124" i="1"/>
  <c r="AT122" i="1"/>
  <c r="AT120" i="1"/>
  <c r="AT118" i="1"/>
  <c r="AT116" i="1"/>
  <c r="AT114" i="1"/>
  <c r="AT112" i="1"/>
  <c r="AT110" i="1"/>
  <c r="AT108" i="1"/>
  <c r="AT106" i="1"/>
  <c r="AT104" i="1"/>
  <c r="AT102" i="1"/>
  <c r="AT100" i="1"/>
  <c r="AT98" i="1"/>
  <c r="AT96" i="1"/>
  <c r="AT94" i="1"/>
  <c r="AT92" i="1"/>
  <c r="AT90" i="1"/>
  <c r="AT88" i="1"/>
  <c r="AT86" i="1"/>
  <c r="AT84" i="1"/>
  <c r="AT82" i="1"/>
  <c r="AT80" i="1"/>
  <c r="AT78" i="1"/>
  <c r="AT76" i="1"/>
  <c r="AT74" i="1"/>
  <c r="AT72" i="1"/>
  <c r="AT70" i="1"/>
  <c r="AT68" i="1"/>
  <c r="AT66" i="1"/>
  <c r="AT64" i="1"/>
  <c r="AT62" i="1"/>
  <c r="AT60" i="1"/>
  <c r="AT58" i="1"/>
  <c r="AT56" i="1"/>
  <c r="AT54" i="1"/>
  <c r="AT52" i="1"/>
  <c r="AT50" i="1"/>
  <c r="AT48" i="1"/>
  <c r="AT46" i="1"/>
  <c r="AT44" i="1"/>
  <c r="AT42" i="1"/>
  <c r="AT40" i="1"/>
  <c r="AT38" i="1"/>
  <c r="AT36" i="1"/>
  <c r="AT34" i="1"/>
  <c r="AT32" i="1"/>
  <c r="AT30" i="1"/>
  <c r="AT28" i="1"/>
  <c r="AS37" i="1"/>
  <c r="AS77" i="1"/>
  <c r="AS21" i="1"/>
  <c r="AS53" i="1"/>
  <c r="AS138" i="1"/>
  <c r="AS13" i="1"/>
  <c r="AS29" i="1"/>
  <c r="AS45" i="1"/>
  <c r="AS61" i="1"/>
  <c r="AS101" i="1"/>
  <c r="AS202" i="1"/>
  <c r="AS69" i="1"/>
  <c r="AS85" i="1"/>
  <c r="AS117" i="1"/>
  <c r="AS170" i="1"/>
  <c r="AS234" i="1"/>
  <c r="AS330" i="1"/>
  <c r="AS458" i="1"/>
  <c r="AS93" i="1"/>
  <c r="AS109" i="1"/>
  <c r="AS125" i="1"/>
  <c r="AS154" i="1"/>
  <c r="AS186" i="1"/>
  <c r="AS218" i="1"/>
  <c r="AS266" i="1"/>
  <c r="AS394" i="1"/>
  <c r="AS529" i="1"/>
  <c r="AS250" i="1"/>
  <c r="AS298" i="1"/>
  <c r="AS362" i="1"/>
  <c r="AS426" i="1"/>
  <c r="AS490" i="1"/>
  <c r="AS633" i="1"/>
  <c r="AT12" i="1"/>
  <c r="AS282" i="1"/>
  <c r="AS314" i="1"/>
  <c r="AS346" i="1"/>
  <c r="AS378" i="1"/>
  <c r="AS410" i="1"/>
  <c r="AS442" i="1"/>
  <c r="AS474" i="1"/>
  <c r="AS506" i="1"/>
  <c r="AS561" i="1"/>
  <c r="AS593" i="1"/>
  <c r="O14" i="1"/>
  <c r="M14" i="1"/>
  <c r="P14" i="1"/>
  <c r="N14" i="1"/>
  <c r="O789" i="1"/>
  <c r="M789" i="1"/>
  <c r="P789" i="1"/>
  <c r="N789" i="1"/>
  <c r="AS17" i="1"/>
  <c r="AS25" i="1"/>
  <c r="AS33" i="1"/>
  <c r="AS41" i="1"/>
  <c r="AS49" i="1"/>
  <c r="AS57" i="1"/>
  <c r="AS65" i="1"/>
  <c r="AS73" i="1"/>
  <c r="AS81" i="1"/>
  <c r="AS89" i="1"/>
  <c r="AS97" i="1"/>
  <c r="AS105" i="1"/>
  <c r="AS113" i="1"/>
  <c r="AS121" i="1"/>
  <c r="AS130" i="1"/>
  <c r="AS146" i="1"/>
  <c r="AS162" i="1"/>
  <c r="AS178" i="1"/>
  <c r="AS194" i="1"/>
  <c r="AS210" i="1"/>
  <c r="AS226" i="1"/>
  <c r="AS242" i="1"/>
  <c r="AS258" i="1"/>
  <c r="AS274" i="1"/>
  <c r="AS290" i="1"/>
  <c r="AS306" i="1"/>
  <c r="AS322" i="1"/>
  <c r="AS338" i="1"/>
  <c r="AS354" i="1"/>
  <c r="AS370" i="1"/>
  <c r="AS386" i="1"/>
  <c r="AS402" i="1"/>
  <c r="AS418" i="1"/>
  <c r="AS434" i="1"/>
  <c r="AS450" i="1"/>
  <c r="AS466" i="1"/>
  <c r="AS482" i="1"/>
  <c r="AS498" i="1"/>
  <c r="AS514" i="1"/>
  <c r="AS545" i="1"/>
  <c r="AS577" i="1"/>
  <c r="AS609" i="1"/>
  <c r="K14" i="1"/>
  <c r="K789" i="1"/>
  <c r="AS15" i="1"/>
  <c r="AS19" i="1"/>
  <c r="AS23" i="1"/>
  <c r="AS27" i="1"/>
  <c r="AS31" i="1"/>
  <c r="AS35" i="1"/>
  <c r="AS39" i="1"/>
  <c r="AS43" i="1"/>
  <c r="AS47" i="1"/>
  <c r="AS51" i="1"/>
  <c r="AS55" i="1"/>
  <c r="AS59" i="1"/>
  <c r="AS63" i="1"/>
  <c r="AS67" i="1"/>
  <c r="AS71" i="1"/>
  <c r="AS75" i="1"/>
  <c r="AS79" i="1"/>
  <c r="AS83" i="1"/>
  <c r="AS87" i="1"/>
  <c r="AS91" i="1"/>
  <c r="AS95" i="1"/>
  <c r="AS99" i="1"/>
  <c r="AS103" i="1"/>
  <c r="AS107" i="1"/>
  <c r="AS111" i="1"/>
  <c r="AS115" i="1"/>
  <c r="AS119" i="1"/>
  <c r="AS123" i="1"/>
  <c r="AS127" i="1"/>
  <c r="AS134" i="1"/>
  <c r="AS142" i="1"/>
  <c r="AS150" i="1"/>
  <c r="AS158" i="1"/>
  <c r="AS166" i="1"/>
  <c r="AS174" i="1"/>
  <c r="AS182" i="1"/>
  <c r="AS190" i="1"/>
  <c r="AS198" i="1"/>
  <c r="AS206" i="1"/>
  <c r="AS214" i="1"/>
  <c r="AS222" i="1"/>
  <c r="AS230" i="1"/>
  <c r="AS238" i="1"/>
  <c r="AS246" i="1"/>
  <c r="AS254" i="1"/>
  <c r="AS262" i="1"/>
  <c r="AS270" i="1"/>
  <c r="AS278" i="1"/>
  <c r="AS286" i="1"/>
  <c r="AS294" i="1"/>
  <c r="AS302" i="1"/>
  <c r="AS310" i="1"/>
  <c r="AS318" i="1"/>
  <c r="AS326" i="1"/>
  <c r="AS334" i="1"/>
  <c r="AS342" i="1"/>
  <c r="AS350" i="1"/>
  <c r="AS358" i="1"/>
  <c r="AS366" i="1"/>
  <c r="AS374" i="1"/>
  <c r="AS382" i="1"/>
  <c r="AS390" i="1"/>
  <c r="AS398" i="1"/>
  <c r="AS406" i="1"/>
  <c r="AS414" i="1"/>
  <c r="AS422" i="1"/>
  <c r="AS430" i="1"/>
  <c r="AS438" i="1"/>
  <c r="AS446" i="1"/>
  <c r="AS454" i="1"/>
  <c r="AS462" i="1"/>
  <c r="AS470" i="1"/>
  <c r="AS478" i="1"/>
  <c r="AS486" i="1"/>
  <c r="AS494" i="1"/>
  <c r="AS502" i="1"/>
  <c r="AS510" i="1"/>
  <c r="AS521" i="1"/>
  <c r="AS537" i="1"/>
  <c r="AS553" i="1"/>
  <c r="AS569" i="1"/>
  <c r="AS585" i="1"/>
  <c r="AS601" i="1"/>
  <c r="AS617" i="1"/>
  <c r="AQ714" i="1"/>
  <c r="AQ636" i="1"/>
  <c r="AQ442" i="1"/>
  <c r="AQ426" i="1"/>
  <c r="AQ410" i="1"/>
  <c r="AQ394" i="1"/>
  <c r="AQ378" i="1"/>
  <c r="AQ362" i="1"/>
  <c r="AQ346" i="1"/>
  <c r="AQ330" i="1"/>
  <c r="AQ314" i="1"/>
  <c r="AQ298" i="1"/>
  <c r="AQ282" i="1"/>
  <c r="AS625" i="1"/>
  <c r="AS641" i="1"/>
  <c r="AS657" i="1"/>
  <c r="AS689" i="1"/>
  <c r="AS673" i="1"/>
  <c r="AS721" i="1"/>
  <c r="AS705" i="1"/>
  <c r="AS747" i="1"/>
  <c r="AS649" i="1"/>
  <c r="AS665" i="1"/>
  <c r="AS681" i="1"/>
  <c r="AS697" i="1"/>
  <c r="AS713" i="1"/>
  <c r="AS731" i="1"/>
  <c r="AS763" i="1"/>
  <c r="AS779" i="1"/>
  <c r="AS12" i="1"/>
  <c r="AS14" i="1"/>
  <c r="AS16" i="1"/>
  <c r="AS18" i="1"/>
  <c r="AS20" i="1"/>
  <c r="AS22" i="1"/>
  <c r="AS24" i="1"/>
  <c r="AS26" i="1"/>
  <c r="AS28" i="1"/>
  <c r="AS30" i="1"/>
  <c r="AS32" i="1"/>
  <c r="AS34" i="1"/>
  <c r="AS36" i="1"/>
  <c r="AS38" i="1"/>
  <c r="AS40" i="1"/>
  <c r="AS42" i="1"/>
  <c r="AS44" i="1"/>
  <c r="AS46" i="1"/>
  <c r="AS48" i="1"/>
  <c r="AS50" i="1"/>
  <c r="AS52" i="1"/>
  <c r="AS54" i="1"/>
  <c r="AS56" i="1"/>
  <c r="AS58" i="1"/>
  <c r="AS60" i="1"/>
  <c r="AS62" i="1"/>
  <c r="AS64" i="1"/>
  <c r="AS66" i="1"/>
  <c r="AS68" i="1"/>
  <c r="AS70" i="1"/>
  <c r="AS72" i="1"/>
  <c r="AS74" i="1"/>
  <c r="AS76" i="1"/>
  <c r="AS78" i="1"/>
  <c r="AS80" i="1"/>
  <c r="AS82" i="1"/>
  <c r="AS84" i="1"/>
  <c r="AS86" i="1"/>
  <c r="AS88" i="1"/>
  <c r="AS90" i="1"/>
  <c r="AS92" i="1"/>
  <c r="AS94" i="1"/>
  <c r="AS96" i="1"/>
  <c r="AS98" i="1"/>
  <c r="AS100" i="1"/>
  <c r="AS102" i="1"/>
  <c r="AS104" i="1"/>
  <c r="AS106" i="1"/>
  <c r="AS108" i="1"/>
  <c r="AS110" i="1"/>
  <c r="AS112" i="1"/>
  <c r="AS114" i="1"/>
  <c r="AS116" i="1"/>
  <c r="AS118" i="1"/>
  <c r="AS120" i="1"/>
  <c r="AS122" i="1"/>
  <c r="AS124" i="1"/>
  <c r="AS126" i="1"/>
  <c r="AS128" i="1"/>
  <c r="AS132" i="1"/>
  <c r="AS136" i="1"/>
  <c r="AS140" i="1"/>
  <c r="AS144" i="1"/>
  <c r="AS148" i="1"/>
  <c r="AS152" i="1"/>
  <c r="AS156" i="1"/>
  <c r="AS160" i="1"/>
  <c r="AS164" i="1"/>
  <c r="AS168" i="1"/>
  <c r="AS172" i="1"/>
  <c r="AS176" i="1"/>
  <c r="AS180" i="1"/>
  <c r="AS184" i="1"/>
  <c r="AS188" i="1"/>
  <c r="AS192" i="1"/>
  <c r="AS196" i="1"/>
  <c r="AS200" i="1"/>
  <c r="AS204" i="1"/>
  <c r="AS208" i="1"/>
  <c r="AS212" i="1"/>
  <c r="AS216" i="1"/>
  <c r="AS220" i="1"/>
  <c r="AS224" i="1"/>
  <c r="AS228" i="1"/>
  <c r="AS232" i="1"/>
  <c r="AS236" i="1"/>
  <c r="AS240" i="1"/>
  <c r="AS244" i="1"/>
  <c r="AS248" i="1"/>
  <c r="AS252" i="1"/>
  <c r="AS256" i="1"/>
  <c r="AS260" i="1"/>
  <c r="AS264" i="1"/>
  <c r="AS268" i="1"/>
  <c r="AS272" i="1"/>
  <c r="AS276" i="1"/>
  <c r="AS280" i="1"/>
  <c r="AS284" i="1"/>
  <c r="AS288" i="1"/>
  <c r="AS292" i="1"/>
  <c r="AS296" i="1"/>
  <c r="AS300" i="1"/>
  <c r="AS304" i="1"/>
  <c r="AS308" i="1"/>
  <c r="AS312" i="1"/>
  <c r="AS316" i="1"/>
  <c r="AS320" i="1"/>
  <c r="AS324" i="1"/>
  <c r="AS328" i="1"/>
  <c r="AS332" i="1"/>
  <c r="AS336" i="1"/>
  <c r="AS340" i="1"/>
  <c r="AS344" i="1"/>
  <c r="AS348" i="1"/>
  <c r="AS352" i="1"/>
  <c r="AS356" i="1"/>
  <c r="AS360" i="1"/>
  <c r="AS364" i="1"/>
  <c r="AS368" i="1"/>
  <c r="AS372" i="1"/>
  <c r="AS376" i="1"/>
  <c r="AS380" i="1"/>
  <c r="AS384" i="1"/>
  <c r="AS388" i="1"/>
  <c r="AS392" i="1"/>
  <c r="AS396" i="1"/>
  <c r="AS400" i="1"/>
  <c r="AS404" i="1"/>
  <c r="AS408" i="1"/>
  <c r="AS412" i="1"/>
  <c r="AS416" i="1"/>
  <c r="AS420" i="1"/>
  <c r="AS424" i="1"/>
  <c r="AS428" i="1"/>
  <c r="AS432" i="1"/>
  <c r="AS436" i="1"/>
  <c r="AS440" i="1"/>
  <c r="AS444" i="1"/>
  <c r="AS448" i="1"/>
  <c r="AS452" i="1"/>
  <c r="AS456" i="1"/>
  <c r="AS460" i="1"/>
  <c r="AS464" i="1"/>
  <c r="AS468" i="1"/>
  <c r="AS472" i="1"/>
  <c r="AS476" i="1"/>
  <c r="AS480" i="1"/>
  <c r="AS484" i="1"/>
  <c r="AS488" i="1"/>
  <c r="AS492" i="1"/>
  <c r="AS496" i="1"/>
  <c r="AS500" i="1"/>
  <c r="AS504" i="1"/>
  <c r="AS508" i="1"/>
  <c r="AS512" i="1"/>
  <c r="AS517" i="1"/>
  <c r="AS525" i="1"/>
  <c r="AS533" i="1"/>
  <c r="AS541" i="1"/>
  <c r="AS549" i="1"/>
  <c r="AS557" i="1"/>
  <c r="AS565" i="1"/>
  <c r="AS573" i="1"/>
  <c r="AS581" i="1"/>
  <c r="AS589" i="1"/>
  <c r="AS597" i="1"/>
  <c r="AS605" i="1"/>
  <c r="AS613" i="1"/>
  <c r="AS621" i="1"/>
  <c r="AS629" i="1"/>
  <c r="AS637" i="1"/>
  <c r="AS645" i="1"/>
  <c r="AS653" i="1"/>
  <c r="AS661" i="1"/>
  <c r="AS669" i="1"/>
  <c r="AS677" i="1"/>
  <c r="AS685" i="1"/>
  <c r="AS693" i="1"/>
  <c r="AS701" i="1"/>
  <c r="AS709" i="1"/>
  <c r="AS717" i="1"/>
  <c r="AS725" i="1"/>
  <c r="AS739" i="1"/>
  <c r="AS755" i="1"/>
  <c r="AS771" i="1"/>
  <c r="AS783" i="1"/>
  <c r="AS775" i="1"/>
  <c r="AS767" i="1"/>
  <c r="AS759" i="1"/>
  <c r="AS751" i="1"/>
  <c r="AS743" i="1"/>
  <c r="AS735" i="1"/>
  <c r="AS727" i="1"/>
  <c r="AS723" i="1"/>
  <c r="AS719" i="1"/>
  <c r="AS715" i="1"/>
  <c r="AS711" i="1"/>
  <c r="AS707" i="1"/>
  <c r="AS703" i="1"/>
  <c r="AS699" i="1"/>
  <c r="AS695" i="1"/>
  <c r="AS691" i="1"/>
  <c r="AS687" i="1"/>
  <c r="AS683" i="1"/>
  <c r="AS679" i="1"/>
  <c r="AS675" i="1"/>
  <c r="AS671" i="1"/>
  <c r="AS667" i="1"/>
  <c r="AS663" i="1"/>
  <c r="AS659" i="1"/>
  <c r="AS655" i="1"/>
  <c r="AS651" i="1"/>
  <c r="AS647" i="1"/>
  <c r="AS643" i="1"/>
  <c r="AS639" i="1"/>
  <c r="AS635" i="1"/>
  <c r="AS631" i="1"/>
  <c r="AS627" i="1"/>
  <c r="AS623" i="1"/>
  <c r="AS619" i="1"/>
  <c r="AS615" i="1"/>
  <c r="AS611" i="1"/>
  <c r="AS607" i="1"/>
  <c r="AS603" i="1"/>
  <c r="AS599" i="1"/>
  <c r="AS595" i="1"/>
  <c r="AS591" i="1"/>
  <c r="AS587" i="1"/>
  <c r="AS583" i="1"/>
  <c r="AS579" i="1"/>
  <c r="AS575" i="1"/>
  <c r="AS571" i="1"/>
  <c r="AS567" i="1"/>
  <c r="AS563" i="1"/>
  <c r="AS559" i="1"/>
  <c r="AS555" i="1"/>
  <c r="AS551" i="1"/>
  <c r="AS547" i="1"/>
  <c r="AS543" i="1"/>
  <c r="AS539" i="1"/>
  <c r="AS535" i="1"/>
  <c r="AS531" i="1"/>
  <c r="AS527" i="1"/>
  <c r="AS523" i="1"/>
  <c r="AS519" i="1"/>
  <c r="AS515" i="1"/>
  <c r="AS513" i="1"/>
  <c r="AS511" i="1"/>
  <c r="AS509" i="1"/>
  <c r="AS507" i="1"/>
  <c r="AS505" i="1"/>
  <c r="AS503" i="1"/>
  <c r="AS501" i="1"/>
  <c r="AS499" i="1"/>
  <c r="AS497" i="1"/>
  <c r="AS495" i="1"/>
  <c r="AS493" i="1"/>
  <c r="AS491" i="1"/>
  <c r="AS489" i="1"/>
  <c r="AS487" i="1"/>
  <c r="AS485" i="1"/>
  <c r="AS483" i="1"/>
  <c r="AS481" i="1"/>
  <c r="AS479" i="1"/>
  <c r="AS477" i="1"/>
  <c r="AS475" i="1"/>
  <c r="AS473" i="1"/>
  <c r="AS471" i="1"/>
  <c r="AS469" i="1"/>
  <c r="AS467" i="1"/>
  <c r="AS465" i="1"/>
  <c r="AS463" i="1"/>
  <c r="AS461" i="1"/>
  <c r="AS459" i="1"/>
  <c r="AS457" i="1"/>
  <c r="AS455" i="1"/>
  <c r="AS453" i="1"/>
  <c r="AS451" i="1"/>
  <c r="AS449" i="1"/>
  <c r="AS447" i="1"/>
  <c r="AS445" i="1"/>
  <c r="AS443" i="1"/>
  <c r="AS441" i="1"/>
  <c r="AS439" i="1"/>
  <c r="AS437" i="1"/>
  <c r="AS435" i="1"/>
  <c r="AS433" i="1"/>
  <c r="AS431" i="1"/>
  <c r="AS429" i="1"/>
  <c r="AS427" i="1"/>
  <c r="AS425" i="1"/>
  <c r="AS423" i="1"/>
  <c r="AS421" i="1"/>
  <c r="AS419" i="1"/>
  <c r="AS417" i="1"/>
  <c r="AS415" i="1"/>
  <c r="AS413" i="1"/>
  <c r="AS411" i="1"/>
  <c r="AS409" i="1"/>
  <c r="AS407" i="1"/>
  <c r="AS405" i="1"/>
  <c r="AS403" i="1"/>
  <c r="AS401" i="1"/>
  <c r="AS399" i="1"/>
  <c r="AS397" i="1"/>
  <c r="AS395" i="1"/>
  <c r="AS393" i="1"/>
  <c r="AS391" i="1"/>
  <c r="AS389" i="1"/>
  <c r="AS387" i="1"/>
  <c r="AS385" i="1"/>
  <c r="AS383" i="1"/>
  <c r="AS381" i="1"/>
  <c r="AS379" i="1"/>
  <c r="AS377" i="1"/>
  <c r="AS375" i="1"/>
  <c r="AS373" i="1"/>
  <c r="AS371" i="1"/>
  <c r="AS369" i="1"/>
  <c r="AS367" i="1"/>
  <c r="AS365" i="1"/>
  <c r="AS363" i="1"/>
  <c r="AS361" i="1"/>
  <c r="AS359" i="1"/>
  <c r="AS357" i="1"/>
  <c r="AS355" i="1"/>
  <c r="AS353" i="1"/>
  <c r="AS351" i="1"/>
  <c r="AS349" i="1"/>
  <c r="AS347" i="1"/>
  <c r="AS345" i="1"/>
  <c r="AS343" i="1"/>
  <c r="AS341" i="1"/>
  <c r="AS339" i="1"/>
  <c r="AS337" i="1"/>
  <c r="AS335" i="1"/>
  <c r="AS333" i="1"/>
  <c r="AS331" i="1"/>
  <c r="AS329" i="1"/>
  <c r="AS327" i="1"/>
  <c r="AS325" i="1"/>
  <c r="AS323" i="1"/>
  <c r="AS321" i="1"/>
  <c r="AS319" i="1"/>
  <c r="AS317" i="1"/>
  <c r="AS315" i="1"/>
  <c r="AS313" i="1"/>
  <c r="AS311" i="1"/>
  <c r="AS309" i="1"/>
  <c r="AS307" i="1"/>
  <c r="AS305" i="1"/>
  <c r="AS303" i="1"/>
  <c r="AS301" i="1"/>
  <c r="AS299" i="1"/>
  <c r="AS297" i="1"/>
  <c r="AS295" i="1"/>
  <c r="AS293" i="1"/>
  <c r="AS291" i="1"/>
  <c r="AS289" i="1"/>
  <c r="AS287" i="1"/>
  <c r="AS285" i="1"/>
  <c r="AS283" i="1"/>
  <c r="AS281" i="1"/>
  <c r="AS279" i="1"/>
  <c r="AS277" i="1"/>
  <c r="AS275" i="1"/>
  <c r="AS273" i="1"/>
  <c r="AS271" i="1"/>
  <c r="AS269" i="1"/>
  <c r="AS267" i="1"/>
  <c r="AS265" i="1"/>
  <c r="AS263" i="1"/>
  <c r="AS261" i="1"/>
  <c r="AS259" i="1"/>
  <c r="AS257" i="1"/>
  <c r="AS255" i="1"/>
  <c r="AS253" i="1"/>
  <c r="AS251" i="1"/>
  <c r="AS249" i="1"/>
  <c r="AS247" i="1"/>
  <c r="AS245" i="1"/>
  <c r="AS243" i="1"/>
  <c r="AS241" i="1"/>
  <c r="AS239" i="1"/>
  <c r="AS237" i="1"/>
  <c r="AS235" i="1"/>
  <c r="AS233" i="1"/>
  <c r="AS231" i="1"/>
  <c r="AS229" i="1"/>
  <c r="AS227" i="1"/>
  <c r="AS225" i="1"/>
  <c r="AS223" i="1"/>
  <c r="AS221" i="1"/>
  <c r="AS219" i="1"/>
  <c r="AS217" i="1"/>
  <c r="AS215" i="1"/>
  <c r="AS213" i="1"/>
  <c r="AS211" i="1"/>
  <c r="AS209" i="1"/>
  <c r="AS207" i="1"/>
  <c r="AS205" i="1"/>
  <c r="AS203" i="1"/>
  <c r="AS201" i="1"/>
  <c r="AS199" i="1"/>
  <c r="AS197" i="1"/>
  <c r="AS195" i="1"/>
  <c r="AS193" i="1"/>
  <c r="AS191" i="1"/>
  <c r="AS189" i="1"/>
  <c r="AS187" i="1"/>
  <c r="AS185" i="1"/>
  <c r="AS183" i="1"/>
  <c r="AS181" i="1"/>
  <c r="AS179" i="1"/>
  <c r="AS177" i="1"/>
  <c r="AS175" i="1"/>
  <c r="AS173" i="1"/>
  <c r="AS171" i="1"/>
  <c r="AS169" i="1"/>
  <c r="AS167" i="1"/>
  <c r="AS165" i="1"/>
  <c r="AS163" i="1"/>
  <c r="AS161" i="1"/>
  <c r="AS159" i="1"/>
  <c r="AS157" i="1"/>
  <c r="AS155" i="1"/>
  <c r="AS153" i="1"/>
  <c r="AS151" i="1"/>
  <c r="AS149" i="1"/>
  <c r="AS147" i="1"/>
  <c r="AS145" i="1"/>
  <c r="AS143" i="1"/>
  <c r="AS141" i="1"/>
  <c r="AS139" i="1"/>
  <c r="AS137" i="1"/>
  <c r="AS135" i="1"/>
  <c r="AS133" i="1"/>
  <c r="AS131" i="1"/>
  <c r="AS129" i="1"/>
  <c r="AS516" i="1"/>
  <c r="AS518" i="1"/>
  <c r="AS520" i="1"/>
  <c r="AS522" i="1"/>
  <c r="AS524" i="1"/>
  <c r="AS526" i="1"/>
  <c r="AS528" i="1"/>
  <c r="AS530" i="1"/>
  <c r="AS532" i="1"/>
  <c r="AS534" i="1"/>
  <c r="AS536" i="1"/>
  <c r="AS538" i="1"/>
  <c r="AS540" i="1"/>
  <c r="AS542" i="1"/>
  <c r="AS544" i="1"/>
  <c r="AS546" i="1"/>
  <c r="AS548" i="1"/>
  <c r="AS550" i="1"/>
  <c r="AS552" i="1"/>
  <c r="AS554" i="1"/>
  <c r="AS556" i="1"/>
  <c r="AS558" i="1"/>
  <c r="AS560" i="1"/>
  <c r="AS562" i="1"/>
  <c r="AS564" i="1"/>
  <c r="AS566" i="1"/>
  <c r="AS568" i="1"/>
  <c r="AS570" i="1"/>
  <c r="AS572" i="1"/>
  <c r="AS574" i="1"/>
  <c r="AS576" i="1"/>
  <c r="AS578" i="1"/>
  <c r="AS580" i="1"/>
  <c r="AS582" i="1"/>
  <c r="AS584" i="1"/>
  <c r="AS586" i="1"/>
  <c r="AS588" i="1"/>
  <c r="AS590" i="1"/>
  <c r="AS592" i="1"/>
  <c r="AS594" i="1"/>
  <c r="AS596" i="1"/>
  <c r="AS598" i="1"/>
  <c r="AS600" i="1"/>
  <c r="AS602" i="1"/>
  <c r="AS604" i="1"/>
  <c r="AS606" i="1"/>
  <c r="AS608" i="1"/>
  <c r="AS610" i="1"/>
  <c r="AS612" i="1"/>
  <c r="AS614" i="1"/>
  <c r="AS616" i="1"/>
  <c r="AS618" i="1"/>
  <c r="AS620" i="1"/>
  <c r="AS622" i="1"/>
  <c r="AS624" i="1"/>
  <c r="AS626" i="1"/>
  <c r="AS628" i="1"/>
  <c r="AS630" i="1"/>
  <c r="AS632" i="1"/>
  <c r="AS634" i="1"/>
  <c r="AS636" i="1"/>
  <c r="AS638" i="1"/>
  <c r="AS640" i="1"/>
  <c r="AS642" i="1"/>
  <c r="AS644" i="1"/>
  <c r="AS646" i="1"/>
  <c r="AS648" i="1"/>
  <c r="AS650" i="1"/>
  <c r="AS652" i="1"/>
  <c r="AS654" i="1"/>
  <c r="AS656" i="1"/>
  <c r="AS658" i="1"/>
  <c r="AS660" i="1"/>
  <c r="AS662" i="1"/>
  <c r="AS664" i="1"/>
  <c r="AS666" i="1"/>
  <c r="AS668" i="1"/>
  <c r="AS670" i="1"/>
  <c r="AS672" i="1"/>
  <c r="AS674" i="1"/>
  <c r="AS676" i="1"/>
  <c r="AS678" i="1"/>
  <c r="AS680" i="1"/>
  <c r="AS682" i="1"/>
  <c r="AS684" i="1"/>
  <c r="AS686" i="1"/>
  <c r="AS688" i="1"/>
  <c r="AS690" i="1"/>
  <c r="AS692" i="1"/>
  <c r="AS694" i="1"/>
  <c r="AS696" i="1"/>
  <c r="AS698" i="1"/>
  <c r="AS700" i="1"/>
  <c r="AS702" i="1"/>
  <c r="AS704" i="1"/>
  <c r="AS706" i="1"/>
  <c r="AS708" i="1"/>
  <c r="AS710" i="1"/>
  <c r="AS712" i="1"/>
  <c r="AS714" i="1"/>
  <c r="AS716" i="1"/>
  <c r="AS718" i="1"/>
  <c r="AS720" i="1"/>
  <c r="AS722" i="1"/>
  <c r="AS724" i="1"/>
  <c r="AS726" i="1"/>
  <c r="AS729" i="1"/>
  <c r="AS733" i="1"/>
  <c r="AS737" i="1"/>
  <c r="AS741" i="1"/>
  <c r="AS745" i="1"/>
  <c r="AS749" i="1"/>
  <c r="AS753" i="1"/>
  <c r="AS757" i="1"/>
  <c r="AS761" i="1"/>
  <c r="AS765" i="1"/>
  <c r="AS769" i="1"/>
  <c r="AS773" i="1"/>
  <c r="AS777" i="1"/>
  <c r="AS781" i="1"/>
  <c r="AS785" i="1"/>
  <c r="AS789" i="1"/>
  <c r="AS728" i="1"/>
  <c r="AS730" i="1"/>
  <c r="AS732" i="1"/>
  <c r="AS734" i="1"/>
  <c r="AS736" i="1"/>
  <c r="AS738" i="1"/>
  <c r="AS740" i="1"/>
  <c r="AS742" i="1"/>
  <c r="AS744" i="1"/>
  <c r="AS746" i="1"/>
  <c r="AS748" i="1"/>
  <c r="AS750" i="1"/>
  <c r="AS752" i="1"/>
  <c r="AS754" i="1"/>
  <c r="AS756" i="1"/>
  <c r="AS758" i="1"/>
  <c r="AS760" i="1"/>
  <c r="AS762" i="1"/>
  <c r="AS764" i="1"/>
  <c r="AS766" i="1"/>
  <c r="AS768" i="1"/>
  <c r="AS770" i="1"/>
  <c r="AS772" i="1"/>
  <c r="AS774" i="1"/>
  <c r="AS776" i="1"/>
  <c r="AS778" i="1"/>
  <c r="AS780" i="1"/>
  <c r="AS782" i="1"/>
  <c r="AS784" i="1"/>
  <c r="AS786" i="1"/>
  <c r="AS788" i="1"/>
  <c r="AS790" i="1"/>
  <c r="I13" i="1"/>
  <c r="L13" i="1"/>
  <c r="I791" i="1"/>
  <c r="L791" i="1"/>
  <c r="I790" i="1"/>
  <c r="L790" i="1"/>
  <c r="AQ16" i="1"/>
  <c r="AS791" i="1"/>
  <c r="AT791" i="1"/>
  <c r="AT789" i="1"/>
  <c r="AT787" i="1"/>
  <c r="AT785" i="1"/>
  <c r="AT783" i="1"/>
  <c r="AT781" i="1"/>
  <c r="AT779" i="1"/>
  <c r="AT777" i="1"/>
  <c r="AT775" i="1"/>
  <c r="AT773" i="1"/>
  <c r="AT771" i="1"/>
  <c r="AT769" i="1"/>
  <c r="AT767" i="1"/>
  <c r="AT765" i="1"/>
  <c r="AT763" i="1"/>
  <c r="AT761" i="1"/>
  <c r="AT759" i="1"/>
  <c r="AT757" i="1"/>
  <c r="AT755" i="1"/>
  <c r="AT753" i="1"/>
  <c r="AT751" i="1"/>
  <c r="AT749" i="1"/>
  <c r="AT747" i="1"/>
  <c r="AT745" i="1"/>
  <c r="AT743" i="1"/>
  <c r="AT741" i="1"/>
  <c r="AT739" i="1"/>
  <c r="AT737" i="1"/>
  <c r="AT735" i="1"/>
  <c r="AT733" i="1"/>
  <c r="AT731" i="1"/>
  <c r="AT729" i="1"/>
  <c r="AT727" i="1"/>
  <c r="AT725" i="1"/>
  <c r="AT723" i="1"/>
  <c r="AT721" i="1"/>
  <c r="AT719" i="1"/>
  <c r="AT717" i="1"/>
  <c r="AT715" i="1"/>
  <c r="AT713" i="1"/>
  <c r="AT711" i="1"/>
  <c r="AT709" i="1"/>
  <c r="AT707" i="1"/>
  <c r="AT705" i="1"/>
  <c r="AT703" i="1"/>
  <c r="AT701" i="1"/>
  <c r="AT699" i="1"/>
  <c r="AT697" i="1"/>
  <c r="AT695" i="1"/>
  <c r="AT693" i="1"/>
  <c r="AT691" i="1"/>
  <c r="AT689" i="1"/>
  <c r="AT687" i="1"/>
  <c r="AT685" i="1"/>
  <c r="AT683" i="1"/>
  <c r="AT681" i="1"/>
  <c r="AT679" i="1"/>
  <c r="AT677" i="1"/>
  <c r="AT675" i="1"/>
  <c r="AT673" i="1"/>
  <c r="AT671" i="1"/>
  <c r="AT669" i="1"/>
  <c r="AT667" i="1"/>
  <c r="AT665" i="1"/>
  <c r="AT663" i="1"/>
  <c r="AT661" i="1"/>
  <c r="AT659" i="1"/>
  <c r="AT657" i="1"/>
  <c r="AT655" i="1"/>
  <c r="AT653" i="1"/>
  <c r="AT651" i="1"/>
  <c r="AT649" i="1"/>
  <c r="AT647" i="1"/>
  <c r="AT645" i="1"/>
  <c r="AT643" i="1"/>
  <c r="AT641" i="1"/>
  <c r="AT639" i="1"/>
  <c r="AT637" i="1"/>
  <c r="AT635" i="1"/>
  <c r="AT633" i="1"/>
  <c r="AT631" i="1"/>
  <c r="AT629" i="1"/>
  <c r="AT627" i="1"/>
  <c r="AT625" i="1"/>
  <c r="AT623" i="1"/>
  <c r="AT621" i="1"/>
  <c r="AT619" i="1"/>
  <c r="AT617" i="1"/>
  <c r="AT615" i="1"/>
  <c r="AT613" i="1"/>
  <c r="AT611" i="1"/>
  <c r="AT609" i="1"/>
  <c r="AT607" i="1"/>
  <c r="AT605" i="1"/>
  <c r="AT603" i="1"/>
  <c r="AT601" i="1"/>
  <c r="AT599" i="1"/>
  <c r="AT597" i="1"/>
  <c r="AT595" i="1"/>
  <c r="AT593" i="1"/>
  <c r="AT591" i="1"/>
  <c r="AT589" i="1"/>
  <c r="AT587" i="1"/>
  <c r="AT585" i="1"/>
  <c r="AT583" i="1"/>
  <c r="AT581" i="1"/>
  <c r="AT579" i="1"/>
  <c r="AT577" i="1"/>
  <c r="AT575" i="1"/>
  <c r="AT573" i="1"/>
  <c r="AT571" i="1"/>
  <c r="AT569" i="1"/>
  <c r="AT567" i="1"/>
  <c r="AT565" i="1"/>
  <c r="AT563" i="1"/>
  <c r="AT561" i="1"/>
  <c r="AT559" i="1"/>
  <c r="AT557" i="1"/>
  <c r="AT555" i="1"/>
  <c r="AT553" i="1"/>
  <c r="AT551" i="1"/>
  <c r="AT549" i="1"/>
  <c r="AT547" i="1"/>
  <c r="AT545" i="1"/>
  <c r="AT543" i="1"/>
  <c r="AT541" i="1"/>
  <c r="AT539" i="1"/>
  <c r="AT537" i="1"/>
  <c r="AT535" i="1"/>
  <c r="AT533" i="1"/>
  <c r="AT531" i="1"/>
  <c r="AT529" i="1"/>
  <c r="AT527" i="1"/>
  <c r="AT525" i="1"/>
  <c r="AT523" i="1"/>
  <c r="AT521" i="1"/>
  <c r="AT519" i="1"/>
  <c r="AT517" i="1"/>
  <c r="AT515" i="1"/>
  <c r="AT513" i="1"/>
  <c r="AT511" i="1"/>
  <c r="AT509" i="1"/>
  <c r="AT507" i="1"/>
  <c r="AT505" i="1"/>
  <c r="AT503" i="1"/>
  <c r="AT501" i="1"/>
  <c r="AT499" i="1"/>
  <c r="AT497" i="1"/>
  <c r="AT495" i="1"/>
  <c r="AT493" i="1"/>
  <c r="AT491" i="1"/>
  <c r="AT489" i="1"/>
  <c r="AT487" i="1"/>
  <c r="AT485" i="1"/>
  <c r="AT483" i="1"/>
  <c r="AT481" i="1"/>
  <c r="AT479" i="1"/>
  <c r="AT477" i="1"/>
  <c r="AT475" i="1"/>
  <c r="AT473" i="1"/>
  <c r="AT471" i="1"/>
  <c r="AT469" i="1"/>
  <c r="AT467" i="1"/>
  <c r="AT465" i="1"/>
  <c r="AT463" i="1"/>
  <c r="AT461" i="1"/>
  <c r="AT459" i="1"/>
  <c r="AT457" i="1"/>
  <c r="AT455" i="1"/>
  <c r="AT453" i="1"/>
  <c r="AT451" i="1"/>
  <c r="AT449" i="1"/>
  <c r="AT447" i="1"/>
  <c r="AT445" i="1"/>
  <c r="AT443" i="1"/>
  <c r="AT441" i="1"/>
  <c r="AT439" i="1"/>
  <c r="AT437" i="1"/>
  <c r="AT435" i="1"/>
  <c r="AT433" i="1"/>
  <c r="AT431" i="1"/>
  <c r="AT429" i="1"/>
  <c r="AT427" i="1"/>
  <c r="AT425" i="1"/>
  <c r="AT423" i="1"/>
  <c r="AT421" i="1"/>
  <c r="AT419" i="1"/>
  <c r="AT417" i="1"/>
  <c r="AT415" i="1"/>
  <c r="AT413" i="1"/>
  <c r="AT411" i="1"/>
  <c r="AT409" i="1"/>
  <c r="AT407" i="1"/>
  <c r="AT405" i="1"/>
  <c r="AT403" i="1"/>
  <c r="AT401" i="1"/>
  <c r="AT399" i="1"/>
  <c r="AT397" i="1"/>
  <c r="AT395" i="1"/>
  <c r="AT393" i="1"/>
  <c r="AT391" i="1"/>
  <c r="AT389" i="1"/>
  <c r="AT387" i="1"/>
  <c r="AT385" i="1"/>
  <c r="AT383" i="1"/>
  <c r="AT381" i="1"/>
  <c r="AT379" i="1"/>
  <c r="AT377" i="1"/>
  <c r="AT375" i="1"/>
  <c r="AT373" i="1"/>
  <c r="AT371" i="1"/>
  <c r="AT369" i="1"/>
  <c r="AT367" i="1"/>
  <c r="AT365" i="1"/>
  <c r="AT363" i="1"/>
  <c r="AT361" i="1"/>
  <c r="AT359" i="1"/>
  <c r="AT357" i="1"/>
  <c r="AT355" i="1"/>
  <c r="AT353" i="1"/>
  <c r="AT351" i="1"/>
  <c r="AT349" i="1"/>
  <c r="AT347" i="1"/>
  <c r="AT345" i="1"/>
  <c r="AT343" i="1"/>
  <c r="AT341" i="1"/>
  <c r="AT339" i="1"/>
  <c r="AT337" i="1"/>
  <c r="AT335" i="1"/>
  <c r="AT333" i="1"/>
  <c r="AT331" i="1"/>
  <c r="AT329" i="1"/>
  <c r="AT327" i="1"/>
  <c r="AT325" i="1"/>
  <c r="AT323" i="1"/>
  <c r="AT321" i="1"/>
  <c r="AT319" i="1"/>
  <c r="AT317" i="1"/>
  <c r="AT315" i="1"/>
  <c r="AT313" i="1"/>
  <c r="AT311" i="1"/>
  <c r="AT309" i="1"/>
  <c r="AT307" i="1"/>
  <c r="AT305" i="1"/>
  <c r="AT303" i="1"/>
  <c r="AT301" i="1"/>
  <c r="AT299" i="1"/>
  <c r="AT297" i="1"/>
  <c r="AT295" i="1"/>
  <c r="AT293" i="1"/>
  <c r="AT291" i="1"/>
  <c r="AT289" i="1"/>
  <c r="AU790" i="1"/>
  <c r="AU788" i="1"/>
  <c r="AU786" i="1"/>
  <c r="AU784" i="1"/>
  <c r="AU782" i="1"/>
  <c r="AU780" i="1"/>
  <c r="AU778" i="1"/>
  <c r="AU776" i="1"/>
  <c r="AU774" i="1"/>
  <c r="AU772" i="1"/>
  <c r="AU770" i="1"/>
  <c r="AU768" i="1"/>
  <c r="AU766" i="1"/>
  <c r="AU764" i="1"/>
  <c r="AU762" i="1"/>
  <c r="AU760" i="1"/>
  <c r="AU758" i="1"/>
  <c r="AU756" i="1"/>
  <c r="AU754" i="1"/>
  <c r="AU752" i="1"/>
  <c r="AU750" i="1"/>
  <c r="AU748" i="1"/>
  <c r="AU746" i="1"/>
  <c r="AU744" i="1"/>
  <c r="AU742" i="1"/>
  <c r="AU740" i="1"/>
  <c r="AU738" i="1"/>
  <c r="AU736" i="1"/>
  <c r="AU734" i="1"/>
  <c r="AU732" i="1"/>
  <c r="AU730" i="1"/>
  <c r="AU728" i="1"/>
  <c r="AU726" i="1"/>
  <c r="AU724" i="1"/>
  <c r="AU722" i="1"/>
  <c r="AU720" i="1"/>
  <c r="AU718" i="1"/>
  <c r="AU716" i="1"/>
  <c r="AU714" i="1"/>
  <c r="AU712" i="1"/>
  <c r="AU710" i="1"/>
  <c r="AU708" i="1"/>
  <c r="AU706" i="1"/>
  <c r="AU704" i="1"/>
  <c r="AU702" i="1"/>
  <c r="AU700" i="1"/>
  <c r="AU698" i="1"/>
  <c r="AU696" i="1"/>
  <c r="AU694" i="1"/>
  <c r="AU692" i="1"/>
  <c r="AU690" i="1"/>
  <c r="AU688" i="1"/>
  <c r="AU686" i="1"/>
  <c r="AU684" i="1"/>
  <c r="AU682" i="1"/>
  <c r="AU680" i="1"/>
  <c r="AU678" i="1"/>
  <c r="AU676" i="1"/>
  <c r="AU674" i="1"/>
  <c r="AU672" i="1"/>
  <c r="AU670" i="1"/>
  <c r="AU668" i="1"/>
  <c r="AU666" i="1"/>
  <c r="AU664" i="1"/>
  <c r="AU662" i="1"/>
  <c r="AU660" i="1"/>
  <c r="AU658" i="1"/>
  <c r="AU656" i="1"/>
  <c r="AU654" i="1"/>
  <c r="AU652" i="1"/>
  <c r="AU650" i="1"/>
  <c r="AU648" i="1"/>
  <c r="AU646" i="1"/>
  <c r="AU644" i="1"/>
  <c r="AU642" i="1"/>
  <c r="AU640" i="1"/>
  <c r="AU638" i="1"/>
  <c r="AU636" i="1"/>
  <c r="AU634" i="1"/>
  <c r="AU632" i="1"/>
  <c r="AU630" i="1"/>
  <c r="AU628" i="1"/>
  <c r="AU626" i="1"/>
  <c r="AU624" i="1"/>
  <c r="AU622" i="1"/>
  <c r="AU620" i="1"/>
  <c r="AU618" i="1"/>
  <c r="AU616" i="1"/>
  <c r="AU614" i="1"/>
  <c r="AU612" i="1"/>
  <c r="AU610" i="1"/>
  <c r="AU608" i="1"/>
  <c r="AU606" i="1"/>
  <c r="AU604" i="1"/>
  <c r="AU602" i="1"/>
  <c r="AU600" i="1"/>
  <c r="AU598" i="1"/>
  <c r="AU596" i="1"/>
  <c r="AU594" i="1"/>
  <c r="AU592" i="1"/>
  <c r="AU590" i="1"/>
  <c r="AU588" i="1"/>
  <c r="AU586" i="1"/>
  <c r="AU584" i="1"/>
  <c r="AU582" i="1"/>
  <c r="AU580" i="1"/>
  <c r="AU578" i="1"/>
  <c r="AU576" i="1"/>
  <c r="AU574" i="1"/>
  <c r="AU572" i="1"/>
  <c r="AU570" i="1"/>
  <c r="AU568" i="1"/>
  <c r="AU566" i="1"/>
  <c r="AU564" i="1"/>
  <c r="AU562" i="1"/>
  <c r="AU560" i="1"/>
  <c r="AU558" i="1"/>
  <c r="AU556" i="1"/>
  <c r="AU554" i="1"/>
  <c r="AU552" i="1"/>
  <c r="AU550" i="1"/>
  <c r="AU548" i="1"/>
  <c r="AU546" i="1"/>
  <c r="AU544" i="1"/>
  <c r="AU542" i="1"/>
  <c r="AU540" i="1"/>
  <c r="AU538" i="1"/>
  <c r="AU536" i="1"/>
  <c r="AU534" i="1"/>
  <c r="AU532" i="1"/>
  <c r="AU530" i="1"/>
  <c r="AU528" i="1"/>
  <c r="AU526" i="1"/>
  <c r="AU524" i="1"/>
  <c r="AU522" i="1"/>
  <c r="AU520" i="1"/>
  <c r="AU518" i="1"/>
  <c r="AU516" i="1"/>
  <c r="AU514" i="1"/>
  <c r="AV514" i="1" s="1"/>
  <c r="AW514" i="1" s="1"/>
  <c r="AU512" i="1"/>
  <c r="AV512" i="1" s="1"/>
  <c r="AW512" i="1" s="1"/>
  <c r="AU510" i="1"/>
  <c r="AU508" i="1"/>
  <c r="AU506" i="1"/>
  <c r="AU504" i="1"/>
  <c r="AV504" i="1" s="1"/>
  <c r="AW504" i="1" s="1"/>
  <c r="AU502" i="1"/>
  <c r="AU500" i="1"/>
  <c r="AU498" i="1"/>
  <c r="AU496" i="1"/>
  <c r="AV496" i="1" s="1"/>
  <c r="AW496" i="1" s="1"/>
  <c r="AU494" i="1"/>
  <c r="AV494" i="1" s="1"/>
  <c r="AW494" i="1" s="1"/>
  <c r="AU492" i="1"/>
  <c r="AU490" i="1"/>
  <c r="AU488" i="1"/>
  <c r="AV488" i="1" s="1"/>
  <c r="AW488" i="1" s="1"/>
  <c r="AU486" i="1"/>
  <c r="AU484" i="1"/>
  <c r="AU482" i="1"/>
  <c r="AV482" i="1" s="1"/>
  <c r="AW482" i="1" s="1"/>
  <c r="AU480" i="1"/>
  <c r="AV480" i="1" s="1"/>
  <c r="AW480" i="1" s="1"/>
  <c r="AU478" i="1"/>
  <c r="AU476" i="1"/>
  <c r="AU474" i="1"/>
  <c r="AU472" i="1"/>
  <c r="AV472" i="1" s="1"/>
  <c r="AW472" i="1" s="1"/>
  <c r="AU470" i="1"/>
  <c r="AU468" i="1"/>
  <c r="AU466" i="1"/>
  <c r="AU464" i="1"/>
  <c r="AV464" i="1" s="1"/>
  <c r="AW464" i="1" s="1"/>
  <c r="AU462" i="1"/>
  <c r="AV462" i="1" s="1"/>
  <c r="AW462" i="1" s="1"/>
  <c r="AU460" i="1"/>
  <c r="AU458" i="1"/>
  <c r="AU456" i="1"/>
  <c r="AV456" i="1" s="1"/>
  <c r="AW456" i="1" s="1"/>
  <c r="AU454" i="1"/>
  <c r="AU452" i="1"/>
  <c r="AU450" i="1"/>
  <c r="AV450" i="1" s="1"/>
  <c r="AW450" i="1" s="1"/>
  <c r="AU448" i="1"/>
  <c r="AV448" i="1" s="1"/>
  <c r="AW448" i="1" s="1"/>
  <c r="AU446" i="1"/>
  <c r="AU444" i="1"/>
  <c r="AU442" i="1"/>
  <c r="AU440" i="1"/>
  <c r="AV440" i="1" s="1"/>
  <c r="AW440" i="1" s="1"/>
  <c r="AU438" i="1"/>
  <c r="AU436" i="1"/>
  <c r="AU434" i="1"/>
  <c r="AU432" i="1"/>
  <c r="AV432" i="1" s="1"/>
  <c r="AW432" i="1" s="1"/>
  <c r="AU430" i="1"/>
  <c r="AV430" i="1" s="1"/>
  <c r="AW430" i="1" s="1"/>
  <c r="AU428" i="1"/>
  <c r="AU426" i="1"/>
  <c r="AU424" i="1"/>
  <c r="AV424" i="1" s="1"/>
  <c r="AW424" i="1" s="1"/>
  <c r="AU422" i="1"/>
  <c r="AU420" i="1"/>
  <c r="AU418" i="1"/>
  <c r="AV418" i="1" s="1"/>
  <c r="AW418" i="1" s="1"/>
  <c r="AU416" i="1"/>
  <c r="AV416" i="1" s="1"/>
  <c r="AW416" i="1" s="1"/>
  <c r="AU414" i="1"/>
  <c r="AU412" i="1"/>
  <c r="AU410" i="1"/>
  <c r="AU408" i="1"/>
  <c r="AV408" i="1" s="1"/>
  <c r="AW408" i="1" s="1"/>
  <c r="AU406" i="1"/>
  <c r="AU404" i="1"/>
  <c r="AU402" i="1"/>
  <c r="AU400" i="1"/>
  <c r="AV400" i="1" s="1"/>
  <c r="AW400" i="1" s="1"/>
  <c r="AU398" i="1"/>
  <c r="AV398" i="1" s="1"/>
  <c r="AW398" i="1" s="1"/>
  <c r="AU396" i="1"/>
  <c r="AU394" i="1"/>
  <c r="AU392" i="1"/>
  <c r="AV392" i="1" s="1"/>
  <c r="AW392" i="1" s="1"/>
  <c r="AU390" i="1"/>
  <c r="AU388" i="1"/>
  <c r="AU386" i="1"/>
  <c r="AV386" i="1" s="1"/>
  <c r="AW386" i="1" s="1"/>
  <c r="AU384" i="1"/>
  <c r="AV384" i="1" s="1"/>
  <c r="AW384" i="1" s="1"/>
  <c r="AU382" i="1"/>
  <c r="AU380" i="1"/>
  <c r="AU378" i="1"/>
  <c r="AU376" i="1"/>
  <c r="AV376" i="1" s="1"/>
  <c r="AW376" i="1" s="1"/>
  <c r="AU374" i="1"/>
  <c r="AU372" i="1"/>
  <c r="AU370" i="1"/>
  <c r="AU368" i="1"/>
  <c r="AV368" i="1" s="1"/>
  <c r="AW368" i="1" s="1"/>
  <c r="AU366" i="1"/>
  <c r="AV366" i="1" s="1"/>
  <c r="AW366" i="1" s="1"/>
  <c r="AU364" i="1"/>
  <c r="AU362" i="1"/>
  <c r="AU360" i="1"/>
  <c r="AV360" i="1" s="1"/>
  <c r="AW360" i="1" s="1"/>
  <c r="AU358" i="1"/>
  <c r="AU356" i="1"/>
  <c r="AU354" i="1"/>
  <c r="AV354" i="1" s="1"/>
  <c r="AW354" i="1" s="1"/>
  <c r="AU352" i="1"/>
  <c r="AV352" i="1" s="1"/>
  <c r="AW352" i="1" s="1"/>
  <c r="AU350" i="1"/>
  <c r="AU348" i="1"/>
  <c r="AU346" i="1"/>
  <c r="AU344" i="1"/>
  <c r="AV344" i="1" s="1"/>
  <c r="AW344" i="1" s="1"/>
  <c r="AU342" i="1"/>
  <c r="AU340" i="1"/>
  <c r="AU338" i="1"/>
  <c r="AU336" i="1"/>
  <c r="AV336" i="1" s="1"/>
  <c r="AW336" i="1" s="1"/>
  <c r="AU334" i="1"/>
  <c r="AV334" i="1" s="1"/>
  <c r="AW334" i="1" s="1"/>
  <c r="AU332" i="1"/>
  <c r="AU330" i="1"/>
  <c r="AU328" i="1"/>
  <c r="AV328" i="1" s="1"/>
  <c r="AW328" i="1" s="1"/>
  <c r="AU326" i="1"/>
  <c r="AU324" i="1"/>
  <c r="AU322" i="1"/>
  <c r="AV322" i="1" s="1"/>
  <c r="AW322" i="1" s="1"/>
  <c r="AU320" i="1"/>
  <c r="AV320" i="1" s="1"/>
  <c r="AW320" i="1" s="1"/>
  <c r="AU318" i="1"/>
  <c r="AU316" i="1"/>
  <c r="AU314" i="1"/>
  <c r="AU312" i="1"/>
  <c r="AV312" i="1" s="1"/>
  <c r="AW312" i="1" s="1"/>
  <c r="AU310" i="1"/>
  <c r="AU308" i="1"/>
  <c r="AU306" i="1"/>
  <c r="AU304" i="1"/>
  <c r="AV304" i="1" s="1"/>
  <c r="AW304" i="1" s="1"/>
  <c r="AU302" i="1"/>
  <c r="AV302" i="1" s="1"/>
  <c r="AW302" i="1" s="1"/>
  <c r="AU300" i="1"/>
  <c r="AU298" i="1"/>
  <c r="AU296" i="1"/>
  <c r="AV296" i="1" s="1"/>
  <c r="AW296" i="1" s="1"/>
  <c r="AU294" i="1"/>
  <c r="AU292" i="1"/>
  <c r="AU290" i="1"/>
  <c r="AV290" i="1" s="1"/>
  <c r="AW290" i="1" s="1"/>
  <c r="AU288" i="1"/>
  <c r="AV288" i="1" s="1"/>
  <c r="AW288" i="1" s="1"/>
  <c r="AU791" i="1"/>
  <c r="AU789" i="1"/>
  <c r="AU787" i="1"/>
  <c r="AV787" i="1" s="1"/>
  <c r="AW787" i="1" s="1"/>
  <c r="AU785" i="1"/>
  <c r="AU783" i="1"/>
  <c r="AV783" i="1" s="1"/>
  <c r="AW783" i="1" s="1"/>
  <c r="AU781" i="1"/>
  <c r="AU779" i="1"/>
  <c r="AV779" i="1" s="1"/>
  <c r="AW779" i="1" s="1"/>
  <c r="AU777" i="1"/>
  <c r="AU775" i="1"/>
  <c r="AU773" i="1"/>
  <c r="AU771" i="1"/>
  <c r="AU769" i="1"/>
  <c r="AU767" i="1"/>
  <c r="AV767" i="1" s="1"/>
  <c r="AW767" i="1" s="1"/>
  <c r="AU765" i="1"/>
  <c r="AU763" i="1"/>
  <c r="AU761" i="1"/>
  <c r="AU759" i="1"/>
  <c r="AU757" i="1"/>
  <c r="AU755" i="1"/>
  <c r="AV755" i="1" s="1"/>
  <c r="AW755" i="1" s="1"/>
  <c r="AU753" i="1"/>
  <c r="AU751" i="1"/>
  <c r="AV751" i="1" s="1"/>
  <c r="AW751" i="1" s="1"/>
  <c r="AU749" i="1"/>
  <c r="AU747" i="1"/>
  <c r="AV747" i="1" s="1"/>
  <c r="AW747" i="1" s="1"/>
  <c r="AU745" i="1"/>
  <c r="AU743" i="1"/>
  <c r="AU741" i="1"/>
  <c r="AU739" i="1"/>
  <c r="AU737" i="1"/>
  <c r="AU735" i="1"/>
  <c r="AV735" i="1" s="1"/>
  <c r="AW735" i="1" s="1"/>
  <c r="AU733" i="1"/>
  <c r="AU731" i="1"/>
  <c r="AV731" i="1" s="1"/>
  <c r="AW731" i="1" s="1"/>
  <c r="AU729" i="1"/>
  <c r="AU727" i="1"/>
  <c r="AU725" i="1"/>
  <c r="AU723" i="1"/>
  <c r="AV723" i="1" s="1"/>
  <c r="AW723" i="1" s="1"/>
  <c r="AU721" i="1"/>
  <c r="AU719" i="1"/>
  <c r="AU717" i="1"/>
  <c r="AU715" i="1"/>
  <c r="AV715" i="1" s="1"/>
  <c r="AW715" i="1" s="1"/>
  <c r="AU713" i="1"/>
  <c r="AU711" i="1"/>
  <c r="AU709" i="1"/>
  <c r="AU707" i="1"/>
  <c r="AV707" i="1" s="1"/>
  <c r="AW707" i="1" s="1"/>
  <c r="AU705" i="1"/>
  <c r="AU703" i="1"/>
  <c r="AU701" i="1"/>
  <c r="AU699" i="1"/>
  <c r="AV699" i="1" s="1"/>
  <c r="AW699" i="1" s="1"/>
  <c r="AU697" i="1"/>
  <c r="AU695" i="1"/>
  <c r="AU693" i="1"/>
  <c r="AU691" i="1"/>
  <c r="AV691" i="1" s="1"/>
  <c r="AW691" i="1" s="1"/>
  <c r="AU689" i="1"/>
  <c r="AU687" i="1"/>
  <c r="AU685" i="1"/>
  <c r="AU683" i="1"/>
  <c r="AV683" i="1" s="1"/>
  <c r="AW683" i="1" s="1"/>
  <c r="AU681" i="1"/>
  <c r="AU679" i="1"/>
  <c r="AU677" i="1"/>
  <c r="AU675" i="1"/>
  <c r="AV675" i="1" s="1"/>
  <c r="AW675" i="1" s="1"/>
  <c r="AU673" i="1"/>
  <c r="AU671" i="1"/>
  <c r="AU669" i="1"/>
  <c r="AU667" i="1"/>
  <c r="AV667" i="1" s="1"/>
  <c r="AW667" i="1" s="1"/>
  <c r="AU665" i="1"/>
  <c r="AU663" i="1"/>
  <c r="AU661" i="1"/>
  <c r="AU659" i="1"/>
  <c r="AV659" i="1" s="1"/>
  <c r="AW659" i="1" s="1"/>
  <c r="AU657" i="1"/>
  <c r="AU655" i="1"/>
  <c r="AU653" i="1"/>
  <c r="AU651" i="1"/>
  <c r="AV651" i="1" s="1"/>
  <c r="AW651" i="1" s="1"/>
  <c r="AU649" i="1"/>
  <c r="AU647" i="1"/>
  <c r="AU645" i="1"/>
  <c r="AU643" i="1"/>
  <c r="AV643" i="1" s="1"/>
  <c r="AW643" i="1" s="1"/>
  <c r="AU641" i="1"/>
  <c r="AU639" i="1"/>
  <c r="AU637" i="1"/>
  <c r="AU635" i="1"/>
  <c r="AV635" i="1" s="1"/>
  <c r="AW635" i="1" s="1"/>
  <c r="AU633" i="1"/>
  <c r="AU631" i="1"/>
  <c r="AU629" i="1"/>
  <c r="AU627" i="1"/>
  <c r="AV627" i="1" s="1"/>
  <c r="AW627" i="1" s="1"/>
  <c r="AU625" i="1"/>
  <c r="AU623" i="1"/>
  <c r="AU621" i="1"/>
  <c r="AU619" i="1"/>
  <c r="AV619" i="1" s="1"/>
  <c r="AW619" i="1" s="1"/>
  <c r="AU617" i="1"/>
  <c r="AU615" i="1"/>
  <c r="AU613" i="1"/>
  <c r="AU611" i="1"/>
  <c r="AV611" i="1" s="1"/>
  <c r="AW611" i="1" s="1"/>
  <c r="AU609" i="1"/>
  <c r="AU607" i="1"/>
  <c r="AU605" i="1"/>
  <c r="AU603" i="1"/>
  <c r="AU601" i="1"/>
  <c r="AU599" i="1"/>
  <c r="AU597" i="1"/>
  <c r="AU595" i="1"/>
  <c r="AU593" i="1"/>
  <c r="AU591" i="1"/>
  <c r="AU589" i="1"/>
  <c r="AU587" i="1"/>
  <c r="AU585" i="1"/>
  <c r="AU583" i="1"/>
  <c r="AU581" i="1"/>
  <c r="AU579" i="1"/>
  <c r="AU577" i="1"/>
  <c r="AU575" i="1"/>
  <c r="AU573" i="1"/>
  <c r="AU571" i="1"/>
  <c r="AU569" i="1"/>
  <c r="AU567" i="1"/>
  <c r="AU565" i="1"/>
  <c r="AU563" i="1"/>
  <c r="AU561" i="1"/>
  <c r="AU559" i="1"/>
  <c r="AU557" i="1"/>
  <c r="AU555" i="1"/>
  <c r="AU553" i="1"/>
  <c r="AU551" i="1"/>
  <c r="AU549" i="1"/>
  <c r="AU547" i="1"/>
  <c r="AU545" i="1"/>
  <c r="AU543" i="1"/>
  <c r="AU541" i="1"/>
  <c r="AU539" i="1"/>
  <c r="AU537" i="1"/>
  <c r="AU535" i="1"/>
  <c r="AU533" i="1"/>
  <c r="AU531" i="1"/>
  <c r="AU529" i="1"/>
  <c r="AU527" i="1"/>
  <c r="AU525" i="1"/>
  <c r="AU523" i="1"/>
  <c r="AU521" i="1"/>
  <c r="AU519" i="1"/>
  <c r="AU517" i="1"/>
  <c r="AU515" i="1"/>
  <c r="AU513" i="1"/>
  <c r="AU511" i="1"/>
  <c r="AU509" i="1"/>
  <c r="AU507" i="1"/>
  <c r="AU505" i="1"/>
  <c r="AU503" i="1"/>
  <c r="AU501" i="1"/>
  <c r="AU499" i="1"/>
  <c r="AU497" i="1"/>
  <c r="AU495" i="1"/>
  <c r="AU493" i="1"/>
  <c r="AU491" i="1"/>
  <c r="AU489" i="1"/>
  <c r="AU487" i="1"/>
  <c r="AU485" i="1"/>
  <c r="AU483" i="1"/>
  <c r="AU481" i="1"/>
  <c r="AU479" i="1"/>
  <c r="AU477" i="1"/>
  <c r="AU475" i="1"/>
  <c r="AU473" i="1"/>
  <c r="AU471" i="1"/>
  <c r="AU469" i="1"/>
  <c r="AU467" i="1"/>
  <c r="AU465" i="1"/>
  <c r="AU463" i="1"/>
  <c r="AU461" i="1"/>
  <c r="AU459" i="1"/>
  <c r="AU457" i="1"/>
  <c r="AU455" i="1"/>
  <c r="AU453" i="1"/>
  <c r="AU451" i="1"/>
  <c r="AU449" i="1"/>
  <c r="AU447" i="1"/>
  <c r="AU445" i="1"/>
  <c r="AU443" i="1"/>
  <c r="AU441" i="1"/>
  <c r="AU439" i="1"/>
  <c r="AU437" i="1"/>
  <c r="AU435" i="1"/>
  <c r="AU433" i="1"/>
  <c r="AU431" i="1"/>
  <c r="AU429" i="1"/>
  <c r="AU427" i="1"/>
  <c r="AU425" i="1"/>
  <c r="AU423" i="1"/>
  <c r="AU421" i="1"/>
  <c r="AU419" i="1"/>
  <c r="AU417" i="1"/>
  <c r="AU415" i="1"/>
  <c r="AU413" i="1"/>
  <c r="AU411" i="1"/>
  <c r="AU409" i="1"/>
  <c r="AU407" i="1"/>
  <c r="AU405" i="1"/>
  <c r="AU403" i="1"/>
  <c r="AU401" i="1"/>
  <c r="AU399" i="1"/>
  <c r="AU397" i="1"/>
  <c r="AU395" i="1"/>
  <c r="AU393" i="1"/>
  <c r="AU391" i="1"/>
  <c r="AU389" i="1"/>
  <c r="AU387" i="1"/>
  <c r="AU385" i="1"/>
  <c r="AU383" i="1"/>
  <c r="AU381" i="1"/>
  <c r="AU379" i="1"/>
  <c r="AU377" i="1"/>
  <c r="AU375" i="1"/>
  <c r="AU373" i="1"/>
  <c r="AU371" i="1"/>
  <c r="AU369" i="1"/>
  <c r="AU367" i="1"/>
  <c r="AU365" i="1"/>
  <c r="AU363" i="1"/>
  <c r="AU361" i="1"/>
  <c r="AU359" i="1"/>
  <c r="AU357" i="1"/>
  <c r="AU355" i="1"/>
  <c r="AU353" i="1"/>
  <c r="AU351" i="1"/>
  <c r="AU349" i="1"/>
  <c r="AU347" i="1"/>
  <c r="AU345" i="1"/>
  <c r="AU343" i="1"/>
  <c r="AU341" i="1"/>
  <c r="AU339" i="1"/>
  <c r="AU337" i="1"/>
  <c r="AU335" i="1"/>
  <c r="AU333" i="1"/>
  <c r="AU331" i="1"/>
  <c r="AU329" i="1"/>
  <c r="AU327" i="1"/>
  <c r="AU325" i="1"/>
  <c r="AU323" i="1"/>
  <c r="AU321" i="1"/>
  <c r="AU319" i="1"/>
  <c r="AU317" i="1"/>
  <c r="AU315" i="1"/>
  <c r="AU313" i="1"/>
  <c r="AU311" i="1"/>
  <c r="AU309" i="1"/>
  <c r="AU307" i="1"/>
  <c r="AU305" i="1"/>
  <c r="AU303" i="1"/>
  <c r="AU301" i="1"/>
  <c r="AU299" i="1"/>
  <c r="AU297" i="1"/>
  <c r="AU295" i="1"/>
  <c r="AU293" i="1"/>
  <c r="AU291" i="1"/>
  <c r="AU289" i="1"/>
  <c r="AU287" i="1"/>
  <c r="AU286" i="1"/>
  <c r="AU284" i="1"/>
  <c r="AU282" i="1"/>
  <c r="AU280" i="1"/>
  <c r="AU278" i="1"/>
  <c r="AU276" i="1"/>
  <c r="AU274" i="1"/>
  <c r="AU272" i="1"/>
  <c r="AU270" i="1"/>
  <c r="AU268" i="1"/>
  <c r="AU266" i="1"/>
  <c r="AU264" i="1"/>
  <c r="AU262" i="1"/>
  <c r="AU260" i="1"/>
  <c r="AU258" i="1"/>
  <c r="AU256" i="1"/>
  <c r="AU254" i="1"/>
  <c r="AU252" i="1"/>
  <c r="AU250" i="1"/>
  <c r="AU248" i="1"/>
  <c r="AU246" i="1"/>
  <c r="AU244" i="1"/>
  <c r="AU242" i="1"/>
  <c r="AU240" i="1"/>
  <c r="AU238" i="1"/>
  <c r="AU236" i="1"/>
  <c r="AU234" i="1"/>
  <c r="AU232" i="1"/>
  <c r="AU230" i="1"/>
  <c r="AU228" i="1"/>
  <c r="AU226" i="1"/>
  <c r="AU224" i="1"/>
  <c r="AU222" i="1"/>
  <c r="AU220" i="1"/>
  <c r="AU218" i="1"/>
  <c r="AU216" i="1"/>
  <c r="AU214" i="1"/>
  <c r="AU212" i="1"/>
  <c r="AU210" i="1"/>
  <c r="AU208" i="1"/>
  <c r="AU206" i="1"/>
  <c r="AU204" i="1"/>
  <c r="AU202" i="1"/>
  <c r="AU200" i="1"/>
  <c r="AU198" i="1"/>
  <c r="AU196" i="1"/>
  <c r="AU194" i="1"/>
  <c r="AU192" i="1"/>
  <c r="AU190" i="1"/>
  <c r="AU188" i="1"/>
  <c r="AU186" i="1"/>
  <c r="AU184" i="1"/>
  <c r="AU182" i="1"/>
  <c r="AU180" i="1"/>
  <c r="AU178" i="1"/>
  <c r="AU176" i="1"/>
  <c r="AU174" i="1"/>
  <c r="AU172" i="1"/>
  <c r="AU170" i="1"/>
  <c r="AU168" i="1"/>
  <c r="AU166" i="1"/>
  <c r="AU164" i="1"/>
  <c r="AU162" i="1"/>
  <c r="AU160" i="1"/>
  <c r="AU158" i="1"/>
  <c r="AU156" i="1"/>
  <c r="AU154" i="1"/>
  <c r="AU152" i="1"/>
  <c r="AU150" i="1"/>
  <c r="AU148" i="1"/>
  <c r="AU146" i="1"/>
  <c r="AU144" i="1"/>
  <c r="AU142" i="1"/>
  <c r="AU140" i="1"/>
  <c r="AU138" i="1"/>
  <c r="AU136" i="1"/>
  <c r="AU134" i="1"/>
  <c r="AU132" i="1"/>
  <c r="AU130" i="1"/>
  <c r="AU128" i="1"/>
  <c r="AU126" i="1"/>
  <c r="AU124" i="1"/>
  <c r="AU122" i="1"/>
  <c r="AU120" i="1"/>
  <c r="AU118" i="1"/>
  <c r="AU116" i="1"/>
  <c r="AU114" i="1"/>
  <c r="AU112" i="1"/>
  <c r="AU110" i="1"/>
  <c r="AU108" i="1"/>
  <c r="AU106" i="1"/>
  <c r="AU104" i="1"/>
  <c r="AU102" i="1"/>
  <c r="AU100" i="1"/>
  <c r="AU98" i="1"/>
  <c r="AU96" i="1"/>
  <c r="AU94" i="1"/>
  <c r="AU92" i="1"/>
  <c r="AU90" i="1"/>
  <c r="AU88" i="1"/>
  <c r="AU86" i="1"/>
  <c r="AU84" i="1"/>
  <c r="AU82" i="1"/>
  <c r="AU80" i="1"/>
  <c r="AU78" i="1"/>
  <c r="AU76" i="1"/>
  <c r="AU74" i="1"/>
  <c r="AU72" i="1"/>
  <c r="AU70" i="1"/>
  <c r="AU68" i="1"/>
  <c r="AU66" i="1"/>
  <c r="AU64" i="1"/>
  <c r="AU62" i="1"/>
  <c r="AU60" i="1"/>
  <c r="AU58" i="1"/>
  <c r="AU56" i="1"/>
  <c r="AU54" i="1"/>
  <c r="AU52" i="1"/>
  <c r="AU50" i="1"/>
  <c r="AU48" i="1"/>
  <c r="AU46" i="1"/>
  <c r="AU44" i="1"/>
  <c r="AU42" i="1"/>
  <c r="AU40" i="1"/>
  <c r="AU38" i="1"/>
  <c r="AU36" i="1"/>
  <c r="AU34" i="1"/>
  <c r="AU32" i="1"/>
  <c r="AU30" i="1"/>
  <c r="AU28" i="1"/>
  <c r="AU26" i="1"/>
  <c r="AU24" i="1"/>
  <c r="AU22" i="1"/>
  <c r="AU20" i="1"/>
  <c r="AU18" i="1"/>
  <c r="AU16" i="1"/>
  <c r="AU14" i="1"/>
  <c r="AU12" i="1"/>
  <c r="AU285" i="1"/>
  <c r="AU283" i="1"/>
  <c r="AU281" i="1"/>
  <c r="AU279" i="1"/>
  <c r="AV279" i="1" s="1"/>
  <c r="AW279" i="1" s="1"/>
  <c r="AU277" i="1"/>
  <c r="AU275" i="1"/>
  <c r="AU273" i="1"/>
  <c r="AU271" i="1"/>
  <c r="AU269" i="1"/>
  <c r="AU267" i="1"/>
  <c r="AU265" i="1"/>
  <c r="AU263" i="1"/>
  <c r="AV263" i="1" s="1"/>
  <c r="AW263" i="1" s="1"/>
  <c r="AU261" i="1"/>
  <c r="AV261" i="1" s="1"/>
  <c r="AW261" i="1" s="1"/>
  <c r="AU259" i="1"/>
  <c r="AV259" i="1" s="1"/>
  <c r="AW259" i="1" s="1"/>
  <c r="AU257" i="1"/>
  <c r="AU255" i="1"/>
  <c r="AU253" i="1"/>
  <c r="AU251" i="1"/>
  <c r="AV251" i="1" s="1"/>
  <c r="AW251" i="1" s="1"/>
  <c r="AU249" i="1"/>
  <c r="AU247" i="1"/>
  <c r="AU245" i="1"/>
  <c r="AU243" i="1"/>
  <c r="AV243" i="1" s="1"/>
  <c r="AW243" i="1" s="1"/>
  <c r="AU241" i="1"/>
  <c r="AU239" i="1"/>
  <c r="AV239" i="1" s="1"/>
  <c r="AW239" i="1" s="1"/>
  <c r="AU237" i="1"/>
  <c r="AU235" i="1"/>
  <c r="AU233" i="1"/>
  <c r="AU231" i="1"/>
  <c r="AU229" i="1"/>
  <c r="AU227" i="1"/>
  <c r="AU225" i="1"/>
  <c r="AU223" i="1"/>
  <c r="AV223" i="1" s="1"/>
  <c r="AW223" i="1" s="1"/>
  <c r="AU221" i="1"/>
  <c r="AU219" i="1"/>
  <c r="AU217" i="1"/>
  <c r="AU215" i="1"/>
  <c r="AU213" i="1"/>
  <c r="AU211" i="1"/>
  <c r="AV211" i="1" s="1"/>
  <c r="AW211" i="1" s="1"/>
  <c r="AU209" i="1"/>
  <c r="AU207" i="1"/>
  <c r="AV207" i="1" s="1"/>
  <c r="AW207" i="1" s="1"/>
  <c r="AU205" i="1"/>
  <c r="AU203" i="1"/>
  <c r="AU201" i="1"/>
  <c r="AU199" i="1"/>
  <c r="AU197" i="1"/>
  <c r="AV197" i="1" s="1"/>
  <c r="AW197" i="1" s="1"/>
  <c r="AU195" i="1"/>
  <c r="AU193" i="1"/>
  <c r="AU191" i="1"/>
  <c r="AV191" i="1" s="1"/>
  <c r="AW191" i="1" s="1"/>
  <c r="AU189" i="1"/>
  <c r="AU187" i="1"/>
  <c r="AV187" i="1" s="1"/>
  <c r="AW187" i="1" s="1"/>
  <c r="AU185" i="1"/>
  <c r="AU183" i="1"/>
  <c r="AU181" i="1"/>
  <c r="AU179" i="1"/>
  <c r="AV179" i="1" s="1"/>
  <c r="AW179" i="1" s="1"/>
  <c r="AU177" i="1"/>
  <c r="AU175" i="1"/>
  <c r="AV175" i="1" s="1"/>
  <c r="AW175" i="1" s="1"/>
  <c r="AU173" i="1"/>
  <c r="AU171" i="1"/>
  <c r="AU169" i="1"/>
  <c r="AU167" i="1"/>
  <c r="AU165" i="1"/>
  <c r="AU163" i="1"/>
  <c r="AV163" i="1" s="1"/>
  <c r="AW163" i="1" s="1"/>
  <c r="AU161" i="1"/>
  <c r="AU159" i="1"/>
  <c r="AU157" i="1"/>
  <c r="AU155" i="1"/>
  <c r="AU153" i="1"/>
  <c r="AU151" i="1"/>
  <c r="AV151" i="1" s="1"/>
  <c r="AW151" i="1" s="1"/>
  <c r="AU149" i="1"/>
  <c r="AU147" i="1"/>
  <c r="AV147" i="1" s="1"/>
  <c r="AW147" i="1" s="1"/>
  <c r="AU145" i="1"/>
  <c r="AU143" i="1"/>
  <c r="AU141" i="1"/>
  <c r="AU139" i="1"/>
  <c r="AU137" i="1"/>
  <c r="AU135" i="1"/>
  <c r="AU133" i="1"/>
  <c r="AV133" i="1" s="1"/>
  <c r="AW133" i="1" s="1"/>
  <c r="AU131" i="1"/>
  <c r="AV131" i="1" s="1"/>
  <c r="AW131" i="1" s="1"/>
  <c r="AU129" i="1"/>
  <c r="AU127" i="1"/>
  <c r="AV127" i="1" s="1"/>
  <c r="AW127" i="1" s="1"/>
  <c r="AU125" i="1"/>
  <c r="AU123" i="1"/>
  <c r="AU121" i="1"/>
  <c r="AU119" i="1"/>
  <c r="AV119" i="1" s="1"/>
  <c r="AW119" i="1" s="1"/>
  <c r="AU117" i="1"/>
  <c r="AV117" i="1" s="1"/>
  <c r="AW117" i="1" s="1"/>
  <c r="AU115" i="1"/>
  <c r="AU113" i="1"/>
  <c r="AU111" i="1"/>
  <c r="AV111" i="1" s="1"/>
  <c r="AW111" i="1" s="1"/>
  <c r="AU109" i="1"/>
  <c r="AV109" i="1" s="1"/>
  <c r="AW109" i="1" s="1"/>
  <c r="AU107" i="1"/>
  <c r="AU105" i="1"/>
  <c r="AU103" i="1"/>
  <c r="AU101" i="1"/>
  <c r="AV101" i="1" s="1"/>
  <c r="AW101" i="1" s="1"/>
  <c r="AU99" i="1"/>
  <c r="AU97" i="1"/>
  <c r="AU95" i="1"/>
  <c r="AV95" i="1" s="1"/>
  <c r="AW95" i="1" s="1"/>
  <c r="AU93" i="1"/>
  <c r="AU91" i="1"/>
  <c r="AU89" i="1"/>
  <c r="AU87" i="1"/>
  <c r="AV87" i="1" s="1"/>
  <c r="AW87" i="1" s="1"/>
  <c r="AU85" i="1"/>
  <c r="AU83" i="1"/>
  <c r="AU81" i="1"/>
  <c r="AU79" i="1"/>
  <c r="AU77" i="1"/>
  <c r="AV77" i="1" s="1"/>
  <c r="AW77" i="1" s="1"/>
  <c r="AU75" i="1"/>
  <c r="AU73" i="1"/>
  <c r="AU71" i="1"/>
  <c r="AU69" i="1"/>
  <c r="AV69" i="1" s="1"/>
  <c r="AW69" i="1" s="1"/>
  <c r="AU67" i="1"/>
  <c r="AU65" i="1"/>
  <c r="AU63" i="1"/>
  <c r="AU61" i="1"/>
  <c r="AU59" i="1"/>
  <c r="AU57" i="1"/>
  <c r="AU55" i="1"/>
  <c r="AV55" i="1" s="1"/>
  <c r="AW55" i="1" s="1"/>
  <c r="AU53" i="1"/>
  <c r="AV53" i="1" s="1"/>
  <c r="AW53" i="1" s="1"/>
  <c r="AU51" i="1"/>
  <c r="AU49" i="1"/>
  <c r="AU47" i="1"/>
  <c r="AV47" i="1" s="1"/>
  <c r="AW47" i="1" s="1"/>
  <c r="AU45" i="1"/>
  <c r="AV45" i="1" s="1"/>
  <c r="AW45" i="1" s="1"/>
  <c r="AU43" i="1"/>
  <c r="AU41" i="1"/>
  <c r="AU39" i="1"/>
  <c r="AU37" i="1"/>
  <c r="AU35" i="1"/>
  <c r="AU33" i="1"/>
  <c r="AU31" i="1"/>
  <c r="AV31" i="1" s="1"/>
  <c r="AW31" i="1" s="1"/>
  <c r="AU29" i="1"/>
  <c r="AU27" i="1"/>
  <c r="AU25" i="1"/>
  <c r="AU23" i="1"/>
  <c r="AV23" i="1" s="1"/>
  <c r="AW23" i="1" s="1"/>
  <c r="AU21" i="1"/>
  <c r="AU19" i="1"/>
  <c r="AU17" i="1"/>
  <c r="AU15" i="1"/>
  <c r="AV15" i="1" s="1"/>
  <c r="AU13" i="1"/>
  <c r="AP1" i="1"/>
  <c r="AP790" i="1"/>
  <c r="AO15" i="1"/>
  <c r="AF15" i="1"/>
  <c r="Y791" i="1"/>
  <c r="AB789" i="1"/>
  <c r="AI789" i="1"/>
  <c r="AJ789" i="1"/>
  <c r="AA789" i="1"/>
  <c r="R789" i="1" s="1"/>
  <c r="J789" i="1"/>
  <c r="AG789" i="1"/>
  <c r="AH789" i="1"/>
  <c r="Z789" i="1"/>
  <c r="B793" i="1"/>
  <c r="C793" i="1"/>
  <c r="E793" i="1" s="1"/>
  <c r="D793" i="1"/>
  <c r="A794" i="1"/>
  <c r="AP13" i="1"/>
  <c r="AP791" i="1"/>
  <c r="AQ787" i="1"/>
  <c r="Y13" i="1"/>
  <c r="G11" i="1"/>
  <c r="H12" i="1"/>
  <c r="BB12" i="1" s="1"/>
  <c r="X12" i="1"/>
  <c r="W12" i="1"/>
  <c r="T12" i="1"/>
  <c r="V12" i="1"/>
  <c r="U12" i="1"/>
  <c r="AL12" i="1"/>
  <c r="AC12" i="1"/>
  <c r="AE12" i="1"/>
  <c r="AM12" i="1"/>
  <c r="AK12" i="1"/>
  <c r="AD12" i="1"/>
  <c r="J14" i="1"/>
  <c r="AH14" i="1"/>
  <c r="AJ14" i="1"/>
  <c r="AA14" i="1"/>
  <c r="AG14" i="1"/>
  <c r="AI14" i="1"/>
  <c r="AB14" i="1"/>
  <c r="S14" i="1" s="1"/>
  <c r="Z14" i="1"/>
  <c r="Y790" i="1"/>
  <c r="W792" i="1"/>
  <c r="AL792" i="1"/>
  <c r="AD792" i="1"/>
  <c r="AQ788" i="1"/>
  <c r="AN15" i="1"/>
  <c r="F792" i="1"/>
  <c r="H792" i="1" s="1"/>
  <c r="BB792" i="1" s="1"/>
  <c r="AV159" i="1" l="1"/>
  <c r="AW159" i="1" s="1"/>
  <c r="Q14" i="1"/>
  <c r="AV437" i="1"/>
  <c r="AW437" i="1" s="1"/>
  <c r="BQ567" i="1"/>
  <c r="BK11" i="1"/>
  <c r="BO11" i="1"/>
  <c r="BL11" i="1"/>
  <c r="AY11" i="1"/>
  <c r="AX11" i="1"/>
  <c r="BQ777" i="1"/>
  <c r="BQ441" i="1"/>
  <c r="BQ196" i="1"/>
  <c r="BQ112" i="1"/>
  <c r="BQ56" i="1"/>
  <c r="Q789" i="1"/>
  <c r="AV19" i="1"/>
  <c r="AW19" i="1" s="1"/>
  <c r="AV27" i="1"/>
  <c r="AW27" i="1" s="1"/>
  <c r="AV35" i="1"/>
  <c r="AW35" i="1" s="1"/>
  <c r="AV39" i="1"/>
  <c r="AW39" i="1" s="1"/>
  <c r="AV43" i="1"/>
  <c r="AW43" i="1" s="1"/>
  <c r="AV51" i="1"/>
  <c r="AW51" i="1" s="1"/>
  <c r="AV59" i="1"/>
  <c r="AW59" i="1" s="1"/>
  <c r="AV63" i="1"/>
  <c r="AW63" i="1" s="1"/>
  <c r="AV67" i="1"/>
  <c r="AW67" i="1" s="1"/>
  <c r="AV71" i="1"/>
  <c r="AW71" i="1" s="1"/>
  <c r="AV75" i="1"/>
  <c r="AW75" i="1" s="1"/>
  <c r="AV79" i="1"/>
  <c r="AW79" i="1" s="1"/>
  <c r="AV83" i="1"/>
  <c r="AW83" i="1" s="1"/>
  <c r="AV91" i="1"/>
  <c r="AW91" i="1" s="1"/>
  <c r="AV99" i="1"/>
  <c r="AW99" i="1" s="1"/>
  <c r="AV103" i="1"/>
  <c r="AW103" i="1" s="1"/>
  <c r="AV107" i="1"/>
  <c r="AW107" i="1" s="1"/>
  <c r="AV115" i="1"/>
  <c r="AW115" i="1" s="1"/>
  <c r="AV123" i="1"/>
  <c r="AW123" i="1" s="1"/>
  <c r="AV135" i="1"/>
  <c r="AW135" i="1" s="1"/>
  <c r="AV139" i="1"/>
  <c r="AW139" i="1" s="1"/>
  <c r="AV143" i="1"/>
  <c r="AW143" i="1" s="1"/>
  <c r="AV155" i="1"/>
  <c r="AW155" i="1" s="1"/>
  <c r="AV167" i="1"/>
  <c r="AW167" i="1" s="1"/>
  <c r="AV171" i="1"/>
  <c r="AW171" i="1" s="1"/>
  <c r="AV183" i="1"/>
  <c r="AW183" i="1" s="1"/>
  <c r="AV195" i="1"/>
  <c r="AW195" i="1" s="1"/>
  <c r="AV199" i="1"/>
  <c r="AW199" i="1" s="1"/>
  <c r="AV203" i="1"/>
  <c r="AW203" i="1" s="1"/>
  <c r="AV215" i="1"/>
  <c r="AW215" i="1" s="1"/>
  <c r="AV219" i="1"/>
  <c r="AW219" i="1" s="1"/>
  <c r="AV227" i="1"/>
  <c r="AW227" i="1" s="1"/>
  <c r="AV231" i="1"/>
  <c r="AW231" i="1" s="1"/>
  <c r="AV235" i="1"/>
  <c r="AW235" i="1" s="1"/>
  <c r="AV247" i="1"/>
  <c r="AW247" i="1" s="1"/>
  <c r="AV255" i="1"/>
  <c r="AW255" i="1" s="1"/>
  <c r="AV267" i="1"/>
  <c r="AW267" i="1" s="1"/>
  <c r="AV271" i="1"/>
  <c r="AW271" i="1" s="1"/>
  <c r="AV275" i="1"/>
  <c r="AW275" i="1" s="1"/>
  <c r="AV283" i="1"/>
  <c r="AW283" i="1" s="1"/>
  <c r="AV12" i="1"/>
  <c r="AV16" i="1"/>
  <c r="AW16" i="1" s="1"/>
  <c r="AV20" i="1"/>
  <c r="AW20" i="1" s="1"/>
  <c r="AV24" i="1"/>
  <c r="AW24" i="1" s="1"/>
  <c r="AV28" i="1"/>
  <c r="AW28" i="1" s="1"/>
  <c r="AV32" i="1"/>
  <c r="AW32" i="1" s="1"/>
  <c r="AV36" i="1"/>
  <c r="AW36" i="1" s="1"/>
  <c r="AV40" i="1"/>
  <c r="AW40" i="1" s="1"/>
  <c r="AV44" i="1"/>
  <c r="AW44" i="1" s="1"/>
  <c r="AV48" i="1"/>
  <c r="AW48" i="1" s="1"/>
  <c r="AV52" i="1"/>
  <c r="AW52" i="1" s="1"/>
  <c r="AV56" i="1"/>
  <c r="AW56" i="1" s="1"/>
  <c r="AV60" i="1"/>
  <c r="AW60" i="1" s="1"/>
  <c r="AV64" i="1"/>
  <c r="AW64" i="1" s="1"/>
  <c r="AV68" i="1"/>
  <c r="AW68" i="1" s="1"/>
  <c r="AV72" i="1"/>
  <c r="AW72" i="1" s="1"/>
  <c r="AV76" i="1"/>
  <c r="AW76" i="1" s="1"/>
  <c r="AV80" i="1"/>
  <c r="AW80" i="1" s="1"/>
  <c r="AV84" i="1"/>
  <c r="AW84" i="1" s="1"/>
  <c r="AV88" i="1"/>
  <c r="AW88" i="1" s="1"/>
  <c r="AV92" i="1"/>
  <c r="AW92" i="1" s="1"/>
  <c r="AV96" i="1"/>
  <c r="AW96" i="1" s="1"/>
  <c r="AV100" i="1"/>
  <c r="AW100" i="1" s="1"/>
  <c r="AV104" i="1"/>
  <c r="AW104" i="1" s="1"/>
  <c r="AV108" i="1"/>
  <c r="AW108" i="1" s="1"/>
  <c r="AV112" i="1"/>
  <c r="AW112" i="1" s="1"/>
  <c r="AV116" i="1"/>
  <c r="AW116" i="1" s="1"/>
  <c r="AV132" i="1"/>
  <c r="AW132" i="1" s="1"/>
  <c r="AV140" i="1"/>
  <c r="AW140" i="1" s="1"/>
  <c r="AV148" i="1"/>
  <c r="AW148" i="1" s="1"/>
  <c r="AV156" i="1"/>
  <c r="AW156" i="1" s="1"/>
  <c r="AV164" i="1"/>
  <c r="AW164" i="1" s="1"/>
  <c r="AV172" i="1"/>
  <c r="AW172" i="1" s="1"/>
  <c r="AV180" i="1"/>
  <c r="AW180" i="1" s="1"/>
  <c r="AV188" i="1"/>
  <c r="AW188" i="1" s="1"/>
  <c r="AV196" i="1"/>
  <c r="AW196" i="1" s="1"/>
  <c r="AV204" i="1"/>
  <c r="AW204" i="1" s="1"/>
  <c r="AV212" i="1"/>
  <c r="AW212" i="1" s="1"/>
  <c r="AV220" i="1"/>
  <c r="AW220" i="1" s="1"/>
  <c r="AV228" i="1"/>
  <c r="AW228" i="1" s="1"/>
  <c r="AV236" i="1"/>
  <c r="AW236" i="1" s="1"/>
  <c r="AV244" i="1"/>
  <c r="AW244" i="1" s="1"/>
  <c r="AV252" i="1"/>
  <c r="AW252" i="1" s="1"/>
  <c r="AV260" i="1"/>
  <c r="AW260" i="1" s="1"/>
  <c r="AV268" i="1"/>
  <c r="AW268" i="1" s="1"/>
  <c r="AV276" i="1"/>
  <c r="AW276" i="1" s="1"/>
  <c r="AV284" i="1"/>
  <c r="AW284" i="1" s="1"/>
  <c r="AV287" i="1"/>
  <c r="AW287" i="1" s="1"/>
  <c r="AV298" i="1"/>
  <c r="AW298" i="1" s="1"/>
  <c r="AV318" i="1"/>
  <c r="AW318" i="1" s="1"/>
  <c r="AV330" i="1"/>
  <c r="AW330" i="1" s="1"/>
  <c r="AV346" i="1"/>
  <c r="AW346" i="1" s="1"/>
  <c r="AV350" i="1"/>
  <c r="AW350" i="1" s="1"/>
  <c r="AV382" i="1"/>
  <c r="AW382" i="1" s="1"/>
  <c r="AV410" i="1"/>
  <c r="AW410" i="1" s="1"/>
  <c r="AV414" i="1"/>
  <c r="AW414" i="1" s="1"/>
  <c r="AV426" i="1"/>
  <c r="AW426" i="1" s="1"/>
  <c r="AV446" i="1"/>
  <c r="AW446" i="1" s="1"/>
  <c r="AV474" i="1"/>
  <c r="AW474" i="1" s="1"/>
  <c r="AV478" i="1"/>
  <c r="AW478" i="1" s="1"/>
  <c r="AV510" i="1"/>
  <c r="AW510" i="1" s="1"/>
  <c r="BP787" i="1"/>
  <c r="BP298" i="1"/>
  <c r="BP330" i="1"/>
  <c r="BP362" i="1"/>
  <c r="BP394" i="1"/>
  <c r="BP426" i="1"/>
  <c r="BP636" i="1"/>
  <c r="BP25" i="1"/>
  <c r="BP41" i="1"/>
  <c r="BP57" i="1"/>
  <c r="BP73" i="1"/>
  <c r="BP89" i="1"/>
  <c r="BP105" i="1"/>
  <c r="BQ105" i="1"/>
  <c r="BP121" i="1"/>
  <c r="BP137" i="1"/>
  <c r="BP153" i="1"/>
  <c r="BP169" i="1"/>
  <c r="BP185" i="1"/>
  <c r="BP201" i="1"/>
  <c r="BP217" i="1"/>
  <c r="BQ217" i="1"/>
  <c r="BP233" i="1"/>
  <c r="BP249" i="1"/>
  <c r="BP265" i="1"/>
  <c r="BP281" i="1"/>
  <c r="BP305" i="1"/>
  <c r="BP695" i="1"/>
  <c r="BP337" i="1"/>
  <c r="BP369" i="1"/>
  <c r="BP401" i="1"/>
  <c r="BP433" i="1"/>
  <c r="BP26" i="1"/>
  <c r="BP58" i="1"/>
  <c r="BP90" i="1"/>
  <c r="BP122" i="1"/>
  <c r="BP154" i="1"/>
  <c r="BQ154" i="1"/>
  <c r="BP186" i="1"/>
  <c r="BP218" i="1"/>
  <c r="BP250" i="1"/>
  <c r="BP783" i="1"/>
  <c r="BP312" i="1"/>
  <c r="BP344" i="1"/>
  <c r="BP376" i="1"/>
  <c r="BP408" i="1"/>
  <c r="BP440" i="1"/>
  <c r="BP19" i="1"/>
  <c r="BP55" i="1"/>
  <c r="BP87" i="1"/>
  <c r="BP119" i="1"/>
  <c r="BQ119" i="1"/>
  <c r="BP151" i="1"/>
  <c r="BP183" i="1"/>
  <c r="BP215" i="1"/>
  <c r="BP247" i="1"/>
  <c r="BP279" i="1"/>
  <c r="BP303" i="1"/>
  <c r="BP335" i="1"/>
  <c r="BP367" i="1"/>
  <c r="BP399" i="1"/>
  <c r="BQ399" i="1"/>
  <c r="BP431" i="1"/>
  <c r="BP92" i="1"/>
  <c r="BP220" i="1"/>
  <c r="BP272" i="1"/>
  <c r="BP316" i="1"/>
  <c r="BP380" i="1"/>
  <c r="BP716" i="1"/>
  <c r="BP396" i="1"/>
  <c r="BP300" i="1"/>
  <c r="BP652" i="1"/>
  <c r="BP175" i="1"/>
  <c r="BQ175" i="1"/>
  <c r="BP239" i="1"/>
  <c r="BP60" i="1"/>
  <c r="BP252" i="1"/>
  <c r="BQ252" i="1"/>
  <c r="BP292" i="1"/>
  <c r="BP324" i="1"/>
  <c r="BP356" i="1"/>
  <c r="BP388" i="1"/>
  <c r="BP420" i="1"/>
  <c r="BQ420" i="1"/>
  <c r="BP444" i="1"/>
  <c r="BP452" i="1"/>
  <c r="BP460" i="1"/>
  <c r="BP468" i="1"/>
  <c r="BP476" i="1"/>
  <c r="BQ476" i="1"/>
  <c r="BP484" i="1"/>
  <c r="BP492" i="1"/>
  <c r="BP500" i="1"/>
  <c r="BP508" i="1"/>
  <c r="BP516" i="1"/>
  <c r="BP524" i="1"/>
  <c r="BP532" i="1"/>
  <c r="BQ532" i="1"/>
  <c r="BP540" i="1"/>
  <c r="BP548" i="1"/>
  <c r="BP556" i="1"/>
  <c r="BP564" i="1"/>
  <c r="BP572" i="1"/>
  <c r="BP580" i="1"/>
  <c r="BP588" i="1"/>
  <c r="BQ588" i="1"/>
  <c r="BP596" i="1"/>
  <c r="BP604" i="1"/>
  <c r="BP612" i="1"/>
  <c r="BP620" i="1"/>
  <c r="BP628" i="1"/>
  <c r="BP648" i="1"/>
  <c r="BP664" i="1"/>
  <c r="BP672" i="1"/>
  <c r="BQ672" i="1"/>
  <c r="BP680" i="1"/>
  <c r="BP688" i="1"/>
  <c r="BP696" i="1"/>
  <c r="BP704" i="1"/>
  <c r="BP712" i="1"/>
  <c r="BP724" i="1"/>
  <c r="BP732" i="1"/>
  <c r="BP740" i="1"/>
  <c r="BP748" i="1"/>
  <c r="BP756" i="1"/>
  <c r="BQ756" i="1"/>
  <c r="BP764" i="1"/>
  <c r="BP341" i="1"/>
  <c r="BP405" i="1"/>
  <c r="BP240" i="1"/>
  <c r="BP669" i="1"/>
  <c r="BP677" i="1"/>
  <c r="BP685" i="1"/>
  <c r="BP697" i="1"/>
  <c r="BP705" i="1"/>
  <c r="BP713" i="1"/>
  <c r="BP721" i="1"/>
  <c r="BQ721" i="1"/>
  <c r="BP729" i="1"/>
  <c r="BP737" i="1"/>
  <c r="BP745" i="1"/>
  <c r="BP753" i="1"/>
  <c r="BP761" i="1"/>
  <c r="BP768" i="1"/>
  <c r="BP776" i="1"/>
  <c r="BP364" i="1"/>
  <c r="BQ364" i="1"/>
  <c r="BP206" i="1"/>
  <c r="BP291" i="1"/>
  <c r="BP307" i="1"/>
  <c r="BP323" i="1"/>
  <c r="BP339" i="1"/>
  <c r="BP355" i="1"/>
  <c r="BP371" i="1"/>
  <c r="BQ371" i="1"/>
  <c r="BP387" i="1"/>
  <c r="BP403" i="1"/>
  <c r="BP419" i="1"/>
  <c r="BP435" i="1"/>
  <c r="BP447" i="1"/>
  <c r="BP455" i="1"/>
  <c r="BQ455" i="1"/>
  <c r="BP770" i="1"/>
  <c r="BQ770" i="1"/>
  <c r="BP778" i="1"/>
  <c r="BP634" i="1"/>
  <c r="BP63" i="1"/>
  <c r="BQ63" i="1"/>
  <c r="BP127" i="1"/>
  <c r="BP255" i="1"/>
  <c r="BP383" i="1"/>
  <c r="BP230" i="1"/>
  <c r="BP618" i="1"/>
  <c r="BP626" i="1"/>
  <c r="BP638" i="1"/>
  <c r="BP646" i="1"/>
  <c r="BP654" i="1"/>
  <c r="BP662" i="1"/>
  <c r="BP670" i="1"/>
  <c r="BP678" i="1"/>
  <c r="BP686" i="1"/>
  <c r="BQ686" i="1"/>
  <c r="BP694" i="1"/>
  <c r="BP702" i="1"/>
  <c r="BP710" i="1"/>
  <c r="BP722" i="1"/>
  <c r="BP730" i="1"/>
  <c r="BP738" i="1"/>
  <c r="BP746" i="1"/>
  <c r="BP754" i="1"/>
  <c r="BP762" i="1"/>
  <c r="BQ322" i="1"/>
  <c r="BQ406" i="1"/>
  <c r="BQ490" i="1"/>
  <c r="BQ546" i="1"/>
  <c r="BQ602" i="1"/>
  <c r="BQ126" i="1"/>
  <c r="BQ203" i="1"/>
  <c r="BP788" i="1"/>
  <c r="BP16" i="1"/>
  <c r="BP282" i="1"/>
  <c r="BP314" i="1"/>
  <c r="BP346" i="1"/>
  <c r="BP378" i="1"/>
  <c r="BQ378" i="1"/>
  <c r="BP410" i="1"/>
  <c r="BP442" i="1"/>
  <c r="BP714" i="1"/>
  <c r="BQ714" i="1"/>
  <c r="BP17" i="1"/>
  <c r="BP33" i="1"/>
  <c r="BP49" i="1"/>
  <c r="BQ49" i="1"/>
  <c r="BP65" i="1"/>
  <c r="BP81" i="1"/>
  <c r="BP97" i="1"/>
  <c r="BP113" i="1"/>
  <c r="BP129" i="1"/>
  <c r="BP145" i="1"/>
  <c r="BP161" i="1"/>
  <c r="BQ161" i="1"/>
  <c r="BP177" i="1"/>
  <c r="BP193" i="1"/>
  <c r="BP209" i="1"/>
  <c r="BP225" i="1"/>
  <c r="BP241" i="1"/>
  <c r="BP257" i="1"/>
  <c r="BP273" i="1"/>
  <c r="BQ273" i="1"/>
  <c r="BP289" i="1"/>
  <c r="BP321" i="1"/>
  <c r="BP353" i="1"/>
  <c r="BP385" i="1"/>
  <c r="BQ385" i="1"/>
  <c r="BP417" i="1"/>
  <c r="BP693" i="1"/>
  <c r="BQ693" i="1"/>
  <c r="BP34" i="1"/>
  <c r="BP66" i="1"/>
  <c r="BP98" i="1"/>
  <c r="BQ98" i="1"/>
  <c r="BP130" i="1"/>
  <c r="BP162" i="1"/>
  <c r="BP194" i="1"/>
  <c r="BP242" i="1"/>
  <c r="BP274" i="1"/>
  <c r="BP671" i="1"/>
  <c r="BP296" i="1"/>
  <c r="BP328" i="1"/>
  <c r="BP360" i="1"/>
  <c r="BP392" i="1"/>
  <c r="BQ392" i="1"/>
  <c r="BP424" i="1"/>
  <c r="BP632" i="1"/>
  <c r="BP35" i="1"/>
  <c r="BQ35" i="1"/>
  <c r="BP71" i="1"/>
  <c r="BP103" i="1"/>
  <c r="BP135" i="1"/>
  <c r="BP167" i="1"/>
  <c r="BP199" i="1"/>
  <c r="BP231" i="1"/>
  <c r="BQ231" i="1"/>
  <c r="BP263" i="1"/>
  <c r="BP293" i="1"/>
  <c r="BP325" i="1"/>
  <c r="BP357" i="1"/>
  <c r="BQ357" i="1"/>
  <c r="BP389" i="1"/>
  <c r="BP421" i="1"/>
  <c r="BP28" i="1"/>
  <c r="BQ28" i="1"/>
  <c r="BP156" i="1"/>
  <c r="BP248" i="1"/>
  <c r="BP284" i="1"/>
  <c r="BP348" i="1"/>
  <c r="BP412" i="1"/>
  <c r="BP332" i="1"/>
  <c r="BP428" i="1"/>
  <c r="BP143" i="1"/>
  <c r="BP207" i="1"/>
  <c r="BP271" i="1"/>
  <c r="BP188" i="1"/>
  <c r="BP276" i="1"/>
  <c r="BP308" i="1"/>
  <c r="BQ308" i="1"/>
  <c r="BP340" i="1"/>
  <c r="BP372" i="1"/>
  <c r="BP404" i="1"/>
  <c r="BP436" i="1"/>
  <c r="BP448" i="1"/>
  <c r="BQ448" i="1"/>
  <c r="BP456" i="1"/>
  <c r="BP464" i="1"/>
  <c r="BP472" i="1"/>
  <c r="BP480" i="1"/>
  <c r="BP488" i="1"/>
  <c r="BP496" i="1"/>
  <c r="BP504" i="1"/>
  <c r="BQ504" i="1"/>
  <c r="BP512" i="1"/>
  <c r="BP520" i="1"/>
  <c r="BP528" i="1"/>
  <c r="BP536" i="1"/>
  <c r="BP544" i="1"/>
  <c r="BP552" i="1"/>
  <c r="BP560" i="1"/>
  <c r="BQ560" i="1"/>
  <c r="BP568" i="1"/>
  <c r="BP576" i="1"/>
  <c r="BP584" i="1"/>
  <c r="BP592" i="1"/>
  <c r="BP600" i="1"/>
  <c r="BP608" i="1"/>
  <c r="BP616" i="1"/>
  <c r="BQ616" i="1"/>
  <c r="BP624" i="1"/>
  <c r="BP644" i="1"/>
  <c r="BQ644" i="1"/>
  <c r="BP660" i="1"/>
  <c r="BP668" i="1"/>
  <c r="BP676" i="1"/>
  <c r="BP684" i="1"/>
  <c r="BP692" i="1"/>
  <c r="BP700" i="1"/>
  <c r="BQ700" i="1"/>
  <c r="BP708" i="1"/>
  <c r="BP720" i="1"/>
  <c r="BP728" i="1"/>
  <c r="BQ728" i="1"/>
  <c r="BP736" i="1"/>
  <c r="BP744" i="1"/>
  <c r="BP752" i="1"/>
  <c r="BP760" i="1"/>
  <c r="BP309" i="1"/>
  <c r="BP373" i="1"/>
  <c r="BP437" i="1"/>
  <c r="BP280" i="1"/>
  <c r="BQ280" i="1"/>
  <c r="BP665" i="1"/>
  <c r="BQ665" i="1"/>
  <c r="BP673" i="1"/>
  <c r="BP681" i="1"/>
  <c r="BP689" i="1"/>
  <c r="BP701" i="1"/>
  <c r="BP709" i="1"/>
  <c r="BP717" i="1"/>
  <c r="BP725" i="1"/>
  <c r="BP733" i="1"/>
  <c r="BP741" i="1"/>
  <c r="BP749" i="1"/>
  <c r="BQ749" i="1"/>
  <c r="BP757" i="1"/>
  <c r="BP765" i="1"/>
  <c r="BP772" i="1"/>
  <c r="BP784" i="1"/>
  <c r="BQ784" i="1"/>
  <c r="BP780" i="1"/>
  <c r="BP214" i="1"/>
  <c r="BP299" i="1"/>
  <c r="BP315" i="1"/>
  <c r="BQ315" i="1"/>
  <c r="BP331" i="1"/>
  <c r="BP347" i="1"/>
  <c r="BP363" i="1"/>
  <c r="BP379" i="1"/>
  <c r="BP395" i="1"/>
  <c r="BP411" i="1"/>
  <c r="BP427" i="1"/>
  <c r="BQ427" i="1"/>
  <c r="BP443" i="1"/>
  <c r="BP451" i="1"/>
  <c r="BP459" i="1"/>
  <c r="BP774" i="1"/>
  <c r="BP782" i="1"/>
  <c r="BP27" i="1"/>
  <c r="BP95" i="1"/>
  <c r="BP191" i="1"/>
  <c r="BP319" i="1"/>
  <c r="BP124" i="1"/>
  <c r="BP222" i="1"/>
  <c r="BP238" i="1"/>
  <c r="BQ238" i="1"/>
  <c r="BP254" i="1"/>
  <c r="BP622" i="1"/>
  <c r="BP630" i="1"/>
  <c r="BQ630" i="1"/>
  <c r="BP642" i="1"/>
  <c r="BP650" i="1"/>
  <c r="BP658" i="1"/>
  <c r="BQ658" i="1"/>
  <c r="BP666" i="1"/>
  <c r="BP674" i="1"/>
  <c r="BP682" i="1"/>
  <c r="BP690" i="1"/>
  <c r="BP698" i="1"/>
  <c r="BP706" i="1"/>
  <c r="BP718" i="1"/>
  <c r="BP726" i="1"/>
  <c r="BP734" i="1"/>
  <c r="BP742" i="1"/>
  <c r="BQ742" i="1"/>
  <c r="BP750" i="1"/>
  <c r="BP758" i="1"/>
  <c r="BP766" i="1"/>
  <c r="BP771" i="1"/>
  <c r="BP775" i="1"/>
  <c r="BP779" i="1"/>
  <c r="BP767" i="1"/>
  <c r="BQ294" i="1"/>
  <c r="BQ350" i="1"/>
  <c r="BQ434" i="1"/>
  <c r="BQ462" i="1"/>
  <c r="BQ518" i="1"/>
  <c r="BQ574" i="1"/>
  <c r="BQ70" i="1"/>
  <c r="BQ91" i="1"/>
  <c r="AV13" i="1"/>
  <c r="AV120" i="1"/>
  <c r="AW120" i="1" s="1"/>
  <c r="AV124" i="1"/>
  <c r="AW124" i="1" s="1"/>
  <c r="AV746" i="1"/>
  <c r="AW746" i="1" s="1"/>
  <c r="AV292" i="1"/>
  <c r="AW292" i="1" s="1"/>
  <c r="R14" i="1"/>
  <c r="S789" i="1"/>
  <c r="AV17" i="1"/>
  <c r="AW17" i="1" s="1"/>
  <c r="AV21" i="1"/>
  <c r="AW21" i="1" s="1"/>
  <c r="AV25" i="1"/>
  <c r="AW25" i="1" s="1"/>
  <c r="AV29" i="1"/>
  <c r="AW29" i="1" s="1"/>
  <c r="AV33" i="1"/>
  <c r="AW33" i="1" s="1"/>
  <c r="AV37" i="1"/>
  <c r="AW37" i="1" s="1"/>
  <c r="AV41" i="1"/>
  <c r="AW41" i="1" s="1"/>
  <c r="AV49" i="1"/>
  <c r="AW49" i="1" s="1"/>
  <c r="AV57" i="1"/>
  <c r="AW57" i="1" s="1"/>
  <c r="AV61" i="1"/>
  <c r="AW61" i="1" s="1"/>
  <c r="AV65" i="1"/>
  <c r="AW65" i="1" s="1"/>
  <c r="AV73" i="1"/>
  <c r="AW73" i="1" s="1"/>
  <c r="AV81" i="1"/>
  <c r="AW81" i="1" s="1"/>
  <c r="AV85" i="1"/>
  <c r="AW85" i="1" s="1"/>
  <c r="AV89" i="1"/>
  <c r="AW89" i="1" s="1"/>
  <c r="AV93" i="1"/>
  <c r="AW93" i="1" s="1"/>
  <c r="AV97" i="1"/>
  <c r="AW97" i="1" s="1"/>
  <c r="AV105" i="1"/>
  <c r="AW105" i="1" s="1"/>
  <c r="AV113" i="1"/>
  <c r="AW113" i="1" s="1"/>
  <c r="AV121" i="1"/>
  <c r="AW121" i="1" s="1"/>
  <c r="AV125" i="1"/>
  <c r="AW125" i="1" s="1"/>
  <c r="AV14" i="1"/>
  <c r="AV18" i="1"/>
  <c r="AW18" i="1" s="1"/>
  <c r="AV22" i="1"/>
  <c r="AW22" i="1" s="1"/>
  <c r="AV26" i="1"/>
  <c r="AW26" i="1" s="1"/>
  <c r="AV30" i="1"/>
  <c r="AW30" i="1" s="1"/>
  <c r="AV34" i="1"/>
  <c r="AW34" i="1" s="1"/>
  <c r="AV38" i="1"/>
  <c r="AW38" i="1" s="1"/>
  <c r="AV42" i="1"/>
  <c r="AW42" i="1" s="1"/>
  <c r="AV46" i="1"/>
  <c r="AW46" i="1" s="1"/>
  <c r="AV50" i="1"/>
  <c r="AW50" i="1" s="1"/>
  <c r="AV54" i="1"/>
  <c r="AW54" i="1" s="1"/>
  <c r="AV58" i="1"/>
  <c r="AW58" i="1" s="1"/>
  <c r="AV62" i="1"/>
  <c r="AW62" i="1" s="1"/>
  <c r="AV66" i="1"/>
  <c r="AW66" i="1" s="1"/>
  <c r="AV70" i="1"/>
  <c r="AW70" i="1" s="1"/>
  <c r="AV74" i="1"/>
  <c r="AW74" i="1" s="1"/>
  <c r="AV78" i="1"/>
  <c r="AW78" i="1" s="1"/>
  <c r="AV82" i="1"/>
  <c r="AW82" i="1" s="1"/>
  <c r="AV86" i="1"/>
  <c r="AW86" i="1" s="1"/>
  <c r="AV90" i="1"/>
  <c r="AW90" i="1" s="1"/>
  <c r="AV94" i="1"/>
  <c r="AW94" i="1" s="1"/>
  <c r="AV98" i="1"/>
  <c r="AW98" i="1" s="1"/>
  <c r="AV102" i="1"/>
  <c r="AW102" i="1" s="1"/>
  <c r="AV106" i="1"/>
  <c r="AW106" i="1" s="1"/>
  <c r="AV110" i="1"/>
  <c r="AW110" i="1" s="1"/>
  <c r="AV114" i="1"/>
  <c r="AW114" i="1" s="1"/>
  <c r="AV118" i="1"/>
  <c r="AW118" i="1" s="1"/>
  <c r="AV122" i="1"/>
  <c r="AW122" i="1" s="1"/>
  <c r="AV126" i="1"/>
  <c r="AW126" i="1" s="1"/>
  <c r="AV130" i="1"/>
  <c r="AW130" i="1" s="1"/>
  <c r="AV134" i="1"/>
  <c r="AW134" i="1" s="1"/>
  <c r="AV138" i="1"/>
  <c r="AW138" i="1" s="1"/>
  <c r="AV142" i="1"/>
  <c r="AW142" i="1" s="1"/>
  <c r="AV146" i="1"/>
  <c r="AW146" i="1" s="1"/>
  <c r="AV150" i="1"/>
  <c r="AW150" i="1" s="1"/>
  <c r="AV154" i="1"/>
  <c r="AW154" i="1" s="1"/>
  <c r="AV158" i="1"/>
  <c r="AW158" i="1" s="1"/>
  <c r="AV162" i="1"/>
  <c r="AW162" i="1" s="1"/>
  <c r="AV166" i="1"/>
  <c r="AW166" i="1" s="1"/>
  <c r="AV170" i="1"/>
  <c r="AW170" i="1" s="1"/>
  <c r="AV174" i="1"/>
  <c r="AW174" i="1" s="1"/>
  <c r="AV178" i="1"/>
  <c r="AW178" i="1" s="1"/>
  <c r="AV182" i="1"/>
  <c r="AW182" i="1" s="1"/>
  <c r="AV186" i="1"/>
  <c r="AW186" i="1" s="1"/>
  <c r="AV190" i="1"/>
  <c r="AW190" i="1" s="1"/>
  <c r="AV194" i="1"/>
  <c r="AW194" i="1" s="1"/>
  <c r="AV198" i="1"/>
  <c r="AW198" i="1" s="1"/>
  <c r="AV202" i="1"/>
  <c r="AW202" i="1" s="1"/>
  <c r="AV206" i="1"/>
  <c r="AW206" i="1" s="1"/>
  <c r="AV210" i="1"/>
  <c r="AW210" i="1" s="1"/>
  <c r="AV214" i="1"/>
  <c r="AW214" i="1" s="1"/>
  <c r="AV218" i="1"/>
  <c r="AW218" i="1" s="1"/>
  <c r="AV222" i="1"/>
  <c r="AW222" i="1" s="1"/>
  <c r="AV226" i="1"/>
  <c r="AW226" i="1" s="1"/>
  <c r="AV230" i="1"/>
  <c r="AW230" i="1" s="1"/>
  <c r="AV234" i="1"/>
  <c r="AW234" i="1" s="1"/>
  <c r="AV238" i="1"/>
  <c r="AW238" i="1" s="1"/>
  <c r="AV242" i="1"/>
  <c r="AW242" i="1" s="1"/>
  <c r="AV246" i="1"/>
  <c r="AW246" i="1" s="1"/>
  <c r="AV250" i="1"/>
  <c r="AW250" i="1" s="1"/>
  <c r="AV254" i="1"/>
  <c r="AW254" i="1" s="1"/>
  <c r="AV258" i="1"/>
  <c r="AW258" i="1" s="1"/>
  <c r="AV262" i="1"/>
  <c r="AW262" i="1" s="1"/>
  <c r="AV266" i="1"/>
  <c r="AW266" i="1" s="1"/>
  <c r="AV270" i="1"/>
  <c r="AW270" i="1" s="1"/>
  <c r="AV274" i="1"/>
  <c r="AW274" i="1" s="1"/>
  <c r="AV278" i="1"/>
  <c r="AW278" i="1" s="1"/>
  <c r="AV282" i="1"/>
  <c r="AW282" i="1" s="1"/>
  <c r="AV286" i="1"/>
  <c r="AW286" i="1" s="1"/>
  <c r="AV549" i="1"/>
  <c r="AW549" i="1" s="1"/>
  <c r="AV324" i="1"/>
  <c r="AW324" i="1" s="1"/>
  <c r="AV356" i="1"/>
  <c r="AW356" i="1" s="1"/>
  <c r="AV388" i="1"/>
  <c r="AW388" i="1" s="1"/>
  <c r="AV420" i="1"/>
  <c r="AW420" i="1" s="1"/>
  <c r="AV484" i="1"/>
  <c r="AW484" i="1" s="1"/>
  <c r="AV516" i="1"/>
  <c r="AW516" i="1" s="1"/>
  <c r="AV548" i="1"/>
  <c r="AW548" i="1" s="1"/>
  <c r="AV580" i="1"/>
  <c r="AW580" i="1" s="1"/>
  <c r="AV612" i="1"/>
  <c r="AW612" i="1" s="1"/>
  <c r="AV644" i="1"/>
  <c r="AW644" i="1" s="1"/>
  <c r="BN237" i="1"/>
  <c r="BQ237" i="1" s="1"/>
  <c r="BN762" i="1"/>
  <c r="BQ762" i="1" s="1"/>
  <c r="BN734" i="1"/>
  <c r="BQ734" i="1" s="1"/>
  <c r="BN706" i="1"/>
  <c r="BQ706" i="1" s="1"/>
  <c r="BN678" i="1"/>
  <c r="BQ678" i="1" s="1"/>
  <c r="BN650" i="1"/>
  <c r="BQ650" i="1" s="1"/>
  <c r="BN622" i="1"/>
  <c r="BQ622" i="1" s="1"/>
  <c r="BN594" i="1"/>
  <c r="BQ594" i="1" s="1"/>
  <c r="BN566" i="1"/>
  <c r="BQ566" i="1" s="1"/>
  <c r="BN538" i="1"/>
  <c r="BQ538" i="1" s="1"/>
  <c r="BN510" i="1"/>
  <c r="BQ510" i="1" s="1"/>
  <c r="BN482" i="1"/>
  <c r="BQ482" i="1" s="1"/>
  <c r="BN454" i="1"/>
  <c r="BQ454" i="1" s="1"/>
  <c r="BN426" i="1"/>
  <c r="BQ426" i="1" s="1"/>
  <c r="BN398" i="1"/>
  <c r="BQ398" i="1" s="1"/>
  <c r="BN370" i="1"/>
  <c r="BQ370" i="1" s="1"/>
  <c r="BN342" i="1"/>
  <c r="BQ342" i="1" s="1"/>
  <c r="BN314" i="1"/>
  <c r="BQ314" i="1" s="1"/>
  <c r="BN286" i="1"/>
  <c r="BQ286" i="1" s="1"/>
  <c r="BN258" i="1"/>
  <c r="BQ258" i="1" s="1"/>
  <c r="BN230" i="1"/>
  <c r="BQ230" i="1" s="1"/>
  <c r="BN202" i="1"/>
  <c r="BQ202" i="1" s="1"/>
  <c r="BN174" i="1"/>
  <c r="BQ174" i="1" s="1"/>
  <c r="BN146" i="1"/>
  <c r="BQ146" i="1" s="1"/>
  <c r="BN118" i="1"/>
  <c r="BQ118" i="1" s="1"/>
  <c r="BN90" i="1"/>
  <c r="BQ90" i="1" s="1"/>
  <c r="BN62" i="1"/>
  <c r="BQ62" i="1" s="1"/>
  <c r="BN447" i="1"/>
  <c r="BQ447" i="1" s="1"/>
  <c r="BN601" i="1"/>
  <c r="BQ601" i="1" s="1"/>
  <c r="BN573" i="1"/>
  <c r="BQ573" i="1" s="1"/>
  <c r="BN545" i="1"/>
  <c r="BQ545" i="1" s="1"/>
  <c r="BN517" i="1"/>
  <c r="BQ517" i="1" s="1"/>
  <c r="BN489" i="1"/>
  <c r="BQ489" i="1" s="1"/>
  <c r="BN461" i="1"/>
  <c r="BQ461" i="1" s="1"/>
  <c r="BN419" i="1"/>
  <c r="BQ419" i="1" s="1"/>
  <c r="BN391" i="1"/>
  <c r="BQ391" i="1" s="1"/>
  <c r="BN363" i="1"/>
  <c r="BQ363" i="1" s="1"/>
  <c r="BN335" i="1"/>
  <c r="BQ335" i="1" s="1"/>
  <c r="BN307" i="1"/>
  <c r="BQ307" i="1" s="1"/>
  <c r="BN279" i="1"/>
  <c r="BQ279" i="1" s="1"/>
  <c r="BN251" i="1"/>
  <c r="BQ251" i="1" s="1"/>
  <c r="BN209" i="1"/>
  <c r="BQ209" i="1" s="1"/>
  <c r="BN181" i="1"/>
  <c r="BQ181" i="1" s="1"/>
  <c r="BN153" i="1"/>
  <c r="BQ153" i="1" s="1"/>
  <c r="BN125" i="1"/>
  <c r="BQ125" i="1" s="1"/>
  <c r="BN97" i="1"/>
  <c r="BQ97" i="1" s="1"/>
  <c r="BN69" i="1"/>
  <c r="BQ69" i="1" s="1"/>
  <c r="BN41" i="1"/>
  <c r="BQ41" i="1" s="1"/>
  <c r="BN783" i="1"/>
  <c r="BQ783" i="1" s="1"/>
  <c r="BN755" i="1"/>
  <c r="BQ755" i="1" s="1"/>
  <c r="BN727" i="1"/>
  <c r="BQ727" i="1" s="1"/>
  <c r="BN699" i="1"/>
  <c r="BQ699" i="1" s="1"/>
  <c r="BN671" i="1"/>
  <c r="BQ671" i="1" s="1"/>
  <c r="BN643" i="1"/>
  <c r="BQ643" i="1" s="1"/>
  <c r="BN615" i="1"/>
  <c r="BQ615" i="1" s="1"/>
  <c r="BN790" i="1"/>
  <c r="BN776" i="1"/>
  <c r="BQ776" i="1" s="1"/>
  <c r="BN748" i="1"/>
  <c r="BQ748" i="1" s="1"/>
  <c r="BN720" i="1"/>
  <c r="BQ720" i="1" s="1"/>
  <c r="BN692" i="1"/>
  <c r="BQ692" i="1" s="1"/>
  <c r="BN664" i="1"/>
  <c r="BQ664" i="1" s="1"/>
  <c r="BN636" i="1"/>
  <c r="BQ636" i="1" s="1"/>
  <c r="BN608" i="1"/>
  <c r="BQ608" i="1" s="1"/>
  <c r="BN580" i="1"/>
  <c r="BQ580" i="1" s="1"/>
  <c r="BN552" i="1"/>
  <c r="BQ552" i="1" s="1"/>
  <c r="BN524" i="1"/>
  <c r="BQ524" i="1" s="1"/>
  <c r="BN496" i="1"/>
  <c r="BQ496" i="1" s="1"/>
  <c r="BN468" i="1"/>
  <c r="BQ468" i="1" s="1"/>
  <c r="BN440" i="1"/>
  <c r="BQ440" i="1" s="1"/>
  <c r="BN412" i="1"/>
  <c r="BQ412" i="1" s="1"/>
  <c r="BN384" i="1"/>
  <c r="BQ384" i="1" s="1"/>
  <c r="BN356" i="1"/>
  <c r="BQ356" i="1" s="1"/>
  <c r="BN328" i="1"/>
  <c r="BQ328" i="1" s="1"/>
  <c r="BN300" i="1"/>
  <c r="BQ300" i="1" s="1"/>
  <c r="BN272" i="1"/>
  <c r="BQ272" i="1" s="1"/>
  <c r="BN244" i="1"/>
  <c r="BQ244" i="1" s="1"/>
  <c r="BN216" i="1"/>
  <c r="BQ216" i="1" s="1"/>
  <c r="BN188" i="1"/>
  <c r="BQ188" i="1" s="1"/>
  <c r="BN160" i="1"/>
  <c r="BQ160" i="1" s="1"/>
  <c r="BN132" i="1"/>
  <c r="BQ132" i="1" s="1"/>
  <c r="BN104" i="1"/>
  <c r="BQ104" i="1" s="1"/>
  <c r="BN76" i="1"/>
  <c r="BQ76" i="1" s="1"/>
  <c r="BN48" i="1"/>
  <c r="BQ48" i="1" s="1"/>
  <c r="BN587" i="1"/>
  <c r="BQ587" i="1" s="1"/>
  <c r="BN559" i="1"/>
  <c r="BQ559" i="1" s="1"/>
  <c r="BN531" i="1"/>
  <c r="BQ531" i="1" s="1"/>
  <c r="BN503" i="1"/>
  <c r="BQ503" i="1" s="1"/>
  <c r="BN475" i="1"/>
  <c r="BQ475" i="1" s="1"/>
  <c r="BN433" i="1"/>
  <c r="BQ433" i="1" s="1"/>
  <c r="BN405" i="1"/>
  <c r="BQ405" i="1" s="1"/>
  <c r="BN377" i="1"/>
  <c r="BQ377" i="1" s="1"/>
  <c r="BN349" i="1"/>
  <c r="BQ349" i="1" s="1"/>
  <c r="BN321" i="1"/>
  <c r="BQ321" i="1" s="1"/>
  <c r="BN293" i="1"/>
  <c r="BQ293" i="1" s="1"/>
  <c r="BN265" i="1"/>
  <c r="BQ265" i="1" s="1"/>
  <c r="BN223" i="1"/>
  <c r="BQ223" i="1" s="1"/>
  <c r="BN195" i="1"/>
  <c r="BQ195" i="1" s="1"/>
  <c r="BN167" i="1"/>
  <c r="BQ167" i="1" s="1"/>
  <c r="BN139" i="1"/>
  <c r="BQ139" i="1" s="1"/>
  <c r="BN111" i="1"/>
  <c r="BQ111" i="1" s="1"/>
  <c r="BN83" i="1"/>
  <c r="BQ83" i="1" s="1"/>
  <c r="BN55" i="1"/>
  <c r="BQ55" i="1" s="1"/>
  <c r="BN769" i="1"/>
  <c r="BQ769" i="1" s="1"/>
  <c r="BN741" i="1"/>
  <c r="BQ741" i="1" s="1"/>
  <c r="BN713" i="1"/>
  <c r="BQ713" i="1" s="1"/>
  <c r="BN685" i="1"/>
  <c r="BQ685" i="1" s="1"/>
  <c r="BN657" i="1"/>
  <c r="BQ657" i="1" s="1"/>
  <c r="BN629" i="1"/>
  <c r="BQ629" i="1" s="1"/>
  <c r="BN20" i="1"/>
  <c r="BQ20" i="1" s="1"/>
  <c r="BN27" i="1"/>
  <c r="BQ27" i="1" s="1"/>
  <c r="BN34" i="1"/>
  <c r="BQ34" i="1" s="1"/>
  <c r="AV778" i="1"/>
  <c r="AW778" i="1" s="1"/>
  <c r="AV702" i="1"/>
  <c r="AW702" i="1" s="1"/>
  <c r="AV128" i="1"/>
  <c r="AW128" i="1" s="1"/>
  <c r="AV136" i="1"/>
  <c r="AW136" i="1" s="1"/>
  <c r="AV144" i="1"/>
  <c r="AW144" i="1" s="1"/>
  <c r="AV152" i="1"/>
  <c r="AW152" i="1" s="1"/>
  <c r="AV160" i="1"/>
  <c r="AW160" i="1" s="1"/>
  <c r="AV168" i="1"/>
  <c r="AW168" i="1" s="1"/>
  <c r="AV176" i="1"/>
  <c r="AW176" i="1" s="1"/>
  <c r="AV184" i="1"/>
  <c r="AW184" i="1" s="1"/>
  <c r="AV192" i="1"/>
  <c r="AW192" i="1" s="1"/>
  <c r="AV200" i="1"/>
  <c r="AW200" i="1" s="1"/>
  <c r="AV208" i="1"/>
  <c r="AW208" i="1" s="1"/>
  <c r="AV216" i="1"/>
  <c r="AW216" i="1" s="1"/>
  <c r="AV224" i="1"/>
  <c r="AW224" i="1" s="1"/>
  <c r="AV232" i="1"/>
  <c r="AW232" i="1" s="1"/>
  <c r="AV240" i="1"/>
  <c r="AW240" i="1" s="1"/>
  <c r="AV248" i="1"/>
  <c r="AW248" i="1" s="1"/>
  <c r="AV256" i="1"/>
  <c r="AW256" i="1" s="1"/>
  <c r="AV264" i="1"/>
  <c r="AW264" i="1" s="1"/>
  <c r="AV272" i="1"/>
  <c r="AW272" i="1" s="1"/>
  <c r="AV280" i="1"/>
  <c r="AW280" i="1" s="1"/>
  <c r="AV663" i="1"/>
  <c r="AW663" i="1" s="1"/>
  <c r="AV671" i="1"/>
  <c r="AW671" i="1" s="1"/>
  <c r="AV679" i="1"/>
  <c r="AW679" i="1" s="1"/>
  <c r="AV687" i="1"/>
  <c r="AW687" i="1" s="1"/>
  <c r="AV695" i="1"/>
  <c r="AW695" i="1" s="1"/>
  <c r="AV703" i="1"/>
  <c r="AW703" i="1" s="1"/>
  <c r="AV711" i="1"/>
  <c r="AW711" i="1" s="1"/>
  <c r="AV719" i="1"/>
  <c r="AW719" i="1" s="1"/>
  <c r="AV727" i="1"/>
  <c r="AW727" i="1" s="1"/>
  <c r="AV739" i="1"/>
  <c r="AW739" i="1" s="1"/>
  <c r="AV743" i="1"/>
  <c r="AW743" i="1" s="1"/>
  <c r="AV759" i="1"/>
  <c r="AW759" i="1" s="1"/>
  <c r="AV771" i="1"/>
  <c r="AW771" i="1" s="1"/>
  <c r="AV775" i="1"/>
  <c r="AW775" i="1" s="1"/>
  <c r="AV294" i="1"/>
  <c r="AW294" i="1" s="1"/>
  <c r="AV306" i="1"/>
  <c r="AW306" i="1" s="1"/>
  <c r="AV310" i="1"/>
  <c r="AW310" i="1" s="1"/>
  <c r="AV314" i="1"/>
  <c r="AW314" i="1" s="1"/>
  <c r="AV326" i="1"/>
  <c r="AW326" i="1" s="1"/>
  <c r="AV338" i="1"/>
  <c r="AW338" i="1" s="1"/>
  <c r="AV342" i="1"/>
  <c r="AW342" i="1" s="1"/>
  <c r="AV358" i="1"/>
  <c r="AW358" i="1" s="1"/>
  <c r="AV362" i="1"/>
  <c r="AW362" i="1" s="1"/>
  <c r="AV370" i="1"/>
  <c r="AW370" i="1" s="1"/>
  <c r="AV374" i="1"/>
  <c r="AW374" i="1" s="1"/>
  <c r="AV378" i="1"/>
  <c r="AW378" i="1" s="1"/>
  <c r="AV390" i="1"/>
  <c r="AW390" i="1" s="1"/>
  <c r="AV394" i="1"/>
  <c r="AW394" i="1" s="1"/>
  <c r="AV402" i="1"/>
  <c r="AW402" i="1" s="1"/>
  <c r="AV406" i="1"/>
  <c r="AW406" i="1" s="1"/>
  <c r="AV422" i="1"/>
  <c r="AW422" i="1" s="1"/>
  <c r="AV434" i="1"/>
  <c r="AW434" i="1" s="1"/>
  <c r="AV438" i="1"/>
  <c r="AW438" i="1" s="1"/>
  <c r="AV442" i="1"/>
  <c r="AW442" i="1" s="1"/>
  <c r="AV454" i="1"/>
  <c r="AW454" i="1" s="1"/>
  <c r="AV458" i="1"/>
  <c r="AW458" i="1" s="1"/>
  <c r="AV466" i="1"/>
  <c r="AW466" i="1" s="1"/>
  <c r="AV470" i="1"/>
  <c r="AW470" i="1" s="1"/>
  <c r="AV486" i="1"/>
  <c r="AW486" i="1" s="1"/>
  <c r="AV490" i="1"/>
  <c r="AW490" i="1" s="1"/>
  <c r="AV498" i="1"/>
  <c r="AW498" i="1" s="1"/>
  <c r="AV502" i="1"/>
  <c r="AW502" i="1" s="1"/>
  <c r="AV506" i="1"/>
  <c r="AW506" i="1" s="1"/>
  <c r="BM12" i="1"/>
  <c r="BI788" i="1"/>
  <c r="BI16" i="1"/>
  <c r="BI787" i="1"/>
  <c r="BH791" i="1"/>
  <c r="BH13" i="1"/>
  <c r="BH790" i="1"/>
  <c r="BJ792" i="1"/>
  <c r="BJ12" i="1"/>
  <c r="AV670" i="1"/>
  <c r="AW670" i="1" s="1"/>
  <c r="AV686" i="1"/>
  <c r="AW686" i="1" s="1"/>
  <c r="AV718" i="1"/>
  <c r="AW718" i="1" s="1"/>
  <c r="AV730" i="1"/>
  <c r="AW730" i="1" s="1"/>
  <c r="AV738" i="1"/>
  <c r="AW738" i="1" s="1"/>
  <c r="AV754" i="1"/>
  <c r="AW754" i="1" s="1"/>
  <c r="AV762" i="1"/>
  <c r="AW762" i="1" s="1"/>
  <c r="AV770" i="1"/>
  <c r="AW770" i="1" s="1"/>
  <c r="AV786" i="1"/>
  <c r="AW786" i="1" s="1"/>
  <c r="AV452" i="1"/>
  <c r="AW452" i="1" s="1"/>
  <c r="BG15" i="1"/>
  <c r="BF15" i="1"/>
  <c r="BE789" i="1"/>
  <c r="AZ789" i="1" s="1"/>
  <c r="BE14" i="1"/>
  <c r="AZ14" i="1" s="1"/>
  <c r="BA14" i="1" s="1"/>
  <c r="BC792" i="1"/>
  <c r="BD792" i="1"/>
  <c r="BC12" i="1"/>
  <c r="BD12" i="1"/>
  <c r="AV300" i="1"/>
  <c r="AW300" i="1" s="1"/>
  <c r="AV308" i="1"/>
  <c r="AW308" i="1" s="1"/>
  <c r="AV316" i="1"/>
  <c r="AW316" i="1" s="1"/>
  <c r="AV332" i="1"/>
  <c r="AW332" i="1" s="1"/>
  <c r="AV340" i="1"/>
  <c r="AW340" i="1" s="1"/>
  <c r="AV348" i="1"/>
  <c r="AW348" i="1" s="1"/>
  <c r="AV364" i="1"/>
  <c r="AW364" i="1" s="1"/>
  <c r="AV372" i="1"/>
  <c r="AW372" i="1" s="1"/>
  <c r="AV380" i="1"/>
  <c r="AW380" i="1" s="1"/>
  <c r="AV396" i="1"/>
  <c r="AW396" i="1" s="1"/>
  <c r="AV404" i="1"/>
  <c r="AW404" i="1" s="1"/>
  <c r="AV412" i="1"/>
  <c r="AW412" i="1" s="1"/>
  <c r="AV428" i="1"/>
  <c r="AW428" i="1" s="1"/>
  <c r="AV436" i="1"/>
  <c r="AW436" i="1" s="1"/>
  <c r="AV444" i="1"/>
  <c r="AW444" i="1" s="1"/>
  <c r="AV460" i="1"/>
  <c r="AW460" i="1" s="1"/>
  <c r="AV468" i="1"/>
  <c r="AW468" i="1" s="1"/>
  <c r="AV476" i="1"/>
  <c r="AW476" i="1" s="1"/>
  <c r="AV492" i="1"/>
  <c r="AW492" i="1" s="1"/>
  <c r="AV500" i="1"/>
  <c r="AW500" i="1" s="1"/>
  <c r="AV508" i="1"/>
  <c r="AW508" i="1" s="1"/>
  <c r="AV520" i="1"/>
  <c r="AW520" i="1" s="1"/>
  <c r="AV524" i="1"/>
  <c r="AW524" i="1" s="1"/>
  <c r="AV528" i="1"/>
  <c r="AW528" i="1" s="1"/>
  <c r="AV532" i="1"/>
  <c r="AW532" i="1" s="1"/>
  <c r="AV536" i="1"/>
  <c r="AW536" i="1" s="1"/>
  <c r="AV540" i="1"/>
  <c r="AW540" i="1" s="1"/>
  <c r="AV544" i="1"/>
  <c r="AW544" i="1" s="1"/>
  <c r="AV552" i="1"/>
  <c r="AW552" i="1" s="1"/>
  <c r="AV556" i="1"/>
  <c r="AW556" i="1" s="1"/>
  <c r="AV560" i="1"/>
  <c r="AW560" i="1" s="1"/>
  <c r="AV564" i="1"/>
  <c r="AW564" i="1" s="1"/>
  <c r="AV568" i="1"/>
  <c r="AW568" i="1" s="1"/>
  <c r="AV572" i="1"/>
  <c r="AW572" i="1" s="1"/>
  <c r="AV576" i="1"/>
  <c r="AW576" i="1" s="1"/>
  <c r="AV584" i="1"/>
  <c r="AW584" i="1" s="1"/>
  <c r="AV588" i="1"/>
  <c r="AW588" i="1" s="1"/>
  <c r="AV592" i="1"/>
  <c r="AW592" i="1" s="1"/>
  <c r="AV596" i="1"/>
  <c r="AW596" i="1" s="1"/>
  <c r="AV600" i="1"/>
  <c r="AW600" i="1" s="1"/>
  <c r="AV604" i="1"/>
  <c r="AW604" i="1" s="1"/>
  <c r="AV608" i="1"/>
  <c r="AW608" i="1" s="1"/>
  <c r="AV616" i="1"/>
  <c r="AW616" i="1" s="1"/>
  <c r="AV620" i="1"/>
  <c r="AW620" i="1" s="1"/>
  <c r="AV624" i="1"/>
  <c r="AW624" i="1" s="1"/>
  <c r="AV628" i="1"/>
  <c r="AW628" i="1" s="1"/>
  <c r="AV632" i="1"/>
  <c r="AW632" i="1" s="1"/>
  <c r="AV636" i="1"/>
  <c r="AW636" i="1" s="1"/>
  <c r="AV640" i="1"/>
  <c r="AW640" i="1" s="1"/>
  <c r="AV648" i="1"/>
  <c r="AW648" i="1" s="1"/>
  <c r="AV652" i="1"/>
  <c r="AW652" i="1" s="1"/>
  <c r="AV656" i="1"/>
  <c r="AW656" i="1" s="1"/>
  <c r="AV660" i="1"/>
  <c r="AW660" i="1" s="1"/>
  <c r="AV664" i="1"/>
  <c r="AW664" i="1" s="1"/>
  <c r="AV668" i="1"/>
  <c r="AW668" i="1" s="1"/>
  <c r="AV672" i="1"/>
  <c r="AW672" i="1" s="1"/>
  <c r="AV676" i="1"/>
  <c r="AW676" i="1" s="1"/>
  <c r="AV680" i="1"/>
  <c r="AW680" i="1" s="1"/>
  <c r="AV684" i="1"/>
  <c r="AW684" i="1" s="1"/>
  <c r="AV688" i="1"/>
  <c r="AW688" i="1" s="1"/>
  <c r="AV692" i="1"/>
  <c r="AW692" i="1" s="1"/>
  <c r="AV696" i="1"/>
  <c r="AW696" i="1" s="1"/>
  <c r="AV700" i="1"/>
  <c r="AW700" i="1" s="1"/>
  <c r="AV704" i="1"/>
  <c r="AW704" i="1" s="1"/>
  <c r="AV708" i="1"/>
  <c r="AW708" i="1" s="1"/>
  <c r="AV712" i="1"/>
  <c r="AW712" i="1" s="1"/>
  <c r="AV716" i="1"/>
  <c r="AW716" i="1" s="1"/>
  <c r="AV720" i="1"/>
  <c r="AW720" i="1" s="1"/>
  <c r="AV724" i="1"/>
  <c r="AW724" i="1" s="1"/>
  <c r="AV728" i="1"/>
  <c r="AW728" i="1" s="1"/>
  <c r="AV732" i="1"/>
  <c r="AW732" i="1" s="1"/>
  <c r="AV736" i="1"/>
  <c r="AW736" i="1" s="1"/>
  <c r="AV740" i="1"/>
  <c r="AW740" i="1" s="1"/>
  <c r="AV744" i="1"/>
  <c r="AW744" i="1" s="1"/>
  <c r="AV748" i="1"/>
  <c r="AW748" i="1" s="1"/>
  <c r="AV752" i="1"/>
  <c r="AW752" i="1" s="1"/>
  <c r="AV756" i="1"/>
  <c r="AW756" i="1" s="1"/>
  <c r="AV760" i="1"/>
  <c r="AW760" i="1" s="1"/>
  <c r="AV764" i="1"/>
  <c r="AW764" i="1" s="1"/>
  <c r="AV768" i="1"/>
  <c r="AW768" i="1" s="1"/>
  <c r="AV772" i="1"/>
  <c r="AW772" i="1" s="1"/>
  <c r="AV776" i="1"/>
  <c r="AW776" i="1" s="1"/>
  <c r="AV780" i="1"/>
  <c r="AW780" i="1" s="1"/>
  <c r="AV784" i="1"/>
  <c r="AW784" i="1" s="1"/>
  <c r="AV788" i="1"/>
  <c r="AW788" i="1" s="1"/>
  <c r="AV581" i="1"/>
  <c r="AW581" i="1" s="1"/>
  <c r="AV790" i="1"/>
  <c r="AV782" i="1"/>
  <c r="AW782" i="1" s="1"/>
  <c r="AV774" i="1"/>
  <c r="AW774" i="1" s="1"/>
  <c r="AV766" i="1"/>
  <c r="AW766" i="1" s="1"/>
  <c r="AV758" i="1"/>
  <c r="AW758" i="1" s="1"/>
  <c r="AV750" i="1"/>
  <c r="AW750" i="1" s="1"/>
  <c r="AV742" i="1"/>
  <c r="AW742" i="1" s="1"/>
  <c r="AV734" i="1"/>
  <c r="AW734" i="1" s="1"/>
  <c r="AV726" i="1"/>
  <c r="AW726" i="1" s="1"/>
  <c r="AV710" i="1"/>
  <c r="AW710" i="1" s="1"/>
  <c r="AV694" i="1"/>
  <c r="AW694" i="1" s="1"/>
  <c r="AV678" i="1"/>
  <c r="AW678" i="1" s="1"/>
  <c r="AV373" i="1"/>
  <c r="AW373" i="1" s="1"/>
  <c r="AV501" i="1"/>
  <c r="AW501" i="1" s="1"/>
  <c r="AV615" i="1"/>
  <c r="AW615" i="1" s="1"/>
  <c r="AV623" i="1"/>
  <c r="AW623" i="1" s="1"/>
  <c r="AV631" i="1"/>
  <c r="AW631" i="1" s="1"/>
  <c r="AV639" i="1"/>
  <c r="AW639" i="1" s="1"/>
  <c r="AV647" i="1"/>
  <c r="AW647" i="1" s="1"/>
  <c r="AV655" i="1"/>
  <c r="AW655" i="1" s="1"/>
  <c r="AV791" i="1"/>
  <c r="AT792" i="1"/>
  <c r="AR792" i="1"/>
  <c r="BM792" i="1" s="1"/>
  <c r="AR11" i="1"/>
  <c r="AT11" i="1"/>
  <c r="F793" i="1"/>
  <c r="AR793" i="1" s="1"/>
  <c r="AU11" i="1"/>
  <c r="AU792" i="1"/>
  <c r="AS792" i="1"/>
  <c r="AS11" i="1"/>
  <c r="O790" i="1"/>
  <c r="M790" i="1"/>
  <c r="P790" i="1"/>
  <c r="N790" i="1"/>
  <c r="O791" i="1"/>
  <c r="M791" i="1"/>
  <c r="P791" i="1"/>
  <c r="N791" i="1"/>
  <c r="O13" i="1"/>
  <c r="M13" i="1"/>
  <c r="P13" i="1"/>
  <c r="N13" i="1"/>
  <c r="K790" i="1"/>
  <c r="K791" i="1"/>
  <c r="K13" i="1"/>
  <c r="AV533" i="1"/>
  <c r="AW533" i="1" s="1"/>
  <c r="AV565" i="1"/>
  <c r="AW565" i="1" s="1"/>
  <c r="AV597" i="1"/>
  <c r="AW597" i="1" s="1"/>
  <c r="AV722" i="1"/>
  <c r="AW722" i="1" s="1"/>
  <c r="AV714" i="1"/>
  <c r="AW714" i="1" s="1"/>
  <c r="AV706" i="1"/>
  <c r="AW706" i="1" s="1"/>
  <c r="AV698" i="1"/>
  <c r="AW698" i="1" s="1"/>
  <c r="AV690" i="1"/>
  <c r="AW690" i="1" s="1"/>
  <c r="AV682" i="1"/>
  <c r="AW682" i="1" s="1"/>
  <c r="AV674" i="1"/>
  <c r="AW674" i="1" s="1"/>
  <c r="AV666" i="1"/>
  <c r="AW666" i="1" s="1"/>
  <c r="AV165" i="1"/>
  <c r="AW165" i="1" s="1"/>
  <c r="AV229" i="1"/>
  <c r="AW229" i="1" s="1"/>
  <c r="AV309" i="1"/>
  <c r="AW309" i="1" s="1"/>
  <c r="AV405" i="1"/>
  <c r="AW405" i="1" s="1"/>
  <c r="AV469" i="1"/>
  <c r="AW469" i="1" s="1"/>
  <c r="AV763" i="1"/>
  <c r="AW763" i="1" s="1"/>
  <c r="AV129" i="1"/>
  <c r="AW129" i="1" s="1"/>
  <c r="AV137" i="1"/>
  <c r="AW137" i="1" s="1"/>
  <c r="AV141" i="1"/>
  <c r="AW141" i="1" s="1"/>
  <c r="AV145" i="1"/>
  <c r="AW145" i="1" s="1"/>
  <c r="AV149" i="1"/>
  <c r="AW149" i="1" s="1"/>
  <c r="AV153" i="1"/>
  <c r="AW153" i="1" s="1"/>
  <c r="AV157" i="1"/>
  <c r="AW157" i="1" s="1"/>
  <c r="AV161" i="1"/>
  <c r="AW161" i="1" s="1"/>
  <c r="AV169" i="1"/>
  <c r="AW169" i="1" s="1"/>
  <c r="AV173" i="1"/>
  <c r="AW173" i="1" s="1"/>
  <c r="AV177" i="1"/>
  <c r="AW177" i="1" s="1"/>
  <c r="AV181" i="1"/>
  <c r="AW181" i="1" s="1"/>
  <c r="AV185" i="1"/>
  <c r="AW185" i="1" s="1"/>
  <c r="AV189" i="1"/>
  <c r="AW189" i="1" s="1"/>
  <c r="AV193" i="1"/>
  <c r="AW193" i="1" s="1"/>
  <c r="AV201" i="1"/>
  <c r="AW201" i="1" s="1"/>
  <c r="AV205" i="1"/>
  <c r="AW205" i="1" s="1"/>
  <c r="AV209" i="1"/>
  <c r="AW209" i="1" s="1"/>
  <c r="AV213" i="1"/>
  <c r="AW213" i="1" s="1"/>
  <c r="AV217" i="1"/>
  <c r="AW217" i="1" s="1"/>
  <c r="AV221" i="1"/>
  <c r="AW221" i="1" s="1"/>
  <c r="AV225" i="1"/>
  <c r="AW225" i="1" s="1"/>
  <c r="AV233" i="1"/>
  <c r="AW233" i="1" s="1"/>
  <c r="AV237" i="1"/>
  <c r="AW237" i="1" s="1"/>
  <c r="AV241" i="1"/>
  <c r="AW241" i="1" s="1"/>
  <c r="AV245" i="1"/>
  <c r="AW245" i="1" s="1"/>
  <c r="AV249" i="1"/>
  <c r="AW249" i="1" s="1"/>
  <c r="AV253" i="1"/>
  <c r="AW253" i="1" s="1"/>
  <c r="AV257" i="1"/>
  <c r="AW257" i="1" s="1"/>
  <c r="AV265" i="1"/>
  <c r="AW265" i="1" s="1"/>
  <c r="AV269" i="1"/>
  <c r="AW269" i="1" s="1"/>
  <c r="AV273" i="1"/>
  <c r="AW273" i="1" s="1"/>
  <c r="AV277" i="1"/>
  <c r="AW277" i="1" s="1"/>
  <c r="AV281" i="1"/>
  <c r="AW281" i="1" s="1"/>
  <c r="AV285" i="1"/>
  <c r="AW285" i="1" s="1"/>
  <c r="AV341" i="1"/>
  <c r="AW341" i="1" s="1"/>
  <c r="AV545" i="1"/>
  <c r="AW545" i="1" s="1"/>
  <c r="AV553" i="1"/>
  <c r="AW553" i="1" s="1"/>
  <c r="AV557" i="1"/>
  <c r="AW557" i="1" s="1"/>
  <c r="AV561" i="1"/>
  <c r="AW561" i="1" s="1"/>
  <c r="AV569" i="1"/>
  <c r="AW569" i="1" s="1"/>
  <c r="AV573" i="1"/>
  <c r="AW573" i="1" s="1"/>
  <c r="AV577" i="1"/>
  <c r="AW577" i="1" s="1"/>
  <c r="AV585" i="1"/>
  <c r="AW585" i="1" s="1"/>
  <c r="AV589" i="1"/>
  <c r="AW589" i="1" s="1"/>
  <c r="AV593" i="1"/>
  <c r="AW593" i="1" s="1"/>
  <c r="AV601" i="1"/>
  <c r="AW601" i="1" s="1"/>
  <c r="AV605" i="1"/>
  <c r="AW605" i="1" s="1"/>
  <c r="AV609" i="1"/>
  <c r="AW609" i="1" s="1"/>
  <c r="AV613" i="1"/>
  <c r="AW613" i="1" s="1"/>
  <c r="AV617" i="1"/>
  <c r="AW617" i="1" s="1"/>
  <c r="AV621" i="1"/>
  <c r="AW621" i="1" s="1"/>
  <c r="AV625" i="1"/>
  <c r="AW625" i="1" s="1"/>
  <c r="AV629" i="1"/>
  <c r="AW629" i="1" s="1"/>
  <c r="AV633" i="1"/>
  <c r="AW633" i="1" s="1"/>
  <c r="AV637" i="1"/>
  <c r="AW637" i="1" s="1"/>
  <c r="AV641" i="1"/>
  <c r="AW641" i="1" s="1"/>
  <c r="AV645" i="1"/>
  <c r="AW645" i="1" s="1"/>
  <c r="AV649" i="1"/>
  <c r="AW649" i="1" s="1"/>
  <c r="AV653" i="1"/>
  <c r="AW653" i="1" s="1"/>
  <c r="AV657" i="1"/>
  <c r="AW657" i="1" s="1"/>
  <c r="AV661" i="1"/>
  <c r="AW661" i="1" s="1"/>
  <c r="AV665" i="1"/>
  <c r="AW665" i="1" s="1"/>
  <c r="AV669" i="1"/>
  <c r="AW669" i="1" s="1"/>
  <c r="AV673" i="1"/>
  <c r="AW673" i="1" s="1"/>
  <c r="AV677" i="1"/>
  <c r="AW677" i="1" s="1"/>
  <c r="AV681" i="1"/>
  <c r="AW681" i="1" s="1"/>
  <c r="AV685" i="1"/>
  <c r="AW685" i="1" s="1"/>
  <c r="AV689" i="1"/>
  <c r="AW689" i="1" s="1"/>
  <c r="AV693" i="1"/>
  <c r="AW693" i="1" s="1"/>
  <c r="AV697" i="1"/>
  <c r="AW697" i="1" s="1"/>
  <c r="AV701" i="1"/>
  <c r="AW701" i="1" s="1"/>
  <c r="AV705" i="1"/>
  <c r="AW705" i="1" s="1"/>
  <c r="AV709" i="1"/>
  <c r="AW709" i="1" s="1"/>
  <c r="AV713" i="1"/>
  <c r="AW713" i="1" s="1"/>
  <c r="AV717" i="1"/>
  <c r="AW717" i="1" s="1"/>
  <c r="AV721" i="1"/>
  <c r="AW721" i="1" s="1"/>
  <c r="AV725" i="1"/>
  <c r="AW725" i="1" s="1"/>
  <c r="AV729" i="1"/>
  <c r="AW729" i="1" s="1"/>
  <c r="AV733" i="1"/>
  <c r="AW733" i="1" s="1"/>
  <c r="AV737" i="1"/>
  <c r="AW737" i="1" s="1"/>
  <c r="AV741" i="1"/>
  <c r="AW741" i="1" s="1"/>
  <c r="AV745" i="1"/>
  <c r="AW745" i="1" s="1"/>
  <c r="AV749" i="1"/>
  <c r="AW749" i="1" s="1"/>
  <c r="AV753" i="1"/>
  <c r="AW753" i="1" s="1"/>
  <c r="AV757" i="1"/>
  <c r="AW757" i="1" s="1"/>
  <c r="AV761" i="1"/>
  <c r="AW761" i="1" s="1"/>
  <c r="AV765" i="1"/>
  <c r="AW765" i="1" s="1"/>
  <c r="AV769" i="1"/>
  <c r="AW769" i="1" s="1"/>
  <c r="AV773" i="1"/>
  <c r="AW773" i="1" s="1"/>
  <c r="AV777" i="1"/>
  <c r="AW777" i="1" s="1"/>
  <c r="AV781" i="1"/>
  <c r="AW781" i="1" s="1"/>
  <c r="AV785" i="1"/>
  <c r="AW785" i="1" s="1"/>
  <c r="AV789" i="1"/>
  <c r="AV518" i="1"/>
  <c r="AW518" i="1" s="1"/>
  <c r="AV522" i="1"/>
  <c r="AW522" i="1" s="1"/>
  <c r="AV526" i="1"/>
  <c r="AW526" i="1" s="1"/>
  <c r="AV530" i="1"/>
  <c r="AW530" i="1" s="1"/>
  <c r="AV534" i="1"/>
  <c r="AW534" i="1" s="1"/>
  <c r="AV538" i="1"/>
  <c r="AW538" i="1" s="1"/>
  <c r="AV542" i="1"/>
  <c r="AW542" i="1" s="1"/>
  <c r="AV546" i="1"/>
  <c r="AW546" i="1" s="1"/>
  <c r="AV550" i="1"/>
  <c r="AW550" i="1" s="1"/>
  <c r="AV554" i="1"/>
  <c r="AW554" i="1" s="1"/>
  <c r="AV558" i="1"/>
  <c r="AW558" i="1" s="1"/>
  <c r="AV562" i="1"/>
  <c r="AW562" i="1" s="1"/>
  <c r="AV566" i="1"/>
  <c r="AW566" i="1" s="1"/>
  <c r="AV570" i="1"/>
  <c r="AW570" i="1" s="1"/>
  <c r="AV574" i="1"/>
  <c r="AW574" i="1" s="1"/>
  <c r="AV578" i="1"/>
  <c r="AW578" i="1" s="1"/>
  <c r="AV582" i="1"/>
  <c r="AW582" i="1" s="1"/>
  <c r="AV586" i="1"/>
  <c r="AW586" i="1" s="1"/>
  <c r="AV590" i="1"/>
  <c r="AW590" i="1" s="1"/>
  <c r="AV594" i="1"/>
  <c r="AW594" i="1" s="1"/>
  <c r="AV598" i="1"/>
  <c r="AW598" i="1" s="1"/>
  <c r="AV602" i="1"/>
  <c r="AW602" i="1" s="1"/>
  <c r="AV606" i="1"/>
  <c r="AW606" i="1" s="1"/>
  <c r="AV610" i="1"/>
  <c r="AW610" i="1" s="1"/>
  <c r="AV614" i="1"/>
  <c r="AW614" i="1" s="1"/>
  <c r="AV618" i="1"/>
  <c r="AW618" i="1" s="1"/>
  <c r="AV622" i="1"/>
  <c r="AW622" i="1" s="1"/>
  <c r="AV626" i="1"/>
  <c r="AW626" i="1" s="1"/>
  <c r="AV630" i="1"/>
  <c r="AW630" i="1" s="1"/>
  <c r="AV634" i="1"/>
  <c r="AW634" i="1" s="1"/>
  <c r="AV638" i="1"/>
  <c r="AW638" i="1" s="1"/>
  <c r="AV642" i="1"/>
  <c r="AW642" i="1" s="1"/>
  <c r="AV646" i="1"/>
  <c r="AW646" i="1" s="1"/>
  <c r="AV650" i="1"/>
  <c r="AW650" i="1" s="1"/>
  <c r="AV654" i="1"/>
  <c r="AW654" i="1" s="1"/>
  <c r="AV658" i="1"/>
  <c r="AW658" i="1" s="1"/>
  <c r="AV662" i="1"/>
  <c r="AW662" i="1" s="1"/>
  <c r="I12" i="1"/>
  <c r="L12" i="1"/>
  <c r="AV293" i="1"/>
  <c r="AW293" i="1" s="1"/>
  <c r="AV325" i="1"/>
  <c r="AW325" i="1" s="1"/>
  <c r="AV357" i="1"/>
  <c r="AW357" i="1" s="1"/>
  <c r="AV389" i="1"/>
  <c r="AW389" i="1" s="1"/>
  <c r="AV421" i="1"/>
  <c r="AW421" i="1" s="1"/>
  <c r="AV453" i="1"/>
  <c r="AW453" i="1" s="1"/>
  <c r="AV485" i="1"/>
  <c r="AW485" i="1" s="1"/>
  <c r="AV517" i="1"/>
  <c r="AW517" i="1" s="1"/>
  <c r="AV289" i="1"/>
  <c r="AW289" i="1" s="1"/>
  <c r="AV297" i="1"/>
  <c r="AW297" i="1" s="1"/>
  <c r="AV301" i="1"/>
  <c r="AW301" i="1" s="1"/>
  <c r="AV305" i="1"/>
  <c r="AW305" i="1" s="1"/>
  <c r="AV313" i="1"/>
  <c r="AW313" i="1" s="1"/>
  <c r="AV317" i="1"/>
  <c r="AW317" i="1" s="1"/>
  <c r="AV321" i="1"/>
  <c r="AW321" i="1" s="1"/>
  <c r="AV329" i="1"/>
  <c r="AW329" i="1" s="1"/>
  <c r="AV333" i="1"/>
  <c r="AW333" i="1" s="1"/>
  <c r="AV337" i="1"/>
  <c r="AW337" i="1" s="1"/>
  <c r="AV345" i="1"/>
  <c r="AW345" i="1" s="1"/>
  <c r="AV349" i="1"/>
  <c r="AW349" i="1" s="1"/>
  <c r="AV353" i="1"/>
  <c r="AW353" i="1" s="1"/>
  <c r="AV361" i="1"/>
  <c r="AW361" i="1" s="1"/>
  <c r="AV365" i="1"/>
  <c r="AW365" i="1" s="1"/>
  <c r="AV369" i="1"/>
  <c r="AW369" i="1" s="1"/>
  <c r="AV377" i="1"/>
  <c r="AW377" i="1" s="1"/>
  <c r="AV381" i="1"/>
  <c r="AW381" i="1" s="1"/>
  <c r="AV385" i="1"/>
  <c r="AW385" i="1" s="1"/>
  <c r="AV393" i="1"/>
  <c r="AW393" i="1" s="1"/>
  <c r="AV397" i="1"/>
  <c r="AW397" i="1" s="1"/>
  <c r="AV401" i="1"/>
  <c r="AW401" i="1" s="1"/>
  <c r="AV409" i="1"/>
  <c r="AW409" i="1" s="1"/>
  <c r="AV413" i="1"/>
  <c r="AW413" i="1" s="1"/>
  <c r="AV417" i="1"/>
  <c r="AW417" i="1" s="1"/>
  <c r="AV425" i="1"/>
  <c r="AW425" i="1" s="1"/>
  <c r="AV429" i="1"/>
  <c r="AW429" i="1" s="1"/>
  <c r="AV433" i="1"/>
  <c r="AW433" i="1" s="1"/>
  <c r="AV441" i="1"/>
  <c r="AW441" i="1" s="1"/>
  <c r="AV445" i="1"/>
  <c r="AW445" i="1" s="1"/>
  <c r="AV449" i="1"/>
  <c r="AW449" i="1" s="1"/>
  <c r="AV457" i="1"/>
  <c r="AW457" i="1" s="1"/>
  <c r="AV461" i="1"/>
  <c r="AW461" i="1" s="1"/>
  <c r="AV465" i="1"/>
  <c r="AW465" i="1" s="1"/>
  <c r="AV473" i="1"/>
  <c r="AW473" i="1" s="1"/>
  <c r="AV477" i="1"/>
  <c r="AW477" i="1" s="1"/>
  <c r="AV481" i="1"/>
  <c r="AW481" i="1" s="1"/>
  <c r="AV489" i="1"/>
  <c r="AW489" i="1" s="1"/>
  <c r="AV493" i="1"/>
  <c r="AW493" i="1" s="1"/>
  <c r="AV497" i="1"/>
  <c r="AW497" i="1" s="1"/>
  <c r="AV505" i="1"/>
  <c r="AW505" i="1" s="1"/>
  <c r="AV509" i="1"/>
  <c r="AW509" i="1" s="1"/>
  <c r="AV513" i="1"/>
  <c r="AW513" i="1" s="1"/>
  <c r="AV521" i="1"/>
  <c r="AW521" i="1" s="1"/>
  <c r="AV525" i="1"/>
  <c r="AW525" i="1" s="1"/>
  <c r="AV529" i="1"/>
  <c r="AW529" i="1" s="1"/>
  <c r="AV537" i="1"/>
  <c r="AW537" i="1" s="1"/>
  <c r="AV541" i="1"/>
  <c r="AW541" i="1" s="1"/>
  <c r="AV291" i="1"/>
  <c r="AW291" i="1" s="1"/>
  <c r="AV295" i="1"/>
  <c r="AW295" i="1" s="1"/>
  <c r="AV299" i="1"/>
  <c r="AW299" i="1" s="1"/>
  <c r="AV303" i="1"/>
  <c r="AW303" i="1" s="1"/>
  <c r="AV307" i="1"/>
  <c r="AW307" i="1" s="1"/>
  <c r="AV311" i="1"/>
  <c r="AW311" i="1" s="1"/>
  <c r="AV315" i="1"/>
  <c r="AW315" i="1" s="1"/>
  <c r="AV319" i="1"/>
  <c r="AW319" i="1" s="1"/>
  <c r="AV323" i="1"/>
  <c r="AW323" i="1" s="1"/>
  <c r="AV327" i="1"/>
  <c r="AW327" i="1" s="1"/>
  <c r="AV331" i="1"/>
  <c r="AW331" i="1" s="1"/>
  <c r="AV335" i="1"/>
  <c r="AW335" i="1" s="1"/>
  <c r="AV339" i="1"/>
  <c r="AW339" i="1" s="1"/>
  <c r="AV343" i="1"/>
  <c r="AW343" i="1" s="1"/>
  <c r="AV347" i="1"/>
  <c r="AW347" i="1" s="1"/>
  <c r="AV351" i="1"/>
  <c r="AW351" i="1" s="1"/>
  <c r="AV355" i="1"/>
  <c r="AW355" i="1" s="1"/>
  <c r="AV359" i="1"/>
  <c r="AW359" i="1" s="1"/>
  <c r="AV363" i="1"/>
  <c r="AW363" i="1" s="1"/>
  <c r="AV367" i="1"/>
  <c r="AW367" i="1" s="1"/>
  <c r="AV371" i="1"/>
  <c r="AW371" i="1" s="1"/>
  <c r="AV375" i="1"/>
  <c r="AW375" i="1" s="1"/>
  <c r="AV379" i="1"/>
  <c r="AW379" i="1" s="1"/>
  <c r="AV383" i="1"/>
  <c r="AW383" i="1" s="1"/>
  <c r="AV387" i="1"/>
  <c r="AW387" i="1" s="1"/>
  <c r="AV391" i="1"/>
  <c r="AW391" i="1" s="1"/>
  <c r="AV395" i="1"/>
  <c r="AW395" i="1" s="1"/>
  <c r="AV399" i="1"/>
  <c r="AW399" i="1" s="1"/>
  <c r="AV403" i="1"/>
  <c r="AW403" i="1" s="1"/>
  <c r="AV407" i="1"/>
  <c r="AW407" i="1" s="1"/>
  <c r="AV411" i="1"/>
  <c r="AW411" i="1" s="1"/>
  <c r="AV415" i="1"/>
  <c r="AW415" i="1" s="1"/>
  <c r="AV419" i="1"/>
  <c r="AW419" i="1" s="1"/>
  <c r="AV423" i="1"/>
  <c r="AW423" i="1" s="1"/>
  <c r="AV427" i="1"/>
  <c r="AW427" i="1" s="1"/>
  <c r="AV431" i="1"/>
  <c r="AW431" i="1" s="1"/>
  <c r="AV435" i="1"/>
  <c r="AW435" i="1" s="1"/>
  <c r="AV439" i="1"/>
  <c r="AW439" i="1" s="1"/>
  <c r="AV443" i="1"/>
  <c r="AW443" i="1" s="1"/>
  <c r="AV447" i="1"/>
  <c r="AW447" i="1" s="1"/>
  <c r="AV451" i="1"/>
  <c r="AW451" i="1" s="1"/>
  <c r="AV455" i="1"/>
  <c r="AW455" i="1" s="1"/>
  <c r="AV459" i="1"/>
  <c r="AW459" i="1" s="1"/>
  <c r="AV463" i="1"/>
  <c r="AW463" i="1" s="1"/>
  <c r="AV467" i="1"/>
  <c r="AW467" i="1" s="1"/>
  <c r="AV471" i="1"/>
  <c r="AW471" i="1" s="1"/>
  <c r="AV475" i="1"/>
  <c r="AW475" i="1" s="1"/>
  <c r="AV479" i="1"/>
  <c r="AW479" i="1" s="1"/>
  <c r="AV483" i="1"/>
  <c r="AW483" i="1" s="1"/>
  <c r="AV487" i="1"/>
  <c r="AW487" i="1" s="1"/>
  <c r="AV491" i="1"/>
  <c r="AW491" i="1" s="1"/>
  <c r="AV495" i="1"/>
  <c r="AW495" i="1" s="1"/>
  <c r="AV499" i="1"/>
  <c r="AW499" i="1" s="1"/>
  <c r="AV503" i="1"/>
  <c r="AW503" i="1" s="1"/>
  <c r="AV507" i="1"/>
  <c r="AW507" i="1" s="1"/>
  <c r="AV511" i="1"/>
  <c r="AW511" i="1" s="1"/>
  <c r="AV515" i="1"/>
  <c r="AW515" i="1" s="1"/>
  <c r="AV519" i="1"/>
  <c r="AW519" i="1" s="1"/>
  <c r="AV523" i="1"/>
  <c r="AW523" i="1" s="1"/>
  <c r="AV527" i="1"/>
  <c r="AW527" i="1" s="1"/>
  <c r="AV531" i="1"/>
  <c r="AW531" i="1" s="1"/>
  <c r="AV535" i="1"/>
  <c r="AW535" i="1" s="1"/>
  <c r="AV539" i="1"/>
  <c r="AW539" i="1" s="1"/>
  <c r="AV543" i="1"/>
  <c r="AW543" i="1" s="1"/>
  <c r="AV547" i="1"/>
  <c r="AW547" i="1" s="1"/>
  <c r="AV551" i="1"/>
  <c r="AW551" i="1" s="1"/>
  <c r="AV555" i="1"/>
  <c r="AW555" i="1" s="1"/>
  <c r="AV559" i="1"/>
  <c r="AW559" i="1" s="1"/>
  <c r="AV563" i="1"/>
  <c r="AW563" i="1" s="1"/>
  <c r="AV567" i="1"/>
  <c r="AW567" i="1" s="1"/>
  <c r="AV571" i="1"/>
  <c r="AW571" i="1" s="1"/>
  <c r="AV575" i="1"/>
  <c r="AW575" i="1" s="1"/>
  <c r="AV579" i="1"/>
  <c r="AW579" i="1" s="1"/>
  <c r="AV583" i="1"/>
  <c r="AW583" i="1" s="1"/>
  <c r="AV587" i="1"/>
  <c r="AW587" i="1" s="1"/>
  <c r="AV591" i="1"/>
  <c r="AW591" i="1" s="1"/>
  <c r="AV595" i="1"/>
  <c r="AW595" i="1" s="1"/>
  <c r="AV599" i="1"/>
  <c r="AW599" i="1" s="1"/>
  <c r="AV603" i="1"/>
  <c r="AW603" i="1" s="1"/>
  <c r="AV607" i="1"/>
  <c r="AW607" i="1" s="1"/>
  <c r="AW15" i="1"/>
  <c r="AN789" i="1"/>
  <c r="J790" i="1"/>
  <c r="AG790" i="1"/>
  <c r="AH790" i="1"/>
  <c r="Z790" i="1"/>
  <c r="AJ790" i="1"/>
  <c r="AI790" i="1"/>
  <c r="AB790" i="1"/>
  <c r="AA790" i="1"/>
  <c r="R790" i="1" s="1"/>
  <c r="Y12" i="1"/>
  <c r="G10" i="1"/>
  <c r="H11" i="1"/>
  <c r="BB11" i="1" s="1"/>
  <c r="X11" i="1"/>
  <c r="W11" i="1"/>
  <c r="T11" i="1"/>
  <c r="U11" i="1"/>
  <c r="V11" i="1"/>
  <c r="AC11" i="1"/>
  <c r="AM11" i="1"/>
  <c r="AK11" i="1"/>
  <c r="AL11" i="1"/>
  <c r="AE11" i="1"/>
  <c r="AD11" i="1"/>
  <c r="B794" i="1"/>
  <c r="C794" i="1"/>
  <c r="E794" i="1" s="1"/>
  <c r="D794" i="1"/>
  <c r="A795" i="1"/>
  <c r="H793" i="1"/>
  <c r="BB793" i="1" s="1"/>
  <c r="X793" i="1"/>
  <c r="W793" i="1"/>
  <c r="U793" i="1"/>
  <c r="V793" i="1"/>
  <c r="T793" i="1"/>
  <c r="AE793" i="1"/>
  <c r="AL793" i="1"/>
  <c r="AC793" i="1"/>
  <c r="AM793" i="1"/>
  <c r="AD793" i="1"/>
  <c r="AK793" i="1"/>
  <c r="AF789" i="1"/>
  <c r="AO789" i="1"/>
  <c r="AB791" i="1"/>
  <c r="AI791" i="1"/>
  <c r="AJ791" i="1"/>
  <c r="AA791" i="1"/>
  <c r="R791" i="1" s="1"/>
  <c r="J791" i="1"/>
  <c r="AG791" i="1"/>
  <c r="AH791" i="1"/>
  <c r="Z791" i="1"/>
  <c r="AE792" i="1"/>
  <c r="T792" i="1"/>
  <c r="U792" i="1"/>
  <c r="AN14" i="1"/>
  <c r="AO14" i="1"/>
  <c r="AW14" i="1" s="1"/>
  <c r="AF14" i="1"/>
  <c r="J13" i="1"/>
  <c r="AI13" i="1"/>
  <c r="AG13" i="1"/>
  <c r="AB13" i="1"/>
  <c r="S13" i="1" s="1"/>
  <c r="AA13" i="1"/>
  <c r="AJ13" i="1"/>
  <c r="AH13" i="1"/>
  <c r="Z13" i="1"/>
  <c r="AK792" i="1"/>
  <c r="AM792" i="1"/>
  <c r="AC792" i="1"/>
  <c r="V792" i="1"/>
  <c r="X792" i="1"/>
  <c r="AP12" i="1"/>
  <c r="AQ15" i="1"/>
  <c r="BK10" i="1" l="1"/>
  <c r="BO10" i="1"/>
  <c r="BL10" i="1"/>
  <c r="AX10" i="1"/>
  <c r="AY10" i="1"/>
  <c r="BP15" i="1"/>
  <c r="Q13" i="1"/>
  <c r="Q791" i="1"/>
  <c r="Q790" i="1"/>
  <c r="BN628" i="1"/>
  <c r="BQ628" i="1" s="1"/>
  <c r="BN656" i="1"/>
  <c r="BQ656" i="1" s="1"/>
  <c r="BN684" i="1"/>
  <c r="BQ684" i="1" s="1"/>
  <c r="BN712" i="1"/>
  <c r="BQ712" i="1" s="1"/>
  <c r="BN740" i="1"/>
  <c r="BQ740" i="1" s="1"/>
  <c r="BN768" i="1"/>
  <c r="BQ768" i="1" s="1"/>
  <c r="BN54" i="1"/>
  <c r="BQ54" i="1" s="1"/>
  <c r="BN82" i="1"/>
  <c r="BQ82" i="1" s="1"/>
  <c r="BN110" i="1"/>
  <c r="BQ110" i="1" s="1"/>
  <c r="BN138" i="1"/>
  <c r="BQ138" i="1" s="1"/>
  <c r="BN166" i="1"/>
  <c r="BQ166" i="1" s="1"/>
  <c r="BN194" i="1"/>
  <c r="BQ194" i="1" s="1"/>
  <c r="BN222" i="1"/>
  <c r="BQ222" i="1" s="1"/>
  <c r="BN264" i="1"/>
  <c r="BQ264" i="1" s="1"/>
  <c r="BN292" i="1"/>
  <c r="BQ292" i="1" s="1"/>
  <c r="BN320" i="1"/>
  <c r="BQ320" i="1" s="1"/>
  <c r="BN348" i="1"/>
  <c r="BQ348" i="1" s="1"/>
  <c r="BN376" i="1"/>
  <c r="BQ376" i="1" s="1"/>
  <c r="BN404" i="1"/>
  <c r="BQ404" i="1" s="1"/>
  <c r="BN432" i="1"/>
  <c r="BQ432" i="1" s="1"/>
  <c r="BN474" i="1"/>
  <c r="BQ474" i="1" s="1"/>
  <c r="BN502" i="1"/>
  <c r="BQ502" i="1" s="1"/>
  <c r="BN530" i="1"/>
  <c r="BQ530" i="1" s="1"/>
  <c r="BN558" i="1"/>
  <c r="BQ558" i="1" s="1"/>
  <c r="BN586" i="1"/>
  <c r="BQ586" i="1" s="1"/>
  <c r="BN47" i="1"/>
  <c r="BQ47" i="1" s="1"/>
  <c r="BN75" i="1"/>
  <c r="BQ75" i="1" s="1"/>
  <c r="BN103" i="1"/>
  <c r="BQ103" i="1" s="1"/>
  <c r="BN131" i="1"/>
  <c r="BQ131" i="1" s="1"/>
  <c r="BN159" i="1"/>
  <c r="BQ159" i="1" s="1"/>
  <c r="BN187" i="1"/>
  <c r="BQ187" i="1" s="1"/>
  <c r="BN215" i="1"/>
  <c r="BQ215" i="1" s="1"/>
  <c r="BN243" i="1"/>
  <c r="BQ243" i="1" s="1"/>
  <c r="BN271" i="1"/>
  <c r="BQ271" i="1" s="1"/>
  <c r="BN299" i="1"/>
  <c r="BQ299" i="1" s="1"/>
  <c r="BN327" i="1"/>
  <c r="BQ327" i="1" s="1"/>
  <c r="BN355" i="1"/>
  <c r="BQ355" i="1" s="1"/>
  <c r="BN383" i="1"/>
  <c r="BQ383" i="1" s="1"/>
  <c r="BN411" i="1"/>
  <c r="BQ411" i="1" s="1"/>
  <c r="BN439" i="1"/>
  <c r="BQ439" i="1" s="1"/>
  <c r="BN467" i="1"/>
  <c r="BQ467" i="1" s="1"/>
  <c r="BN495" i="1"/>
  <c r="BQ495" i="1" s="1"/>
  <c r="BN523" i="1"/>
  <c r="BQ523" i="1" s="1"/>
  <c r="BN551" i="1"/>
  <c r="BQ551" i="1" s="1"/>
  <c r="BN579" i="1"/>
  <c r="BQ579" i="1" s="1"/>
  <c r="BN607" i="1"/>
  <c r="BQ607" i="1" s="1"/>
  <c r="BN635" i="1"/>
  <c r="BQ635" i="1" s="1"/>
  <c r="BN663" i="1"/>
  <c r="BQ663" i="1" s="1"/>
  <c r="BN691" i="1"/>
  <c r="BQ691" i="1" s="1"/>
  <c r="BN719" i="1"/>
  <c r="BQ719" i="1" s="1"/>
  <c r="BN747" i="1"/>
  <c r="BQ747" i="1" s="1"/>
  <c r="BN775" i="1"/>
  <c r="BQ775" i="1" s="1"/>
  <c r="BN789" i="1"/>
  <c r="BN614" i="1"/>
  <c r="BQ614" i="1" s="1"/>
  <c r="BN642" i="1"/>
  <c r="BQ642" i="1" s="1"/>
  <c r="BN670" i="1"/>
  <c r="BQ670" i="1" s="1"/>
  <c r="BN698" i="1"/>
  <c r="BQ698" i="1" s="1"/>
  <c r="BN726" i="1"/>
  <c r="BQ726" i="1" s="1"/>
  <c r="BN754" i="1"/>
  <c r="BQ754" i="1" s="1"/>
  <c r="BN782" i="1"/>
  <c r="BQ782" i="1" s="1"/>
  <c r="BN40" i="1"/>
  <c r="BQ40" i="1" s="1"/>
  <c r="BN68" i="1"/>
  <c r="BQ68" i="1" s="1"/>
  <c r="BN96" i="1"/>
  <c r="BQ96" i="1" s="1"/>
  <c r="BN124" i="1"/>
  <c r="BQ124" i="1" s="1"/>
  <c r="BN152" i="1"/>
  <c r="BQ152" i="1" s="1"/>
  <c r="BN180" i="1"/>
  <c r="BQ180" i="1" s="1"/>
  <c r="BN208" i="1"/>
  <c r="BQ208" i="1" s="1"/>
  <c r="BN250" i="1"/>
  <c r="BQ250" i="1" s="1"/>
  <c r="BN278" i="1"/>
  <c r="BQ278" i="1" s="1"/>
  <c r="BN306" i="1"/>
  <c r="BQ306" i="1" s="1"/>
  <c r="BN334" i="1"/>
  <c r="BQ334" i="1" s="1"/>
  <c r="BN362" i="1"/>
  <c r="BQ362" i="1" s="1"/>
  <c r="BN390" i="1"/>
  <c r="BQ390" i="1" s="1"/>
  <c r="BN418" i="1"/>
  <c r="BQ418" i="1" s="1"/>
  <c r="BN460" i="1"/>
  <c r="BQ460" i="1" s="1"/>
  <c r="BN488" i="1"/>
  <c r="BQ488" i="1" s="1"/>
  <c r="BN516" i="1"/>
  <c r="BQ516" i="1" s="1"/>
  <c r="BN544" i="1"/>
  <c r="BQ544" i="1" s="1"/>
  <c r="BN572" i="1"/>
  <c r="BQ572" i="1" s="1"/>
  <c r="BN600" i="1"/>
  <c r="BQ600" i="1" s="1"/>
  <c r="BN446" i="1"/>
  <c r="BQ446" i="1" s="1"/>
  <c r="BN61" i="1"/>
  <c r="BQ61" i="1" s="1"/>
  <c r="BN89" i="1"/>
  <c r="BQ89" i="1" s="1"/>
  <c r="BN117" i="1"/>
  <c r="BQ117" i="1" s="1"/>
  <c r="BN145" i="1"/>
  <c r="BQ145" i="1" s="1"/>
  <c r="BN173" i="1"/>
  <c r="BQ173" i="1" s="1"/>
  <c r="BN201" i="1"/>
  <c r="BQ201" i="1" s="1"/>
  <c r="BN229" i="1"/>
  <c r="BQ229" i="1" s="1"/>
  <c r="BN257" i="1"/>
  <c r="BQ257" i="1" s="1"/>
  <c r="BN285" i="1"/>
  <c r="BQ285" i="1" s="1"/>
  <c r="BN313" i="1"/>
  <c r="BQ313" i="1" s="1"/>
  <c r="BN341" i="1"/>
  <c r="BQ341" i="1" s="1"/>
  <c r="BN369" i="1"/>
  <c r="BQ369" i="1" s="1"/>
  <c r="BN397" i="1"/>
  <c r="BQ397" i="1" s="1"/>
  <c r="BN425" i="1"/>
  <c r="BQ425" i="1" s="1"/>
  <c r="BN453" i="1"/>
  <c r="BQ453" i="1" s="1"/>
  <c r="BN481" i="1"/>
  <c r="BQ481" i="1" s="1"/>
  <c r="BN509" i="1"/>
  <c r="BQ509" i="1" s="1"/>
  <c r="BN537" i="1"/>
  <c r="BQ537" i="1" s="1"/>
  <c r="BN565" i="1"/>
  <c r="BQ565" i="1" s="1"/>
  <c r="BN593" i="1"/>
  <c r="BQ593" i="1" s="1"/>
  <c r="BN621" i="1"/>
  <c r="BQ621" i="1" s="1"/>
  <c r="BN649" i="1"/>
  <c r="BQ649" i="1" s="1"/>
  <c r="BN677" i="1"/>
  <c r="BQ677" i="1" s="1"/>
  <c r="BN705" i="1"/>
  <c r="BQ705" i="1" s="1"/>
  <c r="BN733" i="1"/>
  <c r="BQ733" i="1" s="1"/>
  <c r="BN761" i="1"/>
  <c r="BQ761" i="1" s="1"/>
  <c r="BN236" i="1"/>
  <c r="BQ236" i="1" s="1"/>
  <c r="BN33" i="1"/>
  <c r="BQ33" i="1" s="1"/>
  <c r="BN26" i="1"/>
  <c r="BQ26" i="1" s="1"/>
  <c r="BN19" i="1"/>
  <c r="BQ19" i="1" s="1"/>
  <c r="BM793" i="1"/>
  <c r="BM11" i="1"/>
  <c r="R13" i="1"/>
  <c r="S791" i="1"/>
  <c r="S790" i="1"/>
  <c r="BI15" i="1"/>
  <c r="BH12" i="1"/>
  <c r="BH792" i="1"/>
  <c r="BA789" i="1"/>
  <c r="BJ793" i="1"/>
  <c r="BJ11" i="1"/>
  <c r="BG789" i="1"/>
  <c r="BF789" i="1"/>
  <c r="BF14" i="1"/>
  <c r="BG14" i="1"/>
  <c r="BE13" i="1"/>
  <c r="AZ13" i="1" s="1"/>
  <c r="BA13" i="1" s="1"/>
  <c r="BE791" i="1"/>
  <c r="AZ791" i="1" s="1"/>
  <c r="BE790" i="1"/>
  <c r="AZ790" i="1" s="1"/>
  <c r="AW789" i="1"/>
  <c r="BC793" i="1"/>
  <c r="BD793" i="1"/>
  <c r="BC11" i="1"/>
  <c r="BD11" i="1"/>
  <c r="AS793" i="1"/>
  <c r="AV792" i="1"/>
  <c r="AR10" i="1"/>
  <c r="AT10" i="1"/>
  <c r="AU10" i="1"/>
  <c r="AS10" i="1"/>
  <c r="AU793" i="1"/>
  <c r="AT793" i="1"/>
  <c r="AV11" i="1"/>
  <c r="O12" i="1"/>
  <c r="M12" i="1"/>
  <c r="P12" i="1"/>
  <c r="N12" i="1"/>
  <c r="K12" i="1"/>
  <c r="AQ789" i="1"/>
  <c r="I792" i="1"/>
  <c r="L792" i="1"/>
  <c r="I793" i="1"/>
  <c r="L793" i="1"/>
  <c r="I11" i="1"/>
  <c r="L11" i="1"/>
  <c r="AQ14" i="1"/>
  <c r="AN791" i="1"/>
  <c r="Y792" i="1"/>
  <c r="AF791" i="1"/>
  <c r="AO791" i="1"/>
  <c r="AW791" i="1" s="1"/>
  <c r="Y793" i="1"/>
  <c r="B795" i="1"/>
  <c r="A796" i="1"/>
  <c r="C795" i="1"/>
  <c r="E795" i="1" s="1"/>
  <c r="D795" i="1"/>
  <c r="W794" i="1"/>
  <c r="AL794" i="1"/>
  <c r="AD794" i="1"/>
  <c r="J12" i="1"/>
  <c r="AA12" i="1"/>
  <c r="R12" i="1" s="1"/>
  <c r="AG12" i="1"/>
  <c r="AI12" i="1"/>
  <c r="AB12" i="1"/>
  <c r="Z12" i="1"/>
  <c r="AH12" i="1"/>
  <c r="AJ12" i="1"/>
  <c r="AN13" i="1"/>
  <c r="AF13" i="1"/>
  <c r="AO13" i="1"/>
  <c r="AW13" i="1" s="1"/>
  <c r="Y11" i="1"/>
  <c r="G9" i="1"/>
  <c r="H10" i="1"/>
  <c r="BB10" i="1" s="1"/>
  <c r="X10" i="1"/>
  <c r="W10" i="1"/>
  <c r="T10" i="1"/>
  <c r="U10" i="1"/>
  <c r="V10" i="1"/>
  <c r="AC10" i="1"/>
  <c r="AL10" i="1"/>
  <c r="AE10" i="1"/>
  <c r="AM10" i="1"/>
  <c r="AK10" i="1"/>
  <c r="AD10" i="1"/>
  <c r="AF790" i="1"/>
  <c r="AO790" i="1"/>
  <c r="AW790" i="1" s="1"/>
  <c r="AP792" i="1"/>
  <c r="AP793" i="1"/>
  <c r="F794" i="1"/>
  <c r="T794" i="1" s="1"/>
  <c r="AP11" i="1"/>
  <c r="AN790" i="1"/>
  <c r="BK9" i="1" l="1"/>
  <c r="BO9" i="1"/>
  <c r="BL9" i="1"/>
  <c r="AY9" i="1"/>
  <c r="AX9" i="1"/>
  <c r="BP14" i="1"/>
  <c r="BP789" i="1"/>
  <c r="BQ789" i="1"/>
  <c r="BN235" i="1"/>
  <c r="BQ235" i="1" s="1"/>
  <c r="BN760" i="1"/>
  <c r="BQ760" i="1" s="1"/>
  <c r="BN732" i="1"/>
  <c r="BQ732" i="1" s="1"/>
  <c r="BN704" i="1"/>
  <c r="BQ704" i="1" s="1"/>
  <c r="BN676" i="1"/>
  <c r="BQ676" i="1" s="1"/>
  <c r="BN648" i="1"/>
  <c r="BQ648" i="1" s="1"/>
  <c r="BN620" i="1"/>
  <c r="BQ620" i="1" s="1"/>
  <c r="BN592" i="1"/>
  <c r="BQ592" i="1" s="1"/>
  <c r="BN564" i="1"/>
  <c r="BQ564" i="1" s="1"/>
  <c r="BN536" i="1"/>
  <c r="BQ536" i="1" s="1"/>
  <c r="BN508" i="1"/>
  <c r="BQ508" i="1" s="1"/>
  <c r="BN480" i="1"/>
  <c r="BQ480" i="1" s="1"/>
  <c r="BN452" i="1"/>
  <c r="BQ452" i="1" s="1"/>
  <c r="BN424" i="1"/>
  <c r="BQ424" i="1" s="1"/>
  <c r="BN396" i="1"/>
  <c r="BQ396" i="1" s="1"/>
  <c r="BN368" i="1"/>
  <c r="BQ368" i="1" s="1"/>
  <c r="BN340" i="1"/>
  <c r="BQ340" i="1" s="1"/>
  <c r="BN312" i="1"/>
  <c r="BQ312" i="1" s="1"/>
  <c r="BN284" i="1"/>
  <c r="BQ284" i="1" s="1"/>
  <c r="BN256" i="1"/>
  <c r="BQ256" i="1" s="1"/>
  <c r="BN228" i="1"/>
  <c r="BQ228" i="1" s="1"/>
  <c r="BN200" i="1"/>
  <c r="BQ200" i="1" s="1"/>
  <c r="BN172" i="1"/>
  <c r="BQ172" i="1" s="1"/>
  <c r="BN144" i="1"/>
  <c r="BQ144" i="1" s="1"/>
  <c r="BN116" i="1"/>
  <c r="BQ116" i="1" s="1"/>
  <c r="BN88" i="1"/>
  <c r="BQ88" i="1" s="1"/>
  <c r="BN60" i="1"/>
  <c r="BQ60" i="1" s="1"/>
  <c r="BN445" i="1"/>
  <c r="BQ445" i="1" s="1"/>
  <c r="BN599" i="1"/>
  <c r="BQ599" i="1" s="1"/>
  <c r="BN571" i="1"/>
  <c r="BQ571" i="1" s="1"/>
  <c r="BN543" i="1"/>
  <c r="BQ543" i="1" s="1"/>
  <c r="BN515" i="1"/>
  <c r="BQ515" i="1" s="1"/>
  <c r="BN487" i="1"/>
  <c r="BQ487" i="1" s="1"/>
  <c r="BN459" i="1"/>
  <c r="BQ459" i="1" s="1"/>
  <c r="BN417" i="1"/>
  <c r="BQ417" i="1" s="1"/>
  <c r="BN389" i="1"/>
  <c r="BQ389" i="1" s="1"/>
  <c r="BN361" i="1"/>
  <c r="BQ361" i="1" s="1"/>
  <c r="BN333" i="1"/>
  <c r="BQ333" i="1" s="1"/>
  <c r="BN305" i="1"/>
  <c r="BQ305" i="1" s="1"/>
  <c r="BN277" i="1"/>
  <c r="BQ277" i="1" s="1"/>
  <c r="BN249" i="1"/>
  <c r="BQ249" i="1" s="1"/>
  <c r="BN207" i="1"/>
  <c r="BQ207" i="1" s="1"/>
  <c r="BN179" i="1"/>
  <c r="BQ179" i="1" s="1"/>
  <c r="BN151" i="1"/>
  <c r="BQ151" i="1" s="1"/>
  <c r="BN123" i="1"/>
  <c r="BQ123" i="1" s="1"/>
  <c r="BN95" i="1"/>
  <c r="BQ95" i="1" s="1"/>
  <c r="BN67" i="1"/>
  <c r="BQ67" i="1" s="1"/>
  <c r="BN39" i="1"/>
  <c r="BQ39" i="1" s="1"/>
  <c r="BN781" i="1"/>
  <c r="BQ781" i="1" s="1"/>
  <c r="BN753" i="1"/>
  <c r="BQ753" i="1" s="1"/>
  <c r="BN725" i="1"/>
  <c r="BQ725" i="1" s="1"/>
  <c r="BN697" i="1"/>
  <c r="BQ697" i="1" s="1"/>
  <c r="BN669" i="1"/>
  <c r="BQ669" i="1" s="1"/>
  <c r="BN641" i="1"/>
  <c r="BQ641" i="1" s="1"/>
  <c r="BN613" i="1"/>
  <c r="BQ613" i="1" s="1"/>
  <c r="BN788" i="1"/>
  <c r="BQ788" i="1" s="1"/>
  <c r="BN774" i="1"/>
  <c r="BQ774" i="1" s="1"/>
  <c r="BN746" i="1"/>
  <c r="BQ746" i="1" s="1"/>
  <c r="BN718" i="1"/>
  <c r="BQ718" i="1" s="1"/>
  <c r="BN690" i="1"/>
  <c r="BQ690" i="1" s="1"/>
  <c r="BN662" i="1"/>
  <c r="BQ662" i="1" s="1"/>
  <c r="BN634" i="1"/>
  <c r="BQ634" i="1" s="1"/>
  <c r="BN606" i="1"/>
  <c r="BQ606" i="1" s="1"/>
  <c r="BN578" i="1"/>
  <c r="BQ578" i="1" s="1"/>
  <c r="BN550" i="1"/>
  <c r="BQ550" i="1" s="1"/>
  <c r="BN522" i="1"/>
  <c r="BQ522" i="1" s="1"/>
  <c r="BN494" i="1"/>
  <c r="BQ494" i="1" s="1"/>
  <c r="BN466" i="1"/>
  <c r="BQ466" i="1" s="1"/>
  <c r="BN438" i="1"/>
  <c r="BQ438" i="1" s="1"/>
  <c r="BN410" i="1"/>
  <c r="BQ410" i="1" s="1"/>
  <c r="BN382" i="1"/>
  <c r="BQ382" i="1" s="1"/>
  <c r="BN354" i="1"/>
  <c r="BQ354" i="1" s="1"/>
  <c r="BN326" i="1"/>
  <c r="BQ326" i="1" s="1"/>
  <c r="BN298" i="1"/>
  <c r="BQ298" i="1" s="1"/>
  <c r="BN270" i="1"/>
  <c r="BQ270" i="1" s="1"/>
  <c r="BN242" i="1"/>
  <c r="BQ242" i="1" s="1"/>
  <c r="BN214" i="1"/>
  <c r="BQ214" i="1" s="1"/>
  <c r="BN186" i="1"/>
  <c r="BQ186" i="1" s="1"/>
  <c r="BN158" i="1"/>
  <c r="BQ158" i="1" s="1"/>
  <c r="BN130" i="1"/>
  <c r="BQ130" i="1" s="1"/>
  <c r="BN102" i="1"/>
  <c r="BQ102" i="1" s="1"/>
  <c r="BN74" i="1"/>
  <c r="BQ74" i="1" s="1"/>
  <c r="BN46" i="1"/>
  <c r="BQ46" i="1" s="1"/>
  <c r="BN585" i="1"/>
  <c r="BQ585" i="1" s="1"/>
  <c r="BN557" i="1"/>
  <c r="BQ557" i="1" s="1"/>
  <c r="BN529" i="1"/>
  <c r="BQ529" i="1" s="1"/>
  <c r="BN501" i="1"/>
  <c r="BQ501" i="1" s="1"/>
  <c r="BN473" i="1"/>
  <c r="BQ473" i="1" s="1"/>
  <c r="BN431" i="1"/>
  <c r="BQ431" i="1" s="1"/>
  <c r="BN403" i="1"/>
  <c r="BQ403" i="1" s="1"/>
  <c r="BN375" i="1"/>
  <c r="BQ375" i="1" s="1"/>
  <c r="BN347" i="1"/>
  <c r="BQ347" i="1" s="1"/>
  <c r="BN319" i="1"/>
  <c r="BQ319" i="1" s="1"/>
  <c r="BN291" i="1"/>
  <c r="BQ291" i="1" s="1"/>
  <c r="BN263" i="1"/>
  <c r="BQ263" i="1" s="1"/>
  <c r="BN221" i="1"/>
  <c r="BQ221" i="1" s="1"/>
  <c r="BN193" i="1"/>
  <c r="BQ193" i="1" s="1"/>
  <c r="BN165" i="1"/>
  <c r="BQ165" i="1" s="1"/>
  <c r="BN137" i="1"/>
  <c r="BQ137" i="1" s="1"/>
  <c r="BN109" i="1"/>
  <c r="BQ109" i="1" s="1"/>
  <c r="BN81" i="1"/>
  <c r="BQ81" i="1" s="1"/>
  <c r="BN53" i="1"/>
  <c r="BQ53" i="1" s="1"/>
  <c r="BN767" i="1"/>
  <c r="BQ767" i="1" s="1"/>
  <c r="BN739" i="1"/>
  <c r="BQ739" i="1" s="1"/>
  <c r="BN711" i="1"/>
  <c r="BQ711" i="1" s="1"/>
  <c r="BN683" i="1"/>
  <c r="BQ683" i="1" s="1"/>
  <c r="BN655" i="1"/>
  <c r="BQ655" i="1" s="1"/>
  <c r="BN627" i="1"/>
  <c r="BQ627" i="1" s="1"/>
  <c r="BN18" i="1"/>
  <c r="BQ18" i="1" s="1"/>
  <c r="BN25" i="1"/>
  <c r="BQ25" i="1" s="1"/>
  <c r="BN32" i="1"/>
  <c r="BQ32" i="1" s="1"/>
  <c r="BM10" i="1"/>
  <c r="BI14" i="1"/>
  <c r="BI789" i="1"/>
  <c r="BH11" i="1"/>
  <c r="BH793" i="1"/>
  <c r="BA791" i="1"/>
  <c r="BA790" i="1"/>
  <c r="BJ10" i="1"/>
  <c r="BF790" i="1"/>
  <c r="BG790" i="1"/>
  <c r="BG13" i="1"/>
  <c r="BF13" i="1"/>
  <c r="BE12" i="1"/>
  <c r="AZ12" i="1" s="1"/>
  <c r="BA12" i="1" s="1"/>
  <c r="BG791" i="1"/>
  <c r="BF791" i="1"/>
  <c r="BC10" i="1"/>
  <c r="BD10" i="1"/>
  <c r="Q12" i="1"/>
  <c r="S12" i="1"/>
  <c r="AV793" i="1"/>
  <c r="AU794" i="1"/>
  <c r="AT794" i="1"/>
  <c r="AS9" i="1"/>
  <c r="AR9" i="1"/>
  <c r="AT9" i="1"/>
  <c r="AU9" i="1"/>
  <c r="AV10" i="1"/>
  <c r="AS794" i="1"/>
  <c r="AR794" i="1"/>
  <c r="BM794" i="1" s="1"/>
  <c r="O11" i="1"/>
  <c r="M11" i="1"/>
  <c r="P11" i="1"/>
  <c r="N11" i="1"/>
  <c r="O793" i="1"/>
  <c r="M793" i="1"/>
  <c r="P793" i="1"/>
  <c r="N793" i="1"/>
  <c r="O792" i="1"/>
  <c r="M792" i="1"/>
  <c r="P792" i="1"/>
  <c r="N792" i="1"/>
  <c r="K11" i="1"/>
  <c r="K793" i="1"/>
  <c r="K792" i="1"/>
  <c r="I794" i="1"/>
  <c r="I10" i="1"/>
  <c r="L10" i="1"/>
  <c r="AQ13" i="1"/>
  <c r="AQ791" i="1"/>
  <c r="F795" i="1"/>
  <c r="AU795" i="1" s="1"/>
  <c r="J11" i="1"/>
  <c r="AA11" i="1"/>
  <c r="R11" i="1" s="1"/>
  <c r="AH11" i="1"/>
  <c r="AJ11" i="1"/>
  <c r="Z11" i="1"/>
  <c r="AG11" i="1"/>
  <c r="AI11" i="1"/>
  <c r="AB11" i="1"/>
  <c r="W795" i="1"/>
  <c r="H795" i="1"/>
  <c r="BB795" i="1" s="1"/>
  <c r="U795" i="1"/>
  <c r="T795" i="1"/>
  <c r="AM795" i="1"/>
  <c r="AL795" i="1"/>
  <c r="AD795" i="1"/>
  <c r="AN12" i="1"/>
  <c r="AC794" i="1"/>
  <c r="AM794" i="1"/>
  <c r="U794" i="1"/>
  <c r="X794" i="1"/>
  <c r="H794" i="1"/>
  <c r="Y10" i="1"/>
  <c r="G8" i="1"/>
  <c r="H9" i="1"/>
  <c r="BB9" i="1" s="1"/>
  <c r="X9" i="1"/>
  <c r="W9" i="1"/>
  <c r="T9" i="1"/>
  <c r="U9" i="1"/>
  <c r="V9" i="1"/>
  <c r="AE9" i="1"/>
  <c r="AM9" i="1"/>
  <c r="AK9" i="1"/>
  <c r="AL9" i="1"/>
  <c r="AC9" i="1"/>
  <c r="AD9" i="1"/>
  <c r="AF12" i="1"/>
  <c r="AO12" i="1"/>
  <c r="AW12" i="1" s="1"/>
  <c r="B796" i="1"/>
  <c r="C796" i="1"/>
  <c r="E796" i="1" s="1"/>
  <c r="D796" i="1"/>
  <c r="A797" i="1"/>
  <c r="AB793" i="1"/>
  <c r="J793" i="1"/>
  <c r="AG793" i="1"/>
  <c r="AH793" i="1"/>
  <c r="AA793" i="1"/>
  <c r="AI793" i="1"/>
  <c r="AJ793" i="1"/>
  <c r="Z793" i="1"/>
  <c r="AB792" i="1"/>
  <c r="AI792" i="1"/>
  <c r="AJ792" i="1"/>
  <c r="Z792" i="1"/>
  <c r="J792" i="1"/>
  <c r="AG792" i="1"/>
  <c r="AH792" i="1"/>
  <c r="AA792" i="1"/>
  <c r="AQ790" i="1"/>
  <c r="AP10" i="1"/>
  <c r="AK794" i="1"/>
  <c r="AE794" i="1"/>
  <c r="V794" i="1"/>
  <c r="Q792" i="1" l="1"/>
  <c r="Q793" i="1"/>
  <c r="Q11" i="1"/>
  <c r="BK8" i="1"/>
  <c r="BO8" i="1"/>
  <c r="BL8" i="1"/>
  <c r="AX8" i="1"/>
  <c r="AY8" i="1"/>
  <c r="BP790" i="1"/>
  <c r="BQ790" i="1"/>
  <c r="BP13" i="1"/>
  <c r="BP791" i="1"/>
  <c r="BQ791" i="1"/>
  <c r="BN626" i="1"/>
  <c r="BQ626" i="1" s="1"/>
  <c r="BN654" i="1"/>
  <c r="BQ654" i="1" s="1"/>
  <c r="BN682" i="1"/>
  <c r="BQ682" i="1" s="1"/>
  <c r="BN710" i="1"/>
  <c r="BQ710" i="1" s="1"/>
  <c r="BN738" i="1"/>
  <c r="BQ738" i="1" s="1"/>
  <c r="BN766" i="1"/>
  <c r="BQ766" i="1" s="1"/>
  <c r="BN52" i="1"/>
  <c r="BQ52" i="1" s="1"/>
  <c r="BN80" i="1"/>
  <c r="BQ80" i="1" s="1"/>
  <c r="BN108" i="1"/>
  <c r="BQ108" i="1" s="1"/>
  <c r="BN136" i="1"/>
  <c r="BQ136" i="1" s="1"/>
  <c r="BN164" i="1"/>
  <c r="BQ164" i="1" s="1"/>
  <c r="BN192" i="1"/>
  <c r="BQ192" i="1" s="1"/>
  <c r="BN220" i="1"/>
  <c r="BQ220" i="1" s="1"/>
  <c r="BN262" i="1"/>
  <c r="BQ262" i="1" s="1"/>
  <c r="BN290" i="1"/>
  <c r="BQ290" i="1" s="1"/>
  <c r="BN318" i="1"/>
  <c r="BQ318" i="1" s="1"/>
  <c r="BN346" i="1"/>
  <c r="BQ346" i="1" s="1"/>
  <c r="BN374" i="1"/>
  <c r="BQ374" i="1" s="1"/>
  <c r="BN402" i="1"/>
  <c r="BQ402" i="1" s="1"/>
  <c r="BN430" i="1"/>
  <c r="BQ430" i="1" s="1"/>
  <c r="BN472" i="1"/>
  <c r="BQ472" i="1" s="1"/>
  <c r="BN500" i="1"/>
  <c r="BQ500" i="1" s="1"/>
  <c r="BN528" i="1"/>
  <c r="BQ528" i="1" s="1"/>
  <c r="BN556" i="1"/>
  <c r="BQ556" i="1" s="1"/>
  <c r="BN584" i="1"/>
  <c r="BQ584" i="1" s="1"/>
  <c r="BN45" i="1"/>
  <c r="BQ45" i="1" s="1"/>
  <c r="BN73" i="1"/>
  <c r="BQ73" i="1" s="1"/>
  <c r="BN101" i="1"/>
  <c r="BQ101" i="1" s="1"/>
  <c r="BN129" i="1"/>
  <c r="BQ129" i="1" s="1"/>
  <c r="BN157" i="1"/>
  <c r="BQ157" i="1" s="1"/>
  <c r="BN185" i="1"/>
  <c r="BQ185" i="1" s="1"/>
  <c r="BN213" i="1"/>
  <c r="BQ213" i="1" s="1"/>
  <c r="BN241" i="1"/>
  <c r="BQ241" i="1" s="1"/>
  <c r="BN269" i="1"/>
  <c r="BQ269" i="1" s="1"/>
  <c r="BN297" i="1"/>
  <c r="BQ297" i="1" s="1"/>
  <c r="BN325" i="1"/>
  <c r="BQ325" i="1" s="1"/>
  <c r="BN353" i="1"/>
  <c r="BQ353" i="1" s="1"/>
  <c r="BN381" i="1"/>
  <c r="BQ381" i="1" s="1"/>
  <c r="BN409" i="1"/>
  <c r="BQ409" i="1" s="1"/>
  <c r="BN437" i="1"/>
  <c r="BQ437" i="1" s="1"/>
  <c r="BN465" i="1"/>
  <c r="BQ465" i="1" s="1"/>
  <c r="BN493" i="1"/>
  <c r="BQ493" i="1" s="1"/>
  <c r="BN521" i="1"/>
  <c r="BQ521" i="1" s="1"/>
  <c r="BN549" i="1"/>
  <c r="BQ549" i="1" s="1"/>
  <c r="BN577" i="1"/>
  <c r="BQ577" i="1" s="1"/>
  <c r="BN605" i="1"/>
  <c r="BQ605" i="1" s="1"/>
  <c r="BN633" i="1"/>
  <c r="BQ633" i="1" s="1"/>
  <c r="BN661" i="1"/>
  <c r="BQ661" i="1" s="1"/>
  <c r="BN689" i="1"/>
  <c r="BQ689" i="1" s="1"/>
  <c r="BN717" i="1"/>
  <c r="BQ717" i="1" s="1"/>
  <c r="BN745" i="1"/>
  <c r="BQ745" i="1" s="1"/>
  <c r="BN773" i="1"/>
  <c r="BQ773" i="1" s="1"/>
  <c r="BN787" i="1"/>
  <c r="BQ787" i="1" s="1"/>
  <c r="BN612" i="1"/>
  <c r="BQ612" i="1" s="1"/>
  <c r="BN640" i="1"/>
  <c r="BQ640" i="1" s="1"/>
  <c r="BN668" i="1"/>
  <c r="BQ668" i="1" s="1"/>
  <c r="BN696" i="1"/>
  <c r="BQ696" i="1" s="1"/>
  <c r="BN724" i="1"/>
  <c r="BQ724" i="1" s="1"/>
  <c r="BN752" i="1"/>
  <c r="BQ752" i="1" s="1"/>
  <c r="BN780" i="1"/>
  <c r="BQ780" i="1" s="1"/>
  <c r="BN38" i="1"/>
  <c r="BQ38" i="1" s="1"/>
  <c r="BN66" i="1"/>
  <c r="BQ66" i="1" s="1"/>
  <c r="BN94" i="1"/>
  <c r="BQ94" i="1" s="1"/>
  <c r="BN122" i="1"/>
  <c r="BQ122" i="1" s="1"/>
  <c r="BN150" i="1"/>
  <c r="BQ150" i="1" s="1"/>
  <c r="BN178" i="1"/>
  <c r="BQ178" i="1" s="1"/>
  <c r="BN206" i="1"/>
  <c r="BQ206" i="1" s="1"/>
  <c r="BN248" i="1"/>
  <c r="BQ248" i="1" s="1"/>
  <c r="BN276" i="1"/>
  <c r="BQ276" i="1" s="1"/>
  <c r="BN304" i="1"/>
  <c r="BQ304" i="1" s="1"/>
  <c r="BN332" i="1"/>
  <c r="BQ332" i="1" s="1"/>
  <c r="BN360" i="1"/>
  <c r="BQ360" i="1" s="1"/>
  <c r="BN388" i="1"/>
  <c r="BQ388" i="1" s="1"/>
  <c r="BN416" i="1"/>
  <c r="BQ416" i="1" s="1"/>
  <c r="BN458" i="1"/>
  <c r="BQ458" i="1" s="1"/>
  <c r="BN486" i="1"/>
  <c r="BQ486" i="1" s="1"/>
  <c r="BN514" i="1"/>
  <c r="BQ514" i="1" s="1"/>
  <c r="BN542" i="1"/>
  <c r="BQ542" i="1" s="1"/>
  <c r="BN570" i="1"/>
  <c r="BQ570" i="1" s="1"/>
  <c r="BN598" i="1"/>
  <c r="BQ598" i="1" s="1"/>
  <c r="BN444" i="1"/>
  <c r="BQ444" i="1" s="1"/>
  <c r="BN59" i="1"/>
  <c r="BQ59" i="1" s="1"/>
  <c r="BN87" i="1"/>
  <c r="BQ87" i="1" s="1"/>
  <c r="BN115" i="1"/>
  <c r="BQ115" i="1" s="1"/>
  <c r="BN143" i="1"/>
  <c r="BQ143" i="1" s="1"/>
  <c r="BN171" i="1"/>
  <c r="BQ171" i="1" s="1"/>
  <c r="BN199" i="1"/>
  <c r="BQ199" i="1" s="1"/>
  <c r="BN227" i="1"/>
  <c r="BQ227" i="1" s="1"/>
  <c r="BN255" i="1"/>
  <c r="BQ255" i="1" s="1"/>
  <c r="BN283" i="1"/>
  <c r="BQ283" i="1" s="1"/>
  <c r="BN311" i="1"/>
  <c r="BQ311" i="1" s="1"/>
  <c r="BN339" i="1"/>
  <c r="BQ339" i="1" s="1"/>
  <c r="BN367" i="1"/>
  <c r="BQ367" i="1" s="1"/>
  <c r="BN395" i="1"/>
  <c r="BQ395" i="1" s="1"/>
  <c r="BN423" i="1"/>
  <c r="BQ423" i="1" s="1"/>
  <c r="BN451" i="1"/>
  <c r="BQ451" i="1" s="1"/>
  <c r="BN479" i="1"/>
  <c r="BQ479" i="1" s="1"/>
  <c r="BN507" i="1"/>
  <c r="BQ507" i="1" s="1"/>
  <c r="BN535" i="1"/>
  <c r="BQ535" i="1" s="1"/>
  <c r="BN563" i="1"/>
  <c r="BQ563" i="1" s="1"/>
  <c r="BN591" i="1"/>
  <c r="BQ591" i="1" s="1"/>
  <c r="BN619" i="1"/>
  <c r="BQ619" i="1" s="1"/>
  <c r="BN647" i="1"/>
  <c r="BQ647" i="1" s="1"/>
  <c r="BN675" i="1"/>
  <c r="BQ675" i="1" s="1"/>
  <c r="BN703" i="1"/>
  <c r="BQ703" i="1" s="1"/>
  <c r="BN731" i="1"/>
  <c r="BQ731" i="1" s="1"/>
  <c r="BN759" i="1"/>
  <c r="BQ759" i="1" s="1"/>
  <c r="BN234" i="1"/>
  <c r="BQ234" i="1" s="1"/>
  <c r="BN31" i="1"/>
  <c r="BQ31" i="1" s="1"/>
  <c r="BN24" i="1"/>
  <c r="BQ24" i="1" s="1"/>
  <c r="BN17" i="1"/>
  <c r="BQ17" i="1" s="1"/>
  <c r="BM9" i="1"/>
  <c r="BI791" i="1"/>
  <c r="BI790" i="1"/>
  <c r="BI13" i="1"/>
  <c r="BH10" i="1"/>
  <c r="BJ9" i="1"/>
  <c r="BJ795" i="1"/>
  <c r="BF12" i="1"/>
  <c r="BG12" i="1"/>
  <c r="BE792" i="1"/>
  <c r="AZ792" i="1" s="1"/>
  <c r="BE793" i="1"/>
  <c r="AZ793" i="1" s="1"/>
  <c r="BE11" i="1"/>
  <c r="AZ11" i="1" s="1"/>
  <c r="BA11" i="1" s="1"/>
  <c r="BC9" i="1"/>
  <c r="BD9" i="1"/>
  <c r="BC795" i="1"/>
  <c r="BD795" i="1"/>
  <c r="R792" i="1"/>
  <c r="L794" i="1"/>
  <c r="BB794" i="1"/>
  <c r="AK795" i="1"/>
  <c r="AE795" i="1"/>
  <c r="AC795" i="1"/>
  <c r="V795" i="1"/>
  <c r="X795" i="1"/>
  <c r="S11" i="1"/>
  <c r="S792" i="1"/>
  <c r="R793" i="1"/>
  <c r="S793" i="1"/>
  <c r="AV794" i="1"/>
  <c r="AS795" i="1"/>
  <c r="AR795" i="1"/>
  <c r="BM795" i="1" s="1"/>
  <c r="AR8" i="1"/>
  <c r="AT8" i="1"/>
  <c r="AS8" i="1"/>
  <c r="AU8" i="1"/>
  <c r="AV9" i="1"/>
  <c r="AT795" i="1"/>
  <c r="O10" i="1"/>
  <c r="M10" i="1"/>
  <c r="P10" i="1"/>
  <c r="N10" i="1"/>
  <c r="O794" i="1"/>
  <c r="M794" i="1"/>
  <c r="P794" i="1"/>
  <c r="N794" i="1"/>
  <c r="K10" i="1"/>
  <c r="K794" i="1"/>
  <c r="I9" i="1"/>
  <c r="L9" i="1"/>
  <c r="I795" i="1"/>
  <c r="L795" i="1"/>
  <c r="F796" i="1"/>
  <c r="AR796" i="1" s="1"/>
  <c r="AN11" i="1"/>
  <c r="AP794" i="1"/>
  <c r="Y794" i="1"/>
  <c r="Y9" i="1"/>
  <c r="G7" i="1"/>
  <c r="H8" i="1"/>
  <c r="BB8" i="1" s="1"/>
  <c r="X8" i="1"/>
  <c r="W8" i="1"/>
  <c r="T8" i="1"/>
  <c r="V8" i="1"/>
  <c r="U8" i="1"/>
  <c r="AE8" i="1"/>
  <c r="AL8" i="1"/>
  <c r="AM8" i="1"/>
  <c r="AK8" i="1"/>
  <c r="AC8" i="1"/>
  <c r="AD8" i="1"/>
  <c r="J10" i="1"/>
  <c r="AJ10" i="1"/>
  <c r="AH10" i="1"/>
  <c r="AA10" i="1"/>
  <c r="AI10" i="1"/>
  <c r="AG10" i="1"/>
  <c r="AB10" i="1"/>
  <c r="S10" i="1" s="1"/>
  <c r="Z10" i="1"/>
  <c r="Q10" i="1" s="1"/>
  <c r="AB794" i="1"/>
  <c r="AI794" i="1"/>
  <c r="AJ794" i="1"/>
  <c r="AA794" i="1"/>
  <c r="J794" i="1"/>
  <c r="AG794" i="1"/>
  <c r="AH794" i="1"/>
  <c r="Z794" i="1"/>
  <c r="AN793" i="1"/>
  <c r="AP9" i="1"/>
  <c r="AQ12" i="1"/>
  <c r="AF792" i="1"/>
  <c r="AO792" i="1"/>
  <c r="AW792" i="1" s="1"/>
  <c r="AF793" i="1"/>
  <c r="AO793" i="1"/>
  <c r="AW793" i="1" s="1"/>
  <c r="B797" i="1"/>
  <c r="C797" i="1"/>
  <c r="E797" i="1" s="1"/>
  <c r="D797" i="1"/>
  <c r="A798" i="1"/>
  <c r="W796" i="1"/>
  <c r="U796" i="1"/>
  <c r="T796" i="1"/>
  <c r="AE796" i="1"/>
  <c r="AL796" i="1"/>
  <c r="AD796" i="1"/>
  <c r="AF11" i="1"/>
  <c r="AO11" i="1"/>
  <c r="AW11" i="1" s="1"/>
  <c r="AN792" i="1"/>
  <c r="BK7" i="1" l="1"/>
  <c r="BO7" i="1"/>
  <c r="BN2" i="1" s="1"/>
  <c r="BL7" i="1"/>
  <c r="AY7" i="1"/>
  <c r="AX7" i="1"/>
  <c r="BP12" i="1"/>
  <c r="BN233" i="1"/>
  <c r="BQ233" i="1" s="1"/>
  <c r="BN758" i="1"/>
  <c r="BQ758" i="1" s="1"/>
  <c r="BN730" i="1"/>
  <c r="BQ730" i="1" s="1"/>
  <c r="BN702" i="1"/>
  <c r="BQ702" i="1" s="1"/>
  <c r="BN674" i="1"/>
  <c r="BQ674" i="1" s="1"/>
  <c r="BN646" i="1"/>
  <c r="BQ646" i="1" s="1"/>
  <c r="BN618" i="1"/>
  <c r="BQ618" i="1" s="1"/>
  <c r="BN590" i="1"/>
  <c r="BQ590" i="1" s="1"/>
  <c r="BN562" i="1"/>
  <c r="BQ562" i="1" s="1"/>
  <c r="BN534" i="1"/>
  <c r="BQ534" i="1" s="1"/>
  <c r="BN506" i="1"/>
  <c r="BQ506" i="1" s="1"/>
  <c r="BN478" i="1"/>
  <c r="BQ478" i="1" s="1"/>
  <c r="BN450" i="1"/>
  <c r="BQ450" i="1" s="1"/>
  <c r="BN422" i="1"/>
  <c r="BQ422" i="1" s="1"/>
  <c r="BN394" i="1"/>
  <c r="BQ394" i="1" s="1"/>
  <c r="BN366" i="1"/>
  <c r="BQ366" i="1" s="1"/>
  <c r="BN338" i="1"/>
  <c r="BQ338" i="1" s="1"/>
  <c r="BN310" i="1"/>
  <c r="BQ310" i="1" s="1"/>
  <c r="BN282" i="1"/>
  <c r="BQ282" i="1" s="1"/>
  <c r="BN254" i="1"/>
  <c r="BQ254" i="1" s="1"/>
  <c r="BN226" i="1"/>
  <c r="BQ226" i="1" s="1"/>
  <c r="BN198" i="1"/>
  <c r="BQ198" i="1" s="1"/>
  <c r="BN170" i="1"/>
  <c r="BQ170" i="1" s="1"/>
  <c r="BN142" i="1"/>
  <c r="BQ142" i="1" s="1"/>
  <c r="BN114" i="1"/>
  <c r="BQ114" i="1" s="1"/>
  <c r="BN86" i="1"/>
  <c r="BQ86" i="1" s="1"/>
  <c r="BN58" i="1"/>
  <c r="BQ58" i="1" s="1"/>
  <c r="BN443" i="1"/>
  <c r="BQ443" i="1" s="1"/>
  <c r="BN597" i="1"/>
  <c r="BQ597" i="1" s="1"/>
  <c r="BN569" i="1"/>
  <c r="BQ569" i="1" s="1"/>
  <c r="BN541" i="1"/>
  <c r="BQ541" i="1" s="1"/>
  <c r="BN513" i="1"/>
  <c r="BQ513" i="1" s="1"/>
  <c r="BN485" i="1"/>
  <c r="BQ485" i="1" s="1"/>
  <c r="BN457" i="1"/>
  <c r="BQ457" i="1" s="1"/>
  <c r="BN415" i="1"/>
  <c r="BQ415" i="1" s="1"/>
  <c r="BN387" i="1"/>
  <c r="BQ387" i="1" s="1"/>
  <c r="BN359" i="1"/>
  <c r="BQ359" i="1" s="1"/>
  <c r="BN331" i="1"/>
  <c r="BQ331" i="1" s="1"/>
  <c r="BN303" i="1"/>
  <c r="BQ303" i="1" s="1"/>
  <c r="BN275" i="1"/>
  <c r="BQ275" i="1" s="1"/>
  <c r="BN247" i="1"/>
  <c r="BQ247" i="1" s="1"/>
  <c r="BN205" i="1"/>
  <c r="BQ205" i="1" s="1"/>
  <c r="BN177" i="1"/>
  <c r="BQ177" i="1" s="1"/>
  <c r="BN149" i="1"/>
  <c r="BQ149" i="1" s="1"/>
  <c r="BN121" i="1"/>
  <c r="BQ121" i="1" s="1"/>
  <c r="BN93" i="1"/>
  <c r="BQ93" i="1" s="1"/>
  <c r="BN65" i="1"/>
  <c r="BQ65" i="1" s="1"/>
  <c r="BN37" i="1"/>
  <c r="BQ37" i="1" s="1"/>
  <c r="BN779" i="1"/>
  <c r="BQ779" i="1" s="1"/>
  <c r="BN751" i="1"/>
  <c r="BQ751" i="1" s="1"/>
  <c r="BN723" i="1"/>
  <c r="BQ723" i="1" s="1"/>
  <c r="BN695" i="1"/>
  <c r="BQ695" i="1" s="1"/>
  <c r="BN667" i="1"/>
  <c r="BQ667" i="1" s="1"/>
  <c r="BN639" i="1"/>
  <c r="BQ639" i="1" s="1"/>
  <c r="BN611" i="1"/>
  <c r="BQ611" i="1" s="1"/>
  <c r="BN786" i="1"/>
  <c r="BQ786" i="1" s="1"/>
  <c r="BN772" i="1"/>
  <c r="BQ772" i="1" s="1"/>
  <c r="BN744" i="1"/>
  <c r="BQ744" i="1" s="1"/>
  <c r="BN716" i="1"/>
  <c r="BQ716" i="1" s="1"/>
  <c r="BN688" i="1"/>
  <c r="BQ688" i="1" s="1"/>
  <c r="BN660" i="1"/>
  <c r="BQ660" i="1" s="1"/>
  <c r="BN632" i="1"/>
  <c r="BQ632" i="1" s="1"/>
  <c r="BN604" i="1"/>
  <c r="BQ604" i="1" s="1"/>
  <c r="BN576" i="1"/>
  <c r="BQ576" i="1" s="1"/>
  <c r="BN548" i="1"/>
  <c r="BQ548" i="1" s="1"/>
  <c r="BN520" i="1"/>
  <c r="BQ520" i="1" s="1"/>
  <c r="BN492" i="1"/>
  <c r="BQ492" i="1" s="1"/>
  <c r="BN464" i="1"/>
  <c r="BQ464" i="1" s="1"/>
  <c r="BN436" i="1"/>
  <c r="BQ436" i="1" s="1"/>
  <c r="BN408" i="1"/>
  <c r="BQ408" i="1" s="1"/>
  <c r="BN380" i="1"/>
  <c r="BQ380" i="1" s="1"/>
  <c r="BN352" i="1"/>
  <c r="BQ352" i="1" s="1"/>
  <c r="BN324" i="1"/>
  <c r="BQ324" i="1" s="1"/>
  <c r="BN296" i="1"/>
  <c r="BQ296" i="1" s="1"/>
  <c r="BN268" i="1"/>
  <c r="BQ268" i="1" s="1"/>
  <c r="BN240" i="1"/>
  <c r="BQ240" i="1" s="1"/>
  <c r="BN212" i="1"/>
  <c r="BQ212" i="1" s="1"/>
  <c r="BN184" i="1"/>
  <c r="BQ184" i="1" s="1"/>
  <c r="BN156" i="1"/>
  <c r="BQ156" i="1" s="1"/>
  <c r="BN128" i="1"/>
  <c r="BQ128" i="1" s="1"/>
  <c r="BN100" i="1"/>
  <c r="BQ100" i="1" s="1"/>
  <c r="BN72" i="1"/>
  <c r="BQ72" i="1" s="1"/>
  <c r="BN44" i="1"/>
  <c r="BQ44" i="1" s="1"/>
  <c r="BN583" i="1"/>
  <c r="BQ583" i="1" s="1"/>
  <c r="BN555" i="1"/>
  <c r="BQ555" i="1" s="1"/>
  <c r="BN527" i="1"/>
  <c r="BQ527" i="1" s="1"/>
  <c r="BN499" i="1"/>
  <c r="BQ499" i="1" s="1"/>
  <c r="BN471" i="1"/>
  <c r="BQ471" i="1" s="1"/>
  <c r="BN429" i="1"/>
  <c r="BQ429" i="1" s="1"/>
  <c r="BN401" i="1"/>
  <c r="BQ401" i="1" s="1"/>
  <c r="BN373" i="1"/>
  <c r="BQ373" i="1" s="1"/>
  <c r="BN345" i="1"/>
  <c r="BQ345" i="1" s="1"/>
  <c r="BN317" i="1"/>
  <c r="BQ317" i="1" s="1"/>
  <c r="BN289" i="1"/>
  <c r="BQ289" i="1" s="1"/>
  <c r="BN261" i="1"/>
  <c r="BQ261" i="1" s="1"/>
  <c r="BN219" i="1"/>
  <c r="BQ219" i="1" s="1"/>
  <c r="BN191" i="1"/>
  <c r="BQ191" i="1" s="1"/>
  <c r="BN163" i="1"/>
  <c r="BQ163" i="1" s="1"/>
  <c r="BN135" i="1"/>
  <c r="BQ135" i="1" s="1"/>
  <c r="BN107" i="1"/>
  <c r="BQ107" i="1" s="1"/>
  <c r="BN79" i="1"/>
  <c r="BQ79" i="1" s="1"/>
  <c r="BN51" i="1"/>
  <c r="BQ51" i="1" s="1"/>
  <c r="BN765" i="1"/>
  <c r="BQ765" i="1" s="1"/>
  <c r="BN737" i="1"/>
  <c r="BQ737" i="1" s="1"/>
  <c r="BN709" i="1"/>
  <c r="BQ709" i="1" s="1"/>
  <c r="BN681" i="1"/>
  <c r="BQ681" i="1" s="1"/>
  <c r="BN653" i="1"/>
  <c r="BQ653" i="1" s="1"/>
  <c r="BN625" i="1"/>
  <c r="BQ625" i="1" s="1"/>
  <c r="BN16" i="1"/>
  <c r="BQ16" i="1" s="1"/>
  <c r="BN23" i="1"/>
  <c r="BQ23" i="1" s="1"/>
  <c r="BN30" i="1"/>
  <c r="BQ30" i="1" s="1"/>
  <c r="BM8" i="1"/>
  <c r="BM796" i="1"/>
  <c r="BI12" i="1"/>
  <c r="BH795" i="1"/>
  <c r="BH9" i="1"/>
  <c r="BA793" i="1"/>
  <c r="BA792" i="1"/>
  <c r="BJ8" i="1"/>
  <c r="BJ794" i="1"/>
  <c r="AK796" i="1"/>
  <c r="AM796" i="1"/>
  <c r="AC796" i="1"/>
  <c r="V796" i="1"/>
  <c r="X796" i="1"/>
  <c r="H796" i="1"/>
  <c r="BB796" i="1" s="1"/>
  <c r="BC796" i="1" s="1"/>
  <c r="R794" i="1"/>
  <c r="BG11" i="1"/>
  <c r="BF11" i="1"/>
  <c r="BF792" i="1"/>
  <c r="BG792" i="1"/>
  <c r="BG793" i="1"/>
  <c r="BF793" i="1"/>
  <c r="BE794" i="1"/>
  <c r="AZ794" i="1" s="1"/>
  <c r="BE10" i="1"/>
  <c r="AZ10" i="1" s="1"/>
  <c r="BA10" i="1" s="1"/>
  <c r="Y795" i="1"/>
  <c r="BC794" i="1"/>
  <c r="BD794" i="1"/>
  <c r="BC8" i="1"/>
  <c r="BD8" i="1"/>
  <c r="AP795" i="1"/>
  <c r="S794" i="1"/>
  <c r="R10" i="1"/>
  <c r="Q794" i="1"/>
  <c r="AV8" i="1"/>
  <c r="AV795" i="1"/>
  <c r="T7" i="1"/>
  <c r="AU7" i="1"/>
  <c r="AR7" i="1"/>
  <c r="AS7" i="1"/>
  <c r="AT7" i="1"/>
  <c r="AS796" i="1"/>
  <c r="AT796" i="1"/>
  <c r="AU796" i="1"/>
  <c r="O795" i="1"/>
  <c r="M795" i="1"/>
  <c r="P795" i="1"/>
  <c r="N795" i="1"/>
  <c r="O9" i="1"/>
  <c r="M9" i="1"/>
  <c r="P9" i="1"/>
  <c r="N9" i="1"/>
  <c r="K795" i="1"/>
  <c r="K9" i="1"/>
  <c r="I796" i="1"/>
  <c r="I8" i="1"/>
  <c r="L8" i="1"/>
  <c r="AQ11" i="1"/>
  <c r="AN10" i="1"/>
  <c r="AO794" i="1"/>
  <c r="AW794" i="1" s="1"/>
  <c r="Y8" i="1"/>
  <c r="H7" i="1"/>
  <c r="BB7" i="1" s="1"/>
  <c r="X7" i="1"/>
  <c r="W7" i="1"/>
  <c r="V7" i="1"/>
  <c r="U7" i="1"/>
  <c r="AC7" i="1"/>
  <c r="AM7" i="1"/>
  <c r="AK7" i="1"/>
  <c r="AE7" i="1"/>
  <c r="AL7" i="1"/>
  <c r="AD7" i="1"/>
  <c r="F797" i="1"/>
  <c r="AS797" i="1" s="1"/>
  <c r="AQ793" i="1"/>
  <c r="AQ792" i="1"/>
  <c r="AF794" i="1"/>
  <c r="AN794" i="1"/>
  <c r="B798" i="1"/>
  <c r="C798" i="1"/>
  <c r="E798" i="1" s="1"/>
  <c r="D798" i="1"/>
  <c r="W797" i="1"/>
  <c r="U797" i="1"/>
  <c r="T797" i="1"/>
  <c r="AL797" i="1"/>
  <c r="AE797" i="1"/>
  <c r="AM797" i="1"/>
  <c r="AD797" i="1"/>
  <c r="AK797" i="1"/>
  <c r="AB795" i="1"/>
  <c r="J795" i="1"/>
  <c r="AG795" i="1"/>
  <c r="AH795" i="1"/>
  <c r="Z795" i="1"/>
  <c r="AI795" i="1"/>
  <c r="AJ795" i="1"/>
  <c r="AA795" i="1"/>
  <c r="AO10" i="1"/>
  <c r="AW10" i="1" s="1"/>
  <c r="AF10" i="1"/>
  <c r="J9" i="1"/>
  <c r="AH9" i="1"/>
  <c r="AI9" i="1"/>
  <c r="Z9" i="1"/>
  <c r="AA9" i="1"/>
  <c r="AG9" i="1"/>
  <c r="AJ9" i="1"/>
  <c r="AB9" i="1"/>
  <c r="AP8" i="1"/>
  <c r="BP792" i="1" l="1"/>
  <c r="BP793" i="1"/>
  <c r="BP11" i="1"/>
  <c r="BN624" i="1"/>
  <c r="BQ624" i="1" s="1"/>
  <c r="BN652" i="1"/>
  <c r="BQ652" i="1" s="1"/>
  <c r="BN680" i="1"/>
  <c r="BQ680" i="1" s="1"/>
  <c r="BN708" i="1"/>
  <c r="BQ708" i="1" s="1"/>
  <c r="BN736" i="1"/>
  <c r="BQ736" i="1" s="1"/>
  <c r="BN764" i="1"/>
  <c r="BQ764" i="1" s="1"/>
  <c r="BN50" i="1"/>
  <c r="BQ50" i="1" s="1"/>
  <c r="BN78" i="1"/>
  <c r="BQ78" i="1" s="1"/>
  <c r="BN106" i="1"/>
  <c r="BQ106" i="1" s="1"/>
  <c r="BN134" i="1"/>
  <c r="BQ134" i="1" s="1"/>
  <c r="BN162" i="1"/>
  <c r="BQ162" i="1" s="1"/>
  <c r="BN190" i="1"/>
  <c r="BQ190" i="1" s="1"/>
  <c r="BN218" i="1"/>
  <c r="BQ218" i="1" s="1"/>
  <c r="BN260" i="1"/>
  <c r="BQ260" i="1" s="1"/>
  <c r="BN288" i="1"/>
  <c r="BQ288" i="1" s="1"/>
  <c r="BN316" i="1"/>
  <c r="BQ316" i="1" s="1"/>
  <c r="BN344" i="1"/>
  <c r="BQ344" i="1" s="1"/>
  <c r="BN372" i="1"/>
  <c r="BQ372" i="1" s="1"/>
  <c r="BN400" i="1"/>
  <c r="BQ400" i="1" s="1"/>
  <c r="BN428" i="1"/>
  <c r="BQ428" i="1" s="1"/>
  <c r="BN470" i="1"/>
  <c r="BQ470" i="1" s="1"/>
  <c r="BN498" i="1"/>
  <c r="BQ498" i="1" s="1"/>
  <c r="BN526" i="1"/>
  <c r="BQ526" i="1" s="1"/>
  <c r="BN554" i="1"/>
  <c r="BQ554" i="1" s="1"/>
  <c r="BN582" i="1"/>
  <c r="BQ582" i="1" s="1"/>
  <c r="BN43" i="1"/>
  <c r="BQ43" i="1" s="1"/>
  <c r="BN71" i="1"/>
  <c r="BQ71" i="1" s="1"/>
  <c r="BN99" i="1"/>
  <c r="BQ99" i="1" s="1"/>
  <c r="BN127" i="1"/>
  <c r="BQ127" i="1" s="1"/>
  <c r="BN155" i="1"/>
  <c r="BQ155" i="1" s="1"/>
  <c r="BN183" i="1"/>
  <c r="BQ183" i="1" s="1"/>
  <c r="BN211" i="1"/>
  <c r="BQ211" i="1" s="1"/>
  <c r="BN239" i="1"/>
  <c r="BQ239" i="1" s="1"/>
  <c r="BN267" i="1"/>
  <c r="BQ267" i="1" s="1"/>
  <c r="BN295" i="1"/>
  <c r="BQ295" i="1" s="1"/>
  <c r="BN323" i="1"/>
  <c r="BQ323" i="1" s="1"/>
  <c r="BN351" i="1"/>
  <c r="BQ351" i="1" s="1"/>
  <c r="BN379" i="1"/>
  <c r="BQ379" i="1" s="1"/>
  <c r="BN407" i="1"/>
  <c r="BQ407" i="1" s="1"/>
  <c r="BN435" i="1"/>
  <c r="BQ435" i="1" s="1"/>
  <c r="BN463" i="1"/>
  <c r="BQ463" i="1" s="1"/>
  <c r="BN491" i="1"/>
  <c r="BQ491" i="1" s="1"/>
  <c r="BN519" i="1"/>
  <c r="BQ519" i="1" s="1"/>
  <c r="BN547" i="1"/>
  <c r="BQ547" i="1" s="1"/>
  <c r="BN575" i="1"/>
  <c r="BQ575" i="1" s="1"/>
  <c r="BN603" i="1"/>
  <c r="BQ603" i="1" s="1"/>
  <c r="BN631" i="1"/>
  <c r="BQ631" i="1" s="1"/>
  <c r="BN659" i="1"/>
  <c r="BQ659" i="1" s="1"/>
  <c r="BN687" i="1"/>
  <c r="BQ687" i="1" s="1"/>
  <c r="BN715" i="1"/>
  <c r="BQ715" i="1" s="1"/>
  <c r="BN743" i="1"/>
  <c r="BQ743" i="1" s="1"/>
  <c r="BN771" i="1"/>
  <c r="BQ771" i="1" s="1"/>
  <c r="BN785" i="1"/>
  <c r="BQ785" i="1" s="1"/>
  <c r="BN610" i="1"/>
  <c r="BQ610" i="1" s="1"/>
  <c r="BN638" i="1"/>
  <c r="BQ638" i="1" s="1"/>
  <c r="BN666" i="1"/>
  <c r="BQ666" i="1" s="1"/>
  <c r="BN694" i="1"/>
  <c r="BQ694" i="1" s="1"/>
  <c r="BN722" i="1"/>
  <c r="BQ722" i="1" s="1"/>
  <c r="BN750" i="1"/>
  <c r="BQ750" i="1" s="1"/>
  <c r="BN778" i="1"/>
  <c r="BQ778" i="1" s="1"/>
  <c r="BN36" i="1"/>
  <c r="BQ36" i="1" s="1"/>
  <c r="BN64" i="1"/>
  <c r="BQ64" i="1" s="1"/>
  <c r="BN92" i="1"/>
  <c r="BQ92" i="1" s="1"/>
  <c r="BN120" i="1"/>
  <c r="BQ120" i="1" s="1"/>
  <c r="BN148" i="1"/>
  <c r="BQ148" i="1" s="1"/>
  <c r="BN176" i="1"/>
  <c r="BQ176" i="1" s="1"/>
  <c r="BN204" i="1"/>
  <c r="BQ204" i="1" s="1"/>
  <c r="BN246" i="1"/>
  <c r="BQ246" i="1" s="1"/>
  <c r="BN274" i="1"/>
  <c r="BQ274" i="1" s="1"/>
  <c r="BN302" i="1"/>
  <c r="BQ302" i="1" s="1"/>
  <c r="BN330" i="1"/>
  <c r="BQ330" i="1" s="1"/>
  <c r="BN358" i="1"/>
  <c r="BQ358" i="1" s="1"/>
  <c r="BN386" i="1"/>
  <c r="BQ386" i="1" s="1"/>
  <c r="BN414" i="1"/>
  <c r="BQ414" i="1" s="1"/>
  <c r="BN456" i="1"/>
  <c r="BQ456" i="1" s="1"/>
  <c r="BN484" i="1"/>
  <c r="BQ484" i="1" s="1"/>
  <c r="BN512" i="1"/>
  <c r="BQ512" i="1" s="1"/>
  <c r="BN540" i="1"/>
  <c r="BQ540" i="1" s="1"/>
  <c r="BN568" i="1"/>
  <c r="BQ568" i="1" s="1"/>
  <c r="BN596" i="1"/>
  <c r="BQ596" i="1" s="1"/>
  <c r="BN442" i="1"/>
  <c r="BQ442" i="1" s="1"/>
  <c r="BN57" i="1"/>
  <c r="BQ57" i="1" s="1"/>
  <c r="BN85" i="1"/>
  <c r="BQ85" i="1" s="1"/>
  <c r="BN113" i="1"/>
  <c r="BQ113" i="1" s="1"/>
  <c r="BN141" i="1"/>
  <c r="BQ141" i="1" s="1"/>
  <c r="BN169" i="1"/>
  <c r="BQ169" i="1" s="1"/>
  <c r="BN197" i="1"/>
  <c r="BQ197" i="1" s="1"/>
  <c r="BN225" i="1"/>
  <c r="BQ225" i="1" s="1"/>
  <c r="BN253" i="1"/>
  <c r="BQ253" i="1" s="1"/>
  <c r="BN281" i="1"/>
  <c r="BQ281" i="1" s="1"/>
  <c r="BN309" i="1"/>
  <c r="BQ309" i="1" s="1"/>
  <c r="BN337" i="1"/>
  <c r="BQ337" i="1" s="1"/>
  <c r="BN365" i="1"/>
  <c r="BQ365" i="1" s="1"/>
  <c r="BN393" i="1"/>
  <c r="BQ393" i="1" s="1"/>
  <c r="BN421" i="1"/>
  <c r="BQ421" i="1" s="1"/>
  <c r="BN449" i="1"/>
  <c r="BQ449" i="1" s="1"/>
  <c r="BN477" i="1"/>
  <c r="BQ477" i="1" s="1"/>
  <c r="BN505" i="1"/>
  <c r="BQ505" i="1" s="1"/>
  <c r="BN533" i="1"/>
  <c r="BQ533" i="1" s="1"/>
  <c r="BN561" i="1"/>
  <c r="BQ561" i="1" s="1"/>
  <c r="BN589" i="1"/>
  <c r="BQ589" i="1" s="1"/>
  <c r="BN617" i="1"/>
  <c r="BQ617" i="1" s="1"/>
  <c r="BN645" i="1"/>
  <c r="BQ645" i="1" s="1"/>
  <c r="BN673" i="1"/>
  <c r="BQ673" i="1" s="1"/>
  <c r="BN701" i="1"/>
  <c r="BQ701" i="1" s="1"/>
  <c r="BN729" i="1"/>
  <c r="BQ729" i="1" s="1"/>
  <c r="BN757" i="1"/>
  <c r="BQ757" i="1" s="1"/>
  <c r="BN232" i="1"/>
  <c r="BQ232" i="1" s="1"/>
  <c r="BN29" i="1"/>
  <c r="BQ29" i="1" s="1"/>
  <c r="BN22" i="1"/>
  <c r="BQ22" i="1" s="1"/>
  <c r="BN15" i="1"/>
  <c r="BQ15" i="1" s="1"/>
  <c r="BN14" i="1"/>
  <c r="BQ14" i="1" s="1"/>
  <c r="BM7" i="1"/>
  <c r="BN7" i="1" s="1"/>
  <c r="BH8" i="1"/>
  <c r="BH794" i="1"/>
  <c r="BI793" i="1"/>
  <c r="BI11" i="1"/>
  <c r="S9" i="1"/>
  <c r="BI792" i="1"/>
  <c r="AP796" i="1"/>
  <c r="Y796" i="1"/>
  <c r="L796" i="1"/>
  <c r="BD796" i="1"/>
  <c r="BH796" i="1" s="1"/>
  <c r="BA794" i="1"/>
  <c r="BJ796" i="1"/>
  <c r="BJ7" i="1"/>
  <c r="AC797" i="1"/>
  <c r="V797" i="1"/>
  <c r="BF794" i="1"/>
  <c r="BG794" i="1"/>
  <c r="BE9" i="1"/>
  <c r="AZ9" i="1" s="1"/>
  <c r="BA9" i="1" s="1"/>
  <c r="BE795" i="1"/>
  <c r="AZ795" i="1" s="1"/>
  <c r="BF10" i="1"/>
  <c r="BG10" i="1"/>
  <c r="R9" i="1"/>
  <c r="S795" i="1"/>
  <c r="BC7" i="1"/>
  <c r="BD7" i="1"/>
  <c r="Q9" i="1"/>
  <c r="AQ10" i="1"/>
  <c r="X797" i="1"/>
  <c r="R795" i="1"/>
  <c r="Q795" i="1"/>
  <c r="AV796" i="1"/>
  <c r="AV7" i="1"/>
  <c r="AT797" i="1"/>
  <c r="AR797" i="1"/>
  <c r="BM797" i="1" s="1"/>
  <c r="H797" i="1"/>
  <c r="AU797" i="1"/>
  <c r="O8" i="1"/>
  <c r="M8" i="1"/>
  <c r="P8" i="1"/>
  <c r="N8" i="1"/>
  <c r="O796" i="1"/>
  <c r="M796" i="1"/>
  <c r="P796" i="1"/>
  <c r="N796" i="1"/>
  <c r="K8" i="1"/>
  <c r="K796" i="1"/>
  <c r="I797" i="1"/>
  <c r="I7" i="1"/>
  <c r="L7" i="1"/>
  <c r="AP7" i="1"/>
  <c r="AF795" i="1"/>
  <c r="AO795" i="1"/>
  <c r="AW795" i="1" s="1"/>
  <c r="W798" i="1"/>
  <c r="AL798" i="1"/>
  <c r="AD798" i="1"/>
  <c r="AB796" i="1"/>
  <c r="J796" i="1"/>
  <c r="AG796" i="1"/>
  <c r="AH796" i="1"/>
  <c r="AA796" i="1"/>
  <c r="AI796" i="1"/>
  <c r="AJ796" i="1"/>
  <c r="Z796" i="1"/>
  <c r="Y7" i="1"/>
  <c r="J8" i="1"/>
  <c r="AG8" i="1"/>
  <c r="AI8" i="1"/>
  <c r="Z8" i="1"/>
  <c r="Q8" i="1" s="1"/>
  <c r="AA8" i="1"/>
  <c r="AH8" i="1"/>
  <c r="AJ8" i="1"/>
  <c r="AB8" i="1"/>
  <c r="AN795" i="1"/>
  <c r="AO9" i="1"/>
  <c r="AW9" i="1" s="1"/>
  <c r="AF9" i="1"/>
  <c r="AN9" i="1"/>
  <c r="F798" i="1"/>
  <c r="X798" i="1" s="1"/>
  <c r="AQ794" i="1"/>
  <c r="BP794" i="1" l="1"/>
  <c r="BP10" i="1"/>
  <c r="BN13" i="1"/>
  <c r="BQ13" i="1" s="1"/>
  <c r="AP797" i="1"/>
  <c r="Y797" i="1"/>
  <c r="BI10" i="1"/>
  <c r="BI794" i="1"/>
  <c r="BH7" i="1"/>
  <c r="BA795" i="1"/>
  <c r="Q796" i="1"/>
  <c r="BG9" i="1"/>
  <c r="BF9" i="1"/>
  <c r="BE796" i="1"/>
  <c r="AZ796" i="1" s="1"/>
  <c r="BE8" i="1"/>
  <c r="AZ8" i="1" s="1"/>
  <c r="BA8" i="1" s="1"/>
  <c r="BG795" i="1"/>
  <c r="BF795" i="1"/>
  <c r="L797" i="1"/>
  <c r="BB797" i="1"/>
  <c r="S8" i="1"/>
  <c r="R796" i="1"/>
  <c r="S796" i="1"/>
  <c r="R8" i="1"/>
  <c r="AU798" i="1"/>
  <c r="AT798" i="1"/>
  <c r="AV797" i="1"/>
  <c r="AS798" i="1"/>
  <c r="AR798" i="1"/>
  <c r="BM798" i="1" s="1"/>
  <c r="BN798" i="1" s="1"/>
  <c r="M7" i="1"/>
  <c r="O7" i="1"/>
  <c r="P7" i="1"/>
  <c r="N7" i="1"/>
  <c r="O797" i="1"/>
  <c r="M797" i="1"/>
  <c r="P797" i="1"/>
  <c r="N797" i="1"/>
  <c r="K797" i="1"/>
  <c r="K7" i="1"/>
  <c r="AQ9" i="1"/>
  <c r="AB797" i="1"/>
  <c r="J797" i="1"/>
  <c r="AG797" i="1"/>
  <c r="AH797" i="1"/>
  <c r="AA797" i="1"/>
  <c r="AI797" i="1"/>
  <c r="AJ797" i="1"/>
  <c r="Z797" i="1"/>
  <c r="AF8" i="1"/>
  <c r="AO8" i="1"/>
  <c r="AW8" i="1" s="1"/>
  <c r="AG7" i="1"/>
  <c r="J7" i="1"/>
  <c r="AJ7" i="1"/>
  <c r="Z7" i="1"/>
  <c r="AH7" i="1"/>
  <c r="AA7" i="1"/>
  <c r="AI7" i="1"/>
  <c r="AB7" i="1"/>
  <c r="S7" i="1" s="1"/>
  <c r="AN8" i="1"/>
  <c r="AN796" i="1"/>
  <c r="AE798" i="1"/>
  <c r="U798" i="1"/>
  <c r="H798" i="1"/>
  <c r="BB798" i="1" s="1"/>
  <c r="AQ795" i="1"/>
  <c r="AF796" i="1"/>
  <c r="AO796" i="1"/>
  <c r="AW796" i="1" s="1"/>
  <c r="AK798" i="1"/>
  <c r="AC798" i="1"/>
  <c r="AM798" i="1"/>
  <c r="V798" i="1"/>
  <c r="T798" i="1"/>
  <c r="BP795" i="1" l="1"/>
  <c r="BP9" i="1"/>
  <c r="BN797" i="1"/>
  <c r="BN12" i="1"/>
  <c r="BQ12" i="1" s="1"/>
  <c r="BI795" i="1"/>
  <c r="BI9" i="1"/>
  <c r="BA796" i="1"/>
  <c r="BJ798" i="1"/>
  <c r="BJ797" i="1"/>
  <c r="R7" i="1"/>
  <c r="Q7" i="1"/>
  <c r="BF796" i="1"/>
  <c r="BG796" i="1"/>
  <c r="BE797" i="1"/>
  <c r="AZ797" i="1" s="1"/>
  <c r="BF8" i="1"/>
  <c r="BG8" i="1"/>
  <c r="BE7" i="1"/>
  <c r="BC798" i="1"/>
  <c r="BD798" i="1"/>
  <c r="BC797" i="1"/>
  <c r="BD797" i="1"/>
  <c r="AQ8" i="1"/>
  <c r="R797" i="1"/>
  <c r="AV798" i="1"/>
  <c r="Q797" i="1"/>
  <c r="S797" i="1"/>
  <c r="I798" i="1"/>
  <c r="L798" i="1"/>
  <c r="AN7" i="1"/>
  <c r="AN797" i="1"/>
  <c r="Y798" i="1"/>
  <c r="AF7" i="1"/>
  <c r="AO7" i="1"/>
  <c r="AW7" i="1" s="1"/>
  <c r="AF797" i="1"/>
  <c r="AO797" i="1"/>
  <c r="AW797" i="1" s="1"/>
  <c r="AP798" i="1"/>
  <c r="AP2" i="1" s="1"/>
  <c r="AQ796" i="1"/>
  <c r="BP796" i="1" l="1"/>
  <c r="BP8" i="1"/>
  <c r="BN796" i="1"/>
  <c r="BQ796" i="1" s="1"/>
  <c r="BN11" i="1"/>
  <c r="BQ11" i="1" s="1"/>
  <c r="BI8" i="1"/>
  <c r="BI796" i="1"/>
  <c r="BH797" i="1"/>
  <c r="BH798" i="1"/>
  <c r="BA797" i="1"/>
  <c r="AZ7" i="1"/>
  <c r="BA7" i="1" s="1"/>
  <c r="BG797" i="1"/>
  <c r="BF797" i="1"/>
  <c r="BF7" i="1"/>
  <c r="BG7" i="1"/>
  <c r="O798" i="1"/>
  <c r="M798" i="1"/>
  <c r="P798" i="1"/>
  <c r="N798" i="1"/>
  <c r="K798" i="1"/>
  <c r="AQ7" i="1"/>
  <c r="I2" i="1"/>
  <c r="AQ797" i="1"/>
  <c r="AB798" i="1"/>
  <c r="S798" i="1" s="1"/>
  <c r="AI798" i="1"/>
  <c r="AJ798" i="1"/>
  <c r="AA798" i="1"/>
  <c r="J798" i="1"/>
  <c r="AG798" i="1"/>
  <c r="AH798" i="1"/>
  <c r="Z798" i="1"/>
  <c r="Q798" i="1" l="1"/>
  <c r="BP797" i="1"/>
  <c r="BQ797" i="1"/>
  <c r="BP7" i="1"/>
  <c r="BQ7" i="1"/>
  <c r="BN795" i="1"/>
  <c r="BQ795" i="1" s="1"/>
  <c r="BN10" i="1"/>
  <c r="BQ10" i="1" s="1"/>
  <c r="BI797" i="1"/>
  <c r="BI7" i="1"/>
  <c r="BE798" i="1"/>
  <c r="AZ798" i="1" s="1"/>
  <c r="R798" i="1"/>
  <c r="AN798" i="1"/>
  <c r="AF798" i="1"/>
  <c r="AO798" i="1"/>
  <c r="BN794" i="1" l="1"/>
  <c r="BQ794" i="1" s="1"/>
  <c r="BN9" i="1"/>
  <c r="BQ9" i="1" s="1"/>
  <c r="BA798" i="1"/>
  <c r="BF798" i="1"/>
  <c r="BG798" i="1"/>
  <c r="AO2" i="1"/>
  <c r="AW798" i="1"/>
  <c r="AQ798" i="1"/>
  <c r="BQ798" i="1" s="1"/>
  <c r="AQ2" i="1" l="1"/>
  <c r="BP798" i="1"/>
  <c r="BN793" i="1"/>
  <c r="BQ793" i="1" s="1"/>
  <c r="BN8" i="1"/>
  <c r="BQ8" i="1" s="1"/>
  <c r="BI798" i="1"/>
  <c r="AW3" i="1"/>
  <c r="AW2" i="1"/>
  <c r="BO5" i="1" l="1"/>
  <c r="BN792" i="1"/>
  <c r="BN1" i="1" l="1"/>
  <c r="BQ792" i="1"/>
</calcChain>
</file>

<file path=xl/sharedStrings.xml><?xml version="1.0" encoding="utf-8"?>
<sst xmlns="http://schemas.openxmlformats.org/spreadsheetml/2006/main" count="289" uniqueCount="151">
  <si>
    <t>fecha</t>
  </si>
  <si>
    <t>m</t>
  </si>
  <si>
    <t>s</t>
  </si>
  <si>
    <t>em</t>
  </si>
  <si>
    <t>es</t>
  </si>
  <si>
    <t>variabilidad</t>
  </si>
  <si>
    <t>margen</t>
  </si>
  <si>
    <t>limite</t>
  </si>
  <si>
    <t>Clientes</t>
  </si>
  <si>
    <t>OC_alojam</t>
  </si>
  <si>
    <t>CP_alojam</t>
  </si>
  <si>
    <t>CV_alojam</t>
  </si>
  <si>
    <t>V_alojam</t>
  </si>
  <si>
    <t>B_alojam</t>
  </si>
  <si>
    <t>mejora</t>
  </si>
  <si>
    <t>mejoras</t>
  </si>
  <si>
    <t>V_rest</t>
  </si>
  <si>
    <t>V_servhab</t>
  </si>
  <si>
    <t>V_bar</t>
  </si>
  <si>
    <t>V_Sconf</t>
  </si>
  <si>
    <t>ocupacion</t>
  </si>
  <si>
    <t>R_personal</t>
  </si>
  <si>
    <t>CV_rest</t>
  </si>
  <si>
    <t>CP_rest</t>
  </si>
  <si>
    <t>OC_rest</t>
  </si>
  <si>
    <t>B_rest</t>
  </si>
  <si>
    <t>Habitaciones</t>
  </si>
  <si>
    <t>cl/hab</t>
  </si>
  <si>
    <t>a</t>
  </si>
  <si>
    <t>Rótulos de fila</t>
  </si>
  <si>
    <t>Total general</t>
  </si>
  <si>
    <t>V_telf</t>
  </si>
  <si>
    <t>V-Lavand</t>
  </si>
  <si>
    <t>V_parking</t>
  </si>
  <si>
    <t>V_otros</t>
  </si>
  <si>
    <t>CV_menores</t>
  </si>
  <si>
    <t>CP_menores</t>
  </si>
  <si>
    <t>OC_menores</t>
  </si>
  <si>
    <t>B_menores</t>
  </si>
  <si>
    <t>C_Admon</t>
  </si>
  <si>
    <t>C_Ag-Energ</t>
  </si>
  <si>
    <t>C_Mnto</t>
  </si>
  <si>
    <t>C_Mrktg</t>
  </si>
  <si>
    <t>B_bruto</t>
  </si>
  <si>
    <t>C_Indirectos</t>
  </si>
  <si>
    <t>V_tot</t>
  </si>
  <si>
    <t>C_Dir_tot</t>
  </si>
  <si>
    <t>ipc</t>
  </si>
  <si>
    <t>Beneficio</t>
  </si>
  <si>
    <t>pmh</t>
  </si>
  <si>
    <t>cl_pens</t>
  </si>
  <si>
    <t>cl_srvhab</t>
  </si>
  <si>
    <t>cl_bar</t>
  </si>
  <si>
    <t>cl_rest</t>
  </si>
  <si>
    <t>tkm_rest</t>
  </si>
  <si>
    <t>tkm_servhab</t>
  </si>
  <si>
    <t>tkm_bar</t>
  </si>
  <si>
    <t>en_satisf</t>
  </si>
  <si>
    <t>en_cal-prec</t>
  </si>
  <si>
    <t>quejas</t>
  </si>
  <si>
    <t>#alojam</t>
  </si>
  <si>
    <t>#alojam_na</t>
  </si>
  <si>
    <t>#alojam_rech</t>
  </si>
  <si>
    <t>limite2</t>
  </si>
  <si>
    <t>cl_espera</t>
  </si>
  <si>
    <t>tm_espera</t>
  </si>
  <si>
    <t>#servicios</t>
  </si>
  <si>
    <t>cte_nc_alojam</t>
  </si>
  <si>
    <t>#aliment</t>
  </si>
  <si>
    <t>#aliment_na</t>
  </si>
  <si>
    <t>#aliment_rec</t>
  </si>
  <si>
    <t>cte_nc_aliment</t>
  </si>
  <si>
    <t>en_empl</t>
  </si>
  <si>
    <t>#abandonos</t>
  </si>
  <si>
    <t>#empleados</t>
  </si>
  <si>
    <t>CP_tot</t>
  </si>
  <si>
    <t>Promedio de #empleados</t>
  </si>
  <si>
    <t>Valores</t>
  </si>
  <si>
    <t>productividad</t>
  </si>
  <si>
    <t>día que reporta el registro</t>
  </si>
  <si>
    <t>año</t>
  </si>
  <si>
    <t>mes</t>
  </si>
  <si>
    <t>dia de la semana (1=lunes)</t>
  </si>
  <si>
    <t>estacionalidad semanal</t>
  </si>
  <si>
    <t>estacionalidad memsual</t>
  </si>
  <si>
    <t>%avance respecto a 1er día en las variaciones</t>
  </si>
  <si>
    <t>Clientes promedio por habitación</t>
  </si>
  <si>
    <t>Nº de habitaciones vendidas (max 250)</t>
  </si>
  <si>
    <t>Nº de huéspedes (max 450)</t>
  </si>
  <si>
    <t>% ocupación (clientes respecto a max clientes)</t>
  </si>
  <si>
    <t>Precio medio por habitación</t>
  </si>
  <si>
    <t># clientes restaurante por media pensión</t>
  </si>
  <si>
    <t># clientes restaurante otros</t>
  </si>
  <si>
    <t># clientes que usan servicios de habitaciones</t>
  </si>
  <si>
    <t># clientes del bar</t>
  </si>
  <si>
    <t>precio ticket medio restaurante (pensión y otros)</t>
  </si>
  <si>
    <t>precio ticket medio servicio de habitaciones</t>
  </si>
  <si>
    <t>precio ticket medio bar</t>
  </si>
  <si>
    <t>Ventas de alojamiento (habitaciones)</t>
  </si>
  <si>
    <t>Ventas de alquiler de Salas de conferencias</t>
  </si>
  <si>
    <t>Coste de personal de alojamiento salas de conferencias</t>
  </si>
  <si>
    <t>Coste de las Ventas de alojamiento y salas de conferencias</t>
  </si>
  <si>
    <t>Otros coste de alojamiento y salas de conferencias</t>
  </si>
  <si>
    <t>Margen Bruto de alojamiento y salas de conferencias</t>
  </si>
  <si>
    <t>Ventas de restaurente</t>
  </si>
  <si>
    <t>Ventas de serv. de habitaciones</t>
  </si>
  <si>
    <t>Ventas del bar</t>
  </si>
  <si>
    <t>Costes de las Ventas de alimentación</t>
  </si>
  <si>
    <t>Costes de personal de alimentación</t>
  </si>
  <si>
    <t>Otros costes de alimentación</t>
  </si>
  <si>
    <t>Margen Bruto de alimentación</t>
  </si>
  <si>
    <t>Ventas de telefonía</t>
  </si>
  <si>
    <t>Ventas de lavandería</t>
  </si>
  <si>
    <t>Ventas parking</t>
  </si>
  <si>
    <t>Ventas otros servicios</t>
  </si>
  <si>
    <t>Costes de las Ventas de servicios menores</t>
  </si>
  <si>
    <t>Costes de personal de servicios menores</t>
  </si>
  <si>
    <t>Otros costes de servicios menores</t>
  </si>
  <si>
    <t>Margen Bruto de servicios menores</t>
  </si>
  <si>
    <t>Ventas totales</t>
  </si>
  <si>
    <t>Margen Bruto total</t>
  </si>
  <si>
    <t>Costes directos a los servicios vendidos totales</t>
  </si>
  <si>
    <t>Costes de Administración (indirectos)</t>
  </si>
  <si>
    <t>Costes de Agua y Energía (indirectos)</t>
  </si>
  <si>
    <t>Costes de Mantenimiento (indirectos)</t>
  </si>
  <si>
    <t>Costes de Publicidad y Promoción (indirectos)</t>
  </si>
  <si>
    <t>Costes Indirectos totales</t>
  </si>
  <si>
    <t>Beneficio = Ventas - Costes Directos - Costes Indirectos</t>
  </si>
  <si>
    <t>Promedio encuesta relación calidad-precio</t>
  </si>
  <si>
    <t>Promedio encuesta factores de satisfacción</t>
  </si>
  <si>
    <t># Servicios prestados (habitaciones y alimentación)</t>
  </si>
  <si>
    <t># Quejas recibidas pro los servicios prestados</t>
  </si>
  <si>
    <t># Habitaciones no aceptadas por control de calidad (rehacer)</t>
  </si>
  <si>
    <t># Servicios prestados (alojamiento) = Habitaciones vendidas</t>
  </si>
  <si>
    <t># Servicios prestados (alimentación)</t>
  </si>
  <si>
    <t># Servicios no aceptados (alimentación) (rehacer)</t>
  </si>
  <si>
    <t># Habitaciones rechazadas por el cliente</t>
  </si>
  <si>
    <t># Servicios rechazados por el cliente (alimentación)</t>
  </si>
  <si>
    <t>Coste de no calidad (alojamiento)</t>
  </si>
  <si>
    <t>Coste de no calidad (alimentación)</t>
  </si>
  <si>
    <t>Tiempo medio de espera de esos clientes</t>
  </si>
  <si>
    <t># Clientes que llegan en hora y esperan para habitación</t>
  </si>
  <si>
    <t>Encuestas de satisfacción sobre los empleados (responden clientes)</t>
  </si>
  <si>
    <t>Coste de Personal total</t>
  </si>
  <si>
    <t># Empleados (varía semanalmente según previsión de ocupación)</t>
  </si>
  <si>
    <t># Empleados que abandonan o son despedidos</t>
  </si>
  <si>
    <t>Productividad = Margen Bruto total / Coste de Personal total</t>
  </si>
  <si>
    <t>Productividad 2</t>
  </si>
  <si>
    <t>Productividad = Margen Bruto total / # Empleados</t>
  </si>
  <si>
    <t>productividad 2</t>
  </si>
  <si>
    <t>Promedio de productividad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</si>
</sst>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 &quot;€&quot;"/>
    <numFmt numFmtId="165" formatCode="0.0%"/>
    <numFmt numFmtId="166" formatCode="#,##0.00\ &quot;€&quot;"/>
    <numFmt numFmtId="167" formatCode="#,##0.0\ &quot;€&quot;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0" applyNumberFormat="1"/>
    <xf numFmtId="9" fontId="0" fillId="0" borderId="0" xfId="1" applyFont="1"/>
    <xf numFmtId="15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/>
    <xf numFmtId="9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/>
    <xf numFmtId="0" fontId="2" fillId="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15" fontId="0" fillId="0" borderId="0" xfId="0" applyNumberFormat="1" applyAlignment="1">
      <alignment horizontal="left"/>
    </xf>
  </cellXfs>
  <cellStyles count="2">
    <cellStyle name="Normal" xfId="0" builtinId="0"/>
    <cellStyle name="Porcentaje" xfId="1" builtinId="5"/>
  </cellStyles>
  <dxfs count="14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198.733155902781" createdVersion="3" refreshedVersion="3" minRefreshableVersion="3" recordCount="792">
  <cacheSource type="worksheet">
    <worksheetSource ref="A6:BQ798" sheet="modelo"/>
  </cacheSource>
  <cacheFields count="69">
    <cacheField name="fecha" numFmtId="15">
      <sharedItems containsSemiMixedTypes="0" containsNonDate="0" containsDate="1" containsString="0" minDate="2010-08-01T00:00:00" maxDate="2012-10-01T00:00:00"/>
    </cacheField>
    <cacheField name="a" numFmtId="0">
      <sharedItems containsSemiMixedTypes="0" containsString="0" containsNumber="1" containsInteger="1" minValue="2010" maxValue="2012" count="3">
        <n v="2012"/>
        <n v="2011"/>
        <n v="2010"/>
      </sharedItems>
    </cacheField>
    <cacheField name="m" numFmtId="0">
      <sharedItems containsSemiMixedTypes="0" containsString="0" containsNumber="1" containsInteger="1" minValue="1" maxValue="12" count="12">
        <n v="9"/>
        <n v="8"/>
        <n v="7"/>
        <n v="6"/>
        <n v="5"/>
        <n v="4"/>
        <n v="3"/>
        <n v="2"/>
        <n v="1"/>
        <n v="12"/>
        <n v="11"/>
        <n v="10"/>
      </sharedItems>
    </cacheField>
    <cacheField name="s" numFmtId="0">
      <sharedItems containsSemiMixedTypes="0" containsString="0" containsNumber="1" containsInteger="1" minValue="1" maxValue="7"/>
    </cacheField>
    <cacheField name="em" numFmtId="9">
      <sharedItems containsSemiMixedTypes="0" containsString="0" containsNumber="1" minValue="0.48" maxValue="1"/>
    </cacheField>
    <cacheField name="es" numFmtId="9">
      <sharedItems containsSemiMixedTypes="0" containsString="0" containsNumber="1" minValue="0.48051948051948046" maxValue="1"/>
    </cacheField>
    <cacheField name="mejora" numFmtId="165">
      <sharedItems containsSemiMixedTypes="0" containsString="0" containsNumber="1" minValue="0" maxValue="2.1671232876712718"/>
    </cacheField>
    <cacheField name="Habitaciones" numFmtId="0">
      <sharedItems containsSemiMixedTypes="0" containsString="0" containsNumber="1" containsInteger="1" minValue="55" maxValue="250"/>
    </cacheField>
    <cacheField name="Clientes" numFmtId="0">
      <sharedItems containsSemiMixedTypes="0" containsString="0" containsNumber="1" containsInteger="1" minValue="85" maxValue="443"/>
    </cacheField>
    <cacheField name="cl/hab" numFmtId="2">
      <sharedItems containsSemiMixedTypes="0" containsString="0" containsNumber="1" minValue="1.3888888888888888" maxValue="1.8839285714285714"/>
    </cacheField>
    <cacheField name="ocupacion" numFmtId="9">
      <sharedItems containsSemiMixedTypes="0" containsString="0" containsNumber="1" minValue="0.18888888888888888" maxValue="0.98444444444444446"/>
    </cacheField>
    <cacheField name="pmh" numFmtId="167">
      <sharedItems containsSemiMixedTypes="0" containsString="0" containsNumber="1" minValue="87.782335736986298" maxValue="111.00125211308671"/>
    </cacheField>
    <cacheField name="cl_pens" numFmtId="0">
      <sharedItems containsSemiMixedTypes="0" containsString="0" containsNumber="1" containsInteger="1" minValue="14" maxValue="81"/>
    </cacheField>
    <cacheField name="cl_rest" numFmtId="0">
      <sharedItems containsSemiMixedTypes="0" containsString="0" containsNumber="1" containsInteger="1" minValue="18" maxValue="96"/>
    </cacheField>
    <cacheField name="cl_srvhab" numFmtId="0">
      <sharedItems containsSemiMixedTypes="0" containsString="0" containsNumber="1" containsInteger="1" minValue="7" maxValue="39"/>
    </cacheField>
    <cacheField name="cl_bar" numFmtId="0">
      <sharedItems containsSemiMixedTypes="0" containsString="0" containsNumber="1" containsInteger="1" minValue="23" maxValue="120"/>
    </cacheField>
    <cacheField name="tkm_rest" numFmtId="166">
      <sharedItems containsSemiMixedTypes="0" containsString="0" containsNumber="1" minValue="33.365644858447489" maxValue="41.924705286656547"/>
    </cacheField>
    <cacheField name="tkm_servhab" numFmtId="166">
      <sharedItems containsSemiMixedTypes="0" containsString="0" containsNumber="1" minValue="42.544713295987108" maxValue="58.857512679452093"/>
    </cacheField>
    <cacheField name="tkm_bar" numFmtId="166">
      <sharedItems containsSemiMixedTypes="0" containsString="0" containsNumber="1" minValue="15.758970923835616" maxValue="20.510065656986317"/>
    </cacheField>
    <cacheField name="V_alojam" numFmtId="164">
      <sharedItems containsSemiMixedTypes="0" containsString="0" containsNumber="1" minValue="5349.7280029603262" maxValue="26452.655342465772"/>
    </cacheField>
    <cacheField name="V_Sconf" numFmtId="164">
      <sharedItems containsSemiMixedTypes="0" containsString="0" containsNumber="1" minValue="578.03783850560387" maxValue="2981.2333698630187"/>
    </cacheField>
    <cacheField name="CV_alojam" numFmtId="164">
      <sharedItems containsSemiMixedTypes="0" containsString="0" containsNumber="1" minValue="940.34751498201729" maxValue="4445.7965063013698"/>
    </cacheField>
    <cacheField name="CP_alojam" numFmtId="164">
      <sharedItems containsSemiMixedTypes="0" containsString="0" containsNumber="1" minValue="2132.5484396712327" maxValue="3858.5304197260289"/>
    </cacheField>
    <cacheField name="OC_alojam" numFmtId="164">
      <sharedItems containsSemiMixedTypes="0" containsString="0" containsNumber="1" minValue="468.26130376801262" maxValue="2229.4375732602734"/>
    </cacheField>
    <cacheField name="B_alojam" numFmtId="164">
      <sharedItems containsSemiMixedTypes="0" containsString="0" containsNumber="1" minValue="2186.0647939008713" maxValue="19651.10083857537"/>
    </cacheField>
    <cacheField name="V_rest" numFmtId="164">
      <sharedItems containsSemiMixedTypes="0" containsString="0" containsNumber="1" minValue="1184.2559189041094" maxValue="6782.9794027397338"/>
    </cacheField>
    <cacheField name="V_servhab" numFmtId="164">
      <sharedItems containsSemiMixedTypes="0" containsString="0" containsNumber="1" minValue="361.60164197260264" maxValue="1990.3199561753445"/>
    </cacheField>
    <cacheField name="V_bar" numFmtId="164">
      <sharedItems containsSemiMixedTypes="0" containsString="0" containsNumber="1" minValue="387.87178053698631" maxValue="2118.5646102246601"/>
    </cacheField>
    <cacheField name="CV_rest" numFmtId="164">
      <sharedItems containsSemiMixedTypes="0" containsString="0" containsNumber="1" minValue="607.74125144431503" maxValue="2900.2875939933128"/>
    </cacheField>
    <cacheField name="CP_rest" numFmtId="164">
      <sharedItems containsSemiMixedTypes="0" containsString="0" containsNumber="1" minValue="830.18028307381053" maxValue="1495.0472671423991"/>
    </cacheField>
    <cacheField name="OC_rest" numFmtId="164">
      <sharedItems containsSemiMixedTypes="0" containsString="0" containsNumber="1" minValue="183.15794450117687" maxValue="873.04485329672093"/>
    </cacheField>
    <cacheField name="B_rest" numFmtId="164">
      <sharedItems containsSemiMixedTypes="0" containsString="0" containsNumber="1" minValue="232.01178914078088" maxValue="6007.8987363900051"/>
    </cacheField>
    <cacheField name="V_telf" numFmtId="164">
      <sharedItems containsSemiMixedTypes="0" containsString="0" containsNumber="1" minValue="149.78085484931506" maxValue="824.37942821917795"/>
    </cacheField>
    <cacheField name="V-Lavand" numFmtId="164">
      <sharedItems containsSemiMixedTypes="0" containsString="0" containsNumber="1" minValue="551.93959101369865" maxValue="3032.6284799999994"/>
    </cacheField>
    <cacheField name="V_parking" numFmtId="164">
      <sharedItems containsSemiMixedTypes="0" containsString="0" containsNumber="1" minValue="914.44729109589025" maxValue="5087.5949043835617"/>
    </cacheField>
    <cacheField name="V_otros" numFmtId="164">
      <sharedItems containsSemiMixedTypes="0" containsString="0" containsNumber="1" minValue="397.76955090410962" maxValue="2228.974101041098"/>
    </cacheField>
    <cacheField name="CV_menores" numFmtId="164">
      <sharedItems containsSemiMixedTypes="0" containsString="0" containsNumber="1" minValue="667.7258189133654" maxValue="3175.5635447174577"/>
    </cacheField>
    <cacheField name="CP_menores" numFmtId="164">
      <sharedItems containsSemiMixedTypes="0" containsString="0" containsNumber="1" minValue="914.57197990434054" maxValue="1906.6251226037596"/>
    </cacheField>
    <cacheField name="OC_menores" numFmtId="164">
      <sharedItems containsSemiMixedTypes="0" containsString="0" containsNumber="1" minValue="197.35229566189065" maxValue="937.51317674830693"/>
    </cacheField>
    <cacheField name="B_menores" numFmtId="164">
      <sharedItems containsSemiMixedTypes="0" containsString="0" containsNumber="1" minValue="113.85226714254779" maxValue="5535.5223139343325"/>
    </cacheField>
    <cacheField name="V_tot" numFmtId="164">
      <sharedItems containsSemiMixedTypes="0" containsString="0" containsNumber="1" minValue="9950.5562054688453" maxValue="51263.348843879503"/>
    </cacheField>
    <cacheField name="C_Dir_tot" numFmtId="164">
      <sharedItems containsSemiMixedTypes="0" containsString="0" containsNumber="1" minValue="7084.9438009548285" maxValue="20985.849805088164"/>
    </cacheField>
    <cacheField name="B_bruto" numFmtId="164">
      <sharedItems containsSemiMixedTypes="0" containsString="0" containsNumber="1" minValue="2670.5853846528548" maxValue="30277.499038791331"/>
    </cacheField>
    <cacheField name="C_Admon" numFmtId="164">
      <sharedItems containsSemiMixedTypes="0" containsString="0" containsNumber="1" minValue="2432.1360206609115" maxValue="3056.9733810958815"/>
    </cacheField>
    <cacheField name="C_Ag-Energ" numFmtId="164">
      <sharedItems containsSemiMixedTypes="0" containsString="0" containsNumber="1" minValue="1155.7383224166406" maxValue="3005.4928469105935"/>
    </cacheField>
    <cacheField name="C_Mnto" numFmtId="164">
      <sharedItems containsSemiMixedTypes="0" containsString="0" containsNumber="1" minValue="1434.0257308905682" maxValue="2382.5017581382326"/>
    </cacheField>
    <cacheField name="C_Mrktg" numFmtId="164">
      <sharedItems containsSemiMixedTypes="0" containsString="0" containsNumber="1" minValue="1491.782623376916" maxValue="2572.6458613722689"/>
    </cacheField>
    <cacheField name="C_Indirectos" numFmtId="164">
      <sharedItems containsSemiMixedTypes="0" containsString="0" containsNumber="1" minValue="6521.9583895334727" maxValue="10898.85179799344"/>
    </cacheField>
    <cacheField name="Beneficio" numFmtId="164">
      <sharedItems containsSemiMixedTypes="0" containsString="0" containsNumber="1" minValue="-3910.201012503102" maxValue="19536.489477410018"/>
    </cacheField>
    <cacheField name="en_satisf" numFmtId="2">
      <sharedItems containsSemiMixedTypes="0" containsString="0" containsNumber="1" minValue="3.7188049315068494" maxValue="4.4454871232876778"/>
    </cacheField>
    <cacheField name="en_cal-prec" numFmtId="2">
      <sharedItems containsSemiMixedTypes="0" containsString="0" containsNumber="1" minValue="4.0961917808219184" maxValue="4.737779760273976"/>
    </cacheField>
    <cacheField name="#servicios" numFmtId="0">
      <sharedItems containsSemiMixedTypes="0" containsString="0" containsNumber="1" containsInteger="1" minValue="119" maxValue="580"/>
    </cacheField>
    <cacheField name="quejas" numFmtId="0">
      <sharedItems containsSemiMixedTypes="0" containsString="0" containsNumber="1" containsInteger="1" minValue="4" maxValue="23"/>
    </cacheField>
    <cacheField name="#alojam" numFmtId="0">
      <sharedItems containsSemiMixedTypes="0" containsString="0" containsNumber="1" containsInteger="1" minValue="55" maxValue="250"/>
    </cacheField>
    <cacheField name="#alojam_na" numFmtId="0">
      <sharedItems containsSemiMixedTypes="0" containsString="0" containsNumber="1" containsInteger="1" minValue="3" maxValue="26"/>
    </cacheField>
    <cacheField name="#alojam_rech" numFmtId="0">
      <sharedItems containsSemiMixedTypes="0" containsString="0" containsNumber="1" containsInteger="1" minValue="2" maxValue="18"/>
    </cacheField>
    <cacheField name="#aliment" numFmtId="0">
      <sharedItems containsSemiMixedTypes="0" containsString="0" containsNumber="1" containsInteger="1" minValue="63" maxValue="330"/>
    </cacheField>
    <cacheField name="#aliment_na" numFmtId="0">
      <sharedItems containsSemiMixedTypes="0" containsString="0" containsNumber="1" containsInteger="1" minValue="3" maxValue="26"/>
    </cacheField>
    <cacheField name="#aliment_rec" numFmtId="0">
      <sharedItems containsSemiMixedTypes="0" containsString="0" containsNumber="1" containsInteger="1" minValue="4" maxValue="48"/>
    </cacheField>
    <cacheField name="cte_nc_alojam" numFmtId="164">
      <sharedItems containsSemiMixedTypes="0" containsString="0" containsNumber="1" minValue="317.80590946787009" maxValue="1761.271930906528"/>
    </cacheField>
    <cacheField name="cte_nc_aliment" numFmtId="164">
      <sharedItems containsSemiMixedTypes="0" containsString="0" containsNumber="1" minValue="176.67582744227951" maxValue="1176.7746356616096"/>
    </cacheField>
    <cacheField name="cl_espera" numFmtId="0">
      <sharedItems containsSemiMixedTypes="0" containsString="0" containsNumber="1" containsInteger="1" minValue="4" maxValue="39"/>
    </cacheField>
    <cacheField name="tm_espera" numFmtId="168">
      <sharedItems containsSemiMixedTypes="0" containsString="0" containsNumber="1" minValue="30.322061095890351" maxValue="36.702376027397264"/>
    </cacheField>
    <cacheField name="en_empl" numFmtId="2">
      <sharedItems containsSemiMixedTypes="0" containsString="0" containsNumber="1" minValue="4.0864773150684925" maxValue="4.611886798904111"/>
    </cacheField>
    <cacheField name="CP_tot" numFmtId="2">
      <sharedItems containsSemiMixedTypes="0" containsString="0" containsNumber="1" minValue="5879.3639780825042" maxValue="9542.0741596445077"/>
    </cacheField>
    <cacheField name="#empleados" numFmtId="1">
      <sharedItems containsSemiMixedTypes="0" containsString="0" containsNumber="1" containsInteger="1" minValue="100" maxValue="154"/>
    </cacheField>
    <cacheField name="#abandonos" numFmtId="0">
      <sharedItems containsSemiMixedTypes="0" containsString="0" containsNumber="1" containsInteger="1" minValue="0" maxValue="1"/>
    </cacheField>
    <cacheField name="productividad" numFmtId="166">
      <sharedItems containsSemiMixedTypes="0" containsString="0" containsNumber="1" minValue="0.44097160611897401" maxValue="3.2380740158046564"/>
    </cacheField>
    <cacheField name="productividad 2" numFmtId="166">
      <sharedItems containsSemiMixedTypes="0" containsString="0" containsNumber="1" minValue="26.705853846528548" maxValue="205.526381250437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2">
  <r>
    <d v="2012-09-30T00:00:00"/>
    <x v="0"/>
    <x v="0"/>
    <n v="1"/>
    <n v="0.78"/>
    <n v="0.76"/>
    <n v="2.1671232876712718"/>
    <n v="148"/>
    <n v="249"/>
    <n v="1.6824324324324325"/>
    <n v="0.55333333333333334"/>
    <n v="99.000956200518431"/>
    <n v="45"/>
    <n v="55"/>
    <n v="22"/>
    <n v="69"/>
    <n v="38.412182426301428"/>
    <n v="50.308063097783382"/>
    <n v="17.44176231509234"/>
    <n v="14652.141517676728"/>
    <n v="1670.7048708821949"/>
    <n v="2474.3442823196046"/>
    <n v="2788.6899609863026"/>
    <n v="1209.1771838323723"/>
    <n v="9850.634961420641"/>
    <n v="3841.2182426301424"/>
    <n v="1106.7773881512344"/>
    <n v="1203.4815997413716"/>
    <n v="1590.8698249365939"/>
    <n v="1121.4074077651142"/>
    <n v="496.17377621813637"/>
    <n v="2943.026221602905"/>
    <n v="454.7109707013696"/>
    <n v="1743.0303875506868"/>
    <n v="2927.0819521643853"/>
    <n v="1235.1643444602757"/>
    <n v="1796.5202904276257"/>
    <n v="1460.8094888593591"/>
    <n v="512.00353004354054"/>
    <n v="2590.6543455461915"/>
    <n v="28834.311273958388"/>
    <n v="13449.995745388649"/>
    <n v="15384.315528569736"/>
    <n v="2798.5687319813578"/>
    <n v="1963.7149532737783"/>
    <n v="1880.1537159441223"/>
    <n v="2056.4772876740899"/>
    <n v="8698.9146888733485"/>
    <n v="6685.4008396963909"/>
    <n v="4.1575478794520615"/>
    <n v="4.4377734726027445"/>
    <n v="339"/>
    <n v="10"/>
    <n v="148"/>
    <n v="7"/>
    <n v="4"/>
    <n v="191"/>
    <n v="11"/>
    <n v="10"/>
    <n v="481.04274120622341"/>
    <n v="352.76162925296723"/>
    <n v="7"/>
    <n v="30.945017465753367"/>
    <n v="4.3103516197260294"/>
    <n v="7609.7618431958635"/>
    <n v="128"/>
    <n v="1"/>
    <n v="2.0216553218843969"/>
    <n v="120.18996506695106"/>
  </r>
  <r>
    <d v="2012-09-29T00:00:00"/>
    <x v="0"/>
    <x v="0"/>
    <n v="7"/>
    <n v="0.78"/>
    <n v="0.96666666666666667"/>
    <n v="2.1643835616438745"/>
    <n v="186"/>
    <n v="313"/>
    <n v="1.6827956989247312"/>
    <n v="0.69555555555555559"/>
    <n v="104.9544277154221"/>
    <n v="58"/>
    <n v="70"/>
    <n v="27"/>
    <n v="82"/>
    <n v="37.309822422945253"/>
    <n v="49.801695835616499"/>
    <n v="19.41794147811563"/>
    <n v="19521.52355506851"/>
    <n v="2139.9645835616475"/>
    <n v="3290.0691190882171"/>
    <n v="2989.8476186301386"/>
    <n v="1627.6474666257527"/>
    <n v="13753.923934286049"/>
    <n v="4775.6572701369923"/>
    <n v="1344.6457875616454"/>
    <n v="1592.2712012054817"/>
    <n v="2087.2281908634841"/>
    <n v="1169.4013899886513"/>
    <n v="591.31802733514087"/>
    <n v="3864.626650716843"/>
    <n v="576.56133271232852"/>
    <n v="2052.2065043287689"/>
    <n v="3359.2313383561655"/>
    <n v="1554.1121963835637"/>
    <n v="2200.3195345473446"/>
    <n v="1469.0743381134894"/>
    <n v="686.19532957398224"/>
    <n v="3186.5221695460109"/>
    <n v="36916.173769315101"/>
    <n v="16111.1010147662"/>
    <n v="20805.072754548903"/>
    <n v="2907.2761594176231"/>
    <n v="2310.9558106684854"/>
    <n v="2108.407614345957"/>
    <n v="2261.0378100218713"/>
    <n v="9587.6773944539364"/>
    <n v="11217.395360094963"/>
    <n v="4.0850886575342518"/>
    <n v="4.6550533561643874"/>
    <n v="423"/>
    <n v="13"/>
    <n v="186"/>
    <n v="7"/>
    <n v="5"/>
    <n v="237"/>
    <n v="12"/>
    <n v="11"/>
    <n v="510.16543253832958"/>
    <n v="373.42951471859647"/>
    <n v="8"/>
    <n v="31.774345342465693"/>
    <n v="4.2087448109589056"/>
    <n v="7954.1442742663776"/>
    <n v="128"/>
    <n v="0"/>
    <n v="2.615626777333981"/>
    <n v="162.5396308949133"/>
  </r>
  <r>
    <d v="2012-09-28T00:00:00"/>
    <x v="0"/>
    <x v="0"/>
    <n v="6"/>
    <n v="0.78"/>
    <n v="1"/>
    <n v="2.1616438356164771"/>
    <n v="199"/>
    <n v="325"/>
    <n v="1.6331658291457287"/>
    <n v="0.72222222222222221"/>
    <n v="103.27604287740081"/>
    <n v="55"/>
    <n v="69"/>
    <n v="30"/>
    <n v="83"/>
    <n v="40.504144233318662"/>
    <n v="48.533077084931577"/>
    <n v="20.15179297441825"/>
    <n v="20551.932532602761"/>
    <n v="2339.3255030137029"/>
    <n v="3420.0456261435606"/>
    <n v="2889.142699068494"/>
    <n v="1735.136395712876"/>
    <n v="14846.933314691532"/>
    <n v="5022.5138849315144"/>
    <n v="1455.9923125479472"/>
    <n v="1672.5988168767146"/>
    <n v="2108.2679738580759"/>
    <n v="1167.1332195094105"/>
    <n v="644.52722563550719"/>
    <n v="4231.1765953531813"/>
    <n v="588.95266068493129"/>
    <n v="2152.869751232879"/>
    <n v="3560.9717979452071"/>
    <n v="1688.1070290410983"/>
    <n v="2337.7626022577901"/>
    <n v="1385.717653296638"/>
    <n v="697.35816783460416"/>
    <n v="3570.062815515083"/>
    <n v="39033.264288876759"/>
    <n v="16385.091563316957"/>
    <n v="22648.172725559798"/>
    <n v="2917.6579615738497"/>
    <n v="2414.1417653083213"/>
    <n v="2130.6858603300398"/>
    <n v="2239.8576718137033"/>
    <n v="9702.3432590259144"/>
    <n v="12945.829466533887"/>
    <n v="4.1906070575342529"/>
    <n v="4.7182041575342506"/>
    <n v="436"/>
    <n v="14"/>
    <n v="199"/>
    <n v="9"/>
    <n v="6"/>
    <n v="237"/>
    <n v="12"/>
    <n v="11"/>
    <n v="606.35613474308525"/>
    <n v="380.41499424923569"/>
    <n v="9"/>
    <n v="32.095940013698566"/>
    <n v="4.2130214849315086"/>
    <n v="7776.119941133622"/>
    <n v="128"/>
    <n v="1"/>
    <n v="2.9125287285959853"/>
    <n v="176.93884941843592"/>
  </r>
  <r>
    <d v="2012-09-27T00:00:00"/>
    <x v="0"/>
    <x v="0"/>
    <n v="5"/>
    <n v="0.78"/>
    <n v="0.88"/>
    <n v="2.1589041095890797"/>
    <n v="174"/>
    <n v="291"/>
    <n v="1.6724137931034482"/>
    <n v="0.64666666666666661"/>
    <n v="102.72309246065197"/>
    <n v="54"/>
    <n v="64"/>
    <n v="27"/>
    <n v="78"/>
    <n v="38.369565754353424"/>
    <n v="50.121301264657603"/>
    <n v="18.65882269744997"/>
    <n v="17873.818088153443"/>
    <n v="1900.1692815780857"/>
    <n v="2995.2995942568314"/>
    <n v="2877.5589143671241"/>
    <n v="1491.9856697624543"/>
    <n v="12409.143191345118"/>
    <n v="4527.608759013704"/>
    <n v="1353.2751341457554"/>
    <n v="1455.3881704010976"/>
    <n v="1834.765127424535"/>
    <n v="1122.425221900932"/>
    <n v="560.96989947243628"/>
    <n v="3818.1118147626535"/>
    <n v="529.91637672328761"/>
    <n v="1973.1071789589059"/>
    <n v="3306.0776922739738"/>
    <n v="1485.5564223123306"/>
    <n v="2151.01408482735"/>
    <n v="1446.9499425966424"/>
    <n v="605.12292839473616"/>
    <n v="3091.5707144497701"/>
    <n v="34404.917103560576"/>
    <n v="15086.091383003042"/>
    <n v="19318.825720557543"/>
    <n v="2848.9751849617214"/>
    <n v="2309.0979394801416"/>
    <n v="1977.8453801893086"/>
    <n v="2106.5764706013888"/>
    <n v="9242.4949752325592"/>
    <n v="10076.330745324976"/>
    <n v="4.4274445479452105"/>
    <n v="4.4414405479452093"/>
    <n v="397"/>
    <n v="12"/>
    <n v="174"/>
    <n v="7"/>
    <n v="5"/>
    <n v="223"/>
    <n v="11"/>
    <n v="11"/>
    <n v="507.92028816457997"/>
    <n v="347.08307387243883"/>
    <n v="7"/>
    <n v="30.322061095890351"/>
    <n v="4.2128864767123302"/>
    <n v="7726.1142268340755"/>
    <n v="128"/>
    <n v="0"/>
    <n v="2.5004582062041045"/>
    <n v="150.9283259418558"/>
  </r>
  <r>
    <d v="2012-09-26T00:00:00"/>
    <x v="0"/>
    <x v="0"/>
    <n v="4"/>
    <n v="0.78"/>
    <n v="0.84"/>
    <n v="2.1561643835616824"/>
    <n v="162"/>
    <n v="269"/>
    <n v="1.6604938271604939"/>
    <n v="0.59777777777777774"/>
    <n v="100.65843650045674"/>
    <n v="48"/>
    <n v="61"/>
    <n v="25"/>
    <n v="75"/>
    <n v="36.592059519919623"/>
    <n v="48.38837444383568"/>
    <n v="17.471358937775367"/>
    <n v="16306.666713073992"/>
    <n v="1815.4608661479483"/>
    <n v="2886.8183986554723"/>
    <n v="2874.5996054794532"/>
    <n v="1325.4516671221475"/>
    <n v="11035.257907964866"/>
    <n v="3988.5344876712388"/>
    <n v="1209.7093610958921"/>
    <n v="1310.3519203331525"/>
    <n v="1721.0749168787256"/>
    <n v="1165.9476974984348"/>
    <n v="553.85498542485095"/>
    <n v="3067.7181692982726"/>
    <n v="480.8662498356162"/>
    <n v="1768.807922849317"/>
    <n v="3086.2797230958909"/>
    <n v="1364.6924154739745"/>
    <n v="1985.5843566281203"/>
    <n v="1387.9602320166939"/>
    <n v="589.89537470014341"/>
    <n v="2737.2063479098406"/>
    <n v="31331.369659577023"/>
    <n v="14491.187234404042"/>
    <n v="16840.182425172978"/>
    <n v="2838.944337996782"/>
    <n v="2178.7472127047245"/>
    <n v="1993.6514229293443"/>
    <n v="2081.7845993867122"/>
    <n v="9093.1275730175621"/>
    <n v="7747.0548521554192"/>
    <n v="4.2660161753424708"/>
    <n v="4.6088280616438393"/>
    <n v="371"/>
    <n v="11"/>
    <n v="162"/>
    <n v="7"/>
    <n v="5"/>
    <n v="209"/>
    <n v="11"/>
    <n v="9"/>
    <n v="524.9533089820053"/>
    <n v="329.27058371311114"/>
    <n v="7"/>
    <n v="30.54828364383556"/>
    <n v="4.5038945019178094"/>
    <n v="7699.6630053920071"/>
    <n v="128"/>
    <n v="0"/>
    <n v="2.1871323996102094"/>
    <n v="131.56392519666389"/>
  </r>
  <r>
    <d v="2012-09-25T00:00:00"/>
    <x v="0"/>
    <x v="0"/>
    <n v="3"/>
    <n v="0.78"/>
    <n v="0.73333333333333339"/>
    <n v="2.153424657534285"/>
    <n v="143"/>
    <n v="239"/>
    <n v="1.6713286713286712"/>
    <n v="0.53111111111111109"/>
    <n v="97.091769863013809"/>
    <n v="43"/>
    <n v="50"/>
    <n v="22"/>
    <n v="63"/>
    <n v="38.335099821475971"/>
    <n v="47.286320508493212"/>
    <n v="19.026224669119397"/>
    <n v="13884.123090410974"/>
    <n v="1716.516461150688"/>
    <n v="2351.8203491875061"/>
    <n v="3009.6171849205489"/>
    <n v="1205.735559694027"/>
    <n v="9033.4664577595795"/>
    <n v="3565.1642833972655"/>
    <n v="1040.2990511868506"/>
    <n v="1198.6521541545221"/>
    <n v="1480.7547818475994"/>
    <n v="1096.6733072013017"/>
    <n v="454.28700806222849"/>
    <n v="2772.4003916275087"/>
    <n v="440.71995757808202"/>
    <n v="1656.0994286465768"/>
    <n v="2817.2085974246579"/>
    <n v="1302.0870864657552"/>
    <n v="1657.0131178926092"/>
    <n v="1360.4692217798854"/>
    <n v="484.91538120422115"/>
    <n v="2713.7173492383563"/>
    <n v="27620.870110415373"/>
    <n v="13101.285911789928"/>
    <n v="14519.584198625445"/>
    <n v="2778.0845814423542"/>
    <n v="1974.1439764528252"/>
    <n v="1879.5297402634455"/>
    <n v="1991.9391650789639"/>
    <n v="8623.6974632375895"/>
    <n v="5895.8867353878559"/>
    <n v="4.1046202849315128"/>
    <n v="4.5994655479452096"/>
    <n v="321"/>
    <n v="10"/>
    <n v="143"/>
    <n v="6"/>
    <n v="4"/>
    <n v="178"/>
    <n v="10"/>
    <n v="9"/>
    <n v="459.24287369245326"/>
    <n v="323.61003845568229"/>
    <n v="6"/>
    <n v="32.362518712328708"/>
    <n v="4.3934722454794537"/>
    <n v="7689.2273790556192"/>
    <n v="128"/>
    <n v="0"/>
    <n v="1.8883020988785901"/>
    <n v="113.43425155176129"/>
  </r>
  <r>
    <d v="2012-09-24T00:00:00"/>
    <x v="0"/>
    <x v="0"/>
    <n v="2"/>
    <n v="0.78"/>
    <n v="0.73333333333333339"/>
    <n v="2.1506849315068877"/>
    <n v="142"/>
    <n v="258"/>
    <n v="1.8169014084507042"/>
    <n v="0.57333333333333336"/>
    <n v="107.44184899864956"/>
    <n v="45"/>
    <n v="55"/>
    <n v="22"/>
    <n v="67"/>
    <n v="40.874856591780876"/>
    <n v="52.991255521793342"/>
    <n v="18.811544135759583"/>
    <n v="15256.742557808238"/>
    <n v="1685.00880493151"/>
    <n v="2327.8270517654787"/>
    <n v="3006.6541525479465"/>
    <n v="1214.2622860273971"/>
    <n v="10393.007872398928"/>
    <n v="4087.4856591780876"/>
    <n v="1165.8076214794535"/>
    <n v="1260.373457095892"/>
    <n v="1619.5327800418211"/>
    <n v="1124.5595811565117"/>
    <n v="462.78867489658762"/>
    <n v="3306.7857016585131"/>
    <n v="433.50925709589029"/>
    <n v="1819.2571002739744"/>
    <n v="3009.1998230137001"/>
    <n v="1288.4490029589058"/>
    <n v="1761.2181702173962"/>
    <n v="1501.7595315678091"/>
    <n v="533.36782418537689"/>
    <n v="2754.0696573718888"/>
    <n v="30005.833283835655"/>
    <n v="13551.970052406326"/>
    <n v="16453.863231429328"/>
    <n v="2768.2794501599701"/>
    <n v="1965.2491274935876"/>
    <n v="1894.9780709194529"/>
    <n v="1989.8166141437612"/>
    <n v="8618.3232627167708"/>
    <n v="7835.5399687125573"/>
    <n v="4.2990394520547994"/>
    <n v="4.4813554452054838"/>
    <n v="331"/>
    <n v="10"/>
    <n v="142"/>
    <n v="5"/>
    <n v="4"/>
    <n v="189"/>
    <n v="9"/>
    <n v="8"/>
    <n v="415.06120713427742"/>
    <n v="288.44961700324677"/>
    <n v="6"/>
    <n v="33.129037602739665"/>
    <n v="4.3095229095890426"/>
    <n v="7847.5968254002437"/>
    <n v="128"/>
    <n v="0"/>
    <n v="2.096675402356714"/>
    <n v="128.54580649554163"/>
  </r>
  <r>
    <d v="2012-09-23T00:00:00"/>
    <x v="0"/>
    <x v="0"/>
    <n v="1"/>
    <n v="0.78"/>
    <n v="0.76"/>
    <n v="2.1479452054794903"/>
    <n v="146"/>
    <n v="250"/>
    <n v="1.7123287671232876"/>
    <n v="0.55555555555555558"/>
    <n v="107.25255213541013"/>
    <n v="46"/>
    <n v="54"/>
    <n v="23"/>
    <n v="69"/>
    <n v="37.893101917808274"/>
    <n v="47.058248219178147"/>
    <n v="18.041226003573577"/>
    <n v="15658.872611769879"/>
    <n v="1667.5526365808248"/>
    <n v="2514.8471328094679"/>
    <n v="2923.2096089424663"/>
    <n v="1292.4233671175007"/>
    <n v="10595.94513948127"/>
    <n v="3789.3101917808272"/>
    <n v="1082.3397090410974"/>
    <n v="1244.8445942465769"/>
    <n v="1681.7124798527991"/>
    <n v="1096.608735888459"/>
    <n v="469.84970053121958"/>
    <n v="2868.3235787960234"/>
    <n v="441.6552493150682"/>
    <n v="1657.1176328767142"/>
    <n v="2842.7773150684943"/>
    <n v="1364.3471342465771"/>
    <n v="1755.0504891477551"/>
    <n v="1482.8346524275173"/>
    <n v="542.73449289418227"/>
    <n v="2525.2776970373998"/>
    <n v="29748.817074926061"/>
    <n v="13759.270659611368"/>
    <n v="15989.546415314693"/>
    <n v="2786.8798649881346"/>
    <n v="2083.9701338773084"/>
    <n v="1887.6998703494978"/>
    <n v="2042.5199904975966"/>
    <n v="8801.0698597125374"/>
    <n v="7188.4765556021557"/>
    <n v="4.2520197698630202"/>
    <n v="4.4312242191780866"/>
    <n v="338"/>
    <n v="10"/>
    <n v="146"/>
    <n v="6"/>
    <n v="4"/>
    <n v="192"/>
    <n v="10"/>
    <n v="9"/>
    <n v="460.99178827872845"/>
    <n v="321.4335802561306"/>
    <n v="7"/>
    <n v="31.004926246575288"/>
    <n v="4.3490822969863023"/>
    <n v="7732.1568892489504"/>
    <n v="128"/>
    <n v="0"/>
    <n v="2.0679283470757159"/>
    <n v="124.91833136964604"/>
  </r>
  <r>
    <d v="2012-09-22T00:00:00"/>
    <x v="0"/>
    <x v="0"/>
    <n v="7"/>
    <n v="0.78"/>
    <n v="0.96666666666666667"/>
    <n v="2.1452054794520929"/>
    <n v="185"/>
    <n v="321"/>
    <n v="1.7351351351351352"/>
    <n v="0.71333333333333337"/>
    <n v="104.31951529181796"/>
    <n v="55"/>
    <n v="68"/>
    <n v="27"/>
    <n v="87"/>
    <n v="41.179250229201529"/>
    <n v="53.336593586849396"/>
    <n v="19.050717874123787"/>
    <n v="19299.110328986324"/>
    <n v="2131.6009263561687"/>
    <n v="3109.9609895276699"/>
    <n v="2811.0273624986316"/>
    <n v="1643.9084866139169"/>
    <n v="13865.814416702275"/>
    <n v="5065.047778191788"/>
    <n v="1440.0880268449337"/>
    <n v="1657.4124550487695"/>
    <n v="2071.282597068885"/>
    <n v="1149.0602518215549"/>
    <n v="628.72330440172846"/>
    <n v="4313.4821067933226"/>
    <n v="589.15201285479441"/>
    <n v="2234.718796800003"/>
    <n v="3603.1404582739747"/>
    <n v="1592.708665512331"/>
    <n v="2399.4243565078896"/>
    <n v="1386.7192834514485"/>
    <n v="654.70969621376651"/>
    <n v="3578.8665972679983"/>
    <n v="37612.979448869082"/>
    <n v="15854.816328105489"/>
    <n v="21758.163120763598"/>
    <n v="2898.4004470897471"/>
    <n v="2388.9036720868889"/>
    <n v="2115.5437773172903"/>
    <n v="2220.2362228523657"/>
    <n v="9623.0841193462911"/>
    <n v="12135.079001417304"/>
    <n v="4.2600599671232935"/>
    <n v="4.4490586164383599"/>
    <n v="422"/>
    <n v="12"/>
    <n v="185"/>
    <n v="8"/>
    <n v="6"/>
    <n v="237"/>
    <n v="14"/>
    <n v="10"/>
    <n v="572.47867968088133"/>
    <n v="389.77885096629552"/>
    <n v="8"/>
    <n v="30.723007383561587"/>
    <n v="4.3798177545205492"/>
    <n v="7665.5272554434341"/>
    <n v="126"/>
    <n v="0"/>
    <n v="2.8384431227888101"/>
    <n v="172.68383429177459"/>
  </r>
  <r>
    <d v="2012-09-21T00:00:00"/>
    <x v="0"/>
    <x v="0"/>
    <n v="6"/>
    <n v="0.78"/>
    <n v="1"/>
    <n v="2.1424657534246956"/>
    <n v="197"/>
    <n v="318"/>
    <n v="1.6142131979695431"/>
    <n v="0.70666666666666667"/>
    <n v="101.63870462415697"/>
    <n v="57"/>
    <n v="66"/>
    <n v="29"/>
    <n v="85"/>
    <n v="39.061212354159757"/>
    <n v="50.273477233065726"/>
    <n v="18.270744539178107"/>
    <n v="20022.824810958922"/>
    <n v="2249.7365194520585"/>
    <n v="3220.5925583605467"/>
    <n v="2848.3088938520564"/>
    <n v="1720.503986183013"/>
    <n v="14483.155892015364"/>
    <n v="4804.5291195616501"/>
    <n v="1457.9308397589061"/>
    <n v="1553.013285830139"/>
    <n v="2019.4836501093098"/>
    <n v="1088.7276583108207"/>
    <n v="665.21476958797507"/>
    <n v="4042.0471671425903"/>
    <n v="548.93379550684904"/>
    <n v="2146.5162955397286"/>
    <n v="3665.8399818082207"/>
    <n v="1610.8084981479471"/>
    <n v="2484.518047976354"/>
    <n v="1414.9947998423045"/>
    <n v="679.38713916334655"/>
    <n v="3393.1985840207403"/>
    <n v="38060.133146564418"/>
    <n v="16141.73150338573"/>
    <n v="21918.401643178695"/>
    <n v="2899.4173114011678"/>
    <n v="2420.6266605085334"/>
    <n v="2103.477420171298"/>
    <n v="2217.6926820888771"/>
    <n v="9641.2140741698768"/>
    <n v="12277.187569008811"/>
    <n v="4.3781882958904168"/>
    <n v="4.6707548356164423"/>
    <n v="434"/>
    <n v="13"/>
    <n v="197"/>
    <n v="9"/>
    <n v="6"/>
    <n v="237"/>
    <n v="14"/>
    <n v="12"/>
    <n v="593.10193693367637"/>
    <n v="413.96235454941251"/>
    <n v="9"/>
    <n v="30.63166783561638"/>
    <n v="4.5340466673972619"/>
    <n v="7671.5652011261172"/>
    <n v="126"/>
    <n v="0"/>
    <n v="2.8570964423220011"/>
    <n v="173.95556859665632"/>
  </r>
  <r>
    <d v="2012-09-20T00:00:00"/>
    <x v="0"/>
    <x v="0"/>
    <n v="5"/>
    <n v="0.78"/>
    <n v="0.88"/>
    <n v="2.1397260273972982"/>
    <n v="175"/>
    <n v="282"/>
    <n v="1.6114285714285714"/>
    <n v="0.62666666666666671"/>
    <n v="95.869906986082313"/>
    <n v="50"/>
    <n v="64"/>
    <n v="25"/>
    <n v="78"/>
    <n v="38.573149808219235"/>
    <n v="52.571896918619252"/>
    <n v="18.050962467945229"/>
    <n v="16777.233722564404"/>
    <n v="2030.8880497972636"/>
    <n v="2822.6606459777745"/>
    <n v="2902.8327761095907"/>
    <n v="1429.5570768994187"/>
    <n v="11653.071273374884"/>
    <n v="4397.3390781369926"/>
    <n v="1314.2974229654812"/>
    <n v="1407.975072499728"/>
    <n v="1949.3139104734018"/>
    <n v="1060.7803309299748"/>
    <n v="559.35902012504732"/>
    <n v="3550.1583120737787"/>
    <n v="497.73222818630126"/>
    <n v="1949.4631259178104"/>
    <n v="3288.7725248219185"/>
    <n v="1519.4147391123311"/>
    <n v="2042.5516435925501"/>
    <n v="1497.5583010401333"/>
    <n v="630.30730318810481"/>
    <n v="3084.9653702175738"/>
    <n v="33183.115964002231"/>
    <n v="14894.921008335998"/>
    <n v="18288.194955666237"/>
    <n v="2858.943910296457"/>
    <n v="2252.5771384958798"/>
    <n v="1973.2180455641069"/>
    <n v="2139.1120419522231"/>
    <n v="9223.8511363086673"/>
    <n v="9064.3438193575657"/>
    <n v="4.4454871232876778"/>
    <n v="4.3895899109589083"/>
    <n v="392"/>
    <n v="12"/>
    <n v="175"/>
    <n v="8"/>
    <n v="5"/>
    <n v="217"/>
    <n v="13"/>
    <n v="10"/>
    <n v="531.51803706758972"/>
    <n v="378.32914753527069"/>
    <n v="8"/>
    <n v="30.762761534246518"/>
    <n v="4.3398433052054814"/>
    <n v="7748.3265363168648"/>
    <n v="126"/>
    <n v="0"/>
    <n v="2.3602767474948796"/>
    <n v="145.1444044100495"/>
  </r>
  <r>
    <d v="2012-09-19T00:00:00"/>
    <x v="0"/>
    <x v="0"/>
    <n v="4"/>
    <n v="0.78"/>
    <n v="0.84"/>
    <n v="2.1369863013699009"/>
    <n v="169"/>
    <n v="284"/>
    <n v="1.680473372781065"/>
    <n v="0.63111111111111107"/>
    <n v="102.47670018967344"/>
    <n v="52"/>
    <n v="59"/>
    <n v="24"/>
    <n v="74"/>
    <n v="40.242537134394723"/>
    <n v="50.518756438356235"/>
    <n v="18.203624188967076"/>
    <n v="17318.562332054811"/>
    <n v="1923.250744109592"/>
    <n v="2884.7425286031767"/>
    <n v="2813.6530809863029"/>
    <n v="1453.6340295189038"/>
    <n v="12089.783437056019"/>
    <n v="4466.9216219178143"/>
    <n v="1212.4501545205496"/>
    <n v="1347.0681899835636"/>
    <n v="1842.9138267321689"/>
    <n v="1086.4303912878604"/>
    <n v="551.23929850018328"/>
    <n v="3545.8564499017148"/>
    <n v="485.26745424657508"/>
    <n v="1963.1374728767141"/>
    <n v="3066.3198334246586"/>
    <n v="1411.6582119452075"/>
    <n v="1917.8659492681315"/>
    <n v="1474.3647487962833"/>
    <n v="565.45333541603975"/>
    <n v="2968.6989390127005"/>
    <n v="33194.636015079486"/>
    <n v="14590.297189109047"/>
    <n v="18604.338825970437"/>
    <n v="2837.2419603601143"/>
    <n v="2174.0483348113967"/>
    <n v="1954.4982409864974"/>
    <n v="2068.7767395750548"/>
    <n v="9034.5652757330627"/>
    <n v="9569.7735502373744"/>
    <n v="4.4365716164383624"/>
    <n v="4.4708395890411001"/>
    <n v="378"/>
    <n v="11"/>
    <n v="169"/>
    <n v="7"/>
    <n v="5"/>
    <n v="209"/>
    <n v="11"/>
    <n v="11"/>
    <n v="507.83642407870173"/>
    <n v="366.37721226528555"/>
    <n v="8"/>
    <n v="31.116375068493095"/>
    <n v="4.5602176219178094"/>
    <n v="7644.241789358538"/>
    <n v="126"/>
    <n v="0"/>
    <n v="2.4337716334233863"/>
    <n v="147.65348274579711"/>
  </r>
  <r>
    <d v="2012-09-18T00:00:00"/>
    <x v="0"/>
    <x v="0"/>
    <n v="3"/>
    <n v="0.78"/>
    <n v="0.73333333333333339"/>
    <n v="2.1342465753425035"/>
    <n v="143"/>
    <n v="241"/>
    <n v="1.6853146853146854"/>
    <n v="0.53555555555555556"/>
    <n v="103.78097621917821"/>
    <n v="42"/>
    <n v="54"/>
    <n v="21"/>
    <n v="63"/>
    <n v="38.871006648401881"/>
    <n v="49.298503920469727"/>
    <n v="19.171889531741709"/>
    <n v="14840.679599342484"/>
    <n v="1718.3222886575372"/>
    <n v="2516.1032394345193"/>
    <n v="2957.2663638575355"/>
    <n v="1174.3487481126574"/>
    <n v="9911.2835365953069"/>
    <n v="3731.6166382465804"/>
    <n v="1035.2685823298643"/>
    <n v="1207.8290404997276"/>
    <n v="1496.6951726362088"/>
    <n v="1139.9925672770728"/>
    <n v="458.13244936338174"/>
    <n v="2879.8940717995101"/>
    <n v="409.2581393753423"/>
    <n v="1672.3378188273991"/>
    <n v="2824.0047684109604"/>
    <n v="1309.5447594082207"/>
    <n v="1705.5814850861279"/>
    <n v="1411.1882421315138"/>
    <n v="498.25056615616541"/>
    <n v="2600.1251926481154"/>
    <n v="28748.861635098117"/>
    <n v="13357.55883405518"/>
    <n v="15391.302801042933"/>
    <n v="2767.5089198225096"/>
    <n v="1963.7254697059111"/>
    <n v="1883.0927965204237"/>
    <n v="1963.7967221818881"/>
    <n v="8578.1239082307329"/>
    <n v="6813.1788928122041"/>
    <n v="4.3133683726027447"/>
    <n v="4.3437248150684971"/>
    <n v="323"/>
    <n v="10"/>
    <n v="143"/>
    <n v="7"/>
    <n v="4"/>
    <n v="180"/>
    <n v="9"/>
    <n v="8"/>
    <n v="511.36295010805475"/>
    <n v="292.28857343168494"/>
    <n v="6"/>
    <n v="31.565443191780762"/>
    <n v="4.1940308942465769"/>
    <n v="7722.4543091241303"/>
    <n v="126"/>
    <n v="0"/>
    <n v="1.993058448122899"/>
    <n v="122.15319683367407"/>
  </r>
  <r>
    <d v="2012-09-17T00:00:00"/>
    <x v="0"/>
    <x v="0"/>
    <n v="2"/>
    <n v="0.78"/>
    <n v="0.73333333333333339"/>
    <n v="2.1315068493151061"/>
    <n v="145"/>
    <n v="235"/>
    <n v="1.6206896551724137"/>
    <n v="0.52222222222222225"/>
    <n v="99.017520721020432"/>
    <n v="41"/>
    <n v="53"/>
    <n v="21"/>
    <n v="64"/>
    <n v="37.452332054794574"/>
    <n v="50.278558121330789"/>
    <n v="18.638401537756874"/>
    <n v="14357.540504547962"/>
    <n v="1714.8182009863046"/>
    <n v="2369.310167208328"/>
    <n v="2931.3147432328783"/>
    <n v="1167.088223295123"/>
    <n v="9604.645571797937"/>
    <n v="3520.5192131506901"/>
    <n v="1055.8497205479466"/>
    <n v="1192.8576984164399"/>
    <n v="1579.3785063973198"/>
    <n v="1120.978291280785"/>
    <n v="460.97361869081357"/>
    <n v="2607.8962157461588"/>
    <n v="405.2900677808218"/>
    <n v="1553.7685549589057"/>
    <n v="2645.3796509589051"/>
    <n v="1209.4835059726045"/>
    <n v="1665.6249692576755"/>
    <n v="1425.1523314942283"/>
    <n v="515.60138674849122"/>
    <n v="2207.5430921708421"/>
    <n v="27655.507117320576"/>
    <n v="13235.422237605642"/>
    <n v="14420.084879714937"/>
    <n v="2776.2386461033188"/>
    <n v="2026.8905149994494"/>
    <n v="1913.3844594590842"/>
    <n v="1970.7668777794338"/>
    <n v="8687.2804983412861"/>
    <n v="5732.8043813736476"/>
    <n v="4.3129328547945258"/>
    <n v="4.6151905890410996"/>
    <n v="324"/>
    <n v="9"/>
    <n v="145"/>
    <n v="6"/>
    <n v="5"/>
    <n v="179"/>
    <n v="10"/>
    <n v="8"/>
    <n v="490.65409980068711"/>
    <n v="317.89914801475157"/>
    <n v="6"/>
    <n v="33.318102136986241"/>
    <n v="4.4364456679452076"/>
    <n v="7698.4362828905469"/>
    <n v="126"/>
    <n v="0"/>
    <n v="1.8731186892801819"/>
    <n v="114.44511809297569"/>
  </r>
  <r>
    <d v="2012-09-16T00:00:00"/>
    <x v="0"/>
    <x v="0"/>
    <n v="1"/>
    <n v="0.78"/>
    <n v="0.76"/>
    <n v="2.1287671232877088"/>
    <n v="156"/>
    <n v="234"/>
    <n v="1.5"/>
    <n v="0.52"/>
    <n v="94.792747791780926"/>
    <n v="42"/>
    <n v="52"/>
    <n v="21"/>
    <n v="61"/>
    <n v="39.255764705333782"/>
    <n v="51.611397401800453"/>
    <n v="18.896659971578739"/>
    <n v="14787.668655517824"/>
    <n v="1761.607242805482"/>
    <n v="2605.2783904291059"/>
    <n v="2804.7832782904125"/>
    <n v="1290.107840035068"/>
    <n v="9849.1063895687221"/>
    <n v="3690.0418823013756"/>
    <n v="1083.8393454378095"/>
    <n v="1152.6962582663032"/>
    <n v="1572.2312974318352"/>
    <n v="1078.5190664557335"/>
    <n v="480.68091115011583"/>
    <n v="2795.1462109678032"/>
    <n v="393.6831193972601"/>
    <n v="1660.1573817863032"/>
    <n v="2691.8855329315079"/>
    <n v="1279.7833117808236"/>
    <n v="1781.9832056320488"/>
    <n v="1364.8702213783736"/>
    <n v="503.70663524078128"/>
    <n v="2374.9492836446911"/>
    <n v="28501.36273022469"/>
    <n v="13482.160846043473"/>
    <n v="15019.201884181217"/>
    <n v="2786.4299413167864"/>
    <n v="2065.2973906458274"/>
    <n v="1934.3498449129033"/>
    <n v="2043.788707299077"/>
    <n v="8829.8658841745928"/>
    <n v="6189.3360000066241"/>
    <n v="4.0416437260274032"/>
    <n v="4.4880828835616473"/>
    <n v="332"/>
    <n v="10"/>
    <n v="156"/>
    <n v="6"/>
    <n v="5"/>
    <n v="176"/>
    <n v="9"/>
    <n v="9"/>
    <n v="472.44784997628489"/>
    <n v="320.2600167652177"/>
    <n v="7"/>
    <n v="32.43212958904104"/>
    <n v="4.4318936054794538"/>
    <n v="7477.3165191779499"/>
    <n v="126"/>
    <n v="0"/>
    <n v="2.0086352965879817"/>
    <n v="119.20001495381918"/>
  </r>
  <r>
    <d v="2012-09-15T00:00:00"/>
    <x v="0"/>
    <x v="0"/>
    <n v="7"/>
    <n v="0.78"/>
    <n v="0.96666666666666667"/>
    <n v="2.1260273972603114"/>
    <n v="196"/>
    <n v="313"/>
    <n v="1.596938775510204"/>
    <n v="0.69555555555555559"/>
    <n v="93.304432988537982"/>
    <n v="56"/>
    <n v="67"/>
    <n v="28"/>
    <n v="87"/>
    <n v="36.761562830604795"/>
    <n v="48.608049228023546"/>
    <n v="18.777822974851233"/>
    <n v="18287.668865753443"/>
    <n v="2097.2230296986336"/>
    <n v="3024.9927792710123"/>
    <n v="2968.4998024767128"/>
    <n v="1656.9726246049311"/>
    <n v="12734.426689099424"/>
    <n v="4521.6722281643897"/>
    <n v="1361.0253783846592"/>
    <n v="1633.6705988120573"/>
    <n v="2151.9297111627657"/>
    <n v="1126.4945057971709"/>
    <n v="637.52916584205354"/>
    <n v="3600.4148225591161"/>
    <n v="556.38475929862989"/>
    <n v="2058.5129072219197"/>
    <n v="3674.4280838356171"/>
    <n v="1602.4529248438378"/>
    <n v="2371.8594415790631"/>
    <n v="1370.2739366224514"/>
    <n v="687.75418117148865"/>
    <n v="3461.8911158270016"/>
    <n v="35793.038776013193"/>
    <n v="15996.30614852765"/>
    <n v="19796.73262748554"/>
    <n v="2894.5987403389154"/>
    <n v="2436.8204280098926"/>
    <n v="2082.7210250700141"/>
    <n v="2261.4921944729717"/>
    <n v="9675.6323878917938"/>
    <n v="10121.10023959375"/>
    <n v="4.3459151013698678"/>
    <n v="4.4877910136986339"/>
    <n v="434"/>
    <n v="13"/>
    <n v="196"/>
    <n v="8"/>
    <n v="6"/>
    <n v="238"/>
    <n v="13"/>
    <n v="13"/>
    <n v="546.46180045376116"/>
    <n v="427.7932266926544"/>
    <n v="8"/>
    <n v="31.323323835616385"/>
    <n v="4.3082798443835628"/>
    <n v="7780.9472371674674"/>
    <n v="126"/>
    <n v="0"/>
    <n v="2.5442574051809448"/>
    <n v="157.1169256149646"/>
  </r>
  <r>
    <d v="2012-09-14T00:00:00"/>
    <x v="0"/>
    <x v="0"/>
    <n v="6"/>
    <n v="0.78"/>
    <n v="1"/>
    <n v="2.1232876712329141"/>
    <n v="188"/>
    <n v="331"/>
    <n v="1.7606382978723405"/>
    <n v="0.73555555555555552"/>
    <n v="111.00125211308671"/>
    <n v="59"/>
    <n v="70"/>
    <n v="30"/>
    <n v="91"/>
    <n v="40.922102580439685"/>
    <n v="49.805288876712396"/>
    <n v="18.113468011440641"/>
    <n v="20868.235397260301"/>
    <n v="2330.7901232876752"/>
    <n v="3162.245894136985"/>
    <n v="2773.0086657534257"/>
    <n v="1689.3051090410954"/>
    <n v="15574.465851616471"/>
    <n v="5278.9512328767196"/>
    <n v="1494.1586663013718"/>
    <n v="1648.3255890410983"/>
    <n v="2043.3496903356138"/>
    <n v="1137.6254685491847"/>
    <n v="619.63425644855477"/>
    <n v="4620.8260728858359"/>
    <n v="598.89448726027376"/>
    <n v="2219.5390904109613"/>
    <n v="3647.6610349315079"/>
    <n v="1732.3578739726051"/>
    <n v="2342.3207847977906"/>
    <n v="1455.5898289148211"/>
    <n v="685.75259665286967"/>
    <n v="3714.7892762098677"/>
    <n v="39818.913495342516"/>
    <n v="15908.83229463034"/>
    <n v="23910.081200712175"/>
    <n v="2897.87216045081"/>
    <n v="2459.8581671049847"/>
    <n v="2075.4385736405511"/>
    <n v="2247.9822741807229"/>
    <n v="9681.1511753770683"/>
    <n v="14228.93002533511"/>
    <n v="4.04082739726028"/>
    <n v="4.4331601027397296"/>
    <n v="438"/>
    <n v="13"/>
    <n v="188"/>
    <n v="8"/>
    <n v="6"/>
    <n v="250"/>
    <n v="13"/>
    <n v="13"/>
    <n v="567.7863583246866"/>
    <n v="395.26337919466874"/>
    <n v="9"/>
    <n v="33.076630136986246"/>
    <n v="4.568305863013701"/>
    <n v="7684.5216915780802"/>
    <n v="126"/>
    <n v="0"/>
    <n v="3.1114599138833379"/>
    <n v="189.76254921200137"/>
  </r>
  <r>
    <d v="2012-09-13T00:00:00"/>
    <x v="0"/>
    <x v="0"/>
    <n v="5"/>
    <n v="0.78"/>
    <n v="0.88"/>
    <n v="2.1205479452055167"/>
    <n v="176"/>
    <n v="301"/>
    <n v="1.7102272727272727"/>
    <n v="0.66888888888888887"/>
    <n v="100.55004361643847"/>
    <n v="54"/>
    <n v="64"/>
    <n v="27"/>
    <n v="79"/>
    <n v="37.501300810773209"/>
    <n v="49.617534251689555"/>
    <n v="18.971887511704551"/>
    <n v="17696.807676493172"/>
    <n v="1900.8278870794554"/>
    <n v="2843.5559118651604"/>
    <n v="2933.8429741150694"/>
    <n v="1390.428476688131"/>
    <n v="12429.808200904266"/>
    <n v="4425.1534956712385"/>
    <n v="1339.6734247956181"/>
    <n v="1498.7791134246595"/>
    <n v="1833.7608975339506"/>
    <n v="1172.1997691348859"/>
    <n v="594.55329041283574"/>
    <n v="3663.0920768098431"/>
    <n v="511.74999073972577"/>
    <n v="1958.7968757479475"/>
    <n v="3344.0180176986305"/>
    <n v="1564.2160054356184"/>
    <n v="2123.7557469544581"/>
    <n v="1408.1815425157838"/>
    <n v="638.3622687683461"/>
    <n v="3208.4813313833342"/>
    <n v="34240.022487086069"/>
    <n v="14938.640877988622"/>
    <n v="19301.381609097443"/>
    <n v="2840.3792351100456"/>
    <n v="2177.8821200012299"/>
    <n v="2042.8186452183913"/>
    <n v="2116.2528527275404"/>
    <n v="9177.3328530572071"/>
    <n v="10124.04875604024"/>
    <n v="4.1038813150684978"/>
    <n v="4.3740083013698658"/>
    <n v="400"/>
    <n v="13"/>
    <n v="176"/>
    <n v="7"/>
    <n v="5"/>
    <n v="224"/>
    <n v="12"/>
    <n v="12"/>
    <n v="488.71550200011552"/>
    <n v="385.76935254446488"/>
    <n v="8"/>
    <n v="30.917935232876658"/>
    <n v="4.3697354915068507"/>
    <n v="7786.5276738537759"/>
    <n v="126"/>
    <n v="0"/>
    <n v="2.4788175702385495"/>
    <n v="153.1855683261702"/>
  </r>
  <r>
    <d v="2012-09-12T00:00:00"/>
    <x v="0"/>
    <x v="0"/>
    <n v="4"/>
    <n v="0.78"/>
    <n v="0.84"/>
    <n v="2.1178082191781193"/>
    <n v="165"/>
    <n v="257"/>
    <n v="1.5575757575757576"/>
    <n v="0.57111111111111112"/>
    <n v="97.201120753972702"/>
    <n v="46"/>
    <n v="56"/>
    <n v="22"/>
    <n v="67"/>
    <n v="39.487101937147521"/>
    <n v="52.354727232478268"/>
    <n v="18.849625891441448"/>
    <n v="16038.184924405496"/>
    <n v="1789.7111112328798"/>
    <n v="2673.0169662520093"/>
    <n v="2758.4782658630147"/>
    <n v="1380.1244444643939"/>
    <n v="11016.276359058958"/>
    <n v="4027.684397589047"/>
    <n v="1151.803999114522"/>
    <n v="1262.924934726577"/>
    <n v="1843.3491117435442"/>
    <n v="1147.605595000533"/>
    <n v="555.64946355064967"/>
    <n v="2895.8091611354193"/>
    <n v="450.99180710136972"/>
    <n v="1712.5658050630159"/>
    <n v="2849.3411226575358"/>
    <n v="1396.9775784328788"/>
    <n v="1945.6444615587916"/>
    <n v="1367.9264109739818"/>
    <n v="581.31600294217765"/>
    <n v="2514.9894377798491"/>
    <n v="30680.185680323324"/>
    <n v="14253.110722349096"/>
    <n v="16427.074957974226"/>
    <n v="2823.9272162022307"/>
    <n v="2134.6045454150503"/>
    <n v="1959.2906081818328"/>
    <n v="2070.1914147387388"/>
    <n v="8988.0137845378522"/>
    <n v="7439.0611734363738"/>
    <n v="4.0653933369863067"/>
    <n v="4.4506940890410993"/>
    <n v="356"/>
    <n v="10"/>
    <n v="165"/>
    <n v="8"/>
    <n v="5"/>
    <n v="191"/>
    <n v="9"/>
    <n v="9"/>
    <n v="536.67306542746928"/>
    <n v="334.23494798589047"/>
    <n v="7"/>
    <n v="32.512577999999941"/>
    <n v="4.5547851079452064"/>
    <n v="7533.1520447993134"/>
    <n v="126"/>
    <n v="1"/>
    <n v="2.1806376481296481"/>
    <n v="130.37361077757322"/>
  </r>
  <r>
    <d v="2012-09-11T00:00:00"/>
    <x v="0"/>
    <x v="0"/>
    <n v="3"/>
    <n v="0.78"/>
    <n v="0.73333333333333339"/>
    <n v="2.115068493150722"/>
    <n v="149"/>
    <n v="244"/>
    <n v="1.6375838926174497"/>
    <n v="0.54222222222222227"/>
    <n v="97.490432611933542"/>
    <n v="42"/>
    <n v="53"/>
    <n v="21"/>
    <n v="66"/>
    <n v="39.039031177505457"/>
    <n v="54.624597706144883"/>
    <n v="18.772816940473248"/>
    <n v="14526.074459178099"/>
    <n v="1652.6988756164408"/>
    <n v="2461.3060792319993"/>
    <n v="2904.9368682082199"/>
    <n v="1185.4635808122739"/>
    <n v="9627.0668065420468"/>
    <n v="3708.7079618630187"/>
    <n v="1147.1165518290425"/>
    <n v="1239.0059180712344"/>
    <n v="1504.8457994790269"/>
    <n v="1163.200206667904"/>
    <n v="491.70805913180908"/>
    <n v="2935.0763664845554"/>
    <n v="447.10704394520536"/>
    <n v="1587.6165127013717"/>
    <n v="2740.7684383561655"/>
    <n v="1300.7736102575361"/>
    <n v="1799.3023746916679"/>
    <n v="1474.5763936531152"/>
    <n v="494.24786026165941"/>
    <n v="2308.1389766538364"/>
    <n v="28349.869371818113"/>
    <n v="13479.587222137676"/>
    <n v="14870.282149680437"/>
    <n v="2768.8244047899511"/>
    <n v="2043.0489113478397"/>
    <n v="1887.8910623249358"/>
    <n v="1975.5211014908323"/>
    <n v="8675.2854799535598"/>
    <n v="6194.9966697268774"/>
    <n v="4.3314695013698694"/>
    <n v="4.6360267397260317"/>
    <n v="331"/>
    <n v="10"/>
    <n v="149"/>
    <n v="6"/>
    <n v="5"/>
    <n v="182"/>
    <n v="10"/>
    <n v="8"/>
    <n v="483.68303228709681"/>
    <n v="312.50314931328199"/>
    <n v="7"/>
    <n v="32.325891068493092"/>
    <n v="4.3518187463013716"/>
    <n v="7757.7729923611996"/>
    <n v="126"/>
    <n v="0"/>
    <n v="1.9168235735078443"/>
    <n v="118.01811229905108"/>
  </r>
  <r>
    <d v="2012-09-10T00:00:00"/>
    <x v="0"/>
    <x v="0"/>
    <n v="2"/>
    <n v="0.78"/>
    <n v="0.73333333333333339"/>
    <n v="2.1123287671233246"/>
    <n v="151"/>
    <n v="241"/>
    <n v="1.5960264900662251"/>
    <n v="0.53555555555555556"/>
    <n v="94.354906516193552"/>
    <n v="41"/>
    <n v="53"/>
    <n v="22"/>
    <n v="67"/>
    <n v="37.875369503934756"/>
    <n v="51.446188053997574"/>
    <n v="17.314430560752424"/>
    <n v="14247.590883945226"/>
    <n v="1586.7232202739749"/>
    <n v="2451.7554893220818"/>
    <n v="2752.569295298631"/>
    <n v="1184.2753693808218"/>
    <n v="9445.7139502176651"/>
    <n v="3560.2847333698674"/>
    <n v="1131.8161371879467"/>
    <n v="1160.0668475704124"/>
    <n v="1520.4913452912754"/>
    <n v="1067.1656877508779"/>
    <n v="484.64053299156882"/>
    <n v="2779.8701520945051"/>
    <n v="410.62370612054775"/>
    <n v="1700.8269187506871"/>
    <n v="2812.5707512054805"/>
    <n v="1260.8143850958918"/>
    <n v="1774.9777927464274"/>
    <n v="1454.2849139286864"/>
    <n v="500.37973254121061"/>
    <n v="2455.1933219562834"/>
    <n v="27871.317583520031"/>
    <n v="13190.540159251581"/>
    <n v="14680.777424268454"/>
    <n v="2770.9099838485213"/>
    <n v="2039.2113789947032"/>
    <n v="1882.3031401083667"/>
    <n v="1967.806881166631"/>
    <n v="8660.2313841182222"/>
    <n v="6020.5460401502278"/>
    <n v="4.314113753424663"/>
    <n v="4.6176168493150724"/>
    <n v="334"/>
    <n v="9"/>
    <n v="151"/>
    <n v="7"/>
    <n v="4"/>
    <n v="183"/>
    <n v="9"/>
    <n v="10"/>
    <n v="465.3947132054098"/>
    <n v="318.98171450623346"/>
    <n v="7"/>
    <n v="33.284708684931452"/>
    <n v="4.6118099879452075"/>
    <n v="7490.747884057012"/>
    <n v="126"/>
    <n v="0"/>
    <n v="1.9598546969541444"/>
    <n v="116.51410654181312"/>
  </r>
  <r>
    <d v="2012-09-09T00:00:00"/>
    <x v="0"/>
    <x v="0"/>
    <n v="1"/>
    <n v="0.78"/>
    <n v="0.76"/>
    <n v="2.1095890410959273"/>
    <n v="151"/>
    <n v="260"/>
    <n v="1.7218543046357615"/>
    <n v="0.57777777777777772"/>
    <n v="99.882275080105345"/>
    <n v="48"/>
    <n v="56"/>
    <n v="22"/>
    <n v="67"/>
    <n v="37.422076712328817"/>
    <n v="52.843706540473292"/>
    <n v="20.261409048456372"/>
    <n v="15082.223537095908"/>
    <n v="1717.4841968219207"/>
    <n v="2518.5313430373685"/>
    <n v="2967.9752988493169"/>
    <n v="1290.3092036383557"/>
    <n v="10022.891888392789"/>
    <n v="3891.895978082197"/>
    <n v="1162.5615438904124"/>
    <n v="1357.514406246577"/>
    <n v="1580.6838169011621"/>
    <n v="1068.250506130878"/>
    <n v="490.53733974460579"/>
    <n v="3272.5002654425407"/>
    <n v="451.25521643835594"/>
    <n v="1852.4682871232894"/>
    <n v="2926.1749150684941"/>
    <n v="1350.6040635616457"/>
    <n v="1744.116945307127"/>
    <n v="1358.4535558613643"/>
    <n v="515.94376604711113"/>
    <n v="2961.9882149761825"/>
    <n v="29792.182144328803"/>
    <n v="13534.80177551729"/>
    <n v="16257.380368811511"/>
    <n v="2775.8364330866079"/>
    <n v="1996.8622388408958"/>
    <n v="1904.0628845316151"/>
    <n v="2005.2062336141125"/>
    <n v="8681.9677900732313"/>
    <n v="7575.4125787382818"/>
    <n v="4.4024888219178138"/>
    <n v="4.7350127397260309"/>
    <n v="344"/>
    <n v="10"/>
    <n v="151"/>
    <n v="6"/>
    <n v="5"/>
    <n v="193"/>
    <n v="11"/>
    <n v="10"/>
    <n v="493.67532649520172"/>
    <n v="341.60054361818425"/>
    <n v="7"/>
    <n v="31.920543698630077"/>
    <n v="4.4353079232876729"/>
    <n v="7615.3485073108459"/>
    <n v="126"/>
    <n v="0"/>
    <n v="2.134817645338777"/>
    <n v="129.02682832390087"/>
  </r>
  <r>
    <d v="2012-09-08T00:00:00"/>
    <x v="0"/>
    <x v="0"/>
    <n v="7"/>
    <n v="0.78"/>
    <n v="0.96666666666666667"/>
    <n v="2.1068493150685299"/>
    <n v="186"/>
    <n v="316"/>
    <n v="1.6989247311827957"/>
    <n v="0.70222222222222219"/>
    <n v="102.09488921254982"/>
    <n v="55"/>
    <n v="68"/>
    <n v="27"/>
    <n v="87"/>
    <n v="40.285555939859719"/>
    <n v="54.165325553972671"/>
    <n v="17.660952080264554"/>
    <n v="18989.649393534266"/>
    <n v="2242.755337808223"/>
    <n v="3330.5003346516146"/>
    <n v="2815.6148344109606"/>
    <n v="1625.2074515638351"/>
    <n v="13461.082110716081"/>
    <n v="4955.1233806027458"/>
    <n v="1462.4637899572622"/>
    <n v="1536.5028309830161"/>
    <n v="2031.1448522139378"/>
    <n v="1073.8001241370036"/>
    <n v="626.43128940204735"/>
    <n v="4222.7137357900338"/>
    <n v="548.4639974794519"/>
    <n v="2171.7290292602765"/>
    <n v="3527.9386776986312"/>
    <n v="1703.8333250630164"/>
    <n v="2353.4540339581854"/>
    <n v="1465.033495309624"/>
    <n v="651.55211932414863"/>
    <n v="3481.925380909418"/>
    <n v="37138.45976238689"/>
    <n v="15972.738534971359"/>
    <n v="21165.721227415535"/>
    <n v="2873.2893670784692"/>
    <n v="2341.4481107843521"/>
    <n v="2052.3597517394151"/>
    <n v="2174.6325485967109"/>
    <n v="9441.7297781989473"/>
    <n v="11723.991449216584"/>
    <n v="4.4189585753424714"/>
    <n v="4.4857479246575371"/>
    <n v="423"/>
    <n v="13"/>
    <n v="186"/>
    <n v="9"/>
    <n v="5"/>
    <n v="237"/>
    <n v="13"/>
    <n v="13"/>
    <n v="584.93826176757932"/>
    <n v="409.34929497712113"/>
    <n v="9"/>
    <n v="30.396878150684877"/>
    <n v="4.2411823145205494"/>
    <n v="7653.0799475203639"/>
    <n v="126"/>
    <n v="1"/>
    <n v="2.7656474742921424"/>
    <n v="167.9819145032979"/>
  </r>
  <r>
    <d v="2012-09-07T00:00:00"/>
    <x v="0"/>
    <x v="0"/>
    <n v="6"/>
    <n v="0.78"/>
    <n v="1"/>
    <n v="2.1041095890411325"/>
    <n v="205"/>
    <n v="329"/>
    <n v="1.6048780487804879"/>
    <n v="0.73111111111111116"/>
    <n v="101.44996586702315"/>
    <n v="57"/>
    <n v="75"/>
    <n v="29"/>
    <n v="91"/>
    <n v="39.45748924366962"/>
    <n v="52.499122255947157"/>
    <n v="18.531029687671261"/>
    <n v="20797.243002739746"/>
    <n v="2167.3919408219213"/>
    <n v="3304.2270273928757"/>
    <n v="2812.6589105095904"/>
    <n v="1629.9369298060271"/>
    <n v="15217.812075853173"/>
    <n v="5208.3885801643901"/>
    <n v="1522.4745454224676"/>
    <n v="1686.3237015780846"/>
    <n v="2220.3546868212443"/>
    <n v="1150.7851553082226"/>
    <n v="664.77890784634019"/>
    <n v="4381.2680771891346"/>
    <n v="571.04337106849289"/>
    <n v="2307.9062787506878"/>
    <n v="3872.5148168767137"/>
    <n v="1667.597472263016"/>
    <n v="2429.8577721385541"/>
    <n v="1353.569525788854"/>
    <n v="718.55273195039763"/>
    <n v="3917.0819090811051"/>
    <n v="39800.883709685513"/>
    <n v="16284.721647562106"/>
    <n v="23516.162062123414"/>
    <n v="2883.4582231890158"/>
    <n v="2505.9634916586028"/>
    <n v="2073.5555116944543"/>
    <n v="2234.4054976975067"/>
    <n v="9697.3827242395782"/>
    <n v="13818.779337883829"/>
    <n v="4.1479045150684986"/>
    <n v="4.4220893698630173"/>
    <n v="457"/>
    <n v="14"/>
    <n v="205"/>
    <n v="9"/>
    <n v="6"/>
    <n v="252"/>
    <n v="14"/>
    <n v="14"/>
    <n v="566.84069763720686"/>
    <n v="448.43541666397857"/>
    <n v="9"/>
    <n v="30.878315616438304"/>
    <n v="4.205777740273974"/>
    <n v="7623.7801701578792"/>
    <n v="126"/>
    <n v="0"/>
    <n v="3.084580291831319"/>
    <n v="186.63620684224932"/>
  </r>
  <r>
    <d v="2012-09-06T00:00:00"/>
    <x v="0"/>
    <x v="0"/>
    <n v="5"/>
    <n v="0.78"/>
    <n v="0.88"/>
    <n v="2.1013698630137352"/>
    <n v="165"/>
    <n v="283"/>
    <n v="1.7151515151515151"/>
    <n v="0.62888888888888894"/>
    <n v="106.02788899068501"/>
    <n v="51"/>
    <n v="63"/>
    <n v="25"/>
    <n v="76"/>
    <n v="35.942578434030324"/>
    <n v="51.36285525672335"/>
    <n v="18.139255377015164"/>
    <n v="17494.601683463028"/>
    <n v="1930.7342974684957"/>
    <n v="2771.9655313267713"/>
    <n v="2826.9405985315084"/>
    <n v="1440.2072728393639"/>
    <n v="12386.222578233879"/>
    <n v="4097.4539414794572"/>
    <n v="1284.0713814180838"/>
    <n v="1378.5834086531524"/>
    <n v="1824.8358006991059"/>
    <n v="1078.201470283605"/>
    <n v="577.65619562266511"/>
    <n v="3279.4152649453172"/>
    <n v="512.6590993315067"/>
    <n v="1844.5140714958918"/>
    <n v="3264.232866219179"/>
    <n v="1527.0654940931527"/>
    <n v="2115.3383231840721"/>
    <n v="1371.7840578251739"/>
    <n v="636.62547980070894"/>
    <n v="3024.7236703297749"/>
    <n v="33333.916243621949"/>
    <n v="14643.554730112977"/>
    <n v="18690.361513508971"/>
    <n v="2846.5701936096693"/>
    <n v="2185.1098211784301"/>
    <n v="1990.6846546593217"/>
    <n v="2098.4378791669687"/>
    <n v="9120.8025486143888"/>
    <n v="9569.5589648945825"/>
    <n v="4.4096096876712378"/>
    <n v="4.4172757260274"/>
    <n v="380"/>
    <n v="12"/>
    <n v="165"/>
    <n v="7"/>
    <n v="5"/>
    <n v="215"/>
    <n v="11"/>
    <n v="11"/>
    <n v="511.93552019619233"/>
    <n v="356.16398262938731"/>
    <n v="7"/>
    <n v="30.850477767123238"/>
    <n v="4.3907969621917822"/>
    <n v="7554.1822815280229"/>
    <n v="126"/>
    <n v="0"/>
    <n v="2.4741740160562258"/>
    <n v="148.33620248816644"/>
  </r>
  <r>
    <d v="2012-09-05T00:00:00"/>
    <x v="0"/>
    <x v="0"/>
    <n v="4"/>
    <n v="0.78"/>
    <n v="0.84"/>
    <n v="2.0986301369863378"/>
    <n v="166"/>
    <n v="281"/>
    <n v="1.6927710843373494"/>
    <n v="0.62444444444444447"/>
    <n v="103.91379694550265"/>
    <n v="48"/>
    <n v="60"/>
    <n v="26"/>
    <n v="73"/>
    <n v="40.115447086758053"/>
    <n v="48.839376655764035"/>
    <n v="18.691893234212827"/>
    <n v="17249.690292953441"/>
    <n v="1882.2729205479482"/>
    <n v="2803.3297607413469"/>
    <n v="2780.8921680657545"/>
    <n v="1360.859236332361"/>
    <n v="12186.882048361926"/>
    <n v="4332.4682853698696"/>
    <n v="1269.8237930498649"/>
    <n v="1364.5082060975365"/>
    <n v="1795.5458514909824"/>
    <n v="1120.5821837567883"/>
    <n v="563.30457472163027"/>
    <n v="3487.3676745478697"/>
    <n v="493.69957338082173"/>
    <n v="1934.5647966684953"/>
    <n v="3127.4658396164396"/>
    <n v="1424.0126355287691"/>
    <n v="1939.6021422684848"/>
    <n v="1475.4404960030142"/>
    <n v="578.48508641090314"/>
    <n v="2986.2151205121236"/>
    <n v="33078.506343213186"/>
    <n v="14418.041499791263"/>
    <n v="18660.46484342192"/>
    <n v="2822.2292109435721"/>
    <n v="2100.9694901411503"/>
    <n v="1946.3725116849873"/>
    <n v="2061.9967668709332"/>
    <n v="8931.5679796406439"/>
    <n v="9728.8968637812795"/>
    <n v="4.0244717589041148"/>
    <n v="4.3762578493150714"/>
    <n v="373"/>
    <n v="11"/>
    <n v="166"/>
    <n v="8"/>
    <n v="5"/>
    <n v="207"/>
    <n v="12"/>
    <n v="10"/>
    <n v="543.89189847477712"/>
    <n v="369.79477014167543"/>
    <n v="7"/>
    <n v="31.172888849315015"/>
    <n v="4.54053799452055"/>
    <n v="7634.6982165804147"/>
    <n v="126"/>
    <n v="0"/>
    <n v="2.4441653506220646"/>
    <n v="148.09892732874539"/>
  </r>
  <r>
    <d v="2012-09-04T00:00:00"/>
    <x v="0"/>
    <x v="0"/>
    <n v="3"/>
    <n v="0.78"/>
    <n v="0.73333333333333339"/>
    <n v="2.0958904109589405"/>
    <n v="151"/>
    <n v="253"/>
    <n v="1.6754966887417218"/>
    <n v="0.56222222222222218"/>
    <n v="98.07972900299383"/>
    <n v="47"/>
    <n v="55"/>
    <n v="23"/>
    <n v="71"/>
    <n v="38.841098211120112"/>
    <n v="50.246315704109648"/>
    <n v="18.542571443256829"/>
    <n v="14810.039079452068"/>
    <n v="1721.9168306849347"/>
    <n v="2290.8559605830128"/>
    <n v="2734.8464455890421"/>
    <n v="1156.4932974115068"/>
    <n v="10349.760206553441"/>
    <n v="3961.7920175342515"/>
    <n v="1155.6652611945219"/>
    <n v="1316.5225724712348"/>
    <n v="1508.3207268171413"/>
    <n v="1121.6652596319097"/>
    <n v="468.65864121633734"/>
    <n v="3335.3352235346188"/>
    <n v="453.88071073972588"/>
    <n v="1722.7309825753441"/>
    <n v="2875.4245736986309"/>
    <n v="1304.3640828493167"/>
    <n v="1719.3448982178791"/>
    <n v="1435.2413350794907"/>
    <n v="524.42321476059294"/>
    <n v="2677.3909018050549"/>
    <n v="29322.336111200028"/>
    <n v="12959.849779306913"/>
    <n v="16362.486331893115"/>
    <n v="2764.1976246651002"/>
    <n v="1965.6478924212201"/>
    <n v="1908.1458057789191"/>
    <n v="2027.0832926247222"/>
    <n v="8665.0746154899607"/>
    <n v="7697.4117164031541"/>
    <n v="4.3241789589041151"/>
    <n v="4.6384409246575382"/>
    <n v="347"/>
    <n v="10"/>
    <n v="151"/>
    <n v="7"/>
    <n v="5"/>
    <n v="196"/>
    <n v="10"/>
    <n v="11"/>
    <n v="491.30032081458774"/>
    <n v="331.99763867843444"/>
    <n v="6"/>
    <n v="30.571857534246522"/>
    <n v="4.390515353424659"/>
    <n v="7503.1111400325226"/>
    <n v="126"/>
    <n v="0"/>
    <n v="2.1807602241944388"/>
    <n v="129.86100263407235"/>
  </r>
  <r>
    <d v="2012-09-03T00:00:00"/>
    <x v="0"/>
    <x v="0"/>
    <n v="2"/>
    <n v="0.78"/>
    <n v="0.73333333333333339"/>
    <n v="2.0931506849315431"/>
    <n v="144"/>
    <n v="254"/>
    <n v="1.7638888888888888"/>
    <n v="0.56444444444444442"/>
    <n v="101.52238378082203"/>
    <n v="46"/>
    <n v="57"/>
    <n v="22"/>
    <n v="66"/>
    <n v="37.302607419071741"/>
    <n v="52.991536773698698"/>
    <n v="19.736977029041121"/>
    <n v="14619.223264438371"/>
    <n v="1698.7034722191811"/>
    <n v="2440.2895387633962"/>
    <n v="2895.6344642630156"/>
    <n v="1174.7415419230681"/>
    <n v="9807.2611917080721"/>
    <n v="3842.168564164389"/>
    <n v="1165.8138090213713"/>
    <n v="1302.6404839167139"/>
    <n v="1495.8928225661323"/>
    <n v="1063.5975159779127"/>
    <n v="460.64554907804387"/>
    <n v="3290.4869694803861"/>
    <n v="466.43057990136975"/>
    <n v="1781.2368145534265"/>
    <n v="2898.1223522191794"/>
    <n v="1359.5958570082207"/>
    <n v="1820.0642639060648"/>
    <n v="1407.8718610423709"/>
    <n v="506.57963097716311"/>
    <n v="2770.8698477565977"/>
    <n v="29133.935197442228"/>
    <n v="13265.317188497167"/>
    <n v="15868.618008945055"/>
    <n v="2776.4181484188121"/>
    <n v="1925.1709589258458"/>
    <n v="1865.4585038287992"/>
    <n v="1984.4198480572145"/>
    <n v="8551.467459230671"/>
    <n v="7317.1505497143899"/>
    <n v="4.4294050191780885"/>
    <n v="4.6109889589041133"/>
    <n v="335"/>
    <n v="10"/>
    <n v="144"/>
    <n v="6"/>
    <n v="5"/>
    <n v="191"/>
    <n v="10"/>
    <n v="8"/>
    <n v="497.34250690586305"/>
    <n v="284.62013600627012"/>
    <n v="6"/>
    <n v="32.423104767123235"/>
    <n v="4.6019588646575356"/>
    <n v="7588.2383600183493"/>
    <n v="126"/>
    <n v="0"/>
    <n v="2.0912123810653047"/>
    <n v="125.9414127694052"/>
  </r>
  <r>
    <d v="2012-09-02T00:00:00"/>
    <x v="0"/>
    <x v="0"/>
    <n v="1"/>
    <n v="0.78"/>
    <n v="0.76"/>
    <n v="2.0904109589041457"/>
    <n v="143"/>
    <n v="243"/>
    <n v="1.6993006993006994"/>
    <n v="0.54"/>
    <n v="106.89324806376101"/>
    <n v="45"/>
    <n v="54"/>
    <n v="21"/>
    <n v="68"/>
    <n v="36.641209225404772"/>
    <n v="53.780230592876784"/>
    <n v="18.644945543013719"/>
    <n v="15285.734473117824"/>
    <n v="1772.1728227726057"/>
    <n v="2481.6761626483712"/>
    <n v="3016.1970443835635"/>
    <n v="1318.209330636098"/>
    <n v="10241.824758222396"/>
    <n v="3627.4797133150728"/>
    <n v="1129.3848424504124"/>
    <n v="1267.8562969249328"/>
    <n v="1666.7380440231523"/>
    <n v="1146.1515957285214"/>
    <n v="473.49376637188169"/>
    <n v="2738.337446566863"/>
    <n v="433.39562097534235"/>
    <n v="1644.4665626301387"/>
    <n v="2633.3660009589048"/>
    <n v="1284.1530971178097"/>
    <n v="1724.2520277926105"/>
    <n v="1437.4429752901779"/>
    <n v="540.87381345242727"/>
    <n v="2292.8124651469798"/>
    <n v="29078.009430263042"/>
    <n v="13805.034760326802"/>
    <n v="15272.97466993624"/>
    <n v="2780.8221612355014"/>
    <n v="2024.0502415629874"/>
    <n v="1898.1408059267765"/>
    <n v="2023.1439193019855"/>
    <n v="8726.157128027251"/>
    <n v="6546.8175419089894"/>
    <n v="4.188069172602745"/>
    <n v="4.6378371575342499"/>
    <n v="331"/>
    <n v="10"/>
    <n v="143"/>
    <n v="7"/>
    <n v="4"/>
    <n v="188"/>
    <n v="11"/>
    <n v="10"/>
    <n v="524.31404135907951"/>
    <n v="367.09601876912052"/>
    <n v="7"/>
    <n v="32.363594410958854"/>
    <n v="4.4034573402739747"/>
    <n v="7824.4493443906631"/>
    <n v="126"/>
    <n v="1"/>
    <n v="1.9519552108654667"/>
    <n v="121.21408468203366"/>
  </r>
  <r>
    <d v="2012-09-01T00:00:00"/>
    <x v="0"/>
    <x v="0"/>
    <n v="7"/>
    <n v="0.78"/>
    <n v="0.96666666666666667"/>
    <n v="2.0876712328767484"/>
    <n v="195"/>
    <n v="296"/>
    <n v="1.5179487179487179"/>
    <n v="0.65777777777777779"/>
    <n v="94.075921183561746"/>
    <n v="51"/>
    <n v="67"/>
    <n v="26"/>
    <n v="79"/>
    <n v="39.725548207104758"/>
    <n v="52.395950842065403"/>
    <n v="18.540952747147585"/>
    <n v="18344.804630794541"/>
    <n v="2061.1119246027429"/>
    <n v="3112.1648740997248"/>
    <n v="2774.8195334136999"/>
    <n v="1643.0769074919449"/>
    <n v="12875.855240391915"/>
    <n v="4687.6146884383616"/>
    <n v="1362.2947218937004"/>
    <n v="1464.7352670246594"/>
    <n v="1994.6110179169693"/>
    <n v="1107.0583134782198"/>
    <n v="607.86383218544381"/>
    <n v="3805.1115137760885"/>
    <n v="527.41533343561628"/>
    <n v="2093.5683927671257"/>
    <n v="3207.6354652054802"/>
    <n v="1530.2098523178104"/>
    <n v="2401.4387026074637"/>
    <n v="1373.0898483113115"/>
    <n v="648.96379189040545"/>
    <n v="2935.3367009168524"/>
    <n v="35279.390276480044"/>
    <n v="15663.08682139518"/>
    <n v="19616.303455084853"/>
    <n v="2872.2594674080237"/>
    <n v="2439.3169925645134"/>
    <n v="2110.0352494560934"/>
    <n v="2237.0698645432094"/>
    <n v="9658.6815739718404"/>
    <n v="9957.6218811130238"/>
    <n v="4.276384832876718"/>
    <n v="4.5696689041095935"/>
    <n v="418"/>
    <n v="12"/>
    <n v="195"/>
    <n v="9"/>
    <n v="6"/>
    <n v="223"/>
    <n v="13"/>
    <n v="12"/>
    <n v="579.23548576964379"/>
    <n v="415.86694658975705"/>
    <n v="10"/>
    <n v="31.380183972602687"/>
    <n v="4.328384806575345"/>
    <n v="7552.77526912965"/>
    <n v="149"/>
    <n v="0"/>
    <n v="2.5972311840473115"/>
    <n v="131.65304332271714"/>
  </r>
  <r>
    <d v="2012-08-31T00:00:00"/>
    <x v="0"/>
    <x v="1"/>
    <n v="6"/>
    <n v="1"/>
    <n v="1"/>
    <n v="2.084931506849351"/>
    <n v="250"/>
    <n v="426"/>
    <n v="1.704"/>
    <n v="0.94666666666666666"/>
    <n v="105.77877304109597"/>
    <n v="79"/>
    <n v="89"/>
    <n v="39"/>
    <n v="116"/>
    <n v="39.422117808219227"/>
    <n v="47.131161021369927"/>
    <n v="17.549931111610793"/>
    <n v="26444.693260273994"/>
    <n v="2971.5275342465802"/>
    <n v="4093.9834704657515"/>
    <n v="3568.4038257534257"/>
    <n v="2102.7326597260267"/>
    <n v="19651.10083857537"/>
    <n v="6622.9157917808307"/>
    <n v="1838.1152798334272"/>
    <n v="2035.7920089468519"/>
    <n v="2858.189773585254"/>
    <n v="1392.0802382819168"/>
    <n v="863.14102483209183"/>
    <n v="5383.4120438618465"/>
    <n v="729.78998833972571"/>
    <n v="2763.6719047890438"/>
    <n v="4597.1355946849326"/>
    <n v="2197.608072065756"/>
    <n v="3166.6977258860429"/>
    <n v="1787.3330491881384"/>
    <n v="870.52511533781546"/>
    <n v="4463.6496694674606"/>
    <n v="50201.249434961144"/>
    <n v="20703.086883056465"/>
    <n v="29498.162551904676"/>
    <n v="3036.8148392470034"/>
    <n v="2908.3218587886395"/>
    <n v="2370.3449462415438"/>
    <n v="2481.3147838606933"/>
    <n v="10796.796428137881"/>
    <n v="18701.366123766798"/>
    <n v="4.191447320547951"/>
    <n v="4.7096194726027436"/>
    <n v="573"/>
    <n v="17"/>
    <n v="250"/>
    <n v="12"/>
    <n v="8"/>
    <n v="323"/>
    <n v="18"/>
    <n v="17"/>
    <n v="781.20959647561631"/>
    <n v="554.08478725843406"/>
    <n v="13"/>
    <n v="33.295976095890353"/>
    <n v="4.3238383989041109"/>
    <n v="9177.2689846210833"/>
    <n v="149"/>
    <n v="0"/>
    <n v="3.2142636988560072"/>
    <n v="197.97424531479649"/>
  </r>
  <r>
    <d v="2012-08-30T00:00:00"/>
    <x v="0"/>
    <x v="1"/>
    <n v="5"/>
    <n v="1"/>
    <n v="0.90769230769230769"/>
    <n v="2.0821917808219537"/>
    <n v="225"/>
    <n v="397"/>
    <n v="1.7644444444444445"/>
    <n v="0.88222222222222224"/>
    <n v="103.79429541271523"/>
    <n v="74"/>
    <n v="91"/>
    <n v="37"/>
    <n v="102"/>
    <n v="37.220188692403532"/>
    <n v="48.746380001184797"/>
    <n v="20.223816287671259"/>
    <n v="23353.716467860926"/>
    <n v="2595.2758356164427"/>
    <n v="3697.086342878818"/>
    <n v="3660.3600657534257"/>
    <n v="2016.6423595700733"/>
    <n v="16574.903535275051"/>
    <n v="6141.3311342465831"/>
    <n v="1803.6160600438375"/>
    <n v="2062.8292613424683"/>
    <n v="2559.785746293695"/>
    <n v="1495.0472671423991"/>
    <n v="772.99753121989204"/>
    <n v="5179.9459109769004"/>
    <n v="716.51395331506831"/>
    <n v="2680.6163953972637"/>
    <n v="4310.8176476712342"/>
    <n v="2045.7341694246602"/>
    <n v="2651.1460839857614"/>
    <n v="1759.5802209611961"/>
    <n v="824.19049336581338"/>
    <n v="4518.7653674954563"/>
    <n v="45710.450924918478"/>
    <n v="19436.836111171076"/>
    <n v="26273.614813747408"/>
    <n v="2960.9929581038232"/>
    <n v="2728.0499586028195"/>
    <n v="2262.4541319545765"/>
    <n v="2449.6188299375608"/>
    <n v="10401.115878598781"/>
    <n v="15872.49893514862"/>
    <n v="4.3346672876712384"/>
    <n v="4.5509786301369912"/>
    <n v="529"/>
    <n v="16"/>
    <n v="225"/>
    <n v="10"/>
    <n v="7"/>
    <n v="304"/>
    <n v="16"/>
    <n v="15"/>
    <n v="708.26448470861953"/>
    <n v="492.31166738268274"/>
    <n v="12"/>
    <n v="32.121231780821866"/>
    <n v="4.2399583342465768"/>
    <n v="9283.7819203400795"/>
    <n v="149"/>
    <n v="0"/>
    <n v="2.8300551476962057"/>
    <n v="176.33298532716381"/>
  </r>
  <r>
    <d v="2012-08-29T00:00:00"/>
    <x v="0"/>
    <x v="1"/>
    <n v="4"/>
    <n v="1"/>
    <n v="0.87692307692307692"/>
    <n v="2.0794520547945563"/>
    <n v="224"/>
    <n v="350"/>
    <n v="1.5625"/>
    <n v="0.77777777777777779"/>
    <n v="97.022470630739221"/>
    <n v="64"/>
    <n v="76"/>
    <n v="31"/>
    <n v="97"/>
    <n v="38.328256438356206"/>
    <n v="51.693066676093729"/>
    <n v="18.369985599774065"/>
    <n v="21733.033421285585"/>
    <n v="2524.6087068493189"/>
    <n v="3538.6378311755511"/>
    <n v="3678.663955068494"/>
    <n v="1931.5612361778708"/>
    <n v="15108.779105712985"/>
    <n v="5365.955901369869"/>
    <n v="1602.4850669589057"/>
    <n v="1781.8886031780844"/>
    <n v="2403.7352223444991"/>
    <n v="1483.5582190631471"/>
    <n v="743.19260071903375"/>
    <n v="4119.8435293801795"/>
    <n v="636.64023452054778"/>
    <n v="2470.1692668493179"/>
    <n v="4000.7999643835633"/>
    <n v="1892.5287452054818"/>
    <n v="2619.8363253966063"/>
    <n v="1895.9087176082126"/>
    <n v="796.2695803021054"/>
    <n v="3688.1235876519859"/>
    <n v="42008.10991060068"/>
    <n v="19091.363687855523"/>
    <n v="22916.746222745151"/>
    <n v="2963.7281316264825"/>
    <n v="2694.6809858182678"/>
    <n v="2171.7640796968362"/>
    <n v="2364.4481956971649"/>
    <n v="10194.621392838751"/>
    <n v="12722.124829906406"/>
    <n v="4.1145602630137041"/>
    <n v="4.6728179520547979"/>
    <n v="492"/>
    <n v="15"/>
    <n v="224"/>
    <n v="11"/>
    <n v="7"/>
    <n v="268"/>
    <n v="15"/>
    <n v="13"/>
    <n v="735.17649287318977"/>
    <n v="483.78212380428005"/>
    <n v="11"/>
    <n v="31.77481338356159"/>
    <n v="4.5615552164383573"/>
    <n v="9429.1133970410392"/>
    <n v="149"/>
    <n v="0"/>
    <n v="2.4304242888771155"/>
    <n v="153.8036659244641"/>
  </r>
  <r>
    <d v="2012-08-28T00:00:00"/>
    <x v="0"/>
    <x v="1"/>
    <n v="3"/>
    <n v="1"/>
    <n v="0.79487179487179482"/>
    <n v="2.0767123287671589"/>
    <n v="207"/>
    <n v="359"/>
    <n v="1.7342995169082125"/>
    <n v="0.79777777777777781"/>
    <n v="101.81671100522809"/>
    <n v="67"/>
    <n v="77"/>
    <n v="32"/>
    <n v="93"/>
    <n v="38.44473461643841"/>
    <n v="48.643767910479518"/>
    <n v="20.149738154661978"/>
    <n v="21076.059178082214"/>
    <n v="2178.6035616438389"/>
    <n v="3435.3279196122216"/>
    <n v="3527.5838202739737"/>
    <n v="1706.9710193298201"/>
    <n v="14584.779980510039"/>
    <n v="5536.0417847671306"/>
    <n v="1556.6005731353446"/>
    <n v="1873.9256483835641"/>
    <n v="2081.3352025325689"/>
    <n v="1466.3475136326194"/>
    <n v="652.67846244611349"/>
    <n v="4766.2068276747368"/>
    <n v="659.98983718356135"/>
    <n v="2406.5732166137018"/>
    <n v="3958.4512012054811"/>
    <n v="1881.2743764164409"/>
    <n v="2345.7328185299466"/>
    <n v="1800.7081610621719"/>
    <n v="706.89152125591363"/>
    <n v="4052.9561305711536"/>
    <n v="41127.519377431279"/>
    <n v="17723.576438675354"/>
    <n v="23403.942938755928"/>
    <n v="2935.7220254979752"/>
    <n v="2499.0597678301056"/>
    <n v="2097.2642744972113"/>
    <n v="2257.7681498428537"/>
    <n v="9789.8142176681449"/>
    <n v="13614.12872108778"/>
    <n v="4.0592324054794577"/>
    <n v="4.4508746301369895"/>
    <n v="476"/>
    <n v="14"/>
    <n v="207"/>
    <n v="9"/>
    <n v="6"/>
    <n v="269"/>
    <n v="16"/>
    <n v="13"/>
    <n v="628.25237385623302"/>
    <n v="452.82704156032617"/>
    <n v="11"/>
    <n v="30.567691479452002"/>
    <n v="4.5790375320547962"/>
    <n v="9143.2171153671443"/>
    <n v="149"/>
    <n v="0"/>
    <n v="2.5597054782195388"/>
    <n v="157.07344254198611"/>
  </r>
  <r>
    <d v="2012-08-27T00:00:00"/>
    <x v="0"/>
    <x v="1"/>
    <n v="2"/>
    <n v="1"/>
    <n v="0.79487179487179482"/>
    <n v="2.0739726027397616"/>
    <n v="200"/>
    <n v="332"/>
    <n v="1.66"/>
    <n v="0.73777777777777775"/>
    <n v="100.81277091675456"/>
    <n v="58"/>
    <n v="75"/>
    <n v="28"/>
    <n v="90"/>
    <n v="39.284733231434807"/>
    <n v="51.831882880626281"/>
    <n v="18.299986844054814"/>
    <n v="20162.554183350912"/>
    <n v="2369.935278538816"/>
    <n v="3432.0953626975743"/>
    <n v="3788.9110652054801"/>
    <n v="1759.3505886954683"/>
    <n v="13552.132445291203"/>
    <n v="5224.8695197808293"/>
    <n v="1451.2927206575359"/>
    <n v="1646.9988159649333"/>
    <n v="2064.0603339993654"/>
    <n v="1389.0551066547796"/>
    <n v="680.89984297862702"/>
    <n v="4189.1457727705265"/>
    <n v="598.66567633972591"/>
    <n v="2218.6342533260295"/>
    <n v="3910.4008119452064"/>
    <n v="1717.1742930410978"/>
    <n v="2451.9048751623282"/>
    <n v="1875.0119722348595"/>
    <n v="735.97768608804813"/>
    <n v="3381.9805011668232"/>
    <n v="39300.525552945088"/>
    <n v="18177.266833716531"/>
    <n v="21123.25871922855"/>
    <n v="2892.9759319094574"/>
    <n v="2541.1287850755284"/>
    <n v="2139.3288967211038"/>
    <n v="2239.283936012836"/>
    <n v="9812.7175497189255"/>
    <n v="11310.541169509632"/>
    <n v="4.0588216767123333"/>
    <n v="4.4596307260274006"/>
    <n v="451"/>
    <n v="14"/>
    <n v="200"/>
    <n v="9"/>
    <n v="6"/>
    <n v="251"/>
    <n v="14"/>
    <n v="12"/>
    <n v="673.52677624488922"/>
    <n v="428.22469073486889"/>
    <n v="10"/>
    <n v="32.548123328767069"/>
    <n v="4.5348204789041118"/>
    <n v="9367.3588896226847"/>
    <n v="149"/>
    <n v="0"/>
    <n v="2.2549855266706227"/>
    <n v="141.76683704180235"/>
  </r>
  <r>
    <d v="2012-08-26T00:00:00"/>
    <x v="0"/>
    <x v="1"/>
    <n v="1"/>
    <n v="1"/>
    <n v="0.81538461538461537"/>
    <n v="2.0712328767123642"/>
    <n v="207"/>
    <n v="350"/>
    <n v="1.6908212560386473"/>
    <n v="0.77777777777777779"/>
    <n v="99.005849953421716"/>
    <n v="63"/>
    <n v="80"/>
    <n v="32"/>
    <n v="94"/>
    <n v="36.065697327330255"/>
    <n v="46.826295873287727"/>
    <n v="18.358304736811451"/>
    <n v="20494.210940358294"/>
    <n v="2285.7410191780859"/>
    <n v="3273.4706411228649"/>
    <n v="3729.8870926027416"/>
    <n v="1704.334657982718"/>
    <n v="14072.259567828058"/>
    <n v="5157.3947178082262"/>
    <n v="1498.4414679452073"/>
    <n v="1725.6806452602764"/>
    <n v="2328.6927425158706"/>
    <n v="1469.1221022264806"/>
    <n v="662.82246030368367"/>
    <n v="3920.8795259676758"/>
    <n v="616.33428164383542"/>
    <n v="2310.1904306849342"/>
    <n v="3890.4450410958912"/>
    <n v="1886.4967627397282"/>
    <n v="2497.8372144080636"/>
    <n v="1861.8377266852146"/>
    <n v="714.25598302852188"/>
    <n v="3629.5355920425891"/>
    <n v="39864.935306714477"/>
    <n v="18242.260620876157"/>
    <n v="21622.674685838323"/>
    <n v="2899.0367296693466"/>
    <n v="2589.9333111123633"/>
    <n v="2142.4575756261543"/>
    <n v="2265.5515096602217"/>
    <n v="9896.979126068085"/>
    <n v="11725.695559770234"/>
    <n v="4.2315585534246631"/>
    <n v="4.64024663013699"/>
    <n v="476"/>
    <n v="14"/>
    <n v="207"/>
    <n v="9"/>
    <n v="7"/>
    <n v="269"/>
    <n v="13"/>
    <n v="15"/>
    <n v="673.05834911755164"/>
    <n v="464.30425480033068"/>
    <n v="9"/>
    <n v="32.137856876712277"/>
    <n v="4.3716206115068506"/>
    <n v="9380.0763052499133"/>
    <n v="149"/>
    <n v="0"/>
    <n v="2.3051704466131451"/>
    <n v="145.11862205260618"/>
  </r>
  <r>
    <d v="2012-08-25T00:00:00"/>
    <x v="0"/>
    <x v="1"/>
    <n v="7"/>
    <n v="1"/>
    <n v="0.97435897435897434"/>
    <n v="2.0684931506849669"/>
    <n v="248"/>
    <n v="418"/>
    <n v="1.685483870967742"/>
    <n v="0.92888888888888888"/>
    <n v="104.35017777626713"/>
    <n v="78"/>
    <n v="87"/>
    <n v="38"/>
    <n v="116"/>
    <n v="37.172331543379052"/>
    <n v="47.532880306849378"/>
    <n v="18.033686687954674"/>
    <n v="25878.844088514248"/>
    <n v="2895.9747945205527"/>
    <n v="4137.587585753422"/>
    <n v="3560.4092219178096"/>
    <n v="2088.4164194731284"/>
    <n v="18988.405655890441"/>
    <n v="6133.4347046575431"/>
    <n v="1806.2494516602765"/>
    <n v="2091.9076558027423"/>
    <n v="2604.7299407751184"/>
    <n v="1403.2778151170389"/>
    <n v="809.76054484998713"/>
    <n v="5213.8235113784176"/>
    <n v="763.36277720547923"/>
    <n v="2764.4963436712351"/>
    <n v="4519.4642704109601"/>
    <n v="2172.4089863013728"/>
    <n v="2970.0296507618564"/>
    <n v="1803.1354970390983"/>
    <n v="877.00025797474154"/>
    <n v="4569.5669718133504"/>
    <n v="49026.143072744409"/>
    <n v="20254.346933662197"/>
    <n v="28771.796139082209"/>
    <n v="3014.4792653453278"/>
    <n v="2776.3861941905197"/>
    <n v="2350.219777291034"/>
    <n v="2495.9471721289087"/>
    <n v="10637.032408955791"/>
    <n v="18134.763730126422"/>
    <n v="4.2564664109589101"/>
    <n v="4.6489891780821955"/>
    <n v="567"/>
    <n v="18"/>
    <n v="248"/>
    <n v="11"/>
    <n v="7"/>
    <n v="319"/>
    <n v="16"/>
    <n v="15"/>
    <n v="710.30418584112294"/>
    <n v="468.18438032290436"/>
    <n v="12"/>
    <n v="32.620316917808161"/>
    <n v="4.2260581424657548"/>
    <n v="9178.405946350209"/>
    <n v="154"/>
    <n v="0"/>
    <n v="3.1347269130674382"/>
    <n v="186.82984505897539"/>
  </r>
  <r>
    <d v="2012-08-24T00:00:00"/>
    <x v="0"/>
    <x v="1"/>
    <n v="6"/>
    <n v="1"/>
    <n v="1"/>
    <n v="2.0657534246575695"/>
    <n v="250"/>
    <n v="410"/>
    <n v="1.64"/>
    <n v="0.91111111111111109"/>
    <n v="99.808433095890507"/>
    <n v="71"/>
    <n v="93"/>
    <n v="36"/>
    <n v="112"/>
    <n v="39.218276712328809"/>
    <n v="50.229274783561699"/>
    <n v="18.100130772504915"/>
    <n v="24952.108273972626"/>
    <n v="2971.8156712328819"/>
    <n v="4019.1174207123267"/>
    <n v="3858.5304197260289"/>
    <n v="2107.3093505753418"/>
    <n v="17938.96675419181"/>
    <n v="6431.7973808219249"/>
    <n v="1808.2538922082213"/>
    <n v="2027.2146465205503"/>
    <n v="2858.8644280666381"/>
    <n v="1436.1359951702459"/>
    <n v="806.32921335319804"/>
    <n v="5165.9362829606134"/>
    <n v="718.41821128767094"/>
    <n v="2775.4696451506879"/>
    <n v="4690.6256235616456"/>
    <n v="2111.4405646027426"/>
    <n v="2911.5504510090982"/>
    <n v="1786.3411057794112"/>
    <n v="924.1851790176878"/>
    <n v="4673.877308796551"/>
    <n v="48487.143909358958"/>
    <n v="20708.363563409977"/>
    <n v="27778.780345948973"/>
    <n v="3050.1039191486866"/>
    <n v="2868.0416750044105"/>
    <n v="2358.1898930953193"/>
    <n v="2572.6458613722689"/>
    <n v="10848.981348620684"/>
    <n v="16929.798997328297"/>
    <n v="4.0364782027397306"/>
    <n v="4.4451933287671261"/>
    <n v="562"/>
    <n v="18"/>
    <n v="250"/>
    <n v="11"/>
    <n v="7"/>
    <n v="312"/>
    <n v="16"/>
    <n v="17"/>
    <n v="718.91691775298636"/>
    <n v="539.56371156241244"/>
    <n v="11"/>
    <n v="31.540239643835566"/>
    <n v="4.4991313271232896"/>
    <n v="9521.0906559946343"/>
    <n v="154"/>
    <n v="0"/>
    <n v="2.9176048574287021"/>
    <n v="180.38169055811022"/>
  </r>
  <r>
    <d v="2012-08-23T00:00:00"/>
    <x v="0"/>
    <x v="1"/>
    <n v="5"/>
    <n v="1"/>
    <n v="0.90769230769230769"/>
    <n v="2.0630136986301721"/>
    <n v="227"/>
    <n v="394"/>
    <n v="1.7356828193832599"/>
    <n v="0.87555555555555553"/>
    <n v="101.80502779368972"/>
    <n v="70"/>
    <n v="82"/>
    <n v="35"/>
    <n v="102"/>
    <n v="40.737612671953904"/>
    <n v="47.927885889628243"/>
    <n v="18.578910456986325"/>
    <n v="23109.741309167566"/>
    <n v="2593.0218739726074"/>
    <n v="3812.6836673146458"/>
    <n v="3722.193991232878"/>
    <n v="1920.5441447519488"/>
    <n v="16247.341379840702"/>
    <n v="6192.1171261369936"/>
    <n v="1677.4760061369884"/>
    <n v="1895.0488666126053"/>
    <n v="2582.6757368978647"/>
    <n v="1457.5492587989522"/>
    <n v="716.93222597163447"/>
    <n v="5007.4847772181356"/>
    <n v="709.84962719999987"/>
    <n v="2688.3735117150713"/>
    <n v="4520.7260560000013"/>
    <n v="2141.4369518465783"/>
    <n v="2882.5289807952686"/>
    <n v="1864.2215982992293"/>
    <n v="801.64626295668654"/>
    <n v="4511.989304710467"/>
    <n v="45527.7913287884"/>
    <n v="19760.975867019104"/>
    <n v="25766.815461769304"/>
    <n v="2975.831591984519"/>
    <n v="2641.3755157771038"/>
    <n v="2273.9822958190125"/>
    <n v="2457.1005752738056"/>
    <n v="10348.289978854442"/>
    <n v="15418.525482914854"/>
    <n v="4.2851575890411011"/>
    <n v="4.716210253424661"/>
    <n v="516"/>
    <n v="16"/>
    <n v="227"/>
    <n v="10"/>
    <n v="7"/>
    <n v="289"/>
    <n v="15"/>
    <n v="16"/>
    <n v="708.11528923388119"/>
    <n v="510.28330059419375"/>
    <n v="11"/>
    <n v="31.129680438356111"/>
    <n v="4.4857676339726051"/>
    <n v="9424.6301219186753"/>
    <n v="154"/>
    <n v="0"/>
    <n v="2.7339869181543723"/>
    <n v="167.31698351798249"/>
  </r>
  <r>
    <d v="2012-08-22T00:00:00"/>
    <x v="0"/>
    <x v="1"/>
    <n v="4"/>
    <n v="1"/>
    <n v="0.87692307692307692"/>
    <n v="2.0602739726027748"/>
    <n v="225"/>
    <n v="353"/>
    <n v="1.568888888888889"/>
    <n v="0.7844444444444445"/>
    <n v="98.922627641728241"/>
    <n v="64"/>
    <n v="80"/>
    <n v="33"/>
    <n v="93"/>
    <n v="37.370629226788488"/>
    <n v="47.647450952129574"/>
    <n v="19.386068263508641"/>
    <n v="22257.591219388854"/>
    <n v="2524.9307178082227"/>
    <n v="3613.3660094718634"/>
    <n v="3747.8554126027411"/>
    <n v="1821.9494903367752"/>
    <n v="15599.351024785699"/>
    <n v="5381.3706086575421"/>
    <n v="1572.3658814202759"/>
    <n v="1802.9043485063037"/>
    <n v="2511.9579068029939"/>
    <n v="1371.6865051605484"/>
    <n v="754.88882332038781"/>
    <n v="4118.10760330019"/>
    <n v="604.26205762191751"/>
    <n v="2425.2243371835639"/>
    <n v="3772.7764173150699"/>
    <n v="1773.5139035178104"/>
    <n v="2646.3595906300802"/>
    <n v="1729.1129202580692"/>
    <n v="744.76120953767304"/>
    <n v="3455.5429952125401"/>
    <n v="42114.939491419565"/>
    <n v="18941.937868121135"/>
    <n v="23173.001623298431"/>
    <n v="2943.245581710557"/>
    <n v="2690.3283057432504"/>
    <n v="2202.8136718163764"/>
    <n v="2401.6796452455173"/>
    <n v="10238.067204515701"/>
    <n v="12934.93441878273"/>
    <n v="4.3733732383561703"/>
    <n v="4.2999269589041127"/>
    <n v="495"/>
    <n v="15"/>
    <n v="225"/>
    <n v="9"/>
    <n v="7"/>
    <n v="270"/>
    <n v="15"/>
    <n v="13"/>
    <n v="653.02548710480926"/>
    <n v="481.03307625166684"/>
    <n v="11"/>
    <n v="30.431920438356112"/>
    <n v="4.309371313972604"/>
    <n v="9203.2513033898049"/>
    <n v="154"/>
    <n v="0"/>
    <n v="2.5179146868197755"/>
    <n v="150.47403651492488"/>
  </r>
  <r>
    <d v="2012-08-21T00:00:00"/>
    <x v="0"/>
    <x v="1"/>
    <n v="3"/>
    <n v="1"/>
    <n v="0.79487179487179482"/>
    <n v="2.0575342465753774"/>
    <n v="198"/>
    <n v="338"/>
    <n v="1.707070707070707"/>
    <n v="0.75111111111111106"/>
    <n v="100.65855707762566"/>
    <n v="59"/>
    <n v="77"/>
    <n v="30"/>
    <n v="88"/>
    <n v="39.352318646253067"/>
    <n v="50.987693746849381"/>
    <n v="18.832677719850583"/>
    <n v="19930.394301369881"/>
    <n v="2388.6839086758023"/>
    <n v="3483.0256043835598"/>
    <n v="3784.559750136988"/>
    <n v="1661.643459844046"/>
    <n v="13389.849395681089"/>
    <n v="5351.9153358904168"/>
    <n v="1529.6308124054815"/>
    <n v="1657.2756393468512"/>
    <n v="2125.197820659916"/>
    <n v="1398.8215525922635"/>
    <n v="624.56968561944427"/>
    <n v="4390.2327287711259"/>
    <n v="620.90900403287651"/>
    <n v="2395.4849493917832"/>
    <n v="3786.9101250410968"/>
    <n v="1803.3357375123308"/>
    <n v="2311.8582327557374"/>
    <n v="1746.9204693792017"/>
    <n v="716.92961685804255"/>
    <n v="3830.9314969851052"/>
    <n v="39464.539813666524"/>
    <n v="17853.526192229201"/>
    <n v="21611.01362143732"/>
    <n v="2911.811248951547"/>
    <n v="2438.9543082201649"/>
    <n v="2139.1470995870013"/>
    <n v="2283.7492408986459"/>
    <n v="9773.6618976573591"/>
    <n v="11837.351723779964"/>
    <n v="4.1112299835616488"/>
    <n v="4.7110746986301413"/>
    <n v="452"/>
    <n v="14"/>
    <n v="198"/>
    <n v="8"/>
    <n v="7"/>
    <n v="254"/>
    <n v="15"/>
    <n v="14"/>
    <n v="676.45672836095423"/>
    <n v="473.65780593416179"/>
    <n v="9"/>
    <n v="31.361052972602689"/>
    <n v="4.5912278553424679"/>
    <n v="9259.7507712696915"/>
    <n v="154"/>
    <n v="0"/>
    <n v="2.3338655818350964"/>
    <n v="140.33125728206051"/>
  </r>
  <r>
    <d v="2012-08-20T00:00:00"/>
    <x v="0"/>
    <x v="1"/>
    <n v="2"/>
    <n v="1"/>
    <n v="0.79487179487179482"/>
    <n v="2.0547945205479801"/>
    <n v="190"/>
    <n v="314"/>
    <n v="1.6526315789473685"/>
    <n v="0.69777777777777783"/>
    <n v="102.86340191891753"/>
    <n v="56"/>
    <n v="71"/>
    <n v="27"/>
    <n v="82"/>
    <n v="36.822367813612388"/>
    <n v="51.895511232876778"/>
    <n v="19.020972268626821"/>
    <n v="19544.046364594331"/>
    <n v="2317.7383561643869"/>
    <n v="3449.6512539515261"/>
    <n v="3607.7424657534257"/>
    <n v="1678.5674857744989"/>
    <n v="13125.823515279269"/>
    <n v="4676.4407123287729"/>
    <n v="1401.178803287673"/>
    <n v="1559.7197260273992"/>
    <n v="2133.9440281765151"/>
    <n v="1491.7463021354231"/>
    <n v="679.03784669550475"/>
    <n v="3332.6110646364027"/>
    <n v="542.51457534246549"/>
    <n v="2193.2168767123312"/>
    <n v="3369.873808219179"/>
    <n v="1551.1565589041115"/>
    <n v="2526.6204185293655"/>
    <n v="1906.6251226037596"/>
    <n v="689.99808342310064"/>
    <n v="2533.5181946218622"/>
    <n v="37155.885781580655"/>
    <n v="18163.933007043117"/>
    <n v="18991.952774537534"/>
    <n v="2908.396366745133"/>
    <n v="2544.1960430799527"/>
    <n v="2163.1643674213965"/>
    <n v="2248.7639002016722"/>
    <n v="9864.5206774481539"/>
    <n v="9127.4320970893841"/>
    <n v="4.3809287671232937"/>
    <n v="4.3038876712328795"/>
    <n v="426"/>
    <n v="13"/>
    <n v="190"/>
    <n v="8"/>
    <n v="6"/>
    <n v="236"/>
    <n v="13"/>
    <n v="13"/>
    <n v="643.70240461427534"/>
    <n v="474.24971441607414"/>
    <n v="10"/>
    <n v="31.907534246575292"/>
    <n v="4.2341923287671248"/>
    <n v="9332.8309838887144"/>
    <n v="154"/>
    <n v="0"/>
    <n v="2.034961611039928"/>
    <n v="123.32436866582815"/>
  </r>
  <r>
    <d v="2012-08-19T00:00:00"/>
    <x v="0"/>
    <x v="1"/>
    <n v="1"/>
    <n v="1"/>
    <n v="0.81538461538461537"/>
    <n v="2.0520547945205827"/>
    <n v="212"/>
    <n v="343"/>
    <n v="1.6179245283018868"/>
    <n v="0.76222222222222225"/>
    <n v="101.32197597471034"/>
    <n v="60"/>
    <n v="77"/>
    <n v="30"/>
    <n v="93"/>
    <n v="37.928165583441704"/>
    <n v="52.858295376657594"/>
    <n v="18.483119569209034"/>
    <n v="21480.258906638592"/>
    <n v="2269.7297917808255"/>
    <n v="3387.6220195877745"/>
    <n v="3828.5118246575362"/>
    <n v="1751.3731268383556"/>
    <n v="14782.481727335748"/>
    <n v="5196.1586849315136"/>
    <n v="1585.7488612997279"/>
    <n v="1718.9301199364402"/>
    <n v="2204.6601142396544"/>
    <n v="1451.6566387049154"/>
    <n v="690.51973562589706"/>
    <n v="4154.0011775972152"/>
    <n v="608.96372799452024"/>
    <n v="2435.2054259726051"/>
    <n v="3665.6036740821924"/>
    <n v="1763.7247193424676"/>
    <n v="2366.542282357289"/>
    <n v="1824.3454061707653"/>
    <n v="743.46588290048794"/>
    <n v="3539.1439759632435"/>
    <n v="40724.323911978892"/>
    <n v="18248.697031082676"/>
    <n v="22475.626880896209"/>
    <n v="2946.7243147655072"/>
    <n v="2445.4584305618255"/>
    <n v="2185.4124765516526"/>
    <n v="2287.2259034166627"/>
    <n v="9864.821125295648"/>
    <n v="12610.805755600568"/>
    <n v="4.4184662136986352"/>
    <n v="4.6607343630137015"/>
    <n v="472"/>
    <n v="14"/>
    <n v="212"/>
    <n v="10"/>
    <n v="7"/>
    <n v="260"/>
    <n v="15"/>
    <n v="14"/>
    <n v="719.09254013406769"/>
    <n v="484.83945449439824"/>
    <n v="11"/>
    <n v="32.358420739725979"/>
    <n v="4.5468743802739748"/>
    <n v="9461.8933213456221"/>
    <n v="154"/>
    <n v="0"/>
    <n v="2.3753836697981119"/>
    <n v="145.94562909672862"/>
  </r>
  <r>
    <d v="2012-08-18T00:00:00"/>
    <x v="0"/>
    <x v="1"/>
    <n v="7"/>
    <n v="1"/>
    <n v="0.97435897435897434"/>
    <n v="2.0493150684931853"/>
    <n v="243"/>
    <n v="402"/>
    <n v="1.654320987654321"/>
    <n v="0.89333333333333331"/>
    <n v="102.14933631676413"/>
    <n v="72"/>
    <n v="87"/>
    <n v="36"/>
    <n v="110"/>
    <n v="37.838174254846258"/>
    <n v="49.669456270684989"/>
    <n v="17.931609060343732"/>
    <n v="24822.288724973685"/>
    <n v="2851.5644200913284"/>
    <n v="4101.6125704362466"/>
    <n v="3725.3267112328781"/>
    <n v="2030.7791111822964"/>
    <n v="17816.134752213591"/>
    <n v="6016.2697065205548"/>
    <n v="1788.1004257446596"/>
    <n v="1972.4769966378105"/>
    <n v="2783.4651447186789"/>
    <n v="1411.5693357067541"/>
    <n v="799.43153059861288"/>
    <n v="4782.3811178789783"/>
    <n v="691.05187726027373"/>
    <n v="2867.5230509589073"/>
    <n v="4467.4945052054818"/>
    <n v="2185.8997279561672"/>
    <n v="2987.6647043499725"/>
    <n v="1774.8352100203754"/>
    <n v="840.62591872804035"/>
    <n v="4608.8433282824417"/>
    <n v="47662.669435348871"/>
    <n v="20455.310236973855"/>
    <n v="27207.359198375008"/>
    <n v="3045.2766056710716"/>
    <n v="2816.7585023057272"/>
    <n v="2279.4255212523885"/>
    <n v="2508.7462645689743"/>
    <n v="10650.206893798162"/>
    <n v="16557.152304576855"/>
    <n v="4.2829885479452097"/>
    <n v="4.3892126301369894"/>
    <n v="548"/>
    <n v="17"/>
    <n v="243"/>
    <n v="10"/>
    <n v="8"/>
    <n v="305"/>
    <n v="17"/>
    <n v="17"/>
    <n v="730.2013624334387"/>
    <n v="556.76014549120509"/>
    <n v="12"/>
    <n v="32.681759561643787"/>
    <n v="4.3484699769863031"/>
    <n v="9347.9525414968648"/>
    <n v="154"/>
    <n v="0"/>
    <n v="2.9105153323786945"/>
    <n v="176.67116362581174"/>
  </r>
  <r>
    <d v="2012-08-17T00:00:00"/>
    <x v="0"/>
    <x v="1"/>
    <n v="6"/>
    <n v="1"/>
    <n v="1"/>
    <n v="2.046575342465788"/>
    <n v="243"/>
    <n v="408"/>
    <n v="1.6790123456790123"/>
    <n v="0.90666666666666662"/>
    <n v="101.78930762726208"/>
    <n v="76"/>
    <n v="91"/>
    <n v="35"/>
    <n v="112"/>
    <n v="36.670569583463255"/>
    <n v="54.090935029479525"/>
    <n v="17.583015722583195"/>
    <n v="24734.801753424683"/>
    <n v="2891.8492876712371"/>
    <n v="4138.0552346301347"/>
    <n v="3806.1998926027409"/>
    <n v="2058.771487561643"/>
    <n v="17623.624426301401"/>
    <n v="6123.985120438364"/>
    <n v="1893.1827260317834"/>
    <n v="1969.2977609293177"/>
    <n v="2627.6108172650243"/>
    <n v="1451.5710730323799"/>
    <n v="853.50509011122961"/>
    <n v="5053.7786269908311"/>
    <n v="689.87578270684912"/>
    <n v="2901.7819907506878"/>
    <n v="4712.6659601095898"/>
    <n v="2048.8027486684955"/>
    <n v="3175.5635447174577"/>
    <n v="1818.0686576318237"/>
    <n v="893.99422120511451"/>
    <n v="4465.5000586812248"/>
    <n v="47966.243130730996"/>
    <n v="20823.340018757546"/>
    <n v="27142.903111973457"/>
    <n v="3018.1989995962108"/>
    <n v="2849.8578331060426"/>
    <n v="2362.2460992921137"/>
    <n v="2480.7399861004719"/>
    <n v="10711.042918094839"/>
    <n v="16431.860193878609"/>
    <n v="4.134880438356169"/>
    <n v="4.4793267876712362"/>
    <n v="557"/>
    <n v="17"/>
    <n v="243"/>
    <n v="12"/>
    <n v="8"/>
    <n v="314"/>
    <n v="16"/>
    <n v="16"/>
    <n v="823.29437158802625"/>
    <n v="502.69421456393718"/>
    <n v="13"/>
    <n v="33.292459986301317"/>
    <n v="4.5862330224657555"/>
    <n v="9490.3988229439128"/>
    <n v="154"/>
    <n v="0"/>
    <n v="2.8600381942171902"/>
    <n v="176.25261761021724"/>
  </r>
  <r>
    <d v="2012-08-16T00:00:00"/>
    <x v="0"/>
    <x v="1"/>
    <n v="5"/>
    <n v="1"/>
    <n v="0.90769230769230769"/>
    <n v="2.0438356164383906"/>
    <n v="234"/>
    <n v="403"/>
    <n v="1.7222222222222223"/>
    <n v="0.89555555555555555"/>
    <n v="98.804874226581376"/>
    <n v="73"/>
    <n v="91"/>
    <n v="36"/>
    <n v="111"/>
    <n v="37.624320749749451"/>
    <n v="49.482122253698691"/>
    <n v="18.171198131418016"/>
    <n v="23120.340569020042"/>
    <n v="2523.1374246575378"/>
    <n v="3675.8812722714415"/>
    <n v="3541.0603265753434"/>
    <n v="1853.3442189622751"/>
    <n v="16573.192175868517"/>
    <n v="6170.3886029589103"/>
    <n v="1781.3564011331528"/>
    <n v="2017.0029925873998"/>
    <n v="2352.944328121378"/>
    <n v="1491.5704499256599"/>
    <n v="786.72546523719336"/>
    <n v="5337.5077533952326"/>
    <n v="743.26042119452029"/>
    <n v="2625.1127278465774"/>
    <n v="4347.1827067945223"/>
    <n v="2008.8420716712349"/>
    <n v="2794.2377978615737"/>
    <n v="1883.0943266652812"/>
    <n v="831.73650991967338"/>
    <n v="4215.3292930603284"/>
    <n v="45336.623917863901"/>
    <n v="19210.594695539821"/>
    <n v="26126.029222324076"/>
    <n v="2955.1906111691756"/>
    <n v="2709.0391031656523"/>
    <n v="2258.0477840011067"/>
    <n v="2419.1296084360338"/>
    <n v="10341.407106771967"/>
    <n v="15784.622115552113"/>
    <n v="4.2652455780821965"/>
    <n v="4.5468306027397301"/>
    <n v="545"/>
    <n v="17"/>
    <n v="234"/>
    <n v="12"/>
    <n v="7"/>
    <n v="311"/>
    <n v="18"/>
    <n v="18"/>
    <n v="736.47619888193219"/>
    <n v="536.09211819367295"/>
    <n v="11"/>
    <n v="33.296760575342411"/>
    <n v="4.4054619178082213"/>
    <n v="9279.877592101624"/>
    <n v="154"/>
    <n v="0"/>
    <n v="2.8153420088817449"/>
    <n v="169.64954040470178"/>
  </r>
  <r>
    <d v="2012-08-15T00:00:00"/>
    <x v="0"/>
    <x v="1"/>
    <n v="4"/>
    <n v="1"/>
    <n v="0.87692307692307692"/>
    <n v="2.0410958904109933"/>
    <n v="215"/>
    <n v="365"/>
    <n v="1.6976744186046511"/>
    <n v="0.81111111111111112"/>
    <n v="102.11710508491198"/>
    <n v="64"/>
    <n v="82"/>
    <n v="33"/>
    <n v="103"/>
    <n v="37.062526027397304"/>
    <n v="47.300629090909148"/>
    <n v="18.385222718446624"/>
    <n v="21955.177593256078"/>
    <n v="2630.7811232876752"/>
    <n v="3592.0455383266581"/>
    <n v="3820.6988383561661"/>
    <n v="1913.5317146301365"/>
    <n v="15259.682625230793"/>
    <n v="5411.1288000000068"/>
    <n v="1560.9207600000018"/>
    <n v="1893.6779400000021"/>
    <n v="2500.5861289996183"/>
    <n v="1485.8063469427373"/>
    <n v="724.60363317061956"/>
    <n v="4154.7313908870346"/>
    <n v="671.90795999999989"/>
    <n v="2602.9920000000029"/>
    <n v="3933.072000000001"/>
    <n v="1860.9292800000023"/>
    <n v="2736.7743873703735"/>
    <n v="1877.2177782980548"/>
    <n v="773.82745576184959"/>
    <n v="3681.0816185697295"/>
    <n v="42520.58745654377"/>
    <n v="19425.091821856215"/>
    <n v="23095.495634687559"/>
    <n v="2947.9389950594377"/>
    <n v="2655.0038695590829"/>
    <n v="2251.847386241272"/>
    <n v="2350.0084362429279"/>
    <n v="10204.798687102721"/>
    <n v="12890.696947584835"/>
    <n v="4.2690318904109645"/>
    <n v="4.650480924657538"/>
    <n v="497"/>
    <n v="16"/>
    <n v="215"/>
    <n v="9"/>
    <n v="7"/>
    <n v="282"/>
    <n v="14"/>
    <n v="15"/>
    <n v="694.04845330701096"/>
    <n v="484.46413888041241"/>
    <n v="10"/>
    <n v="31.768509931506799"/>
    <n v="4.5330748438356183"/>
    <n v="9542.0741596445077"/>
    <n v="154"/>
    <n v="0"/>
    <n v="2.4203852588322357"/>
    <n v="149.97075087459453"/>
  </r>
  <r>
    <d v="2012-08-14T00:00:00"/>
    <x v="0"/>
    <x v="1"/>
    <n v="3"/>
    <n v="1"/>
    <n v="0.79487179487179482"/>
    <n v="2.0383561643835959"/>
    <n v="199"/>
    <n v="358"/>
    <n v="1.7989949748743719"/>
    <n v="0.79555555555555557"/>
    <n v="106.30375396476595"/>
    <n v="64"/>
    <n v="78"/>
    <n v="31"/>
    <n v="100"/>
    <n v="39.318796712328826"/>
    <n v="52.432420227733168"/>
    <n v="17.185511474038378"/>
    <n v="21154.447038988423"/>
    <n v="2302.3470684931535"/>
    <n v="3212.5093493614313"/>
    <n v="3824.2669413698636"/>
    <n v="1758.1714153340351"/>
    <n v="14661.846401416244"/>
    <n v="5583.2691331506931"/>
    <n v="1625.4050270597281"/>
    <n v="1718.5511474038378"/>
    <n v="2077.9795087833181"/>
    <n v="1375.6531044253011"/>
    <n v="649.60130521584188"/>
    <n v="4823.9913891897977"/>
    <n v="631.89609770958884"/>
    <n v="2402.1327479232896"/>
    <n v="4034.34354761644"/>
    <n v="1914.2637027945232"/>
    <n v="2524.1245705263418"/>
    <n v="1735.0808001162966"/>
    <n v="743.99256533045548"/>
    <n v="3979.4381600707475"/>
    <n v="41366.655511139674"/>
    <n v="17901.379560462883"/>
    <n v="23465.275950676791"/>
    <n v="2902.9572922469952"/>
    <n v="2459.5921438797659"/>
    <n v="2097.7191821432652"/>
    <n v="2237.888580248909"/>
    <n v="9698.1571985189348"/>
    <n v="13767.118752157856"/>
    <n v="4.1926756602739781"/>
    <n v="4.3699922191780853"/>
    <n v="472"/>
    <n v="15"/>
    <n v="199"/>
    <n v="9"/>
    <n v="6"/>
    <n v="273"/>
    <n v="14"/>
    <n v="15"/>
    <n v="662.93575673859277"/>
    <n v="435.87466532714052"/>
    <n v="11"/>
    <n v="31.293628493150635"/>
    <n v="4.3523170279452073"/>
    <n v="9257.3666797090573"/>
    <n v="154"/>
    <n v="0"/>
    <n v="2.534767905662592"/>
    <n v="152.3719217576415"/>
  </r>
  <r>
    <d v="2012-08-13T00:00:00"/>
    <x v="0"/>
    <x v="1"/>
    <n v="2"/>
    <n v="1"/>
    <n v="0.79487179487179482"/>
    <n v="2.0356164383561985"/>
    <n v="204"/>
    <n v="345"/>
    <n v="1.6911764705882353"/>
    <n v="0.76666666666666672"/>
    <n v="101.30883522386836"/>
    <n v="64"/>
    <n v="74"/>
    <n v="29"/>
    <n v="92"/>
    <n v="39.515256986301416"/>
    <n v="51.29133383920648"/>
    <n v="18.409267676712346"/>
    <n v="20667.002385669144"/>
    <n v="2286.1217534246612"/>
    <n v="3205.9176818377218"/>
    <n v="3614.3594235616451"/>
    <n v="1639.9831722486822"/>
    <n v="14492.863861445758"/>
    <n v="5453.1054641095952"/>
    <n v="1487.4486813369879"/>
    <n v="1693.652626257536"/>
    <n v="2138.7858510739165"/>
    <n v="1461.4095964575665"/>
    <n v="662.73933016815931"/>
    <n v="4371.2719940044763"/>
    <n v="631.47645715068472"/>
    <n v="2267.8683774246597"/>
    <n v="3984.5469415068501"/>
    <n v="1873.217837589043"/>
    <n v="2393.8029727487792"/>
    <n v="1807.3463505286775"/>
    <n v="743.29988671844524"/>
    <n v="3812.660403675337"/>
    <n v="40344.440524469159"/>
    <n v="17667.644265343595"/>
    <n v="22676.796259125571"/>
    <n v="2917.0148560958587"/>
    <n v="2450.758697840326"/>
    <n v="2151.7842005086131"/>
    <n v="2227.1790287743738"/>
    <n v="9746.7367832191721"/>
    <n v="12930.059475906392"/>
    <n v="4.331430180821922"/>
    <n v="4.2974061575342501"/>
    <n v="463"/>
    <n v="15"/>
    <n v="204"/>
    <n v="9"/>
    <n v="6"/>
    <n v="259"/>
    <n v="15"/>
    <n v="14"/>
    <n v="622.07796159176826"/>
    <n v="477.31702144127274"/>
    <n v="11"/>
    <n v="31.648969684931458"/>
    <n v="4.5107587156164399"/>
    <n v="9216.7272554245756"/>
    <n v="154"/>
    <n v="0"/>
    <n v="2.4603957164707211"/>
    <n v="147.25192376055566"/>
  </r>
  <r>
    <d v="2012-08-12T00:00:00"/>
    <x v="0"/>
    <x v="1"/>
    <n v="1"/>
    <n v="1"/>
    <n v="0.81538461538461537"/>
    <n v="2.0328767123288012"/>
    <n v="210"/>
    <n v="358"/>
    <n v="1.7047619047619047"/>
    <n v="0.79555555555555557"/>
    <n v="100.64959104019276"/>
    <n v="66"/>
    <n v="78"/>
    <n v="33"/>
    <n v="98"/>
    <n v="37.748679004566256"/>
    <n v="46.282262755068544"/>
    <n v="18.747459769818306"/>
    <n v="21136.41411844048"/>
    <n v="2330.8139616438393"/>
    <n v="3477.7711714191764"/>
    <n v="3684.1824197260285"/>
    <n v="1810.5543023140142"/>
    <n v="14494.7201866251"/>
    <n v="5435.8097766575411"/>
    <n v="1527.314670917262"/>
    <n v="1837.251057442194"/>
    <n v="2329.7918984708463"/>
    <n v="1489.9646891850098"/>
    <n v="662.35614762653711"/>
    <n v="4318.2627697346034"/>
    <n v="658.4460485917806"/>
    <n v="2387.1750410520572"/>
    <n v="3857.3324975342475"/>
    <n v="1889.7200545315088"/>
    <n v="2566.9566961461369"/>
    <n v="1725.217529242396"/>
    <n v="745.76457830523236"/>
    <n v="3754.7348380158292"/>
    <n v="41060.277226810904"/>
    <n v="18492.559432435377"/>
    <n v="22567.717794375531"/>
    <n v="2927.6806223472772"/>
    <n v="2441.4391180165244"/>
    <n v="2169.3354348863754"/>
    <n v="2288.9768022577159"/>
    <n v="9827.431977507893"/>
    <n v="12740.285816867634"/>
    <n v="4.086397775342471"/>
    <n v="4.3423114109589083"/>
    <n v="485"/>
    <n v="15"/>
    <n v="210"/>
    <n v="10"/>
    <n v="7"/>
    <n v="275"/>
    <n v="14"/>
    <n v="15"/>
    <n v="726.34587708955587"/>
    <n v="472.6591611752342"/>
    <n v="11"/>
    <n v="33.218141369862956"/>
    <n v="4.2198907879452072"/>
    <n v="9241.5091360312563"/>
    <n v="154"/>
    <n v="0"/>
    <n v="2.4419948584357707"/>
    <n v="146.54362204139954"/>
  </r>
  <r>
    <d v="2012-08-11T00:00:00"/>
    <x v="0"/>
    <x v="1"/>
    <n v="7"/>
    <n v="1"/>
    <n v="0.97435897435897434"/>
    <n v="2.0301369863014038"/>
    <n v="250"/>
    <n v="393"/>
    <n v="1.5720000000000001"/>
    <n v="0.87333333333333329"/>
    <n v="96.555984118019055"/>
    <n v="73"/>
    <n v="83"/>
    <n v="34"/>
    <n v="103"/>
    <n v="38.323951991570127"/>
    <n v="53.912557135987171"/>
    <n v="19.030154357866763"/>
    <n v="24138.996029504764"/>
    <n v="2784.9030502283149"/>
    <n v="4172.3939802233908"/>
    <n v="3522.1365073972615"/>
    <n v="2068.3636902170697"/>
    <n v="17161.004901895354"/>
    <n v="5978.5365106849395"/>
    <n v="1833.0269426235639"/>
    <n v="1960.1058988602765"/>
    <n v="2701.6884652238414"/>
    <n v="1368.3821259567862"/>
    <n v="804.38252258807972"/>
    <n v="4897.2162384000721"/>
    <n v="681.25715117260245"/>
    <n v="2705.7434206684961"/>
    <n v="4596.0148604383585"/>
    <n v="2108.9319409972632"/>
    <n v="3014.1723145709334"/>
    <n v="1890.048355512213"/>
    <n v="839.01814345451817"/>
    <n v="4348.708559739056"/>
    <n v="46787.515805178584"/>
    <n v="20380.586105144095"/>
    <n v="26406.929700034481"/>
    <n v="3025.4958000486977"/>
    <n v="2844.2070682572976"/>
    <n v="2341.2735916471834"/>
    <n v="2503.6931927170235"/>
    <n v="10714.669652670204"/>
    <n v="15692.260047364285"/>
    <n v="4.1618842520547998"/>
    <n v="4.69445107534247"/>
    <n v="543"/>
    <n v="17"/>
    <n v="250"/>
    <n v="12"/>
    <n v="8"/>
    <n v="293"/>
    <n v="15"/>
    <n v="16"/>
    <n v="781.03153422701769"/>
    <n v="515.72712125197927"/>
    <n v="12"/>
    <n v="31.721031328767072"/>
    <n v="4.3959455583561668"/>
    <n v="9200.9636289052178"/>
    <n v="154"/>
    <n v="0"/>
    <n v="2.870017833466485"/>
    <n v="171.47356948074338"/>
  </r>
  <r>
    <d v="2012-08-10T00:00:00"/>
    <x v="0"/>
    <x v="1"/>
    <n v="6"/>
    <n v="1"/>
    <n v="1"/>
    <n v="2.0273972602740065"/>
    <n v="250"/>
    <n v="433"/>
    <n v="1.732"/>
    <n v="0.9622222222222222"/>
    <n v="105.81062136986309"/>
    <n v="78"/>
    <n v="93"/>
    <n v="39"/>
    <n v="113"/>
    <n v="39.666546214852247"/>
    <n v="51.033845030137037"/>
    <n v="18.748359382519116"/>
    <n v="26452.655342465772"/>
    <n v="2912.2421917808265"/>
    <n v="4391.9255145205452"/>
    <n v="3628.7609424657549"/>
    <n v="2120.71664219178"/>
    <n v="19223.494435068518"/>
    <n v="6782.9794027397338"/>
    <n v="1990.3199561753445"/>
    <n v="2118.5646102246601"/>
    <n v="2644.6060221197467"/>
    <n v="1384.0698543810772"/>
    <n v="855.28935624890948"/>
    <n v="6007.8987363900051"/>
    <n v="784.21562432876669"/>
    <n v="3022.062690191784"/>
    <n v="4971.3349249315079"/>
    <n v="2228.974101041098"/>
    <n v="3123.8337129338547"/>
    <n v="1904.1430896212471"/>
    <n v="932.50467060524829"/>
    <n v="5046.105867332808"/>
    <n v="51263.348843879503"/>
    <n v="20985.849805088164"/>
    <n v="30277.499038791331"/>
    <n v="3041.8643885837687"/>
    <n v="2858.1685844151889"/>
    <n v="2382.5017581382326"/>
    <n v="2458.4748302441317"/>
    <n v="10741.009561381321"/>
    <n v="19536.489477410018"/>
    <n v="4.3005994520547999"/>
    <n v="4.7257706849315104"/>
    <n v="573"/>
    <n v="18"/>
    <n v="250"/>
    <n v="12"/>
    <n v="8"/>
    <n v="323"/>
    <n v="18"/>
    <n v="18"/>
    <n v="811.31224793424644"/>
    <n v="544.34287423836031"/>
    <n v="13"/>
    <n v="32.491896164383505"/>
    <n v="4.1887876273972617"/>
    <n v="9350.4653973350942"/>
    <n v="154"/>
    <n v="0"/>
    <n v="3.2380740158046564"/>
    <n v="196.60713661552813"/>
  </r>
  <r>
    <d v="2012-08-09T00:00:00"/>
    <x v="0"/>
    <x v="1"/>
    <n v="5"/>
    <n v="1"/>
    <n v="0.90769230769230769"/>
    <n v="2.0246575342466091"/>
    <n v="236"/>
    <n v="379"/>
    <n v="1.6059322033898304"/>
    <n v="0.84222222222222221"/>
    <n v="93.410372181243488"/>
    <n v="67"/>
    <n v="82"/>
    <n v="34"/>
    <n v="98"/>
    <n v="38.841172717477285"/>
    <n v="47.791023725124958"/>
    <n v="18.78575707705901"/>
    <n v="22044.847834773464"/>
    <n v="2479.3597479452092"/>
    <n v="3806.8311713045287"/>
    <n v="3731.698908493152"/>
    <n v="1851.7044354562693"/>
    <n v="15133.97306746472"/>
    <n v="5787.334734904116"/>
    <n v="1624.8948066542487"/>
    <n v="1841.0041935517829"/>
    <n v="2398.0920633992637"/>
    <n v="1379.7397063844921"/>
    <n v="753.8754892898786"/>
    <n v="4721.5264760365144"/>
    <n v="663.04068401095867"/>
    <n v="2542.0551160986324"/>
    <n v="4372.503395835618"/>
    <n v="2009.7939456000026"/>
    <n v="2741.7755450151121"/>
    <n v="1823.8622699972445"/>
    <n v="777.59648528228615"/>
    <n v="4244.158841250568"/>
    <n v="43364.834459374033"/>
    <n v="19265.176074622228"/>
    <n v="24099.658384751805"/>
    <n v="2957.8326647840859"/>
    <n v="2718.5721634701285"/>
    <n v="2237.219055234269"/>
    <n v="2438.8055110991854"/>
    <n v="10352.429394587669"/>
    <n v="13747.228990164136"/>
    <n v="4.2580050410958954"/>
    <n v="4.6622155068493187"/>
    <n v="517"/>
    <n v="15"/>
    <n v="236"/>
    <n v="10"/>
    <n v="7"/>
    <n v="281"/>
    <n v="17"/>
    <n v="14"/>
    <n v="676.41519813269974"/>
    <n v="499.93923498677111"/>
    <n v="13"/>
    <n v="30.610869013698583"/>
    <n v="4.364832077808221"/>
    <n v="9301.5670167021581"/>
    <n v="154"/>
    <n v="0"/>
    <n v="2.5909245551290199"/>
    <n v="156.49128821267405"/>
  </r>
  <r>
    <d v="2012-08-08T00:00:00"/>
    <x v="0"/>
    <x v="1"/>
    <n v="4"/>
    <n v="1"/>
    <n v="0.87692307692307692"/>
    <n v="2.0219178082192117"/>
    <n v="212"/>
    <n v="389"/>
    <n v="1.8349056603773586"/>
    <n v="0.86444444444444446"/>
    <n v="106.55959803566822"/>
    <n v="68"/>
    <n v="87"/>
    <n v="33"/>
    <n v="103"/>
    <n v="37.559377903314228"/>
    <n v="51.85202006256543"/>
    <n v="19.261687685745468"/>
    <n v="22590.634783561662"/>
    <n v="2558.1981041095928"/>
    <n v="3589.1965648792393"/>
    <n v="3853.0311386301378"/>
    <n v="1906.3761099667011"/>
    <n v="15800.229074195178"/>
    <n v="5821.7035750137056"/>
    <n v="1711.1166620646593"/>
    <n v="1983.953831631783"/>
    <n v="2431.7654281364412"/>
    <n v="1475.4916062917844"/>
    <n v="735.57654054153693"/>
    <n v="4873.9404937403842"/>
    <n v="714.85631783013685"/>
    <n v="2738.3156781589059"/>
    <n v="4382.9799344657549"/>
    <n v="2098.9415171506876"/>
    <n v="2616.8739831350576"/>
    <n v="1792.6057477495715"/>
    <n v="745.77612506428511"/>
    <n v="4779.8375916565719"/>
    <n v="44600.700403986877"/>
    <n v="19146.693244394752"/>
    <n v="25454.007159592133"/>
    <n v="2934.964558323592"/>
    <n v="2575.1825700817353"/>
    <n v="2173.9455183566674"/>
    <n v="2388.2956976166997"/>
    <n v="10072.388344378694"/>
    <n v="15381.618815213431"/>
    <n v="4.0341561534246617"/>
    <n v="4.7025677671232913"/>
    <n v="503"/>
    <n v="15"/>
    <n v="212"/>
    <n v="10"/>
    <n v="6"/>
    <n v="291"/>
    <n v="17"/>
    <n v="14"/>
    <n v="705.55500479064744"/>
    <n v="494.59739114798163"/>
    <n v="11"/>
    <n v="31.509615506849261"/>
    <n v="4.5452695495890429"/>
    <n v="9469.1001393303668"/>
    <n v="154"/>
    <n v="0"/>
    <n v="2.6881125751186934"/>
    <n v="165.28576077657229"/>
  </r>
  <r>
    <d v="2012-08-07T00:00:00"/>
    <x v="0"/>
    <x v="1"/>
    <n v="3"/>
    <n v="1"/>
    <n v="0.79487179487179482"/>
    <n v="2.0191780821918144"/>
    <n v="198"/>
    <n v="315"/>
    <n v="1.5909090909090908"/>
    <n v="0.7"/>
    <n v="97.1773789315708"/>
    <n v="56"/>
    <n v="68"/>
    <n v="28"/>
    <n v="88"/>
    <n v="38.93664026513482"/>
    <n v="51.494473528767173"/>
    <n v="18.502925969364902"/>
    <n v="19241.12102845102"/>
    <n v="2389.0808219178116"/>
    <n v="3511.4744835237079"/>
    <n v="3532.7610739726042"/>
    <n v="1702.7024004720752"/>
    <n v="12883.263892400444"/>
    <n v="4828.1433928767174"/>
    <n v="1441.8452588054809"/>
    <n v="1628.2574853041115"/>
    <n v="2215.1540537776295"/>
    <n v="1372.5098668797184"/>
    <n v="639.20237783523532"/>
    <n v="3671.3798384937259"/>
    <n v="562.77342665753406"/>
    <n v="2191.5728876712346"/>
    <n v="3637.4784916438366"/>
    <n v="1624.3151710684949"/>
    <n v="2333.3988709338996"/>
    <n v="1862.9453886793603"/>
    <n v="673.88291148499934"/>
    <n v="3145.9128059428404"/>
    <n v="37544.587964396247"/>
    <n v="17844.031427559228"/>
    <n v="19700.556536837012"/>
    <n v="2919.8238864576697"/>
    <n v="2445.1350941165074"/>
    <n v="2143.0151781830136"/>
    <n v="2307.5308568417186"/>
    <n v="9815.5050155989084"/>
    <n v="9885.0515212381106"/>
    <n v="4.3709464767123336"/>
    <n v="4.4718910273972634"/>
    <n v="438"/>
    <n v="14"/>
    <n v="198"/>
    <n v="9"/>
    <n v="6"/>
    <n v="240"/>
    <n v="14"/>
    <n v="13"/>
    <n v="662.64681499760513"/>
    <n v="475.52245858041556"/>
    <n v="10"/>
    <n v="30.395041273972552"/>
    <n v="4.3072974180821939"/>
    <n v="9104.0754386978188"/>
    <n v="154"/>
    <n v="0"/>
    <n v="2.1639272070503446"/>
    <n v="127.92569179764293"/>
  </r>
  <r>
    <d v="2012-08-06T00:00:00"/>
    <x v="0"/>
    <x v="1"/>
    <n v="2"/>
    <n v="1"/>
    <n v="0.79487179487179482"/>
    <n v="2.016438356164417"/>
    <n v="204"/>
    <n v="338"/>
    <n v="1.6568627450980393"/>
    <n v="0.75111111111111106"/>
    <n v="100.55970346494772"/>
    <n v="63"/>
    <n v="73"/>
    <n v="30"/>
    <n v="88"/>
    <n v="36.923715925866283"/>
    <n v="48.037099096109642"/>
    <n v="18.480194323038628"/>
    <n v="20514.179506849334"/>
    <n v="2165.8304292237472"/>
    <n v="3447.9284227776584"/>
    <n v="3808.6457424657542"/>
    <n v="1640.2389514520542"/>
    <n v="13783.196819377614"/>
    <n v="5021.6253659178146"/>
    <n v="1441.1129728832893"/>
    <n v="1626.2571004273991"/>
    <n v="2078.5397495010475"/>
    <n v="1366.7507798155302"/>
    <n v="667.43665326109522"/>
    <n v="3976.2682566508306"/>
    <n v="624.7463245150683"/>
    <n v="2289.4706659945227"/>
    <n v="3762.6274086575349"/>
    <n v="1758.5185599123306"/>
    <n v="2473.3410444960678"/>
    <n v="1904.2361151206755"/>
    <n v="722.84419429667014"/>
    <n v="3334.9416051660432"/>
    <n v="39204.368334381041"/>
    <n v="18109.961653186554"/>
    <n v="21094.40668119449"/>
    <n v="2896.5173114804616"/>
    <n v="2506.471145406294"/>
    <n v="2097.4882264920748"/>
    <n v="2288.0879366423751"/>
    <n v="9788.5646200212068"/>
    <n v="11305.84206117328"/>
    <n v="4.1682041753424715"/>
    <n v="4.4264317808219209"/>
    <n v="458"/>
    <n v="14"/>
    <n v="204"/>
    <n v="10"/>
    <n v="7"/>
    <n v="254"/>
    <n v="13"/>
    <n v="13"/>
    <n v="741.40109305795556"/>
    <n v="420.98782183865944"/>
    <n v="10"/>
    <n v="33.243870684931458"/>
    <n v="4.1838458082191794"/>
    <n v="9396.846486586328"/>
    <n v="154"/>
    <n v="0"/>
    <n v="2.2448389160455076"/>
    <n v="136.97666676100317"/>
  </r>
  <r>
    <d v="2012-08-05T00:00:00"/>
    <x v="0"/>
    <x v="1"/>
    <n v="1"/>
    <n v="1"/>
    <n v="0.81538461538461537"/>
    <n v="2.0136986301370197"/>
    <n v="212"/>
    <n v="338"/>
    <n v="1.5943396226415094"/>
    <n v="0.75111111111111106"/>
    <n v="96.317943097997997"/>
    <n v="62"/>
    <n v="73"/>
    <n v="29"/>
    <n v="95"/>
    <n v="37.61008004870628"/>
    <n v="50.52273613150691"/>
    <n v="18.316697615688557"/>
    <n v="20419.403936775576"/>
    <n v="2438.4573972602775"/>
    <n v="3427.0313964847192"/>
    <n v="3808.5334520547958"/>
    <n v="1717.2623427439403"/>
    <n v="13905.0341427524"/>
    <n v="5077.3608065753479"/>
    <n v="1465.1593478137004"/>
    <n v="1740.0862734904131"/>
    <n v="2225.7320691961172"/>
    <n v="1443.909611612944"/>
    <n v="641.58928380927625"/>
    <n v="3971.375463261124"/>
    <n v="591.37946827397241"/>
    <n v="2335.1708440547968"/>
    <n v="3698.0475821917826"/>
    <n v="1695.2293137534264"/>
    <n v="2373.7873019629387"/>
    <n v="1882.0477939385462"/>
    <n v="726.96098306984084"/>
    <n v="3337.0311293026525"/>
    <n v="39460.294970189294"/>
    <n v="18246.854234873117"/>
    <n v="21213.440735316177"/>
    <n v="2908.6461197574918"/>
    <n v="2539.9861279360789"/>
    <n v="2174.399220885316"/>
    <n v="2323.5749623092252"/>
    <n v="9946.6064308881123"/>
    <n v="11266.834304428065"/>
    <n v="4.0287149589041142"/>
    <n v="4.737779760273976"/>
    <n v="471"/>
    <n v="15"/>
    <n v="212"/>
    <n v="10"/>
    <n v="7"/>
    <n v="259"/>
    <n v="14"/>
    <n v="14"/>
    <n v="717.91538798027705"/>
    <n v="466.07902320198241"/>
    <n v="10"/>
    <n v="31.393934657534199"/>
    <n v="4.3114248054794535"/>
    <n v="9461.4077534122807"/>
    <n v="154"/>
    <n v="0"/>
    <n v="2.2421019459462039"/>
    <n v="137.74961516439075"/>
  </r>
  <r>
    <d v="2012-08-04T00:00:00"/>
    <x v="0"/>
    <x v="1"/>
    <n v="7"/>
    <n v="1"/>
    <n v="0.97435897435897434"/>
    <n v="2.0109589041096223"/>
    <n v="244"/>
    <n v="407"/>
    <n v="1.6680327868852458"/>
    <n v="0.9044444444444445"/>
    <n v="103.95768094111152"/>
    <n v="73"/>
    <n v="89"/>
    <n v="35"/>
    <n v="105"/>
    <n v="36.21598690749201"/>
    <n v="52.951037935843509"/>
    <n v="19.069067731913915"/>
    <n v="25365.67414963121"/>
    <n v="2807.5711780821957"/>
    <n v="4193.9164575426748"/>
    <n v="3583.9634893150692"/>
    <n v="2083.1815663814532"/>
    <n v="18312.183814474207"/>
    <n v="5866.9898790137058"/>
    <n v="1853.2863277545227"/>
    <n v="2002.252111850961"/>
    <n v="2704.9855183821069"/>
    <n v="1366.6701879111517"/>
    <n v="810.13952794430065"/>
    <n v="4840.7330843816308"/>
    <n v="710.68903791780792"/>
    <n v="2753.658539484934"/>
    <n v="4347.8131598904129"/>
    <n v="2087.5261845041118"/>
    <n v="3064.3407537985095"/>
    <n v="1850.805623131457"/>
    <n v="840.88816359427892"/>
    <n v="4143.652381273022"/>
    <n v="47795.460568129864"/>
    <n v="20498.891288001003"/>
    <n v="27296.569280128861"/>
    <n v="3012.8611197304785"/>
    <n v="2929.6954559071901"/>
    <n v="2329.4382410406693"/>
    <n v="2432.0342716674309"/>
    <n v="10704.029088345769"/>
    <n v="16592.54019178309"/>
    <n v="4.1968547506849365"/>
    <n v="4.5703722191780862"/>
    <n v="546"/>
    <n v="18"/>
    <n v="244"/>
    <n v="12"/>
    <n v="8"/>
    <n v="302"/>
    <n v="18"/>
    <n v="15"/>
    <n v="808.28373059337684"/>
    <n v="533.44120109218363"/>
    <n v="12"/>
    <n v="33.156526602739667"/>
    <n v="4.3333052317808241"/>
    <n v="9211.7281961420613"/>
    <n v="144"/>
    <n v="0"/>
    <n v="2.9632408489387325"/>
    <n v="189.55950888978376"/>
  </r>
  <r>
    <d v="2012-08-03T00:00:00"/>
    <x v="0"/>
    <x v="1"/>
    <n v="6"/>
    <n v="1"/>
    <n v="1"/>
    <n v="2.0082191780822249"/>
    <n v="250"/>
    <n v="419"/>
    <n v="1.6759999999999999"/>
    <n v="0.93111111111111111"/>
    <n v="105.44788339726038"/>
    <n v="76"/>
    <n v="89"/>
    <n v="37"/>
    <n v="117"/>
    <n v="39.329100321793327"/>
    <n v="50.851327339859367"/>
    <n v="17.59828885833511"/>
    <n v="26361.970849315097"/>
    <n v="2981.2333698630187"/>
    <n v="4186.3826603835605"/>
    <n v="3539.7035112328776"/>
    <n v="2229.4375732602734"/>
    <n v="19387.6804743014"/>
    <n v="6489.3015530958992"/>
    <n v="1881.4991115747966"/>
    <n v="2058.9997964252079"/>
    <n v="2729.8553354110595"/>
    <n v="1432.3882340406701"/>
    <n v="839.73448721159968"/>
    <n v="5427.8224044325743"/>
    <n v="744.22738903561617"/>
    <n v="2880.1182602520576"/>
    <n v="4894.32273361644"/>
    <n v="2098.8834710794545"/>
    <n v="3078.1791835086215"/>
    <n v="1859.4486115145532"/>
    <n v="899.62803763138027"/>
    <n v="4780.2960213290135"/>
    <n v="50390.556534257594"/>
    <n v="20794.757634194593"/>
    <n v="29595.79890006299"/>
    <n v="3056.9733810958815"/>
    <n v="3005.4928469105935"/>
    <n v="2291.5238166600966"/>
    <n v="2544.8617533268693"/>
    <n v="10898.85179799344"/>
    <n v="18696.94710206956"/>
    <n v="4.2596282958904155"/>
    <n v="4.5249153287671264"/>
    <n v="569"/>
    <n v="18"/>
    <n v="250"/>
    <n v="12"/>
    <n v="9"/>
    <n v="319"/>
    <n v="19"/>
    <n v="18"/>
    <n v="836.26399456964373"/>
    <n v="580.16673384496301"/>
    <n v="13"/>
    <n v="32.425316958904055"/>
    <n v="4.5621545775342494"/>
    <n v="9277.1190616648055"/>
    <n v="144"/>
    <n v="0"/>
    <n v="3.190192850101456"/>
    <n v="205.52638125043742"/>
  </r>
  <r>
    <d v="2012-08-02T00:00:00"/>
    <x v="0"/>
    <x v="1"/>
    <n v="5"/>
    <n v="1"/>
    <n v="0.90769230769230769"/>
    <n v="2.0054794520548276"/>
    <n v="233"/>
    <n v="377"/>
    <n v="1.6180257510729614"/>
    <n v="0.83777777777777773"/>
    <n v="97.238039257045003"/>
    <n v="68"/>
    <n v="86"/>
    <n v="33"/>
    <n v="103"/>
    <n v="37.947608717310132"/>
    <n v="52.878604420423464"/>
    <n v="18.492808758281704"/>
    <n v="22656.463146891485"/>
    <n v="2568.0834630137024"/>
    <n v="4006.7259760488923"/>
    <n v="3587.4315616438366"/>
    <n v="1931.088753271232"/>
    <n v="15699.300318941228"/>
    <n v="5843.9317424657602"/>
    <n v="1744.9939458739743"/>
    <n v="1904.7593021030157"/>
    <n v="2487.8639735542142"/>
    <n v="1419.4806159359061"/>
    <n v="747.2475919262406"/>
    <n v="4839.0928090263897"/>
    <n v="695.58039399452036"/>
    <n v="2542.6168369095917"/>
    <n v="4319.0007447671242"/>
    <n v="1858.9811580493169"/>
    <n v="2805.0461101899177"/>
    <n v="1734.0055645083935"/>
    <n v="814.17327156682484"/>
    <n v="4062.954187455417"/>
    <n v="44134.410734068493"/>
    <n v="19533.063418645455"/>
    <n v="24601.347315423034"/>
    <n v="2968.7831651558586"/>
    <n v="2710.0744988864799"/>
    <n v="2260.5061523597751"/>
    <n v="2378.697710800242"/>
    <n v="10318.061527202355"/>
    <n v="14283.285788220683"/>
    <n v="4.0696177315068534"/>
    <n v="4.5065578630137022"/>
    <n v="523"/>
    <n v="16"/>
    <n v="233"/>
    <n v="12"/>
    <n v="8"/>
    <n v="290"/>
    <n v="15"/>
    <n v="15"/>
    <n v="817.6177073788806"/>
    <n v="481.50953600858912"/>
    <n v="11"/>
    <n v="30.606538027397214"/>
    <n v="4.2801852230137003"/>
    <n v="9115.9442742128231"/>
    <n v="144"/>
    <n v="0"/>
    <n v="2.698716290424823"/>
    <n v="170.84268969043774"/>
  </r>
  <r>
    <d v="2012-08-01T00:00:00"/>
    <x v="0"/>
    <x v="1"/>
    <n v="4"/>
    <n v="1"/>
    <n v="0.87692307692307692"/>
    <n v="2.0027397260274302"/>
    <n v="231"/>
    <n v="373"/>
    <n v="1.6147186147186148"/>
    <n v="0.8288888888888889"/>
    <n v="92.526430632381405"/>
    <n v="65"/>
    <n v="78"/>
    <n v="32"/>
    <n v="105"/>
    <n v="39.600654566912588"/>
    <n v="50.35054116821923"/>
    <n v="17.312251707616461"/>
    <n v="21373.605476080105"/>
    <n v="2568.5118246575385"/>
    <n v="3715.7500793930431"/>
    <n v="3649.8740252054808"/>
    <n v="1947.6771330158051"/>
    <n v="14628.816063123311"/>
    <n v="5662.8936030684999"/>
    <n v="1611.2173173830154"/>
    <n v="1817.7864292997283"/>
    <n v="2504.1600164616489"/>
    <n v="1418.0093155378115"/>
    <n v="706.00292354420878"/>
    <n v="4463.7250942075743"/>
    <n v="656.63769826849295"/>
    <n v="2563.5263749260298"/>
    <n v="4118.2096523835626"/>
    <n v="1854.5412516821941"/>
    <n v="2547.561273180404"/>
    <n v="1777.0893470966078"/>
    <n v="775.63420240249059"/>
    <n v="4092.6301545807773"/>
    <n v="42226.929627749167"/>
    <n v="19041.758315837498"/>
    <n v="23185.171311911661"/>
    <n v="2976.5855823988072"/>
    <n v="2669.5419015054695"/>
    <n v="2256.1027205165974"/>
    <n v="2419.0715946918381"/>
    <n v="10321.301799112713"/>
    <n v="12863.869512798956"/>
    <n v="4.2671889534246628"/>
    <n v="4.4791721643835656"/>
    <n v="511"/>
    <n v="16"/>
    <n v="231"/>
    <n v="10"/>
    <n v="8"/>
    <n v="280"/>
    <n v="15"/>
    <n v="17"/>
    <n v="725.71178474916849"/>
    <n v="528.93397206213365"/>
    <n v="12"/>
    <n v="30.418568753424609"/>
    <n v="4.1919809841095903"/>
    <n v="9226.2411537589451"/>
    <n v="144"/>
    <n v="0"/>
    <n v="2.5129596035396911"/>
    <n v="161.00813411049765"/>
  </r>
  <r>
    <d v="2012-07-31T00:00:00"/>
    <x v="0"/>
    <x v="2"/>
    <n v="3"/>
    <n v="0.85"/>
    <n v="0.74193548387096775"/>
    <n v="2.0000000000000329"/>
    <n v="153"/>
    <n v="273"/>
    <n v="1.7843137254901962"/>
    <n v="0.60666666666666669"/>
    <n v="106.85255913978501"/>
    <n v="48"/>
    <n v="62"/>
    <n v="24"/>
    <n v="76"/>
    <n v="38.875994181818228"/>
    <n v="50.14786140000006"/>
    <n v="18.661509852631603"/>
    <n v="16348.441548387107"/>
    <n v="1872.1836774193578"/>
    <n v="2624.4347829677408"/>
    <n v="3096.7090560000011"/>
    <n v="1294.8249042580644"/>
    <n v="11204.656482580656"/>
    <n v="4276.3593600000049"/>
    <n v="1203.5486736000014"/>
    <n v="1418.2747488000018"/>
    <n v="1697.6396332513746"/>
    <n v="1158.6738480391232"/>
    <n v="513.98717067556493"/>
    <n v="3527.8821304339463"/>
    <n v="493.6112999999998"/>
    <n v="1902.0368640000015"/>
    <n v="3084.5014200000005"/>
    <n v="1416.6472320000018"/>
    <n v="1902.9189175513443"/>
    <n v="1535.0141852143076"/>
    <n v="582.58176821616667"/>
    <n v="2876.2819450181851"/>
    <n v="32015.604824206479"/>
    <n v="14406.784266173689"/>
    <n v="17608.820558032789"/>
    <n v="2820.369485296515"/>
    <n v="2103.1066217111061"/>
    <n v="1977.2420866492871"/>
    <n v="2043.1966874679483"/>
    <n v="8943.914881124856"/>
    <n v="8664.9056769079361"/>
    <n v="4.1488200000000051"/>
    <n v="4.4382450000000029"/>
    <n v="363"/>
    <n v="11"/>
    <n v="153"/>
    <n v="8"/>
    <n v="5"/>
    <n v="210"/>
    <n v="12"/>
    <n v="10"/>
    <n v="596.12806314990519"/>
    <n v="353.07911592025414"/>
    <n v="7"/>
    <n v="32.597809999999946"/>
    <n v="4.2050560000000017"/>
    <n v="8046.6926774906442"/>
    <n v="144"/>
    <n v="0"/>
    <n v="2.1883301952478802"/>
    <n v="122.28347609744992"/>
  </r>
  <r>
    <d v="2012-07-30T00:00:00"/>
    <x v="0"/>
    <x v="2"/>
    <n v="2"/>
    <n v="0.85"/>
    <n v="0.74193548387096775"/>
    <n v="1.9972602739726355"/>
    <n v="151"/>
    <n v="261"/>
    <n v="1.7284768211920529"/>
    <n v="0.57999999999999996"/>
    <n v="106.34709443538887"/>
    <n v="44"/>
    <n v="58"/>
    <n v="22"/>
    <n v="73"/>
    <n v="39.768679503626153"/>
    <n v="52.03156153404737"/>
    <n v="17.704167335770332"/>
    <n v="16058.41125974372"/>
    <n v="1770.9589780821943"/>
    <n v="2589.9549995835605"/>
    <n v="3034.809002169864"/>
    <n v="1380.6411571471492"/>
    <n v="10823.965078925341"/>
    <n v="4056.4053093698676"/>
    <n v="1144.6943537490422"/>
    <n v="1292.4042155112343"/>
    <n v="1751.0726819695783"/>
    <n v="1194.6595672300652"/>
    <n v="537.43320683348304"/>
    <n v="3010.3384225970181"/>
    <n v="458.57520374794507"/>
    <n v="1802.355467572605"/>
    <n v="2925.4130011232883"/>
    <n v="1354.2395935561656"/>
    <n v="1962.2547740880455"/>
    <n v="1508.8100272777911"/>
    <n v="585.97210559544294"/>
    <n v="2483.5463590387239"/>
    <n v="30863.457382456058"/>
    <n v="14545.607521894981"/>
    <n v="16317.849860561084"/>
    <n v="2802.6523390369834"/>
    <n v="2119.7554131732659"/>
    <n v="1926.1497357205242"/>
    <n v="2101.6691578317632"/>
    <n v="8950.2266457625374"/>
    <n v="7367.6232147985393"/>
    <n v="4.2073610301369904"/>
    <n v="4.2979996164383589"/>
    <n v="348"/>
    <n v="11"/>
    <n v="151"/>
    <n v="7"/>
    <n v="5"/>
    <n v="197"/>
    <n v="12"/>
    <n v="10"/>
    <n v="556.72093978017801"/>
    <n v="388.9829443285725"/>
    <n v="7"/>
    <n v="33.5298412054794"/>
    <n v="4.3722372197260295"/>
    <n v="7980.4004679073068"/>
    <n v="144"/>
    <n v="0"/>
    <n v="2.0447407277595055"/>
    <n v="113.31840180945197"/>
  </r>
  <r>
    <d v="2012-07-29T00:00:00"/>
    <x v="0"/>
    <x v="2"/>
    <n v="1"/>
    <n v="0.85"/>
    <n v="0.76774193548387104"/>
    <n v="1.9945205479452381"/>
    <n v="165"/>
    <n v="285"/>
    <n v="1.7272727272727273"/>
    <n v="0.6333333333333333"/>
    <n v="103.01487816558881"/>
    <n v="52"/>
    <n v="65"/>
    <n v="26"/>
    <n v="73"/>
    <n v="37.007411169652315"/>
    <n v="47.531245770284563"/>
    <n v="19.581718706549093"/>
    <n v="16997.454897322154"/>
    <n v="1893.9045300928001"/>
    <n v="2839.7277686904808"/>
    <n v="3130.5202260164397"/>
    <n v="1420.3727831094295"/>
    <n v="11500.738649598603"/>
    <n v="4329.8671068493204"/>
    <n v="1235.8123900273986"/>
    <n v="1429.4654655780837"/>
    <n v="1828.0763500792539"/>
    <n v="1243.85006425858"/>
    <n v="554.52223984699958"/>
    <n v="3368.696308269969"/>
    <n v="480.14354465753405"/>
    <n v="2008.532630794522"/>
    <n v="3085.6147315068506"/>
    <n v="1469.7544635616457"/>
    <n v="2040.4008909503591"/>
    <n v="1500.8651811028435"/>
    <n v="556.27350965534765"/>
    <n v="2946.5057888120027"/>
    <n v="32930.549760390306"/>
    <n v="15114.609013709734"/>
    <n v="17815.940746680575"/>
    <n v="2842.0272356329256"/>
    <n v="2084.9832147375892"/>
    <n v="2004.7593766077"/>
    <n v="2078.6442785280392"/>
    <n v="9010.4141055062537"/>
    <n v="8805.5266411743178"/>
    <n v="4.3585352876712387"/>
    <n v="4.442180383561646"/>
    <n v="381"/>
    <n v="12"/>
    <n v="165"/>
    <n v="8"/>
    <n v="6"/>
    <n v="216"/>
    <n v="11"/>
    <n v="11"/>
    <n v="627.08297508744783"/>
    <n v="369.36051107438118"/>
    <n v="8"/>
    <n v="32.638211506849267"/>
    <n v="4.5129901917808235"/>
    <n v="8148.8572598842029"/>
    <n v="144"/>
    <n v="1"/>
    <n v="2.1863115500115833"/>
    <n v="123.72181074083733"/>
  </r>
  <r>
    <d v="2012-07-28T00:00:00"/>
    <x v="0"/>
    <x v="2"/>
    <n v="7"/>
    <n v="0.85"/>
    <n v="0.967741935483871"/>
    <n v="1.9917808219178408"/>
    <n v="214"/>
    <n v="335"/>
    <n v="1.5654205607476634"/>
    <n v="0.74444444444444446"/>
    <n v="98.644289682457838"/>
    <n v="63"/>
    <n v="76"/>
    <n v="29"/>
    <n v="85"/>
    <n v="36.028473692717107"/>
    <n v="50.704927733963217"/>
    <n v="18.63281498301372"/>
    <n v="21109.877992045978"/>
    <n v="2424.60447680071"/>
    <n v="3451.2706442068038"/>
    <n v="3142.788925413699"/>
    <n v="1682.0210552929734"/>
    <n v="15258.401843933212"/>
    <n v="5007.9578432876779"/>
    <n v="1470.4429042849333"/>
    <n v="1583.7892735561663"/>
    <n v="2205.5524132864966"/>
    <n v="1257.0198958952726"/>
    <n v="662.31132378989071"/>
    <n v="3937.3063881571179"/>
    <n v="563.80404180821893"/>
    <n v="2322.0977920000023"/>
    <n v="3574.2356642465761"/>
    <n v="1739.583565150687"/>
    <n v="2539.4587349222602"/>
    <n v="1444.2745318838643"/>
    <n v="762.87700699699872"/>
    <n v="3453.1107894023617"/>
    <n v="39796.393553180947"/>
    <n v="17147.57453168826"/>
    <n v="22648.819021492691"/>
    <n v="2905.2421832356013"/>
    <n v="2573.7096224930292"/>
    <n v="2166.1791737431095"/>
    <n v="2296.203907318165"/>
    <n v="9941.334886789904"/>
    <n v="12707.484134702783"/>
    <n v="4.3412500602739774"/>
    <n v="4.5005740890410992"/>
    <n v="467"/>
    <n v="15"/>
    <n v="214"/>
    <n v="10"/>
    <n v="6"/>
    <n v="253"/>
    <n v="13"/>
    <n v="14"/>
    <n v="618.77238317110107"/>
    <n v="440.20497268867513"/>
    <n v="11"/>
    <n v="32.610414890410908"/>
    <n v="4.4600119769863023"/>
    <n v="8168.2770997813168"/>
    <n v="133"/>
    <n v="0"/>
    <n v="2.7727779977125224"/>
    <n v="170.29187234205031"/>
  </r>
  <r>
    <d v="2012-07-27T00:00:00"/>
    <x v="0"/>
    <x v="2"/>
    <n v="6"/>
    <n v="0.85"/>
    <n v="1"/>
    <n v="1.9890410958904434"/>
    <n v="208"/>
    <n v="357"/>
    <n v="1.7163461538461537"/>
    <n v="0.79333333333333333"/>
    <n v="108.08646575342475"/>
    <n v="65"/>
    <n v="77"/>
    <n v="33"/>
    <n v="95"/>
    <n v="39.21344976731627"/>
    <n v="46.319895654097188"/>
    <n v="18.472106101756328"/>
    <n v="22481.984876712348"/>
    <n v="2378.76347123288"/>
    <n v="3430.2276327452041"/>
    <n v="2951.1061071780832"/>
    <n v="1842.920663671232"/>
    <n v="16636.493944350706"/>
    <n v="5568.3098669589108"/>
    <n v="1528.5565565852071"/>
    <n v="1754.8500796668511"/>
    <n v="2207.1989391486395"/>
    <n v="1211.3616721423391"/>
    <n v="725.11685155288058"/>
    <n v="4708.0390403671081"/>
    <n v="642.41479035616419"/>
    <n v="2350.9238647232901"/>
    <n v="3981.0789859726037"/>
    <n v="1910.9847483616459"/>
    <n v="2626.6732669426401"/>
    <n v="1530.5841581808606"/>
    <n v="749.62840490681162"/>
    <n v="3978.5165593833899"/>
    <n v="42597.867240569904"/>
    <n v="17274.817696468694"/>
    <n v="25323.049544101203"/>
    <n v="2960.6225395453521"/>
    <n v="2504.2634629736549"/>
    <n v="2190.6578294724659"/>
    <n v="2313.9042990095941"/>
    <n v="9969.4481310010669"/>
    <n v="15353.601413100143"/>
    <n v="4.3913328986301421"/>
    <n v="4.4686836986301399"/>
    <n v="478"/>
    <n v="14"/>
    <n v="208"/>
    <n v="11"/>
    <n v="7"/>
    <n v="270"/>
    <n v="14"/>
    <n v="16"/>
    <n v="711.71432338798718"/>
    <n v="460.40860698265101"/>
    <n v="10"/>
    <n v="32.93468145205474"/>
    <n v="4.2881660230136998"/>
    <n v="8061.5499691375653"/>
    <n v="133"/>
    <n v="0"/>
    <n v="3.1412134938128151"/>
    <n v="190.39886875264062"/>
  </r>
  <r>
    <d v="2012-07-26T00:00:00"/>
    <x v="0"/>
    <x v="2"/>
    <n v="5"/>
    <n v="0.85"/>
    <n v="0.88387096774193541"/>
    <n v="1.9863013698630461"/>
    <n v="184"/>
    <n v="319"/>
    <n v="1.7336956521739131"/>
    <n v="0.7088888888888889"/>
    <n v="108.29863423889036"/>
    <n v="59"/>
    <n v="72"/>
    <n v="29"/>
    <n v="83"/>
    <n v="35.217840175677132"/>
    <n v="46.896967232876761"/>
    <n v="18.71897875623042"/>
    <n v="19926.948699955825"/>
    <n v="2055.0162547503342"/>
    <n v="3098.5132254458667"/>
    <n v="3244.5759452054804"/>
    <n v="1611.3733459938126"/>
    <n v="14027.502438061001"/>
    <n v="4613.537063013704"/>
    <n v="1360.012049753426"/>
    <n v="1553.6752367671249"/>
    <n v="1963.2535689620063"/>
    <n v="1235.3363721127355"/>
    <n v="650.85119473985878"/>
    <n v="3677.7832137196551"/>
    <n v="578.55290794520533"/>
    <n v="2165.4202432876732"/>
    <n v="3564.3845178082206"/>
    <n v="1687.5669830137006"/>
    <n v="2237.2462157424293"/>
    <n v="1466.4141078699663"/>
    <n v="654.54189445390193"/>
    <n v="3637.7224339885011"/>
    <n v="37505.113956295216"/>
    <n v="16162.105870526055"/>
    <n v="21343.008085769157"/>
    <n v="2878.7945991982815"/>
    <n v="2295.0231383842993"/>
    <n v="2041.0375193687191"/>
    <n v="2212.3208469228452"/>
    <n v="9427.1761038741442"/>
    <n v="11915.831981895017"/>
    <n v="4.2056531506849364"/>
    <n v="4.5902573630137011"/>
    <n v="427"/>
    <n v="13"/>
    <n v="184"/>
    <n v="9"/>
    <n v="5"/>
    <n v="243"/>
    <n v="13"/>
    <n v="13"/>
    <n v="605.23084365778379"/>
    <n v="411.87436021061569"/>
    <n v="11"/>
    <n v="31.658499657534197"/>
    <n v="4.2968333150684943"/>
    <n v="8249.362104546808"/>
    <n v="133"/>
    <n v="0"/>
    <n v="2.5872313295600775"/>
    <n v="160.47374500578314"/>
  </r>
  <r>
    <d v="2012-07-25T00:00:00"/>
    <x v="0"/>
    <x v="2"/>
    <n v="4"/>
    <n v="0.85"/>
    <n v="0.84516129032258069"/>
    <n v="1.9835616438356487"/>
    <n v="174"/>
    <n v="322"/>
    <n v="1.8505747126436782"/>
    <n v="0.7155555555555555"/>
    <n v="109.91854397488848"/>
    <n v="56"/>
    <n v="70"/>
    <n v="29"/>
    <n v="85"/>
    <n v="39.350187908675835"/>
    <n v="51.103977581861187"/>
    <n v="17.960599702356184"/>
    <n v="19125.826651630596"/>
    <n v="2110.5373669642104"/>
    <n v="3005.3255712262999"/>
    <n v="2944.7520783780833"/>
    <n v="1514.8759904087667"/>
    <n v="13771.410378581653"/>
    <n v="4958.1236764931555"/>
    <n v="1482.0153498739744"/>
    <n v="1526.6509747002756"/>
    <n v="1881.2582612655121"/>
    <n v="1250.9062548792383"/>
    <n v="590.91628321143389"/>
    <n v="4243.7092017112209"/>
    <n v="550.49207513424642"/>
    <n v="2078.6269927452076"/>
    <n v="3503.8900208219184"/>
    <n v="1696.5916542246591"/>
    <n v="2158.879127926371"/>
    <n v="1467.6009841832481"/>
    <n v="647.69330232146501"/>
    <n v="3555.4273284949468"/>
    <n v="37032.754762588243"/>
    <n v="15462.207853800419"/>
    <n v="21570.546908787823"/>
    <n v="2882.6133983814252"/>
    <n v="2362.155670334876"/>
    <n v="2057.46188756024"/>
    <n v="2166.0807162495057"/>
    <n v="9468.3116725260479"/>
    <n v="12102.235236261775"/>
    <n v="4.2683677150684982"/>
    <n v="4.3507564931506879"/>
    <n v="414"/>
    <n v="12"/>
    <n v="174"/>
    <n v="9"/>
    <n v="6"/>
    <n v="240"/>
    <n v="14"/>
    <n v="12"/>
    <n v="643.5304862080302"/>
    <n v="403.33375326358663"/>
    <n v="8"/>
    <n v="30.894223835616387"/>
    <n v="4.4683870575342484"/>
    <n v="7969.35003614571"/>
    <n v="133"/>
    <n v="0"/>
    <n v="2.7066883511142881"/>
    <n v="162.18456322396858"/>
  </r>
  <r>
    <d v="2012-07-24T00:00:00"/>
    <x v="0"/>
    <x v="2"/>
    <n v="3"/>
    <n v="0.85"/>
    <n v="0.74193548387096775"/>
    <n v="1.9808219178082513"/>
    <n v="152"/>
    <n v="266"/>
    <n v="1.75"/>
    <n v="0.59111111111111114"/>
    <n v="105.17631646161371"/>
    <n v="50"/>
    <n v="56"/>
    <n v="23"/>
    <n v="73"/>
    <n v="39.697728347376625"/>
    <n v="51.777017477260323"/>
    <n v="17.689383790729988"/>
    <n v="15986.800102165284"/>
    <n v="1857.937126778615"/>
    <n v="2787.2909705445859"/>
    <n v="3191.8564322630145"/>
    <n v="1327.2013712346438"/>
    <n v="10538.388454901653"/>
    <n v="4207.959204821922"/>
    <n v="1190.8714019769875"/>
    <n v="1291.3250167232891"/>
    <n v="1660.152629373066"/>
    <n v="1187.245487857135"/>
    <n v="545.83844191400067"/>
    <n v="3296.9190643779971"/>
    <n v="449.60456002191768"/>
    <n v="1828.8144405041116"/>
    <n v="2882.5042484383575"/>
    <n v="1318.7120618958918"/>
    <n v="2010.0488235972377"/>
    <n v="1529.5436213327539"/>
    <n v="547.76854462706865"/>
    <n v="2392.2743213032181"/>
    <n v="31014.528163326377"/>
    <n v="14786.946322743504"/>
    <n v="16227.581840582869"/>
    <n v="2800.6499728148706"/>
    <n v="2163.9790729608994"/>
    <n v="1926.012165068692"/>
    <n v="2104.5798387531822"/>
    <n v="8995.2210495976433"/>
    <n v="7232.360790985229"/>
    <n v="4.1458730958904155"/>
    <n v="4.490373664383565"/>
    <n v="354"/>
    <n v="10"/>
    <n v="152"/>
    <n v="8"/>
    <n v="4"/>
    <n v="202"/>
    <n v="11"/>
    <n v="10"/>
    <n v="576.81700847701939"/>
    <n v="352.76221654469424"/>
    <n v="9"/>
    <n v="33.107504356164334"/>
    <n v="4.2173175736986321"/>
    <n v="8149.1655197048003"/>
    <n v="133"/>
    <n v="0"/>
    <n v="1.9913182277798065"/>
    <n v="122.01189353821705"/>
  </r>
  <r>
    <d v="2012-07-23T00:00:00"/>
    <x v="0"/>
    <x v="2"/>
    <n v="2"/>
    <n v="0.85"/>
    <n v="0.74193548387096775"/>
    <n v="1.978082191780854"/>
    <n v="154"/>
    <n v="251"/>
    <n v="1.6298701298701299"/>
    <n v="0.55777777777777782"/>
    <n v="102.24061629718059"/>
    <n v="44"/>
    <n v="54"/>
    <n v="22"/>
    <n v="67"/>
    <n v="40.396826113502989"/>
    <n v="50.410236874819482"/>
    <n v="18.221920892839933"/>
    <n v="15745.054909765811"/>
    <n v="1827.0741300927998"/>
    <n v="2627.8017372874933"/>
    <n v="3009.4641539506856"/>
    <n v="1347.3404884984527"/>
    <n v="10587.52266012198"/>
    <n v="3958.8889591232928"/>
    <n v="1109.0252112460287"/>
    <n v="1220.8686998202754"/>
    <n v="1806.596221043693"/>
    <n v="1244.8303925828984"/>
    <n v="526.57915525775798"/>
    <n v="2710.7771013052475"/>
    <n v="457.92036749589028"/>
    <n v="1628.5534442958917"/>
    <n v="2928.2394432876722"/>
    <n v="1326.1302917260291"/>
    <n v="1899.0071907310244"/>
    <n v="1503.3811399796934"/>
    <n v="535.95813784663255"/>
    <n v="2402.4970782481323"/>
    <n v="30201.755456853691"/>
    <n v="14500.958617178332"/>
    <n v="15700.79683967536"/>
    <n v="2829.4942693535886"/>
    <n v="2136.1074318729243"/>
    <n v="1966.8334285830117"/>
    <n v="2046.8371896385052"/>
    <n v="8979.2723194480295"/>
    <n v="6721.524520227329"/>
    <n v="4.3853412164383618"/>
    <n v="4.3231127945205516"/>
    <n v="341"/>
    <n v="11"/>
    <n v="154"/>
    <n v="7"/>
    <n v="5"/>
    <n v="187"/>
    <n v="10"/>
    <n v="11"/>
    <n v="544.25504257688044"/>
    <n v="401.80813447364352"/>
    <n v="7"/>
    <n v="33.175813808219132"/>
    <n v="4.3976669720547967"/>
    <n v="8021.271101996148"/>
    <n v="133"/>
    <n v="0"/>
    <n v="1.9573951110776084"/>
    <n v="118.05110405770948"/>
  </r>
  <r>
    <d v="2012-07-22T00:00:00"/>
    <x v="0"/>
    <x v="2"/>
    <n v="1"/>
    <n v="0.85"/>
    <n v="0.76774193548387104"/>
    <n v="1.9753424657534566"/>
    <n v="159"/>
    <n v="252"/>
    <n v="1.5849056603773586"/>
    <n v="0.56000000000000005"/>
    <n v="99.749076505890613"/>
    <n v="45"/>
    <n v="56"/>
    <n v="22"/>
    <n v="66"/>
    <n v="39.198324177404082"/>
    <n v="51.015285057833175"/>
    <n v="18.494181007621439"/>
    <n v="15860.103164436608"/>
    <n v="1789.717258859923"/>
    <n v="2889.9391340203265"/>
    <n v="2993.9268502356172"/>
    <n v="1397.0101528593191"/>
    <n v="10368.944286181271"/>
    <n v="3959.0307419178125"/>
    <n v="1122.3362712723299"/>
    <n v="1220.615946503015"/>
    <n v="1693.0623836122199"/>
    <n v="1251.9959538362996"/>
    <n v="558.92052335488188"/>
    <n v="2798.0040988897567"/>
    <n v="466.4271990575341"/>
    <n v="1646.8734709479468"/>
    <n v="2722.1665029041105"/>
    <n v="1326.0577693808234"/>
    <n v="1941.2781370380253"/>
    <n v="1569.8419341848125"/>
    <n v="586.0716241288319"/>
    <n v="2064.3332469387456"/>
    <n v="30113.328325280101"/>
    <n v="14882.046693270335"/>
    <n v="15231.281632009774"/>
    <n v="2817.6399676909223"/>
    <n v="2159.4999076670042"/>
    <n v="1968.655885567342"/>
    <n v="2111.1013439433395"/>
    <n v="9056.8971048686089"/>
    <n v="6174.3845271411574"/>
    <n v="4.2796920328767172"/>
    <n v="4.5800345547945236"/>
    <n v="348"/>
    <n v="10"/>
    <n v="159"/>
    <n v="7"/>
    <n v="6"/>
    <n v="189"/>
    <n v="11"/>
    <n v="11"/>
    <n v="595.29175963835485"/>
    <n v="407.87055522579277"/>
    <n v="8"/>
    <n v="31.418594506849267"/>
    <n v="4.5295835736986314"/>
    <n v="8069.8767124094684"/>
    <n v="133"/>
    <n v="0"/>
    <n v="1.8874243281298018"/>
    <n v="114.52091452638928"/>
  </r>
  <r>
    <d v="2012-07-21T00:00:00"/>
    <x v="0"/>
    <x v="2"/>
    <n v="7"/>
    <n v="0.85"/>
    <n v="0.967741935483871"/>
    <n v="1.9726027397260593"/>
    <n v="214"/>
    <n v="344"/>
    <n v="1.6074766355140186"/>
    <n v="0.76444444444444448"/>
    <n v="98.688446814046458"/>
    <n v="62"/>
    <n v="77"/>
    <n v="31"/>
    <n v="88"/>
    <n v="37.829886461023015"/>
    <n v="49.912509717719885"/>
    <n v="19.145538887671254"/>
    <n v="21119.327618205942"/>
    <n v="2438.9376403004899"/>
    <n v="3365.3485702165253"/>
    <n v="3074.1685742465761"/>
    <n v="1790.7048820857265"/>
    <n v="15328.043231957603"/>
    <n v="5258.3542180821987"/>
    <n v="1547.2878012493165"/>
    <n v="1684.8074221150705"/>
    <n v="2325.1374298635046"/>
    <n v="1167.9349292432394"/>
    <n v="653.58238959837649"/>
    <n v="4343.794692741466"/>
    <n v="607.59262947945183"/>
    <n v="2348.2096710137007"/>
    <n v="3739.0253457534254"/>
    <n v="1795.7383574794542"/>
    <n v="2496.9141764999599"/>
    <n v="1473.8594786838059"/>
    <n v="699.10696912871231"/>
    <n v="3820.685379413555"/>
    <n v="40539.280703679047"/>
    <n v="17046.757399566428"/>
    <n v="23492.523304112627"/>
    <n v="2913.1549890549986"/>
    <n v="2469.8425820514203"/>
    <n v="2181.0538753672818"/>
    <n v="2324.0637136730465"/>
    <n v="9888.1151601467463"/>
    <n v="13604.408143965873"/>
    <n v="4.2960882739726074"/>
    <n v="4.4488860273972639"/>
    <n v="472"/>
    <n v="14"/>
    <n v="214"/>
    <n v="11"/>
    <n v="7"/>
    <n v="258"/>
    <n v="15"/>
    <n v="15"/>
    <n v="692.2616657844809"/>
    <n v="482.16915682617679"/>
    <n v="12"/>
    <n v="32.896076164383508"/>
    <n v="4.4986256000000013"/>
    <n v="8046.4869734176209"/>
    <n v="134"/>
    <n v="0"/>
    <n v="2.9195999921111588"/>
    <n v="175.31733809039272"/>
  </r>
  <r>
    <d v="2012-07-20T00:00:00"/>
    <x v="0"/>
    <x v="2"/>
    <n v="6"/>
    <n v="0.85"/>
    <n v="1"/>
    <n v="1.9698630136986619"/>
    <n v="207"/>
    <n v="360"/>
    <n v="1.7391304347826086"/>
    <n v="0.8"/>
    <n v="106.04466214016288"/>
    <n v="66"/>
    <n v="80"/>
    <n v="31"/>
    <n v="101"/>
    <n v="37.091615657721952"/>
    <n v="50.517149491471557"/>
    <n v="16.961174883059829"/>
    <n v="21951.245063013717"/>
    <n v="2386.3994753424695"/>
    <n v="3527.8367568657518"/>
    <n v="3203.8379676493155"/>
    <n v="1801.6454520986294"/>
    <n v="15804.324361742489"/>
    <n v="5415.3758860274047"/>
    <n v="1566.0316342356182"/>
    <n v="1713.0786631890428"/>
    <n v="2398.0799741419924"/>
    <n v="1237.5183901067626"/>
    <n v="684.51031336909875"/>
    <n v="4374.3775058342108"/>
    <n v="642.22287583561626"/>
    <n v="2486.5199132054818"/>
    <n v="3961.2844504109594"/>
    <n v="1933.1307379726049"/>
    <n v="2657.5344838331666"/>
    <n v="1514.4984373295674"/>
    <n v="764.16345446682044"/>
    <n v="4086.9616017951093"/>
    <n v="42055.288699232915"/>
    <n v="17789.625229861103"/>
    <n v="24265.663469371808"/>
    <n v="2957.3813331554952"/>
    <n v="2665.0555512106803"/>
    <n v="2222.542690789282"/>
    <n v="2324.0280589247623"/>
    <n v="10169.007634080219"/>
    <n v="14096.655835291593"/>
    <n v="4.3797978739726071"/>
    <n v="4.6245542808219202"/>
    <n v="485"/>
    <n v="15"/>
    <n v="207"/>
    <n v="10"/>
    <n v="7"/>
    <n v="278"/>
    <n v="16"/>
    <n v="15"/>
    <n v="700.80407247552102"/>
    <n v="481.73873743220668"/>
    <n v="12"/>
    <n v="33.57305326027393"/>
    <n v="4.5424975693150706"/>
    <n v="8321.7598616100422"/>
    <n v="134"/>
    <n v="0"/>
    <n v="2.9159293073709338"/>
    <n v="181.08704081620752"/>
  </r>
  <r>
    <d v="2012-07-19T00:00:00"/>
    <x v="0"/>
    <x v="2"/>
    <n v="5"/>
    <n v="0.85"/>
    <n v="0.88387096774193541"/>
    <n v="1.9671232876712645"/>
    <n v="186"/>
    <n v="338"/>
    <n v="1.8172043010752688"/>
    <n v="0.75111111111111106"/>
    <n v="106.76797586988448"/>
    <n v="59"/>
    <n v="74"/>
    <n v="30"/>
    <n v="91"/>
    <n v="36.613064582552305"/>
    <n v="50.515436664986353"/>
    <n v="18.187746695577317"/>
    <n v="19858.843511798514"/>
    <n v="2248.4623360848464"/>
    <n v="3023.1886591162861"/>
    <n v="3123.418167320548"/>
    <n v="1546.1373402714266"/>
    <n v="14414.561681175097"/>
    <n v="4869.537589479457"/>
    <n v="1515.4630999495905"/>
    <n v="1655.084949297536"/>
    <n v="2138.1321923767055"/>
    <n v="1170.2665750436677"/>
    <n v="612.47881708010084"/>
    <n v="4119.2080542261092"/>
    <n v="589.87126967671213"/>
    <n v="2391.6562039232899"/>
    <n v="3957.947700164385"/>
    <n v="1828.8110623561665"/>
    <n v="2255.4046635407249"/>
    <n v="1591.5313341826738"/>
    <n v="647.93652144102498"/>
    <n v="4273.4137169561291"/>
    <n v="38915.677722730492"/>
    <n v="16108.494270373158"/>
    <n v="22807.183452357334"/>
    <n v="2863.5603744248265"/>
    <n v="2369.2027759704374"/>
    <n v="2093.5544396712216"/>
    <n v="2255.1793710972661"/>
    <n v="9581.4969611637498"/>
    <n v="13225.686491193585"/>
    <n v="4.4003873095890462"/>
    <n v="4.4212364383561669"/>
    <n v="440"/>
    <n v="14"/>
    <n v="186"/>
    <n v="8"/>
    <n v="7"/>
    <n v="254"/>
    <n v="13"/>
    <n v="13"/>
    <n v="620.38259408937586"/>
    <n v="401.34967400398551"/>
    <n v="10"/>
    <n v="32.936584876712281"/>
    <n v="4.3222764975342489"/>
    <n v="8176.0643760867515"/>
    <n v="134"/>
    <n v="0"/>
    <n v="2.7895063447718798"/>
    <n v="170.20286158475622"/>
  </r>
  <r>
    <d v="2012-07-18T00:00:00"/>
    <x v="0"/>
    <x v="2"/>
    <n v="4"/>
    <n v="0.85"/>
    <n v="0.84516129032258069"/>
    <n v="1.9643835616438672"/>
    <n v="177"/>
    <n v="286"/>
    <n v="1.615819209039548"/>
    <n v="0.63555555555555554"/>
    <n v="101.29216565860536"/>
    <n v="51"/>
    <n v="63"/>
    <n v="26"/>
    <n v="76"/>
    <n v="36.405172456621045"/>
    <n v="51.476000508493215"/>
    <n v="18.85367977643838"/>
    <n v="17928.713321573148"/>
    <n v="1993.8255618559463"/>
    <n v="3160.5781624550764"/>
    <n v="3166.5768361643845"/>
    <n v="1479.9835488653289"/>
    <n v="12115.400335944305"/>
    <n v="4150.1896600547989"/>
    <n v="1338.3760132208236"/>
    <n v="1432.8796630093168"/>
    <n v="1958.225611517875"/>
    <n v="1247.0472859648353"/>
    <n v="592.7885519944997"/>
    <n v="3123.3838868077287"/>
    <n v="483.49048458082171"/>
    <n v="2015.7989593424675"/>
    <n v="3101.9421231232882"/>
    <n v="1551.7403051835636"/>
    <n v="2128.2682113505875"/>
    <n v="1580.5521098681984"/>
    <n v="646.51151581262195"/>
    <n v="2797.6400351987331"/>
    <n v="33996.956091944172"/>
    <n v="15960.531833993407"/>
    <n v="18036.424257950766"/>
    <n v="2868.9175561731809"/>
    <n v="2233.4247034751224"/>
    <n v="2075.8769591814971"/>
    <n v="2208.8151673691568"/>
    <n v="9387.0343861989568"/>
    <n v="8649.3898717518059"/>
    <n v="4.2064438356164429"/>
    <n v="4.2901238424657562"/>
    <n v="393"/>
    <n v="12"/>
    <n v="177"/>
    <n v="8"/>
    <n v="6"/>
    <n v="216"/>
    <n v="12"/>
    <n v="12"/>
    <n v="617.51378341687598"/>
    <n v="422.00682771969002"/>
    <n v="10"/>
    <n v="32.844692808219129"/>
    <n v="4.3529472076712352"/>
    <n v="8289.310276935963"/>
    <n v="134"/>
    <n v="0"/>
    <n v="2.1758655009132677"/>
    <n v="134.60018102948334"/>
  </r>
  <r>
    <d v="2012-07-17T00:00:00"/>
    <x v="0"/>
    <x v="2"/>
    <n v="3"/>
    <n v="0.85"/>
    <n v="0.74193548387096775"/>
    <n v="1.9616438356164698"/>
    <n v="166"/>
    <n v="266"/>
    <n v="1.6024096385542168"/>
    <n v="0.59111111111111114"/>
    <n v="94.32285665791764"/>
    <n v="46"/>
    <n v="60"/>
    <n v="23"/>
    <n v="69"/>
    <n v="37.130965438097739"/>
    <n v="53.186048482191843"/>
    <n v="19.445798181870181"/>
    <n v="15657.594205214329"/>
    <n v="1879.7225997348678"/>
    <n v="2569.807074712151"/>
    <n v="3067.6273557041113"/>
    <n v="1292.5470479384885"/>
    <n v="10607.335326594446"/>
    <n v="3935.8823364383607"/>
    <n v="1223.2791150904125"/>
    <n v="1341.7600745490424"/>
    <n v="1779.4003593519333"/>
    <n v="1221.8062440827787"/>
    <n v="538.63066377432722"/>
    <n v="2961.0842588687765"/>
    <n v="446.40667449863003"/>
    <n v="1791.7695635287689"/>
    <n v="3004.2814825205487"/>
    <n v="1342.5604471232894"/>
    <n v="1897.0307445640078"/>
    <n v="1484.6536964032516"/>
    <n v="553.48450367292651"/>
    <n v="2649.8492230310499"/>
    <n v="30623.256498698251"/>
    <n v="14404.987690203974"/>
    <n v="16218.268808494273"/>
    <n v="2820.9471319870331"/>
    <n v="2048.1926475967939"/>
    <n v="1962.6037801631801"/>
    <n v="2067.4539677975085"/>
    <n v="8899.1975275445166"/>
    <n v="7319.07128094976"/>
    <n v="4.2312525369863065"/>
    <n v="4.4387026849315099"/>
    <n v="364"/>
    <n v="11"/>
    <n v="166"/>
    <n v="8"/>
    <n v="6"/>
    <n v="198"/>
    <n v="10"/>
    <n v="12"/>
    <n v="584.45626925883448"/>
    <n v="393.31525191211546"/>
    <n v="9"/>
    <n v="31.663153315068445"/>
    <n v="4.2911903013698645"/>
    <n v="8030.8450017797695"/>
    <n v="134"/>
    <n v="0"/>
    <n v="2.0194971768101655"/>
    <n v="121.03185677980801"/>
  </r>
  <r>
    <d v="2012-07-16T00:00:00"/>
    <x v="0"/>
    <x v="2"/>
    <n v="2"/>
    <n v="0.85"/>
    <n v="0.74193548387096775"/>
    <n v="1.9589041095890725"/>
    <n v="160"/>
    <n v="272"/>
    <n v="1.7"/>
    <n v="0.60444444444444445"/>
    <n v="101.55813784798949"/>
    <n v="50"/>
    <n v="57"/>
    <n v="23"/>
    <n v="75"/>
    <n v="39.8357263961081"/>
    <n v="54.64418893150691"/>
    <n v="17.950748054794541"/>
    <n v="16249.302055678318"/>
    <n v="1719.2635428634583"/>
    <n v="2665.6660304940333"/>
    <n v="2962.5053858630145"/>
    <n v="1314.0293701458238"/>
    <n v="11026.364812038904"/>
    <n v="4262.4227243835667"/>
    <n v="1256.8163454246589"/>
    <n v="1346.3061041095905"/>
    <n v="1720.8913941981234"/>
    <n v="1208.5683611815559"/>
    <n v="502.69841835865884"/>
    <n v="3433.387000179478"/>
    <n v="484.32928832876695"/>
    <n v="1885.4931498082206"/>
    <n v="2922.4847736986312"/>
    <n v="1465.6257823561662"/>
    <n v="1939.1338603162872"/>
    <n v="1572.2535293857347"/>
    <n v="553.4968282516005"/>
    <n v="2693.0487762381631"/>
    <n v="31592.043766651375"/>
    <n v="14439.243178194833"/>
    <n v="17152.800588456546"/>
    <n v="2805.1619161047465"/>
    <n v="2171.9215862928368"/>
    <n v="1972.1075702671815"/>
    <n v="2099.7395511303271"/>
    <n v="9048.9306237950914"/>
    <n v="8103.8699646614514"/>
    <n v="4.0541878356164425"/>
    <n v="4.6819843150684965"/>
    <n v="365"/>
    <n v="11"/>
    <n v="160"/>
    <n v="7"/>
    <n v="5"/>
    <n v="205"/>
    <n v="11"/>
    <n v="11"/>
    <n v="520.66505898771538"/>
    <n v="368.32916986460214"/>
    <n v="8"/>
    <n v="32.468523356164333"/>
    <n v="4.3394643397260291"/>
    <n v="7987.4568093141024"/>
    <n v="134"/>
    <n v="0"/>
    <n v="2.1474670846989516"/>
    <n v="128.0059745407205"/>
  </r>
  <r>
    <d v="2012-07-15T00:00:00"/>
    <x v="0"/>
    <x v="2"/>
    <n v="1"/>
    <n v="0.85"/>
    <n v="0.76774193548387104"/>
    <n v="1.9561643835616751"/>
    <n v="172"/>
    <n v="281"/>
    <n v="1.6337209302325582"/>
    <n v="0.62444444444444447"/>
    <n v="98.040308323382305"/>
    <n v="52"/>
    <n v="59"/>
    <n v="26"/>
    <n v="79"/>
    <n v="38.787832052326344"/>
    <n v="47.569470298672336"/>
    <n v="16.91739108917637"/>
    <n v="16862.933031621757"/>
    <n v="1853.3485202828135"/>
    <n v="2634.5939887659206"/>
    <n v="3098.3370616109596"/>
    <n v="1426.3657519218029"/>
    <n v="11556.984749605886"/>
    <n v="4305.4493578082238"/>
    <n v="1236.8062277654808"/>
    <n v="1336.4738960449331"/>
    <n v="1820.0254433646469"/>
    <n v="1194.1311254386471"/>
    <n v="540.67953267118298"/>
    <n v="3323.8933801441603"/>
    <n v="483.01217181369844"/>
    <n v="1999.1359298630157"/>
    <n v="3220.7972720000007"/>
    <n v="1465.9736926684948"/>
    <n v="1984.7820183726119"/>
    <n v="1482.4634821758575"/>
    <n v="578.00564795708135"/>
    <n v="3123.6679178396598"/>
    <n v="32763.930099868419"/>
    <n v="14759.384052278712"/>
    <n v="18004.546047589705"/>
    <n v="2813.5643743188011"/>
    <n v="2090.0746633822801"/>
    <n v="1953.6964181975827"/>
    <n v="2054.3823338135121"/>
    <n v="8911.7177897121765"/>
    <n v="9092.8282578775288"/>
    <n v="4.3649577863013747"/>
    <n v="4.4606745068493181"/>
    <n v="388"/>
    <n v="12"/>
    <n v="172"/>
    <n v="8"/>
    <n v="6"/>
    <n v="216"/>
    <n v="11"/>
    <n v="11"/>
    <n v="582.73346065221847"/>
    <n v="362.06663996499304"/>
    <n v="8"/>
    <n v="30.773733698630092"/>
    <n v="4.3217211967123301"/>
    <n v="8025.7831686805057"/>
    <n v="134"/>
    <n v="0"/>
    <n v="2.2433382100141857"/>
    <n v="134.36228393723661"/>
  </r>
  <r>
    <d v="2012-07-14T00:00:00"/>
    <x v="0"/>
    <x v="2"/>
    <n v="7"/>
    <n v="0.85"/>
    <n v="0.967741935483871"/>
    <n v="1.9534246575342777"/>
    <n v="206"/>
    <n v="340"/>
    <n v="1.6504854368932038"/>
    <n v="0.75555555555555554"/>
    <n v="98.305835504893054"/>
    <n v="59"/>
    <n v="78"/>
    <n v="30"/>
    <n v="87"/>
    <n v="39.3323259674033"/>
    <n v="52.154359206575393"/>
    <n v="19.300867812187079"/>
    <n v="20251.00211400797"/>
    <n v="2403.9424904993407"/>
    <n v="3425.1360774617756"/>
    <n v="3061.1779093479458"/>
    <n v="1743.760813871851"/>
    <n v="14424.869803825737"/>
    <n v="5388.5286575342525"/>
    <n v="1564.6307761972619"/>
    <n v="1679.1754996602758"/>
    <n v="2321.1914252968036"/>
    <n v="1238.4994619672705"/>
    <n v="697.17262386370749"/>
    <n v="4375.4714222640087"/>
    <n v="576.04323945205465"/>
    <n v="2213.6822987397277"/>
    <n v="3923.6367665753437"/>
    <n v="1792.9504333150701"/>
    <n v="2491.8251432433622"/>
    <n v="1441.209018946327"/>
    <n v="760.17700356264572"/>
    <n v="3813.1015723298615"/>
    <n v="39793.592275981289"/>
    <n v="17180.149477561688"/>
    <n v="22613.442798419608"/>
    <n v="2915.0433783598132"/>
    <n v="2601.8292430252304"/>
    <n v="2155.0898113988378"/>
    <n v="2322.8107116076508"/>
    <n v="9994.7731443915327"/>
    <n v="12618.669654028068"/>
    <n v="4.082796953424662"/>
    <n v="4.4197932876712356"/>
    <n v="460"/>
    <n v="15"/>
    <n v="206"/>
    <n v="11"/>
    <n v="7"/>
    <n v="254"/>
    <n v="13"/>
    <n v="14"/>
    <n v="719.13274957411795"/>
    <n v="452.50123937185083"/>
    <n v="11"/>
    <n v="32.156276178082145"/>
    <n v="4.3039791846575355"/>
    <n v="8072.9210929493938"/>
    <n v="134"/>
    <n v="0"/>
    <n v="2.8011475075817844"/>
    <n v="168.75703580910155"/>
  </r>
  <r>
    <d v="2012-07-13T00:00:00"/>
    <x v="0"/>
    <x v="2"/>
    <n v="6"/>
    <n v="0.85"/>
    <n v="1"/>
    <n v="1.9506849315068804"/>
    <n v="213"/>
    <n v="351"/>
    <n v="1.647887323943662"/>
    <n v="0.78"/>
    <n v="100.56839729886175"/>
    <n v="60"/>
    <n v="81"/>
    <n v="32"/>
    <n v="98"/>
    <n v="38.434520869717318"/>
    <n v="47.827958225547995"/>
    <n v="17.350269154117992"/>
    <n v="21421.068624657553"/>
    <n v="2328.5286575342498"/>
    <n v="3546.5985239671218"/>
    <n v="3107.4209090630147"/>
    <n v="1836.2659131616438"/>
    <n v="15259.311936000026"/>
    <n v="5419.2674426301419"/>
    <n v="1530.4946632175358"/>
    <n v="1700.3263771035633"/>
    <n v="2419.5433900606799"/>
    <n v="1237.2628615031672"/>
    <n v="694.44741381366487"/>
    <n v="4298.8348175737292"/>
    <n v="644.25459550684911"/>
    <n v="2487.2421446137014"/>
    <n v="4066.2143713972609"/>
    <n v="1885.2784601424678"/>
    <n v="2512.9511595036324"/>
    <n v="1446.9419515157165"/>
    <n v="773.39021057928312"/>
    <n v="4349.7062500616457"/>
    <n v="41482.675336803324"/>
    <n v="17574.822333167926"/>
    <n v="23907.853003635399"/>
    <n v="2937.0339426298765"/>
    <n v="2552.1258623879339"/>
    <n v="2225.0616733959732"/>
    <n v="2340.3677573948407"/>
    <n v="10054.589235808624"/>
    <n v="13853.263767826775"/>
    <n v="4.2169197698630176"/>
    <n v="4.3608785753424693"/>
    <n v="484"/>
    <n v="15"/>
    <n v="213"/>
    <n v="11"/>
    <n v="7"/>
    <n v="271"/>
    <n v="17"/>
    <n v="14"/>
    <n v="717.48890249508008"/>
    <n v="497.74488423137598"/>
    <n v="12"/>
    <n v="32.673439342465699"/>
    <n v="4.611886798904111"/>
    <n v="8141.2528761858002"/>
    <n v="134"/>
    <n v="0"/>
    <n v="2.936630684150459"/>
    <n v="178.41681345996565"/>
  </r>
  <r>
    <d v="2012-07-12T00:00:00"/>
    <x v="0"/>
    <x v="2"/>
    <n v="5"/>
    <n v="0.85"/>
    <n v="0.88387096774193541"/>
    <n v="1.947945205479483"/>
    <n v="184"/>
    <n v="305"/>
    <n v="1.6576086956521738"/>
    <n v="0.67777777777777781"/>
    <n v="104.34334708678368"/>
    <n v="53"/>
    <n v="69"/>
    <n v="28"/>
    <n v="78"/>
    <n v="38.179848767123339"/>
    <n v="50.749094155773051"/>
    <n v="19.056353462592227"/>
    <n v="19199.175863968198"/>
    <n v="2167.1859170746825"/>
    <n v="3328.1931745399897"/>
    <n v="3141.3059889534252"/>
    <n v="1603.8882871928583"/>
    <n v="13292.974330356608"/>
    <n v="4657.9415495890471"/>
    <n v="1420.9746363616455"/>
    <n v="1486.3955700821937"/>
    <n v="2021.6474180453793"/>
    <n v="1246.8265619361785"/>
    <n v="608.2297903684937"/>
    <n v="3688.6079856828355"/>
    <n v="539.38239238356141"/>
    <n v="2105.327032986303"/>
    <n v="3430.6146223287674"/>
    <n v="1647.5068247671254"/>
    <n v="2202.8692265818181"/>
    <n v="1551.1327004120112"/>
    <n v="650.72090547476819"/>
    <n v="3318.1080399971597"/>
    <n v="36654.504409541521"/>
    <n v="16354.814053504924"/>
    <n v="20299.690356036604"/>
    <n v="2900.5678582111477"/>
    <n v="2320.7610818929606"/>
    <n v="2056.0630701874811"/>
    <n v="2210.0432985295433"/>
    <n v="9487.4353088211319"/>
    <n v="10812.255047215465"/>
    <n v="4.2585298849315114"/>
    <n v="4.5499887465753455"/>
    <n v="412"/>
    <n v="12"/>
    <n v="184"/>
    <n v="10"/>
    <n v="7"/>
    <n v="228"/>
    <n v="13"/>
    <n v="13"/>
    <n v="745.91079707427514"/>
    <n v="442.08025451360243"/>
    <n v="10"/>
    <n v="32.356957547945157"/>
    <n v="4.4621211682191797"/>
    <n v="8259.7195378705328"/>
    <n v="134"/>
    <n v="0"/>
    <n v="2.4576730799348834"/>
    <n v="151.49022653758661"/>
  </r>
  <r>
    <d v="2012-07-11T00:00:00"/>
    <x v="0"/>
    <x v="2"/>
    <n v="4"/>
    <n v="0.85"/>
    <n v="0.84516129032258069"/>
    <n v="1.9452054794520857"/>
    <n v="180"/>
    <n v="302"/>
    <n v="1.6777777777777778"/>
    <n v="0.6711111111111111"/>
    <n v="106.13919395492718"/>
    <n v="54"/>
    <n v="66"/>
    <n v="27"/>
    <n v="81"/>
    <n v="37.519078940639311"/>
    <n v="50.758170936986339"/>
    <n v="19.053572737899565"/>
    <n v="19105.054911886891"/>
    <n v="2106.8549737516601"/>
    <n v="3124.9512022653098"/>
    <n v="3051.6408512876724"/>
    <n v="1484.7969467899245"/>
    <n v="13550.520885295642"/>
    <n v="4502.2894728767169"/>
    <n v="1370.4706152986312"/>
    <n v="1543.3393917698647"/>
    <n v="1891.9583305662038"/>
    <n v="1145.9906012908141"/>
    <n v="595.84832458904725"/>
    <n v="3782.3022234991477"/>
    <n v="555.94597512328744"/>
    <n v="2059.9099300821936"/>
    <n v="3444.1922613698639"/>
    <n v="1635.8231618630155"/>
    <n v="2108.5622243341513"/>
    <n v="1537.1500970696688"/>
    <n v="614.53826796224121"/>
    <n v="3435.6207390722989"/>
    <n v="36323.880694022126"/>
    <n v="15555.436846155035"/>
    <n v="20768.443847867089"/>
    <n v="2850.4090662296776"/>
    <n v="2256.8153563290152"/>
    <n v="2017.5456494549585"/>
    <n v="2152.5149970178854"/>
    <n v="9277.2850690315354"/>
    <n v="11491.158778835557"/>
    <n v="4.2244693150684975"/>
    <n v="4.6218373287671257"/>
    <n v="408"/>
    <n v="13"/>
    <n v="180"/>
    <n v="8"/>
    <n v="6"/>
    <n v="228"/>
    <n v="13"/>
    <n v="12"/>
    <n v="595.88581113778173"/>
    <n v="398.44268162785801"/>
    <n v="9"/>
    <n v="33.547799178082144"/>
    <n v="4.4399759561643846"/>
    <n v="8015.1088026318976"/>
    <n v="134"/>
    <n v="0"/>
    <n v="2.5911618119329107"/>
    <n v="154.98838692438127"/>
  </r>
  <r>
    <d v="2012-07-10T00:00:00"/>
    <x v="0"/>
    <x v="2"/>
    <n v="3"/>
    <n v="0.85"/>
    <n v="0.74193548387096775"/>
    <n v="1.9424657534246883"/>
    <n v="161"/>
    <n v="261"/>
    <n v="1.6211180124223603"/>
    <n v="0.57999999999999996"/>
    <n v="96.900831917177015"/>
    <n v="44"/>
    <n v="56"/>
    <n v="24"/>
    <n v="73"/>
    <n v="39.418487053150727"/>
    <n v="49.733703739726081"/>
    <n v="18.269555670152016"/>
    <n v="15601.0339386655"/>
    <n v="1784.5368547945234"/>
    <n v="2618.3086291089689"/>
    <n v="3113.3230942684941"/>
    <n v="1362.4818407904547"/>
    <n v="10291.457229292102"/>
    <n v="3941.8487053150729"/>
    <n v="1193.608889753426"/>
    <n v="1333.6775639210971"/>
    <n v="1641.9827779076841"/>
    <n v="1222.7538922212691"/>
    <n v="510.58058813810857"/>
    <n v="3093.8179007225353"/>
    <n v="456.06755293150667"/>
    <n v="1849.0569226520565"/>
    <n v="2786.2833185753434"/>
    <n v="1310.9867593643851"/>
    <n v="1937.1561708253798"/>
    <n v="1551.9413875630216"/>
    <n v="568.77566986864827"/>
    <n v="2344.5213252662415"/>
    <n v="30257.10050597291"/>
    <n v="14527.30405069203"/>
    <n v="15729.796455280879"/>
    <n v="2805.0828761847474"/>
    <n v="2079.84924122558"/>
    <n v="1912.0825819969368"/>
    <n v="2060.3441076780318"/>
    <n v="8857.3588070852966"/>
    <n v="6872.4376481955842"/>
    <n v="4.2576639780821965"/>
    <n v="4.5223415136986329"/>
    <n v="358"/>
    <n v="11"/>
    <n v="161"/>
    <n v="8"/>
    <n v="6"/>
    <n v="197"/>
    <n v="11"/>
    <n v="11"/>
    <n v="616.87944036242766"/>
    <n v="376.93898315672766"/>
    <n v="9"/>
    <n v="30.729372301369821"/>
    <n v="4.2286222147945223"/>
    <n v="8132.0846750005821"/>
    <n v="134"/>
    <n v="0"/>
    <n v="1.934288326293129"/>
    <n v="117.38654071105134"/>
  </r>
  <r>
    <d v="2012-07-09T00:00:00"/>
    <x v="0"/>
    <x v="2"/>
    <n v="2"/>
    <n v="0.85"/>
    <n v="0.74193548387096775"/>
    <n v="1.9397260273972909"/>
    <n v="163"/>
    <n v="250"/>
    <n v="1.5337423312883436"/>
    <n v="0.55555555555555558"/>
    <n v="93.44447020920714"/>
    <n v="42"/>
    <n v="53"/>
    <n v="21"/>
    <n v="68"/>
    <n v="40.296158615717417"/>
    <n v="53.800172289628236"/>
    <n v="18.220683698630157"/>
    <n v="15231.448644100765"/>
    <n v="1814.8920007070285"/>
    <n v="2637.0235711519213"/>
    <n v="3190.4443071123292"/>
    <n v="1318.2573502133448"/>
    <n v="9900.6154163301981"/>
    <n v="3828.1350684931549"/>
    <n v="1129.803618082193"/>
    <n v="1239.0064915068508"/>
    <n v="1693.728648917295"/>
    <n v="1252.7157966490968"/>
    <n v="513.71802879015502"/>
    <n v="2736.7827037256516"/>
    <n v="461.569709589041"/>
    <n v="1703.2654904109604"/>
    <n v="2694.0121095890422"/>
    <n v="1268.5378191780835"/>
    <n v="1885.4628590790805"/>
    <n v="1533.4234054363653"/>
    <n v="564.84623560857153"/>
    <n v="2143.6526286431103"/>
    <n v="29370.670951657121"/>
    <n v="14589.62020295816"/>
    <n v="14781.050748698961"/>
    <n v="2808.9154736848768"/>
    <n v="2074.2403281613142"/>
    <n v="1949.4824346714499"/>
    <n v="2098.0061547509181"/>
    <n v="8930.644391268559"/>
    <n v="5850.4063574304018"/>
    <n v="4.3917141369863062"/>
    <n v="4.5761483561643859"/>
    <n v="347"/>
    <n v="10"/>
    <n v="163"/>
    <n v="9"/>
    <n v="6"/>
    <n v="184"/>
    <n v="11"/>
    <n v="10"/>
    <n v="657.58207624026954"/>
    <n v="394.90984761677976"/>
    <n v="9"/>
    <n v="33.171456547945155"/>
    <n v="4.2636870772602755"/>
    <n v="8223.7158881456926"/>
    <n v="134"/>
    <n v="0"/>
    <n v="1.7973688475796596"/>
    <n v="110.30634887088777"/>
  </r>
  <r>
    <d v="2012-07-08T00:00:00"/>
    <x v="0"/>
    <x v="2"/>
    <n v="1"/>
    <n v="0.85"/>
    <n v="0.76774193548387104"/>
    <n v="1.9369863013698936"/>
    <n v="159"/>
    <n v="280"/>
    <n v="1.7610062893081762"/>
    <n v="0.62222222222222223"/>
    <n v="105.89431964982209"/>
    <n v="47"/>
    <n v="58"/>
    <n v="25"/>
    <n v="78"/>
    <n v="40.346577242009175"/>
    <n v="50.759936308602789"/>
    <n v="17.789053140569042"/>
    <n v="16837.196824321712"/>
    <n v="1781.0103491029631"/>
    <n v="2715.0698774930261"/>
    <n v="3224.3229164712334"/>
    <n v="1429.3635339086165"/>
    <n v="11249.450845551799"/>
    <n v="4236.3906104109637"/>
    <n v="1268.9984077150698"/>
    <n v="1387.5461449643851"/>
    <n v="1722.3887547482971"/>
    <n v="1244.2796447058124"/>
    <n v="561.79051332036749"/>
    <n v="3364.4762503159418"/>
    <n v="476.4450358356163"/>
    <n v="1909.4053102465768"/>
    <n v="3017.2124701369867"/>
    <n v="1397.4477501369877"/>
    <n v="1998.5713993059808"/>
    <n v="1469.5116810559841"/>
    <n v="585.67158953197713"/>
    <n v="2746.7558964622253"/>
    <n v="32311.652902871258"/>
    <n v="14950.969910541296"/>
    <n v="17360.682992329967"/>
    <n v="2828.1938894584973"/>
    <n v="2135.7794568854688"/>
    <n v="1960.5696122877093"/>
    <n v="2123.4398008762037"/>
    <n v="9047.9827595078787"/>
    <n v="8312.7002328220806"/>
    <n v="4.3198306191780871"/>
    <n v="4.6074070000000029"/>
    <n v="367"/>
    <n v="11"/>
    <n v="159"/>
    <n v="8"/>
    <n v="5"/>
    <n v="208"/>
    <n v="12"/>
    <n v="11"/>
    <n v="602.47693246759366"/>
    <n v="390.16612977794699"/>
    <n v="8"/>
    <n v="31.122290547945159"/>
    <n v="4.2503502443835623"/>
    <n v="8200.6693537998271"/>
    <n v="134"/>
    <n v="0"/>
    <n v="2.1169836562531077"/>
    <n v="129.55733576365645"/>
  </r>
  <r>
    <d v="2012-07-07T00:00:00"/>
    <x v="0"/>
    <x v="2"/>
    <n v="7"/>
    <n v="0.85"/>
    <n v="0.967741935483871"/>
    <n v="1.9342465753424962"/>
    <n v="218"/>
    <n v="343"/>
    <n v="1.573394495412844"/>
    <n v="0.76222222222222225"/>
    <n v="98.976130280905139"/>
    <n v="59"/>
    <n v="74"/>
    <n v="30"/>
    <n v="95"/>
    <n v="38.120747974044747"/>
    <n v="53.087070324821966"/>
    <n v="17.336732697759214"/>
    <n v="21576.79640123732"/>
    <n v="2319.7482288996935"/>
    <n v="3609.9098063809097"/>
    <n v="2958.6304654027399"/>
    <n v="1815.7530950136984"/>
    <n v="15512.251263339664"/>
    <n v="5070.0594805479514"/>
    <n v="1592.6121097446589"/>
    <n v="1646.9896062871253"/>
    <n v="2279.0346351182002"/>
    <n v="1185.4503500892047"/>
    <n v="713.5919587757096"/>
    <n v="4131.5842525966209"/>
    <n v="604.24704572054782"/>
    <n v="2424.775339134249"/>
    <n v="3742.1376869589049"/>
    <n v="1818.1262860273991"/>
    <n v="2439.2987472524555"/>
    <n v="1558.4475305222982"/>
    <n v="709.60911934809815"/>
    <n v="3881.9309607182504"/>
    <n v="40795.492184557857"/>
    <n v="17269.725707903312"/>
    <n v="23525.766476654535"/>
    <n v="2929.9720648988509"/>
    <n v="2539.7143469420021"/>
    <n v="2141.5621998139172"/>
    <n v="2277.4185038431406"/>
    <n v="9888.6671154979103"/>
    <n v="13637.099361156635"/>
    <n v="4.0630849643835667"/>
    <n v="4.4628521917808248"/>
    <n v="476"/>
    <n v="14"/>
    <n v="218"/>
    <n v="12"/>
    <n v="7"/>
    <n v="258"/>
    <n v="14"/>
    <n v="14"/>
    <n v="730.74116499609909"/>
    <n v="453.43470709894268"/>
    <n v="12"/>
    <n v="30.965845342465705"/>
    <n v="4.5494005654794538"/>
    <n v="8046.5059979333246"/>
    <n v="133"/>
    <n v="0"/>
    <n v="2.9237244690673099"/>
    <n v="176.88546223048522"/>
  </r>
  <r>
    <d v="2012-07-06T00:00:00"/>
    <x v="0"/>
    <x v="2"/>
    <n v="6"/>
    <n v="0.85"/>
    <n v="1"/>
    <n v="1.9315068493150989"/>
    <n v="213"/>
    <n v="375"/>
    <n v="1.7605633802816902"/>
    <n v="0.83333333333333337"/>
    <n v="104.56670808412123"/>
    <n v="66"/>
    <n v="83"/>
    <n v="33"/>
    <n v="96"/>
    <n v="38.450600349361075"/>
    <n v="51.643123038605289"/>
    <n v="18.368508005137006"/>
    <n v="22272.708821917822"/>
    <n v="2428.2783698630174"/>
    <n v="3741.1263557260263"/>
    <n v="3214.8678792328769"/>
    <n v="1852.8207780821913"/>
    <n v="15892.172178739751"/>
    <n v="5729.1394520548001"/>
    <n v="1704.2230602739746"/>
    <n v="1763.3767684931527"/>
    <n v="2259.856523048009"/>
    <n v="1179.416302851871"/>
    <n v="713.51722810074045"/>
    <n v="5043.9492268213062"/>
    <n v="654.68074315068475"/>
    <n v="2602.5452054794541"/>
    <n v="4221.4933561643847"/>
    <n v="1966.215452054797"/>
    <n v="2453.516678354802"/>
    <n v="1555.0673400704563"/>
    <n v="740.11087344901853"/>
    <n v="4696.2398649750448"/>
    <n v="43342.661229452082"/>
    <n v="17710.299958915988"/>
    <n v="25632.361270536101"/>
    <n v="2932.7633432095486"/>
    <n v="2615.3893844525605"/>
    <n v="2212.9077523372407"/>
    <n v="2372.248058565036"/>
    <n v="10133.308538564386"/>
    <n v="15499.052731971708"/>
    <n v="4.1256913972602787"/>
    <n v="4.6203279109589062"/>
    <n v="491"/>
    <n v="16"/>
    <n v="213"/>
    <n v="10"/>
    <n v="8"/>
    <n v="278"/>
    <n v="16"/>
    <n v="16"/>
    <n v="744.40690251051501"/>
    <n v="478.01899902165411"/>
    <n v="11"/>
    <n v="32.927502328767076"/>
    <n v="4.6064500438356166"/>
    <n v="8295.5621967228435"/>
    <n v="133"/>
    <n v="0"/>
    <n v="3.0898883840159921"/>
    <n v="192.72452083109852"/>
  </r>
  <r>
    <d v="2012-07-05T00:00:00"/>
    <x v="0"/>
    <x v="2"/>
    <n v="5"/>
    <n v="0.85"/>
    <n v="0.88387096774193541"/>
    <n v="1.9287671232877015"/>
    <n v="193"/>
    <n v="336"/>
    <n v="1.7409326424870466"/>
    <n v="0.7466666666666667"/>
    <n v="101.40013220801413"/>
    <n v="60"/>
    <n v="75"/>
    <n v="29"/>
    <n v="94"/>
    <n v="35.806212208219215"/>
    <n v="49.394202153840389"/>
    <n v="17.107081663981365"/>
    <n v="19570.225516146726"/>
    <n v="2195.2764975696005"/>
    <n v="3211.6706231951193"/>
    <n v="3094.3348266082207"/>
    <n v="1671.2436439716475"/>
    <n v="13788.252919941337"/>
    <n v="4833.838648109594"/>
    <n v="1432.4318624613713"/>
    <n v="1608.0656764142484"/>
    <n v="2135.0342762396958"/>
    <n v="1157.7854993257777"/>
    <n v="597.15127634953319"/>
    <n v="3984.3651350702075"/>
    <n v="591.35541198904093"/>
    <n v="2202.0341086684953"/>
    <n v="3808.727392438358"/>
    <n v="1662.5277937972621"/>
    <n v="2168.5803238980448"/>
    <n v="1535.0524905139027"/>
    <n v="671.62179883357589"/>
    <n v="3889.390093647633"/>
    <n v="37904.482907594698"/>
    <n v="16242.474758935517"/>
    <n v="21662.008148659181"/>
    <n v="2882.5871307775915"/>
    <n v="2373.3680420852434"/>
    <n v="2068.8382016444457"/>
    <n v="2234.5579351664528"/>
    <n v="9559.3513096737333"/>
    <n v="12102.656838985447"/>
    <n v="4.3269143013698681"/>
    <n v="4.4171956164383595"/>
    <n v="451"/>
    <n v="14"/>
    <n v="193"/>
    <n v="9"/>
    <n v="6"/>
    <n v="258"/>
    <n v="14"/>
    <n v="15"/>
    <n v="619.99345288406641"/>
    <n v="437.24480816098912"/>
    <n v="10"/>
    <n v="31.808330630136943"/>
    <n v="4.4699167736986309"/>
    <n v="8093.2425210699748"/>
    <n v="133"/>
    <n v="0"/>
    <n v="2.6765549274304132"/>
    <n v="162.87224171924197"/>
  </r>
  <r>
    <d v="2012-07-04T00:00:00"/>
    <x v="0"/>
    <x v="2"/>
    <n v="4"/>
    <n v="0.85"/>
    <n v="0.84516129032258069"/>
    <n v="1.9260273972603041"/>
    <n v="185"/>
    <n v="331"/>
    <n v="1.7891891891891891"/>
    <n v="0.73555555555555552"/>
    <n v="102.62294056499991"/>
    <n v="59"/>
    <n v="71"/>
    <n v="30"/>
    <n v="89"/>
    <n v="37.27899379726032"/>
    <n v="50.427010257534299"/>
    <n v="19.084478670845023"/>
    <n v="18985.244004524982"/>
    <n v="2070.2032380291676"/>
    <n v="3028.6730066982227"/>
    <n v="3032.4821625863024"/>
    <n v="1530.8625607075915"/>
    <n v="13463.429512562032"/>
    <n v="4846.2691936438414"/>
    <n v="1512.8103077260289"/>
    <n v="1698.5186017052072"/>
    <n v="1947.3702421445141"/>
    <n v="1158.9510743805954"/>
    <n v="597.72188827345633"/>
    <n v="4353.5548982765122"/>
    <n v="572.63823419178073"/>
    <n v="2247.5253018301387"/>
    <n v="3614.6373644383575"/>
    <n v="1665.0004150356181"/>
    <n v="2193.5186673900507"/>
    <n v="1537.7269345235825"/>
    <n v="639.65568014878465"/>
    <n v="3728.9000334334773"/>
    <n v="37212.846661125121"/>
    <n v="15666.962216853099"/>
    <n v="21545.884444272022"/>
    <n v="2869.5781583626494"/>
    <n v="2261.1916733349872"/>
    <n v="2002.6390340926605"/>
    <n v="2199.6118370553399"/>
    <n v="9333.0207028456371"/>
    <n v="12212.863741426385"/>
    <n v="4.183658432876717"/>
    <n v="4.5340902328767152"/>
    <n v="434"/>
    <n v="14"/>
    <n v="185"/>
    <n v="10"/>
    <n v="7"/>
    <n v="249"/>
    <n v="14"/>
    <n v="15"/>
    <n v="697.64487248576199"/>
    <n v="431.39459011710204"/>
    <n v="11"/>
    <n v="33.417483246575294"/>
    <n v="4.2937978213698633"/>
    <n v="8024.8226981806001"/>
    <n v="133"/>
    <n v="0"/>
    <n v="2.6849047330549669"/>
    <n v="161.99913115994002"/>
  </r>
  <r>
    <d v="2012-07-03T00:00:00"/>
    <x v="0"/>
    <x v="2"/>
    <n v="3"/>
    <n v="0.85"/>
    <n v="0.74193548387096775"/>
    <n v="1.9232876712329068"/>
    <n v="159"/>
    <n v="262"/>
    <n v="1.6477987421383649"/>
    <n v="0.5822222222222222"/>
    <n v="99.67731290072463"/>
    <n v="46"/>
    <n v="59"/>
    <n v="23"/>
    <n v="69"/>
    <n v="38.787052332420139"/>
    <n v="50.127844694794575"/>
    <n v="19.689217533198352"/>
    <n v="15848.692751215216"/>
    <n v="1820.7216154661974"/>
    <n v="2629.5716185707456"/>
    <n v="3038.5686212383575"/>
    <n v="1380.1302263374278"/>
    <n v="10621.143900534882"/>
    <n v="4072.6404949041148"/>
    <n v="1152.9404279802752"/>
    <n v="1358.5560097906864"/>
    <n v="1638.9229413985224"/>
    <n v="1139.7215612112934"/>
    <n v="520.56071444854251"/>
    <n v="3284.9317156167185"/>
    <n v="447.26629275616426"/>
    <n v="1785.963906454796"/>
    <n v="2802.3074097534254"/>
    <n v="1370.6012517698648"/>
    <n v="1856.6894187657419"/>
    <n v="1550.9817476110265"/>
    <n v="573.93339947311904"/>
    <n v="2424.5342948843622"/>
    <n v="30659.69016009074"/>
    <n v="14329.080249054778"/>
    <n v="16330.609911035963"/>
    <n v="2829.2139688935504"/>
    <n v="2076.7376751192319"/>
    <n v="1942.5372623178787"/>
    <n v="2064.7725219652311"/>
    <n v="8913.261428295893"/>
    <n v="7417.3484827400698"/>
    <n v="4.3554340931506896"/>
    <n v="4.3715508219178112"/>
    <n v="356"/>
    <n v="11"/>
    <n v="159"/>
    <n v="8"/>
    <n v="5"/>
    <n v="197"/>
    <n v="12"/>
    <n v="12"/>
    <n v="576.27368591135155"/>
    <n v="401.93363050457157"/>
    <n v="9"/>
    <n v="30.885444876712285"/>
    <n v="4.4696295101369872"/>
    <n v="7992.643105175518"/>
    <n v="133"/>
    <n v="0"/>
    <n v="2.043205194594679"/>
    <n v="122.78654068448093"/>
  </r>
  <r>
    <d v="2012-07-02T00:00:00"/>
    <x v="0"/>
    <x v="2"/>
    <n v="2"/>
    <n v="0.85"/>
    <n v="0.74193548387096775"/>
    <n v="1.9205479452055094"/>
    <n v="163"/>
    <n v="253"/>
    <n v="1.5521472392638036"/>
    <n v="0.56222222222222218"/>
    <n v="96.43804224914544"/>
    <n v="45"/>
    <n v="57"/>
    <n v="22"/>
    <n v="68"/>
    <n v="36.794878246575387"/>
    <n v="48.8066519145206"/>
    <n v="19.253729337534264"/>
    <n v="15719.400886610707"/>
    <n v="1736.0289075563435"/>
    <n v="2619.0137154177633"/>
    <n v="2964.3697025753431"/>
    <n v="1292.9787699923991"/>
    <n v="10579.067606181547"/>
    <n v="3753.0775811506892"/>
    <n v="1073.7463421194532"/>
    <n v="1309.2535949523299"/>
    <n v="1663.1060603213598"/>
    <n v="1190.0741280525924"/>
    <n v="507.54496740030288"/>
    <n v="2775.3523624482168"/>
    <n v="467.64655441643816"/>
    <n v="1632.0053877479465"/>
    <n v="2711.6450999452063"/>
    <n v="1314.230999671234"/>
    <n v="1919.8446618156065"/>
    <n v="1506.7996809599128"/>
    <n v="550.85314970627724"/>
    <n v="2148.0305492990278"/>
    <n v="29717.035354170352"/>
    <n v="14214.584836241558"/>
    <n v="15502.450517928792"/>
    <n v="2805.3619731842055"/>
    <n v="2167.0440713960679"/>
    <n v="1971.7640691138436"/>
    <n v="2048.5975451792683"/>
    <n v="8992.7676588733848"/>
    <n v="6509.6828590554087"/>
    <n v="4.0442200767123326"/>
    <n v="4.4704072328767159"/>
    <n v="355"/>
    <n v="10"/>
    <n v="163"/>
    <n v="9"/>
    <n v="5"/>
    <n v="192"/>
    <n v="10"/>
    <n v="11"/>
    <n v="590.60779528709861"/>
    <n v="367.57931391280914"/>
    <n v="9"/>
    <n v="30.825192328767081"/>
    <n v="4.4870822794520562"/>
    <n v="7905.5330901352118"/>
    <n v="133"/>
    <n v="0"/>
    <n v="1.9609620681081288"/>
    <n v="116.55977833029166"/>
  </r>
  <r>
    <d v="2012-07-01T00:00:00"/>
    <x v="0"/>
    <x v="2"/>
    <n v="1"/>
    <n v="0.85"/>
    <n v="0.76774193548387104"/>
    <n v="1.9178082191781121"/>
    <n v="167"/>
    <n v="258"/>
    <n v="1.5449101796407185"/>
    <n v="0.57333333333333336"/>
    <n v="95.510185123345948"/>
    <n v="45"/>
    <n v="55"/>
    <n v="23"/>
    <n v="67"/>
    <n v="38.385268273972649"/>
    <n v="51.852613808219225"/>
    <n v="18.440854947454529"/>
    <n v="15950.200915598774"/>
    <n v="1816.641484754753"/>
    <n v="2823.1260896155536"/>
    <n v="3084.7061786301383"/>
    <n v="1324.1022486681393"/>
    <n v="10534.907883439693"/>
    <n v="3838.5268273972652"/>
    <n v="1192.6101175890421"/>
    <n v="1235.5372814794534"/>
    <n v="1696.0431043524804"/>
    <n v="1146.8521054508449"/>
    <n v="517.12194042968565"/>
    <n v="2906.6570762327497"/>
    <n v="450.48326794520534"/>
    <n v="1681.5911276712341"/>
    <n v="2768.0530191780831"/>
    <n v="1290.7317304109604"/>
    <n v="1954.9203192341736"/>
    <n v="1501.9233119473215"/>
    <n v="565.36315871402928"/>
    <n v="2168.6523553099578"/>
    <n v="30224.37577202477"/>
    <n v="14614.158457042369"/>
    <n v="15610.217314982401"/>
    <n v="2805.0211510298313"/>
    <n v="2093.7221582008888"/>
    <n v="1981.5169062263942"/>
    <n v="2126.4216395132944"/>
    <n v="9006.6818549704076"/>
    <n v="6603.5354600119936"/>
    <n v="4.2957591780821964"/>
    <n v="4.4295595890410997"/>
    <n v="357"/>
    <n v="11"/>
    <n v="167"/>
    <n v="7"/>
    <n v="6"/>
    <n v="190"/>
    <n v="11"/>
    <n v="10"/>
    <n v="562.96496239448993"/>
    <n v="371.37031660470126"/>
    <n v="9"/>
    <n v="33.398246575342419"/>
    <n v="4.3989589041095902"/>
    <n v="7977.4985168521707"/>
    <n v="133"/>
    <n v="0"/>
    <n v="1.9567809736355819"/>
    <n v="117.37005499986768"/>
  </r>
  <r>
    <d v="2012-06-30T00:00:00"/>
    <x v="0"/>
    <x v="3"/>
    <n v="7"/>
    <n v="0.72"/>
    <n v="0.9565217391304347"/>
    <n v="1.9150684931507147"/>
    <n v="179"/>
    <n v="286"/>
    <n v="1.5977653631284916"/>
    <n v="0.63555555555555554"/>
    <n v="92.957232557554605"/>
    <n v="49"/>
    <n v="66"/>
    <n v="24"/>
    <n v="74"/>
    <n v="36.959715884216827"/>
    <n v="52.476825810411007"/>
    <n v="19.767094086042228"/>
    <n v="16639.344627802275"/>
    <n v="1918.9001670518187"/>
    <n v="2863.1915732240604"/>
    <n v="2838.4811092602745"/>
    <n v="1521.9189171093262"/>
    <n v="11334.653195260435"/>
    <n v="4250.3673266849355"/>
    <n v="1259.4438194498641"/>
    <n v="1462.7649623671248"/>
    <n v="1974.4203716031298"/>
    <n v="1150.6741162023429"/>
    <n v="561.68694405940835"/>
    <n v="3285.7946766370442"/>
    <n v="492.82263793972584"/>
    <n v="1964.5936447123304"/>
    <n v="3206.2480547945211"/>
    <n v="1519.3431278465769"/>
    <n v="2111.1741688006214"/>
    <n v="1457.4485348051142"/>
    <n v="591.74372574442975"/>
    <n v="3022.6410359429883"/>
    <n v="32713.828368649174"/>
    <n v="15070.739460808707"/>
    <n v="17643.088907840465"/>
    <n v="2825.5699484292736"/>
    <n v="2271.5496453720189"/>
    <n v="1985.4520646851349"/>
    <n v="2102.5810087472137"/>
    <n v="9185.1526672336404"/>
    <n v="8457.9362406068249"/>
    <n v="4.3876944657534294"/>
    <n v="4.7266574863013728"/>
    <n v="392"/>
    <n v="12"/>
    <n v="179"/>
    <n v="9"/>
    <n v="6"/>
    <n v="213"/>
    <n v="13"/>
    <n v="13"/>
    <n v="605.32890499388213"/>
    <n v="450.02965834970371"/>
    <n v="10"/>
    <n v="31.18640508219174"/>
    <n v="4.284448278356165"/>
    <n v="7707.0597190111512"/>
    <n v="125"/>
    <n v="1"/>
    <n v="2.2892113920331929"/>
    <n v="141.14471126272372"/>
  </r>
  <r>
    <d v="2012-06-29T00:00:00"/>
    <x v="0"/>
    <x v="3"/>
    <n v="6"/>
    <n v="0.72"/>
    <n v="1"/>
    <n v="1.9123287671233173"/>
    <n v="190"/>
    <n v="311"/>
    <n v="1.6368421052631579"/>
    <n v="0.69111111111111112"/>
    <n v="99.819276735400223"/>
    <n v="58"/>
    <n v="70"/>
    <n v="26"/>
    <n v="86"/>
    <n v="37.496409424657571"/>
    <n v="54.641488115911528"/>
    <n v="17.207278244039518"/>
    <n v="18965.662579726042"/>
    <n v="1954.5972558904134"/>
    <n v="3181.856778660821"/>
    <n v="2947.3459152657547"/>
    <n v="1583.4754278049311"/>
    <n v="13207.581713884949"/>
    <n v="4799.5404063561691"/>
    <n v="1420.6786910136998"/>
    <n v="1479.8259289873986"/>
    <n v="1922.5536496815594"/>
    <n v="1148.4123897034065"/>
    <n v="584.2564106016539"/>
    <n v="4044.8225763706473"/>
    <n v="550.74206791232848"/>
    <n v="2129.8440430465776"/>
    <n v="3549.1763409315081"/>
    <n v="1653.5916556273989"/>
    <n v="2126.2695242731738"/>
    <n v="1392.6048273761849"/>
    <n v="639.8769889390361"/>
    <n v="3724.602766929419"/>
    <n v="36503.658969491538"/>
    <n v="15526.651912306521"/>
    <n v="20977.007057185016"/>
    <n v="2885.4201794668215"/>
    <n v="2283.4314623397559"/>
    <n v="2051.5343274461652"/>
    <n v="2208.503167968599"/>
    <n v="9428.8891372213402"/>
    <n v="11548.117919963675"/>
    <n v="4.387247835616443"/>
    <n v="4.64975375342466"/>
    <n v="430"/>
    <n v="13"/>
    <n v="190"/>
    <n v="9"/>
    <n v="6"/>
    <n v="240"/>
    <n v="13"/>
    <n v="15"/>
    <n v="608.89564118932958"/>
    <n v="426.44261916510561"/>
    <n v="11"/>
    <n v="30.547969890410915"/>
    <n v="4.4294668975342466"/>
    <n v="7796.6992759188033"/>
    <n v="125"/>
    <n v="0"/>
    <n v="2.6904984166794064"/>
    <n v="167.81605645748013"/>
  </r>
  <r>
    <d v="2012-06-28T00:00:00"/>
    <x v="0"/>
    <x v="3"/>
    <n v="5"/>
    <n v="0.72"/>
    <n v="0.84347826086956512"/>
    <n v="1.90958904109592"/>
    <n v="152"/>
    <n v="250"/>
    <n v="1.6447368421052631"/>
    <n v="0.55555555555555558"/>
    <n v="97.02399433547545"/>
    <n v="44"/>
    <n v="55"/>
    <n v="21"/>
    <n v="68"/>
    <n v="37.407046907430505"/>
    <n v="51.883225362035283"/>
    <n v="17.292101917808239"/>
    <n v="14747.647138992268"/>
    <n v="1658.8326752019077"/>
    <n v="2678.7904580978188"/>
    <n v="2869.8503696876719"/>
    <n v="1238.7764978942316"/>
    <n v="9619.0624885144516"/>
    <n v="3703.29764383562"/>
    <n v="1089.547732602741"/>
    <n v="1175.8629304109602"/>
    <n v="1731.2377751297331"/>
    <n v="1161.7446830777315"/>
    <n v="479.7704012033318"/>
    <n v="2595.9554474385241"/>
    <n v="426.39901643835606"/>
    <n v="1664.5937095890426"/>
    <n v="2665.1905273972611"/>
    <n v="1323.9517808219191"/>
    <n v="1782.3930152236846"/>
    <n v="1400.6998457828545"/>
    <n v="569.0264582224969"/>
    <n v="2328.0157150175437"/>
    <n v="28455.32315529008"/>
    <n v="13912.289504319555"/>
    <n v="14543.033650970519"/>
    <n v="2798.6700854092087"/>
    <n v="1988.7171070996251"/>
    <n v="1952.086209510624"/>
    <n v="2063.6347512284638"/>
    <n v="8803.108153247922"/>
    <n v="5739.9254977226028"/>
    <n v="4.0173863671232928"/>
    <n v="4.6584603698630165"/>
    <n v="340"/>
    <n v="11"/>
    <n v="152"/>
    <n v="8"/>
    <n v="5"/>
    <n v="188"/>
    <n v="9"/>
    <n v="11"/>
    <n v="580.50279759102887"/>
    <n v="358.80349568199961"/>
    <n v="8"/>
    <n v="31.579925328767079"/>
    <n v="4.5920703254794537"/>
    <n v="7671.2309668756252"/>
    <n v="125"/>
    <n v="0"/>
    <n v="1.895788787192999"/>
    <n v="116.34426920776416"/>
  </r>
  <r>
    <d v="2012-06-27T00:00:00"/>
    <x v="0"/>
    <x v="3"/>
    <n v="4"/>
    <n v="0.72"/>
    <n v="0.79130434782608694"/>
    <n v="1.9068493150685226"/>
    <n v="139"/>
    <n v="247"/>
    <n v="1.7769784172661871"/>
    <n v="0.54888888888888887"/>
    <n v="103.27165661698261"/>
    <n v="43"/>
    <n v="56"/>
    <n v="22"/>
    <n v="66"/>
    <n v="36.127342795627541"/>
    <n v="50.476428411556704"/>
    <n v="18.746771942914091"/>
    <n v="14354.760269760583"/>
    <n v="1624.1771609195971"/>
    <n v="2325.5902488572328"/>
    <n v="2760.8235074630147"/>
    <n v="1185.2024193521665"/>
    <n v="9707.3212550077678"/>
    <n v="3576.6069367671266"/>
    <n v="1110.4814250542474"/>
    <n v="1237.2869482323299"/>
    <n v="1622.6483074125015"/>
    <n v="1093.7675981233797"/>
    <n v="494.36097765620968"/>
    <n v="2713.5984268616121"/>
    <n v="436.5582700931505"/>
    <n v="1754.7919430136999"/>
    <n v="2663.5943502465761"/>
    <n v="1222.4371441972614"/>
    <n v="1658.2992033219311"/>
    <n v="1397.5767692792622"/>
    <n v="508.39560189894195"/>
    <n v="2513.1101330505535"/>
    <n v="27980.694448284572"/>
    <n v="13046.664633364639"/>
    <n v="14934.029814919933"/>
    <n v="2789.4901786186715"/>
    <n v="1911.2816706148551"/>
    <n v="1867.2091985053739"/>
    <n v="1986.3416380796998"/>
    <n v="8554.322685818599"/>
    <n v="6379.7071291013344"/>
    <n v="4.277220394520552"/>
    <n v="4.6987007123287698"/>
    <n v="326"/>
    <n v="10"/>
    <n v="139"/>
    <n v="7"/>
    <n v="4"/>
    <n v="187"/>
    <n v="11"/>
    <n v="11"/>
    <n v="496.31494915393205"/>
    <n v="377.73845684612837"/>
    <n v="8"/>
    <n v="33.608180602739687"/>
    <n v="4.4643693260273976"/>
    <n v="7483.7600177605946"/>
    <n v="125"/>
    <n v="0"/>
    <n v="1.9955249472829466"/>
    <n v="119.47223851935946"/>
  </r>
  <r>
    <d v="2012-06-26T00:00:00"/>
    <x v="0"/>
    <x v="3"/>
    <n v="3"/>
    <n v="0.72"/>
    <n v="0.65217391304347827"/>
    <n v="1.9041095890411253"/>
    <n v="115"/>
    <n v="196"/>
    <n v="1.7043478260869565"/>
    <n v="0.43555555555555553"/>
    <n v="107.73784892663863"/>
    <n v="36"/>
    <n v="42"/>
    <n v="17"/>
    <n v="51"/>
    <n v="39.713997780119463"/>
    <n v="52.702772994681766"/>
    <n v="18.774720789041115"/>
    <n v="12389.852626563443"/>
    <n v="1361.1708921977386"/>
    <n v="2017.8504921119709"/>
    <n v="2906.9495349041099"/>
    <n v="1039.7619998951754"/>
    <n v="7786.4614918499246"/>
    <n v="3097.6918268493182"/>
    <n v="895.94714090958996"/>
    <n v="957.51076024109693"/>
    <n v="1274.5016850386071"/>
    <n v="1071.4596441886088"/>
    <n v="386.49489238068253"/>
    <n v="2218.6935063921064"/>
    <n v="349.88920668493137"/>
    <n v="1345.9462838356176"/>
    <n v="2282.7376542465759"/>
    <n v="969.93232306849427"/>
    <n v="1425.1539647005877"/>
    <n v="1334.1920939126542"/>
    <n v="423.21105145470148"/>
    <n v="1765.9483577676763"/>
    <n v="23650.678714596805"/>
    <n v="11879.575358587101"/>
    <n v="11771.103356009708"/>
    <n v="2721.5406606342181"/>
    <n v="1710.6149235010762"/>
    <n v="1757.3765821761865"/>
    <n v="1847.4290923997758"/>
    <n v="8036.961258711257"/>
    <n v="3734.142097298447"/>
    <n v="4.3523316164383603"/>
    <n v="4.5362246232876737"/>
    <n v="261"/>
    <n v="8"/>
    <n v="115"/>
    <n v="5"/>
    <n v="4"/>
    <n v="146"/>
    <n v="9"/>
    <n v="8"/>
    <n v="466.7918108017505"/>
    <n v="318.16271073516629"/>
    <n v="7"/>
    <n v="30.848942465753382"/>
    <n v="4.481818843835617"/>
    <n v="7489.8338015127465"/>
    <n v="125"/>
    <n v="0"/>
    <n v="1.571610755052036"/>
    <n v="94.168826848077657"/>
  </r>
  <r>
    <d v="2012-06-25T00:00:00"/>
    <x v="0"/>
    <x v="3"/>
    <n v="2"/>
    <n v="0.72"/>
    <n v="0.65217391304347827"/>
    <n v="1.9013698630137279"/>
    <n v="120"/>
    <n v="186"/>
    <n v="1.55"/>
    <n v="0.41333333333333333"/>
    <n v="94.902068755211488"/>
    <n v="34"/>
    <n v="41"/>
    <n v="17"/>
    <n v="52"/>
    <n v="37.21117997589046"/>
    <n v="48.887708804383607"/>
    <n v="17.401749134035846"/>
    <n v="11388.248250625378"/>
    <n v="1294.1538496724258"/>
    <n v="2004.0427169924949"/>
    <n v="2929.7975616000008"/>
    <n v="991.84115823609261"/>
    <n v="6756.7206634692166"/>
    <n v="2790.8384981917843"/>
    <n v="831.09104967452129"/>
    <n v="904.89095496986397"/>
    <n v="1328.452795659741"/>
    <n v="1093.7030268105368"/>
    <n v="383.78710451535341"/>
    <n v="1720.8775758505385"/>
    <n v="329.74795055342457"/>
    <n v="1317.4419014136997"/>
    <n v="2053.6284969863018"/>
    <n v="914.58803796164489"/>
    <n v="1477.876594118321"/>
    <n v="1396.9390240629996"/>
    <n v="417.34823433405251"/>
    <n v="1323.2425343996974"/>
    <n v="21824.628990049045"/>
    <n v="12023.788216329593"/>
    <n v="9800.8407737194539"/>
    <n v="2712.6579118832137"/>
    <n v="1744.7273075788039"/>
    <n v="1774.5760523169429"/>
    <n v="1894.9206324871773"/>
    <n v="8126.881904266138"/>
    <n v="1673.958869453314"/>
    <n v="4.314118882191786"/>
    <n v="4.2791773972602769"/>
    <n v="264"/>
    <n v="8"/>
    <n v="120"/>
    <n v="5"/>
    <n v="4"/>
    <n v="144"/>
    <n v="8"/>
    <n v="8"/>
    <n v="444.42610776214406"/>
    <n v="311.77143633173677"/>
    <n v="7"/>
    <n v="32.106299917808172"/>
    <n v="4.5388502268493163"/>
    <n v="7590.5659419801086"/>
    <n v="125"/>
    <n v="0"/>
    <n v="1.2911870931145304"/>
    <n v="78.406726189755631"/>
  </r>
  <r>
    <d v="2012-06-24T00:00:00"/>
    <x v="0"/>
    <x v="3"/>
    <n v="1"/>
    <n v="0.72"/>
    <n v="0.68695652173913047"/>
    <n v="1.8986301369863305"/>
    <n v="118"/>
    <n v="204"/>
    <n v="1.728813559322034"/>
    <n v="0.45333333333333331"/>
    <n v="103.24482997361228"/>
    <n v="36"/>
    <n v="44"/>
    <n v="18"/>
    <n v="55"/>
    <n v="37.489373983561684"/>
    <n v="49.473682060274015"/>
    <n v="17.530013715287687"/>
    <n v="12182.889936886249"/>
    <n v="1361.5968006289477"/>
    <n v="2186.1650135460814"/>
    <n v="2832.2451490191788"/>
    <n v="1101.577490312462"/>
    <n v="7424.4990846374749"/>
    <n v="2999.1499186849346"/>
    <n v="890.5262770849323"/>
    <n v="964.1507543408228"/>
    <n v="1380.4222749663609"/>
    <n v="1143.7880358098537"/>
    <n v="392.81943599585691"/>
    <n v="1936.7972033386181"/>
    <n v="351.94298084383547"/>
    <n v="1341.3265099397272"/>
    <n v="2298.0382865753427"/>
    <n v="1053.5655452054805"/>
    <n v="1486.1343295959261"/>
    <n v="1370.0045216879246"/>
    <n v="424.15269069271346"/>
    <n v="1764.5817805878219"/>
    <n v="23443.187010190275"/>
    <n v="12317.308941626357"/>
    <n v="11125.878068563914"/>
    <n v="2715.5824363108813"/>
    <n v="1838.7268482480731"/>
    <n v="1813.4326802048618"/>
    <n v="1895.4188352869819"/>
    <n v="8263.1608000507986"/>
    <n v="2862.7172685131191"/>
    <n v="4.2843062136986347"/>
    <n v="4.4410453013698659"/>
    <n v="271"/>
    <n v="8"/>
    <n v="118"/>
    <n v="6"/>
    <n v="4"/>
    <n v="153"/>
    <n v="8"/>
    <n v="8"/>
    <n v="518.64302143031546"/>
    <n v="305.04886240753689"/>
    <n v="7"/>
    <n v="33.042553369862972"/>
    <n v="4.4727347934246584"/>
    <n v="7518.5036555656625"/>
    <n v="125"/>
    <n v="1"/>
    <n v="1.4797995157358006"/>
    <n v="89.007024548511311"/>
  </r>
  <r>
    <d v="2012-06-23T00:00:00"/>
    <x v="0"/>
    <x v="3"/>
    <n v="7"/>
    <n v="0.72"/>
    <n v="0.9565217391304347"/>
    <n v="1.8958904109589332"/>
    <n v="171"/>
    <n v="284"/>
    <n v="1.6608187134502923"/>
    <n v="0.63111111111111107"/>
    <n v="99.398456695401464"/>
    <n v="48"/>
    <n v="62"/>
    <n v="25"/>
    <n v="80"/>
    <n v="38.96434050709842"/>
    <n v="51.659515942224708"/>
    <n v="17.442552434794543"/>
    <n v="16997.136094913651"/>
    <n v="1913.3002223228132"/>
    <n v="2977.2576470131253"/>
    <n v="2938.2242695890418"/>
    <n v="1399.0943481748654"/>
    <n v="11595.860052459433"/>
    <n v="4286.0774557808263"/>
    <n v="1291.4878985556177"/>
    <n v="1395.4041947835633"/>
    <n v="1914.6410859423286"/>
    <n v="1167.141651081042"/>
    <n v="584.54141029600294"/>
    <n v="3306.6454018006334"/>
    <n v="524.57758579726021"/>
    <n v="1961.3196736876725"/>
    <n v="3199.1437545205476"/>
    <n v="1507.6433274739743"/>
    <n v="2144.5365665909662"/>
    <n v="1443.9183736118207"/>
    <n v="590.60549826588203"/>
    <n v="3013.6239030107854"/>
    <n v="33076.090207835929"/>
    <n v="15159.960850565076"/>
    <n v="17916.129357270853"/>
    <n v="2846.4599053780148"/>
    <n v="2163.4265561804614"/>
    <n v="2009.783547976489"/>
    <n v="2146.038467678989"/>
    <n v="9165.7084772139533"/>
    <n v="8750.4208800568995"/>
    <n v="4.0027539945205524"/>
    <n v="4.278617808219181"/>
    <n v="386"/>
    <n v="13"/>
    <n v="171"/>
    <n v="9"/>
    <n v="6"/>
    <n v="215"/>
    <n v="12"/>
    <n v="13"/>
    <n v="641.62949691026597"/>
    <n v="426.31676131620628"/>
    <n v="10"/>
    <n v="33.754019178082146"/>
    <n v="4.3846344613698642"/>
    <n v="7826.4522185843161"/>
    <n v="126"/>
    <n v="0"/>
    <n v="2.2891763543547965"/>
    <n v="142.19150283548296"/>
  </r>
  <r>
    <d v="2012-06-22T00:00:00"/>
    <x v="0"/>
    <x v="3"/>
    <n v="6"/>
    <n v="0.72"/>
    <n v="1"/>
    <n v="1.8931506849315358"/>
    <n v="178"/>
    <n v="306"/>
    <n v="1.7191011235955056"/>
    <n v="0.68"/>
    <n v="103.51551684777597"/>
    <n v="52"/>
    <n v="68"/>
    <n v="26"/>
    <n v="80"/>
    <n v="38.557032854794564"/>
    <n v="50.422592140274027"/>
    <n v="19.773906819287692"/>
    <n v="18425.761998904123"/>
    <n v="2137.3144569863039"/>
    <n v="3039.7385293150669"/>
    <n v="2949.6034318684933"/>
    <n v="1550.0259305556158"/>
    <n v="13023.708564151251"/>
    <n v="4626.8439425753477"/>
    <n v="1310.9873956471247"/>
    <n v="1581.9125455430153"/>
    <n v="1923.0064921895598"/>
    <n v="1145.9478093346938"/>
    <n v="616.48060136472577"/>
    <n v="3834.308980876508"/>
    <n v="548.47811391780806"/>
    <n v="2121.3670487671247"/>
    <n v="3333.6911953972613"/>
    <n v="1640.0673918246594"/>
    <n v="2233.2625093643828"/>
    <n v="1351.1765516752796"/>
    <n v="629.04241203625224"/>
    <n v="3430.122276830939"/>
    <n v="35726.424089562766"/>
    <n v="15438.284267704072"/>
    <n v="20288.139821858698"/>
    <n v="2852.836615919372"/>
    <n v="2340.1629662107161"/>
    <n v="2038.1451672871249"/>
    <n v="2153.8693481856271"/>
    <n v="9385.0140976028415"/>
    <n v="10903.125724255853"/>
    <n v="4.3547541041095945"/>
    <n v="4.4674855890410985"/>
    <n v="404"/>
    <n v="13"/>
    <n v="178"/>
    <n v="9"/>
    <n v="6"/>
    <n v="226"/>
    <n v="13"/>
    <n v="12"/>
    <n v="635.33999087689676"/>
    <n v="407.68085208948889"/>
    <n v="11"/>
    <n v="31.250585589041055"/>
    <n v="4.2701536646575349"/>
    <n v="7728.9970856139644"/>
    <n v="126"/>
    <n v="0"/>
    <n v="2.6249382160618424"/>
    <n v="161.01698271316428"/>
  </r>
  <r>
    <d v="2012-06-21T00:00:00"/>
    <x v="0"/>
    <x v="3"/>
    <n v="5"/>
    <n v="0.72"/>
    <n v="0.84347826086956512"/>
    <n v="1.8904109589041385"/>
    <n v="157"/>
    <n v="259"/>
    <n v="1.6496815286624205"/>
    <n v="0.5755555555555556"/>
    <n v="99.278513665474279"/>
    <n v="48"/>
    <n v="59"/>
    <n v="23"/>
    <n v="71"/>
    <n v="37.871891855076214"/>
    <n v="50.646690739726075"/>
    <n v="17.487622173490273"/>
    <n v="15586.726645479461"/>
    <n v="1683.3042285169763"/>
    <n v="2564.0396220607495"/>
    <n v="2737.4034180821932"/>
    <n v="1229.9259322411906"/>
    <n v="10738.661901612306"/>
    <n v="4052.2924284931551"/>
    <n v="1164.8738870136997"/>
    <n v="1241.6211743178094"/>
    <n v="1577.2418637659812"/>
    <n v="1081.3240748915384"/>
    <n v="505.44358558347506"/>
    <n v="3294.7779655836689"/>
    <n v="456.4721303013697"/>
    <n v="1821.6706104109603"/>
    <n v="2888.3435191780836"/>
    <n v="1355.9272451506863"/>
    <n v="1865.2666065012108"/>
    <n v="1404.0627123684703"/>
    <n v="569.65764639245901"/>
    <n v="2683.4265397789604"/>
    <n v="30251.231868862204"/>
    <n v="13534.365461887268"/>
    <n v="16716.866406974936"/>
    <n v="2797.0989461475342"/>
    <n v="2067.3554990516564"/>
    <n v="1894.9504581485514"/>
    <n v="2018.2946714909251"/>
    <n v="8777.6995748386671"/>
    <n v="7939.1668321362686"/>
    <n v="4.1697346849315116"/>
    <n v="4.6428189726027425"/>
    <n v="358"/>
    <n v="11"/>
    <n v="157"/>
    <n v="8"/>
    <n v="6"/>
    <n v="201"/>
    <n v="12"/>
    <n v="11"/>
    <n v="582.41506760113293"/>
    <n v="362.0508410823029"/>
    <n v="9"/>
    <n v="32.251396301369816"/>
    <n v="4.4415206575342481"/>
    <n v="7460.4693622602299"/>
    <n v="126"/>
    <n v="0"/>
    <n v="2.2407258304067854"/>
    <n v="132.6735429124995"/>
  </r>
  <r>
    <d v="2012-06-20T00:00:00"/>
    <x v="0"/>
    <x v="3"/>
    <n v="4"/>
    <n v="0.72"/>
    <n v="0.79130434782608694"/>
    <n v="1.8876712328767411"/>
    <n v="142"/>
    <n v="228"/>
    <n v="1.6056338028169015"/>
    <n v="0.50666666666666671"/>
    <n v="101.23834102995586"/>
    <n v="39"/>
    <n v="49"/>
    <n v="19"/>
    <n v="59"/>
    <n v="37.646161793275262"/>
    <n v="54.286079158356209"/>
    <n v="18.981554759414927"/>
    <n v="14375.844426253732"/>
    <n v="1549.8042577343674"/>
    <n v="2367.0318292069842"/>
    <n v="2972.3597254356177"/>
    <n v="1261.746365660169"/>
    <n v="9324.5107636853299"/>
    <n v="3312.8622378082227"/>
    <n v="1031.435504008768"/>
    <n v="1119.9117308054806"/>
    <n v="1574.744548138463"/>
    <n v="1131.403527601716"/>
    <n v="473.24779978610133"/>
    <n v="2284.8135970961912"/>
    <n v="411.91401619726008"/>
    <n v="1549.5438693698643"/>
    <n v="2532.3447093698637"/>
    <n v="1118.1829610958916"/>
    <n v="1761.9836495497168"/>
    <n v="1440.1300463309829"/>
    <n v="529.34314620454313"/>
    <n v="1880.5287139476372"/>
    <n v="27001.843712643451"/>
    <n v="13511.990637914292"/>
    <n v="13489.853074729157"/>
    <n v="2780.3743528504174"/>
    <n v="2021.4561992921319"/>
    <n v="1871.9771594784404"/>
    <n v="1972.2857563283178"/>
    <n v="8646.0934679493075"/>
    <n v="4843.7596067798513"/>
    <n v="4.0183086904109633"/>
    <n v="4.3363164452054814"/>
    <n v="308"/>
    <n v="9"/>
    <n v="142"/>
    <n v="7"/>
    <n v="4"/>
    <n v="166"/>
    <n v="9"/>
    <n v="9"/>
    <n v="511.35575438965122"/>
    <n v="344.75376963537974"/>
    <n v="9"/>
    <n v="33.188144547945157"/>
    <n v="4.4457752778082202"/>
    <n v="7768.1927816486505"/>
    <n v="126"/>
    <n v="0"/>
    <n v="1.7365497296355965"/>
    <n v="107.06232598991394"/>
  </r>
  <r>
    <d v="2012-06-19T00:00:00"/>
    <x v="0"/>
    <x v="3"/>
    <n v="3"/>
    <n v="0.72"/>
    <n v="0.65217391304347827"/>
    <n v="1.8849315068493437"/>
    <n v="117"/>
    <n v="200"/>
    <n v="1.7094017094017093"/>
    <n v="0.44444444444444442"/>
    <n v="106.0420776469511"/>
    <n v="35"/>
    <n v="43"/>
    <n v="18"/>
    <n v="52"/>
    <n v="39.414688303477377"/>
    <n v="49.171464328767165"/>
    <n v="19.687339005268718"/>
    <n v="12406.923084693279"/>
    <n v="1323.9089496128665"/>
    <n v="1994.5340741374621"/>
    <n v="2777.3688896876724"/>
    <n v="1022.9415643254315"/>
    <n v="7935.9875061555804"/>
    <n v="3074.3456876712353"/>
    <n v="885.08635791780898"/>
    <n v="1023.7416282739734"/>
    <n v="1324.8696001813912"/>
    <n v="1145.8463166449053"/>
    <n v="374.91188134750814"/>
    <n v="2137.5458756892131"/>
    <n v="347.91603287671228"/>
    <n v="1306.4004032876721"/>
    <n v="2315.436953424658"/>
    <n v="993.15087780822"/>
    <n v="1430.7999066760206"/>
    <n v="1427.2079279663944"/>
    <n v="422.01848243033362"/>
    <n v="1682.8779503245141"/>
    <n v="23676.909975566425"/>
    <n v="11920.498643397119"/>
    <n v="11756.411332169308"/>
    <n v="2720.3241313103149"/>
    <n v="1726.9258619650743"/>
    <n v="1789.6578382254661"/>
    <n v="1847.8675522556337"/>
    <n v="8084.7753837564887"/>
    <n v="3671.635948412817"/>
    <n v="4.2569600547945239"/>
    <n v="4.3090170410958928"/>
    <n v="265"/>
    <n v="8"/>
    <n v="117"/>
    <n v="5"/>
    <n v="4"/>
    <n v="148"/>
    <n v="8"/>
    <n v="9"/>
    <n v="445.75727139619732"/>
    <n v="326.862652492937"/>
    <n v="7"/>
    <n v="33.192399780821873"/>
    <n v="4.2257692295890417"/>
    <n v="7526.6824393472234"/>
    <n v="126"/>
    <n v="0"/>
    <n v="1.5619645742871173"/>
    <n v="93.304851842613559"/>
  </r>
  <r>
    <d v="2012-06-18T00:00:00"/>
    <x v="0"/>
    <x v="3"/>
    <n v="2"/>
    <n v="0.72"/>
    <n v="0.65217391304347827"/>
    <n v="1.8821917808219464"/>
    <n v="113"/>
    <n v="199"/>
    <n v="1.7610619469026549"/>
    <n v="0.44222222222222224"/>
    <n v="102.41189589673591"/>
    <n v="34"/>
    <n v="44"/>
    <n v="17"/>
    <n v="55"/>
    <n v="39.674503204776997"/>
    <n v="54.299631403319957"/>
    <n v="17.62563983868495"/>
    <n v="11572.544236331158"/>
    <n v="1319.7359170935094"/>
    <n v="1994.6011654098863"/>
    <n v="2920.5937453808228"/>
    <n v="1022.9643282296603"/>
    <n v="6954.1209144042978"/>
    <n v="3094.6112499726055"/>
    <n v="923.09373385643926"/>
    <n v="969.41019112767231"/>
    <n v="1250.4519353350279"/>
    <n v="1068.9795785406964"/>
    <n v="380.74196701787906"/>
    <n v="2286.9416940631136"/>
    <n v="342.6715393150684"/>
    <n v="1371.0795644493162"/>
    <n v="2294.8770122465753"/>
    <n v="1017.8707505095902"/>
    <n v="1472.1197562681818"/>
    <n v="1383.5156867925903"/>
    <n v="422.02787376670307"/>
    <n v="1748.8355496930749"/>
    <n v="22905.894194901939"/>
    <n v="11915.99603674145"/>
    <n v="10989.898158160486"/>
    <n v="2700.2841538191565"/>
    <n v="1704.1316913117321"/>
    <n v="1753.6961416281661"/>
    <n v="1886.1910599476798"/>
    <n v="8044.3030467067347"/>
    <n v="2945.5951114537547"/>
    <n v="4.1726538082191826"/>
    <n v="4.5428566369863042"/>
    <n v="263"/>
    <n v="8"/>
    <n v="113"/>
    <n v="5"/>
    <n v="4"/>
    <n v="150"/>
    <n v="9"/>
    <n v="9"/>
    <n v="472.9507358511799"/>
    <n v="324.02081770723237"/>
    <n v="6"/>
    <n v="33.518328027397217"/>
    <n v="4.4982548810958916"/>
    <n v="7533.316333769435"/>
    <n v="126"/>
    <n v="0"/>
    <n v="1.4588393306804741"/>
    <n v="87.221413953654647"/>
  </r>
  <r>
    <d v="2012-06-17T00:00:00"/>
    <x v="0"/>
    <x v="3"/>
    <n v="1"/>
    <n v="0.72"/>
    <n v="0.68695652173913047"/>
    <n v="1.879452054794549"/>
    <n v="125"/>
    <n v="207"/>
    <n v="1.6559999999999999"/>
    <n v="0.46"/>
    <n v="97.510385982361015"/>
    <n v="36"/>
    <n v="46"/>
    <n v="18"/>
    <n v="57"/>
    <n v="39.21431459538929"/>
    <n v="50.830903893698682"/>
    <n v="17.384424257822658"/>
    <n v="12188.798247795126"/>
    <n v="1384.3204656486018"/>
    <n v="1994.5360719071818"/>
    <n v="2808.7314647671246"/>
    <n v="1064.9189067958353"/>
    <n v="7704.9322699735867"/>
    <n v="3215.5737968219219"/>
    <n v="914.9562700865763"/>
    <n v="990.91218269589149"/>
    <n v="1375.3379757299913"/>
    <n v="1122.3954169975962"/>
    <n v="419.45424578010676"/>
    <n v="2204.2546110966955"/>
    <n v="347.31730356164371"/>
    <n v="1385.501973041097"/>
    <n v="2331.3940989041098"/>
    <n v="1119.5751957041107"/>
    <n v="1519.1014882134059"/>
    <n v="1381.8007890467127"/>
    <n v="429.52150447627196"/>
    <n v="1853.3647894745716"/>
    <n v="23878.34953425908"/>
    <n v="12115.797863714226"/>
    <n v="11762.551670544854"/>
    <n v="2727.2661361172886"/>
    <n v="1752.3725140489967"/>
    <n v="1775.9734829521269"/>
    <n v="1901.3010999790472"/>
    <n v="8156.9132330974589"/>
    <n v="3605.6384374473946"/>
    <n v="4.0632054904109633"/>
    <n v="4.4705268082191809"/>
    <n v="282"/>
    <n v="9"/>
    <n v="125"/>
    <n v="6"/>
    <n v="4"/>
    <n v="157"/>
    <n v="9"/>
    <n v="8"/>
    <n v="469.45491547761128"/>
    <n v="315.87382073013254"/>
    <n v="7"/>
    <n v="33.779995890410916"/>
    <n v="4.4233616043835626"/>
    <n v="7494.7405797052634"/>
    <n v="126"/>
    <n v="0"/>
    <n v="1.5694408025804445"/>
    <n v="93.353584686863911"/>
  </r>
  <r>
    <d v="2012-06-16T00:00:00"/>
    <x v="0"/>
    <x v="3"/>
    <n v="7"/>
    <n v="0.72"/>
    <n v="0.9565217391304347"/>
    <n v="1.8767123287671517"/>
    <n v="166"/>
    <n v="290"/>
    <n v="1.7469879518072289"/>
    <n v="0.64444444444444449"/>
    <n v="102.1262929368457"/>
    <n v="51"/>
    <n v="65"/>
    <n v="25"/>
    <n v="75"/>
    <n v="38.756219178082226"/>
    <n v="52.300267476164429"/>
    <n v="19.919849503561668"/>
    <n v="16952.964627516387"/>
    <n v="1935.1279876116762"/>
    <n v="2893.6220521357936"/>
    <n v="2785.7207894794528"/>
    <n v="1500.4144555225726"/>
    <n v="11708.335317990244"/>
    <n v="4495.7214246575386"/>
    <n v="1307.5066869041107"/>
    <n v="1493.988712767125"/>
    <n v="1933.922769877817"/>
    <n v="1068.9164538356772"/>
    <n v="569.83165240401036"/>
    <n v="3724.5459482112701"/>
    <n v="502.47169397260262"/>
    <n v="1876.1940427397276"/>
    <n v="3347.3631369863028"/>
    <n v="1508.4673052054811"/>
    <n v="2165.3557382780282"/>
    <n v="1458.3893128637699"/>
    <n v="607.92618451740918"/>
    <n v="3002.824943244907"/>
    <n v="33419.805618360951"/>
    <n v="14984.099408914535"/>
    <n v="18435.706209446424"/>
    <n v="2862.3039501616022"/>
    <n v="2182.7978214672394"/>
    <n v="2043.0124191672744"/>
    <n v="2117.2963303997799"/>
    <n v="9205.4105211958959"/>
    <n v="9230.2956882505205"/>
    <n v="4.1634177534246621"/>
    <n v="4.5512657876712348"/>
    <n v="382"/>
    <n v="12"/>
    <n v="166"/>
    <n v="9"/>
    <n v="6"/>
    <n v="216"/>
    <n v="11"/>
    <n v="14"/>
    <n v="648.77324974136923"/>
    <n v="413.50357362471112"/>
    <n v="9"/>
    <n v="32.304250136986255"/>
    <n v="4.5199498301369871"/>
    <n v="7602.8697163081815"/>
    <n v="126"/>
    <n v="0"/>
    <n v="2.4248352131961135"/>
    <n v="146.31512864640018"/>
  </r>
  <r>
    <d v="2012-06-15T00:00:00"/>
    <x v="0"/>
    <x v="3"/>
    <n v="6"/>
    <n v="0.72"/>
    <n v="1"/>
    <n v="1.8739726027397543"/>
    <n v="183"/>
    <n v="324"/>
    <n v="1.7704918032786885"/>
    <n v="0.72"/>
    <n v="101.82922520547953"/>
    <n v="58"/>
    <n v="71"/>
    <n v="28"/>
    <n v="91"/>
    <n v="36.40000842051613"/>
    <n v="49.900277231154639"/>
    <n v="17.391753021947931"/>
    <n v="18634.748212602753"/>
    <n v="2002.3609512328794"/>
    <n v="3165.1129756405462"/>
    <n v="2828.6267832986309"/>
    <n v="1487.4601237742461"/>
    <n v="13155.909281122211"/>
    <n v="4695.601086246581"/>
    <n v="1397.2077624723299"/>
    <n v="1582.6495249972618"/>
    <n v="1872.2720852583216"/>
    <n v="1157.9586324400982"/>
    <n v="618.36209279108073"/>
    <n v="4026.8655632266718"/>
    <n v="597.45091541917782"/>
    <n v="2282.1634833534267"/>
    <n v="3456.5105411506861"/>
    <n v="1695.1809528986321"/>
    <n v="2193.8452855006603"/>
    <n v="1333.6387003756547"/>
    <n v="633.00016390073938"/>
    <n v="3870.8217430448694"/>
    <n v="36343.873430373729"/>
    <n v="15290.27684297998"/>
    <n v="21053.596587393753"/>
    <n v="2852.2940242773188"/>
    <n v="2319.1491153343104"/>
    <n v="2044.9426737109729"/>
    <n v="2153.6609261618587"/>
    <n v="9370.04673948446"/>
    <n v="11683.549847909289"/>
    <n v="4.360033315068498"/>
    <n v="4.5869796438356198"/>
    <n v="431"/>
    <n v="14"/>
    <n v="183"/>
    <n v="9"/>
    <n v="6"/>
    <n v="248"/>
    <n v="15"/>
    <n v="14"/>
    <n v="613.21310514044455"/>
    <n v="426.64996574272379"/>
    <n v="10"/>
    <n v="32.565827287671191"/>
    <n v="4.5857549567123295"/>
    <n v="7602.0593355362389"/>
    <n v="126"/>
    <n v="0"/>
    <n v="2.7694596500947544"/>
    <n v="167.09203640788692"/>
  </r>
  <r>
    <d v="2012-06-14T00:00:00"/>
    <x v="0"/>
    <x v="3"/>
    <n v="5"/>
    <n v="0.72"/>
    <n v="0.84347826086956512"/>
    <n v="1.8712328767123569"/>
    <n v="153"/>
    <n v="272"/>
    <n v="1.7777777777777777"/>
    <n v="0.60444444444444445"/>
    <n v="105.23934533805146"/>
    <n v="49"/>
    <n v="62"/>
    <n v="23"/>
    <n v="69"/>
    <n v="38.054081350610929"/>
    <n v="52.203625486027455"/>
    <n v="20.128918093150705"/>
    <n v="16101.619836721873"/>
    <n v="1778.526056176298"/>
    <n v="2618.5009104319024"/>
    <n v="2925.9804125589048"/>
    <n v="1355.4551363612049"/>
    <n v="10980.209433546157"/>
    <n v="4224.0030299178134"/>
    <n v="1200.6833861786315"/>
    <n v="1388.8953484273986"/>
    <n v="1599.2016629249783"/>
    <n v="1135.6566622013238"/>
    <n v="496.48617508609902"/>
    <n v="3582.2372643114427"/>
    <n v="472.75142873424647"/>
    <n v="1798.0757539068509"/>
    <n v="3188.1947029041103"/>
    <n v="1424.3731147397273"/>
    <n v="1865.1953315066944"/>
    <n v="1425.5767842337261"/>
    <n v="539.35991396047996"/>
    <n v="3053.262970584035"/>
    <n v="31577.12265770695"/>
    <n v="13961.412989265311"/>
    <n v="17615.709668441636"/>
    <n v="2800.3388114153136"/>
    <n v="2037.5959941292947"/>
    <n v="1920.9834949767992"/>
    <n v="2066.2220726887572"/>
    <n v="8825.1403732101644"/>
    <n v="8790.5692952314748"/>
    <n v="4.3889322082191828"/>
    <n v="4.6812038356164418"/>
    <n v="356"/>
    <n v="12"/>
    <n v="153"/>
    <n v="8"/>
    <n v="5"/>
    <n v="203"/>
    <n v="11"/>
    <n v="13"/>
    <n v="586.2691109253343"/>
    <n v="382.03087687240213"/>
    <n v="9"/>
    <n v="31.443567246575302"/>
    <n v="4.1767278356164388"/>
    <n v="7727.4849081262055"/>
    <n v="126"/>
    <n v="0"/>
    <n v="2.2796174794100206"/>
    <n v="139.80721959080662"/>
  </r>
  <r>
    <d v="2012-06-13T00:00:00"/>
    <x v="0"/>
    <x v="3"/>
    <n v="4"/>
    <n v="0.72"/>
    <n v="0.79130434782608694"/>
    <n v="1.8684931506849596"/>
    <n v="148"/>
    <n v="238"/>
    <n v="1.6081081081081081"/>
    <n v="0.52888888888888885"/>
    <n v="94.544398762970303"/>
    <n v="43"/>
    <n v="50"/>
    <n v="20"/>
    <n v="61"/>
    <n v="40.354003655324838"/>
    <n v="52.365697941698684"/>
    <n v="18.611851718805315"/>
    <n v="13992.571016919605"/>
    <n v="1629.4319975985725"/>
    <n v="2451.8022266440871"/>
    <n v="2862.848302421919"/>
    <n v="1247.3960244431969"/>
    <n v="9059.9564610089747"/>
    <n v="3752.9223399452098"/>
    <n v="1047.3139588339736"/>
    <n v="1135.3229548471243"/>
    <n v="1565.7674890258509"/>
    <n v="1089.9755309122988"/>
    <n v="478.03118783360992"/>
    <n v="2801.7850458545481"/>
    <n v="434.68881810410954"/>
    <n v="1679.3603001863028"/>
    <n v="2717.5885765479456"/>
    <n v="1235.149358991782"/>
    <n v="1710.0443977187815"/>
    <n v="1373.5502902391277"/>
    <n v="519.24434409853416"/>
    <n v="2463.9480217736973"/>
    <n v="27624.349321974623"/>
    <n v="13298.659793337407"/>
    <n v="14325.68952863722"/>
    <n v="2774.7341388800855"/>
    <n v="1957.1348958006647"/>
    <n v="1900.0799963530017"/>
    <n v="1995.0315477601721"/>
    <n v="8626.980578793924"/>
    <n v="5698.7089498432924"/>
    <n v="4.3591443287671279"/>
    <n v="4.5953811369863047"/>
    <n v="322"/>
    <n v="10"/>
    <n v="148"/>
    <n v="8"/>
    <n v="5"/>
    <n v="174"/>
    <n v="10"/>
    <n v="10"/>
    <n v="576.395981051484"/>
    <n v="360.20393192778846"/>
    <n v="8"/>
    <n v="31.544159452054753"/>
    <n v="4.2469361621917816"/>
    <n v="7546.1614346774131"/>
    <n v="126"/>
    <n v="0"/>
    <n v="1.8984075085917667"/>
    <n v="113.69594863997794"/>
  </r>
  <r>
    <d v="2012-06-12T00:00:00"/>
    <x v="0"/>
    <x v="3"/>
    <n v="3"/>
    <n v="0.72"/>
    <n v="0.65217391304347827"/>
    <n v="1.8657534246575622"/>
    <n v="112"/>
    <n v="211"/>
    <n v="1.8839285714285714"/>
    <n v="0.46888888888888891"/>
    <n v="109.75949762613809"/>
    <n v="38"/>
    <n v="46"/>
    <n v="18"/>
    <n v="57"/>
    <n v="37.110918940639309"/>
    <n v="52.881925755616493"/>
    <n v="17.948692564325899"/>
    <n v="12293.063734127465"/>
    <n v="1362.791638356166"/>
    <n v="1987.0712927142338"/>
    <n v="2834.1074684712335"/>
    <n v="968.14920253293599"/>
    <n v="7866.5274087652278"/>
    <n v="3117.3171910137021"/>
    <n v="951.87466360109693"/>
    <n v="1023.0754761665762"/>
    <n v="1295.6474727973759"/>
    <n v="1137.8162384614609"/>
    <n v="396.70769043024671"/>
    <n v="2262.095929092291"/>
    <n v="368.61401593972596"/>
    <n v="1418.855475726029"/>
    <n v="2468.3335190136991"/>
    <n v="1111.2414961972615"/>
    <n v="1387.9938812151811"/>
    <n v="1451.4670347877886"/>
    <n v="432.57339230641315"/>
    <n v="2095.0101985673327"/>
    <n v="24115.167210141724"/>
    <n v="11891.533673716869"/>
    <n v="12223.633536424852"/>
    <n v="2703.0877086194178"/>
    <n v="1721.5087104234667"/>
    <n v="1758.1496084380383"/>
    <n v="1852.310846183356"/>
    <n v="8035.0568736642781"/>
    <n v="4188.5766627605772"/>
    <n v="3.9940778301369906"/>
    <n v="4.3205457534246605"/>
    <n v="271"/>
    <n v="8"/>
    <n v="112"/>
    <n v="5"/>
    <n v="4"/>
    <n v="159"/>
    <n v="8"/>
    <n v="10"/>
    <n v="465.21385422737166"/>
    <n v="320.39676245536799"/>
    <n v="6"/>
    <n v="31.837928643835575"/>
    <n v="4.4314430597260284"/>
    <n v="7585.8609086160177"/>
    <n v="126"/>
    <n v="0"/>
    <n v="1.611370638570667"/>
    <n v="97.012964574800407"/>
  </r>
  <r>
    <d v="2012-06-11T00:00:00"/>
    <x v="0"/>
    <x v="3"/>
    <n v="2"/>
    <n v="0.72"/>
    <n v="0.65217391304347827"/>
    <n v="1.8630136986301649"/>
    <n v="123"/>
    <n v="185"/>
    <n v="1.5040650406504066"/>
    <n v="0.41111111111111109"/>
    <n v="92.873567599761813"/>
    <n v="33"/>
    <n v="42"/>
    <n v="16"/>
    <n v="48"/>
    <n v="36.698601716895013"/>
    <n v="49.172773438356217"/>
    <n v="19.88335131164386"/>
    <n v="11423.448814770703"/>
    <n v="1390.64736628946"/>
    <n v="2026.8015526956515"/>
    <n v="2937.1833863013703"/>
    <n v="966.17245533770085"/>
    <n v="6883.9387867254409"/>
    <n v="2752.3951287671262"/>
    <n v="786.76437501369946"/>
    <n v="954.40086295890524"/>
    <n v="1225.0636837435718"/>
    <n v="1084.3447056033617"/>
    <n v="390.89386767224977"/>
    <n v="1793.2581097205477"/>
    <n v="340.52160328767116"/>
    <n v="1267.6766860273983"/>
    <n v="2027.3082575342469"/>
    <n v="929.36571616438459"/>
    <n v="1415.0620122332855"/>
    <n v="1385.4914835393845"/>
    <n v="439.71581168102432"/>
    <n v="1324.6029555600062"/>
    <n v="21872.528810813601"/>
    <n v="11870.728958807602"/>
    <n v="10001.799852005995"/>
    <n v="2715.0929891791193"/>
    <n v="1733.8848044072524"/>
    <n v="1751.5528845373938"/>
    <n v="1889.4805855299485"/>
    <n v="8090.0112636537133"/>
    <n v="1911.7885883522858"/>
    <n v="4.2660614794520599"/>
    <n v="4.7252876712328797"/>
    <n v="262"/>
    <n v="8"/>
    <n v="123"/>
    <n v="6"/>
    <n v="5"/>
    <n v="139"/>
    <n v="7"/>
    <n v="8"/>
    <n v="530.33927916814594"/>
    <n v="291.39952413876074"/>
    <n v="7"/>
    <n v="32.357145205479405"/>
    <n v="4.3961315068493159"/>
    <n v="7579.0939667874118"/>
    <n v="126"/>
    <n v="0"/>
    <n v="1.3196563990148691"/>
    <n v="79.379363904809495"/>
  </r>
  <r>
    <d v="2012-06-10T00:00:00"/>
    <x v="0"/>
    <x v="3"/>
    <n v="1"/>
    <n v="0.72"/>
    <n v="0.68695652173913047"/>
    <n v="1.8602739726027675"/>
    <n v="127"/>
    <n v="198"/>
    <n v="1.5590551181102361"/>
    <n v="0.44"/>
    <n v="94.738289593824675"/>
    <n v="36"/>
    <n v="45"/>
    <n v="17"/>
    <n v="51"/>
    <n v="38.49686093150688"/>
    <n v="53.827298890056454"/>
    <n v="18.743937218630158"/>
    <n v="12031.762778415734"/>
    <n v="1378.8902719618839"/>
    <n v="2149.5925072279397"/>
    <n v="2899.8456641753428"/>
    <n v="1055.6126878094863"/>
    <n v="7305.6021911648468"/>
    <n v="3118.2457354520575"/>
    <n v="915.06408113095972"/>
    <n v="955.94079815013799"/>
    <n v="1287.7384748650611"/>
    <n v="1160.0141844467551"/>
    <n v="417.0662518927939"/>
    <n v="2124.4317035285449"/>
    <n v="352.21837344657519"/>
    <n v="1376.7198604273983"/>
    <n v="2211.8612168219188"/>
    <n v="1002.7400121863024"/>
    <n v="1573.0805579079499"/>
    <n v="1441.0280088857987"/>
    <n v="439.31160408273092"/>
    <n v="1490.1192920057147"/>
    <n v="23343.44312799297"/>
    <n v="12423.289941293859"/>
    <n v="10920.153186699106"/>
    <n v="2724.7822586132102"/>
    <n v="1847.9854611991391"/>
    <n v="1774.2499990610318"/>
    <n v="1902.9620054965253"/>
    <n v="8249.9797243699068"/>
    <n v="2670.173462329205"/>
    <n v="4.0686868602739761"/>
    <n v="4.7249784246575368"/>
    <n v="276"/>
    <n v="9"/>
    <n v="127"/>
    <n v="6"/>
    <n v="5"/>
    <n v="149"/>
    <n v="8"/>
    <n v="9"/>
    <n v="528.78393268772015"/>
    <n v="326.85853349314345"/>
    <n v="7"/>
    <n v="30.847875589041053"/>
    <n v="4.5234738509589052"/>
    <n v="7680.713664398465"/>
    <n v="126"/>
    <n v="0"/>
    <n v="1.4217628288001471"/>
    <n v="86.667882434119889"/>
  </r>
  <r>
    <d v="2012-06-09T00:00:00"/>
    <x v="0"/>
    <x v="3"/>
    <n v="7"/>
    <n v="0.72"/>
    <n v="0.9565217391304347"/>
    <n v="1.8575342465753701"/>
    <n v="169"/>
    <n v="291"/>
    <n v="1.7218934911242603"/>
    <n v="0.64666666666666661"/>
    <n v="104.49213899003004"/>
    <n v="54"/>
    <n v="64"/>
    <n v="26"/>
    <n v="80"/>
    <n v="36.460167936847029"/>
    <n v="47.63849682840889"/>
    <n v="18.420960047794537"/>
    <n v="17659.171489315078"/>
    <n v="1882.5517916855295"/>
    <n v="3054.2899401262648"/>
    <n v="2922.6830281643843"/>
    <n v="1464.0112468499815"/>
    <n v="12100.739065859974"/>
    <n v="4302.2998165479494"/>
    <n v="1238.6009175386312"/>
    <n v="1473.676803823563"/>
    <n v="1860.9206952543702"/>
    <n v="1154.4138036570096"/>
    <n v="573.90586864955003"/>
    <n v="3425.3371703492148"/>
    <n v="537.20339621917788"/>
    <n v="2052.6962561753439"/>
    <n v="3355.0130016986309"/>
    <n v="1455.5666288219193"/>
    <n v="2075.4016246646697"/>
    <n v="1379.2728360931815"/>
    <n v="630.79088967232042"/>
    <n v="3315.0139324848997"/>
    <n v="33956.780101825818"/>
    <n v="15115.689933131731"/>
    <n v="18841.090168694089"/>
    <n v="2864.7149703960613"/>
    <n v="2305.3016479246808"/>
    <n v="1970.8238078065856"/>
    <n v="2172.47597405945"/>
    <n v="9313.3164001867772"/>
    <n v="9527.773768507308"/>
    <n v="4.0389434301369906"/>
    <n v="4.2792003698630161"/>
    <n v="393"/>
    <n v="12"/>
    <n v="169"/>
    <n v="9"/>
    <n v="5"/>
    <n v="224"/>
    <n v="12"/>
    <n v="13"/>
    <n v="616.41289356194568"/>
    <n v="400.58486245099664"/>
    <n v="9"/>
    <n v="33.170543287671194"/>
    <n v="4.2815566991780827"/>
    <n v="7748.1416442314239"/>
    <n v="125"/>
    <n v="0"/>
    <n v="2.4316914989185161"/>
    <n v="150.7287213495527"/>
  </r>
  <r>
    <d v="2012-06-08T00:00:00"/>
    <x v="0"/>
    <x v="3"/>
    <n v="6"/>
    <n v="0.72"/>
    <n v="1"/>
    <n v="1.8547945205479728"/>
    <n v="176"/>
    <n v="281"/>
    <n v="1.5965909090909092"/>
    <n v="0.62444444444444447"/>
    <n v="99.188294794520615"/>
    <n v="48"/>
    <n v="60"/>
    <n v="24"/>
    <n v="76"/>
    <n v="38.032834191780864"/>
    <n v="51.027385873972655"/>
    <n v="17.93834352519108"/>
    <n v="17457.139883835629"/>
    <n v="2145.843596712331"/>
    <n v="3010.7584638246558"/>
    <n v="2888.2132202958919"/>
    <n v="1486.1596868383558"/>
    <n v="12217.852109589054"/>
    <n v="4107.5460927123331"/>
    <n v="1224.6572609753437"/>
    <n v="1363.3141079145221"/>
    <n v="2028.2799821102647"/>
    <n v="1131.0026857248433"/>
    <n v="586.91048220272012"/>
    <n v="2949.3243115643718"/>
    <n v="513.29667659178074"/>
    <n v="1993.3933676712347"/>
    <n v="3271.1166348767133"/>
    <n v="1438.7277848547963"/>
    <n v="2261.4971145819472"/>
    <n v="1335.6899774990975"/>
    <n v="618.30071974441069"/>
    <n v="3001.0466521690696"/>
    <n v="33515.035406144678"/>
    <n v="15346.812332822188"/>
    <n v="18168.223073322493"/>
    <n v="2866.6638482114649"/>
    <n v="2323.5162874317716"/>
    <n v="2040.8731394148372"/>
    <n v="2209.5925588356704"/>
    <n v="9440.6458338937446"/>
    <n v="8727.5772394287451"/>
    <n v="4.3108390356164428"/>
    <n v="4.3824062602739744"/>
    <n v="384"/>
    <n v="12"/>
    <n v="176"/>
    <n v="9"/>
    <n v="6"/>
    <n v="208"/>
    <n v="11"/>
    <n v="12"/>
    <n v="629.41460547945201"/>
    <n v="414.24251178302904"/>
    <n v="10"/>
    <n v="33.786752424657486"/>
    <n v="4.3693331528767141"/>
    <n v="7648.236962089004"/>
    <n v="125"/>
    <n v="0"/>
    <n v="2.3754785793613942"/>
    <n v="145.34578458657995"/>
  </r>
  <r>
    <d v="2012-06-07T00:00:00"/>
    <x v="0"/>
    <x v="3"/>
    <n v="5"/>
    <n v="0.72"/>
    <n v="0.84347826086956512"/>
    <n v="1.8520547945205754"/>
    <n v="155"/>
    <n v="264"/>
    <n v="1.7032258064516128"/>
    <n v="0.58666666666666667"/>
    <n v="98.762622940075772"/>
    <n v="48"/>
    <n v="58"/>
    <n v="24"/>
    <n v="71"/>
    <n v="37.862977985009081"/>
    <n v="51.016992243287717"/>
    <n v="18.459725993934029"/>
    <n v="15308.206555711744"/>
    <n v="1747.637958060752"/>
    <n v="2524.2032212261956"/>
    <n v="2902.4539499835628"/>
    <n v="1274.2487411347893"/>
    <n v="10354.938601427948"/>
    <n v="4013.4756664109623"/>
    <n v="1224.4078138389052"/>
    <n v="1310.6405455693161"/>
    <n v="1671.0027219974029"/>
    <n v="1162.1377270211105"/>
    <n v="485.51760388650757"/>
    <n v="3229.8659729141636"/>
    <n v="475.26061729315052"/>
    <n v="1715.7048291945221"/>
    <n v="3025.8126956712335"/>
    <n v="1407.3535698410974"/>
    <n v="1865.1240565121775"/>
    <n v="1338.1746691222186"/>
    <n v="536.73042205238244"/>
    <n v="2884.1025643132257"/>
    <n v="30228.500251591682"/>
    <n v="13759.593112936347"/>
    <n v="16468.907138655337"/>
    <n v="2797.2882151850827"/>
    <n v="2068.0358721480147"/>
    <n v="1950.9307528939612"/>
    <n v="2020.1633838163864"/>
    <n v="8836.4182240434457"/>
    <n v="7632.4889146118876"/>
    <n v="4.1470313424657572"/>
    <n v="4.6700615342465781"/>
    <n v="356"/>
    <n v="11"/>
    <n v="155"/>
    <n v="8"/>
    <n v="5"/>
    <n v="201"/>
    <n v="10"/>
    <n v="12"/>
    <n v="562.01146361599433"/>
    <n v="363.23620479557439"/>
    <n v="10"/>
    <n v="33.630014465753383"/>
    <n v="4.2285345183561649"/>
    <n v="7640.5969182749577"/>
    <n v="125"/>
    <n v="0"/>
    <n v="2.1554477110635979"/>
    <n v="131.75125710924269"/>
  </r>
  <r>
    <d v="2012-06-06T00:00:00"/>
    <x v="0"/>
    <x v="3"/>
    <n v="4"/>
    <n v="0.72"/>
    <n v="0.79130434782608694"/>
    <n v="1.8493150684931781"/>
    <n v="146"/>
    <n v="246"/>
    <n v="1.6849315068493151"/>
    <n v="0.54666666666666663"/>
    <n v="97.368941264777717"/>
    <n v="45"/>
    <n v="52"/>
    <n v="22"/>
    <n v="69"/>
    <n v="38.322221155204097"/>
    <n v="48.623344139477005"/>
    <n v="18.383304843359163"/>
    <n v="14215.865424657546"/>
    <n v="1681.4067073257906"/>
    <n v="2495.699172982012"/>
    <n v="2948.2101715068502"/>
    <n v="1237.8908711642639"/>
    <n v="9215.4719163302125"/>
    <n v="3717.2554520547974"/>
    <n v="1069.713571068494"/>
    <n v="1268.4480341917822"/>
    <n v="1587.9529161096655"/>
    <n v="1058.5826975264188"/>
    <n v="460.67716099883307"/>
    <n v="2948.2042826801567"/>
    <n v="446.34573616438342"/>
    <n v="1683.3495583561657"/>
    <n v="2700.9216164383565"/>
    <n v="1303.6549610958918"/>
    <n v="1711.7080492034015"/>
    <n v="1414.5965604128601"/>
    <n v="508.63322810116955"/>
    <n v="2499.3340343373666"/>
    <n v="28086.961061353206"/>
    <n v="13423.950828005474"/>
    <n v="14663.010233347737"/>
    <n v="2758.6855084223816"/>
    <n v="1920.4475658347671"/>
    <n v="1869.2261234636755"/>
    <n v="1967.0987349167863"/>
    <n v="8515.4579326376115"/>
    <n v="6147.5523007101201"/>
    <n v="4.0502728767123326"/>
    <n v="4.458312157534249"/>
    <n v="334"/>
    <n v="10"/>
    <n v="146"/>
    <n v="7"/>
    <n v="5"/>
    <n v="188"/>
    <n v="11"/>
    <n v="12"/>
    <n v="549.1890588208048"/>
    <n v="380.13773306703774"/>
    <n v="9"/>
    <n v="33.537668835616394"/>
    <n v="4.5404736712328768"/>
    <n v="7628.337836184035"/>
    <n v="125"/>
    <n v="0"/>
    <n v="1.9221763047509042"/>
    <n v="117.3040818667819"/>
  </r>
  <r>
    <d v="2012-06-05T00:00:00"/>
    <x v="0"/>
    <x v="3"/>
    <n v="3"/>
    <n v="0.72"/>
    <n v="0.65217391304347827"/>
    <n v="1.8465753424657807"/>
    <n v="117"/>
    <n v="190"/>
    <n v="1.6239316239316239"/>
    <n v="0.42222222222222222"/>
    <n v="100.64042369542319"/>
    <n v="33"/>
    <n v="41"/>
    <n v="17"/>
    <n v="50"/>
    <n v="38.562420821917847"/>
    <n v="50.185156061240981"/>
    <n v="18.130948487013715"/>
    <n v="11774.929572364514"/>
    <n v="1322.922219416321"/>
    <n v="1947.8676258611072"/>
    <n v="2747.5705013917818"/>
    <n v="1042.2465333212624"/>
    <n v="7360.1671312066846"/>
    <n v="2853.6191408219206"/>
    <n v="853.14765304109665"/>
    <n v="906.54742435068567"/>
    <n v="1347.3281956356241"/>
    <n v="1160.9559859169456"/>
    <n v="382.01679624989151"/>
    <n v="1723.0132404112421"/>
    <n v="328.29964865753414"/>
    <n v="1276.9462531506858"/>
    <n v="2139.236391780822"/>
    <n v="1021.4756804383571"/>
    <n v="1353.7410666970291"/>
    <n v="1337.5612311458935"/>
    <n v="401.5879849010995"/>
    <n v="1673.0676912833774"/>
    <n v="22477.123984021942"/>
    <n v="11720.875921120634"/>
    <n v="10756.248062901304"/>
    <n v="2705.3083110591492"/>
    <n v="1795.7148150106743"/>
    <n v="1762.0778737995113"/>
    <n v="1896.7932890173772"/>
    <n v="8159.8942888867123"/>
    <n v="2596.3537740145957"/>
    <n v="4.0121669917808251"/>
    <n v="4.696441150684934"/>
    <n v="258"/>
    <n v="8"/>
    <n v="117"/>
    <n v="6"/>
    <n v="4"/>
    <n v="141"/>
    <n v="8"/>
    <n v="8"/>
    <n v="490.40039833967103"/>
    <n v="327.97741592084668"/>
    <n v="7"/>
    <n v="30.642079808219133"/>
    <n v="4.1887049731506858"/>
    <n v="7410.3343673019408"/>
    <n v="125"/>
    <n v="0"/>
    <n v="1.4515199355056352"/>
    <n v="86.049984503210439"/>
  </r>
  <r>
    <d v="2012-06-04T00:00:00"/>
    <x v="0"/>
    <x v="3"/>
    <n v="2"/>
    <n v="0.72"/>
    <n v="0.65217391304347827"/>
    <n v="1.8438356164383833"/>
    <n v="120"/>
    <n v="202"/>
    <n v="1.6833333333333333"/>
    <n v="0.44888888888888889"/>
    <n v="101.18911475878505"/>
    <n v="36"/>
    <n v="42"/>
    <n v="17"/>
    <n v="52"/>
    <n v="40.682314689146502"/>
    <n v="51.236456385495615"/>
    <n v="19.54749071114859"/>
    <n v="12142.693771054206"/>
    <n v="1358.7587549732"/>
    <n v="2003.4749976700409"/>
    <n v="2810.5182990246585"/>
    <n v="1045.2676190837399"/>
    <n v="7642.1916102489677"/>
    <n v="3173.2205457534274"/>
    <n v="871.0197585534255"/>
    <n v="1016.4695169797268"/>
    <n v="1328.10695326932"/>
    <n v="1093.0250280256885"/>
    <n v="376.58997553149499"/>
    <n v="2262.9878644600758"/>
    <n v="365.10441741369851"/>
    <n v="1413.4265280876725"/>
    <n v="2355.7517985205486"/>
    <n v="1054.6457677150695"/>
    <n v="1442.0826108912036"/>
    <n v="1420.9200707911657"/>
    <n v="438.52537111062463"/>
    <n v="1887.4004589439951"/>
    <n v="23751.090859050972"/>
    <n v="11958.510925397939"/>
    <n v="11792.579933653038"/>
    <n v="2713.3065889159348"/>
    <n v="1725.3653303767883"/>
    <n v="1795.9625950577654"/>
    <n v="1896.2004385472321"/>
    <n v="8130.8349528977205"/>
    <n v="3661.7449807553121"/>
    <n v="4.3970202739726076"/>
    <n v="4.4037498698630166"/>
    <n v="267"/>
    <n v="9"/>
    <n v="120"/>
    <n v="6"/>
    <n v="4"/>
    <n v="147"/>
    <n v="7"/>
    <n v="8"/>
    <n v="488.27174298153665"/>
    <n v="285.48183232923503"/>
    <n v="7"/>
    <n v="31.483851767123248"/>
    <n v="4.4918350400000016"/>
    <n v="7495.1086689742606"/>
    <n v="125"/>
    <n v="0"/>
    <n v="1.5733701076901006"/>
    <n v="94.3406394692243"/>
  </r>
  <r>
    <d v="2012-06-03T00:00:00"/>
    <x v="0"/>
    <x v="3"/>
    <n v="1"/>
    <n v="0.72"/>
    <n v="0.68695652173913047"/>
    <n v="1.841095890410986"/>
    <n v="121"/>
    <n v="211"/>
    <n v="1.7438016528925619"/>
    <n v="0.46888888888888891"/>
    <n v="106.42141938828217"/>
    <n v="37"/>
    <n v="45"/>
    <n v="19"/>
    <n v="57"/>
    <n v="40.533878014032794"/>
    <n v="46.893541808219219"/>
    <n v="19.136213525537151"/>
    <n v="12876.991745982143"/>
    <n v="1450.7074681215024"/>
    <n v="2187.7095560077942"/>
    <n v="2839.083959934248"/>
    <n v="1036.8299453034422"/>
    <n v="8264.0757528581598"/>
    <n v="3323.7779971506889"/>
    <n v="890.97729435616509"/>
    <n v="1090.7641709556176"/>
    <n v="1301.5714465342546"/>
    <n v="1126.3835593459251"/>
    <n v="419.17596762891458"/>
    <n v="2458.3884889533765"/>
    <n v="387.34701100273958"/>
    <n v="1439.2363414794531"/>
    <n v="2337.7307854246583"/>
    <n v="1088.473863189042"/>
    <n v="1536.9970752755421"/>
    <n v="1448.476284779126"/>
    <n v="446.4525390162878"/>
    <n v="1820.8621020249377"/>
    <n v="24886.006677662011"/>
    <n v="12342.680333825534"/>
    <n v="12543.326343836474"/>
    <n v="2739.4703907848698"/>
    <n v="1798.7003237553156"/>
    <n v="1815.1647275535083"/>
    <n v="1894.3797777191285"/>
    <n v="8247.7152198128224"/>
    <n v="4295.6111240236551"/>
    <n v="4.1788365369863056"/>
    <n v="4.3719761095890437"/>
    <n v="279"/>
    <n v="9"/>
    <n v="121"/>
    <n v="6"/>
    <n v="4"/>
    <n v="158"/>
    <n v="9"/>
    <n v="8"/>
    <n v="501.12590588805659"/>
    <n v="306.33687689654812"/>
    <n v="7"/>
    <n v="32.003546630136945"/>
    <n v="4.6015655736986316"/>
    <n v="7605.5201166871957"/>
    <n v="125"/>
    <n v="0"/>
    <n v="1.649239782604123"/>
    <n v="100.3466107506918"/>
  </r>
  <r>
    <d v="2012-06-02T00:00:00"/>
    <x v="0"/>
    <x v="3"/>
    <n v="7"/>
    <n v="0.72"/>
    <n v="0.9565217391304347"/>
    <n v="1.8383561643835886"/>
    <n v="174"/>
    <n v="298"/>
    <n v="1.7126436781609196"/>
    <n v="0.66222222222222227"/>
    <n v="101.93533928487817"/>
    <n v="54"/>
    <n v="63"/>
    <n v="27"/>
    <n v="80"/>
    <n v="36.557603053506654"/>
    <n v="47.679864144657579"/>
    <n v="18.171469962739742"/>
    <n v="17736.749035568802"/>
    <n v="1939.5559421560474"/>
    <n v="2947.356176930457"/>
    <n v="2896.2957598027406"/>
    <n v="1405.6110522533884"/>
    <n v="12427.041988738261"/>
    <n v="4277.2395572602782"/>
    <n v="1287.3563319057546"/>
    <n v="1453.7175970191795"/>
    <n v="1850.054927886099"/>
    <n v="1098.5254284883692"/>
    <n v="559.75925490693112"/>
    <n v="3509.9738749038124"/>
    <n v="525.48597941917785"/>
    <n v="1990.2471690520565"/>
    <n v="3304.8787019178094"/>
    <n v="1458.8042169863029"/>
    <n v="1995.904139669125"/>
    <n v="1382.6360225109015"/>
    <n v="643.19916017671358"/>
    <n v="3257.6767450186071"/>
    <n v="33974.034531285404"/>
    <n v="14779.341922624724"/>
    <n v="19194.692608660684"/>
    <n v="2827.6976565809969"/>
    <n v="2274.5865047445122"/>
    <n v="1974.3625558456401"/>
    <n v="2106.8307057007564"/>
    <n v="9183.477422871907"/>
    <n v="10011.215185788773"/>
    <n v="3.9900047342465785"/>
    <n v="4.5785805068493177"/>
    <n v="398"/>
    <n v="12"/>
    <n v="174"/>
    <n v="8"/>
    <n v="6"/>
    <n v="224"/>
    <n v="12"/>
    <n v="14"/>
    <n v="583.27403359662185"/>
    <n v="407.21799059516246"/>
    <n v="11"/>
    <n v="33.232505465753377"/>
    <n v="4.5003357983561658"/>
    <n v="7639.6153360668086"/>
    <n v="120"/>
    <n v="0"/>
    <n v="2.512520822618133"/>
    <n v="159.95577173883902"/>
  </r>
  <r>
    <d v="2012-06-01T00:00:00"/>
    <x v="0"/>
    <x v="3"/>
    <n v="6"/>
    <n v="0.72"/>
    <n v="1"/>
    <n v="1.8356164383561913"/>
    <n v="190"/>
    <n v="301"/>
    <n v="1.5842105263157895"/>
    <n v="0.66888888888888887"/>
    <n v="95.092101629416092"/>
    <n v="54"/>
    <n v="69"/>
    <n v="26"/>
    <n v="83"/>
    <n v="36.33439486802542"/>
    <n v="50.830221304109628"/>
    <n v="18.725522237200877"/>
    <n v="18067.499309589057"/>
    <n v="1970.2364054794541"/>
    <n v="3184.8546247890395"/>
    <n v="2801.6751530958913"/>
    <n v="1540.0238044931502"/>
    <n v="12511.182132690426"/>
    <n v="4469.1305687671265"/>
    <n v="1321.5857539068504"/>
    <n v="1554.2183456876728"/>
    <n v="1979.5157060513102"/>
    <n v="1141.8984760732092"/>
    <n v="600.09929015207001"/>
    <n v="3623.4211960850603"/>
    <n v="518.55826438356144"/>
    <n v="2119.8807548493164"/>
    <n v="3267.2521652054802"/>
    <n v="1555.5365970410971"/>
    <n v="2272.3353821533792"/>
    <n v="1406.0076792387722"/>
    <n v="648.64119377255327"/>
    <n v="3134.2435263147495"/>
    <n v="34843.898164909617"/>
    <n v="15575.051309819375"/>
    <n v="19268.846855090236"/>
    <n v="2884.9730117232043"/>
    <n v="2307.2722353878185"/>
    <n v="2043.787562849358"/>
    <n v="2201.4776965265028"/>
    <n v="9437.510506486884"/>
    <n v="9831.3363486033559"/>
    <n v="4.1151881095890452"/>
    <n v="4.4793394520547967"/>
    <n v="422"/>
    <n v="13"/>
    <n v="190"/>
    <n v="9"/>
    <n v="7"/>
    <n v="232"/>
    <n v="12"/>
    <n v="14"/>
    <n v="633.81503851604896"/>
    <n v="417.06616499651432"/>
    <n v="12"/>
    <n v="31.270275342465716"/>
    <n v="4.3551653479452064"/>
    <n v="7657.5597177864365"/>
    <n v="120"/>
    <n v="1"/>
    <n v="2.516316890135891"/>
    <n v="160.57372379241863"/>
  </r>
  <r>
    <d v="2012-05-31T00:00:00"/>
    <x v="0"/>
    <x v="4"/>
    <n v="5"/>
    <n v="0.65"/>
    <n v="0.79999999999999993"/>
    <n v="1.8328767123287939"/>
    <n v="131"/>
    <n v="213"/>
    <n v="1.6259541984732824"/>
    <n v="0.47333333333333333"/>
    <n v="95.982814765241073"/>
    <n v="39"/>
    <n v="44"/>
    <n v="19"/>
    <n v="58"/>
    <n v="37.404900821917849"/>
    <n v="49.814247036770055"/>
    <n v="18.21885135542751"/>
    <n v="12573.748734246581"/>
    <n v="1472.9506608219197"/>
    <n v="2249.7193052580815"/>
    <n v="2713.0097143232883"/>
    <n v="1070.2083964142462"/>
    <n v="8013.7619790728841"/>
    <n v="3104.6067682191815"/>
    <n v="946.47069369863107"/>
    <n v="1056.6933786147956"/>
    <n v="1428.2757076369542"/>
    <n v="1024.2367517566688"/>
    <n v="417.07563813402379"/>
    <n v="2238.1827430049611"/>
    <n v="392.93315171506845"/>
    <n v="1438.1573260273983"/>
    <n v="2481.3820734246583"/>
    <n v="1096.259968701371"/>
    <n v="1642.700151793613"/>
    <n v="1280.8375958869919"/>
    <n v="474.51532610111332"/>
    <n v="2010.6794460867773"/>
    <n v="24563.202755469603"/>
    <n v="12300.578587304981"/>
    <n v="12262.624168164622"/>
    <n v="2745.7177741374544"/>
    <n v="1918.2152994515566"/>
    <n v="1811.9380206803066"/>
    <n v="1946.4990481997845"/>
    <n v="8422.3701424691026"/>
    <n v="3840.2540256955199"/>
    <n v="4.3952252054794565"/>
    <n v="4.4025965273972627"/>
    <n v="291"/>
    <n v="9"/>
    <n v="131"/>
    <n v="6"/>
    <n v="4"/>
    <n v="160"/>
    <n v="9"/>
    <n v="10"/>
    <n v="460.52957374012328"/>
    <n v="340.76358658140805"/>
    <n v="8"/>
    <n v="32.789626397260228"/>
    <n v="4.3110794860273982"/>
    <n v="7214.658281276912"/>
    <n v="120"/>
    <n v="0"/>
    <n v="1.6996819100896181"/>
    <n v="102.18853473470519"/>
  </r>
  <r>
    <d v="2012-05-30T00:00:00"/>
    <x v="0"/>
    <x v="4"/>
    <n v="4"/>
    <n v="0.65"/>
    <n v="0.73333333333333339"/>
    <n v="1.8301369863013965"/>
    <n v="115"/>
    <n v="211"/>
    <n v="1.8347826086956522"/>
    <n v="0.46888888888888891"/>
    <n v="109.7672674115546"/>
    <n v="36"/>
    <n v="45"/>
    <n v="18"/>
    <n v="59"/>
    <n v="40.58701479993239"/>
    <n v="53.072232494246606"/>
    <n v="17.035405851293259"/>
    <n v="12623.235752328779"/>
    <n v="1362.2100076712345"/>
    <n v="2092.5216697512324"/>
    <n v="2776.3899090410964"/>
    <n v="980.03165973041087"/>
    <n v="8136.5025214772731"/>
    <n v="3287.5481987945236"/>
    <n v="955.30018489643896"/>
    <n v="1005.0889452263024"/>
    <n v="1262.3498487463421"/>
    <n v="1052.9705684510459"/>
    <n v="377.99216272907233"/>
    <n v="2554.6247489908051"/>
    <n v="387.7631053150684"/>
    <n v="1477.2505824438367"/>
    <n v="2264.2114253150689"/>
    <n v="1036.9431541479462"/>
    <n v="1416.1176237503046"/>
    <n v="1254.8298213238588"/>
    <n v="438.39034030186684"/>
    <n v="2056.8304818458901"/>
    <n v="24399.5513561392"/>
    <n v="11651.593603825231"/>
    <n v="12747.957752313967"/>
    <n v="2707.152889111419"/>
    <n v="1749.8791473259455"/>
    <n v="1792.0768130429242"/>
    <n v="1874.3827834711064"/>
    <n v="8123.4916329513953"/>
    <n v="4624.4661193625734"/>
    <n v="4.2022433753424693"/>
    <n v="4.4337853698630161"/>
    <n v="273"/>
    <n v="8"/>
    <n v="115"/>
    <n v="6"/>
    <n v="4"/>
    <n v="158"/>
    <n v="9"/>
    <n v="10"/>
    <n v="508.60375987154265"/>
    <n v="323.87936087723256"/>
    <n v="6"/>
    <n v="32.568100273972561"/>
    <n v="4.3021519320547954"/>
    <n v="7249.9126101051361"/>
    <n v="120"/>
    <n v="0"/>
    <n v="1.7583601952036632"/>
    <n v="106.23298126928306"/>
  </r>
  <r>
    <d v="2012-05-29T00:00:00"/>
    <x v="0"/>
    <x v="4"/>
    <n v="3"/>
    <n v="0.65"/>
    <n v="0.55555555555555558"/>
    <n v="1.8273972602739992"/>
    <n v="90"/>
    <n v="164"/>
    <n v="1.8222222222222222"/>
    <n v="0.36444444444444446"/>
    <n v="104.31798092338924"/>
    <n v="29"/>
    <n v="36"/>
    <n v="15"/>
    <n v="44"/>
    <n v="38.511529461749248"/>
    <n v="46.192554376767163"/>
    <n v="18.322002162291426"/>
    <n v="9388.6182831050319"/>
    <n v="1042.0945136986313"/>
    <n v="1597.5033060821916"/>
    <n v="2607.085312175343"/>
    <n v="786.27477304109561"/>
    <n v="5439.8494055050342"/>
    <n v="2503.2494150137013"/>
    <n v="692.88831565150747"/>
    <n v="806.16809514082274"/>
    <n v="999.82859845881637"/>
    <n v="988.22220662871496"/>
    <n v="310.55123188031371"/>
    <n v="1703.7037888381867"/>
    <n v="282.56038520547935"/>
    <n v="1072.8197112986309"/>
    <n v="1768.9984954520548"/>
    <n v="810.10670044931589"/>
    <n v="1129.7933104030708"/>
    <n v="1248.1147218866979"/>
    <n v="314.0466539693021"/>
    <n v="1242.5306061464105"/>
    <n v="18367.503915015175"/>
    <n v="9981.4201145255447"/>
    <n v="8386.0838004896304"/>
    <n v="2645.3343344373352"/>
    <n v="1541.6450128041699"/>
    <n v="1637.9949781717428"/>
    <n v="1719.9595291067724"/>
    <n v="7544.9338545200208"/>
    <n v="841.14994596960969"/>
    <n v="4.1432232328767169"/>
    <n v="4.3210838424657556"/>
    <n v="214"/>
    <n v="6"/>
    <n v="90"/>
    <n v="5"/>
    <n v="3"/>
    <n v="124"/>
    <n v="7"/>
    <n v="7"/>
    <n v="443.63230144876707"/>
    <n v="259.51958481895031"/>
    <n v="6"/>
    <n v="32.604514561643789"/>
    <n v="4.3195907057534253"/>
    <n v="6959.689708240624"/>
    <n v="120"/>
    <n v="0"/>
    <n v="1.2049508170687673"/>
    <n v="69.884031670746921"/>
  </r>
  <r>
    <d v="2012-05-28T00:00:00"/>
    <x v="0"/>
    <x v="4"/>
    <n v="2"/>
    <n v="0.65"/>
    <n v="0.55555555555555558"/>
    <n v="1.8246575342466018"/>
    <n v="92"/>
    <n v="143"/>
    <n v="1.5543478260869565"/>
    <n v="0.31777777777777777"/>
    <n v="96.478112765535116"/>
    <n v="25"/>
    <n v="32"/>
    <n v="12"/>
    <n v="39"/>
    <n v="37.950094831050265"/>
    <n v="54.312109436712383"/>
    <n v="17.40825851178084"/>
    <n v="8875.9863744292306"/>
    <n v="999.95730898021441"/>
    <n v="1524.3165685479448"/>
    <n v="2646.6686602520549"/>
    <n v="789.36671868493136"/>
    <n v="4915.5917359245132"/>
    <n v="2163.1554053698651"/>
    <n v="651.74531324054863"/>
    <n v="678.92208195945273"/>
    <n v="1031.4784027729356"/>
    <n v="985.1113284647455"/>
    <n v="307.27338991383692"/>
    <n v="1169.9596794183485"/>
    <n v="251.69251818082185"/>
    <n v="941.16535232876799"/>
    <n v="1620.9222853698636"/>
    <n v="742.38977963835703"/>
    <n v="1150.6076618941311"/>
    <n v="1331.3592830608052"/>
    <n v="336.64742630373036"/>
    <n v="737.55556425914415"/>
    <n v="16925.93641949712"/>
    <n v="10102.829439895117"/>
    <n v="6823.1069796020056"/>
    <n v="2646.6460381889437"/>
    <n v="1497.8920941014826"/>
    <n v="1670.6610292566577"/>
    <n v="1741.4940237267608"/>
    <n v="7556.6931852738453"/>
    <n v="-733.58620567184153"/>
    <n v="4.0842150575342506"/>
    <n v="4.2758393013698655"/>
    <n v="200"/>
    <n v="6"/>
    <n v="92"/>
    <n v="4"/>
    <n v="3"/>
    <n v="108"/>
    <n v="5"/>
    <n v="7"/>
    <n v="377.41808296081001"/>
    <n v="258.20701346127976"/>
    <n v="5"/>
    <n v="32.576429315068452"/>
    <n v="4.3589991101369874"/>
    <n v="7080.4561023287606"/>
    <n v="120"/>
    <n v="0"/>
    <n v="0.96365359533235251"/>
    <n v="56.859224830016714"/>
  </r>
  <r>
    <d v="2012-05-27T00:00:00"/>
    <x v="0"/>
    <x v="4"/>
    <n v="1"/>
    <n v="0.65"/>
    <n v="0.60000000000000009"/>
    <n v="1.8219178082192045"/>
    <n v="101"/>
    <n v="174"/>
    <n v="1.7227722772277227"/>
    <n v="0.38666666666666666"/>
    <n v="99.302376563135851"/>
    <n v="31"/>
    <n v="39"/>
    <n v="15"/>
    <n v="47"/>
    <n v="36.96274849315072"/>
    <n v="49.720497139726071"/>
    <n v="17.720670873331404"/>
    <n v="10029.540032876721"/>
    <n v="1076.4992095890425"/>
    <n v="1580.3986215452053"/>
    <n v="2583.1357505753426"/>
    <n v="835.10246189589043"/>
    <n v="6107.4024084493249"/>
    <n v="2587.3923945205506"/>
    <n v="745.8074570958911"/>
    <n v="832.87153104657602"/>
    <n v="1013.7283653744855"/>
    <n v="980.97343507705432"/>
    <n v="319.92977770099725"/>
    <n v="1851.4398045104815"/>
    <n v="313.64362849315063"/>
    <n v="1162.7219638356171"/>
    <n v="2026.826367123288"/>
    <n v="854.84756515068568"/>
    <n v="1183.4757052650421"/>
    <n v="1319.4902197281588"/>
    <n v="358.35834316311752"/>
    <n v="1496.7152564464236"/>
    <n v="19630.150149731526"/>
    <n v="10174.592680325293"/>
    <n v="9455.5574694062307"/>
    <n v="2657.6500543775542"/>
    <n v="1536.2773265243384"/>
    <n v="1675.3152060463956"/>
    <n v="1778.4363584927521"/>
    <n v="7647.67894544104"/>
    <n v="1807.8785239651925"/>
    <n v="4.1716665205479488"/>
    <n v="4.5228313013698651"/>
    <n v="233"/>
    <n v="7"/>
    <n v="101"/>
    <n v="5"/>
    <n v="3"/>
    <n v="132"/>
    <n v="7"/>
    <n v="8"/>
    <n v="395.93163041714371"/>
    <n v="263.02631569915201"/>
    <n v="6"/>
    <n v="32.225755684931471"/>
    <n v="4.4906792000000015"/>
    <n v="7009.719448882599"/>
    <n v="120"/>
    <n v="0"/>
    <n v="1.3489209573021523"/>
    <n v="78.796312245051922"/>
  </r>
  <r>
    <d v="2012-05-26T00:00:00"/>
    <x v="0"/>
    <x v="4"/>
    <n v="7"/>
    <n v="0.65"/>
    <n v="0.94444444444444442"/>
    <n v="1.8191780821918071"/>
    <n v="158"/>
    <n v="267"/>
    <n v="1.6898734177215189"/>
    <n v="0.59333333333333338"/>
    <n v="99.714770799375813"/>
    <n v="46"/>
    <n v="56"/>
    <n v="25"/>
    <n v="70"/>
    <n v="39.117191071716405"/>
    <n v="45.677606231934284"/>
    <n v="19.40133808940902"/>
    <n v="15754.933786301379"/>
    <n v="1678.6051299847816"/>
    <n v="2479.9657917369859"/>
    <n v="2561.9084849095898"/>
    <n v="1326.3026912876708"/>
    <n v="11065.361948351914"/>
    <n v="3989.9534893150731"/>
    <n v="1141.9401557983572"/>
    <n v="1358.0936662586314"/>
    <n v="1622.6127449210849"/>
    <n v="999.4334577243111"/>
    <n v="496.49704978797712"/>
    <n v="3371.4440589386886"/>
    <n v="469.0258879561643"/>
    <n v="1789.4439367890427"/>
    <n v="3136.9602940273976"/>
    <n v="1440.851545775344"/>
    <n v="1937.3829846392584"/>
    <n v="1328.1785565097491"/>
    <n v="542.69462759059343"/>
    <n v="3028.0254958083483"/>
    <n v="30759.807892206176"/>
    <n v="13294.976389107222"/>
    <n v="17464.831503098951"/>
    <n v="2793.6827278457508"/>
    <n v="2032.1107684219876"/>
    <n v="1924.3443189095119"/>
    <n v="2042.6471776467768"/>
    <n v="8792.7849928240266"/>
    <n v="8672.0465102749276"/>
    <n v="4.083380778082196"/>
    <n v="4.594464000000003"/>
    <n v="355"/>
    <n v="11"/>
    <n v="158"/>
    <n v="9"/>
    <n v="6"/>
    <n v="197"/>
    <n v="12"/>
    <n v="12"/>
    <n v="604.57376277856781"/>
    <n v="379.92405105787287"/>
    <n v="10"/>
    <n v="33.294525369862974"/>
    <n v="4.3059921972602746"/>
    <n v="7124.466681420251"/>
    <n v="118"/>
    <n v="0"/>
    <n v="2.4513879121148987"/>
    <n v="148.0070466364318"/>
  </r>
  <r>
    <d v="2012-05-25T00:00:00"/>
    <x v="0"/>
    <x v="4"/>
    <n v="6"/>
    <n v="0.65"/>
    <n v="1"/>
    <n v="1.8164383561644097"/>
    <n v="159"/>
    <n v="278"/>
    <n v="1.7484276729559749"/>
    <n v="0.61777777777777776"/>
    <n v="104.28738299302151"/>
    <n v="51"/>
    <n v="59"/>
    <n v="25"/>
    <n v="78"/>
    <n v="36.358565746450836"/>
    <n v="50.468118220800044"/>
    <n v="17.179347244172828"/>
    <n v="16581.693895890421"/>
    <n v="1909.854646575345"/>
    <n v="2831.9438852383555"/>
    <n v="2680.8033544767127"/>
    <n v="1389.1321554410956"/>
    <n v="11589.669147309603"/>
    <n v="3999.4422321095917"/>
    <n v="1261.7029555200011"/>
    <n v="1339.9890850454806"/>
    <n v="1698.5538041254911"/>
    <n v="1038.4351201762975"/>
    <n v="535.39017710830581"/>
    <n v="3328.7551712649783"/>
    <n v="467.72763642739716"/>
    <n v="1797.3557367232888"/>
    <n v="3076.1841247123293"/>
    <n v="1369.80598250959"/>
    <n v="1932.9892118344269"/>
    <n v="1327.8732890672916"/>
    <n v="566.49631527446434"/>
    <n v="2883.7146641964214"/>
    <n v="31803.756295513449"/>
    <n v="14001.617312742441"/>
    <n v="17802.138982771005"/>
    <n v="2803.4320177333448"/>
    <n v="2185.2428552795827"/>
    <n v="1965.8660842982538"/>
    <n v="2097.5439786549518"/>
    <n v="9052.0849359661333"/>
    <n v="8750.0540468048748"/>
    <n v="4.2000978410958938"/>
    <n v="4.7155352123287697"/>
    <n v="372"/>
    <n v="11"/>
    <n v="159"/>
    <n v="8"/>
    <n v="6"/>
    <n v="213"/>
    <n v="11"/>
    <n v="12"/>
    <n v="607.7126511458257"/>
    <n v="353.35548982362519"/>
    <n v="9"/>
    <n v="32.750254178082152"/>
    <n v="4.341003480547946"/>
    <n v="7289.8573779069775"/>
    <n v="118"/>
    <n v="0"/>
    <n v="2.4420421497851379"/>
    <n v="150.86558459975427"/>
  </r>
  <r>
    <d v="2012-05-24T00:00:00"/>
    <x v="0"/>
    <x v="4"/>
    <n v="5"/>
    <n v="0.65"/>
    <n v="0.79999999999999993"/>
    <n v="1.8136986301370124"/>
    <n v="134"/>
    <n v="215"/>
    <n v="1.6044776119402986"/>
    <n v="0.4777777777777778"/>
    <n v="98.987471322837919"/>
    <n v="38"/>
    <n v="48"/>
    <n v="19"/>
    <n v="56"/>
    <n v="37.464099726027435"/>
    <n v="52.356382785292048"/>
    <n v="18.617272868395322"/>
    <n v="13264.321157260281"/>
    <n v="1474.6060273972619"/>
    <n v="2226.076099121095"/>
    <n v="2593.4816440109594"/>
    <n v="1051.5576881095888"/>
    <n v="8867.8117534158991"/>
    <n v="3221.9125764383593"/>
    <n v="994.77127292054888"/>
    <n v="1042.5672806301379"/>
    <n v="1425.7659586326442"/>
    <n v="1029.1604815071253"/>
    <n v="413.70024538444801"/>
    <n v="2390.6244444648291"/>
    <n v="369.72149967123278"/>
    <n v="1434.9099151780833"/>
    <n v="2456.0518520547948"/>
    <n v="1123.4725216438364"/>
    <n v="1527.4476256174667"/>
    <n v="1273.6435952145407"/>
    <n v="446.69954219231511"/>
    <n v="2136.3650255236244"/>
    <n v="25382.334103194538"/>
    <n v="11987.532879790184"/>
    <n v="13394.801223404353"/>
    <n v="2739.9411388459371"/>
    <n v="1859.5471846795554"/>
    <n v="1807.3239303018372"/>
    <n v="1902.0173536650609"/>
    <n v="8308.829607492391"/>
    <n v="5085.9716159119635"/>
    <n v="4.3167909698630185"/>
    <n v="4.6837614520547977"/>
    <n v="295"/>
    <n v="10"/>
    <n v="134"/>
    <n v="6"/>
    <n v="4"/>
    <n v="161"/>
    <n v="9"/>
    <n v="10"/>
    <n v="438.14294262997339"/>
    <n v="338.53358400596358"/>
    <n v="8"/>
    <n v="32.915791232876671"/>
    <n v="4.4902457600000014"/>
    <n v="7088.238631809375"/>
    <n v="118"/>
    <n v="0"/>
    <n v="1.8897221043452845"/>
    <n v="113.51526460512163"/>
  </r>
  <r>
    <d v="2012-05-23T00:00:00"/>
    <x v="0"/>
    <x v="4"/>
    <n v="4"/>
    <n v="0.65"/>
    <n v="0.73333333333333339"/>
    <n v="1.810958904109615"/>
    <n v="121"/>
    <n v="206"/>
    <n v="1.7024793388429753"/>
    <n v="0.45777777777777778"/>
    <n v="98.784854595267802"/>
    <n v="36"/>
    <n v="46"/>
    <n v="18"/>
    <n v="56"/>
    <n v="38.736839623120652"/>
    <n v="51.523499125479503"/>
    <n v="18.089630891506868"/>
    <n v="11952.967406027405"/>
    <n v="1294.7872184474902"/>
    <n v="2088.9851488964377"/>
    <n v="2543.1759659835625"/>
    <n v="1045.1239985095888"/>
    <n v="7570.4695110853063"/>
    <n v="3176.4208490958936"/>
    <n v="927.42298425863112"/>
    <n v="1013.0193299243846"/>
    <n v="1352.649607766725"/>
    <n v="1071.2401851371046"/>
    <n v="407.2228376797766"/>
    <n v="2285.7505326953028"/>
    <n v="347.3370560219177"/>
    <n v="1426.1677497863022"/>
    <n v="2270.1237475068497"/>
    <n v="1038.1580785972612"/>
    <n v="1374.1167821751042"/>
    <n v="1310.5756982787289"/>
    <n v="429.08436324334093"/>
    <n v="1968.0097882151565"/>
    <n v="23446.404419666134"/>
    <n v="11622.17458767037"/>
    <n v="11824.229831995766"/>
    <n v="2718.4023490375157"/>
    <n v="1740.1848795805997"/>
    <n v="1783.7336169424325"/>
    <n v="1875.4030716693771"/>
    <n v="8117.7239172299251"/>
    <n v="3706.5059147658394"/>
    <n v="4.2076046465753469"/>
    <n v="4.4856887260273997"/>
    <n v="277"/>
    <n v="8"/>
    <n v="121"/>
    <n v="7"/>
    <n v="4"/>
    <n v="156"/>
    <n v="9"/>
    <n v="9"/>
    <n v="516.1168284899627"/>
    <n v="326.66684199041612"/>
    <n v="7"/>
    <n v="33.759134164383518"/>
    <n v="4.3802651430136992"/>
    <n v="7099.7137286294083"/>
    <n v="118"/>
    <n v="0"/>
    <n v="1.6654516342419374"/>
    <n v="100.20533755928615"/>
  </r>
  <r>
    <d v="2012-05-22T00:00:00"/>
    <x v="0"/>
    <x v="4"/>
    <n v="3"/>
    <n v="0.65"/>
    <n v="0.55555555555555558"/>
    <n v="1.8082191780822177"/>
    <n v="92"/>
    <n v="158"/>
    <n v="1.7173913043478262"/>
    <n v="0.3511111111111111"/>
    <n v="104.08011117728816"/>
    <n v="27"/>
    <n v="33"/>
    <n v="13"/>
    <n v="41"/>
    <n v="38.940189406392726"/>
    <n v="55.898710315700782"/>
    <n v="19.916048339458758"/>
    <n v="9575.3702283105104"/>
    <n v="1073.9396955859982"/>
    <n v="1526.150136986301"/>
    <n v="2722.8626235616448"/>
    <n v="751.80494465753418"/>
    <n v="5648.4922186910271"/>
    <n v="2336.4113643835635"/>
    <n v="726.68323410411017"/>
    <n v="816.55798191780912"/>
    <n v="950.65358537260477"/>
    <n v="1072.235577311485"/>
    <n v="291.48576436516703"/>
    <n v="1565.277653356226"/>
    <n v="277.02336526027386"/>
    <n v="1022.3459173698639"/>
    <n v="1702.1886290410964"/>
    <n v="844.97104832876778"/>
    <n v="1074.9610874176117"/>
    <n v="1308.9909443662636"/>
    <n v="335.40110771796571"/>
    <n v="1127.1758204981606"/>
    <n v="18375.491464301991"/>
    <n v="10034.545771756577"/>
    <n v="8340.9456925454142"/>
    <n v="2647.4793287548764"/>
    <n v="1541.4442397561004"/>
    <n v="1637.9043071370261"/>
    <n v="1748.4363071081418"/>
    <n v="7575.2641827561447"/>
    <n v="765.68150978926951"/>
    <n v="4.039891397260277"/>
    <n v="4.714608356164387"/>
    <n v="206"/>
    <n v="6"/>
    <n v="92"/>
    <n v="5"/>
    <n v="3"/>
    <n v="114"/>
    <n v="6"/>
    <n v="7"/>
    <n v="434.85371349612871"/>
    <n v="263.91994782140648"/>
    <n v="5"/>
    <n v="31.471664383561606"/>
    <n v="4.410877326027399"/>
    <n v="7222.0726082432948"/>
    <n v="118"/>
    <n v="0"/>
    <n v="1.1549240979694713"/>
    <n v="70.685980445300117"/>
  </r>
  <r>
    <d v="2012-05-21T00:00:00"/>
    <x v="0"/>
    <x v="4"/>
    <n v="2"/>
    <n v="0.65"/>
    <n v="0.55555555555555558"/>
    <n v="1.8054794520548203"/>
    <n v="88"/>
    <n v="165"/>
    <n v="1.875"/>
    <n v="0.36666666666666664"/>
    <n v="107.76434993773358"/>
    <n v="30"/>
    <n v="37"/>
    <n v="14"/>
    <n v="44"/>
    <n v="35.821562478020887"/>
    <n v="54.147719483365996"/>
    <n v="19.212251079452074"/>
    <n v="9483.262794520555"/>
    <n v="1065.6156095890424"/>
    <n v="1500.2560004383556"/>
    <n v="2765.0778103232888"/>
    <n v="757.20280109589032"/>
    <n v="5526.3417922520621"/>
    <n v="2400.0446860273996"/>
    <n v="758.06807276712391"/>
    <n v="845.33904749589124"/>
    <n v="1031.7210981350365"/>
    <n v="1055.7716499857668"/>
    <n v="302.24401007271211"/>
    <n v="1613.7150480968992"/>
    <n v="294.26246556164369"/>
    <n v="1142.140726356165"/>
    <n v="1849.6172215068495"/>
    <n v="887.41148054794587"/>
    <n v="1088.1045177528426"/>
    <n v="1315.1049562668245"/>
    <n v="335.08574823756294"/>
    <n v="1435.1366717153744"/>
    <n v="18725.762104372618"/>
    <n v="10150.56859230828"/>
    <n v="8575.1935120643357"/>
    <n v="2641.5360391870536"/>
    <n v="1493.7280070015163"/>
    <n v="1673.2849867611346"/>
    <n v="1748.8602813050038"/>
    <n v="7557.4093142547081"/>
    <n v="1017.7841978096294"/>
    <n v="4.2485612712328802"/>
    <n v="4.2738786780821938"/>
    <n v="213"/>
    <n v="6"/>
    <n v="88"/>
    <n v="4"/>
    <n v="3"/>
    <n v="125"/>
    <n v="8"/>
    <n v="8"/>
    <n v="399.51995776139483"/>
    <n v="305.88630504877"/>
    <n v="5"/>
    <n v="31.73394661643832"/>
    <n v="4.226222555616439"/>
    <n v="7249.1832479255227"/>
    <n v="118"/>
    <n v="0"/>
    <n v="1.1829185742432808"/>
    <n v="72.67113145817234"/>
  </r>
  <r>
    <d v="2012-05-20T00:00:00"/>
    <x v="0"/>
    <x v="4"/>
    <n v="1"/>
    <n v="0.65"/>
    <n v="0.60000000000000009"/>
    <n v="1.8027397260274229"/>
    <n v="95"/>
    <n v="158"/>
    <n v="1.6631578947368422"/>
    <n v="0.3511111111111111"/>
    <n v="100.84304468348964"/>
    <n v="28"/>
    <n v="34"/>
    <n v="13"/>
    <n v="43"/>
    <n v="36.987849990278427"/>
    <n v="56.264901717850421"/>
    <n v="18.805021600254879"/>
    <n v="9580.0892449315161"/>
    <n v="1062.2883468493164"/>
    <n v="1673.0782232547942"/>
    <n v="2574.6713224767127"/>
    <n v="853.49800377863016"/>
    <n v="5541.1300422706963"/>
    <n v="2293.2466993972625"/>
    <n v="731.44372233205547"/>
    <n v="808.61592881095976"/>
    <n v="1102.5555613187437"/>
    <n v="1029.0388450562994"/>
    <n v="333.52711174611954"/>
    <n v="1368.1848324191155"/>
    <n v="269.21917992328764"/>
    <n v="1034.9771628712338"/>
    <n v="1767.5622848219186"/>
    <n v="781.37748374794592"/>
    <n v="1133.7263964703266"/>
    <n v="1299.4095379391854"/>
    <n v="353.53301100446669"/>
    <n v="1066.4671659504074"/>
    <n v="18328.820053685497"/>
    <n v="10353.03801304528"/>
    <n v="7975.7820406402188"/>
    <n v="2655.9317027018315"/>
    <n v="1589.2953015684593"/>
    <n v="1699.1578153314822"/>
    <n v="1777.3695239350918"/>
    <n v="7721.7543435368652"/>
    <n v="254.02769710335178"/>
    <n v="4.2857580821917844"/>
    <n v="4.6555711232876735"/>
    <n v="213"/>
    <n v="6"/>
    <n v="95"/>
    <n v="5"/>
    <n v="3"/>
    <n v="118"/>
    <n v="6"/>
    <n v="7"/>
    <n v="429.57874101137998"/>
    <n v="271.58118419978911"/>
    <n v="5"/>
    <n v="32.868040493150644"/>
    <n v="4.2788028142465766"/>
    <n v="7027.8650676336638"/>
    <n v="118"/>
    <n v="0"/>
    <n v="1.1348797912145638"/>
    <n v="67.591373225764571"/>
  </r>
  <r>
    <d v="2012-05-19T00:00:00"/>
    <x v="0"/>
    <x v="4"/>
    <n v="7"/>
    <n v="0.65"/>
    <n v="0.94444444444444442"/>
    <n v="1.8000000000000256"/>
    <n v="157"/>
    <n v="243"/>
    <n v="1.5477707006369428"/>
    <n v="0.54"/>
    <n v="94.657256050955482"/>
    <n v="41"/>
    <n v="51"/>
    <n v="20"/>
    <n v="67"/>
    <n v="41.424526956521774"/>
    <n v="55.378584144000037"/>
    <n v="18.702524160000017"/>
    <n v="14861.18920000001"/>
    <n v="1802.3925111111132"/>
    <n v="2641.4217023999995"/>
    <n v="2759.6277504000004"/>
    <n v="1344.8058623999996"/>
    <n v="9917.726395911126"/>
    <n v="3811.0564800000034"/>
    <n v="1107.5716828800007"/>
    <n v="1253.0691187200011"/>
    <n v="1762.4443400941354"/>
    <n v="991.01111844866989"/>
    <n v="531.60873628775119"/>
    <n v="2886.6330867694487"/>
    <n v="443.27165759999997"/>
    <n v="1644.098342400001"/>
    <n v="2838.1219020000003"/>
    <n v="1234.1258496000012"/>
    <n v="1931.7205522642321"/>
    <n v="1226.0114606367438"/>
    <n v="574.06163751342672"/>
    <n v="2427.8241011855994"/>
    <n v="28994.896744311129"/>
    <n v="13762.713160444961"/>
    <n v="15232.183583866174"/>
    <n v="2783.1296706630992"/>
    <n v="2064.2157966255381"/>
    <n v="1898.3989018076509"/>
    <n v="2038.7286927987341"/>
    <n v="8784.4730618950216"/>
    <n v="6447.7105219711466"/>
    <n v="4.0052064000000032"/>
    <n v="4.6103310000000031"/>
    <n v="336"/>
    <n v="10"/>
    <n v="157"/>
    <n v="9"/>
    <n v="5"/>
    <n v="179"/>
    <n v="10"/>
    <n v="12"/>
    <n v="601.54123829808907"/>
    <n v="403.75090662721925"/>
    <n v="9"/>
    <n v="33.421184999999952"/>
    <n v="4.3006295200000011"/>
    <n v="7203.1540660158935"/>
    <n v="117"/>
    <n v="0"/>
    <n v="2.1146546976873402"/>
    <n v="130.18960328090748"/>
  </r>
  <r>
    <d v="2012-05-18T00:00:00"/>
    <x v="0"/>
    <x v="4"/>
    <n v="6"/>
    <n v="0.65"/>
    <n v="1"/>
    <n v="1.7972602739726282"/>
    <n v="169"/>
    <n v="281"/>
    <n v="1.6627218934911243"/>
    <n v="0.62444444444444447"/>
    <n v="98.160283245521669"/>
    <n v="50"/>
    <n v="63"/>
    <n v="24"/>
    <n v="75"/>
    <n v="38.623057233604108"/>
    <n v="54.139410678904163"/>
    <n v="19.041819729928783"/>
    <n v="16589.087868493163"/>
    <n v="1851.0778356164403"/>
    <n v="2722.7125621479449"/>
    <n v="2722.540789479453"/>
    <n v="1332.6120852164381"/>
    <n v="11662.300267265768"/>
    <n v="4364.4054673972641"/>
    <n v="1299.3458562936999"/>
    <n v="1428.1364797446588"/>
    <n v="1777.2298022804252"/>
    <n v="1013.5741641537776"/>
    <n v="547.83888302189428"/>
    <n v="3753.2449539795248"/>
    <n v="518.067964208219"/>
    <n v="1948.43602831781"/>
    <n v="3178.0188482191788"/>
    <n v="1412.5131732164398"/>
    <n v="1887.5509985874533"/>
    <n v="1315.4792686763153"/>
    <n v="564.84117444208096"/>
    <n v="3289.1645722557982"/>
    <n v="32589.089521506878"/>
    <n v="13884.379728005782"/>
    <n v="18704.70979350109"/>
    <n v="2815.6056398371747"/>
    <n v="2140.5405049656788"/>
    <n v="1990.1962691779745"/>
    <n v="2106.0536781494284"/>
    <n v="9052.3960921302569"/>
    <n v="9652.3137013708401"/>
    <n v="4.1720118575342502"/>
    <n v="4.2865180273972623"/>
    <n v="381"/>
    <n v="13"/>
    <n v="169"/>
    <n v="9"/>
    <n v="6"/>
    <n v="212"/>
    <n v="11"/>
    <n v="12"/>
    <n v="601.58568966069561"/>
    <n v="362.21125253533125"/>
    <n v="10"/>
    <n v="33.199386739725995"/>
    <n v="4.3180620734246586"/>
    <n v="7304.0787341792857"/>
    <n v="117"/>
    <n v="0"/>
    <n v="2.5608581826990426"/>
    <n v="159.86931447436828"/>
  </r>
  <r>
    <d v="2012-05-17T00:00:00"/>
    <x v="0"/>
    <x v="4"/>
    <n v="5"/>
    <n v="0.65"/>
    <n v="0.79999999999999993"/>
    <n v="1.7945205479452309"/>
    <n v="130"/>
    <n v="217"/>
    <n v="1.6692307692307693"/>
    <n v="0.48222222222222222"/>
    <n v="97.627331506849373"/>
    <n v="40"/>
    <n v="48"/>
    <n v="19"/>
    <n v="59"/>
    <n v="38.628832079701162"/>
    <n v="49.004834830858009"/>
    <n v="18.944060459345266"/>
    <n v="12691.553095890418"/>
    <n v="1417.3238246575356"/>
    <n v="2239.7879523945194"/>
    <n v="2643.1653698630143"/>
    <n v="1091.5761039780818"/>
    <n v="8134.3474943123392"/>
    <n v="3399.337223013702"/>
    <n v="931.09186178630216"/>
    <n v="1117.6995671013708"/>
    <n v="1480.1850654442176"/>
    <n v="1015.5979979274252"/>
    <n v="417.63563078233943"/>
    <n v="2534.7099577473923"/>
    <n v="380.90546852054786"/>
    <n v="1421.1234638904118"/>
    <n v="2514.8794376712331"/>
    <n v="1153.2070119452067"/>
    <n v="1555.7911165608373"/>
    <n v="1238.2654646457352"/>
    <n v="459.32139119311836"/>
    <n v="2216.7374096277085"/>
    <n v="25027.120954476733"/>
    <n v="12141.326092789288"/>
    <n v="12885.79486168744"/>
    <n v="2728.4699178255373"/>
    <n v="1874.1453894090837"/>
    <n v="1853.6717593246494"/>
    <n v="1925.2925530186899"/>
    <n v="8381.5796195779603"/>
    <n v="4504.2152421094852"/>
    <n v="4.0796265205479498"/>
    <n v="4.6187124657534273"/>
    <n v="296"/>
    <n v="9"/>
    <n v="130"/>
    <n v="7"/>
    <n v="5"/>
    <n v="166"/>
    <n v="9"/>
    <n v="10"/>
    <n v="551.49502396021069"/>
    <n v="333.46358547545583"/>
    <n v="8"/>
    <n v="31.459466164383525"/>
    <n v="4.2432489534246587"/>
    <n v="7079.8047666966049"/>
    <n v="117"/>
    <n v="0"/>
    <n v="1.8200777120722604"/>
    <n v="110.13499881784136"/>
  </r>
  <r>
    <d v="2012-05-16T00:00:00"/>
    <x v="0"/>
    <x v="4"/>
    <n v="4"/>
    <n v="0.65"/>
    <n v="0.73333333333333339"/>
    <n v="1.7917808219178335"/>
    <n v="116"/>
    <n v="210"/>
    <n v="1.8103448275862069"/>
    <n v="0.46666666666666667"/>
    <n v="107.97484315540868"/>
    <n v="38"/>
    <n v="44"/>
    <n v="18"/>
    <n v="58"/>
    <n v="40.152384497160078"/>
    <n v="50.778247857534282"/>
    <n v="18.255318946622598"/>
    <n v="12525.081806027407"/>
    <n v="1392.225302831052"/>
    <n v="2089.4765812076707"/>
    <n v="2762.0261812602744"/>
    <n v="1043.2570205983561"/>
    <n v="8022.5473257921567"/>
    <n v="3292.4955287671264"/>
    <n v="914.00846143561705"/>
    <n v="1058.8084989041106"/>
    <n v="1247.287592743113"/>
    <n v="986.8158058581439"/>
    <n v="387.1782013132908"/>
    <n v="2644.0308891923069"/>
    <n v="366.40111660273965"/>
    <n v="1369.5085308493162"/>
    <n v="2386.6609890410964"/>
    <n v="1086.7260703561656"/>
    <n v="1498.4532422404852"/>
    <n v="1252.0773566704186"/>
    <n v="421.05397138240858"/>
    <n v="2037.7121365560056"/>
    <n v="24391.916304814633"/>
    <n v="11687.625953274162"/>
    <n v="12704.290351540469"/>
    <n v="2710.2073622624648"/>
    <n v="1776.6487292307086"/>
    <n v="1795.4136225637267"/>
    <n v="1871.2003944440371"/>
    <n v="8153.4701085009365"/>
    <n v="4550.820243039534"/>
    <n v="3.9914395068493187"/>
    <n v="4.501601671232879"/>
    <n v="274"/>
    <n v="8"/>
    <n v="116"/>
    <n v="5"/>
    <n v="4"/>
    <n v="158"/>
    <n v="9"/>
    <n v="10"/>
    <n v="457.35205213445442"/>
    <n v="315.2174075846608"/>
    <n v="6"/>
    <n v="33.918538356164341"/>
    <n v="4.3792785227397264"/>
    <n v="7169.0852335988093"/>
    <n v="117"/>
    <n v="1"/>
    <n v="1.7720936406224093"/>
    <n v="108.58367821829461"/>
  </r>
  <r>
    <d v="2012-05-15T00:00:00"/>
    <x v="0"/>
    <x v="4"/>
    <n v="3"/>
    <n v="0.65"/>
    <n v="0.55555555555555558"/>
    <n v="1.7890410958904361"/>
    <n v="94"/>
    <n v="144"/>
    <n v="1.5319148936170213"/>
    <n v="0.32"/>
    <n v="94.038289322840839"/>
    <n v="25"/>
    <n v="31"/>
    <n v="13"/>
    <n v="39"/>
    <n v="40.273572821917853"/>
    <n v="50.958354661833546"/>
    <n v="18.977719394731313"/>
    <n v="8839.5991963470387"/>
    <n v="1058.6750342465768"/>
    <n v="1451.7102023013695"/>
    <n v="2693.2263133808219"/>
    <n v="777.29358378082168"/>
    <n v="4976.0441311306031"/>
    <n v="2255.3200780273996"/>
    <n v="662.45861060383606"/>
    <n v="740.13105639452124"/>
    <n v="994.36848416428131"/>
    <n v="1073.0406242214985"/>
    <n v="289.44024230559"/>
    <n v="1301.0603943343872"/>
    <n v="245.65310728767119"/>
    <n v="1017.6744518136995"/>
    <n v="1605.8890573150691"/>
    <n v="713.9995255232883"/>
    <n v="1067.2498312814575"/>
    <n v="1276.1328164256706"/>
    <n v="311.88441664313211"/>
    <n v="927.9490775894684"/>
    <n v="17139.400117559104"/>
    <n v="9934.346514504643"/>
    <n v="7205.053603054459"/>
    <n v="2655.3378005215818"/>
    <n v="1480.0572212919089"/>
    <n v="1666.9781216902647"/>
    <n v="1749.6451612580613"/>
    <n v="7552.0183047618166"/>
    <n v="-346.96470170735574"/>
    <n v="4.2125231342465792"/>
    <n v="4.42044476712329"/>
    <n v="202"/>
    <n v="6"/>
    <n v="94"/>
    <n v="5"/>
    <n v="3"/>
    <n v="108"/>
    <n v="6"/>
    <n v="6"/>
    <n v="418.91319995429899"/>
    <n v="261.87215007681885"/>
    <n v="5"/>
    <n v="32.824413041095852"/>
    <n v="4.4757684964383566"/>
    <n v="7166.6699944452557"/>
    <n v="117"/>
    <n v="0"/>
    <n v="1.0053558498771331"/>
    <n v="61.58165472696119"/>
  </r>
  <r>
    <d v="2012-05-14T00:00:00"/>
    <x v="0"/>
    <x v="4"/>
    <n v="2"/>
    <n v="0.65"/>
    <n v="0.55555555555555558"/>
    <n v="1.7863013698630388"/>
    <n v="91"/>
    <n v="150"/>
    <n v="1.6483516483516483"/>
    <n v="0.33333333333333331"/>
    <n v="96.127457273320374"/>
    <n v="27"/>
    <n v="34"/>
    <n v="13"/>
    <n v="38"/>
    <n v="36.812282236694401"/>
    <n v="52.359636594309855"/>
    <n v="19.820692875270385"/>
    <n v="8747.5986118721539"/>
    <n v="1039.1097473363786"/>
    <n v="1596.7822185205478"/>
    <n v="2698.432576175343"/>
    <n v="785.76825599999995"/>
    <n v="4705.7253085126422"/>
    <n v="2245.5492164383586"/>
    <n v="680.67527572602808"/>
    <n v="753.18632926027465"/>
    <n v="1014.1713142989111"/>
    <n v="976.48944835472844"/>
    <n v="295.71951654535297"/>
    <n v="1393.0305422256693"/>
    <n v="270.48052602739722"/>
    <n v="1028.6400526027405"/>
    <n v="1692.9097643835621"/>
    <n v="799.21751671232971"/>
    <n v="1093.5415977193279"/>
    <n v="1238.6908517820577"/>
    <n v="337.72086325297124"/>
    <n v="1121.2945469716728"/>
    <n v="17257.367040359222"/>
    <n v="10037.316642649239"/>
    <n v="7220.0503977099834"/>
    <n v="2652.9122042530689"/>
    <n v="1495.1280483339408"/>
    <n v="1635.0787591875469"/>
    <n v="1751.3876785061391"/>
    <n v="7534.5066902806957"/>
    <n v="-314.45629257071232"/>
    <n v="4.3541668602739767"/>
    <n v="4.4650752328767149"/>
    <n v="203"/>
    <n v="6"/>
    <n v="91"/>
    <n v="4"/>
    <n v="3"/>
    <n v="112"/>
    <n v="6"/>
    <n v="6"/>
    <n v="390.84485005353008"/>
    <n v="244.96931562846345"/>
    <n v="6"/>
    <n v="32.343928054794482"/>
    <n v="4.5634679035616443"/>
    <n v="7035.9426397145835"/>
    <n v="117"/>
    <n v="0"/>
    <n v="1.026166750842481"/>
    <n v="61.70983245905969"/>
  </r>
  <r>
    <d v="2012-05-13T00:00:00"/>
    <x v="0"/>
    <x v="4"/>
    <n v="1"/>
    <n v="0.65"/>
    <n v="0.60000000000000009"/>
    <n v="1.7835616438356414"/>
    <n v="101"/>
    <n v="171"/>
    <n v="1.693069306930693"/>
    <n v="0.38"/>
    <n v="99.389296470907439"/>
    <n v="32"/>
    <n v="38"/>
    <n v="15"/>
    <n v="46"/>
    <n v="37.519270224657575"/>
    <n v="52.029408305095927"/>
    <n v="18.682293036521756"/>
    <n v="10038.318943561651"/>
    <n v="1104.4265753424672"/>
    <n v="1656.9843674301367"/>
    <n v="2529.2102344767131"/>
    <n v="824.56755982027391"/>
    <n v="6131.9833571769941"/>
    <n v="2626.3489157260301"/>
    <n v="780.44112457643894"/>
    <n v="859.3854796800008"/>
    <n v="1025.9488180933336"/>
    <n v="995.96926330272834"/>
    <n v="327.77204673602898"/>
    <n v="1916.4853918503791"/>
    <n v="307.75178081095885"/>
    <n v="1171.4052222246585"/>
    <n v="1872.4287210410964"/>
    <n v="890.78954853698701"/>
    <n v="1202.319411663351"/>
    <n v="1255.0540407762503"/>
    <n v="334.75791279237671"/>
    <n v="1450.2439073817227"/>
    <n v="19651.296311500289"/>
    <n v="10152.583655091194"/>
    <n v="9498.7126564090959"/>
    <n v="2666.5567261703745"/>
    <n v="1536.7365039976698"/>
    <n v="1676.7954303503514"/>
    <n v="1753.9915914514806"/>
    <n v="7634.0802519698764"/>
    <n v="1864.6324044392195"/>
    <n v="4.3328303342465784"/>
    <n v="4.6758939246575375"/>
    <n v="232"/>
    <n v="7"/>
    <n v="101"/>
    <n v="5"/>
    <n v="4"/>
    <n v="131"/>
    <n v="8"/>
    <n v="8"/>
    <n v="446.50355896578333"/>
    <n v="286.98505381766"/>
    <n v="6"/>
    <n v="31.604793452054757"/>
    <n v="4.466696321095891"/>
    <n v="6913.4789194919913"/>
    <n v="117"/>
    <n v="0"/>
    <n v="1.3739410746777934"/>
    <n v="81.185578259906805"/>
  </r>
  <r>
    <d v="2012-05-12T00:00:00"/>
    <x v="0"/>
    <x v="4"/>
    <n v="7"/>
    <n v="0.65"/>
    <n v="0.94444444444444442"/>
    <n v="1.7808219178082441"/>
    <n v="148"/>
    <n v="245"/>
    <n v="1.6554054054054055"/>
    <n v="0.5444444444444444"/>
    <n v="100.14889238553629"/>
    <n v="44"/>
    <n v="54"/>
    <n v="22"/>
    <n v="65"/>
    <n v="35.880945205479485"/>
    <n v="47.758877596513123"/>
    <n v="19.015014765015827"/>
    <n v="14822.036073059371"/>
    <n v="1743.4452853881294"/>
    <n v="2722.4981523287665"/>
    <n v="2642.7747945205488"/>
    <n v="1266.5886608219173"/>
    <n v="9933.6197507762699"/>
    <n v="3516.3326301369898"/>
    <n v="1050.6953071232888"/>
    <n v="1235.9759597260288"/>
    <n v="1630.0983138535391"/>
    <n v="1047.2769297382645"/>
    <n v="509.85506760872215"/>
    <n v="2615.7735857857811"/>
    <n v="449.60614520547932"/>
    <n v="1726.0995068493162"/>
    <n v="2732.0211780821924"/>
    <n v="1228.2756164383572"/>
    <n v="1832.922253672273"/>
    <n v="1314.9422072029549"/>
    <n v="522.005354263291"/>
    <n v="2466.1326314368266"/>
    <n v="28504.487702009152"/>
    <n v="13488.961734010276"/>
    <n v="15015.525967998878"/>
    <n v="2806.9533291174803"/>
    <n v="2007.157235681608"/>
    <n v="1933.2773712216499"/>
    <n v="2026.5927288601197"/>
    <n v="8773.9806648808571"/>
    <n v="6241.5453031180186"/>
    <n v="4.2655421917808258"/>
    <n v="4.5902500000000019"/>
    <n v="333"/>
    <n v="10"/>
    <n v="148"/>
    <n v="8"/>
    <n v="5"/>
    <n v="185"/>
    <n v="10"/>
    <n v="12"/>
    <n v="582.52838445760824"/>
    <n v="379.02198295357601"/>
    <n v="8"/>
    <n v="32.352182876712291"/>
    <n v="4.607093041095891"/>
    <n v="7250.5565947557516"/>
    <n v="117"/>
    <n v="0"/>
    <n v="2.0709480398869577"/>
    <n v="128.33782878631519"/>
  </r>
  <r>
    <d v="2012-05-11T00:00:00"/>
    <x v="0"/>
    <x v="4"/>
    <n v="6"/>
    <n v="0.65"/>
    <n v="1"/>
    <n v="1.7780821917808467"/>
    <n v="167"/>
    <n v="270"/>
    <n v="1.6167664670658684"/>
    <n v="0.6"/>
    <n v="96.428141415798606"/>
    <n v="47"/>
    <n v="61"/>
    <n v="23"/>
    <n v="74"/>
    <n v="38.726462465753457"/>
    <n v="51.275742904109627"/>
    <n v="17.328513855905236"/>
    <n v="16103.499616438367"/>
    <n v="1851.2894328767147"/>
    <n v="2825.0321432547939"/>
    <n v="2579.271959145206"/>
    <n v="1370.1882950136985"/>
    <n v="11180.296651901383"/>
    <n v="4182.4579463013733"/>
    <n v="1179.3420867945215"/>
    <n v="1282.3100253369873"/>
    <n v="1861.2809049340672"/>
    <n v="1059.5665152288261"/>
    <n v="547.38645343627934"/>
    <n v="3175.8761848337094"/>
    <n v="478.79059610958882"/>
    <n v="1734.6275191232887"/>
    <n v="3092.3336490410966"/>
    <n v="1433.9855815890421"/>
    <n v="1921.0077412265257"/>
    <n v="1239.1144675405715"/>
    <n v="608.51930746638868"/>
    <n v="2971.0958296295312"/>
    <n v="31338.636453610976"/>
    <n v="14011.367787246358"/>
    <n v="17327.268666364624"/>
    <n v="2837.6624732240489"/>
    <n v="2203.1194120010355"/>
    <n v="1964.8251518339603"/>
    <n v="2098.7364361401769"/>
    <n v="9104.3434731992202"/>
    <n v="8222.9251931653962"/>
    <n v="4.2859927232876753"/>
    <n v="4.6348604383561671"/>
    <n v="372"/>
    <n v="12"/>
    <n v="167"/>
    <n v="9"/>
    <n v="6"/>
    <n v="205"/>
    <n v="13"/>
    <n v="12"/>
    <n v="608.48734108506267"/>
    <n v="422.95535043892352"/>
    <n v="10"/>
    <n v="30.740110972602704"/>
    <n v="4.4400582805479463"/>
    <n v="7148.0829204938436"/>
    <n v="117"/>
    <n v="0"/>
    <n v="2.4240441610836161"/>
    <n v="148.09631338773184"/>
  </r>
  <r>
    <d v="2012-05-10T00:00:00"/>
    <x v="0"/>
    <x v="4"/>
    <n v="5"/>
    <n v="0.65"/>
    <n v="0.79999999999999993"/>
    <n v="1.7753424657534493"/>
    <n v="136"/>
    <n v="213"/>
    <n v="1.5661764705882353"/>
    <n v="0.47333333333333333"/>
    <n v="96.168858662369132"/>
    <n v="37"/>
    <n v="47"/>
    <n v="18"/>
    <n v="59"/>
    <n v="39.313699835616475"/>
    <n v="53.780685123287711"/>
    <n v="17.694180827991659"/>
    <n v="13078.964778082202"/>
    <n v="1508.8134794520565"/>
    <n v="2211.7337029084924"/>
    <n v="2669.0447500273976"/>
    <n v="1095.0677604295888"/>
    <n v="8611.9320441687778"/>
    <n v="3302.3507861917838"/>
    <n v="968.05233221917877"/>
    <n v="1043.9566688515079"/>
    <n v="1446.3670568085161"/>
    <n v="1046.1883375787329"/>
    <n v="422.86274849626102"/>
    <n v="2398.9416443789605"/>
    <n v="389.7741037808218"/>
    <n v="1488.9291684821931"/>
    <n v="2482.3647212054798"/>
    <n v="1140.9945905095899"/>
    <n v="1607.7997538013749"/>
    <n v="1256.7456290490115"/>
    <n v="482.64151683077091"/>
    <n v="2154.8756842969274"/>
    <n v="25404.200628774812"/>
    <n v="12238.451255930147"/>
    <n v="13165.749372844664"/>
    <n v="2730.2948545304307"/>
    <n v="1838.3975685264406"/>
    <n v="1810.9790937622518"/>
    <n v="1959.9482870340157"/>
    <n v="8339.6198038531384"/>
    <n v="4826.129568991526"/>
    <n v="4.0892374027397294"/>
    <n v="4.6076113972602757"/>
    <n v="297"/>
    <n v="10"/>
    <n v="136"/>
    <n v="6"/>
    <n v="4"/>
    <n v="161"/>
    <n v="9"/>
    <n v="9"/>
    <n v="439.40045686510877"/>
    <n v="325.94737001182102"/>
    <n v="9"/>
    <n v="33.006999890410917"/>
    <n v="4.3872160635616453"/>
    <n v="7156.2146002794871"/>
    <n v="117"/>
    <n v="0"/>
    <n v="1.8397644716147101"/>
    <n v="112.52777241747576"/>
  </r>
  <r>
    <d v="2012-05-09T00:00:00"/>
    <x v="0"/>
    <x v="4"/>
    <n v="4"/>
    <n v="0.65"/>
    <n v="0.73333333333333339"/>
    <n v="1.772602739726052"/>
    <n v="116"/>
    <n v="212"/>
    <n v="1.8275862068965518"/>
    <n v="0.47111111111111109"/>
    <n v="107.08496840812478"/>
    <n v="39"/>
    <n v="45"/>
    <n v="18"/>
    <n v="55"/>
    <n v="36.968323799086797"/>
    <n v="53.627151061917857"/>
    <n v="19.837325698072245"/>
    <n v="12421.856335342474"/>
    <n v="1343.7789139726042"/>
    <n v="2100.0450049052051"/>
    <n v="2563.264235835617"/>
    <n v="981.50444470356149"/>
    <n v="8120.8215638706952"/>
    <n v="3105.3391991232907"/>
    <n v="965.28871911452143"/>
    <n v="1091.0529133939735"/>
    <n v="1291.9509809647486"/>
    <n v="1059.5038760984608"/>
    <n v="388.42147744792743"/>
    <n v="2421.8044971206486"/>
    <n v="363.21583975890405"/>
    <n v="1366.0781329534257"/>
    <n v="2335.363702356165"/>
    <n v="1143.1498709917817"/>
    <n v="1452.1134714684083"/>
    <n v="1314.0326046979139"/>
    <n v="441.15252407393314"/>
    <n v="2000.5089458200212"/>
    <n v="24135.123627007142"/>
    <n v="11591.988620195776"/>
    <n v="12543.135006811366"/>
    <n v="2726.6716584849219"/>
    <n v="1732.3457126733942"/>
    <n v="1778.3493613165238"/>
    <n v="1858.2978172611761"/>
    <n v="8095.664549736015"/>
    <n v="4447.4704570753511"/>
    <n v="4.1514668712328815"/>
    <n v="4.3603287054794544"/>
    <n v="273"/>
    <n v="8"/>
    <n v="116"/>
    <n v="6"/>
    <n v="4"/>
    <n v="157"/>
    <n v="8"/>
    <n v="11"/>
    <n v="486.62186943486068"/>
    <n v="331.57739080071082"/>
    <n v="6"/>
    <n v="32.235236178082154"/>
    <n v="4.4265980317808227"/>
    <n v="7118.1380434199291"/>
    <n v="117"/>
    <n v="0"/>
    <n v="1.7621370828016398"/>
    <n v="107.20628210949886"/>
  </r>
  <r>
    <d v="2012-05-08T00:00:00"/>
    <x v="0"/>
    <x v="4"/>
    <n v="3"/>
    <n v="0.65"/>
    <n v="0.55555555555555558"/>
    <n v="1.7698630136986546"/>
    <n v="90"/>
    <n v="142"/>
    <n v="1.5777777777777777"/>
    <n v="0.31555555555555553"/>
    <n v="97.251455301877286"/>
    <n v="25"/>
    <n v="31"/>
    <n v="12"/>
    <n v="40"/>
    <n v="39.15360164383565"/>
    <n v="53.979512044931539"/>
    <n v="17.029307843506864"/>
    <n v="8752.6309771689557"/>
    <n v="994.38082343987935"/>
    <n v="1517.7069553972601"/>
    <n v="2639.8198719123297"/>
    <n v="764.34231846575346"/>
    <n v="4825.1426548334912"/>
    <n v="2192.6016920547963"/>
    <n v="647.75414453917847"/>
    <n v="681.1723137402746"/>
    <n v="960.98755477644977"/>
    <n v="980.42276307100826"/>
    <n v="301.73389816247476"/>
    <n v="1278.3839343243167"/>
    <n v="240.78210470136978"/>
    <n v="914.9431892164389"/>
    <n v="1516.52157830137"/>
    <n v="751.74915156164445"/>
    <n v="1098.9842594919012"/>
    <n v="1230.5819732386658"/>
    <n v="325.49526490743472"/>
    <n v="768.93452614282126"/>
    <n v="16692.535974723905"/>
    <n v="9820.0748594232773"/>
    <n v="6872.461115300629"/>
    <n v="2653.5239984930413"/>
    <n v="1504.4987777599054"/>
    <n v="1649.7746820133559"/>
    <n v="1722.287592090292"/>
    <n v="7530.0850503565944"/>
    <n v="-657.62393505596629"/>
    <n v="4.3849035616438394"/>
    <n v="4.5621044383561671"/>
    <n v="198"/>
    <n v="6"/>
    <n v="90"/>
    <n v="5"/>
    <n v="3"/>
    <n v="108"/>
    <n v="6"/>
    <n v="6"/>
    <n v="437.49947962447493"/>
    <n v="249.23824622332589"/>
    <n v="5"/>
    <n v="32.918410575342428"/>
    <n v="4.3781509567123296"/>
    <n v="6973.6438070164368"/>
    <n v="117"/>
    <n v="0"/>
    <n v="0.9854906997667412"/>
    <n v="58.738983891458368"/>
  </r>
  <r>
    <d v="2012-05-07T00:00:00"/>
    <x v="0"/>
    <x v="4"/>
    <n v="2"/>
    <n v="0.65"/>
    <n v="0.55555555555555558"/>
    <n v="1.7671232876712573"/>
    <n v="91"/>
    <n v="160"/>
    <n v="1.7582417582417582"/>
    <n v="0.35555555555555557"/>
    <n v="104.39878669275939"/>
    <n v="28"/>
    <n v="35"/>
    <n v="14"/>
    <n v="42"/>
    <n v="36.241495281582978"/>
    <n v="50.253423217221169"/>
    <n v="19.114846309197667"/>
    <n v="9500.2895890411037"/>
    <n v="991.19014459665254"/>
    <n v="1583.4154717808215"/>
    <n v="2756.0067406027401"/>
    <n v="768.9731506849314"/>
    <n v="5383.0843705692632"/>
    <n v="2283.2142027397276"/>
    <n v="703.54792504109639"/>
    <n v="802.82354498630195"/>
    <n v="942.2344673207416"/>
    <n v="993.7394548305391"/>
    <n v="295.76554497609629"/>
    <n v="1557.8462056397484"/>
    <n v="286.5885238356164"/>
    <n v="1024.3717260273979"/>
    <n v="1771.3992547945209"/>
    <n v="860.93347068493222"/>
    <n v="1102.265332456825"/>
    <n v="1307.0317229741968"/>
    <n v="322.59622917769201"/>
    <n v="1211.3996907337535"/>
    <n v="18224.358381747352"/>
    <n v="10072.028114804583"/>
    <n v="8152.3302669427649"/>
    <n v="2648.4623030008997"/>
    <n v="1478.2559934238395"/>
    <n v="1640.8200242846824"/>
    <n v="1723.5911713047844"/>
    <n v="7491.1294920142063"/>
    <n v="661.20077492856217"/>
    <n v="4.2466576438356194"/>
    <n v="4.7009941438356186"/>
    <n v="210"/>
    <n v="7"/>
    <n v="91"/>
    <n v="4"/>
    <n v="3"/>
    <n v="119"/>
    <n v="7"/>
    <n v="7"/>
    <n v="392.95348946680713"/>
    <n v="262.55758436792672"/>
    <n v="5"/>
    <n v="33.407715273972563"/>
    <n v="4.3736188273972614"/>
    <n v="7175.5477608081965"/>
    <n v="117"/>
    <n v="0"/>
    <n v="1.1361265423483924"/>
    <n v="69.678036469596279"/>
  </r>
  <r>
    <d v="2012-05-06T00:00:00"/>
    <x v="0"/>
    <x v="4"/>
    <n v="1"/>
    <n v="0.65"/>
    <n v="0.60000000000000009"/>
    <n v="1.7643835616438599"/>
    <n v="103"/>
    <n v="169"/>
    <n v="1.6407766990291262"/>
    <n v="0.37555555555555553"/>
    <n v="97.69323418539706"/>
    <n v="29"/>
    <n v="36"/>
    <n v="15"/>
    <n v="45"/>
    <n v="37.488122652054827"/>
    <n v="50.934634599452103"/>
    <n v="19.285033752328783"/>
    <n v="10062.403121095896"/>
    <n v="1108.9715178082204"/>
    <n v="1626.0406013194522"/>
    <n v="2526.0446355287672"/>
    <n v="803.9331633797259"/>
    <n v="6215.3562386761723"/>
    <n v="2436.7279723835636"/>
    <n v="764.01951899178152"/>
    <n v="867.82651885479527"/>
    <n v="1114.8204523952734"/>
    <n v="1015.2678375111246"/>
    <n v="336.5348963413627"/>
    <n v="1601.9508239823799"/>
    <n v="295.84441775342464"/>
    <n v="1167.3219857534252"/>
    <n v="1982.6062851506856"/>
    <n v="866.71381637260345"/>
    <n v="1197.5400991447145"/>
    <n v="1325.9090100039039"/>
    <n v="355.03812150421976"/>
    <n v="1433.9992743773005"/>
    <n v="19552.435154164399"/>
    <n v="10301.128817128543"/>
    <n v="9251.3063370358523"/>
    <n v="2669.820269472104"/>
    <n v="1599.1655480914551"/>
    <n v="1689.2903654548884"/>
    <n v="1785.203808944209"/>
    <n v="7743.4799919626566"/>
    <n v="1507.8263450731993"/>
    <n v="4.2629239561643875"/>
    <n v="4.6153820273972634"/>
    <n v="228"/>
    <n v="7"/>
    <n v="103"/>
    <n v="5"/>
    <n v="4"/>
    <n v="125"/>
    <n v="7"/>
    <n v="8"/>
    <n v="433.05015147622817"/>
    <n v="295.99478234973128"/>
    <n v="6"/>
    <n v="32.991494794520506"/>
    <n v="4.4393436558904114"/>
    <n v="7003.0776986214787"/>
    <n v="117"/>
    <n v="0"/>
    <n v="1.321034370196539"/>
    <n v="79.07099433363976"/>
  </r>
  <r>
    <d v="2012-05-05T00:00:00"/>
    <x v="0"/>
    <x v="4"/>
    <n v="7"/>
    <n v="0.65"/>
    <n v="0.94444444444444442"/>
    <n v="1.7616438356164625"/>
    <n v="159"/>
    <n v="252"/>
    <n v="1.5849056603773586"/>
    <n v="0.56000000000000005"/>
    <n v="99.315695264352058"/>
    <n v="44"/>
    <n v="53"/>
    <n v="22"/>
    <n v="66"/>
    <n v="38.622580955232344"/>
    <n v="52.641679324931538"/>
    <n v="18.966763292054807"/>
    <n v="15791.195547031977"/>
    <n v="1651.6017723744312"/>
    <n v="2551.8065099835612"/>
    <n v="2536.5388694794524"/>
    <n v="1292.9320448876713"/>
    <n v="11061.519895055721"/>
    <n v="3746.3903526575373"/>
    <n v="1158.1169451484939"/>
    <n v="1251.8063772756173"/>
    <n v="1610.3107446122774"/>
    <n v="1046.0337123998513"/>
    <n v="500.79217188077223"/>
    <n v="2999.1770461887472"/>
    <n v="430.90408050410946"/>
    <n v="1742.1842951013714"/>
    <n v="2750.3119479452057"/>
    <n v="1306.488893720549"/>
    <n v="1953.9247531301357"/>
    <n v="1337.1076068357554"/>
    <n v="551.73189614510022"/>
    <n v="2387.1249611602443"/>
    <n v="29829.000211759292"/>
    <n v="13381.178309354576"/>
    <n v="16447.82190240471"/>
    <n v="2790.7993901775649"/>
    <n v="2118.9256926795297"/>
    <n v="1943.0271676038187"/>
    <n v="2027.9090773565176"/>
    <n v="8880.66132781743"/>
    <n v="7567.1605745872839"/>
    <n v="4.3376342794520575"/>
    <n v="4.5163129726027424"/>
    <n v="344"/>
    <n v="11"/>
    <n v="159"/>
    <n v="8"/>
    <n v="5"/>
    <n v="185"/>
    <n v="10"/>
    <n v="12"/>
    <n v="521.73966362615658"/>
    <n v="375.44327478726393"/>
    <n v="9"/>
    <n v="31.022428260273934"/>
    <n v="4.3206464087671241"/>
    <n v="7152.3197008571105"/>
    <n v="117"/>
    <n v="0"/>
    <n v="2.2996485881963102"/>
    <n v="140.57967437952743"/>
  </r>
  <r>
    <d v="2012-05-04T00:00:00"/>
    <x v="0"/>
    <x v="4"/>
    <n v="6"/>
    <n v="0.65"/>
    <n v="1"/>
    <n v="1.7589041095890652"/>
    <n v="164"/>
    <n v="296"/>
    <n v="1.8048780487804879"/>
    <n v="0.65777777777777779"/>
    <n v="104.44733725359177"/>
    <n v="50"/>
    <n v="62"/>
    <n v="27"/>
    <n v="79"/>
    <n v="40.791273424657575"/>
    <n v="50.085875299360772"/>
    <n v="17.616416014093996"/>
    <n v="17129.363309589051"/>
    <n v="1765.082301369865"/>
    <n v="2869.6761736767116"/>
    <n v="2655.3606233424657"/>
    <n v="1438.2295046136983"/>
    <n v="11931.17930932604"/>
    <n v="4568.6226235616487"/>
    <n v="1352.3186330827409"/>
    <n v="1391.6968651134257"/>
    <n v="1804.763531333592"/>
    <n v="980.30683212236693"/>
    <n v="561.99201574818812"/>
    <n v="3965.5757425536676"/>
    <n v="514.00684484383544"/>
    <n v="1898.6326605150696"/>
    <n v="3359.6556966575349"/>
    <n v="1494.9090837041108"/>
    <n v="2049.1280886139334"/>
    <n v="1322.7406830975126"/>
    <n v="582.45582098367311"/>
    <n v="3312.8796930254312"/>
    <n v="33474.288018437277"/>
    <n v="14264.653273532142"/>
    <n v="19209.634744905139"/>
    <n v="2815.8112171077646"/>
    <n v="2124.1194138055798"/>
    <n v="1948.5621490431508"/>
    <n v="2074.812877539418"/>
    <n v="8963.3056574959137"/>
    <n v="10246.329087409222"/>
    <n v="4.111773205479456"/>
    <n v="4.4082787123287694"/>
    <n v="382"/>
    <n v="12"/>
    <n v="164"/>
    <n v="8"/>
    <n v="6"/>
    <n v="218"/>
    <n v="13"/>
    <n v="15"/>
    <n v="594.42517209061134"/>
    <n v="429.89792026475283"/>
    <n v="11"/>
    <n v="33.194023397260239"/>
    <n v="4.4302762871232888"/>
    <n v="7211.0571122485562"/>
    <n v="117"/>
    <n v="0"/>
    <n v="2.6639138264868323"/>
    <n v="164.18491234961658"/>
  </r>
  <r>
    <d v="2012-05-03T00:00:00"/>
    <x v="0"/>
    <x v="4"/>
    <n v="5"/>
    <n v="0.65"/>
    <n v="0.79999999999999993"/>
    <n v="1.7561643835616678"/>
    <n v="125"/>
    <n v="209"/>
    <n v="1.6719999999999999"/>
    <n v="0.46444444444444444"/>
    <n v="100.37056070136991"/>
    <n v="38"/>
    <n v="45"/>
    <n v="19"/>
    <n v="58"/>
    <n v="38.634921385047079"/>
    <n v="47.081902053698677"/>
    <n v="17.170643015966004"/>
    <n v="12546.320087671238"/>
    <n v="1497.1896131506865"/>
    <n v="2232.045319364383"/>
    <n v="2552.2413191013702"/>
    <n v="1094.1307716032873"/>
    <n v="8165.0922907528829"/>
    <n v="3206.6984749589074"/>
    <n v="894.55613902027483"/>
    <n v="995.89729492602828"/>
    <n v="1392.5980388151495"/>
    <n v="1003.8866352866304"/>
    <n v="445.7314231654338"/>
    <n v="2254.9358116379976"/>
    <n v="362.57103670684927"/>
    <n v="1410.88750711233"/>
    <n v="2395.5192004383566"/>
    <n v="1101.5868198575354"/>
    <n v="1536.7390648530629"/>
    <n v="1268.7710865530844"/>
    <n v="453.88384740427233"/>
    <n v="2011.170565304652"/>
    <n v="24411.226173842202"/>
    <n v="11980.027506146676"/>
    <n v="12431.198667695533"/>
    <n v="2737.4970857193721"/>
    <n v="1862.1438173790957"/>
    <n v="1852.8255259860443"/>
    <n v="1926.8847589152806"/>
    <n v="8379.3511879997932"/>
    <n v="4051.8474796957325"/>
    <n v="3.9736114849315101"/>
    <n v="4.2823034383561671"/>
    <n v="285"/>
    <n v="9"/>
    <n v="125"/>
    <n v="6"/>
    <n v="4"/>
    <n v="160"/>
    <n v="9"/>
    <n v="10"/>
    <n v="470.27339280552326"/>
    <n v="337.51316155048164"/>
    <n v="8"/>
    <n v="31.450977369862976"/>
    <n v="4.2940244843835629"/>
    <n v="7014.8967095165826"/>
    <n v="117"/>
    <n v="0"/>
    <n v="1.7721142851370941"/>
    <n v="106.24956126235499"/>
  </r>
  <r>
    <d v="2012-05-02T00:00:00"/>
    <x v="0"/>
    <x v="4"/>
    <n v="4"/>
    <n v="0.65"/>
    <n v="0.73333333333333339"/>
    <n v="1.7534246575342705"/>
    <n v="121"/>
    <n v="201"/>
    <n v="1.6611570247933884"/>
    <n v="0.44666666666666666"/>
    <n v="101.40966176836868"/>
    <n v="36"/>
    <n v="45"/>
    <n v="17"/>
    <n v="51"/>
    <n v="36.136385753424683"/>
    <n v="50.287272947622924"/>
    <n v="19.455571972602755"/>
    <n v="12270.569073972611"/>
    <n v="1300.8076621004584"/>
    <n v="1931.2055439780818"/>
    <n v="2745.031395945206"/>
    <n v="986.7329848109589"/>
    <n v="7908.4068113388239"/>
    <n v="2927.0472460273995"/>
    <n v="854.88364010958969"/>
    <n v="992.23417060274051"/>
    <n v="1311.8343863138307"/>
    <n v="1026.4386038199436"/>
    <n v="380.5939701889269"/>
    <n v="2055.2980964170288"/>
    <n v="359.36612679452043"/>
    <n v="1332.4030737534256"/>
    <n v="2182.27517260274"/>
    <n v="1067.5720819726037"/>
    <n v="1493.9998842240182"/>
    <n v="1214.8262892979847"/>
    <n v="433.97407017417368"/>
    <n v="1798.8162114271129"/>
    <n v="23287.158247936088"/>
    <n v="11524.637128753124"/>
    <n v="11762.521119182966"/>
    <n v="2713.2587251387363"/>
    <n v="1754.1154075358154"/>
    <n v="1792.5901780798031"/>
    <n v="1855.2611870201108"/>
    <n v="8115.2254977744651"/>
    <n v="3647.2956214084988"/>
    <n v="4.0191134794520575"/>
    <n v="4.3089534246575365"/>
    <n v="270"/>
    <n v="8"/>
    <n v="121"/>
    <n v="6"/>
    <n v="4"/>
    <n v="149"/>
    <n v="9"/>
    <n v="9"/>
    <n v="468.01404336646669"/>
    <n v="328.45372675039346"/>
    <n v="8"/>
    <n v="32.749429041095851"/>
    <n v="4.5134100602739737"/>
    <n v="7156.9032691741231"/>
    <n v="117"/>
    <n v="0"/>
    <n v="1.6435210421029363"/>
    <n v="100.53436854002535"/>
  </r>
  <r>
    <d v="2012-05-01T00:00:00"/>
    <x v="0"/>
    <x v="4"/>
    <n v="3"/>
    <n v="0.65"/>
    <n v="0.55555555555555558"/>
    <n v="1.7506849315068731"/>
    <n v="87"/>
    <n v="142"/>
    <n v="1.632183908045977"/>
    <n v="0.31555555555555553"/>
    <n v="102.75181441242856"/>
    <n v="26"/>
    <n v="31"/>
    <n v="13"/>
    <n v="39"/>
    <n v="37.991303967315588"/>
    <n v="48.097955389504783"/>
    <n v="18.472753796585891"/>
    <n v="8939.4078538812846"/>
    <n v="1059.8746255707774"/>
    <n v="1502.7915432328762"/>
    <n v="2655.1251064109592"/>
    <n v="764.46127167123279"/>
    <n v="5076.9045581369946"/>
    <n v="2165.5043261369883"/>
    <n v="625.27342006356218"/>
    <n v="720.43739806684982"/>
    <n v="968.1358320620335"/>
    <n v="1066.4381773648274"/>
    <n v="288.33517473701784"/>
    <n v="1188.3059601035216"/>
    <n v="241.08023934246572"/>
    <n v="986.18312486575405"/>
    <n v="1594.1137357260277"/>
    <n v="745.37594880000063"/>
    <n v="1135.0988799071563"/>
    <n v="1217.0997751810789"/>
    <n v="321.67037446349195"/>
    <n v="892.88401918252089"/>
    <n v="17077.250672453709"/>
    <n v="9919.1561350306747"/>
    <n v="7158.0945374230369"/>
    <n v="2640.9465753603381"/>
    <n v="1480.4797304031129"/>
    <n v="1646.5717113398312"/>
    <n v="1757.7727055007863"/>
    <n v="7525.7707226040684"/>
    <n v="-367.67618518103427"/>
    <n v="3.9811439342465782"/>
    <n v="4.3715054657534269"/>
    <n v="196"/>
    <n v="6"/>
    <n v="87"/>
    <n v="4"/>
    <n v="3"/>
    <n v="109"/>
    <n v="6"/>
    <n v="7"/>
    <n v="396.05339596787906"/>
    <n v="277.04421462504973"/>
    <n v="5"/>
    <n v="32.947793123287632"/>
    <n v="4.5615584208219184"/>
    <n v="7051.4203192451369"/>
    <n v="117"/>
    <n v="1"/>
    <n v="1.0151280470243362"/>
    <n v="61.18029519164989"/>
  </r>
  <r>
    <d v="2012-04-30T00:00:00"/>
    <x v="0"/>
    <x v="5"/>
    <n v="2"/>
    <n v="0.6"/>
    <n v="0.6"/>
    <n v="1.7479452054794757"/>
    <n v="88"/>
    <n v="155"/>
    <n v="1.7613636363636365"/>
    <n v="0.34444444444444444"/>
    <n v="104.98359631382321"/>
    <n v="27"/>
    <n v="35"/>
    <n v="13"/>
    <n v="42"/>
    <n v="38.196065753424683"/>
    <n v="52.443099517808257"/>
    <n v="17.869912436007844"/>
    <n v="9238.5564756164422"/>
    <n v="1048.3379506849326"/>
    <n v="1478.424352122739"/>
    <n v="2697.3159993863019"/>
    <n v="767.49310884821887"/>
    <n v="5343.6609659441156"/>
    <n v="2368.1560767123306"/>
    <n v="681.76029373150732"/>
    <n v="750.53632231232939"/>
    <n v="988.8507995719923"/>
    <n v="1028.4306628021709"/>
    <n v="291.32682172050363"/>
    <n v="1491.8444086615004"/>
    <n v="263.70655002739721"/>
    <n v="1087.8676409863019"/>
    <n v="1653.266749863014"/>
    <n v="757.80994454794575"/>
    <n v="1050.7715112342225"/>
    <n v="1235.9708623884537"/>
    <n v="329.38109048293779"/>
    <n v="1146.5274213190446"/>
    <n v="17849.9980044822"/>
    <n v="9867.9652085575417"/>
    <n v="7982.0327959246606"/>
    <n v="2643.3433504456739"/>
    <n v="1514.5260537937361"/>
    <n v="1671.3463786956611"/>
    <n v="1741.4479561065741"/>
    <n v="7570.6637390416454"/>
    <n v="411.3690568830134"/>
    <n v="4.3604500273972633"/>
    <n v="4.568686383561646"/>
    <n v="205"/>
    <n v="6"/>
    <n v="88"/>
    <n v="5"/>
    <n v="3"/>
    <n v="117"/>
    <n v="6"/>
    <n v="7"/>
    <n v="449.38486003247817"/>
    <n v="256.51203156607409"/>
    <n v="5"/>
    <n v="33.79359353424654"/>
    <n v="4.3550724208219185"/>
    <n v="7076.392204933466"/>
    <n v="117"/>
    <n v="0"/>
    <n v="1.1279805534746656"/>
    <n v="68.222502529270599"/>
  </r>
  <r>
    <d v="2012-04-29T00:00:00"/>
    <x v="0"/>
    <x v="5"/>
    <n v="1"/>
    <n v="0.6"/>
    <n v="0.64"/>
    <n v="1.7452054794520784"/>
    <n v="96"/>
    <n v="170"/>
    <n v="1.7708333333333333"/>
    <n v="0.37777777777777777"/>
    <n v="104.76416087671238"/>
    <n v="29"/>
    <n v="36"/>
    <n v="14"/>
    <n v="43"/>
    <n v="37.761267591148609"/>
    <n v="53.727006688062666"/>
    <n v="18.869715244855062"/>
    <n v="10057.359444164389"/>
    <n v="1131.1125251506862"/>
    <n v="1611.1458507116706"/>
    <n v="2525.5218894904115"/>
    <n v="780.23811004668471"/>
    <n v="6271.5661190663068"/>
    <n v="2454.4823934246597"/>
    <n v="752.17809363287734"/>
    <n v="811.39775552876768"/>
    <n v="1082.152627385366"/>
    <n v="1001.7152171665841"/>
    <n v="320.28789518835964"/>
    <n v="1613.9025028459951"/>
    <n v="297.65307452054788"/>
    <n v="1162.1379594520556"/>
    <n v="1967.3249441095891"/>
    <n v="848.52052865753478"/>
    <n v="1155.769532863186"/>
    <n v="1220.3666700179899"/>
    <n v="359.93384785915515"/>
    <n v="1539.5664559993961"/>
    <n v="19482.16671864111"/>
    <n v="10057.131640729405"/>
    <n v="9425.035077911698"/>
    <n v="2661.804104277754"/>
    <n v="1585.3854431594809"/>
    <n v="1674.8192779439805"/>
    <n v="1758.4262700438485"/>
    <n v="7680.435095425064"/>
    <n v="1744.5999824866412"/>
    <n v="4.1054960219178112"/>
    <n v="4.4337582739726047"/>
    <n v="218"/>
    <n v="7"/>
    <n v="96"/>
    <n v="5"/>
    <n v="4"/>
    <n v="122"/>
    <n v="7"/>
    <n v="7"/>
    <n v="460.95992346082193"/>
    <n v="275.88672423249454"/>
    <n v="6"/>
    <n v="30.81953939726024"/>
    <n v="4.2407908142465764"/>
    <n v="6877.0470600971894"/>
    <n v="117"/>
    <n v="0"/>
    <n v="1.370506119203218"/>
    <n v="80.55585536676665"/>
  </r>
  <r>
    <d v="2012-04-28T00:00:00"/>
    <x v="0"/>
    <x v="5"/>
    <n v="7"/>
    <n v="0.6"/>
    <n v="0.95"/>
    <n v="1.742465753424681"/>
    <n v="144"/>
    <n v="226"/>
    <n v="1.5694444444444444"/>
    <n v="0.50222222222222224"/>
    <n v="97.966706849315116"/>
    <n v="38"/>
    <n v="51"/>
    <n v="19"/>
    <n v="58"/>
    <n v="38.674869839002646"/>
    <n v="53.888023226647483"/>
    <n v="18.921295242059536"/>
    <n v="14107.205786301376"/>
    <n v="1570.8387945205495"/>
    <n v="2307.2430021435607"/>
    <n v="2699.7981696000011"/>
    <n v="1153.3355388493146"/>
    <n v="9517.6678702290501"/>
    <n v="3442.0634156712358"/>
    <n v="1023.8724413063022"/>
    <n v="1097.4351240394531"/>
    <n v="1518.9525187482107"/>
    <n v="1044.7909199392609"/>
    <n v="469.77793714410365"/>
    <n v="2529.8496051854163"/>
    <n v="398.91222601643824"/>
    <n v="1534.1851465643847"/>
    <n v="2463.5554384657539"/>
    <n v="1148.8049832328777"/>
    <n v="1808.9747883210337"/>
    <n v="1231.5705809832689"/>
    <n v="508.28799175244143"/>
    <n v="1996.6244332227106"/>
    <n v="26786.873356118373"/>
    <n v="12742.731447481194"/>
    <n v="14044.141908637177"/>
    <n v="2764.6273097672165"/>
    <n v="1995.8319102401692"/>
    <n v="1899.9687139818877"/>
    <n v="1958.8685261267656"/>
    <n v="8619.2964601160384"/>
    <n v="5424.8454485211405"/>
    <n v="4.2010274301369899"/>
    <n v="4.6668076712328785"/>
    <n v="310"/>
    <n v="10"/>
    <n v="144"/>
    <n v="8"/>
    <n v="5"/>
    <n v="166"/>
    <n v="9"/>
    <n v="10"/>
    <n v="556.14511970630133"/>
    <n v="347.2102779566261"/>
    <n v="9"/>
    <n v="31.406261369862978"/>
    <n v="4.2538239846575348"/>
    <n v="7187.8615183363045"/>
    <n v="117"/>
    <n v="0"/>
    <n v="1.9538692937823627"/>
    <n v="120.03540092852288"/>
  </r>
  <r>
    <d v="2012-04-27T00:00:00"/>
    <x v="0"/>
    <x v="5"/>
    <n v="6"/>
    <n v="0.6"/>
    <n v="1"/>
    <n v="1.7397260273972837"/>
    <n v="147"/>
    <n v="263"/>
    <n v="1.7891156462585034"/>
    <n v="0.58444444444444443"/>
    <n v="106.57629074643562"/>
    <n v="46"/>
    <n v="55"/>
    <n v="23"/>
    <n v="67"/>
    <n v="39.889168978706117"/>
    <n v="52.609084668493175"/>
    <n v="18.519700693028025"/>
    <n v="15666.714739726036"/>
    <n v="1622.7835890410975"/>
    <n v="2545.5012243287661"/>
    <n v="2528.0141365479458"/>
    <n v="1262.6269703013695"/>
    <n v="10953.355997589055"/>
    <n v="4028.8060668493176"/>
    <n v="1210.008947375343"/>
    <n v="1240.8199464328777"/>
    <n v="1625.2442090572983"/>
    <n v="1077.6012048275988"/>
    <n v="488.55608237055691"/>
    <n v="3288.2334644020843"/>
    <n v="483.77070246575335"/>
    <n v="1717.9177293150697"/>
    <n v="2893.2936593150694"/>
    <n v="1312.4422277260285"/>
    <n v="1754.8980313714599"/>
    <n v="1273.3918269604626"/>
    <n v="535.58854587265682"/>
    <n v="2843.5459146173407"/>
    <n v="30176.557608246592"/>
    <n v="13091.422231638115"/>
    <n v="17085.135376608479"/>
    <n v="2779.8891414854916"/>
    <n v="2043.2884934787653"/>
    <n v="1935.9121535308996"/>
    <n v="2015.5604688076792"/>
    <n v="8774.6502573028356"/>
    <n v="8310.4851193056438"/>
    <n v="4.2256254246575375"/>
    <n v="4.3030527054794545"/>
    <n v="338"/>
    <n v="10"/>
    <n v="147"/>
    <n v="7"/>
    <n v="5"/>
    <n v="191"/>
    <n v="12"/>
    <n v="13"/>
    <n v="517.2361086675985"/>
    <n v="417.72270893396001"/>
    <n v="10"/>
    <n v="33.936034520547906"/>
    <n v="4.2141790684931513"/>
    <n v="7102.9184815244007"/>
    <n v="117"/>
    <n v="0"/>
    <n v="2.4053683596466864"/>
    <n v="146.02679809067075"/>
  </r>
  <r>
    <d v="2012-04-26T00:00:00"/>
    <x v="0"/>
    <x v="5"/>
    <n v="5"/>
    <n v="0.6"/>
    <n v="0.82"/>
    <n v="1.7369863013698863"/>
    <n v="125"/>
    <n v="201"/>
    <n v="1.6080000000000001"/>
    <n v="0.44666666666666666"/>
    <n v="94.715315648876754"/>
    <n v="36"/>
    <n v="42"/>
    <n v="18"/>
    <n v="52"/>
    <n v="37.426022086406782"/>
    <n v="50.035339489315113"/>
    <n v="19.563047502866191"/>
    <n v="11839.414456109595"/>
    <n v="1340.2469286575356"/>
    <n v="2097.786779451616"/>
    <n v="2707.563077260274"/>
    <n v="1069.959563088657"/>
    <n v="7304.3519649665841"/>
    <n v="2919.2297227397289"/>
    <n v="900.63611080767203"/>
    <n v="1017.2784701490418"/>
    <n v="1392.038003495122"/>
    <n v="980.07497022508426"/>
    <n v="422.20326535350955"/>
    <n v="2042.828064622727"/>
    <n v="372.22481598904091"/>
    <n v="1383.2093184000009"/>
    <n v="2280.8964338630144"/>
    <n v="1022.5472713643845"/>
    <n v="1531.55886905899"/>
    <n v="1228.449490818457"/>
    <n v="448.43389220133781"/>
    <n v="1850.4355875376557"/>
    <n v="23075.683528080011"/>
    <n v="11878.067910953048"/>
    <n v="11197.615617126967"/>
    <n v="2729.6233937637517"/>
    <n v="1853.2444685593921"/>
    <n v="1770.7759712439749"/>
    <n v="1867.702087057844"/>
    <n v="8221.3459206249627"/>
    <n v="2976.2696965020004"/>
    <n v="4.2543892602739763"/>
    <n v="4.3072569863013719"/>
    <n v="273"/>
    <n v="9"/>
    <n v="125"/>
    <n v="7"/>
    <n v="4"/>
    <n v="148"/>
    <n v="8"/>
    <n v="10"/>
    <n v="517.02722894244812"/>
    <n v="339.84927231977628"/>
    <n v="8"/>
    <n v="33.940355726027363"/>
    <n v="4.4379144065753433"/>
    <n v="7099.7862533148163"/>
    <n v="117"/>
    <n v="0"/>
    <n v="1.5771764413187674"/>
    <n v="95.706116385700568"/>
  </r>
  <r>
    <d v="2012-04-25T00:00:00"/>
    <x v="0"/>
    <x v="5"/>
    <n v="4"/>
    <n v="0.6"/>
    <n v="0.76"/>
    <n v="1.7342465753424889"/>
    <n v="115"/>
    <n v="200"/>
    <n v="1.7391304347826086"/>
    <n v="0.44444444444444442"/>
    <n v="103.32014127266237"/>
    <n v="37"/>
    <n v="44"/>
    <n v="18"/>
    <n v="54"/>
    <n v="35.376339320142094"/>
    <n v="46.977418082191825"/>
    <n v="18.197466958904126"/>
    <n v="11881.816246356173"/>
    <n v="1263.9264203835633"/>
    <n v="2021.5124314757254"/>
    <n v="2564.8448800438364"/>
    <n v="1012.0890690069037"/>
    <n v="7547.2962862132708"/>
    <n v="2865.4834849315093"/>
    <n v="845.59352547945286"/>
    <n v="982.66321578082272"/>
    <n v="1310.2090062113109"/>
    <n v="1004.6754154457357"/>
    <n v="361.88520765799024"/>
    <n v="2016.970596876748"/>
    <n v="353.04919890410952"/>
    <n v="1304.8506213698638"/>
    <n v="2126.2457534246578"/>
    <n v="997.8504065753433"/>
    <n v="1326.7903660905629"/>
    <n v="1304.6863799872451"/>
    <n v="388.30285687495535"/>
    <n v="1762.2163773212103"/>
    <n v="22621.478873205499"/>
    <n v="11294.995612794266"/>
    <n v="11326.483260411229"/>
    <n v="2698.2356292451764"/>
    <n v="1742.0072606049534"/>
    <n v="1737.2359321562076"/>
    <n v="1840.9251234832452"/>
    <n v="8018.4039454895819"/>
    <n v="3308.0793149216506"/>
    <n v="4.3415347068493189"/>
    <n v="4.4864315068493177"/>
    <n v="268"/>
    <n v="9"/>
    <n v="115"/>
    <n v="6"/>
    <n v="4"/>
    <n v="153"/>
    <n v="8"/>
    <n v="10"/>
    <n v="486.82142439360564"/>
    <n v="314.91407403706313"/>
    <n v="8"/>
    <n v="33.45882754794517"/>
    <n v="4.3016973808219197"/>
    <n v="7032.7951788729588"/>
    <n v="117"/>
    <n v="0"/>
    <n v="1.6105236925478548"/>
    <n v="96.807549234284011"/>
  </r>
  <r>
    <d v="2012-04-24T00:00:00"/>
    <x v="0"/>
    <x v="5"/>
    <n v="3"/>
    <n v="0.6"/>
    <n v="0.6"/>
    <n v="1.7315068493150916"/>
    <n v="95"/>
    <n v="145"/>
    <n v="1.5263157894736843"/>
    <n v="0.32222222222222224"/>
    <n v="95.862991457822687"/>
    <n v="24"/>
    <n v="30"/>
    <n v="12"/>
    <n v="38"/>
    <n v="41.924705286656547"/>
    <n v="56.003763230137025"/>
    <n v="18.896078708435482"/>
    <n v="9106.9841884931557"/>
    <n v="1015.0004515068505"/>
    <n v="1592.9386791978077"/>
    <n v="2720.6097849863017"/>
    <n v="730.02086736657509"/>
    <n v="5078.4153084493228"/>
    <n v="2263.9340854794536"/>
    <n v="672.0451587616443"/>
    <n v="718.05099092054832"/>
    <n v="987.07785615238049"/>
    <n v="1003.6195085301013"/>
    <n v="306.85751208292118"/>
    <n v="1356.4753583962438"/>
    <n v="267.50944010958898"/>
    <n v="1018.1819721643842"/>
    <n v="1656.6925024657537"/>
    <n v="732.29786827397311"/>
    <n v="1114.0871386516806"/>
    <n v="1241.9065168220245"/>
    <n v="330.3910764316467"/>
    <n v="988.29705110834789"/>
    <n v="17450.696658175351"/>
    <n v="10027.508940221438"/>
    <n v="7423.1877179539142"/>
    <n v="2645.9253573161791"/>
    <n v="1533.3579157573754"/>
    <n v="1639.4964570327288"/>
    <n v="1741.7930623898947"/>
    <n v="7560.5727924961784"/>
    <n v="-137.3850745422651"/>
    <n v="4.3202392109589072"/>
    <n v="4.5354844931506868"/>
    <n v="199"/>
    <n v="6"/>
    <n v="95"/>
    <n v="5"/>
    <n v="3"/>
    <n v="104"/>
    <n v="6"/>
    <n v="7"/>
    <n v="424.72162792005764"/>
    <n v="287.19435959567534"/>
    <n v="6"/>
    <n v="32.912387506849278"/>
    <n v="4.5912556580821926"/>
    <n v="7082.8760961913722"/>
    <n v="117"/>
    <n v="0"/>
    <n v="1.0480470951546839"/>
    <n v="63.446048871400976"/>
  </r>
  <r>
    <d v="2012-04-23T00:00:00"/>
    <x v="0"/>
    <x v="5"/>
    <n v="2"/>
    <n v="0.6"/>
    <n v="0.6"/>
    <n v="1.7287671232876942"/>
    <n v="91"/>
    <n v="160"/>
    <n v="1.7582417582417582"/>
    <n v="0.35555555555555557"/>
    <n v="103.26474414571737"/>
    <n v="29"/>
    <n v="35"/>
    <n v="14"/>
    <n v="43"/>
    <n v="37.270592876712364"/>
    <n v="49.776723362818039"/>
    <n v="18.004457751895526"/>
    <n v="9397.0917172602803"/>
    <n v="1037.2444273972612"/>
    <n v="1545.7811122849307"/>
    <n v="2770.7138480219182"/>
    <n v="745.37400628602722"/>
    <n v="5372.4671780646659"/>
    <n v="2385.3179441095913"/>
    <n v="696.87412707945259"/>
    <n v="774.19168333150753"/>
    <n v="1002.8889945705279"/>
    <n v="1035.4009572897651"/>
    <n v="291.37215232161157"/>
    <n v="1526.7216503386471"/>
    <n v="290.66272175342459"/>
    <n v="1126.6546814246583"/>
    <n v="1876.3667638356167"/>
    <n v="799.75892515068551"/>
    <n v="1040.9012211183635"/>
    <n v="1263.289930687105"/>
    <n v="327.82221359707484"/>
    <n v="1461.4297267618419"/>
    <n v="18384.16299134248"/>
    <n v="10023.544436177322"/>
    <n v="8360.6185551651542"/>
    <n v="2646.3555850210187"/>
    <n v="1503.249639701779"/>
    <n v="1656.5275602691001"/>
    <n v="1722.9482017585512"/>
    <n v="7529.0809867504495"/>
    <n v="831.5375684147084"/>
    <n v="4.3448145534246612"/>
    <n v="4.3153804520547974"/>
    <n v="212"/>
    <n v="6"/>
    <n v="91"/>
    <n v="4"/>
    <n v="3"/>
    <n v="121"/>
    <n v="6"/>
    <n v="8"/>
    <n v="389.37453589175971"/>
    <n v="269.54768147559224"/>
    <n v="5"/>
    <n v="33.046169589041064"/>
    <n v="4.2663066608219191"/>
    <n v="7186.4892040156028"/>
    <n v="117"/>
    <n v="0"/>
    <n v="1.1633801036664024"/>
    <n v="71.458278249274827"/>
  </r>
  <r>
    <d v="2012-04-22T00:00:00"/>
    <x v="0"/>
    <x v="5"/>
    <n v="1"/>
    <n v="0.6"/>
    <n v="0.64"/>
    <n v="1.7260273972602969"/>
    <n v="100"/>
    <n v="165"/>
    <n v="1.65"/>
    <n v="0.36666666666666664"/>
    <n v="99.064627200000075"/>
    <n v="30"/>
    <n v="36"/>
    <n v="14"/>
    <n v="45"/>
    <n v="38.202183561643871"/>
    <n v="53.674254986301413"/>
    <n v="17.50617867945207"/>
    <n v="9906.4627200000068"/>
    <n v="1124.6921293150697"/>
    <n v="1673.2563540164376"/>
    <n v="2554.0524808767127"/>
    <n v="842.52651800547937"/>
    <n v="5961.3194964164468"/>
    <n v="2521.3441150684953"/>
    <n v="751.43956980821974"/>
    <n v="787.77804057534308"/>
    <n v="1065.5765683648144"/>
    <n v="1006.6385523876341"/>
    <n v="325.42245692890782"/>
    <n v="1662.9241477707021"/>
    <n v="286.03622465753421"/>
    <n v="1071.806728767124"/>
    <n v="1770.6279739726028"/>
    <n v="824.66685369863092"/>
    <n v="1119.6089387914324"/>
    <n v="1231.1356689635745"/>
    <n v="338.69274290872755"/>
    <n v="1263.7004304321574"/>
    <n v="19044.85435586303"/>
    <n v="10156.910281243721"/>
    <n v="8887.9440746193068"/>
    <n v="2666.8843488670063"/>
    <n v="1588.5510659037943"/>
    <n v="1661.4978869957981"/>
    <n v="1769.9905859949824"/>
    <n v="7686.9238877615817"/>
    <n v="1201.0201868577269"/>
    <n v="4.2484762191780856"/>
    <n v="4.5304034246575355"/>
    <n v="225"/>
    <n v="7"/>
    <n v="100"/>
    <n v="5"/>
    <n v="4"/>
    <n v="125"/>
    <n v="7"/>
    <n v="7"/>
    <n v="456.28518176087675"/>
    <n v="268.5354087003119"/>
    <n v="6"/>
    <n v="32.531938082191743"/>
    <n v="4.3583395726027403"/>
    <n v="6925.3341813215266"/>
    <n v="117"/>
    <n v="0"/>
    <n v="1.2833956949819374"/>
    <n v="75.965333971105181"/>
  </r>
  <r>
    <d v="2012-04-21T00:00:00"/>
    <x v="0"/>
    <x v="5"/>
    <n v="7"/>
    <n v="0.6"/>
    <n v="0.95"/>
    <n v="1.7232876712328995"/>
    <n v="143"/>
    <n v="233"/>
    <n v="1.6293706293706294"/>
    <n v="0.51777777777777778"/>
    <n v="96.082598486445121"/>
    <n v="40"/>
    <n v="53"/>
    <n v="20"/>
    <n v="65"/>
    <n v="37.980469729267959"/>
    <n v="52.174303132931549"/>
    <n v="17.745829080581679"/>
    <n v="13739.811583561652"/>
    <n v="1604.8665295890428"/>
    <n v="2466.942932357259"/>
    <n v="2620.005303057535"/>
    <n v="1254.2957738432874"/>
    <n v="9003.4341038926141"/>
    <n v="3532.1836848219205"/>
    <n v="1043.486062658631"/>
    <n v="1153.4788902378091"/>
    <n v="1591.137135438986"/>
    <n v="1030.2091903303035"/>
    <n v="472.68145948071469"/>
    <n v="2635.120852468357"/>
    <n v="429.89595036164371"/>
    <n v="1602.7954432000013"/>
    <n v="2716.6689132602751"/>
    <n v="1226.575815189042"/>
    <n v="1661.9104434378876"/>
    <n v="1277.9948535897483"/>
    <n v="534.88171006296363"/>
    <n v="2501.1491149203625"/>
    <n v="27049.762872880012"/>
    <n v="12910.058801598687"/>
    <n v="14139.704071281334"/>
    <n v="2786.3830928842117"/>
    <n v="1977.9748374816072"/>
    <n v="1888.7749027306418"/>
    <n v="1961.4803707366837"/>
    <n v="8614.6132038331452"/>
    <n v="5525.0908674481798"/>
    <n v="4.1104692164383598"/>
    <n v="4.3103285410958918"/>
    <n v="321"/>
    <n v="10"/>
    <n v="143"/>
    <n v="7"/>
    <n v="5"/>
    <n v="178"/>
    <n v="10"/>
    <n v="12"/>
    <n v="532.13236441326569"/>
    <n v="382.40792851404547"/>
    <n v="10"/>
    <n v="32.406452054794485"/>
    <n v="4.1826423265753432"/>
    <n v="7157.3158212849557"/>
    <n v="117"/>
    <n v="0"/>
    <n v="1.9755596126178525"/>
    <n v="120.85217154941311"/>
  </r>
  <r>
    <d v="2012-04-20T00:00:00"/>
    <x v="0"/>
    <x v="5"/>
    <n v="6"/>
    <n v="0.6"/>
    <n v="1"/>
    <n v="1.7205479452055021"/>
    <n v="151"/>
    <n v="246"/>
    <n v="1.6291390728476822"/>
    <n v="0.54666666666666663"/>
    <n v="96.5759965163749"/>
    <n v="46"/>
    <n v="53"/>
    <n v="22"/>
    <n v="64"/>
    <n v="36.326860234122073"/>
    <n v="48.53858659486928"/>
    <n v="18.800453617705493"/>
    <n v="14582.97547397261"/>
    <n v="1624.7404273972618"/>
    <n v="2464.8680384876707"/>
    <n v="2725.5700634301375"/>
    <n v="1256.4326158027393"/>
    <n v="9760.8451836493241"/>
    <n v="3596.3591631780851"/>
    <n v="1067.8489050871242"/>
    <n v="1203.2290315331516"/>
    <n v="1581.2461241219951"/>
    <n v="984.00537149343995"/>
    <n v="484.65947820169794"/>
    <n v="2817.5261259812273"/>
    <n v="438.66286500821911"/>
    <n v="1607.6506378520558"/>
    <n v="2760.8157014794524"/>
    <n v="1299.9268681643846"/>
    <n v="1900.4600783886976"/>
    <n v="1215.2787600256602"/>
    <n v="522.25324394218262"/>
    <n v="2469.0639901475715"/>
    <n v="28182.209073672348"/>
    <n v="13134.773773894221"/>
    <n v="15047.435299778122"/>
    <n v="2801.3302986556059"/>
    <n v="1971.7308952343319"/>
    <n v="1906.6993002388729"/>
    <n v="2028.5207630085865"/>
    <n v="8708.2812571373979"/>
    <n v="6339.1540426407282"/>
    <n v="4.1725738849315102"/>
    <n v="4.3145304657534256"/>
    <n v="336"/>
    <n v="11"/>
    <n v="151"/>
    <n v="8"/>
    <n v="5"/>
    <n v="185"/>
    <n v="11"/>
    <n v="12"/>
    <n v="555.02860483686834"/>
    <n v="379.17812106915704"/>
    <n v="9"/>
    <n v="32.767091671232841"/>
    <n v="4.3887802739726043"/>
    <n v="7165.9184338737223"/>
    <n v="117"/>
    <n v="0"/>
    <n v="2.0998613699882491"/>
    <n v="128.61055811776174"/>
  </r>
  <r>
    <d v="2012-04-19T00:00:00"/>
    <x v="0"/>
    <x v="5"/>
    <n v="5"/>
    <n v="0.6"/>
    <n v="0.82"/>
    <n v="1.7178082191781048"/>
    <n v="129"/>
    <n v="213"/>
    <n v="1.6511627906976745"/>
    <n v="0.47333333333333333"/>
    <n v="95.770804663905778"/>
    <n v="39"/>
    <n v="47"/>
    <n v="19"/>
    <n v="57"/>
    <n v="36.797579805033479"/>
    <n v="52.080657949531407"/>
    <n v="17.524117039250196"/>
    <n v="12354.433801643845"/>
    <n v="1458.5245643835631"/>
    <n v="2008.7698816701361"/>
    <n v="2537.9800001753429"/>
    <n v="1079.559074998356"/>
    <n v="8186.649409183573"/>
    <n v="3164.5918632328794"/>
    <n v="989.53250104109679"/>
    <n v="998.87467123726117"/>
    <n v="1302.0568890466884"/>
    <n v="1050.6691321994986"/>
    <n v="389.69275748215114"/>
    <n v="2410.5802567828996"/>
    <n v="359.48048281643827"/>
    <n v="1386.1475859287682"/>
    <n v="2452.3624457260275"/>
    <n v="1127.6163324493161"/>
    <n v="1504.631900904436"/>
    <n v="1300.3270967337796"/>
    <n v="422.09520350790234"/>
    <n v="2098.5526457744322"/>
    <n v="24291.564248459192"/>
    <n v="11595.781936718291"/>
    <n v="12695.782311740904"/>
    <n v="2737.0289590003695"/>
    <n v="1802.1290810603889"/>
    <n v="1779.6513828591173"/>
    <n v="1874.1450886083785"/>
    <n v="8192.9545115282544"/>
    <n v="4502.8278002126463"/>
    <n v="4.1221303232876751"/>
    <n v="4.542965020547947"/>
    <n v="291"/>
    <n v="9"/>
    <n v="129"/>
    <n v="7"/>
    <n v="5"/>
    <n v="162"/>
    <n v="10"/>
    <n v="10"/>
    <n v="523.37757738082189"/>
    <n v="338.57021959609108"/>
    <n v="9"/>
    <n v="31.247769479452021"/>
    <n v="4.3798616263013708"/>
    <n v="7078.5993963089168"/>
    <n v="117"/>
    <n v="0"/>
    <n v="1.7935444006565799"/>
    <n v="108.51095992940944"/>
  </r>
  <r>
    <d v="2012-04-18T00:00:00"/>
    <x v="0"/>
    <x v="5"/>
    <n v="4"/>
    <n v="0.6"/>
    <n v="0.76"/>
    <n v="1.7150684931507074"/>
    <n v="117"/>
    <n v="179"/>
    <n v="1.5299145299145298"/>
    <n v="0.39777777777777779"/>
    <n v="95.4990225669126"/>
    <n v="31"/>
    <n v="39"/>
    <n v="15"/>
    <n v="46"/>
    <n v="39.174121556164415"/>
    <n v="55.010566243068538"/>
    <n v="19.620825836998232"/>
    <n v="11173.385640328774"/>
    <n v="1264.0984135890421"/>
    <n v="1915.8717852966568"/>
    <n v="2601.2865323835617"/>
    <n v="952.98833872306841"/>
    <n v="6967.3373975145287"/>
    <n v="2742.1885089315092"/>
    <n v="825.15849364602809"/>
    <n v="902.55798850191866"/>
    <n v="1228.0630640507695"/>
    <n v="1068.0802887636034"/>
    <n v="392.51217034292324"/>
    <n v="1781.2494679221591"/>
    <n v="320.15746385753414"/>
    <n v="1237.0661477698636"/>
    <n v="1958.7087652602743"/>
    <n v="954.86921293150749"/>
    <n v="1406.9804228139722"/>
    <n v="1300.0256672765754"/>
    <n v="418.14322693149694"/>
    <n v="1345.6522727971355"/>
    <n v="21378.190634816448"/>
    <n v="11283.951496582629"/>
    <n v="10094.239138233823"/>
    <n v="2700.1102085976331"/>
    <n v="1709.6778149714473"/>
    <n v="1738.1021144535264"/>
    <n v="1860.2024358778526"/>
    <n v="8008.0925739004597"/>
    <n v="2086.1465643333595"/>
    <n v="4.088367221917812"/>
    <n v="4.3005106986301387"/>
    <n v="248"/>
    <n v="8"/>
    <n v="117"/>
    <n v="6"/>
    <n v="4"/>
    <n v="131"/>
    <n v="7"/>
    <n v="8"/>
    <n v="467.53390225669125"/>
    <n v="307.86131944549197"/>
    <n v="8"/>
    <n v="31.381419616438318"/>
    <n v="4.2568426082191788"/>
    <n v="7129.480655301847"/>
    <n v="117"/>
    <n v="0"/>
    <n v="1.4158449438708034"/>
    <n v="86.27554819003268"/>
  </r>
  <r>
    <d v="2012-04-17T00:00:00"/>
    <x v="0"/>
    <x v="5"/>
    <n v="3"/>
    <n v="0.6"/>
    <n v="0.6"/>
    <n v="1.7123287671233101"/>
    <n v="92"/>
    <n v="165"/>
    <n v="1.7934782608695652"/>
    <n v="0.36666666666666664"/>
    <n v="103.37799880881484"/>
    <n v="29"/>
    <n v="35"/>
    <n v="15"/>
    <n v="43"/>
    <n v="39.530072773972634"/>
    <n v="50.994818630137026"/>
    <n v="18.254571838165035"/>
    <n v="9510.7758904109651"/>
    <n v="1040.5242739726039"/>
    <n v="1558.2784438356159"/>
    <n v="2537.8298630136992"/>
    <n v="746.24035068493129"/>
    <n v="5708.951506849322"/>
    <n v="2529.9246575342486"/>
    <n v="764.92227945205536"/>
    <n v="784.94658904109644"/>
    <n v="976.46028076812559"/>
    <n v="1039.3211614903871"/>
    <n v="283.06795170391945"/>
    <n v="1780.9441320649685"/>
    <n v="297.75267123287671"/>
    <n v="1126.9002739726036"/>
    <n v="1790.6964041095894"/>
    <n v="825.09041095890484"/>
    <n v="1060.5267273990673"/>
    <n v="1233.5286840812641"/>
    <n v="328.51006643945749"/>
    <n v="1417.8742823541854"/>
    <n v="18671.533450684947"/>
    <n v="9763.7635294164684"/>
    <n v="8907.7699212684765"/>
    <n v="2650.468614116206"/>
    <n v="1507.8338144293175"/>
    <n v="1649.8620179093839"/>
    <n v="1735.5554731780164"/>
    <n v="7543.7199196329238"/>
    <n v="1364.0500016355545"/>
    <n v="4.1296191780821951"/>
    <n v="4.2912601027397281"/>
    <n v="214"/>
    <n v="6"/>
    <n v="92"/>
    <n v="5"/>
    <n v="3"/>
    <n v="122"/>
    <n v="7"/>
    <n v="7"/>
    <n v="421.07379630732578"/>
    <n v="263.80238947109882"/>
    <n v="6"/>
    <n v="33.298364726027359"/>
    <n v="4.5638904109589049"/>
    <n v="6931.0545998783155"/>
    <n v="117"/>
    <n v="0"/>
    <n v="1.285196905161426"/>
    <n v="76.134785651867318"/>
  </r>
  <r>
    <d v="2012-04-16T00:00:00"/>
    <x v="0"/>
    <x v="5"/>
    <n v="2"/>
    <n v="0.6"/>
    <n v="0.6"/>
    <n v="1.7095890410959127"/>
    <n v="90"/>
    <n v="147"/>
    <n v="1.6333333333333333"/>
    <n v="0.32666666666666666"/>
    <n v="98.703296876712372"/>
    <n v="26"/>
    <n v="33"/>
    <n v="13"/>
    <n v="40"/>
    <n v="36.297733936382663"/>
    <n v="50.015143688092763"/>
    <n v="18.436261517013712"/>
    <n v="8883.2967189041137"/>
    <n v="1023.1208284931517"/>
    <n v="1538.5279151342461"/>
    <n v="2577.3659514739734"/>
    <n v="795.34269306739702"/>
    <n v="4995.1809877216483"/>
    <n v="2141.5663022465769"/>
    <n v="650.1968679452059"/>
    <n v="737.45046068054842"/>
    <n v="946.90235835856492"/>
    <n v="1012.6156397867913"/>
    <n v="299.76072374259286"/>
    <n v="1269.9349089843822"/>
    <n v="249.41329387397255"/>
    <n v="986.08428677260326"/>
    <n v="1633.1315464109589"/>
    <n v="747.82062956712377"/>
    <n v="1119.4994433882659"/>
    <n v="1329.9675168839021"/>
    <n v="323.68622891810969"/>
    <n v="843.29656743438068"/>
    <n v="17052.080934894257"/>
    <n v="9943.6684707538443"/>
    <n v="7108.4124641404114"/>
    <n v="2633.8249306836051"/>
    <n v="1518.8856156337774"/>
    <n v="1635.1322961667752"/>
    <n v="1751.3004915134716"/>
    <n v="7539.1433339976302"/>
    <n v="-430.73086985721784"/>
    <n v="4.0916953643835647"/>
    <n v="4.6451969315068524"/>
    <n v="202"/>
    <n v="6"/>
    <n v="90"/>
    <n v="5"/>
    <n v="3"/>
    <n v="112"/>
    <n v="6"/>
    <n v="7"/>
    <n v="436.55436086005477"/>
    <n v="262.23770879056548"/>
    <n v="6"/>
    <n v="32.81619331506846"/>
    <n v="4.462814446027398"/>
    <n v="7027.009052691551"/>
    <n v="117"/>
    <n v="0"/>
    <n v="1.0115843612607387"/>
    <n v="60.755662086670185"/>
  </r>
  <r>
    <d v="2012-04-15T00:00:00"/>
    <x v="0"/>
    <x v="5"/>
    <n v="1"/>
    <n v="0.6"/>
    <n v="0.64"/>
    <n v="1.7068493150685153"/>
    <n v="92"/>
    <n v="163"/>
    <n v="1.7717391304347827"/>
    <n v="0.36222222222222222"/>
    <n v="110.35792787135208"/>
    <n v="30"/>
    <n v="36"/>
    <n v="14"/>
    <n v="45"/>
    <n v="37.785918684931538"/>
    <n v="53.346055522191826"/>
    <n v="17.299333868712342"/>
    <n v="10152.929364164391"/>
    <n v="1107.4452480000011"/>
    <n v="1607.0285741799451"/>
    <n v="2656.5096817972612"/>
    <n v="790.29828554695882"/>
    <n v="6206.5380706402275"/>
    <n v="2493.8706332054817"/>
    <n v="746.84477731068557"/>
    <n v="778.47002409205538"/>
    <n v="1053.2011950758369"/>
    <n v="1016.6893766233235"/>
    <n v="313.71282591354378"/>
    <n v="1635.5820369955186"/>
    <n v="290.98763304657524"/>
    <n v="1144.8687286356176"/>
    <n v="1776.1901092054798"/>
    <n v="834.14592105205531"/>
    <n v="1107.9161307317306"/>
    <n v="1300.393779863733"/>
    <n v="331.8743301570737"/>
    <n v="1306.0081511871902"/>
    <n v="19325.752438712345"/>
    <n v="10177.624179889406"/>
    <n v="9148.1282588229369"/>
    <n v="2648.3808504819685"/>
    <n v="1531.7831382831305"/>
    <n v="1695.273579524473"/>
    <n v="1768.0075066963791"/>
    <n v="7643.4450749859507"/>
    <n v="1504.6831838369881"/>
    <n v="4.020449095890414"/>
    <n v="4.4476184109589063"/>
    <n v="217"/>
    <n v="7"/>
    <n v="92"/>
    <n v="5"/>
    <n v="3"/>
    <n v="125"/>
    <n v="6"/>
    <n v="7"/>
    <n v="439.46404708905783"/>
    <n v="247.89475335172125"/>
    <n v="5"/>
    <n v="33.371696342465718"/>
    <n v="4.1949981939726033"/>
    <n v="7092.2975186698932"/>
    <n v="117"/>
    <n v="0"/>
    <n v="1.28986809066332"/>
    <n v="78.189130417290059"/>
  </r>
  <r>
    <d v="2012-04-14T00:00:00"/>
    <x v="0"/>
    <x v="5"/>
    <n v="7"/>
    <n v="0.6"/>
    <n v="0.95"/>
    <n v="1.704109589041118"/>
    <n v="149"/>
    <n v="242"/>
    <n v="1.6241610738255035"/>
    <n v="0.5377777777777778"/>
    <n v="97.663885733198526"/>
    <n v="45"/>
    <n v="54"/>
    <n v="22"/>
    <n v="62"/>
    <n v="36.299074191780853"/>
    <n v="50.833195298630173"/>
    <n v="18.658600695536915"/>
    <n v="14551.918974246581"/>
    <n v="1529.4690690410973"/>
    <n v="2431.3419714279444"/>
    <n v="2630.0252223123293"/>
    <n v="1219.2728630005474"/>
    <n v="9800.7479865468558"/>
    <n v="3593.6083449863045"/>
    <n v="1118.3302965698638"/>
    <n v="1156.8332431232886"/>
    <n v="1572.769013312892"/>
    <n v="985.88253137316553"/>
    <n v="495.40194007622449"/>
    <n v="2814.7183999171752"/>
    <n v="438.02496729863009"/>
    <n v="1626.3517681972612"/>
    <n v="2712.7781240547952"/>
    <n v="1237.0574087013708"/>
    <n v="1737.9356425210608"/>
    <n v="1308.9967952808452"/>
    <n v="526.29532770455319"/>
    <n v="2440.9845027455985"/>
    <n v="27964.372196219192"/>
    <n v="12907.921307009563"/>
    <n v="15056.450889209631"/>
    <n v="2760.3034651405596"/>
    <n v="1937.5735083303769"/>
    <n v="1906.4039590397265"/>
    <n v="2020.9260851435131"/>
    <n v="8625.2070176541765"/>
    <n v="6431.2438715554526"/>
    <n v="4.1533435726027434"/>
    <n v="4.3128304931506873"/>
    <n v="332"/>
    <n v="11"/>
    <n v="149"/>
    <n v="9"/>
    <n v="5"/>
    <n v="183"/>
    <n v="11"/>
    <n v="12"/>
    <n v="590.12725365350002"/>
    <n v="383.84278770236335"/>
    <n v="10"/>
    <n v="32.14339723287668"/>
    <n v="4.22119063671233"/>
    <n v="7133.1473210787881"/>
    <n v="118"/>
    <n v="0"/>
    <n v="2.110772455899951"/>
    <n v="127.59704143397992"/>
  </r>
  <r>
    <d v="2012-04-13T00:00:00"/>
    <x v="0"/>
    <x v="5"/>
    <n v="6"/>
    <n v="0.6"/>
    <n v="1"/>
    <n v="1.7013698630137206"/>
    <n v="144"/>
    <n v="252"/>
    <n v="1.75"/>
    <n v="0.56000000000000005"/>
    <n v="101.32036164383568"/>
    <n v="44"/>
    <n v="57"/>
    <n v="22"/>
    <n v="65"/>
    <n v="36.97212316072158"/>
    <n v="50.497152973150719"/>
    <n v="18.664007116476302"/>
    <n v="14590.132076712338"/>
    <n v="1665.6235397260291"/>
    <n v="2594.9403647999993"/>
    <n v="2719.7247412602746"/>
    <n v="1222.1123485808216"/>
    <n v="9718.9781617972712"/>
    <n v="3734.1844392328794"/>
    <n v="1110.9373654093158"/>
    <n v="1213.1604625709597"/>
    <n v="1588.194072059367"/>
    <n v="1043.3016376449359"/>
    <n v="497.15123932092285"/>
    <n v="2929.6353181879299"/>
    <n v="448.11199923287654"/>
    <n v="1768.0091998684945"/>
    <n v="2807.8853247123293"/>
    <n v="1304.8382702465763"/>
    <n v="1807.5524156779438"/>
    <n v="1220.9380795209906"/>
    <n v="533.60789498406302"/>
    <n v="2766.7464038772787"/>
    <n v="28642.882677711794"/>
    <n v="13227.522793849319"/>
    <n v="15415.359883862478"/>
    <n v="2795.7669904538998"/>
    <n v="2099.3516740735345"/>
    <n v="1921.3868548723067"/>
    <n v="2048.7703172732099"/>
    <n v="8865.2758366729504"/>
    <n v="6550.0840471895244"/>
    <n v="4.2528873863013725"/>
    <n v="4.6756618424657566"/>
    <n v="332"/>
    <n v="11"/>
    <n v="144"/>
    <n v="8"/>
    <n v="5"/>
    <n v="188"/>
    <n v="10"/>
    <n v="11"/>
    <n v="590.12574243287679"/>
    <n v="349.47652090175393"/>
    <n v="10"/>
    <n v="33.737015890410923"/>
    <n v="4.4667709172602752"/>
    <n v="7220.5780507893214"/>
    <n v="118"/>
    <n v="0"/>
    <n v="2.1349204697229665"/>
    <n v="130.63864308358032"/>
  </r>
  <r>
    <d v="2012-04-12T00:00:00"/>
    <x v="0"/>
    <x v="5"/>
    <n v="5"/>
    <n v="0.6"/>
    <n v="0.82"/>
    <n v="1.6986301369863233"/>
    <n v="121"/>
    <n v="205"/>
    <n v="1.6942148760330578"/>
    <n v="0.45555555555555555"/>
    <n v="100.30337883844679"/>
    <n v="38"/>
    <n v="47"/>
    <n v="18"/>
    <n v="52"/>
    <n v="37.032444867042734"/>
    <n v="52.518821945205516"/>
    <n v="19.69184267070602"/>
    <n v="12136.708839452062"/>
    <n v="1390.6200723287684"/>
    <n v="2005.0776721183552"/>
    <n v="2743.4081648219185"/>
    <n v="1032.5544744328765"/>
    <n v="7746.2886004076809"/>
    <n v="3147.7578136986326"/>
    <n v="945.33879501369927"/>
    <n v="1023.9758188767131"/>
    <n v="1311.8002593669046"/>
    <n v="1029.9349620444598"/>
    <n v="400.34229007939609"/>
    <n v="2374.9949160982846"/>
    <n v="351.48736109589038"/>
    <n v="1428.496973150686"/>
    <n v="2403.382706849316"/>
    <n v="1026.6883463013705"/>
    <n v="1531.4417863536114"/>
    <n v="1227.0122354208443"/>
    <n v="460.89929756732522"/>
    <n v="1990.7020680554831"/>
    <n v="23854.456726767137"/>
    <n v="11742.47114220569"/>
    <n v="12111.985584561449"/>
    <n v="2714.818797794363"/>
    <n v="1831.0624276146787"/>
    <n v="1775.821653981257"/>
    <n v="1876.3973131986413"/>
    <n v="8198.1001925889395"/>
    <n v="3913.8853919725079"/>
    <n v="4.1025115068493179"/>
    <n v="4.4870853424657557"/>
    <n v="276"/>
    <n v="8"/>
    <n v="121"/>
    <n v="6"/>
    <n v="4"/>
    <n v="155"/>
    <n v="9"/>
    <n v="10"/>
    <n v="477.77192655976449"/>
    <n v="336.12563044080292"/>
    <n v="8"/>
    <n v="32.476005205479417"/>
    <n v="4.3832616657534258"/>
    <n v="7172.2104005227129"/>
    <n v="118"/>
    <n v="0"/>
    <n v="1.6887381864423168"/>
    <n v="102.64394563187669"/>
  </r>
  <r>
    <d v="2012-04-11T00:00:00"/>
    <x v="0"/>
    <x v="5"/>
    <n v="4"/>
    <n v="0.6"/>
    <n v="0.76"/>
    <n v="1.6958904109589259"/>
    <n v="116"/>
    <n v="196"/>
    <n v="1.6896551724137931"/>
    <n v="0.43555555555555553"/>
    <n v="103.30886309305626"/>
    <n v="34"/>
    <n v="41"/>
    <n v="18"/>
    <n v="54"/>
    <n v="37.349529740274008"/>
    <n v="47.897339441095923"/>
    <n v="17.469918825205497"/>
    <n v="11983.828118794527"/>
    <n v="1307.9966340821929"/>
    <n v="1924.0412864035063"/>
    <n v="2603.3882822136989"/>
    <n v="939.53422768043822"/>
    <n v="7824.8609565790775"/>
    <n v="2801.2147305205508"/>
    <n v="862.15210993972664"/>
    <n v="943.37561656109676"/>
    <n v="1204.6093256310321"/>
    <n v="1053.4979218379126"/>
    <n v="364.26265973875752"/>
    <n v="1984.3725498136719"/>
    <n v="358.60867318356162"/>
    <n v="1347.2205824000009"/>
    <n v="2148.712129315069"/>
    <n v="966.44419752328838"/>
    <n v="1318.3884845600503"/>
    <n v="1333.5098222026209"/>
    <n v="415.35221638121976"/>
    <n v="1753.7350592780292"/>
    <n v="22719.552792320013"/>
    <n v="11156.584226649236"/>
    <n v="11562.968565670779"/>
    <n v="2713.9041294499175"/>
    <n v="1686.3841986458369"/>
    <n v="1780.1663814272722"/>
    <n v="1850.6398164697171"/>
    <n v="8031.094525992743"/>
    <n v="3531.874039678034"/>
    <n v="4.0146347835616476"/>
    <n v="4.365768205479454"/>
    <n v="263"/>
    <n v="9"/>
    <n v="116"/>
    <n v="6"/>
    <n v="4"/>
    <n v="147"/>
    <n v="9"/>
    <n v="11"/>
    <n v="471.2899824394521"/>
    <n v="356.78502138880299"/>
    <n v="8"/>
    <n v="33.486010849315036"/>
    <n v="4.3480203736986311"/>
    <n v="7161.5193298141658"/>
    <n v="118"/>
    <n v="0"/>
    <n v="1.6145971313004648"/>
    <n v="97.991259031108299"/>
  </r>
  <r>
    <d v="2012-04-10T00:00:00"/>
    <x v="0"/>
    <x v="5"/>
    <n v="3"/>
    <n v="0.6"/>
    <n v="0.6"/>
    <n v="1.6931506849315285"/>
    <n v="93"/>
    <n v="151"/>
    <n v="1.6236559139784945"/>
    <n v="0.33555555555555555"/>
    <n v="98.305556022978379"/>
    <n v="26"/>
    <n v="32"/>
    <n v="13"/>
    <n v="39"/>
    <n v="36.97093415210206"/>
    <n v="48.87994560202322"/>
    <n v="18.386905003245534"/>
    <n v="9142.4167101369894"/>
    <n v="967.52319780822006"/>
    <n v="1476.37009057315"/>
    <n v="2724.7639159232881"/>
    <n v="763.99897922630112"/>
    <n v="5144.8069222224703"/>
    <n v="2144.3141808219193"/>
    <n v="635.43929282630188"/>
    <n v="717.08929512657585"/>
    <n v="990.50148853667326"/>
    <n v="1044.234815566773"/>
    <n v="285.79409803374102"/>
    <n v="1176.31236663761"/>
    <n v="262.92284817534244"/>
    <n v="1019.5497759561651"/>
    <n v="1680.6776167123292"/>
    <n v="773.11393683287724"/>
    <n v="1043.0116477973647"/>
    <n v="1250.5900136268731"/>
    <n v="324.05150491507857"/>
    <n v="1118.6110113373973"/>
    <n v="17343.046854396718"/>
    <n v="9903.3165541992439"/>
    <n v="7439.7303001974769"/>
    <n v="2643.4107316132504"/>
    <n v="1492.6078803549258"/>
    <n v="1658.2865230524874"/>
    <n v="1716.1900467683727"/>
    <n v="7510.4951817890369"/>
    <n v="-70.764881591562698"/>
    <n v="3.9850738520547972"/>
    <n v="4.6523302191780846"/>
    <n v="203"/>
    <n v="6"/>
    <n v="93"/>
    <n v="5"/>
    <n v="3"/>
    <n v="110"/>
    <n v="7"/>
    <n v="7"/>
    <n v="427.10821382561198"/>
    <n v="295.34023299927838"/>
    <n v="5"/>
    <n v="32.549163643835577"/>
    <n v="4.5935728043835624"/>
    <n v="7134.3173304075335"/>
    <n v="118"/>
    <n v="0"/>
    <n v="1.0428089970834669"/>
    <n v="63.048561866080313"/>
  </r>
  <r>
    <d v="2012-04-09T00:00:00"/>
    <x v="0"/>
    <x v="5"/>
    <n v="2"/>
    <n v="0.6"/>
    <n v="0.6"/>
    <n v="1.6904109589041312"/>
    <n v="92"/>
    <n v="153"/>
    <n v="1.6630434782608696"/>
    <n v="0.34"/>
    <n v="97.096783132817208"/>
    <n v="28"/>
    <n v="34"/>
    <n v="13"/>
    <n v="41"/>
    <n v="38.138496466637243"/>
    <n v="53.371699545964212"/>
    <n v="18.689014782439042"/>
    <n v="8932.9040482191831"/>
    <n v="968.41611616438445"/>
    <n v="1528.2238331441088"/>
    <n v="2724.6833011726035"/>
    <n v="757.87928000876707"/>
    <n v="4890.5337500580881"/>
    <n v="2364.5867809315091"/>
    <n v="693.83209409753476"/>
    <n v="766.24960608000072"/>
    <n v="1011.2530842003177"/>
    <n v="1048.3068832404322"/>
    <n v="295.63508283807454"/>
    <n v="1469.4734308302207"/>
    <n v="267.49567292054792"/>
    <n v="1044.2903750136991"/>
    <n v="1637.8572829315071"/>
    <n v="769.94447710684994"/>
    <n v="1101.9822047334765"/>
    <n v="1329.0785416857746"/>
    <n v="325.02508278736087"/>
    <n v="963.50197876599259"/>
    <n v="17445.576453465215"/>
    <n v="10122.067293810915"/>
    <n v="7323.5091596543007"/>
    <n v="2645.5915455653794"/>
    <n v="1536.8874377650541"/>
    <n v="1635.0421874805061"/>
    <n v="1739.8101139573687"/>
    <n v="7557.3312847683083"/>
    <n v="-233.82212511400758"/>
    <n v="4.2927789369863039"/>
    <n v="4.2845235342465768"/>
    <n v="208"/>
    <n v="7"/>
    <n v="92"/>
    <n v="5"/>
    <n v="3"/>
    <n v="116"/>
    <n v="7"/>
    <n v="7"/>
    <n v="435.72055776743298"/>
    <n v="284.2476784819271"/>
    <n v="6"/>
    <n v="33.494521315068461"/>
    <n v="4.2512212241095897"/>
    <n v="7218.5419625511131"/>
    <n v="118"/>
    <n v="0"/>
    <n v="1.0145413294883847"/>
    <n v="62.063636946222886"/>
  </r>
  <r>
    <d v="2012-04-08T00:00:00"/>
    <x v="0"/>
    <x v="5"/>
    <n v="1"/>
    <n v="0.6"/>
    <n v="0.64"/>
    <n v="1.6876712328767338"/>
    <n v="96"/>
    <n v="164"/>
    <n v="1.7083333333333333"/>
    <n v="0.36444444444444446"/>
    <n v="99.549306739726106"/>
    <n v="30"/>
    <n v="36"/>
    <n v="14"/>
    <n v="42"/>
    <n v="35.836528418430923"/>
    <n v="50.528527400078318"/>
    <n v="18.214399666849328"/>
    <n v="9556.7334470137066"/>
    <n v="1094.5576819726039"/>
    <n v="1583.0268802875612"/>
    <n v="2566.1955534904114"/>
    <n v="834.60625225643821"/>
    <n v="5667.4624429518999"/>
    <n v="2365.2108756164407"/>
    <n v="707.39938360109647"/>
    <n v="765.00478600767178"/>
    <n v="1040.8198889474506"/>
    <n v="1067.7643617543481"/>
    <n v="322.02687398521891"/>
    <n v="1407.0039205381909"/>
    <n v="278.02883875068483"/>
    <n v="1059.7344775013705"/>
    <n v="1810.5977963835624"/>
    <n v="815.97149141917873"/>
    <n v="1215.0497922469367"/>
    <n v="1219.5209772736048"/>
    <n v="329.8643008780503"/>
    <n v="1199.8975336562046"/>
    <n v="18453.238778266317"/>
    <n v="10178.874881120022"/>
    <n v="8274.3638971462951"/>
    <n v="2648.5600016831768"/>
    <n v="1541.7113279656364"/>
    <n v="1682.3665740817203"/>
    <n v="1782.3647841484722"/>
    <n v="7655.002687879005"/>
    <n v="619.36120926729018"/>
    <n v="4.1674399890410987"/>
    <n v="4.2618348493150702"/>
    <n v="218"/>
    <n v="7"/>
    <n v="96"/>
    <n v="5"/>
    <n v="3"/>
    <n v="122"/>
    <n v="6"/>
    <n v="8"/>
    <n v="415.31905716953423"/>
    <n v="278.92258807883815"/>
    <n v="6"/>
    <n v="32.557434958904075"/>
    <n v="4.2423100690410971"/>
    <n v="6972.3288938649057"/>
    <n v="118"/>
    <n v="0"/>
    <n v="1.1867431991665047"/>
    <n v="70.121727941917754"/>
  </r>
  <r>
    <d v="2012-04-07T00:00:00"/>
    <x v="0"/>
    <x v="5"/>
    <n v="7"/>
    <n v="0.6"/>
    <n v="0.95"/>
    <n v="1.6849315068493365"/>
    <n v="147"/>
    <n v="258"/>
    <n v="1.7551020408163265"/>
    <n v="0.57333333333333336"/>
    <n v="101.77365457086947"/>
    <n v="44"/>
    <n v="56"/>
    <n v="23"/>
    <n v="70"/>
    <n v="36.703778367123313"/>
    <n v="47.636701545205504"/>
    <n v="17.913155972759313"/>
    <n v="14960.727221917812"/>
    <n v="1658.2727342465769"/>
    <n v="2453.6267049205467"/>
    <n v="2642.680807890411"/>
    <n v="1232.8231601095886"/>
    <n v="10289.869283243843"/>
    <n v="3670.3778367123314"/>
    <n v="1095.6441355397267"/>
    <n v="1253.9209180931518"/>
    <n v="1526.2724288259792"/>
    <n v="987.72973736642257"/>
    <n v="464.3346033368266"/>
    <n v="3041.6061208159813"/>
    <n v="439.68189649315059"/>
    <n v="1745.0727557260282"/>
    <n v="2975.27872520548"/>
    <n v="1276.921365041097"/>
    <n v="1812.2258013940511"/>
    <n v="1306.8702562208614"/>
    <n v="527.39730124325331"/>
    <n v="2790.4613836075901"/>
    <n v="29075.897588975353"/>
    <n v="12953.960801307941"/>
    <n v="16121.936787667413"/>
    <n v="2782.0496119421632"/>
    <n v="2027.4650986965473"/>
    <n v="1853.5306753897266"/>
    <n v="1965.3141157436689"/>
    <n v="8628.3595017721054"/>
    <n v="7493.577285895306"/>
    <n v="4.0296381369863044"/>
    <n v="4.6334885616438379"/>
    <n v="340"/>
    <n v="11"/>
    <n v="147"/>
    <n v="9"/>
    <n v="6"/>
    <n v="193"/>
    <n v="12"/>
    <n v="12"/>
    <n v="645.82966050209654"/>
    <n v="370.36312159948955"/>
    <n v="10"/>
    <n v="33.860137739725992"/>
    <n v="4.2070778246575351"/>
    <n v="7162.9204910314256"/>
    <n v="117"/>
    <n v="0"/>
    <n v="2.2507490914988408"/>
    <n v="137.7943315185249"/>
  </r>
  <r>
    <d v="2012-04-06T00:00:00"/>
    <x v="0"/>
    <x v="5"/>
    <n v="6"/>
    <n v="0.6"/>
    <n v="1"/>
    <n v="1.6821917808219391"/>
    <n v="153"/>
    <n v="257"/>
    <n v="1.6797385620915033"/>
    <n v="0.57111111111111112"/>
    <n v="99.460569218372356"/>
    <n v="46"/>
    <n v="58"/>
    <n v="21"/>
    <n v="66"/>
    <n v="35.262466290832478"/>
    <n v="56.021588330958949"/>
    <n v="18.732461721444601"/>
    <n v="15217.46709041097"/>
    <n v="1701.3582246575361"/>
    <n v="2450.7884081095881"/>
    <n v="2761.4009340493153"/>
    <n v="1297.7374211506847"/>
    <n v="10408.898551758917"/>
    <n v="3667.2964942465778"/>
    <n v="1176.453354950138"/>
    <n v="1236.3424736153436"/>
    <n v="1626.390220419665"/>
    <n v="994.88005865698551"/>
    <n v="496.23510341407302"/>
    <n v="2962.5869403213369"/>
    <n v="473.92054441643825"/>
    <n v="1658.693828383563"/>
    <n v="2946.4194506849317"/>
    <n v="1327.1389198027407"/>
    <n v="1761.9776976580426"/>
    <n v="1246.8885019999027"/>
    <n v="544.42914062866782"/>
    <n v="2852.8774030010613"/>
    <n v="29405.090381168236"/>
    <n v="13180.727486086927"/>
    <n v="16224.362895081314"/>
    <n v="2801.5118763157025"/>
    <n v="1985.6226551708883"/>
    <n v="1911.5484866554461"/>
    <n v="2012.8469767295232"/>
    <n v="8711.5299948715601"/>
    <n v="7512.8329002097489"/>
    <n v="3.9834377753424688"/>
    <n v="4.3060830273972623"/>
    <n v="344"/>
    <n v="11"/>
    <n v="153"/>
    <n v="8"/>
    <n v="5"/>
    <n v="191"/>
    <n v="10"/>
    <n v="12"/>
    <n v="553.13103217663161"/>
    <n v="359.08438960626131"/>
    <n v="11"/>
    <n v="31.396847424657505"/>
    <n v="4.3166122783561649"/>
    <n v="7244.3789957587651"/>
    <n v="117"/>
    <n v="0"/>
    <n v="2.2395795284288544"/>
    <n v="138.66976833402833"/>
  </r>
  <r>
    <d v="2012-04-05T00:00:00"/>
    <x v="0"/>
    <x v="5"/>
    <n v="5"/>
    <n v="0.6"/>
    <n v="0.82"/>
    <n v="1.6794520547945417"/>
    <n v="123"/>
    <n v="202"/>
    <n v="1.6422764227642277"/>
    <n v="0.44888888888888889"/>
    <n v="103.25690564383565"/>
    <n v="37"/>
    <n v="46"/>
    <n v="18"/>
    <n v="52"/>
    <n v="34.724946189140148"/>
    <n v="48.837377293150716"/>
    <n v="18.114842266975778"/>
    <n v="12700.599394191786"/>
    <n v="1439.3092280547962"/>
    <n v="2013.8791366277248"/>
    <n v="2682.1226895780824"/>
    <n v="1075.7011859427942"/>
    <n v="8368.2056100979789"/>
    <n v="2882.1705336986324"/>
    <n v="879.07279127671291"/>
    <n v="941.97179788274036"/>
    <n v="1362.0036168420822"/>
    <n v="1009.2092894458658"/>
    <n v="392.66530469725905"/>
    <n v="1939.3369118728795"/>
    <n v="353.91857720547944"/>
    <n v="1340.2827022027404"/>
    <n v="2370.0239784657538"/>
    <n v="1070.9516238904116"/>
    <n v="1432.8732116967692"/>
    <n v="1212.3234726130629"/>
    <n v="444.68070190909378"/>
    <n v="2045.2994955454587"/>
    <n v="23978.300626869051"/>
    <n v="11625.458609352734"/>
    <n v="12352.842017516316"/>
    <n v="2717.4396670204947"/>
    <n v="1749.7051696816511"/>
    <n v="1804.7960037916641"/>
    <n v="1894.7964731866145"/>
    <n v="8166.7373136804235"/>
    <n v="4186.1047038358938"/>
    <n v="4.3159883178082223"/>
    <n v="4.2565140410958922"/>
    <n v="276"/>
    <n v="9"/>
    <n v="123"/>
    <n v="6"/>
    <n v="4"/>
    <n v="153"/>
    <n v="8"/>
    <n v="9"/>
    <n v="469.2441473291546"/>
    <n v="307.09757899835631"/>
    <n v="8"/>
    <n v="33.933683767123256"/>
    <n v="4.4743929205479462"/>
    <n v="7077.6071852534078"/>
    <n v="117"/>
    <n v="0"/>
    <n v="1.7453415673102282"/>
    <n v="105.57984630355826"/>
  </r>
  <r>
    <d v="2012-04-04T00:00:00"/>
    <x v="0"/>
    <x v="5"/>
    <n v="4"/>
    <n v="0.6"/>
    <n v="0.76"/>
    <n v="1.6767123287671444"/>
    <n v="117"/>
    <n v="191"/>
    <n v="1.6324786324786325"/>
    <n v="0.42444444444444446"/>
    <n v="101.09263794309807"/>
    <n v="36"/>
    <n v="40"/>
    <n v="17"/>
    <n v="50"/>
    <n v="35.7793962710887"/>
    <n v="47.598765701337669"/>
    <n v="19.570414760284947"/>
    <n v="11827.838639342473"/>
    <n v="1256.7256056986312"/>
    <n v="2013.2863477900266"/>
    <n v="2547.4131971506858"/>
    <n v="1018.3919494803284"/>
    <n v="7505.4727506200634"/>
    <n v="2719.2341166027413"/>
    <n v="809.1790169227404"/>
    <n v="978.5207380142474"/>
    <n v="1279.8856069956521"/>
    <n v="1024.5632593272769"/>
    <n v="368.84971089533059"/>
    <n v="1833.6352943214697"/>
    <n v="337.35939208767115"/>
    <n v="1281.3206177315078"/>
    <n v="2119.1379042191784"/>
    <n v="1009.5936231452062"/>
    <n v="1359.8387614791134"/>
    <n v="1267.8842793543961"/>
    <n v="425.21053484592136"/>
    <n v="1694.4779615041321"/>
    <n v="22338.9096537644"/>
    <n v="11305.32364731873"/>
    <n v="11033.586006445665"/>
    <n v="2715.2196107865357"/>
    <n v="1756.287642253536"/>
    <n v="1764.3500156062385"/>
    <n v="1854.384917778676"/>
    <n v="8090.2421864249864"/>
    <n v="2943.3438200206838"/>
    <n v="4.232313764383564"/>
    <n v="4.4936873150684944"/>
    <n v="260"/>
    <n v="8"/>
    <n v="117"/>
    <n v="7"/>
    <n v="5"/>
    <n v="143"/>
    <n v="9"/>
    <n v="9"/>
    <n v="572.21451224831185"/>
    <n v="336.49912160789279"/>
    <n v="8"/>
    <n v="32.509024493150648"/>
    <n v="4.3075610257534258"/>
    <n v="7012.0364244615876"/>
    <n v="117"/>
    <n v="1"/>
    <n v="1.5735209201074376"/>
    <n v="94.304153901245002"/>
  </r>
  <r>
    <d v="2012-04-03T00:00:00"/>
    <x v="0"/>
    <x v="5"/>
    <n v="3"/>
    <n v="0.6"/>
    <n v="0.6"/>
    <n v="1.673972602739747"/>
    <n v="93"/>
    <n v="144"/>
    <n v="1.5483870967741935"/>
    <n v="0.32"/>
    <n v="93.66599946973048"/>
    <n v="26"/>
    <n v="31"/>
    <n v="13"/>
    <n v="36"/>
    <n v="35.849819178082221"/>
    <n v="47.167646488008472"/>
    <n v="20.510065656986317"/>
    <n v="8710.9379506849345"/>
    <n v="1038.6861238356175"/>
    <n v="1594.0617977687668"/>
    <n v="2552.6172727232884"/>
    <n v="785.59902846246553"/>
    <n v="4817.3459755660315"/>
    <n v="2043.4396931506865"/>
    <n v="613.17940434411014"/>
    <n v="738.36236365150739"/>
    <n v="1009.4831204433559"/>
    <n v="1057.3508132521247"/>
    <n v="283.4540762544612"/>
    <n v="1044.6934511963627"/>
    <n v="252.31245238356158"/>
    <n v="1007.5651562958909"/>
    <n v="1534.8214869041099"/>
    <n v="748.54422443835665"/>
    <n v="1059.3535325439659"/>
    <n v="1262.5139121365498"/>
    <n v="306.06044714968306"/>
    <n v="915.31542819172023"/>
    <n v="16687.848855688775"/>
    <n v="9910.4940007346613"/>
    <n v="6777.3548549541147"/>
    <n v="2644.6704275101697"/>
    <n v="1544.6262762965382"/>
    <n v="1648.1262356877776"/>
    <n v="1753.7203855862151"/>
    <n v="7591.1433250807013"/>
    <n v="-813.78847012658753"/>
    <n v="4.019660975342469"/>
    <n v="4.6815498972602763"/>
    <n v="199"/>
    <n v="6"/>
    <n v="93"/>
    <n v="5"/>
    <n v="3"/>
    <n v="106"/>
    <n v="6"/>
    <n v="7"/>
    <n v="424.2819870068405"/>
    <n v="288.24286914480416"/>
    <n v="6"/>
    <n v="32.480671232876681"/>
    <n v="4.2811039386301379"/>
    <n v="6988.2183401200982"/>
    <n v="117"/>
    <n v="0"/>
    <n v="0.96982585905260088"/>
    <n v="57.926109871402687"/>
  </r>
  <r>
    <d v="2012-04-02T00:00:00"/>
    <x v="0"/>
    <x v="5"/>
    <n v="2"/>
    <n v="0.6"/>
    <n v="0.6"/>
    <n v="1.6712328767123497"/>
    <n v="89"/>
    <n v="143"/>
    <n v="1.6067415730337078"/>
    <n v="0.31777777777777777"/>
    <n v="97.664155641065179"/>
    <n v="25"/>
    <n v="32"/>
    <n v="13"/>
    <n v="38"/>
    <n v="37.358330382119703"/>
    <n v="46.398023506849349"/>
    <n v="18.059024400865187"/>
    <n v="8692.1098520548003"/>
    <n v="1028.4126904109601"/>
    <n v="1455.4302983013695"/>
    <n v="2742.5965492602745"/>
    <n v="786.38368438356133"/>
    <n v="4736.1120105205546"/>
    <n v="2129.4248317808233"/>
    <n v="603.17430558904152"/>
    <n v="686.24292723287715"/>
    <n v="1004.5828886436271"/>
    <n v="1013.2218135275785"/>
    <n v="292.4023408860549"/>
    <n v="1108.6350215454818"/>
    <n v="241.45572723287665"/>
    <n v="914.95327210958953"/>
    <n v="1628.0756860273978"/>
    <n v="700.79709895890448"/>
    <n v="1104.1243015005825"/>
    <n v="1207.6719507886021"/>
    <n v="306.7115984752748"/>
    <n v="866.77393356430866"/>
    <n v="16624.646391397269"/>
    <n v="9913.1254257669261"/>
    <n v="6711.520965630345"/>
    <n v="2649.0385228425657"/>
    <n v="1526.4045287551608"/>
    <n v="1647.7258211424657"/>
    <n v="1752.8293319198262"/>
    <n v="7575.9982046600189"/>
    <n v="-864.47723902967573"/>
    <n v="4.3063372602739749"/>
    <n v="4.2825526027397274"/>
    <n v="197"/>
    <n v="6"/>
    <n v="89"/>
    <n v="5"/>
    <n v="3"/>
    <n v="108"/>
    <n v="6"/>
    <n v="7"/>
    <n v="448.03690174788363"/>
    <n v="278.08047740504065"/>
    <n v="5"/>
    <n v="31.737644246575311"/>
    <n v="4.3818493808219188"/>
    <n v="7082.7211318505078"/>
    <n v="117"/>
    <n v="0"/>
    <n v="0.94759074100053142"/>
    <n v="57.363427056669615"/>
  </r>
  <r>
    <d v="2012-04-01T00:00:00"/>
    <x v="0"/>
    <x v="5"/>
    <n v="1"/>
    <n v="0.6"/>
    <n v="0.64"/>
    <n v="1.6684931506849523"/>
    <n v="95"/>
    <n v="162"/>
    <n v="1.7052631578947368"/>
    <n v="0.36"/>
    <n v="102.47756648651772"/>
    <n v="28"/>
    <n v="35"/>
    <n v="14"/>
    <n v="45"/>
    <n v="39.708319561643869"/>
    <n v="53.044839816516671"/>
    <n v="18.490520787287686"/>
    <n v="9735.3688162191829"/>
    <n v="1119.5503693150695"/>
    <n v="1554.1367351829037"/>
    <n v="2668.6073695561645"/>
    <n v="812.64009956646555"/>
    <n v="5819.5349812287195"/>
    <n v="2501.6241323835638"/>
    <n v="742.62775743123336"/>
    <n v="832.07343542794581"/>
    <n v="1070.5383879522105"/>
    <n v="1076.7726930742197"/>
    <n v="333.20498615568999"/>
    <n v="1595.8092580606228"/>
    <n v="288.45508201643833"/>
    <n v="1123.5351089095898"/>
    <n v="1804.485617753425"/>
    <n v="856.04070890958985"/>
    <n v="1127.6349351436731"/>
    <n v="1253.0485309559763"/>
    <n v="355.69025931428826"/>
    <n v="1336.1427921751051"/>
    <n v="19003.76102836604"/>
    <n v="10252.273996901589"/>
    <n v="8751.4870314644468"/>
    <n v="2670.4418636274477"/>
    <n v="1541.5101818767459"/>
    <n v="1658.3182104538439"/>
    <n v="1786.9137246663986"/>
    <n v="7657.1839806244361"/>
    <n v="1094.3030508400143"/>
    <n v="4.1478040767123314"/>
    <n v="4.5644709109589057"/>
    <n v="217"/>
    <n v="7"/>
    <n v="95"/>
    <n v="5"/>
    <n v="4"/>
    <n v="122"/>
    <n v="7"/>
    <n v="8"/>
    <n v="477.03639830262949"/>
    <n v="304.98148366993286"/>
    <n v="6"/>
    <n v="31.286827849315035"/>
    <n v="4.2545114191780833"/>
    <n v="7134.782084488319"/>
    <n v="117"/>
    <n v="0"/>
    <n v="1.2265948599174452"/>
    <n v="74.799034456961081"/>
  </r>
  <r>
    <d v="2012-03-31T00:00:00"/>
    <x v="0"/>
    <x v="6"/>
    <n v="7"/>
    <n v="0.59"/>
    <n v="0.95"/>
    <n v="1.6657534246575549"/>
    <n v="145"/>
    <n v="221"/>
    <n v="1.5241379310344827"/>
    <n v="0.49111111111111111"/>
    <n v="93.609561554652856"/>
    <n v="38"/>
    <n v="46"/>
    <n v="19"/>
    <n v="57"/>
    <n v="38.069629534246609"/>
    <n v="49.154671931593406"/>
    <n v="19.095979268868078"/>
    <n v="13573.386425424664"/>
    <n v="1507.6347427397275"/>
    <n v="2273.2950433630681"/>
    <n v="2502.8634894904117"/>
    <n v="1156.3209589058624"/>
    <n v="9148.5416764050478"/>
    <n v="3197.8488808767152"/>
    <n v="933.93876670027475"/>
    <n v="1088.4708183254804"/>
    <n v="1505.7966619439289"/>
    <n v="962.84272676904993"/>
    <n v="475.23039063195819"/>
    <n v="2276.3886865575337"/>
    <n v="410.7323145205479"/>
    <n v="1499.9320618082202"/>
    <n v="2417.1215875068497"/>
    <n v="1106.5886618301379"/>
    <n v="1783.6542537751322"/>
    <n v="1162.2200844135643"/>
    <n v="516.68147057040687"/>
    <n v="1971.818816906653"/>
    <n v="25735.654259732615"/>
    <n v="12338.905079863382"/>
    <n v="13396.749179869234"/>
    <n v="2775.687335055824"/>
    <n v="1898.1770527744125"/>
    <n v="1883.3652892098767"/>
    <n v="2007.8375898894351"/>
    <n v="8565.0672669295491"/>
    <n v="4831.6819129396845"/>
    <n v="4.0849800986301403"/>
    <n v="4.4611522191780839"/>
    <n v="305"/>
    <n v="10"/>
    <n v="145"/>
    <n v="7"/>
    <n v="6"/>
    <n v="160"/>
    <n v="9"/>
    <n v="10"/>
    <n v="531.87747167497548"/>
    <n v="349.58453629721123"/>
    <n v="9"/>
    <n v="32.525534136986266"/>
    <n v="4.4999876515068511"/>
    <n v="6848.4761687176851"/>
    <n v="111"/>
    <n v="0"/>
    <n v="1.956164970108621"/>
    <n v="120.69143405287598"/>
  </r>
  <r>
    <d v="2012-03-30T00:00:00"/>
    <x v="0"/>
    <x v="6"/>
    <n v="6"/>
    <n v="0.59"/>
    <n v="1"/>
    <n v="1.6630136986301576"/>
    <n v="144"/>
    <n v="251"/>
    <n v="1.7430555555555556"/>
    <n v="0.55777777777777782"/>
    <n v="101.07120004566214"/>
    <n v="44"/>
    <n v="56"/>
    <n v="21"/>
    <n v="69"/>
    <n v="37.252666862465787"/>
    <n v="55.096561206105719"/>
    <n v="17.166571918713529"/>
    <n v="14554.252806575349"/>
    <n v="1726.353723561645"/>
    <n v="2383.0306847210954"/>
    <n v="2343.1414177972611"/>
    <n v="1253.6729070115064"/>
    <n v="10300.761520607128"/>
    <n v="3725.2666862465785"/>
    <n v="1157.02778532822"/>
    <n v="1184.4934623912336"/>
    <n v="1606.1291590768883"/>
    <n v="996.21214857234088"/>
    <n v="508.55862064074"/>
    <n v="2955.8880056760622"/>
    <n v="446.95222313424648"/>
    <n v="1733.7671869369876"/>
    <n v="2877.088703424658"/>
    <n v="1336.3417144109596"/>
    <n v="1870.3612622090532"/>
    <n v="1179.6441398480438"/>
    <n v="553.92018650907573"/>
    <n v="2790.2242393406791"/>
    <n v="28741.544292009876"/>
    <n v="12694.670526386004"/>
    <n v="16046.87376562387"/>
    <n v="2776.5176823633974"/>
    <n v="1978.4366390231673"/>
    <n v="1917.121287683327"/>
    <n v="2018.6762369889125"/>
    <n v="8690.7518460588035"/>
    <n v="7356.1219195650683"/>
    <n v="4.2176621589041128"/>
    <n v="4.4474225547945228"/>
    <n v="334"/>
    <n v="11"/>
    <n v="144"/>
    <n v="8"/>
    <n v="6"/>
    <n v="190"/>
    <n v="10"/>
    <n v="12"/>
    <n v="581.37382037095881"/>
    <n v="360.20946538094387"/>
    <n v="10"/>
    <n v="33.017119013698597"/>
    <n v="4.2630087846575355"/>
    <n v="6740.2118521083639"/>
    <n v="111"/>
    <n v="0"/>
    <n v="2.3807669725699121"/>
    <n v="144.56643032093578"/>
  </r>
  <r>
    <d v="2012-03-29T00:00:00"/>
    <x v="0"/>
    <x v="6"/>
    <n v="5"/>
    <n v="0.59"/>
    <n v="0.82"/>
    <n v="1.6602739726027602"/>
    <n v="126"/>
    <n v="190"/>
    <n v="1.5079365079365079"/>
    <n v="0.42222222222222222"/>
    <n v="93.840057132420142"/>
    <n v="35"/>
    <n v="40"/>
    <n v="16"/>
    <n v="50"/>
    <n v="38.124618345205505"/>
    <n v="53.895396772602773"/>
    <n v="19.158350143561659"/>
    <n v="11823.847198684938"/>
    <n v="1339.1421496219189"/>
    <n v="1984.87635368469"/>
    <n v="2522.3637495452058"/>
    <n v="1068.2486114514409"/>
    <n v="7587.5006336255192"/>
    <n v="2859.3463758904131"/>
    <n v="862.32634836164436"/>
    <n v="957.91750717808293"/>
    <n v="1279.932163550141"/>
    <n v="962.78573665909505"/>
    <n v="392.99117480766859"/>
    <n v="2043.8811564132354"/>
    <n v="341.70301282191781"/>
    <n v="1214.0150215890419"/>
    <n v="2201.188916164384"/>
    <n v="960.89599298630208"/>
    <n v="1429.4851432724063"/>
    <n v="1193.5218452184026"/>
    <n v="427.81119813882344"/>
    <n v="1666.9847569320132"/>
    <n v="22560.382523298646"/>
    <n v="11262.015976327873"/>
    <n v="11298.366546970768"/>
    <n v="2725.739576524812"/>
    <n v="1789.643864301371"/>
    <n v="1800.8825450009604"/>
    <n v="1884.695128133897"/>
    <n v="8200.9611139610406"/>
    <n v="3097.4054330097315"/>
    <n v="4.1631617424657561"/>
    <n v="4.3127757123287687"/>
    <n v="267"/>
    <n v="9"/>
    <n v="126"/>
    <n v="7"/>
    <n v="4"/>
    <n v="141"/>
    <n v="7"/>
    <n v="9"/>
    <n v="486.74901477376744"/>
    <n v="299.08755461184734"/>
    <n v="8"/>
    <n v="32.858801835616404"/>
    <n v="4.3637417863013717"/>
    <n v="6859.2629926425534"/>
    <n v="111"/>
    <n v="0"/>
    <n v="1.6471691724154225"/>
    <n v="101.78708600874566"/>
  </r>
  <r>
    <d v="2012-03-28T00:00:00"/>
    <x v="0"/>
    <x v="6"/>
    <n v="4"/>
    <n v="0.59"/>
    <n v="0.76"/>
    <n v="1.6575342465753629"/>
    <n v="107"/>
    <n v="175"/>
    <n v="1.6355140186915889"/>
    <n v="0.3888888888888889"/>
    <n v="101.03712296197675"/>
    <n v="31"/>
    <n v="37"/>
    <n v="15"/>
    <n v="45"/>
    <n v="37.41933763094282"/>
    <n v="52.068882082191813"/>
    <n v="19.261881205479469"/>
    <n v="10810.972156931512"/>
    <n v="1295.2849719452065"/>
    <n v="1949.8196037540818"/>
    <n v="2480.5374756164388"/>
    <n v="1000.6187807421367"/>
    <n v="6675.2812687640608"/>
    <n v="2544.5149589041116"/>
    <n v="781.03323123287714"/>
    <n v="866.78465424657611"/>
    <n v="1239.1802398393284"/>
    <n v="907.41539818187891"/>
    <n v="376.4966637058339"/>
    <n v="1669.2405426565231"/>
    <n v="321.55036027397256"/>
    <n v="1147.4765150684939"/>
    <n v="1919.7262910958907"/>
    <n v="877.77928767123353"/>
    <n v="1301.7572198009079"/>
    <n v="1167.3037378473114"/>
    <n v="409.35939499328407"/>
    <n v="1388.1121014680873"/>
    <n v="20565.122427369875"/>
    <n v="10832.488514481201"/>
    <n v="9732.6339128886702"/>
    <n v="2707.0582539424922"/>
    <n v="1687.4974760947898"/>
    <n v="1754.9550159203554"/>
    <n v="1839.5175346759306"/>
    <n v="7989.0282806335681"/>
    <n v="1743.6056322551058"/>
    <n v="4.1627339178082217"/>
    <n v="4.4916194863013708"/>
    <n v="235"/>
    <n v="7"/>
    <n v="107"/>
    <n v="5"/>
    <n v="4"/>
    <n v="128"/>
    <n v="8"/>
    <n v="8"/>
    <n v="456.81105365433564"/>
    <n v="315.38653771588014"/>
    <n v="7"/>
    <n v="31.335216164383532"/>
    <n v="4.275890547945207"/>
    <n v="6720.9032147996231"/>
    <n v="111"/>
    <n v="0"/>
    <n v="1.448113981385289"/>
    <n v="87.681386602600639"/>
  </r>
  <r>
    <d v="2012-03-27T00:00:00"/>
    <x v="0"/>
    <x v="6"/>
    <n v="3"/>
    <n v="0.59"/>
    <n v="0.6"/>
    <n v="1.6547945205479655"/>
    <n v="85"/>
    <n v="141"/>
    <n v="1.6588235294117648"/>
    <n v="0.31333333333333335"/>
    <n v="102.39702883223215"/>
    <n v="25"/>
    <n v="30"/>
    <n v="12"/>
    <n v="37"/>
    <n v="36.506329034122068"/>
    <n v="53.265251455890443"/>
    <n v="18.779969168663467"/>
    <n v="8703.7474507397328"/>
    <n v="1012.4985021369873"/>
    <n v="1468.9340246268489"/>
    <n v="2463.272723243836"/>
    <n v="765.08066726926006"/>
    <n v="5018.9585377367748"/>
    <n v="2007.8480968767137"/>
    <n v="639.18301747068529"/>
    <n v="694.85885924054833"/>
    <n v="989.00925839955323"/>
    <n v="926.47137056413794"/>
    <n v="302.51727455009018"/>
    <n v="1123.8920700741662"/>
    <n v="243.60972835068486"/>
    <n v="917.83544074520614"/>
    <n v="1633.4258340821921"/>
    <n v="696.34264635616478"/>
    <n v="1049.1749364067"/>
    <n v="1165.8529375890682"/>
    <n v="326.03728635794528"/>
    <n v="950.14848918053394"/>
    <n v="16549.349575998916"/>
    <n v="9456.3504790074385"/>
    <n v="7092.9990969914752"/>
    <n v="2630.4317296255185"/>
    <n v="1487.0891753486544"/>
    <n v="1654.5990519111424"/>
    <n v="1727.0758174151288"/>
    <n v="7499.1957743004441"/>
    <n v="-406.19667730896617"/>
    <n v="3.9751894356164406"/>
    <n v="4.6122271232876733"/>
    <n v="189"/>
    <n v="6"/>
    <n v="85"/>
    <n v="5"/>
    <n v="3"/>
    <n v="104"/>
    <n v="5"/>
    <n v="6"/>
    <n v="442.09763907199476"/>
    <n v="234.59593210241917"/>
    <n v="5"/>
    <n v="32.704591452054764"/>
    <n v="4.495022082191781"/>
    <n v="6659.9424150974573"/>
    <n v="111"/>
    <n v="0"/>
    <n v="1.0650240880330015"/>
    <n v="63.900892765688965"/>
  </r>
  <r>
    <d v="2012-03-26T00:00:00"/>
    <x v="0"/>
    <x v="6"/>
    <n v="2"/>
    <n v="0.59"/>
    <n v="0.6"/>
    <n v="1.6520547945205681"/>
    <n v="87"/>
    <n v="148"/>
    <n v="1.7011494252873562"/>
    <n v="0.3288888888888889"/>
    <n v="98.190328109589075"/>
    <n v="27"/>
    <n v="32"/>
    <n v="13"/>
    <n v="40"/>
    <n v="36.615695097283513"/>
    <n v="52.457778099388861"/>
    <n v="17.743168385753439"/>
    <n v="8542.5585455342498"/>
    <n v="967.53116235616528"/>
    <n v="1513.952173203287"/>
    <n v="2558.977275156165"/>
    <n v="770.37940040942431"/>
    <n v="4666.780859121538"/>
    <n v="2160.3260107397273"/>
    <n v="681.95111529205519"/>
    <n v="709.72673543013752"/>
    <n v="956.04199807743657"/>
    <n v="908.31579724721814"/>
    <n v="279.36566502081189"/>
    <n v="1408.280401116453"/>
    <n v="255.18695395068488"/>
    <n v="1009.0569608767128"/>
    <n v="1679.7188838356167"/>
    <n v="739.16851410411005"/>
    <n v="1095.3455379693135"/>
    <n v="1147.9030535724123"/>
    <n v="315.90514544865982"/>
    <n v="1123.9775757767393"/>
    <n v="16745.224882119459"/>
    <n v="9546.186046104729"/>
    <n v="7199.0388360147308"/>
    <n v="2634.5112537391205"/>
    <n v="1514.2791320842307"/>
    <n v="1637.0807050226633"/>
    <n v="1737.8151917089892"/>
    <n v="7523.6862825550033"/>
    <n v="-324.64744654027345"/>
    <n v="4.0329889315068526"/>
    <n v="4.5984909794520563"/>
    <n v="199"/>
    <n v="6"/>
    <n v="87"/>
    <n v="5"/>
    <n v="3"/>
    <n v="112"/>
    <n v="6"/>
    <n v="8"/>
    <n v="445.36173322012655"/>
    <n v="267.96543254318334"/>
    <n v="6"/>
    <n v="31.66830243835614"/>
    <n v="4.3545493052054809"/>
    <n v="6722.8051289670921"/>
    <n v="111"/>
    <n v="0"/>
    <n v="1.0708385410422878"/>
    <n v="64.856205729862438"/>
  </r>
  <r>
    <d v="2012-03-25T00:00:00"/>
    <x v="0"/>
    <x v="6"/>
    <n v="1"/>
    <n v="0.59"/>
    <n v="0.64"/>
    <n v="1.6493150684931708"/>
    <n v="90"/>
    <n v="163"/>
    <n v="1.8111111111111111"/>
    <n v="0.36222222222222222"/>
    <n v="104.61882844931513"/>
    <n v="29"/>
    <n v="37"/>
    <n v="15"/>
    <n v="45"/>
    <n v="36.598812622665029"/>
    <n v="48.483491182027429"/>
    <n v="17.421571864767138"/>
    <n v="9415.6945604383618"/>
    <n v="1068.0351859726036"/>
    <n v="1618.1343779517367"/>
    <n v="2526.9766565917807"/>
    <n v="776.68443610126008"/>
    <n v="5561.9342757661871"/>
    <n v="2415.521633095892"/>
    <n v="727.25236773041138"/>
    <n v="783.97073391452113"/>
    <n v="1034.307130966537"/>
    <n v="910.19708190583026"/>
    <n v="300.49820740531896"/>
    <n v="1681.7423144631387"/>
    <n v="278.46127775342461"/>
    <n v="1067.4465402739734"/>
    <n v="1826.2173636164389"/>
    <n v="857.36943938630202"/>
    <n v="1198.1439742852522"/>
    <n v="1157.0616329282252"/>
    <n v="349.47848948994556"/>
    <n v="1324.8105243267162"/>
    <n v="18439.969102181927"/>
    <n v="9871.4819876258862"/>
    <n v="8568.487114556041"/>
    <n v="2663.3246548304655"/>
    <n v="1547.4805978081704"/>
    <n v="1661.0154974442287"/>
    <n v="1767.165376756323"/>
    <n v="7638.9861268391878"/>
    <n v="929.50098771685316"/>
    <n v="4.273697358904113"/>
    <n v="4.4370056575342485"/>
    <n v="216"/>
    <n v="7"/>
    <n v="90"/>
    <n v="5"/>
    <n v="3"/>
    <n v="126"/>
    <n v="7"/>
    <n v="9"/>
    <n v="437.49293072398018"/>
    <n v="285.07967241621412"/>
    <n v="5"/>
    <n v="31.379658493150657"/>
    <n v="4.5868194717808235"/>
    <n v="6724.8950952902087"/>
    <n v="111"/>
    <n v="0"/>
    <n v="1.2741443536505119"/>
    <n v="77.193577608612983"/>
  </r>
  <r>
    <d v="2012-03-24T00:00:00"/>
    <x v="0"/>
    <x v="6"/>
    <n v="7"/>
    <n v="0.59"/>
    <n v="0.95"/>
    <n v="1.6465753424657734"/>
    <n v="139"/>
    <n v="234"/>
    <n v="1.6834532374100719"/>
    <n v="0.52"/>
    <n v="97.190523680299634"/>
    <n v="43"/>
    <n v="52"/>
    <n v="20"/>
    <n v="61"/>
    <n v="36.240868332804638"/>
    <n v="51.318503021589073"/>
    <n v="19.461614084383573"/>
    <n v="13509.48279156165"/>
    <n v="1648.2552093835629"/>
    <n v="2477.9513094627937"/>
    <n v="2553.9144144657539"/>
    <n v="1136.1903158426298"/>
    <n v="8989.6819611740339"/>
    <n v="3442.8824916164408"/>
    <n v="1026.3700604317814"/>
    <n v="1187.1584591473979"/>
    <n v="1463.117404880828"/>
    <n v="969.32165863860769"/>
    <n v="449.77524856649359"/>
    <n v="2774.1966991096901"/>
    <n v="396.45124579726019"/>
    <n v="1621.8678117698641"/>
    <n v="2532.6585981369867"/>
    <n v="1163.6563715506859"/>
    <n v="1778.4852486918471"/>
    <n v="1142.6559011550744"/>
    <n v="504.72076094117995"/>
    <n v="2288.7721164666955"/>
    <n v="26528.783039395632"/>
    <n v="12476.132262645207"/>
    <n v="14052.650776750419"/>
    <n v="2756.5322381680185"/>
    <n v="1981.6070827372346"/>
    <n v="1872.9724310613447"/>
    <n v="2001.5346441827635"/>
    <n v="8612.646396149361"/>
    <n v="5440.0043806010635"/>
    <n v="3.9781205260273995"/>
    <n v="4.517299910958906"/>
    <n v="315"/>
    <n v="10"/>
    <n v="139"/>
    <n v="8"/>
    <n v="5"/>
    <n v="176"/>
    <n v="10"/>
    <n v="12"/>
    <n v="576.8685504821965"/>
    <n v="360.2767890107412"/>
    <n v="9"/>
    <n v="31.448681273972575"/>
    <n v="4.4551227002739742"/>
    <n v="6871.1177647938512"/>
    <n v="112"/>
    <n v="0"/>
    <n v="2.0451768195202851"/>
    <n v="125.47009622098588"/>
  </r>
  <r>
    <d v="2012-03-23T00:00:00"/>
    <x v="0"/>
    <x v="6"/>
    <n v="6"/>
    <n v="0.59"/>
    <n v="1"/>
    <n v="1.6438356164383761"/>
    <n v="152"/>
    <n v="246"/>
    <n v="1.618421052631579"/>
    <n v="0.54666666666666663"/>
    <n v="95.601439077144988"/>
    <n v="43"/>
    <n v="53"/>
    <n v="22"/>
    <n v="67"/>
    <n v="39.036816095890437"/>
    <n v="50.274028647571633"/>
    <n v="17.727474913923547"/>
    <n v="14531.418739726038"/>
    <n v="1703.2443287671247"/>
    <n v="2540.9971804931497"/>
    <n v="2546.4719736986303"/>
    <n v="1221.1691848767121"/>
    <n v="9926.024729424671"/>
    <n v="3747.5343452054817"/>
    <n v="1106.0286302465759"/>
    <n v="1187.7408192328776"/>
    <n v="1695.4870277276812"/>
    <n v="962.61476632923029"/>
    <n v="479.81000918558885"/>
    <n v="2903.3919914424346"/>
    <n v="431.16588493150681"/>
    <n v="1600.8283528767133"/>
    <n v="2651.4648328767125"/>
    <n v="1210.6208613698639"/>
    <n v="1834.4947408099761"/>
    <n v="1171.8324415757311"/>
    <n v="517.56548243153145"/>
    <n v="2370.1872672375571"/>
    <n v="28170.046795232895"/>
    <n v="12970.442807128231"/>
    <n v="15199.603988104664"/>
    <n v="2786.4684635092644"/>
    <n v="2058.4748067034866"/>
    <n v="1897.3031926036276"/>
    <n v="2020.6508437193802"/>
    <n v="8762.8973065357586"/>
    <n v="6436.706681568905"/>
    <n v="4.3310087671232909"/>
    <n v="4.4364219178082216"/>
    <n v="337"/>
    <n v="11"/>
    <n v="152"/>
    <n v="8"/>
    <n v="6"/>
    <n v="185"/>
    <n v="11"/>
    <n v="12"/>
    <n v="581.05879438788747"/>
    <n v="390.11876472744603"/>
    <n v="10"/>
    <n v="31.159934246575315"/>
    <n v="4.5075969315068498"/>
    <n v="6910.0939524110036"/>
    <n v="112"/>
    <n v="1"/>
    <n v="2.1996233470604785"/>
    <n v="135.71074989379164"/>
  </r>
  <r>
    <d v="2012-03-22T00:00:00"/>
    <x v="0"/>
    <x v="6"/>
    <n v="5"/>
    <n v="0.59"/>
    <n v="0.82"/>
    <n v="1.6410958904109787"/>
    <n v="127"/>
    <n v="198"/>
    <n v="1.5590551181102361"/>
    <n v="0.44"/>
    <n v="93.241991340912548"/>
    <n v="36"/>
    <n v="43"/>
    <n v="17"/>
    <n v="55"/>
    <n v="38.476325177041815"/>
    <n v="48.866271544109622"/>
    <n v="17.397394354849329"/>
    <n v="11841.732900295894"/>
    <n v="1370.6227505260283"/>
    <n v="2120.5669949773142"/>
    <n v="2482.5525132821922"/>
    <n v="1065.3208483257858"/>
    <n v="7543.9152942366291"/>
    <n v="3039.6296889863033"/>
    <n v="830.72661624986358"/>
    <n v="956.856689516713"/>
    <n v="1369.1193346481491"/>
    <n v="943.50626589716171"/>
    <n v="403.06890382632258"/>
    <n v="2111.5184903812469"/>
    <n v="357.21160579726018"/>
    <n v="1324.2695497643845"/>
    <n v="2158.3994917808222"/>
    <n v="975.31474901917863"/>
    <n v="1492.5367695942082"/>
    <n v="1193.9305677021455"/>
    <n v="442.16918071735512"/>
    <n v="1686.5588783479366"/>
    <n v="22854.764041936447"/>
    <n v="11512.771378970634"/>
    <n v="11341.992662965811"/>
    <n v="2716.5551402368092"/>
    <n v="1787.25693474434"/>
    <n v="1774.2320711119858"/>
    <n v="1899.8351760520327"/>
    <n v="8177.8793221451679"/>
    <n v="3164.1133408206451"/>
    <n v="4.1892590465753452"/>
    <n v="4.4047951232876725"/>
    <n v="278"/>
    <n v="9"/>
    <n v="127"/>
    <n v="8"/>
    <n v="5"/>
    <n v="151"/>
    <n v="8"/>
    <n v="10"/>
    <n v="580.23405224888802"/>
    <n v="323.72517270655231"/>
    <n v="8"/>
    <n v="32.562680835616405"/>
    <n v="4.2049086454794526"/>
    <n v="6793.233459070947"/>
    <n v="112"/>
    <n v="0"/>
    <n v="1.6696014837854489"/>
    <n v="101.26779163362332"/>
  </r>
  <r>
    <d v="2012-03-21T00:00:00"/>
    <x v="0"/>
    <x v="6"/>
    <n v="4"/>
    <n v="0.59"/>
    <n v="0.76"/>
    <n v="1.6383561643835813"/>
    <n v="116"/>
    <n v="173"/>
    <n v="1.4913793103448276"/>
    <n v="0.38444444444444442"/>
    <n v="94.314941988096422"/>
    <n v="29"/>
    <n v="39"/>
    <n v="15"/>
    <n v="48"/>
    <n v="38.407244596293346"/>
    <n v="52.250811694027426"/>
    <n v="18.349984148424671"/>
    <n v="10940.533270619186"/>
    <n v="1236.116196383563"/>
    <n v="1942.6814185528106"/>
    <n v="2440.7360525589047"/>
    <n v="964.45208469461886"/>
    <n v="6828.779911196415"/>
    <n v="2611.6926325479476"/>
    <n v="783.76217541041137"/>
    <n v="880.79923912438414"/>
    <n v="1287.4269398145757"/>
    <n v="954.92599999553511"/>
    <n v="366.15722976527252"/>
    <n v="1667.7438775073601"/>
    <n v="320.38787421369858"/>
    <n v="1186.0136507616444"/>
    <n v="1967.0589424109592"/>
    <n v="893.66783473972657"/>
    <n v="1403.7221451436203"/>
    <n v="1158.3368461894943"/>
    <n v="405.81048855464218"/>
    <n v="1399.2588222382719"/>
    <n v="20820.031816211522"/>
    <n v="10924.249205269476"/>
    <n v="9895.7826109420457"/>
    <n v="2700.7245161055412"/>
    <n v="1700.0632965988066"/>
    <n v="1725.4377626429668"/>
    <n v="1827.3997722213917"/>
    <n v="7953.6253475687063"/>
    <n v="1942.1572633733394"/>
    <n v="4.3301180712328797"/>
    <n v="4.5029800273972622"/>
    <n v="247"/>
    <n v="8"/>
    <n v="116"/>
    <n v="7"/>
    <n v="4"/>
    <n v="131"/>
    <n v="7"/>
    <n v="9"/>
    <n v="507.12556132646273"/>
    <n v="318.59666193287126"/>
    <n v="8"/>
    <n v="32.501739698630111"/>
    <n v="4.5467671276712345"/>
    <n v="6714.5785116283669"/>
    <n v="112"/>
    <n v="0"/>
    <n v="1.4737756947520149"/>
    <n v="88.355201883411127"/>
  </r>
  <r>
    <d v="2012-03-20T00:00:00"/>
    <x v="0"/>
    <x v="6"/>
    <n v="3"/>
    <n v="0.59"/>
    <n v="0.6"/>
    <n v="1.635616438356184"/>
    <n v="86"/>
    <n v="150"/>
    <n v="1.7441860465116279"/>
    <n v="0.33333333333333331"/>
    <n v="102.91274088818098"/>
    <n v="27"/>
    <n v="31"/>
    <n v="13"/>
    <n v="39"/>
    <n v="37.495600188946653"/>
    <n v="49.469469875658618"/>
    <n v="19.128593323498432"/>
    <n v="8850.4957163835643"/>
    <n v="1028.5282137534252"/>
    <n v="1511.25832762915"/>
    <n v="2538.8796453041105"/>
    <n v="763.69035482827383"/>
    <n v="5065.1956023754556"/>
    <n v="2174.7448109589059"/>
    <n v="643.10310838356202"/>
    <n v="746.01513961643889"/>
    <n v="1007.6866078921864"/>
    <n v="988.28576341547375"/>
    <n v="283.80063265074352"/>
    <n v="1284.0900550005026"/>
    <n v="267.70850630136982"/>
    <n v="990.99206136986368"/>
    <n v="1730.6512767123295"/>
    <n v="747.9281095890417"/>
    <n v="1085.6451483333587"/>
    <n v="1158.0665142538298"/>
    <n v="301.05304240203043"/>
    <n v="1192.5152489833858"/>
    <n v="17180.1669430685"/>
    <n v="9638.3660367091561"/>
    <n v="7541.8009063593436"/>
    <n v="2645.4347569655838"/>
    <n v="1500.8955592828697"/>
    <n v="1632.057034892694"/>
    <n v="1731.2717718183635"/>
    <n v="7509.6591229595106"/>
    <n v="32.141783399833002"/>
    <n v="4.3213624109589075"/>
    <n v="4.4713529383561665"/>
    <n v="196"/>
    <n v="6"/>
    <n v="86"/>
    <n v="5"/>
    <n v="3"/>
    <n v="110"/>
    <n v="6"/>
    <n v="7"/>
    <n v="447.79798397781707"/>
    <n v="269.42771864962953"/>
    <n v="5"/>
    <n v="33.449472383561613"/>
    <n v="4.4413949797260281"/>
    <n v="6801.5797285458812"/>
    <n v="112"/>
    <n v="0"/>
    <n v="1.1088307727551574"/>
    <n v="67.337508092494133"/>
  </r>
  <r>
    <d v="2012-03-19T00:00:00"/>
    <x v="0"/>
    <x v="6"/>
    <n v="2"/>
    <n v="0.59"/>
    <n v="0.6"/>
    <n v="1.6328767123287866"/>
    <n v="90"/>
    <n v="150"/>
    <n v="1.6666666666666667"/>
    <n v="0.33333333333333331"/>
    <n v="103.48040065753428"/>
    <n v="26"/>
    <n v="34"/>
    <n v="13"/>
    <n v="41"/>
    <n v="36.204732602739753"/>
    <n v="48.548374406743967"/>
    <n v="18.086282642165063"/>
    <n v="9313.2360591780853"/>
    <n v="1024.4157909041103"/>
    <n v="1487.3199756835065"/>
    <n v="2344.8339281095896"/>
    <n v="754.65149720547925"/>
    <n v="5750.8464490836204"/>
    <n v="2172.283956164385"/>
    <n v="631.1288672876716"/>
    <n v="741.53758832876758"/>
    <n v="985.39133582469037"/>
    <n v="977.76343484841789"/>
    <n v="305.50292014148965"/>
    <n v="1276.2927209662262"/>
    <n v="263.46650301369863"/>
    <n v="1017.0971178082197"/>
    <n v="1732.2815671232877"/>
    <n v="754.75441972602789"/>
    <n v="1122.1493410915873"/>
    <n v="1191.9182242767286"/>
    <n v="304.54568305836619"/>
    <n v="1148.9863592445515"/>
    <n v="17650.201869534252"/>
    <n v="9474.0763402398552"/>
    <n v="8176.1255292943979"/>
    <n v="2637.2557823736556"/>
    <n v="1467.4386076326145"/>
    <n v="1663.6212718479867"/>
    <n v="1711.4734478755461"/>
    <n v="7479.7891097298034"/>
    <n v="696.3364195645936"/>
    <n v="4.0965625643835644"/>
    <n v="4.529240657534249"/>
    <n v="204"/>
    <n v="7"/>
    <n v="90"/>
    <n v="5"/>
    <n v="4"/>
    <n v="114"/>
    <n v="7"/>
    <n v="8"/>
    <n v="458.68054009985758"/>
    <n v="298.50759089665769"/>
    <n v="7"/>
    <n v="31.175734684931477"/>
    <n v="4.3579508997260286"/>
    <n v="6624.3202131336602"/>
    <n v="112"/>
    <n v="0"/>
    <n v="1.2342588018441594"/>
    <n v="73.001120797271412"/>
  </r>
  <r>
    <d v="2012-03-18T00:00:00"/>
    <x v="0"/>
    <x v="6"/>
    <n v="1"/>
    <n v="0.59"/>
    <n v="0.64"/>
    <n v="1.6301369863013893"/>
    <n v="97"/>
    <n v="164"/>
    <n v="1.6907216494845361"/>
    <n v="0.36444444444444446"/>
    <n v="100.44565276090952"/>
    <n v="28"/>
    <n v="35"/>
    <n v="15"/>
    <n v="45"/>
    <n v="38.316151232876742"/>
    <n v="47.636875292054818"/>
    <n v="17.569294658630149"/>
    <n v="9743.2283178082234"/>
    <n v="1036.2974404383569"/>
    <n v="1666.4939622680542"/>
    <n v="2364.4065151232885"/>
    <n v="837.17865247561622"/>
    <n v="5911.4466283796219"/>
    <n v="2413.9175276712349"/>
    <n v="714.55312938082227"/>
    <n v="790.61825963835668"/>
    <n v="1081.151319477048"/>
    <n v="996.81223404538036"/>
    <n v="301.79589513262209"/>
    <n v="1539.3294680353633"/>
    <n v="296.19559232876708"/>
    <n v="1107.5353319452063"/>
    <n v="1793.0727024657538"/>
    <n v="827.62886663013762"/>
    <n v="1159.1542516273535"/>
    <n v="1222.2249578733922"/>
    <n v="329.92653504651184"/>
    <n v="1313.1267488226074"/>
    <n v="18723.047168306861"/>
    <n v="9959.1443230692657"/>
    <n v="8763.9028452375933"/>
    <n v="2652.7160315487977"/>
    <n v="1516.5963246366141"/>
    <n v="1667.8175147850786"/>
    <n v="1773.4728401671434"/>
    <n v="7610.6027111376343"/>
    <n v="1153.3001340999608"/>
    <n v="4.2166158904109619"/>
    <n v="4.2962301369863027"/>
    <n v="220"/>
    <n v="7"/>
    <n v="97"/>
    <n v="6"/>
    <n v="4"/>
    <n v="123"/>
    <n v="6"/>
    <n v="8"/>
    <n v="501.86382782133597"/>
    <n v="270.86692911520902"/>
    <n v="7"/>
    <n v="32.676830410958871"/>
    <n v="4.5682479013698645"/>
    <n v="6705.6165322810994"/>
    <n v="112"/>
    <n v="0"/>
    <n v="1.3069496000923737"/>
    <n v="78.24913254676423"/>
  </r>
  <r>
    <d v="2012-03-17T00:00:00"/>
    <x v="0"/>
    <x v="6"/>
    <n v="7"/>
    <n v="0.59"/>
    <n v="0.95"/>
    <n v="1.6273972602739919"/>
    <n v="138"/>
    <n v="223"/>
    <n v="1.6159420289855073"/>
    <n v="0.49555555555555558"/>
    <n v="99.170216414532504"/>
    <n v="40"/>
    <n v="47"/>
    <n v="19"/>
    <n v="58"/>
    <n v="39.482321138718341"/>
    <n v="50.770252063907748"/>
    <n v="18.307844747132748"/>
    <n v="13685.489865205485"/>
    <n v="1500.2380469041109"/>
    <n v="2255.3701332164374"/>
    <n v="2393.7986515068496"/>
    <n v="1230.7654797238356"/>
    <n v="9305.7936476624727"/>
    <n v="3434.9619390684957"/>
    <n v="964.63478921424723"/>
    <n v="1061.8549953336994"/>
    <n v="1554.1585920094715"/>
    <n v="984.38255448101643"/>
    <n v="447.98823027812188"/>
    <n v="2474.9223468478331"/>
    <n v="407.89825910136972"/>
    <n v="1523.8224566356173"/>
    <n v="2565.214736383562"/>
    <n v="1154.8996634301377"/>
    <n v="1678.1050022845386"/>
    <n v="1207.8266437448176"/>
    <n v="499.7813462066643"/>
    <n v="2266.1221233146671"/>
    <n v="26299.014751276725"/>
    <n v="12252.176633451754"/>
    <n v="14046.838117824973"/>
    <n v="2762.9200368768543"/>
    <n v="1913.6017185922481"/>
    <n v="1846.9239734251582"/>
    <n v="1963.9134918231125"/>
    <n v="8487.3592207173733"/>
    <n v="5559.4788971075977"/>
    <n v="4.0334116273972631"/>
    <n v="4.4704702602739745"/>
    <n v="302"/>
    <n v="10"/>
    <n v="138"/>
    <n v="8"/>
    <n v="6"/>
    <n v="164"/>
    <n v="9"/>
    <n v="11"/>
    <n v="596.51507030622975"/>
    <n v="364.21089960592803"/>
    <n v="10"/>
    <n v="32.811173260273939"/>
    <n v="4.3620538301369871"/>
    <n v="6796.3438792341676"/>
    <n v="112"/>
    <n v="0"/>
    <n v="2.066822745791935"/>
    <n v="125.41819748058012"/>
  </r>
  <r>
    <d v="2012-03-16T00:00:00"/>
    <x v="0"/>
    <x v="6"/>
    <n v="6"/>
    <n v="0.59"/>
    <n v="1"/>
    <n v="1.6246575342465945"/>
    <n v="151"/>
    <n v="243"/>
    <n v="1.6092715231788079"/>
    <n v="0.54"/>
    <n v="97.755321810759355"/>
    <n v="41"/>
    <n v="53"/>
    <n v="20"/>
    <n v="66"/>
    <n v="38.158005992422062"/>
    <n v="55.230542099506884"/>
    <n v="18.66370243158158"/>
    <n v="14761.053593424664"/>
    <n v="1734.9073495890427"/>
    <n v="2429.1338260339721"/>
    <n v="2531.2136815232884"/>
    <n v="1215.0698575956162"/>
    <n v="10320.54357786083"/>
    <n v="3586.8525632876735"/>
    <n v="1104.6108419901377"/>
    <n v="1231.8043604843842"/>
    <n v="1686.1758081815926"/>
    <n v="950.0155002384646"/>
    <n v="503.34128615251774"/>
    <n v="2783.7351711896208"/>
    <n v="409.20935429589031"/>
    <n v="1686.4540226630147"/>
    <n v="2689.2628249315071"/>
    <n v="1276.9816225315076"/>
    <n v="1739.5714323928314"/>
    <n v="1185.204337401688"/>
    <n v="514.47668700904148"/>
    <n v="2622.6553676183589"/>
    <n v="28481.136533197823"/>
    <n v="12754.202416529011"/>
    <n v="15726.93411666881"/>
    <n v="2784.9470290368999"/>
    <n v="1981.7078229925298"/>
    <n v="1919.9733820681608"/>
    <n v="2039.1086671121593"/>
    <n v="8725.7369012097497"/>
    <n v="7001.1972154590621"/>
    <n v="4.2365155068493179"/>
    <n v="4.4075309246575358"/>
    <n v="331"/>
    <n v="11"/>
    <n v="151"/>
    <n v="8"/>
    <n v="6"/>
    <n v="180"/>
    <n v="10"/>
    <n v="13"/>
    <n v="572.55525239827989"/>
    <n v="401.16249819538456"/>
    <n v="10"/>
    <n v="32.424670849315042"/>
    <n v="4.55918562191781"/>
    <n v="6894.3911423929603"/>
    <n v="112"/>
    <n v="0"/>
    <n v="2.2811200861473289"/>
    <n v="140.41905461311438"/>
  </r>
  <r>
    <d v="2012-03-15T00:00:00"/>
    <x v="0"/>
    <x v="6"/>
    <n v="5"/>
    <n v="0.59"/>
    <n v="0.82"/>
    <n v="1.6219178082191972"/>
    <n v="123"/>
    <n v="202"/>
    <n v="1.6422764227642277"/>
    <n v="0.44888888888888889"/>
    <n v="102.65602226849317"/>
    <n v="36"/>
    <n v="44"/>
    <n v="17"/>
    <n v="55"/>
    <n v="39.37498780273976"/>
    <n v="49.869965431232913"/>
    <n v="17.861740512478217"/>
    <n v="12626.69073902466"/>
    <n v="1346.2900096438364"/>
    <n v="2075.9793838311443"/>
    <n v="2560.5991303890414"/>
    <n v="1050.0147392603176"/>
    <n v="8286.3874951879952"/>
    <n v="3149.9990242191807"/>
    <n v="847.78941233095952"/>
    <n v="982.39572818630199"/>
    <n v="1337.5932900267899"/>
    <n v="917.55808450506765"/>
    <n v="380.6908438038372"/>
    <n v="2344.3419464007479"/>
    <n v="368.07608534794514"/>
    <n v="1325.8789621479459"/>
    <n v="2282.8774428493148"/>
    <n v="1022.1794156712335"/>
    <n v="1457.2589488008282"/>
    <n v="1207.2623533018757"/>
    <n v="440.50535510386817"/>
    <n v="1893.9852488098677"/>
    <n v="23952.176819421376"/>
    <n v="11427.46212902277"/>
    <n v="12524.71469039861"/>
    <n v="2718.2472218521898"/>
    <n v="1798.6815096049399"/>
    <n v="1762.1509122909438"/>
    <n v="1895.5743408452856"/>
    <n v="8174.6539845933594"/>
    <n v="4350.0607058052474"/>
    <n v="3.9952044493150711"/>
    <n v="4.4117151780821935"/>
    <n v="275"/>
    <n v="9"/>
    <n v="123"/>
    <n v="7"/>
    <n v="5"/>
    <n v="152"/>
    <n v="9"/>
    <n v="9"/>
    <n v="554.78958570541499"/>
    <n v="312.13921006606915"/>
    <n v="8"/>
    <n v="32.396218630136957"/>
    <n v="4.3442377402739742"/>
    <n v="6860.0173456777366"/>
    <n v="112"/>
    <n v="0"/>
    <n v="1.8257555424827032"/>
    <n v="111.82780973570188"/>
  </r>
  <r>
    <d v="2012-03-14T00:00:00"/>
    <x v="0"/>
    <x v="6"/>
    <n v="4"/>
    <n v="0.59"/>
    <n v="0.76"/>
    <n v="1.6191780821917998"/>
    <n v="118"/>
    <n v="189"/>
    <n v="1.6016949152542372"/>
    <n v="0.42"/>
    <n v="92.856799167123327"/>
    <n v="32"/>
    <n v="40"/>
    <n v="17"/>
    <n v="48"/>
    <n v="41.008440986301409"/>
    <n v="50.037269096277228"/>
    <n v="19.647786370684944"/>
    <n v="10957.102301720553"/>
    <n v="1264.0058041534255"/>
    <n v="1926.0424164127555"/>
    <n v="2472.1447531068502"/>
    <n v="921.58210889082727"/>
    <n v="6901.3388274635454"/>
    <n v="2952.6077510137015"/>
    <n v="850.63357463671286"/>
    <n v="943.09374579287737"/>
    <n v="1232.3826404556448"/>
    <n v="981.43379766960538"/>
    <n v="386.2705066313211"/>
    <n v="2146.2481266867208"/>
    <n v="327.66303348493142"/>
    <n v="1253.1364534356171"/>
    <n v="2095.7614106301376"/>
    <n v="956.29716690411033"/>
    <n v="1342.4620051919933"/>
    <n v="1165.8465106287842"/>
    <n v="414.30418519742079"/>
    <n v="1710.2453634365979"/>
    <n v="21600.301241772067"/>
    <n v="10842.468924185203"/>
    <n v="10757.832317586863"/>
    <n v="2690.5812205432831"/>
    <n v="1716.5611736655073"/>
    <n v="1760.0161481940813"/>
    <n v="1857.2266434948469"/>
    <n v="8024.3851858977187"/>
    <n v="2733.4471316891459"/>
    <n v="4.0197088438356197"/>
    <n v="4.3756322876712348"/>
    <n v="255"/>
    <n v="8"/>
    <n v="118"/>
    <n v="7"/>
    <n v="4"/>
    <n v="137"/>
    <n v="7"/>
    <n v="9"/>
    <n v="495.9106954450404"/>
    <n v="303.6597891686506"/>
    <n v="8"/>
    <n v="31.586242876712298"/>
    <n v="4.1994405063013707"/>
    <n v="6771.8900378398666"/>
    <n v="112"/>
    <n v="0"/>
    <n v="1.5886011523333083"/>
    <n v="96.052074264168411"/>
  </r>
  <r>
    <d v="2012-03-13T00:00:00"/>
    <x v="0"/>
    <x v="6"/>
    <n v="3"/>
    <n v="0.59"/>
    <n v="0.6"/>
    <n v="1.6164383561644025"/>
    <n v="91"/>
    <n v="139"/>
    <n v="1.5274725274725274"/>
    <n v="0.30888888888888888"/>
    <n v="96.617514689146518"/>
    <n v="23"/>
    <n v="29"/>
    <n v="12"/>
    <n v="38"/>
    <n v="41.51615675447843"/>
    <n v="51.92359813972606"/>
    <n v="17.178182353713062"/>
    <n v="8792.193836712333"/>
    <n v="960.96568438356235"/>
    <n v="1532.6077132799994"/>
    <n v="2462.2520044931507"/>
    <n v="790.22539907506825"/>
    <n v="4968.0744042476763"/>
    <n v="2158.8401512328783"/>
    <n v="623.08317767671269"/>
    <n v="652.77092944109631"/>
    <n v="986.56062350238346"/>
    <n v="963.28356188032751"/>
    <n v="294.107733698034"/>
    <n v="1190.7423392699422"/>
    <n v="249.60185063013694"/>
    <n v="925.27759079452107"/>
    <n v="1482.2444367123292"/>
    <n v="726.67731550684971"/>
    <n v="1046.9471333831475"/>
    <n v="1203.1731415458114"/>
    <n v="319.4827815836706"/>
    <n v="814.19813713120743"/>
    <n v="16571.654973090419"/>
    <n v="9598.6400924415921"/>
    <n v="6973.014880648826"/>
    <n v="2645.8111368680488"/>
    <n v="1471.1679703056145"/>
    <n v="1664.6790979408545"/>
    <n v="1724.2861632746294"/>
    <n v="7505.9443683891477"/>
    <n v="-532.92948774032084"/>
    <n v="3.9570126575342486"/>
    <n v="4.509557260273974"/>
    <n v="193"/>
    <n v="6"/>
    <n v="91"/>
    <n v="5"/>
    <n v="4"/>
    <n v="102"/>
    <n v="6"/>
    <n v="7"/>
    <n v="473.25017639158204"/>
    <n v="285.99387203970281"/>
    <n v="6"/>
    <n v="33.479143561643809"/>
    <n v="4.2387557479452065"/>
    <n v="6745.3576174137288"/>
    <n v="112"/>
    <n v="0"/>
    <n v="1.0337502140208816"/>
    <n v="62.259061434364519"/>
  </r>
  <r>
    <d v="2012-03-12T00:00:00"/>
    <x v="0"/>
    <x v="6"/>
    <n v="2"/>
    <n v="0.59"/>
    <n v="0.6"/>
    <n v="1.6136986301370051"/>
    <n v="89"/>
    <n v="148"/>
    <n v="1.6629213483146068"/>
    <n v="0.3288888888888889"/>
    <n v="99.781770880098549"/>
    <n v="27"/>
    <n v="33"/>
    <n v="13"/>
    <n v="40"/>
    <n v="35.696279758904133"/>
    <n v="50.475648914478441"/>
    <n v="18.024980100164395"/>
    <n v="8880.577608328771"/>
    <n v="963.82787621917896"/>
    <n v="1433.6811123445475"/>
    <n v="2449.9050227506855"/>
    <n v="726.84236579769833"/>
    <n v="5233.9769836550186"/>
    <n v="2141.7767855342481"/>
    <n v="656.18343588821972"/>
    <n v="720.99920400657584"/>
    <n v="944.83825793887502"/>
    <n v="945.13439924475551"/>
    <n v="280.91870911617366"/>
    <n v="1348.0680591292396"/>
    <n v="271.27464558904103"/>
    <n v="1018.8742866410965"/>
    <n v="1692.3192470136989"/>
    <n v="741.88601792876773"/>
    <n v="1074.8598529107367"/>
    <n v="1205.2412185939988"/>
    <n v="305.5438890464319"/>
    <n v="1138.709236621437"/>
    <n v="17087.719107149594"/>
    <n v="9366.9648277439028"/>
    <n v="7720.7542794056953"/>
    <n v="2641.5038213094513"/>
    <n v="1490.5727510634647"/>
    <n v="1642.2243476812805"/>
    <n v="1748.7792370487027"/>
    <n v="7523.0801571028987"/>
    <n v="197.67412230279297"/>
    <n v="4.1558887232876742"/>
    <n v="4.5226808013698641"/>
    <n v="202"/>
    <n v="7"/>
    <n v="89"/>
    <n v="5"/>
    <n v="3"/>
    <n v="113"/>
    <n v="6"/>
    <n v="8"/>
    <n v="414.42053940610617"/>
    <n v="268.95999228493145"/>
    <n v="6"/>
    <n v="31.431385136986275"/>
    <n v="4.5629807901369874"/>
    <n v="6713.4836976370007"/>
    <n v="112"/>
    <n v="0"/>
    <n v="1.1500369446228389"/>
    <n v="68.93530606612228"/>
  </r>
  <r>
    <d v="2012-03-11T00:00:00"/>
    <x v="0"/>
    <x v="6"/>
    <n v="1"/>
    <n v="0.59"/>
    <n v="0.64"/>
    <n v="1.6109589041096077"/>
    <n v="98"/>
    <n v="170"/>
    <n v="1.7346938775510203"/>
    <n v="0.37777777777777777"/>
    <n v="99.560048305060135"/>
    <n v="31"/>
    <n v="36"/>
    <n v="14"/>
    <n v="45"/>
    <n v="37.319844252709082"/>
    <n v="55.490737751859129"/>
    <n v="18.881880401095902"/>
    <n v="9756.8847338958931"/>
    <n v="1091.6030744547954"/>
    <n v="1649.2884600691723"/>
    <n v="2496.4725749917807"/>
    <n v="788.19741234779167"/>
    <n v="5914.5293609419441"/>
    <n v="2500.4295649315086"/>
    <n v="776.87032852602783"/>
    <n v="849.68461804931553"/>
    <n v="1059.6526953127043"/>
    <n v="969.90234262228182"/>
    <n v="328.11720991562822"/>
    <n v="1769.3122636562375"/>
    <n v="296.25333830136981"/>
    <n v="1189.6267116712334"/>
    <n v="1979.9301786301373"/>
    <n v="898.98205808219222"/>
    <n v="1183.1626119244622"/>
    <n v="1127.4473432515599"/>
    <n v="340.4586757371676"/>
    <n v="1713.7236557717438"/>
    <n v="19340.264606542471"/>
    <n v="9942.6993261725493"/>
    <n v="9397.5652803699249"/>
    <n v="2651.0555064624536"/>
    <n v="1514.743101747878"/>
    <n v="1688.0041250141423"/>
    <n v="1733.4572910708634"/>
    <n v="7587.2600242953376"/>
    <n v="1810.3052560745837"/>
    <n v="4.1637635178082215"/>
    <n v="4.3389827397260285"/>
    <n v="224"/>
    <n v="7"/>
    <n v="98"/>
    <n v="6"/>
    <n v="3"/>
    <n v="126"/>
    <n v="7"/>
    <n v="9"/>
    <n v="453.11863292529284"/>
    <n v="299.38695210801455"/>
    <n v="6"/>
    <n v="32.412629315068465"/>
    <n v="4.1815017073972616"/>
    <n v="6714.6666660355859"/>
    <n v="112"/>
    <n v="0"/>
    <n v="1.3995579747696325"/>
    <n v="83.906832860445761"/>
  </r>
  <r>
    <d v="2012-03-10T00:00:00"/>
    <x v="0"/>
    <x v="6"/>
    <n v="7"/>
    <n v="0.59"/>
    <n v="0.95"/>
    <n v="1.6082191780822104"/>
    <n v="135"/>
    <n v="226"/>
    <n v="1.674074074074074"/>
    <n v="0.50222222222222224"/>
    <n v="105.28756322191786"/>
    <n v="42"/>
    <n v="50"/>
    <n v="19"/>
    <n v="58"/>
    <n v="35.944788774270421"/>
    <n v="54.71815919204041"/>
    <n v="19.892310162683053"/>
    <n v="14213.821034958912"/>
    <n v="1535.1208181506859"/>
    <n v="2391.2534864140262"/>
    <n v="2346.6638232986302"/>
    <n v="1245.2980446088766"/>
    <n v="9765.7264987880662"/>
    <n v="3306.9205672328785"/>
    <n v="1039.6450246487677"/>
    <n v="1153.7539894356171"/>
    <n v="1463.8044142942795"/>
    <n v="991.80783333905299"/>
    <n v="459.66558618543831"/>
    <n v="2585.0417474984924"/>
    <n v="413.46627060821908"/>
    <n v="1494.9572727232887"/>
    <n v="2589.1298369863011"/>
    <n v="1201.9217842849321"/>
    <n v="1710.3435567408089"/>
    <n v="1222.2897214308628"/>
    <n v="523.44676206737495"/>
    <n v="2243.3951243636943"/>
    <n v="26948.736599029602"/>
    <n v="12354.573228379351"/>
    <n v="14594.163370650254"/>
    <n v="2780.5367119428165"/>
    <n v="2001.9091694323158"/>
    <n v="1888.9349199098447"/>
    <n v="1972.6002244093559"/>
    <n v="8643.9810256943329"/>
    <n v="5950.1823449559179"/>
    <n v="4.184089249315071"/>
    <n v="4.419208958904111"/>
    <n v="304"/>
    <n v="10"/>
    <n v="135"/>
    <n v="7"/>
    <n v="5"/>
    <n v="169"/>
    <n v="9"/>
    <n v="12"/>
    <n v="531.84136482858082"/>
    <n v="362.25345864020233"/>
    <n v="10"/>
    <n v="32.058356054794494"/>
    <n v="4.4136649983561655"/>
    <n v="6785.1907476227989"/>
    <n v="111"/>
    <n v="0"/>
    <n v="2.15088475968982"/>
    <n v="131.47894928513742"/>
  </r>
  <r>
    <d v="2012-03-09T00:00:00"/>
    <x v="0"/>
    <x v="6"/>
    <n v="6"/>
    <n v="0.59"/>
    <n v="1"/>
    <n v="1.605479452054813"/>
    <n v="142"/>
    <n v="241"/>
    <n v="1.6971830985915493"/>
    <n v="0.53555555555555556"/>
    <n v="104.93926550646349"/>
    <n v="45"/>
    <n v="50"/>
    <n v="20"/>
    <n v="61"/>
    <n v="39.195057901081498"/>
    <n v="54.205606881863048"/>
    <n v="18.468980037062668"/>
    <n v="14901.375701917816"/>
    <n v="1686.9687989041111"/>
    <n v="2512.1939249095881"/>
    <n v="2523.3252850849321"/>
    <n v="1220.2908614136984"/>
    <n v="10332.53442941371"/>
    <n v="3723.530500602742"/>
    <n v="1084.112137637261"/>
    <n v="1126.6077822608227"/>
    <n v="1544.1355882585797"/>
    <n v="971.75216693278219"/>
    <n v="510.75088039744088"/>
    <n v="2907.6117849120237"/>
    <n v="414.45720266301367"/>
    <n v="1610.2219902246584"/>
    <n v="2763.5938530410967"/>
    <n v="1290.1810049753433"/>
    <n v="1805.7206476694262"/>
    <n v="1177.3964853154514"/>
    <n v="507.16056822636853"/>
    <n v="2588.1763496928656"/>
    <n v="28601.048972226865"/>
    <n v="12772.726408208269"/>
    <n v="15828.322564018599"/>
    <n v="2797.3986734690061"/>
    <n v="1982.6943565791357"/>
    <n v="1913.4750750806672"/>
    <n v="2048.9590039806908"/>
    <n v="8742.5271091094983"/>
    <n v="7085.7954549090973"/>
    <n v="4.3413757150684962"/>
    <n v="4.5083697534246596"/>
    <n v="318"/>
    <n v="10"/>
    <n v="142"/>
    <n v="8"/>
    <n v="5"/>
    <n v="176"/>
    <n v="10"/>
    <n v="12"/>
    <n v="572.71500653737212"/>
    <n v="378.32982944860038"/>
    <n v="10"/>
    <n v="31.019733260273942"/>
    <n v="4.4047569534246582"/>
    <n v="6910.3928761083707"/>
    <n v="111"/>
    <n v="0"/>
    <n v="2.2905097941308967"/>
    <n v="142.59750057674412"/>
  </r>
  <r>
    <d v="2012-03-08T00:00:00"/>
    <x v="0"/>
    <x v="6"/>
    <n v="5"/>
    <n v="0.59"/>
    <n v="0.82"/>
    <n v="1.6027397260274157"/>
    <n v="124"/>
    <n v="210"/>
    <n v="1.6935483870967742"/>
    <n v="0.46666666666666667"/>
    <n v="98.926192586831689"/>
    <n v="39"/>
    <n v="47"/>
    <n v="17"/>
    <n v="55"/>
    <n v="37.905563300414173"/>
    <n v="51.862084912167632"/>
    <n v="18.313322157907859"/>
    <n v="12266.847880767129"/>
    <n v="1407.5952899726037"/>
    <n v="2047.7691609652597"/>
    <n v="2331.7976958904119"/>
    <n v="1012.0084224420818"/>
    <n v="8282.8678914419797"/>
    <n v="3259.8784438356188"/>
    <n v="881.65544350684979"/>
    <n v="1007.2327186849321"/>
    <n v="1365.7802972223842"/>
    <n v="940.25442788652595"/>
    <n v="398.78554619945857"/>
    <n v="2443.9463347190322"/>
    <n v="365.99057753424654"/>
    <n v="1380.4500164383571"/>
    <n v="2290.6947287671237"/>
    <n v="1095.147537534247"/>
    <n v="1398.5042121201459"/>
    <n v="1154.8225310258554"/>
    <n v="418.04694588750266"/>
    <n v="2160.9091712404706"/>
    <n v="23955.492637041105"/>
    <n v="11067.769239639627"/>
    <n v="12887.723397401482"/>
    <n v="2728.7514817528836"/>
    <n v="1817.5349674156121"/>
    <n v="1795.8130063659378"/>
    <n v="1856.0633575790357"/>
    <n v="8198.1628131134694"/>
    <n v="4689.5605842880086"/>
    <n v="4.0960770410958931"/>
    <n v="4.3560148630136997"/>
    <n v="282"/>
    <n v="10"/>
    <n v="124"/>
    <n v="7"/>
    <n v="5"/>
    <n v="158"/>
    <n v="8"/>
    <n v="11"/>
    <n v="521.76534960946003"/>
    <n v="325.26319718265194"/>
    <n v="8"/>
    <n v="33.402573630136956"/>
    <n v="4.21615871780822"/>
    <n v="6609.8758402051008"/>
    <n v="111"/>
    <n v="0"/>
    <n v="1.9497678487409504"/>
    <n v="116.10561619280614"/>
  </r>
  <r>
    <d v="2012-03-07T00:00:00"/>
    <x v="0"/>
    <x v="6"/>
    <n v="4"/>
    <n v="0.59"/>
    <n v="0.76"/>
    <n v="1.6000000000000183"/>
    <n v="115"/>
    <n v="188"/>
    <n v="1.6347826086956523"/>
    <n v="0.4177777777777778"/>
    <n v="97.090219408695688"/>
    <n v="33"/>
    <n v="40"/>
    <n v="17"/>
    <n v="50"/>
    <n v="39.858431123287701"/>
    <n v="49.103384696470627"/>
    <n v="18.34457466240001"/>
    <n v="11165.375232000004"/>
    <n v="1314.5079168000009"/>
    <n v="1939.7937245183998"/>
    <n v="2393.0899200000008"/>
    <n v="981.96259599359996"/>
    <n v="7165.0369082880043"/>
    <n v="2909.665472000002"/>
    <n v="834.75753984000062"/>
    <n v="917.22873312000058"/>
    <n v="1256.0458948232795"/>
    <n v="929.73723916090341"/>
    <n v="378.90111417879473"/>
    <n v="2096.9674967970259"/>
    <n v="327.99081599999994"/>
    <n v="1268.5193216000007"/>
    <n v="2122.0988800000005"/>
    <n v="961.11375360000056"/>
    <n v="1394.0941709235656"/>
    <n v="1192.0986120687337"/>
    <n v="406.33818494636853"/>
    <n v="1687.1918032613339"/>
    <n v="21821.257664960016"/>
    <n v="10872.061456613646"/>
    <n v="10949.196208346364"/>
    <n v="2695.417324859538"/>
    <n v="1682.8497208079825"/>
    <n v="1736.2923121382039"/>
    <n v="1829.8636015406632"/>
    <n v="7944.4229593463879"/>
    <n v="3004.7732489999817"/>
    <n v="4.3031352000000025"/>
    <n v="4.4720000000000022"/>
    <n v="255"/>
    <n v="8"/>
    <n v="115"/>
    <n v="7"/>
    <n v="4"/>
    <n v="140"/>
    <n v="8"/>
    <n v="11"/>
    <n v="508.37659691853924"/>
    <n v="348.06429082211832"/>
    <n v="9"/>
    <n v="32.266079999999974"/>
    <n v="4.3168216000000017"/>
    <n v="6671.2596311172674"/>
    <n v="111"/>
    <n v="0"/>
    <n v="1.6412487017107218"/>
    <n v="98.641407282399683"/>
  </r>
  <r>
    <d v="2012-03-06T00:00:00"/>
    <x v="0"/>
    <x v="6"/>
    <n v="3"/>
    <n v="0.59"/>
    <n v="0.6"/>
    <n v="1.5972602739726209"/>
    <n v="85"/>
    <n v="154"/>
    <n v="1.8117647058823529"/>
    <n v="0.34222222222222221"/>
    <n v="108.72268079033043"/>
    <n v="28"/>
    <n v="33"/>
    <n v="14"/>
    <n v="39"/>
    <n v="37.376807207725165"/>
    <n v="47.674376206027432"/>
    <n v="18.6462785611802"/>
    <n v="9241.4278671780867"/>
    <n v="994.89982372602822"/>
    <n v="1514.9677827156161"/>
    <n v="2542.7361359342476"/>
    <n v="749.58528166224642"/>
    <n v="5429.0384905920046"/>
    <n v="2279.9852396712349"/>
    <n v="667.44126688438405"/>
    <n v="727.20486388602785"/>
    <n v="984.84965449086462"/>
    <n v="999.31873856645711"/>
    <n v="284.18214490421957"/>
    <n v="1406.2808324801056"/>
    <n v="275.22734607123277"/>
    <n v="1074.1409034520555"/>
    <n v="1724.4997042191787"/>
    <n v="822.60347020274037"/>
    <n v="1124.2171691163942"/>
    <n v="1188.3003368166005"/>
    <n v="308.12056741461055"/>
    <n v="1275.8333505976018"/>
    <n v="17807.430485290966"/>
    <n v="9696.2778116212594"/>
    <n v="8111.1526736697115"/>
    <n v="2632.2163902548082"/>
    <n v="1523.8253457028122"/>
    <n v="1658.4972920483972"/>
    <n v="1745.2457475948136"/>
    <n v="7559.7847756008305"/>
    <n v="551.36789806887646"/>
    <n v="4.1989626739726056"/>
    <n v="4.3062523767123304"/>
    <n v="199"/>
    <n v="6"/>
    <n v="85"/>
    <n v="5"/>
    <n v="3"/>
    <n v="114"/>
    <n v="7"/>
    <n v="8"/>
    <n v="452.45074826466924"/>
    <n v="298.46717604757123"/>
    <n v="6"/>
    <n v="33.117661260273948"/>
    <n v="4.483214258630138"/>
    <n v="6836.1283235211513"/>
    <n v="111"/>
    <n v="0"/>
    <n v="1.1865126413384559"/>
    <n v="73.073447510537946"/>
  </r>
  <r>
    <d v="2012-03-05T00:00:00"/>
    <x v="0"/>
    <x v="6"/>
    <n v="2"/>
    <n v="0.59"/>
    <n v="0.6"/>
    <n v="1.5945205479452236"/>
    <n v="91"/>
    <n v="158"/>
    <n v="1.7362637362637363"/>
    <n v="0.3511111111111111"/>
    <n v="101.93750193346382"/>
    <n v="27"/>
    <n v="34"/>
    <n v="14"/>
    <n v="41"/>
    <n v="37.109278972378192"/>
    <n v="50.895748478747578"/>
    <n v="18.835282995095231"/>
    <n v="9276.312675945208"/>
    <n v="1036.5123685479457"/>
    <n v="1432.5175523243834"/>
    <n v="2331.5905282191784"/>
    <n v="762.43498773041074"/>
    <n v="5786.281976219183"/>
    <n v="2263.6660173150699"/>
    <n v="712.54047870246609"/>
    <n v="772.24660279890441"/>
    <n v="972.2559649981531"/>
    <n v="946.84553255922572"/>
    <n v="293.86669874374803"/>
    <n v="1535.4849025153133"/>
    <n v="268.39071103561639"/>
    <n v="1014.00980620274"/>
    <n v="1753.3527777534246"/>
    <n v="847.10994410958949"/>
    <n v="1124.2110286382006"/>
    <n v="1184.5037099299293"/>
    <n v="301.47033452069212"/>
    <n v="1272.678166012548"/>
    <n v="17944.141382410966"/>
    <n v="9349.6963376639214"/>
    <n v="8594.4450447470444"/>
    <n v="2632.42412034277"/>
    <n v="1503.593811826106"/>
    <n v="1639.4705757567999"/>
    <n v="1713.8503855299577"/>
    <n v="7489.3388934556333"/>
    <n v="1105.1061512914112"/>
    <n v="4.1031090082191808"/>
    <n v="4.3730399178082218"/>
    <n v="207"/>
    <n v="7"/>
    <n v="91"/>
    <n v="5"/>
    <n v="4"/>
    <n v="116"/>
    <n v="7"/>
    <n v="8"/>
    <n v="447.68008367544786"/>
    <n v="286.15968055618026"/>
    <n v="6"/>
    <n v="33.839055945205452"/>
    <n v="4.1806925063013702"/>
    <n v="6568.8790669825503"/>
    <n v="111"/>
    <n v="0"/>
    <n v="1.3083579339960278"/>
    <n v="77.42743283555896"/>
  </r>
  <r>
    <d v="2012-03-04T00:00:00"/>
    <x v="0"/>
    <x v="6"/>
    <n v="1"/>
    <n v="0.59"/>
    <n v="0.64"/>
    <n v="1.5917808219178262"/>
    <n v="91"/>
    <n v="160"/>
    <n v="1.7582417582417582"/>
    <n v="0.35555555555555557"/>
    <n v="105.80321851115468"/>
    <n v="29"/>
    <n v="33"/>
    <n v="14"/>
    <n v="42"/>
    <n v="40.120306425099457"/>
    <n v="49.521615104501002"/>
    <n v="18.710645579647764"/>
    <n v="9628.0928845150756"/>
    <n v="1095.9338464438365"/>
    <n v="1598.4731610013807"/>
    <n v="2405.1484661917812"/>
    <n v="772.21532521065194"/>
    <n v="5948.1897785550991"/>
    <n v="2487.4589983561664"/>
    <n v="693.30261146301405"/>
    <n v="785.84711434520602"/>
    <n v="1033.9995748474087"/>
    <n v="926.79415876777841"/>
    <n v="322.84994385930747"/>
    <n v="1682.965046689892"/>
    <n v="288.51715331506847"/>
    <n v="1029.9835265753429"/>
    <n v="1850.595879452055"/>
    <n v="800.56151671232931"/>
    <n v="1151.0483668648778"/>
    <n v="1221.7462742084265"/>
    <n v="323.60436344613095"/>
    <n v="1273.2590715353599"/>
    <n v="18660.293531178093"/>
    <n v="9755.8796343977428"/>
    <n v="8904.4138967803519"/>
    <n v="2664.0677860301248"/>
    <n v="1519.5213133979846"/>
    <n v="1663.5651882503676"/>
    <n v="1749.3983077780622"/>
    <n v="7596.5525954565392"/>
    <n v="1307.8613013238109"/>
    <n v="4.3349921095890434"/>
    <n v="4.3638096438356184"/>
    <n v="209"/>
    <n v="6"/>
    <n v="91"/>
    <n v="5"/>
    <n v="3"/>
    <n v="118"/>
    <n v="6"/>
    <n v="8"/>
    <n v="419.85379801352207"/>
    <n v="270.94077529358412"/>
    <n v="7"/>
    <n v="31.430612547945177"/>
    <n v="4.5004535594520547"/>
    <n v="6684.9431279920864"/>
    <n v="111"/>
    <n v="0"/>
    <n v="1.3320104189809188"/>
    <n v="80.219945016039205"/>
  </r>
  <r>
    <d v="2012-03-03T00:00:00"/>
    <x v="0"/>
    <x v="6"/>
    <n v="7"/>
    <n v="0.59"/>
    <n v="0.95"/>
    <n v="1.5890410958904289"/>
    <n v="141"/>
    <n v="239"/>
    <n v="1.6950354609929077"/>
    <n v="0.53111111111111109"/>
    <n v="102.55105343048677"/>
    <n v="43"/>
    <n v="52"/>
    <n v="22"/>
    <n v="65"/>
    <n v="38.995610820475875"/>
    <n v="46.49481165429642"/>
    <n v="18.290858097281362"/>
    <n v="14459.698533698634"/>
    <n v="1604.5471890410972"/>
    <n v="2265.9296510071226"/>
    <n v="2567.0518185205487"/>
    <n v="1186.9224117435613"/>
    <n v="10044.3418414685"/>
    <n v="3704.5830279452084"/>
    <n v="1022.8858563945212"/>
    <n v="1188.9057763232886"/>
    <n v="1521.052827617641"/>
    <n v="906.74397109358472"/>
    <n v="475.06159703762376"/>
    <n v="3013.5162649141689"/>
    <n v="414.47330235616431"/>
    <n v="1640.9783478356176"/>
    <n v="2558.6033030136987"/>
    <n v="1244.5202761643845"/>
    <n v="1711.9782425498356"/>
    <n v="1195.6710251773206"/>
    <n v="502.44644922027993"/>
    <n v="2448.4795124224293"/>
    <n v="27839.195612772619"/>
    <n v="12332.857993967518"/>
    <n v="15506.337618805099"/>
    <n v="2765.477711349437"/>
    <n v="1976.9904598046662"/>
    <n v="1844.8340397963354"/>
    <n v="1999.6578397647691"/>
    <n v="8586.9600507152081"/>
    <n v="6919.3775680898925"/>
    <n v="4.1810735342465781"/>
    <n v="4.4663510958904125"/>
    <n v="323"/>
    <n v="10"/>
    <n v="141"/>
    <n v="7"/>
    <n v="5"/>
    <n v="182"/>
    <n v="11"/>
    <n v="12"/>
    <n v="512.33224521457305"/>
    <n v="366.84474231990959"/>
    <n v="10"/>
    <n v="33.228054520547914"/>
    <n v="4.4039044931506854"/>
    <n v="6881.8489838710047"/>
    <n v="111"/>
    <n v="0"/>
    <n v="2.2532225939783501"/>
    <n v="139.69673530455043"/>
  </r>
  <r>
    <d v="2012-03-02T00:00:00"/>
    <x v="0"/>
    <x v="6"/>
    <n v="6"/>
    <n v="0.59"/>
    <n v="1"/>
    <n v="1.5863013698630315"/>
    <n v="155"/>
    <n v="261"/>
    <n v="1.6838709677419355"/>
    <n v="0.57999999999999996"/>
    <n v="97.999183752540915"/>
    <n v="47"/>
    <n v="59"/>
    <n v="22"/>
    <n v="68"/>
    <n v="36.329067207030263"/>
    <n v="49.672566436662535"/>
    <n v="19.035132440547955"/>
    <n v="15189.873481643843"/>
    <n v="1614.2775821917821"/>
    <n v="2442.7755343430131"/>
    <n v="2454.087747945206"/>
    <n v="1209.1564740032875"/>
    <n v="10698.131307544119"/>
    <n v="3850.8811239452079"/>
    <n v="1092.7964616065758"/>
    <n v="1294.3890059572609"/>
    <n v="1588.2101374071526"/>
    <n v="957.24919291913056"/>
    <n v="466.34647817925168"/>
    <n v="3226.2607830035099"/>
    <n v="470.66981217534237"/>
    <n v="1730.643914169864"/>
    <n v="3009.872079123289"/>
    <n v="1279.001024876713"/>
    <n v="1823.5470658078455"/>
    <n v="1175.4676229980728"/>
    <n v="539.99860226146939"/>
    <n v="2951.1735392778205"/>
    <n v="29532.404485689884"/>
    <n v="12656.838855864429"/>
    <n v="16875.565629825451"/>
    <n v="2767.2209360702454"/>
    <n v="2009.5793278061956"/>
    <n v="1891.1373476657238"/>
    <n v="2010.8085044721195"/>
    <n v="8678.7461160142848"/>
    <n v="8196.8195138111696"/>
    <n v="4.267739441095892"/>
    <n v="4.5107621438356178"/>
    <n v="351"/>
    <n v="11"/>
    <n v="155"/>
    <n v="9"/>
    <n v="7"/>
    <n v="196"/>
    <n v="12"/>
    <n v="14"/>
    <n v="630.29881355267162"/>
    <n v="399.52526031195868"/>
    <n v="12"/>
    <n v="32.612616438356142"/>
    <n v="4.3029797939726029"/>
    <n v="6800.5813127186066"/>
    <n v="111"/>
    <n v="0"/>
    <n v="2.4814886924834458"/>
    <n v="152.03212279122027"/>
  </r>
  <r>
    <d v="2012-03-01T00:00:00"/>
    <x v="0"/>
    <x v="6"/>
    <n v="5"/>
    <n v="0.59"/>
    <n v="0.82"/>
    <n v="1.5835616438356341"/>
    <n v="126"/>
    <n v="202"/>
    <n v="1.6031746031746033"/>
    <n v="0.44888888888888889"/>
    <n v="99.040036734246598"/>
    <n v="35"/>
    <n v="43"/>
    <n v="18"/>
    <n v="52"/>
    <n v="37.897580009834932"/>
    <n v="47.871401339178114"/>
    <n v="18.504769818840895"/>
    <n v="12479.044628515072"/>
    <n v="1387.3410096000011"/>
    <n v="2115.9095689664869"/>
    <n v="2566.8997501808226"/>
    <n v="1026.6104766930409"/>
    <n v="8156.9658422747225"/>
    <n v="2956.0112407671249"/>
    <n v="861.68522410520609"/>
    <n v="962.24803057972656"/>
    <n v="1339.5487702043758"/>
    <n v="933.38565881289605"/>
    <n v="416.08415109815502"/>
    <n v="2090.9259153366311"/>
    <n v="375.01859401643833"/>
    <n v="1411.0939626958912"/>
    <n v="2236.8720590684939"/>
    <n v="1029.9858379397267"/>
    <n v="1432.2013897639179"/>
    <n v="1156.4452385965578"/>
    <n v="438.0426411958436"/>
    <n v="2026.2811841642304"/>
    <n v="23699.300587287678"/>
    <n v="11425.127645512095"/>
    <n v="12274.172941775583"/>
    <n v="2721.0414097728453"/>
    <n v="1731.2584293879972"/>
    <n v="1793.0854505661755"/>
    <n v="1855.926896853684"/>
    <n v="8101.3121865807025"/>
    <n v="4172.8607551948808"/>
    <n v="3.9479779068493177"/>
    <n v="4.3942389178082211"/>
    <n v="274"/>
    <n v="8"/>
    <n v="126"/>
    <n v="8"/>
    <n v="5"/>
    <n v="148"/>
    <n v="9"/>
    <n v="10"/>
    <n v="589.06712179305202"/>
    <n v="345.21184474454805"/>
    <n v="8"/>
    <n v="33.073374082191755"/>
    <n v="4.2020615978082194"/>
    <n v="6833.5637754085528"/>
    <n v="111"/>
    <n v="1"/>
    <n v="1.7961598581907954"/>
    <n v="110.57813461059084"/>
  </r>
  <r>
    <d v="2012-02-29T00:00:00"/>
    <x v="0"/>
    <x v="7"/>
    <n v="4"/>
    <n v="0.5"/>
    <n v="0.7"/>
    <n v="1.5808219178082368"/>
    <n v="91"/>
    <n v="135"/>
    <n v="1.4835164835164836"/>
    <n v="0.3"/>
    <n v="92.044456059009519"/>
    <n v="25"/>
    <n v="29"/>
    <n v="12"/>
    <n v="37"/>
    <n v="35.50134575342468"/>
    <n v="49.520071232876745"/>
    <n v="17.592601757571281"/>
    <n v="8376.0455013698665"/>
    <n v="1014.3310013698634"/>
    <n v="1464.0344387506843"/>
    <n v="2412.2253468821918"/>
    <n v="739.72123633972581"/>
    <n v="4774.3954807671271"/>
    <n v="1917.0726706849327"/>
    <n v="594.24085479452094"/>
    <n v="650.92626503013742"/>
    <n v="1005.6127713328243"/>
    <n v="931.45125304584724"/>
    <n v="293.18840900035963"/>
    <n v="931.98735713056021"/>
    <n v="243.94177479452051"/>
    <n v="905.87987901369911"/>
    <n v="1478.3057013698631"/>
    <n v="695.86465315068551"/>
    <n v="1106.1698071497412"/>
    <n v="1150.3170709154565"/>
    <n v="316.90435688746982"/>
    <n v="750.60077337610085"/>
    <n v="15876.60830157809"/>
    <n v="9419.6246903042993"/>
    <n v="6456.9836112737876"/>
    <n v="2648.9639206717929"/>
    <n v="1492.268120433587"/>
    <n v="1640.8208852234686"/>
    <n v="1714.5960046660973"/>
    <n v="7496.6489309949457"/>
    <n v="-1039.6653197211554"/>
    <n v="4.0636760547945237"/>
    <n v="4.2866708835616452"/>
    <n v="194"/>
    <n v="6"/>
    <n v="91"/>
    <n v="6"/>
    <n v="4"/>
    <n v="103"/>
    <n v="6"/>
    <n v="7"/>
    <n v="507.25066175523102"/>
    <n v="281.48817120317869"/>
    <n v="7"/>
    <n v="31.446511945205451"/>
    <n v="4.3903335517808229"/>
    <n v="6613.1648073809301"/>
    <n v="111"/>
    <n v="0"/>
    <n v="0.97638328989883494"/>
    <n v="58.171023524989074"/>
  </r>
  <r>
    <d v="2012-02-28T00:00:00"/>
    <x v="0"/>
    <x v="7"/>
    <n v="3"/>
    <n v="0.5"/>
    <n v="0.5"/>
    <n v="1.5780821917808394"/>
    <n v="63"/>
    <n v="99"/>
    <n v="1.5714285714285714"/>
    <n v="0.22"/>
    <n v="96.754494455316419"/>
    <n v="18"/>
    <n v="22"/>
    <n v="9"/>
    <n v="26"/>
    <n v="38.531734126027423"/>
    <n v="47.54317109917811"/>
    <n v="19.398076257281364"/>
    <n v="6095.5331506849343"/>
    <n v="731.44304109589098"/>
    <n v="1006.5706520547942"/>
    <n v="2569.2015515178086"/>
    <n v="518.78675243835607"/>
    <n v="2732.4172357698662"/>
    <n v="1541.269365041097"/>
    <n v="427.88853989260298"/>
    <n v="504.34998268931542"/>
    <n v="706.65565972523882"/>
    <n v="933.33036315616084"/>
    <n v="209.21779463731264"/>
    <n v="624.30407010430315"/>
    <n v="176.96634825205473"/>
    <n v="641.03391596712368"/>
    <n v="1150.4327276712331"/>
    <n v="506.71177486027426"/>
    <n v="771.91850344060902"/>
    <n v="1189.8656263237324"/>
    <n v="214.49845503122449"/>
    <n v="298.86218195511992"/>
    <n v="11775.628846154528"/>
    <n v="8120.0453583252383"/>
    <n v="3655.5834878292894"/>
    <n v="2582.3358140043983"/>
    <n v="1288.3621104270119"/>
    <n v="1521.8134166891386"/>
    <n v="1605.9857659116853"/>
    <n v="6998.4971070322345"/>
    <n v="-3342.9136192029446"/>
    <n v="4.2954433315068519"/>
    <n v="4.456234904109591"/>
    <n v="138"/>
    <n v="4"/>
    <n v="63"/>
    <n v="3"/>
    <n v="2"/>
    <n v="75"/>
    <n v="4"/>
    <n v="5"/>
    <n v="324.96499650880628"/>
    <n v="221.90445810224546"/>
    <n v="4"/>
    <n v="32.527111342465723"/>
    <n v="4.4822019090410965"/>
    <n v="6758.2661922012212"/>
    <n v="111"/>
    <n v="0"/>
    <n v="0.54090551982810209"/>
    <n v="32.933184575038645"/>
  </r>
  <r>
    <d v="2012-02-27T00:00:00"/>
    <x v="0"/>
    <x v="7"/>
    <n v="2"/>
    <n v="0.5"/>
    <n v="0.5"/>
    <n v="1.5753424657534421"/>
    <n v="60"/>
    <n v="105"/>
    <n v="1.75"/>
    <n v="0.23333333333333334"/>
    <n v="105.0402054794521"/>
    <n v="19"/>
    <n v="23"/>
    <n v="9"/>
    <n v="27"/>
    <n v="37.726356164383589"/>
    <n v="49.649224109589071"/>
    <n v="18.841970958904124"/>
    <n v="6302.4123287671255"/>
    <n v="685.07106164383617"/>
    <n v="1100.9073205479449"/>
    <n v="2470.9735652054796"/>
    <n v="519.33146301369857"/>
    <n v="2896.2710416438385"/>
    <n v="1584.5069589041107"/>
    <n v="446.84301698630162"/>
    <n v="508.73321589041132"/>
    <n v="681.29377213719226"/>
    <n v="941.88261771589339"/>
    <n v="206.32232585062582"/>
    <n v="710.58447607711219"/>
    <n v="182.30215068493149"/>
    <n v="726.98294794520598"/>
    <n v="1157.9436678082193"/>
    <n v="548.61711780821952"/>
    <n v="765.84816299445413"/>
    <n v="1187.2447973908324"/>
    <n v="219.65308493295672"/>
    <n v="443.09983892833293"/>
    <n v="12143.41246643836"/>
    <n v="8093.4571097890794"/>
    <n v="4049.9553566492841"/>
    <n v="2574.1358847523547"/>
    <n v="1252.681063119443"/>
    <n v="1536.5708633452414"/>
    <n v="1595.6560325620578"/>
    <n v="6959.0438437790963"/>
    <n v="-2909.0884871298158"/>
    <n v="4.2245227397260301"/>
    <n v="4.5542669520547951"/>
    <n v="138"/>
    <n v="4"/>
    <n v="60"/>
    <n v="3"/>
    <n v="2"/>
    <n v="78"/>
    <n v="4"/>
    <n v="5"/>
    <n v="340.93436239726026"/>
    <n v="211.09600565812056"/>
    <n v="4"/>
    <n v="33.640611986301344"/>
    <n v="4.5477766027397264"/>
    <n v="6659.4096881140886"/>
    <n v="111"/>
    <n v="1"/>
    <n v="0.60815530900250281"/>
    <n v="36.486084294137697"/>
  </r>
  <r>
    <d v="2012-02-26T00:00:00"/>
    <x v="0"/>
    <x v="7"/>
    <n v="1"/>
    <n v="0.5"/>
    <n v="0.55000000000000004"/>
    <n v="1.5726027397260447"/>
    <n v="71"/>
    <n v="108"/>
    <n v="1.5211267605633803"/>
    <n v="0.24"/>
    <n v="92.962865521898564"/>
    <n v="19"/>
    <n v="24"/>
    <n v="9"/>
    <n v="28"/>
    <n v="38.645413678241503"/>
    <n v="51.009703574794543"/>
    <n v="19.363678826301378"/>
    <n v="6600.3634520547976"/>
    <n v="777.39031232876789"/>
    <n v="1213.3697953315066"/>
    <n v="2426.733328635617"/>
    <n v="597.67100462465737"/>
    <n v="3139.9796357917849"/>
    <n v="1661.7527881643846"/>
    <n v="459.08733217315086"/>
    <n v="542.18300713643862"/>
    <n v="739.63675469460907"/>
    <n v="939.9481272261836"/>
    <n v="226.73172519212852"/>
    <n v="756.70652036105344"/>
    <n v="186.55928876712326"/>
    <n v="710.78091958356208"/>
    <n v="1218.7493457534247"/>
    <n v="556.51958531506887"/>
    <n v="824.07845266162008"/>
    <n v="1229.1070363010397"/>
    <n v="244.82570257291695"/>
    <n v="374.59794788360227"/>
    <n v="12713.386031276717"/>
    <n v="8442.1019272402791"/>
    <n v="4271.284104036441"/>
    <n v="2587.620762983724"/>
    <n v="1336.3807755847556"/>
    <n v="1566.3079261967869"/>
    <n v="1631.4875823771067"/>
    <n v="7121.7970471423741"/>
    <n v="-2850.5129431059358"/>
    <n v="4.1328900493150709"/>
    <n v="4.4109570821917821"/>
    <n v="151"/>
    <n v="5"/>
    <n v="71"/>
    <n v="3"/>
    <n v="3"/>
    <n v="80"/>
    <n v="4"/>
    <n v="6"/>
    <n v="358.12175734578432"/>
    <n v="238.28957588911516"/>
    <n v="5"/>
    <n v="32.79639904109586"/>
    <n v="4.5432487145205487"/>
    <n v="6665.8851025498188"/>
    <n v="111"/>
    <n v="0"/>
    <n v="0.64076773576589241"/>
    <n v="38.480036973301267"/>
  </r>
  <r>
    <d v="2012-02-25T00:00:00"/>
    <x v="0"/>
    <x v="7"/>
    <n v="7"/>
    <n v="0.5"/>
    <n v="0.9375"/>
    <n v="1.5698630136986473"/>
    <n v="115"/>
    <n v="211"/>
    <n v="1.8347826086956522"/>
    <n v="0.46888888888888891"/>
    <n v="106.12089219773681"/>
    <n v="38"/>
    <n v="45"/>
    <n v="19"/>
    <n v="57"/>
    <n v="36.690483895032202"/>
    <n v="49.204856850410977"/>
    <n v="17.444025715587607"/>
    <n v="12203.902602739732"/>
    <n v="1248.6928510273983"/>
    <n v="2028.5762276712321"/>
    <n v="2392.3103153424659"/>
    <n v="1025.7784964383559"/>
    <n v="8005.9304143150785"/>
    <n v="3045.3101632876728"/>
    <n v="934.8922801578085"/>
    <n v="994.30946578849364"/>
    <n v="1274.9384022167183"/>
    <n v="995.20971004758383"/>
    <n v="391.53263825067921"/>
    <n v="2312.8311587189942"/>
    <n v="379.44522517808207"/>
    <n v="1466.3162271561653"/>
    <n v="2388.0831953150687"/>
    <n v="1123.7598151890418"/>
    <n v="1362.0195390689641"/>
    <n v="1166.7924920269179"/>
    <n v="404.31061068108068"/>
    <n v="2424.4818210613944"/>
    <n v="23784.711825839466"/>
    <n v="11041.468431743997"/>
    <n v="12743.243394095467"/>
    <n v="2710.6715143579859"/>
    <n v="1696.4564157376271"/>
    <n v="1790.1804882274264"/>
    <n v="1850.4047010808445"/>
    <n v="8047.7131194038839"/>
    <n v="4695.530274691585"/>
    <n v="4.1448986301369892"/>
    <n v="4.656448205479454"/>
    <n v="274"/>
    <n v="9"/>
    <n v="115"/>
    <n v="7"/>
    <n v="4"/>
    <n v="159"/>
    <n v="9"/>
    <n v="12"/>
    <n v="520.98535159976154"/>
    <n v="351.54274063405416"/>
    <n v="9"/>
    <n v="34.171311904109558"/>
    <n v="4.4335769906849318"/>
    <n v="6722.8497289033567"/>
    <n v="111"/>
    <n v="0"/>
    <n v="1.8955121574871447"/>
    <n v="114.8039945414006"/>
  </r>
  <r>
    <d v="2012-02-24T00:00:00"/>
    <x v="0"/>
    <x v="7"/>
    <n v="6"/>
    <n v="0.5"/>
    <n v="1"/>
    <n v="1.56712328767125"/>
    <n v="120"/>
    <n v="214"/>
    <n v="1.7833333333333334"/>
    <n v="0.47555555555555556"/>
    <n v="109.62233424657539"/>
    <n v="39"/>
    <n v="46"/>
    <n v="18"/>
    <n v="59"/>
    <n v="36.370279261240967"/>
    <n v="51.102329225205516"/>
    <n v="17.515162234130496"/>
    <n v="13154.680109589048"/>
    <n v="1401.8630136986312"/>
    <n v="2098.1863627397256"/>
    <n v="2559.0828084164391"/>
    <n v="1044.0643936438355"/>
    <n v="8855.2095584876806"/>
    <n v="3091.4737372054819"/>
    <n v="919.84192605369924"/>
    <n v="1033.3945718136993"/>
    <n v="1306.4589614707334"/>
    <n v="917.01472983929352"/>
    <n v="431.7312854482646"/>
    <n v="2389.5052583145884"/>
    <n v="389.4008540054794"/>
    <n v="1433.9899616438363"/>
    <n v="2424.3625433424663"/>
    <n v="1055.5674929095899"/>
    <n v="1483.1430292245088"/>
    <n v="1219.1698789923066"/>
    <n v="429.03500164362168"/>
    <n v="2171.9729420409344"/>
    <n v="24904.574210261933"/>
    <n v="11487.88645141873"/>
    <n v="13416.687758843203"/>
    <n v="2744.5171182927215"/>
    <n v="1809.9772775911285"/>
    <n v="1811.7054244897479"/>
    <n v="1892.719051609829"/>
    <n v="8258.9188719834274"/>
    <n v="5157.7688868597761"/>
    <n v="3.9952702684931531"/>
    <n v="4.5220873424657553"/>
    <n v="282"/>
    <n v="9"/>
    <n v="120"/>
    <n v="6"/>
    <n v="4"/>
    <n v="162"/>
    <n v="10"/>
    <n v="12"/>
    <n v="475.11113039999998"/>
    <n v="360.583391905447"/>
    <n v="9"/>
    <n v="33.033177205479426"/>
    <n v="4.3721018345205476"/>
    <n v="6890.8811118822159"/>
    <n v="111"/>
    <n v="0"/>
    <n v="1.9470206409029875"/>
    <n v="120.87106089047931"/>
  </r>
  <r>
    <d v="2012-02-23T00:00:00"/>
    <x v="0"/>
    <x v="7"/>
    <n v="5"/>
    <n v="0.5"/>
    <n v="0.77499999999999991"/>
    <n v="1.5643835616438526"/>
    <n v="94"/>
    <n v="167"/>
    <n v="1.7765957446808511"/>
    <n v="0.37111111111111111"/>
    <n v="105.13308466919271"/>
    <n v="30"/>
    <n v="37"/>
    <n v="14"/>
    <n v="44"/>
    <n v="38.302732666530382"/>
    <n v="52.107202635146798"/>
    <n v="18.733405176986309"/>
    <n v="9882.5099589041147"/>
    <n v="1134.1032780821924"/>
    <n v="1693.4944775671224"/>
    <n v="2478.0412869041106"/>
    <n v="839.74928587397244"/>
    <n v="6005.3281866411025"/>
    <n v="2566.2830886575357"/>
    <n v="729.50083689205519"/>
    <n v="824.26982778739762"/>
    <n v="1011.476028951315"/>
    <n v="945.58384782656617"/>
    <n v="323.68134954933794"/>
    <n v="1839.3125270097698"/>
    <n v="305.36618183013695"/>
    <n v="1151.4102459616445"/>
    <n v="1925.4413332602744"/>
    <n v="809.17237479452081"/>
    <n v="1221.122006382383"/>
    <n v="1159.226161556111"/>
    <n v="340.83959853897824"/>
    <n v="1470.2023693691042"/>
    <n v="19328.057126169875"/>
    <n v="10013.214043149897"/>
    <n v="9314.8430830199759"/>
    <n v="2668.1108291123355"/>
    <n v="1600.6376189501652"/>
    <n v="1673.4385991181521"/>
    <n v="1749.8006160311986"/>
    <n v="7691.9876632118512"/>
    <n v="1622.8554198081265"/>
    <n v="4.177196186301372"/>
    <n v="4.5932800273972632"/>
    <n v="219"/>
    <n v="7"/>
    <n v="94"/>
    <n v="6"/>
    <n v="3"/>
    <n v="125"/>
    <n v="7"/>
    <n v="9"/>
    <n v="479.80388779900903"/>
    <n v="291.93487696988404"/>
    <n v="7"/>
    <n v="32.678248342465729"/>
    <n v="4.2273969150684936"/>
    <n v="6717.3399595766568"/>
    <n v="111"/>
    <n v="0"/>
    <n v="1.3866862685340433"/>
    <n v="83.917505252432221"/>
  </r>
  <r>
    <d v="2012-02-22T00:00:00"/>
    <x v="0"/>
    <x v="7"/>
    <n v="4"/>
    <n v="0.5"/>
    <n v="0.7"/>
    <n v="1.5616438356164553"/>
    <n v="87"/>
    <n v="155"/>
    <n v="1.7816091954022988"/>
    <n v="0.34444444444444444"/>
    <n v="103.80413415210207"/>
    <n v="27"/>
    <n v="34"/>
    <n v="14"/>
    <n v="42"/>
    <n v="38.211667909274666"/>
    <n v="49.721553123287698"/>
    <n v="17.241519698630142"/>
    <n v="9030.9596712328803"/>
    <n v="973.20635616438426"/>
    <n v="1422.8352473424654"/>
    <n v="2379.8305282191786"/>
    <n v="770.44494378082197"/>
    <n v="5431.0553080547988"/>
    <n v="2330.9117424657547"/>
    <n v="696.10174372602773"/>
    <n v="724.14382734246601"/>
    <n v="950.128309132141"/>
    <n v="961.75991467990696"/>
    <n v="279.6019235022988"/>
    <n v="1559.6671662199012"/>
    <n v="265.03050821917805"/>
    <n v="1010.4357084931513"/>
    <n v="1804.3543205479455"/>
    <n v="769.92218301369917"/>
    <n v="1011.6502105133692"/>
    <n v="1212.7499506245429"/>
    <n v="314.13205518826049"/>
    <n v="1311.2105039478013"/>
    <n v="17605.066061205489"/>
    <n v="9303.133082982984"/>
    <n v="8301.9329782225013"/>
    <n v="2634.8902220110658"/>
    <n v="1491.3108277858259"/>
    <n v="1644.1114935036201"/>
    <n v="1731.4870348278655"/>
    <n v="7501.7995781283771"/>
    <n v="800.13340009412786"/>
    <n v="4.3217919452054812"/>
    <n v="4.4008585616438367"/>
    <n v="204"/>
    <n v="7"/>
    <n v="87"/>
    <n v="4"/>
    <n v="4"/>
    <n v="117"/>
    <n v="7"/>
    <n v="9"/>
    <n v="420.51592821539919"/>
    <n v="299.6909603164919"/>
    <n v="6"/>
    <n v="32.68237575342463"/>
    <n v="4.2009770082191782"/>
    <n v="6662.2525711324815"/>
    <n v="111"/>
    <n v="0"/>
    <n v="1.2461150173433457"/>
    <n v="74.792188992995506"/>
  </r>
  <r>
    <d v="2012-02-21T00:00:00"/>
    <x v="0"/>
    <x v="7"/>
    <n v="3"/>
    <n v="0.5"/>
    <n v="0.5"/>
    <n v="1.5589041095890579"/>
    <n v="63"/>
    <n v="107"/>
    <n v="1.6984126984126984"/>
    <n v="0.23777777777777778"/>
    <n v="101.68594911937382"/>
    <n v="19"/>
    <n v="24"/>
    <n v="9"/>
    <n v="29"/>
    <n v="38.267847870022329"/>
    <n v="50.249892764931538"/>
    <n v="18.081508894095428"/>
    <n v="6406.2147945205506"/>
    <n v="665.63116438356212"/>
    <n v="1104.3080600547942"/>
    <n v="2502.4280607123292"/>
    <n v="544.99737599999992"/>
    <n v="2920.1124621369904"/>
    <n v="1645.5174584109602"/>
    <n v="452.24903488438383"/>
    <n v="524.36375792876743"/>
    <n v="665.64736277456507"/>
    <n v="993.18547001900561"/>
    <n v="208.83594719018143"/>
    <n v="754.4614712403594"/>
    <n v="189.59755068493149"/>
    <n v="721.12708278356195"/>
    <n v="1238.3808402191785"/>
    <n v="545.62612602739762"/>
    <n v="755.96593496512696"/>
    <n v="1137.6359706440367"/>
    <n v="228.86376246176945"/>
    <n v="572.2659316441368"/>
    <n v="12388.707809843294"/>
    <n v="8141.8679448218081"/>
    <n v="4246.8398650214867"/>
    <n v="2574.1048377923958"/>
    <n v="1273.4126014195758"/>
    <n v="1533.8298997603254"/>
    <n v="1611.6756275290127"/>
    <n v="6993.0229665013094"/>
    <n v="-2746.1831014798236"/>
    <n v="4.018893369863016"/>
    <n v="4.6373503150684945"/>
    <n v="144"/>
    <n v="4"/>
    <n v="63"/>
    <n v="3"/>
    <n v="2"/>
    <n v="81"/>
    <n v="5"/>
    <n v="6"/>
    <n v="329.50265847358122"/>
    <n v="253.63403184964534"/>
    <n v="5"/>
    <n v="33.53550324657531"/>
    <n v="4.5731787879452055"/>
    <n v="6692.5333716092882"/>
    <n v="111"/>
    <n v="0"/>
    <n v="0.6345638683009347"/>
    <n v="38.259818603797179"/>
  </r>
  <r>
    <d v="2012-02-20T00:00:00"/>
    <x v="0"/>
    <x v="7"/>
    <n v="2"/>
    <n v="0.5"/>
    <n v="0.5"/>
    <n v="1.5561643835616605"/>
    <n v="64"/>
    <n v="99"/>
    <n v="1.546875"/>
    <n v="0.22"/>
    <n v="95.575417808219214"/>
    <n v="17"/>
    <n v="20"/>
    <n v="8"/>
    <n v="26"/>
    <n v="38.875985326915973"/>
    <n v="54.258283028219203"/>
    <n v="18.398123350179148"/>
    <n v="6116.8267397260297"/>
    <n v="730.70008219178135"/>
    <n v="1071.4902627945203"/>
    <n v="2492.5407638794532"/>
    <n v="532.74409249315056"/>
    <n v="2750.7517027506865"/>
    <n v="1438.4114570958911"/>
    <n v="434.06626422575363"/>
    <n v="478.35120710465787"/>
    <n v="682.82609890791559"/>
    <n v="912.14043489934988"/>
    <n v="197.03114453585519"/>
    <n v="558.83125008318211"/>
    <n v="181.39143018082189"/>
    <n v="646.60008328767162"/>
    <n v="1144.6547621917807"/>
    <n v="524.97075550684963"/>
    <n v="755.20356904561629"/>
    <n v="1172.4365536421922"/>
    <n v="232.22797373387883"/>
    <n v="337.7489347454366"/>
    <n v="11695.972781511238"/>
    <n v="8048.6408939319308"/>
    <n v="3647.3318875793052"/>
    <n v="2576.8304855502292"/>
    <n v="1279.4266685026923"/>
    <n v="1529.79432644552"/>
    <n v="1597.7071176275931"/>
    <n v="6983.7585981260345"/>
    <n v="-3336.426710546727"/>
    <n v="4.2007603068493173"/>
    <n v="4.6772501917808231"/>
    <n v="135"/>
    <n v="4"/>
    <n v="64"/>
    <n v="3"/>
    <n v="2"/>
    <n v="71"/>
    <n v="3"/>
    <n v="4"/>
    <n v="320.06055618493156"/>
    <n v="176.67582744227951"/>
    <n v="4"/>
    <n v="34.192897315068464"/>
    <n v="4.5029464284931509"/>
    <n v="6638.5821408611791"/>
    <n v="111"/>
    <n v="0"/>
    <n v="0.5494142891039322"/>
    <n v="32.858845834047791"/>
  </r>
  <r>
    <d v="2012-02-19T00:00:00"/>
    <x v="0"/>
    <x v="7"/>
    <n v="1"/>
    <n v="0.5"/>
    <n v="0.55000000000000004"/>
    <n v="1.5534246575342632"/>
    <n v="69"/>
    <n v="125"/>
    <n v="1.8115942028985508"/>
    <n v="0.27777777777777779"/>
    <n v="105.01520881477074"/>
    <n v="22"/>
    <n v="28"/>
    <n v="11"/>
    <n v="34"/>
    <n v="38.959184657534273"/>
    <n v="48.519624508094672"/>
    <n v="17.439625479452065"/>
    <n v="7246.0494082191817"/>
    <n v="785.94563013698689"/>
    <n v="1114.5567854465751"/>
    <n v="2541.5312196821928"/>
    <n v="611.84270544657534"/>
    <n v="3764.0643277808249"/>
    <n v="1947.9592328767135"/>
    <n v="533.7158695890414"/>
    <n v="592.94726630137018"/>
    <n v="744.33969696063036"/>
    <n v="949.28417422885502"/>
    <n v="237.70646602474369"/>
    <n v="1143.2920315528963"/>
    <n v="212.20159315068489"/>
    <n v="825.56024109589077"/>
    <n v="1378.2069143835618"/>
    <n v="609.87905753424695"/>
    <n v="829.05127694013822"/>
    <n v="1176.8356220296553"/>
    <n v="252.74668087324162"/>
    <n v="767.2142263213492"/>
    <n v="14132.465213287676"/>
    <n v="8457.8946276326078"/>
    <n v="5674.5705856550703"/>
    <n v="2586.7468568573286"/>
    <n v="1332.6095374066672"/>
    <n v="1546.1577977124671"/>
    <n v="1640.0835809802425"/>
    <n v="7105.5977729567057"/>
    <n v="-1431.0271873016372"/>
    <n v="4.2997429479452087"/>
    <n v="4.2436434931506861"/>
    <n v="164"/>
    <n v="5"/>
    <n v="69"/>
    <n v="4"/>
    <n v="2"/>
    <n v="95"/>
    <n v="6"/>
    <n v="7"/>
    <n v="371.12440961524726"/>
    <n v="264.28730930299974"/>
    <n v="5"/>
    <n v="31.747557205479428"/>
    <n v="4.3144543616438362"/>
    <n v="6737.0485014265669"/>
    <n v="111"/>
    <n v="0"/>
    <n v="0.84229326602791754"/>
    <n v="51.122257528424058"/>
  </r>
  <r>
    <d v="2012-02-18T00:00:00"/>
    <x v="0"/>
    <x v="7"/>
    <n v="7"/>
    <n v="0.5"/>
    <n v="0.9375"/>
    <n v="1.5506849315068658"/>
    <n v="119"/>
    <n v="194"/>
    <n v="1.6302521008403361"/>
    <n v="0.43111111111111111"/>
    <n v="102.79426096465988"/>
    <n v="33"/>
    <n v="42"/>
    <n v="18"/>
    <n v="50"/>
    <n v="36.767331851689526"/>
    <n v="48.477578702465777"/>
    <n v="18.232959423649323"/>
    <n v="12232.517054794525"/>
    <n v="1277.7872517123296"/>
    <n v="1961.4832175342458"/>
    <n v="2485.0336286465758"/>
    <n v="1043.9367879452054"/>
    <n v="8019.8506723808296"/>
    <n v="2757.5498888767142"/>
    <n v="872.59641664438402"/>
    <n v="911.64797118246622"/>
    <n v="1275.2374461953018"/>
    <n v="973.08275429500168"/>
    <n v="377.99647743846185"/>
    <n v="1915.4775987747996"/>
    <n v="351.00449339178073"/>
    <n v="1346.1368691726036"/>
    <n v="2158.4232499726031"/>
    <n v="948.41255592328821"/>
    <n v="1413.1478663579517"/>
    <n v="1166.0435485769644"/>
    <n v="427.88839671516797"/>
    <n v="1796.8973568101912"/>
    <n v="22856.075751670694"/>
    <n v="11123.850123704877"/>
    <n v="11732.225627965821"/>
    <n v="2719.9884768661186"/>
    <n v="1696.2171590788307"/>
    <n v="1750.7995073854781"/>
    <n v="1855.9583815716228"/>
    <n v="8022.9635249020503"/>
    <n v="3709.2621030637674"/>
    <n v="4.282731682191784"/>
    <n v="4.5962328904109597"/>
    <n v="262"/>
    <n v="8"/>
    <n v="119"/>
    <n v="7"/>
    <n v="5"/>
    <n v="143"/>
    <n v="9"/>
    <n v="10"/>
    <n v="553.6591899959019"/>
    <n v="348.95116699752816"/>
    <n v="9"/>
    <n v="32.829550273972579"/>
    <n v="4.3055550816438357"/>
    <n v="6800.1507130114369"/>
    <n v="110"/>
    <n v="0"/>
    <n v="1.7252890594788335"/>
    <n v="106.6565966178711"/>
  </r>
  <r>
    <d v="2012-02-17T00:00:00"/>
    <x v="0"/>
    <x v="7"/>
    <n v="6"/>
    <n v="0.5"/>
    <n v="1"/>
    <n v="1.5479452054794685"/>
    <n v="127"/>
    <n v="199"/>
    <n v="1.5669291338582678"/>
    <n v="0.44222222222222224"/>
    <n v="97.986180563046091"/>
    <n v="35"/>
    <n v="45"/>
    <n v="18"/>
    <n v="51"/>
    <n v="35.391092301369881"/>
    <n v="50.402325271232897"/>
    <n v="19.779705863013714"/>
    <n v="12444.244931506853"/>
    <n v="1365.6010273972611"/>
    <n v="2168.634437260273"/>
    <n v="2504.5845539178085"/>
    <n v="1119.9570410958904"/>
    <n v="8016.669926630143"/>
    <n v="2831.2873841095902"/>
    <n v="907.24185488219211"/>
    <n v="1008.7649990136994"/>
    <n v="1400.1057733994692"/>
    <n v="979.72520090025785"/>
    <n v="425.99685110735578"/>
    <n v="1941.4664125983991"/>
    <n v="364.64553912328756"/>
    <n v="1304.7562687123295"/>
    <n v="2125.0776016438358"/>
    <n v="1026.5160170958909"/>
    <n v="1583.1718991189543"/>
    <n v="1124.8856750985772"/>
    <n v="437.16411484845287"/>
    <n v="1675.7737375093598"/>
    <n v="23378.135623484941"/>
    <n v="11744.225546747039"/>
    <n v="11633.910076737902"/>
    <n v="2730.4831883896964"/>
    <n v="1773.5131664454545"/>
    <n v="1814.7926413516072"/>
    <n v="1912.5975051138498"/>
    <n v="8231.3865013006071"/>
    <n v="3402.5235754372952"/>
    <n v="4.07521578082192"/>
    <n v="4.5601985958904114"/>
    <n v="276"/>
    <n v="9"/>
    <n v="127"/>
    <n v="7"/>
    <n v="5"/>
    <n v="149"/>
    <n v="9"/>
    <n v="11"/>
    <n v="547.38671171092653"/>
    <n v="376.62118461840038"/>
    <n v="9"/>
    <n v="32.637672123287651"/>
    <n v="4.327315484931507"/>
    <n v="6793.5819806284007"/>
    <n v="110"/>
    <n v="0"/>
    <n v="1.7124854178416458"/>
    <n v="105.76281887943547"/>
  </r>
  <r>
    <d v="2012-02-16T00:00:00"/>
    <x v="0"/>
    <x v="7"/>
    <n v="5"/>
    <n v="0.5"/>
    <n v="0.77499999999999991"/>
    <n v="1.5452054794520711"/>
    <n v="92"/>
    <n v="169"/>
    <n v="1.8369565217391304"/>
    <n v="0.37555555555555553"/>
    <n v="106.19605193567604"/>
    <n v="29"/>
    <n v="35"/>
    <n v="14"/>
    <n v="46"/>
    <n v="40.156558222602754"/>
    <n v="52.003331704109613"/>
    <n v="17.977171189422283"/>
    <n v="9770.0367780821962"/>
    <n v="1088.5957452054802"/>
    <n v="1590.3851951342463"/>
    <n v="2440.7324048219184"/>
    <n v="801.02705168219154"/>
    <n v="6026.4878716493222"/>
    <n v="2570.0197262465763"/>
    <n v="728.0466438575346"/>
    <n v="826.94987471342506"/>
    <n v="1065.9691766244955"/>
    <n v="938.7166602426081"/>
    <n v="330.15488645151203"/>
    <n v="1790.1755214989203"/>
    <n v="301.89548081095887"/>
    <n v="1164.5592533917813"/>
    <n v="1978.3361876164388"/>
    <n v="900.09907463013747"/>
    <n v="1234.0029650224681"/>
    <n v="1116.4462964637362"/>
    <n v="344.01682433257088"/>
    <n v="1650.4239106305417"/>
    <n v="19328.538764554531"/>
    <n v="9861.4514607757483"/>
    <n v="9467.0873037787842"/>
    <n v="2658.176545567937"/>
    <n v="1567.2696550430608"/>
    <n v="1699.9619295373186"/>
    <n v="1751.1007812814973"/>
    <n v="7676.5089114298135"/>
    <n v="1790.5783923489689"/>
    <n v="4.2404373041095917"/>
    <n v="4.3455246301369872"/>
    <n v="216"/>
    <n v="7"/>
    <n v="92"/>
    <n v="5"/>
    <n v="4"/>
    <n v="124"/>
    <n v="8"/>
    <n v="8"/>
    <n v="472.70980287766537"/>
    <n v="301.26977075078912"/>
    <n v="7"/>
    <n v="33.752723123287645"/>
    <n v="4.3753528701369868"/>
    <n v="6622.4365979826125"/>
    <n v="110"/>
    <n v="0"/>
    <n v="1.429547442804169"/>
    <n v="86.064430034352583"/>
  </r>
  <r>
    <d v="2012-02-15T00:00:00"/>
    <x v="0"/>
    <x v="7"/>
    <n v="4"/>
    <n v="0.5"/>
    <n v="0.7"/>
    <n v="1.5424657534246737"/>
    <n v="86"/>
    <n v="144"/>
    <n v="1.6744186046511629"/>
    <n v="0.32"/>
    <n v="99.741541127747723"/>
    <n v="25"/>
    <n v="30"/>
    <n v="12"/>
    <n v="37"/>
    <n v="38.021010841344975"/>
    <n v="53.589110952328788"/>
    <n v="18.434908038681975"/>
    <n v="8577.7725369863037"/>
    <n v="931.17308219178142"/>
    <n v="1558.2141764383555"/>
    <n v="2472.548098980822"/>
    <n v="722.77768977534231"/>
    <n v="4755.4056539835647"/>
    <n v="2091.1555962739735"/>
    <n v="643.06933142794549"/>
    <n v="682.09159743123314"/>
    <n v="979.17878303705254"/>
    <n v="953.93658051968248"/>
    <n v="291.5389946691455"/>
    <n v="1191.6621669072713"/>
    <n v="261.07157312876706"/>
    <n v="955.5678783123293"/>
    <n v="1608.4326575342468"/>
    <n v="708.89532598356186"/>
    <n v="1019.0420432056279"/>
    <n v="1181.5667999822465"/>
    <n v="306.02846294519941"/>
    <n v="1027.330128825831"/>
    <n v="16459.229579270144"/>
    <n v="9484.8316295534751"/>
    <n v="6974.3979497166665"/>
    <n v="2629.1054229245642"/>
    <n v="1448.894662891583"/>
    <n v="1648.9033057318777"/>
    <n v="1727.9831800219617"/>
    <n v="7454.8865715699867"/>
    <n v="-480.48862185331745"/>
    <n v="3.9418746739726043"/>
    <n v="4.6265844109589063"/>
    <n v="190"/>
    <n v="6"/>
    <n v="86"/>
    <n v="5"/>
    <n v="3"/>
    <n v="104"/>
    <n v="6"/>
    <n v="7"/>
    <n v="442.1897642041414"/>
    <n v="278.08179477823506"/>
    <n v="5"/>
    <n v="33.953054013698598"/>
    <n v="4.4058687802739733"/>
    <n v="6711.3358178224025"/>
    <n v="110"/>
    <n v="0"/>
    <n v="1.0391966873711913"/>
    <n v="63.403617724696971"/>
  </r>
  <r>
    <d v="2012-02-14T00:00:00"/>
    <x v="0"/>
    <x v="7"/>
    <n v="3"/>
    <n v="0.5"/>
    <n v="0.5"/>
    <n v="1.5397260273972764"/>
    <n v="60"/>
    <n v="100"/>
    <n v="1.6666666666666667"/>
    <n v="0.22222222222222221"/>
    <n v="100.22517260273978"/>
    <n v="17"/>
    <n v="23"/>
    <n v="9"/>
    <n v="27"/>
    <n v="37.452861369863029"/>
    <n v="50.200422575342493"/>
    <n v="17.37927419178083"/>
    <n v="6013.5103561643864"/>
    <n v="705.6414246575348"/>
    <n v="1071.7056473424655"/>
    <n v="2497.0033471561646"/>
    <n v="546.68209315068486"/>
    <n v="2603.7606931726064"/>
    <n v="1498.1144547945212"/>
    <n v="451.80380317808243"/>
    <n v="469.24040317808243"/>
    <n v="714.53754184244747"/>
    <n v="930.08442749090693"/>
    <n v="202.0304390828928"/>
    <n v="572.50625273443882"/>
    <n v="171.20272438356162"/>
    <n v="636.75416547945235"/>
    <n v="1071.1425698630137"/>
    <n v="489.18023013698661"/>
    <n v="787.02370736348769"/>
    <n v="1135.7648011178057"/>
    <n v="221.95618920729882"/>
    <n v="223.53499217442234"/>
    <n v="11506.590131835621"/>
    <n v="8106.7881937541542"/>
    <n v="3399.8019380814676"/>
    <n v="2571.9450883670047"/>
    <n v="1250.7929600680175"/>
    <n v="1541.0100367349296"/>
    <n v="1599.4643643167956"/>
    <n v="6963.2124494867476"/>
    <n v="-3563.4105114052809"/>
    <n v="4.1401972602739745"/>
    <n v="4.3404859726027416"/>
    <n v="136"/>
    <n v="4"/>
    <n v="60"/>
    <n v="3"/>
    <n v="2"/>
    <n v="76"/>
    <n v="4"/>
    <n v="5"/>
    <n v="342.94925730410955"/>
    <n v="218.68252204929243"/>
    <n v="4"/>
    <n v="33.238318438356139"/>
    <n v="4.1604773698630133"/>
    <n v="6620.4086464584807"/>
    <n v="110"/>
    <n v="0"/>
    <n v="0.51353354749485991"/>
    <n v="30.907290346195161"/>
  </r>
  <r>
    <d v="2012-02-13T00:00:00"/>
    <x v="0"/>
    <x v="7"/>
    <n v="2"/>
    <n v="0.5"/>
    <n v="0.5"/>
    <n v="1.536986301369879"/>
    <n v="65"/>
    <n v="107"/>
    <n v="1.6461538461538461"/>
    <n v="0.23777777777777778"/>
    <n v="99.460880927291925"/>
    <n v="19"/>
    <n v="23"/>
    <n v="9"/>
    <n v="29"/>
    <n v="37.215823415525136"/>
    <n v="50.678638071232903"/>
    <n v="18.120517190136994"/>
    <n v="6464.9572602739754"/>
    <n v="720.95061643835663"/>
    <n v="1059.0205768767121"/>
    <n v="2418.4404100602742"/>
    <n v="508.8256490958903"/>
    <n v="3199.6212406794557"/>
    <n v="1563.0645834520558"/>
    <n v="456.10774264109614"/>
    <n v="525.49499851397286"/>
    <n v="667.19861132276185"/>
    <n v="987.2324912941267"/>
    <n v="204.72872133655622"/>
    <n v="685.50750065368038"/>
    <n v="192.1050813205479"/>
    <n v="749.3291355178086"/>
    <n v="1254.8448452054795"/>
    <n v="569.70875967123322"/>
    <n v="745.31799441773444"/>
    <n v="1124.9944311436891"/>
    <n v="219.27339178941435"/>
    <n v="676.40200436423106"/>
    <n v="12496.563023034527"/>
    <n v="7935.0322773371599"/>
    <n v="4561.5307456973669"/>
    <n v="2580.4338033171484"/>
    <n v="1285.3212891642347"/>
    <n v="1529.193086066364"/>
    <n v="1606.4308766342976"/>
    <n v="7001.3790551820448"/>
    <n v="-2439.8483094846779"/>
    <n v="3.9576199890410986"/>
    <n v="4.4161085410958929"/>
    <n v="145"/>
    <n v="5"/>
    <n v="65"/>
    <n v="4"/>
    <n v="2"/>
    <n v="80"/>
    <n v="5"/>
    <n v="5"/>
    <n v="367.96492024918854"/>
    <n v="232.39497799418058"/>
    <n v="5"/>
    <n v="31.542796369862991"/>
    <n v="4.3793084931506856"/>
    <n v="6595.014375151809"/>
    <n v="110"/>
    <n v="0"/>
    <n v="0.69166350309772695"/>
    <n v="41.46846132452152"/>
  </r>
  <r>
    <d v="2012-02-12T00:00:00"/>
    <x v="0"/>
    <x v="7"/>
    <n v="1"/>
    <n v="0.5"/>
    <n v="0.55000000000000004"/>
    <n v="1.5342465753424817"/>
    <n v="66"/>
    <n v="113"/>
    <n v="1.7121212121212122"/>
    <n v="0.25111111111111112"/>
    <n v="100.41863013698635"/>
    <n v="19"/>
    <n v="25"/>
    <n v="9"/>
    <n v="30"/>
    <n v="38.657164906600272"/>
    <n v="53.790755342465779"/>
    <n v="18.203223373150696"/>
    <n v="6627.6295890410993"/>
    <n v="747.52368493150755"/>
    <n v="1194.1148475616437"/>
    <n v="2545.909482082192"/>
    <n v="562.65418060273976"/>
    <n v="3072.4747637260316"/>
    <n v="1700.915255890412"/>
    <n v="484.11679808219202"/>
    <n v="546.09670119452085"/>
    <n v="728.65745654154341"/>
    <n v="962.42786300439411"/>
    <n v="228.16983545904375"/>
    <n v="811.87360016214348"/>
    <n v="205.68688471232875"/>
    <n v="748.16565654794556"/>
    <n v="1198.9671506849318"/>
    <n v="604.47136438356199"/>
    <n v="845.70005057276398"/>
    <n v="1115.3957382096905"/>
    <n v="248.10472518477809"/>
    <n v="548.09054236153565"/>
    <n v="12863.573085468503"/>
    <n v="8431.1341792187886"/>
    <n v="4432.4389062497112"/>
    <n v="2600.5550123027897"/>
    <n v="1335.4750466612973"/>
    <n v="1546.9747726225007"/>
    <n v="1631.6579669004693"/>
    <n v="7114.6627984870574"/>
    <n v="-2682.2238922373435"/>
    <n v="4.0565556164383585"/>
    <n v="4.4872561643835631"/>
    <n v="149"/>
    <n v="4"/>
    <n v="66"/>
    <n v="4"/>
    <n v="3"/>
    <n v="83"/>
    <n v="5"/>
    <n v="6"/>
    <n v="456.34469048069741"/>
    <n v="254.35911692837101"/>
    <n v="4"/>
    <n v="33.312087123287647"/>
    <n v="4.3047212821917809"/>
    <n v="6704.1770931385081"/>
    <n v="110"/>
    <n v="0"/>
    <n v="0.66114585648194735"/>
    <n v="40.294899147724649"/>
  </r>
  <r>
    <d v="2012-02-11T00:00:00"/>
    <x v="0"/>
    <x v="7"/>
    <n v="7"/>
    <n v="0.5"/>
    <n v="0.9375"/>
    <n v="1.5315068493150843"/>
    <n v="123"/>
    <n v="198"/>
    <n v="1.6097560975609757"/>
    <n v="0.44"/>
    <n v="92.891414132976976"/>
    <n v="34"/>
    <n v="43"/>
    <n v="18"/>
    <n v="52"/>
    <n v="37.823316164383584"/>
    <n v="49.103069562739748"/>
    <n v="18.102821013445741"/>
    <n v="11425.643938356168"/>
    <n v="1339.6297988013707"/>
    <n v="1912.2485769863008"/>
    <n v="2342.2654124383566"/>
    <n v="1035.0981123287672"/>
    <n v="7475.6616354041125"/>
    <n v="2912.395344657536"/>
    <n v="883.85525212931543"/>
    <n v="941.34669269917856"/>
    <n v="1270.3880078724769"/>
    <n v="994.79694124327227"/>
    <n v="383.49484306284961"/>
    <n v="2088.9174973074309"/>
    <n v="344.97570052602737"/>
    <n v="1378.4386349589049"/>
    <n v="2200.299438082192"/>
    <n v="1022.7424690849322"/>
    <n v="1357.6505116843618"/>
    <n v="1169.9565878055621"/>
    <n v="417.03551117639881"/>
    <n v="2001.8136319857335"/>
    <n v="22449.327269295627"/>
    <n v="10882.934504598345"/>
    <n v="11566.392764697277"/>
    <n v="2711.3854610617345"/>
    <n v="1796.732832963273"/>
    <n v="1759.2339614952446"/>
    <n v="1859.2343112928174"/>
    <n v="8126.5865668130691"/>
    <n v="3439.8061978842134"/>
    <n v="4.2548046904109613"/>
    <n v="4.5316065410958908"/>
    <n v="270"/>
    <n v="9"/>
    <n v="123"/>
    <n v="8"/>
    <n v="5"/>
    <n v="147"/>
    <n v="9"/>
    <n v="11"/>
    <n v="559.06469368125624"/>
    <n v="360.36459757531952"/>
    <n v="9"/>
    <n v="34.329836301369838"/>
    <n v="4.5541867835616445"/>
    <n v="6676.1273103365784"/>
    <n v="110"/>
    <n v="1"/>
    <n v="1.732500329463333"/>
    <n v="105.14902513361162"/>
  </r>
  <r>
    <d v="2012-02-10T00:00:00"/>
    <x v="0"/>
    <x v="7"/>
    <n v="6"/>
    <n v="0.5"/>
    <n v="1"/>
    <n v="1.5287671232876869"/>
    <n v="122"/>
    <n v="194"/>
    <n v="1.5901639344262295"/>
    <n v="0.43111111111111111"/>
    <n v="100.19710577139013"/>
    <n v="34"/>
    <n v="43"/>
    <n v="18"/>
    <n v="50"/>
    <n v="38.627428423412233"/>
    <n v="49.147788216986335"/>
    <n v="19.80536052743015"/>
    <n v="12224.046904109595"/>
    <n v="1395.1717534246586"/>
    <n v="2099.1706126027393"/>
    <n v="2442.751004317809"/>
    <n v="1040.1216657534246"/>
    <n v="8037.1753748602823"/>
    <n v="2974.3119886027421"/>
    <n v="884.66018790575401"/>
    <n v="990.2680263715074"/>
    <n v="1372.9745961571521"/>
    <n v="952.84239248778738"/>
    <n v="407.82686827061366"/>
    <n v="2115.5963459644499"/>
    <n v="352.80194538082191"/>
    <n v="1272.5726474520554"/>
    <n v="2175.290385972603"/>
    <n v="1020.752253895891"/>
    <n v="1463.3165368376963"/>
    <n v="1184.8414083974792"/>
    <n v="432.75219125645458"/>
    <n v="1740.5070962097413"/>
    <n v="23289.876093115628"/>
    <n v="11396.597276081155"/>
    <n v="11893.278817034474"/>
    <n v="2738.2950314570708"/>
    <n v="1777.6414665565674"/>
    <n v="1804.9989024369083"/>
    <n v="1925.7931581350017"/>
    <n v="8246.7285585855479"/>
    <n v="3646.5502584489259"/>
    <n v="4.1633185972602771"/>
    <n v="4.446485095890413"/>
    <n v="267"/>
    <n v="9"/>
    <n v="122"/>
    <n v="7"/>
    <n v="4"/>
    <n v="145"/>
    <n v="9"/>
    <n v="11"/>
    <n v="503.29898450339095"/>
    <n v="377.05432509180048"/>
    <n v="8"/>
    <n v="32.92809991780819"/>
    <n v="4.5715552964383566"/>
    <n v="6771.0708303687315"/>
    <n v="110"/>
    <n v="0"/>
    <n v="1.7564841832243545"/>
    <n v="108.12071651849521"/>
  </r>
  <r>
    <d v="2012-02-09T00:00:00"/>
    <x v="0"/>
    <x v="7"/>
    <n v="5"/>
    <n v="0.5"/>
    <n v="0.77499999999999991"/>
    <n v="1.5260273972602896"/>
    <n v="95"/>
    <n v="153"/>
    <n v="1.6105263157894736"/>
    <n v="0.34"/>
    <n v="100.02178027397262"/>
    <n v="27"/>
    <n v="32"/>
    <n v="13"/>
    <n v="42"/>
    <n v="37.018860615741836"/>
    <n v="50.096155906090644"/>
    <n v="17.61717545471625"/>
    <n v="9502.0691260273998"/>
    <n v="1036.6611904109595"/>
    <n v="1610.4782584109582"/>
    <n v="2462.2985131397268"/>
    <n v="854.8922990465752"/>
    <n v="5611.0612458410988"/>
    <n v="2184.1127763287682"/>
    <n v="651.25002677917837"/>
    <n v="739.92136909808244"/>
    <n v="1038.5527656571599"/>
    <n v="990.92671766482476"/>
    <n v="333.41829667331672"/>
    <n v="1212.3863922107275"/>
    <n v="258.72224380273968"/>
    <n v="1037.3409523726032"/>
    <n v="1749.6914340821918"/>
    <n v="798.70929534246613"/>
    <n v="1195.1743118783122"/>
    <n v="1129.7646204121991"/>
    <n v="336.77917018125498"/>
    <n v="1182.7458231282344"/>
    <n v="17958.47841424439"/>
    <n v="9952.2849530643289"/>
    <n v="8006.1934611800607"/>
    <n v="2650.8327912776263"/>
    <n v="1589.1578977662339"/>
    <n v="1662.842274070659"/>
    <n v="1788.1299600602763"/>
    <n v="7690.9629231747949"/>
    <n v="315.23053800526577"/>
    <n v="4.0428848876712351"/>
    <n v="4.2944141232876722"/>
    <n v="209"/>
    <n v="6"/>
    <n v="95"/>
    <n v="6"/>
    <n v="3"/>
    <n v="114"/>
    <n v="7"/>
    <n v="8"/>
    <n v="466.83180668816152"/>
    <n v="310.9076026309607"/>
    <n v="7"/>
    <n v="33.58631864383559"/>
    <n v="4.5845439353424657"/>
    <n v="6703.6560842388517"/>
    <n v="110"/>
    <n v="0"/>
    <n v="1.1943025358958435"/>
    <n v="72.783576919818728"/>
  </r>
  <r>
    <d v="2012-02-08T00:00:00"/>
    <x v="0"/>
    <x v="7"/>
    <n v="4"/>
    <n v="0.5"/>
    <n v="0.7"/>
    <n v="1.5232876712328922"/>
    <n v="89"/>
    <n v="146"/>
    <n v="1.6404494382022472"/>
    <n v="0.32444444444444442"/>
    <n v="94.747345544097314"/>
    <n v="26"/>
    <n v="32"/>
    <n v="12"/>
    <n v="38"/>
    <n v="37.201746206896573"/>
    <n v="55.737002160000024"/>
    <n v="19.196261280000009"/>
    <n v="8432.5137534246605"/>
    <n v="936.21996712328814"/>
    <n v="1536.3141198904104"/>
    <n v="2464.677947835617"/>
    <n v="714.67530844931491"/>
    <n v="4653.0663443726071"/>
    <n v="2157.7012800000011"/>
    <n v="668.84402592000026"/>
    <n v="729.45792864000032"/>
    <n v="953.4574199957184"/>
    <n v="923.24954748167056"/>
    <n v="292.45468362659807"/>
    <n v="1386.8415834560146"/>
    <n v="249.22131839999994"/>
    <n v="1006.4138240000004"/>
    <n v="1676.1169920000002"/>
    <n v="721.19577600000036"/>
    <n v="1020.0645384083878"/>
    <n v="1195.939492295493"/>
    <n v="308.58482156218548"/>
    <n v="1128.3590581339349"/>
    <n v="16577.684865507952"/>
    <n v="9409.4178795453972"/>
    <n v="7168.2669859625566"/>
    <n v="2637.9726999116497"/>
    <n v="1465.6025064750424"/>
    <n v="1658.5758214733564"/>
    <n v="1732.1240852342939"/>
    <n v="7494.2751130943434"/>
    <n v="-326.00812713178857"/>
    <n v="4.0797060164383581"/>
    <n v="4.4949996986301377"/>
    <n v="197"/>
    <n v="6"/>
    <n v="89"/>
    <n v="5"/>
    <n v="3"/>
    <n v="108"/>
    <n v="6"/>
    <n v="7"/>
    <n v="423.88021358879485"/>
    <n v="261.10279133659105"/>
    <n v="6"/>
    <n v="31.333739068493127"/>
    <n v="4.2209719846575346"/>
    <n v="6694.2451475421003"/>
    <n v="110"/>
    <n v="0"/>
    <n v="1.0708103494827197"/>
    <n v="65.166063508750511"/>
  </r>
  <r>
    <d v="2012-02-07T00:00:00"/>
    <x v="0"/>
    <x v="7"/>
    <n v="3"/>
    <n v="0.5"/>
    <n v="0.5"/>
    <n v="1.5205479452054949"/>
    <n v="60"/>
    <n v="99"/>
    <n v="1.65"/>
    <n v="0.22"/>
    <n v="99.647246575342493"/>
    <n v="17"/>
    <n v="22"/>
    <n v="8"/>
    <n v="26"/>
    <n v="39.283378040042173"/>
    <n v="55.326832964383591"/>
    <n v="19.152141329399377"/>
    <n v="5978.8347945205496"/>
    <n v="713.4061643835621"/>
    <n v="1109.067208767123"/>
    <n v="2391.0345986301372"/>
    <n v="545.16671999999994"/>
    <n v="2646.9724315068515"/>
    <n v="1532.0517435616448"/>
    <n v="442.61466371506873"/>
    <n v="497.95567456438386"/>
    <n v="718.82441652331636"/>
    <n v="992.77349195952968"/>
    <n v="204.75597973190548"/>
    <n v="556.26819362634592"/>
    <n v="171.62959512328763"/>
    <n v="691.65268865753467"/>
    <n v="1108.8754434246575"/>
    <n v="482.42616460274002"/>
    <n v="722.54808576549499"/>
    <n v="1204.9804882483952"/>
    <n v="217.7345396239169"/>
    <n v="309.32077817041284"/>
    <n v="11619.44693255343"/>
    <n v="8106.8855292498183"/>
    <n v="3512.5614033036104"/>
    <n v="2578.7333432394184"/>
    <n v="1287.9435118021256"/>
    <n v="1526.4549523397779"/>
    <n v="1600.9069475449569"/>
    <n v="6994.0387549262787"/>
    <n v="-3481.4773516226669"/>
    <n v="4.0379125479452087"/>
    <n v="4.494703116438358"/>
    <n v="133"/>
    <n v="4"/>
    <n v="60"/>
    <n v="3"/>
    <n v="2"/>
    <n v="73"/>
    <n v="4"/>
    <n v="5"/>
    <n v="337.10571061643833"/>
    <n v="236.26280813606525"/>
    <n v="4"/>
    <n v="31.141419726027372"/>
    <n v="4.553598684931508"/>
    <n v="6651.775253429596"/>
    <n v="110"/>
    <n v="0"/>
    <n v="0.52806375282937668"/>
    <n v="31.932376393669184"/>
  </r>
  <r>
    <d v="2012-02-06T00:00:00"/>
    <x v="0"/>
    <x v="7"/>
    <n v="2"/>
    <n v="0.5"/>
    <n v="0.5"/>
    <n v="1.5178082191780975"/>
    <n v="59"/>
    <n v="95"/>
    <n v="1.6101694915254237"/>
    <n v="0.21111111111111111"/>
    <n v="102.17882145344791"/>
    <n v="17"/>
    <n v="21"/>
    <n v="8"/>
    <n v="25"/>
    <n v="35.751309041095908"/>
    <n v="54.754633356164419"/>
    <n v="19.29648504920549"/>
    <n v="6028.5504657534266"/>
    <n v="709.81869863013753"/>
    <n v="1079.415131178082"/>
    <n v="2432.6523237698639"/>
    <n v="543.0450437260273"/>
    <n v="2683.2566657095908"/>
    <n v="1358.5497435616444"/>
    <n v="438.03706684931535"/>
    <n v="482.41212623013723"/>
    <n v="688.63900076409152"/>
    <n v="998.46044152892023"/>
    <n v="212.42868002807887"/>
    <n v="379.47081432000613"/>
    <n v="167.225716109589"/>
    <n v="646.49146389041118"/>
    <n v="1051.3133460273978"/>
    <n v="507.385378191781"/>
    <n v="761.96942213495652"/>
    <n v="1216.3472557166119"/>
    <n v="226.69983858246644"/>
    <n v="167.39938778514431"/>
    <n v="11389.784005243842"/>
    <n v="8159.6571374290979"/>
    <n v="3230.1268678147412"/>
    <n v="2574.1788585914674"/>
    <n v="1273.6695878312084"/>
    <n v="1524.0312976122718"/>
    <n v="1596.0439219684988"/>
    <n v="6967.9236660034467"/>
    <n v="-3737.7967981887023"/>
    <n v="4.2526078684931532"/>
    <n v="4.6595436164383575"/>
    <n v="130"/>
    <n v="4"/>
    <n v="59"/>
    <n v="3"/>
    <n v="2"/>
    <n v="71"/>
    <n v="4"/>
    <n v="5"/>
    <n v="343.65360158254015"/>
    <n v="240.78525494211007"/>
    <n v="4"/>
    <n v="31.701511972602713"/>
    <n v="4.303887482739726"/>
    <n v="6706.8031078885706"/>
    <n v="110"/>
    <n v="0"/>
    <n v="0.48161945652101401"/>
    <n v="29.364789707406739"/>
  </r>
  <r>
    <d v="2012-02-05T00:00:00"/>
    <x v="0"/>
    <x v="7"/>
    <n v="1"/>
    <n v="0.5"/>
    <n v="0.55000000000000004"/>
    <n v="1.5150684931507001"/>
    <n v="72"/>
    <n v="116"/>
    <n v="1.6111111111111112"/>
    <n v="0.25777777777777777"/>
    <n v="92.095613926940672"/>
    <n v="21"/>
    <n v="25"/>
    <n v="9"/>
    <n v="31"/>
    <n v="37.556219692674226"/>
    <n v="58.857512679452093"/>
    <n v="17.560576100680517"/>
    <n v="6630.8842027397286"/>
    <n v="773.77868082191844"/>
    <n v="1185.06360249863"/>
    <n v="2481.6241708273978"/>
    <n v="569.7831830794521"/>
    <n v="3168.1919271561669"/>
    <n v="1727.5861058630144"/>
    <n v="529.71761411506884"/>
    <n v="544.37785912109609"/>
    <n v="781.69666640591845"/>
    <n v="966.03900468555435"/>
    <n v="238.23627855294538"/>
    <n v="815.7096294547614"/>
    <n v="208.30981196712327"/>
    <n v="805.63706248767153"/>
    <n v="1352.3268940273974"/>
    <n v="601.17339037808256"/>
    <n v="805.63610432499206"/>
    <n v="1139.1830559804162"/>
    <n v="239.02578518268425"/>
    <n v="783.60221337218206"/>
    <n v="13173.791621521099"/>
    <n v="8406.2878515379907"/>
    <n v="4767.50376998311"/>
    <n v="2585.3338604376349"/>
    <n v="1332.3087576070375"/>
    <n v="1569.6287854174116"/>
    <n v="1615.5638061035656"/>
    <n v="7102.8352095656501"/>
    <n v="-2335.3314395825419"/>
    <n v="4.0205328657534265"/>
    <n v="4.5119614315068501"/>
    <n v="158"/>
    <n v="5"/>
    <n v="72"/>
    <n v="4"/>
    <n v="3"/>
    <n v="86"/>
    <n v="5"/>
    <n v="6"/>
    <n v="411.87912076164389"/>
    <n v="254.01966797777442"/>
    <n v="5"/>
    <n v="31.836386726027374"/>
    <n v="4.5226573928767122"/>
    <n v="6655.1133198434763"/>
    <n v="110"/>
    <n v="0"/>
    <n v="0.71636703101176324"/>
    <n v="43.340943363482822"/>
  </r>
  <r>
    <d v="2012-02-04T00:00:00"/>
    <x v="0"/>
    <x v="7"/>
    <n v="7"/>
    <n v="0.5"/>
    <n v="0.9375"/>
    <n v="1.5123287671233028"/>
    <n v="115"/>
    <n v="189"/>
    <n v="1.6434782608695653"/>
    <n v="0.42"/>
    <n v="100.32141870160814"/>
    <n v="33"/>
    <n v="43"/>
    <n v="17"/>
    <n v="51"/>
    <n v="36.294233865897638"/>
    <n v="49.982853763610024"/>
    <n v="18.399768263013712"/>
    <n v="11536.963150684936"/>
    <n v="1338.4365924657541"/>
    <n v="2010.1211654794515"/>
    <n v="2506.0718592000007"/>
    <n v="1029.2573909589037"/>
    <n v="7329.9493275123341"/>
    <n v="2758.3617738082207"/>
    <n v="849.7085139813704"/>
    <n v="938.38818141369939"/>
    <n v="1271.9732671469617"/>
    <n v="941.24087179983042"/>
    <n v="379.66834752821313"/>
    <n v="1953.5759827282848"/>
    <n v="318.30230465753414"/>
    <n v="1226.5450047123295"/>
    <n v="2042.9071929863019"/>
    <n v="964.96562446027428"/>
    <n v="1468.4809948875845"/>
    <n v="1171.52132785754"/>
    <n v="421.30069408416006"/>
    <n v="1491.4171099871544"/>
    <n v="21974.578339170421"/>
    <n v="11199.635918942646"/>
    <n v="10774.942420227773"/>
    <n v="2711.5999707194383"/>
    <n v="1714.2401296516809"/>
    <n v="1784.7660785148562"/>
    <n v="1866.488797343598"/>
    <n v="8077.0949762295731"/>
    <n v="2697.8474439982019"/>
    <n v="4.1317873643835643"/>
    <n v="4.6812415342465767"/>
    <n v="259"/>
    <n v="9"/>
    <n v="115"/>
    <n v="7"/>
    <n v="4"/>
    <n v="144"/>
    <n v="8"/>
    <n v="10"/>
    <n v="530.43438758279933"/>
    <n v="324.11031080937562"/>
    <n v="8"/>
    <n v="33.214804383561621"/>
    <n v="4.5225113578082192"/>
    <n v="6788.1140354329218"/>
    <n v="111"/>
    <n v="0"/>
    <n v="1.587324898194729"/>
    <n v="97.071553335385346"/>
  </r>
  <r>
    <d v="2012-02-03T00:00:00"/>
    <x v="0"/>
    <x v="7"/>
    <n v="6"/>
    <n v="0.5"/>
    <n v="1"/>
    <n v="1.5095890410959054"/>
    <n v="128"/>
    <n v="214"/>
    <n v="1.671875"/>
    <n v="0.47555555555555556"/>
    <n v="96.329791952054833"/>
    <n v="36"/>
    <n v="46"/>
    <n v="19"/>
    <n v="56"/>
    <n v="37.73548186301371"/>
    <n v="50.73070069479455"/>
    <n v="17.818327111702555"/>
    <n v="12330.213369863019"/>
    <n v="1407.9101506849324"/>
    <n v="2055.1244370410955"/>
    <n v="2540.3263034301376"/>
    <n v="1094.6980366027396"/>
    <n v="8047.9747434739784"/>
    <n v="3094.3095127671245"/>
    <n v="963.88331320109648"/>
    <n v="997.82631825534304"/>
    <n v="1348.5771367759032"/>
    <n v="998.37165218020937"/>
    <n v="430.27443273542434"/>
    <n v="2278.7959225320265"/>
    <n v="393.4223103452054"/>
    <n v="1468.8482703780828"/>
    <n v="2289.1752255342467"/>
    <n v="1039.1215987726032"/>
    <n v="1536.0445266996151"/>
    <n v="1161.9308767508485"/>
    <n v="429.2349824447785"/>
    <n v="2063.3570191348972"/>
    <n v="23984.710069801651"/>
    <n v="11594.582384660755"/>
    <n v="12390.127685140902"/>
    <n v="2742.160838750784"/>
    <n v="1793.8274273459479"/>
    <n v="1807.5496095863059"/>
    <n v="1875.3009158859013"/>
    <n v="8218.8387915689382"/>
    <n v="4171.2888935719584"/>
    <n v="4.0114310136986315"/>
    <n v="4.6050738082191804"/>
    <n v="285"/>
    <n v="9"/>
    <n v="128"/>
    <n v="8"/>
    <n v="5"/>
    <n v="157"/>
    <n v="10"/>
    <n v="13"/>
    <n v="577.90573517157543"/>
    <n v="406.85435731786845"/>
    <n v="9"/>
    <n v="33.218989520547922"/>
    <n v="4.2903368986301373"/>
    <n v="6894.3575033618226"/>
    <n v="111"/>
    <n v="0"/>
    <n v="1.797140296118853"/>
    <n v="111.62277193820633"/>
  </r>
  <r>
    <d v="2012-02-02T00:00:00"/>
    <x v="0"/>
    <x v="7"/>
    <n v="5"/>
    <n v="0.5"/>
    <n v="0.77499999999999991"/>
    <n v="1.5068493150685081"/>
    <n v="94"/>
    <n v="170"/>
    <n v="1.8085106382978724"/>
    <n v="0.37777777777777777"/>
    <n v="107.54497231127955"/>
    <n v="31"/>
    <n v="38"/>
    <n v="15"/>
    <n v="46"/>
    <n v="36.315766527695075"/>
    <n v="49.698306739726057"/>
    <n v="18.18331370458607"/>
    <n v="10109.227397260278"/>
    <n v="1094.2416095890419"/>
    <n v="1694.6860536986296"/>
    <n v="2562.3188136986305"/>
    <n v="816.16030520547929"/>
    <n v="6130.3038342465807"/>
    <n v="2505.7878904109602"/>
    <n v="745.47460109589088"/>
    <n v="836.43243041095923"/>
    <n v="1044.1179355403985"/>
    <n v="980.24234288819423"/>
    <n v="310.66047276591519"/>
    <n v="1752.6741707233018"/>
    <n v="286.62097808219175"/>
    <n v="1098.5193205479459"/>
    <n v="1960.8179589041097"/>
    <n v="840.09323835616476"/>
    <n v="1205.7049684356771"/>
    <n v="1162.8206832970725"/>
    <n v="359.40266059071496"/>
    <n v="1458.1231835669478"/>
    <n v="19477.215424657541"/>
    <n v="10136.114236120711"/>
    <n v="9341.1011885368298"/>
    <n v="2650.0727782100926"/>
    <n v="1550.711009310819"/>
    <n v="1695.591840154204"/>
    <n v="1753.2290303014474"/>
    <n v="7649.6046579765625"/>
    <n v="1691.4965305602673"/>
    <n v="4.1681490410958935"/>
    <n v="4.3102787671232887"/>
    <n v="224"/>
    <n v="7"/>
    <n v="94"/>
    <n v="5"/>
    <n v="3"/>
    <n v="130"/>
    <n v="8"/>
    <n v="10"/>
    <n v="431.75873809385018"/>
    <n v="323.31056555000879"/>
    <n v="6"/>
    <n v="33.583228767123266"/>
    <n v="4.2376653150684929"/>
    <n v="6825.4400624519712"/>
    <n v="111"/>
    <n v="0"/>
    <n v="1.3685712720450045"/>
    <n v="84.154064761593062"/>
  </r>
  <r>
    <d v="2012-02-01T00:00:00"/>
    <x v="0"/>
    <x v="7"/>
    <n v="4"/>
    <n v="0.5"/>
    <n v="0.7"/>
    <n v="1.5041095890411107"/>
    <n v="89"/>
    <n v="150"/>
    <n v="1.6853932584269662"/>
    <n v="0.33333333333333331"/>
    <n v="102.48784275819611"/>
    <n v="27"/>
    <n v="32"/>
    <n v="13"/>
    <n v="41"/>
    <n v="35.88566593916881"/>
    <n v="48.668150845100129"/>
    <n v="17.286717217507526"/>
    <n v="9121.4180054794542"/>
    <n v="961.80355753424726"/>
    <n v="1417.8975110136982"/>
    <n v="2454.3589426520548"/>
    <n v="783.50139932054776"/>
    <n v="5427.4637100274012"/>
    <n v="2117.2542904109596"/>
    <n v="632.68596098630167"/>
    <n v="708.7554059178085"/>
    <n v="963.29465054773345"/>
    <n v="990.69175348503018"/>
    <n v="297.43314444596211"/>
    <n v="1207.2761088363443"/>
    <n v="258.22667589041095"/>
    <n v="1029.404633424658"/>
    <n v="1596.1013712328768"/>
    <n v="790.79781698630177"/>
    <n v="1059.2981065763192"/>
    <n v="1147.4180012227087"/>
    <n v="317.41498288301926"/>
    <n v="1150.3994068522002"/>
    <n v="17216.447717863022"/>
    <n v="9431.3084921470727"/>
    <n v="7785.1392257159459"/>
    <n v="2632.1899250742263"/>
    <n v="1510.6954693001962"/>
    <n v="1653.2223395981202"/>
    <n v="1708.6695817220693"/>
    <n v="7504.7773156946114"/>
    <n v="280.36191002133819"/>
    <n v="4.3041613808219195"/>
    <n v="4.5420022328767127"/>
    <n v="202"/>
    <n v="6"/>
    <n v="89"/>
    <n v="5"/>
    <n v="3"/>
    <n v="113"/>
    <n v="6"/>
    <n v="8"/>
    <n v="418.49508790888092"/>
    <n v="278.93693520975364"/>
    <n v="6"/>
    <n v="32.278006657534227"/>
    <n v="4.1674866761643834"/>
    <n v="6698.2206374191746"/>
    <n v="111"/>
    <n v="0"/>
    <n v="1.1622697500026755"/>
    <n v="70.136389420864376"/>
  </r>
  <r>
    <d v="2012-01-31T00:00:00"/>
    <x v="0"/>
    <x v="8"/>
    <n v="3"/>
    <n v="0.55000000000000004"/>
    <n v="0.6"/>
    <n v="1.5013698630137133"/>
    <n v="85"/>
    <n v="147"/>
    <n v="1.7294117647058824"/>
    <n v="0.32666666666666666"/>
    <n v="100.5865578855762"/>
    <n v="25"/>
    <n v="32"/>
    <n v="12"/>
    <n v="39"/>
    <n v="38.197010203316538"/>
    <n v="53.169311436164399"/>
    <n v="17.789570470811384"/>
    <n v="8549.8574202739765"/>
    <n v="918.71913205479518"/>
    <n v="1349.5187979221917"/>
    <n v="2461.6416825863016"/>
    <n v="714.0979287320547"/>
    <n v="4943.3181430882232"/>
    <n v="2177.2295815890425"/>
    <n v="638.03173723397276"/>
    <n v="693.79324836164403"/>
    <n v="881.08564952903816"/>
    <n v="993.52006291340922"/>
    <n v="275.24472712753322"/>
    <n v="1359.2041276146788"/>
    <n v="265.0580407232876"/>
    <n v="963.51116975342529"/>
    <n v="1697.0805738082199"/>
    <n v="722.54352447123313"/>
    <n v="974.74302138436178"/>
    <n v="1150.6374254703239"/>
    <n v="291.00304869133043"/>
    <n v="1231.80981321015"/>
    <n v="16625.824428269596"/>
    <n v="9091.4923443565458"/>
    <n v="7534.332083913052"/>
    <n v="2623.7958506414661"/>
    <n v="1417.5758100353241"/>
    <n v="1623.9828151147838"/>
    <n v="1681.9482246338712"/>
    <n v="7347.3027004254454"/>
    <n v="187.02938348760472"/>
    <n v="4.2127637589041118"/>
    <n v="4.3498623287671245"/>
    <n v="193"/>
    <n v="6"/>
    <n v="85"/>
    <n v="5"/>
    <n v="3"/>
    <n v="108"/>
    <n v="6"/>
    <n v="8"/>
    <n v="425.90667381087519"/>
    <n v="278.68431624055307"/>
    <n v="6"/>
    <n v="31.234378191780799"/>
    <n v="4.3599608021917815"/>
    <n v="6704.8358514832071"/>
    <n v="111"/>
    <n v="0"/>
    <n v="1.1237161133849904"/>
    <n v="67.876865620838302"/>
  </r>
  <r>
    <d v="2012-01-30T00:00:00"/>
    <x v="0"/>
    <x v="8"/>
    <n v="2"/>
    <n v="0.55000000000000004"/>
    <n v="0.6"/>
    <n v="1.498630136986316"/>
    <n v="84"/>
    <n v="136"/>
    <n v="1.6190476190476191"/>
    <n v="0.30222222222222223"/>
    <n v="94.386659412915904"/>
    <n v="24"/>
    <n v="31"/>
    <n v="11"/>
    <n v="35"/>
    <n v="34.895400424408486"/>
    <n v="53.656985587247839"/>
    <n v="18.167298498880637"/>
    <n v="7928.4793906849354"/>
    <n v="963.79433835616499"/>
    <n v="1450.3612893632878"/>
    <n v="2395.3711367342466"/>
    <n v="671.15426356602734"/>
    <n v="4375.3870393775387"/>
    <n v="1919.2470233424667"/>
    <n v="590.22684145972619"/>
    <n v="635.85544746082223"/>
    <n v="928.25299562326234"/>
    <n v="963.0095919008869"/>
    <n v="263.75924774609359"/>
    <n v="990.30747699277242"/>
    <n v="242.81927289863012"/>
    <n v="912.26082682739764"/>
    <n v="1519.9379263561646"/>
    <n v="673.94199215342496"/>
    <n v="1016.7695066299459"/>
    <n v="1145.7130779558377"/>
    <n v="302.83915902891323"/>
    <n v="883.63827462092058"/>
    <n v="15386.563059539732"/>
    <n v="9137.2302685485029"/>
    <n v="6249.3327909912314"/>
    <n v="2635.3955185321911"/>
    <n v="1412.4869327428919"/>
    <n v="1617.2434060140124"/>
    <n v="1689.9393270775165"/>
    <n v="7355.0651843666119"/>
    <n v="-1105.7323933753823"/>
    <n v="4.2536661041095911"/>
    <n v="4.6663134657534258"/>
    <n v="185"/>
    <n v="6"/>
    <n v="84"/>
    <n v="5"/>
    <n v="3"/>
    <n v="101"/>
    <n v="6"/>
    <n v="7"/>
    <n v="430.17968472986303"/>
    <n v="277.37904810409066"/>
    <n v="6"/>
    <n v="34.283556041095864"/>
    <n v="4.2766507408219177"/>
    <n v="6612.4102214167242"/>
    <n v="111"/>
    <n v="0"/>
    <n v="0.94509151455099794"/>
    <n v="56.300295414335416"/>
  </r>
  <r>
    <d v="2012-01-29T00:00:00"/>
    <x v="0"/>
    <x v="8"/>
    <n v="1"/>
    <n v="0.55000000000000004"/>
    <n v="0.64"/>
    <n v="1.4958904109589186"/>
    <n v="87"/>
    <n v="157"/>
    <n v="1.8045977011494252"/>
    <n v="0.34888888888888892"/>
    <n v="103.49035442607467"/>
    <n v="27"/>
    <n v="34"/>
    <n v="14"/>
    <n v="40"/>
    <n v="36.393955848192242"/>
    <n v="49.844806383874761"/>
    <n v="18.3490779000822"/>
    <n v="9003.6608350684965"/>
    <n v="971.8481218630144"/>
    <n v="1548.5971788729864"/>
    <n v="2346.2663389150694"/>
    <n v="778.26511846750691"/>
    <n v="5302.3803206759494"/>
    <n v="2220.0313067397269"/>
    <n v="697.82728937424667"/>
    <n v="733.96311600328806"/>
    <n v="942.7885110323856"/>
    <n v="954.40850884754093"/>
    <n v="301.19566482559986"/>
    <n v="1453.4290274117354"/>
    <n v="280.3212219945205"/>
    <n v="1064.5906102356166"/>
    <n v="1821.1945544657538"/>
    <n v="812.26988659726067"/>
    <n v="1110.1674645843564"/>
    <n v="1154.7455573538559"/>
    <n v="303.47680605398637"/>
    <n v="1409.9864453009532"/>
    <n v="17605.706942341923"/>
    <n v="9439.9111489532879"/>
    <n v="8165.7957933886382"/>
    <n v="2633.560559513689"/>
    <n v="1475.78967789327"/>
    <n v="1644.8222174946727"/>
    <n v="1738.2980202109788"/>
    <n v="7492.4704751126119"/>
    <n v="673.32531827602361"/>
    <n v="3.93495767671233"/>
    <n v="4.6526229726027406"/>
    <n v="202"/>
    <n v="6"/>
    <n v="87"/>
    <n v="5"/>
    <n v="3"/>
    <n v="115"/>
    <n v="7"/>
    <n v="8"/>
    <n v="429.71297804648856"/>
    <n v="286.74687191811211"/>
    <n v="6"/>
    <n v="31.438737534246552"/>
    <n v="4.5785385906849321"/>
    <n v="6562.2688527274167"/>
    <n v="111"/>
    <n v="0"/>
    <n v="1.2443555691862216"/>
    <n v="73.56572786836611"/>
  </r>
  <r>
    <d v="2012-01-28T00:00:00"/>
    <x v="0"/>
    <x v="8"/>
    <n v="7"/>
    <n v="0.55000000000000004"/>
    <n v="0.95"/>
    <n v="1.4931506849315213"/>
    <n v="127"/>
    <n v="208"/>
    <n v="1.6377952755905512"/>
    <n v="0.4622222222222222"/>
    <n v="100.17144340416355"/>
    <n v="36"/>
    <n v="46"/>
    <n v="19"/>
    <n v="55"/>
    <n v="38.950359371867712"/>
    <n v="48.461275694881067"/>
    <n v="18.579255440099637"/>
    <n v="12721.773312328771"/>
    <n v="1502.2600058219186"/>
    <n v="2285.4753569095883"/>
    <n v="2370.7129369315076"/>
    <n v="1064.9383022465749"/>
    <n v="8502.9067220630186"/>
    <n v="3193.9294684931524"/>
    <n v="920.76423820274022"/>
    <n v="1021.85904920548"/>
    <n v="1502.8461313978939"/>
    <n v="981.04951878556471"/>
    <n v="413.30500012332209"/>
    <n v="2239.3521055945912"/>
    <n v="368.80964383561638"/>
    <n v="1425.6012273972608"/>
    <n v="2343.0627572602743"/>
    <n v="1008.3030338630141"/>
    <n v="1525.8881557126829"/>
    <n v="1217.2537484943496"/>
    <n v="479.98488709654367"/>
    <n v="1922.6498710525896"/>
    <n v="24506.362736408224"/>
    <n v="11841.454037698028"/>
    <n v="12664.9086987102"/>
    <n v="2753.7897597132874"/>
    <n v="1893.5840202081524"/>
    <n v="1821.1651285057576"/>
    <n v="1922.7276650473723"/>
    <n v="8391.2665734745697"/>
    <n v="4273.6421252356267"/>
    <n v="4.3395780821917826"/>
    <n v="4.4738952397260281"/>
    <n v="283"/>
    <n v="9"/>
    <n v="127"/>
    <n v="8"/>
    <n v="5"/>
    <n v="156"/>
    <n v="9"/>
    <n v="11"/>
    <n v="585.62713188299006"/>
    <n v="371.43598080856162"/>
    <n v="10"/>
    <n v="32.163257671232856"/>
    <n v="4.5521284383561644"/>
    <n v="6772.0480119820513"/>
    <n v="110"/>
    <n v="0"/>
    <n v="1.870174085638743"/>
    <n v="115.13553362463819"/>
  </r>
  <r>
    <d v="2012-01-27T00:00:00"/>
    <x v="0"/>
    <x v="8"/>
    <n v="6"/>
    <n v="0.55000000000000004"/>
    <n v="1"/>
    <n v="1.4904109589041239"/>
    <n v="140"/>
    <n v="217"/>
    <n v="1.55"/>
    <n v="0.48222222222222222"/>
    <n v="95.940410489236825"/>
    <n v="40"/>
    <n v="48"/>
    <n v="18"/>
    <n v="57"/>
    <n v="38.153825835616459"/>
    <n v="51.140236375890439"/>
    <n v="19.349178953424669"/>
    <n v="13431.657468493155"/>
    <n v="1472.0286794520559"/>
    <n v="2417.511597238356"/>
    <n v="2336.3210351342473"/>
    <n v="1126.8817288767123"/>
    <n v="9022.9717866958963"/>
    <n v="3357.5366735342486"/>
    <n v="920.52425476602787"/>
    <n v="1102.9032003452062"/>
    <n v="1439.9641167592097"/>
    <n v="961.01904325049304"/>
    <n v="473.37537987221532"/>
    <n v="2506.6055887635639"/>
    <n v="394.3979161643835"/>
    <n v="1485.7179977643843"/>
    <n v="2400.7729246027402"/>
    <n v="1087.1410349589048"/>
    <n v="1622.8683002102641"/>
    <n v="1186.7453648562455"/>
    <n v="513.6383537330903"/>
    <n v="2044.7778546908125"/>
    <n v="25652.680150081105"/>
    <n v="12078.324919930834"/>
    <n v="13574.355230150271"/>
    <n v="2749.0261058587466"/>
    <n v="1889.1421673486554"/>
    <n v="1832.6805408665468"/>
    <n v="1973.6293584226414"/>
    <n v="8444.4781724965906"/>
    <n v="5129.8770576536808"/>
    <n v="4.2730092493150709"/>
    <n v="4.4691396164383574"/>
    <n v="303"/>
    <n v="10"/>
    <n v="140"/>
    <n v="8"/>
    <n v="6"/>
    <n v="163"/>
    <n v="9"/>
    <n v="12"/>
    <n v="588.07143612493155"/>
    <n v="370.31613090503242"/>
    <n v="9"/>
    <n v="33.117257753424639"/>
    <n v="4.2937440065753432"/>
    <n v="6683.3063279279831"/>
    <n v="110"/>
    <n v="0"/>
    <n v="2.0310838025523679"/>
    <n v="123.40322936500247"/>
  </r>
  <r>
    <d v="2012-01-26T00:00:00"/>
    <x v="0"/>
    <x v="8"/>
    <n v="5"/>
    <n v="0.55000000000000004"/>
    <n v="0.82"/>
    <n v="1.4876712328767265"/>
    <n v="113"/>
    <n v="192"/>
    <n v="1.6991150442477876"/>
    <n v="0.42666666666666669"/>
    <n v="101.46350155024855"/>
    <n v="33"/>
    <n v="43"/>
    <n v="17"/>
    <n v="53"/>
    <n v="38.147599873107445"/>
    <n v="50.035447789846913"/>
    <n v="17.864043526616705"/>
    <n v="11465.375675178086"/>
    <n v="1220.7676772876721"/>
    <n v="1995.820639440657"/>
    <n v="2365.6694118904115"/>
    <n v="915.40041961906843"/>
    <n v="7409.2528815156229"/>
    <n v="2899.2175903561656"/>
    <n v="850.6026124273975"/>
    <n v="946.79430691068535"/>
    <n v="1289.8460826178089"/>
    <n v="973.37199232489297"/>
    <n v="377.33141593959374"/>
    <n v="2056.065018811953"/>
    <n v="333.98989466301367"/>
    <n v="1293.9106444273978"/>
    <n v="2154.1367145205481"/>
    <n v="946.17182544657567"/>
    <n v="1358.0981735859987"/>
    <n v="1128.3617892538971"/>
    <n v="409.47053664460844"/>
    <n v="1832.2785795730317"/>
    <n v="22110.966941217535"/>
    <n v="10813.370461316938"/>
    <n v="11297.596479900609"/>
    <n v="2705.889716059281"/>
    <n v="1702.8775228486984"/>
    <n v="1748.5037340914021"/>
    <n v="1849.6860962106919"/>
    <n v="8006.9570692100742"/>
    <n v="3290.6394106905236"/>
    <n v="4.0411710246575367"/>
    <n v="4.6026422465753445"/>
    <n v="259"/>
    <n v="9"/>
    <n v="113"/>
    <n v="7"/>
    <n v="5"/>
    <n v="146"/>
    <n v="9"/>
    <n v="10"/>
    <n v="560.37774912744817"/>
    <n v="343.63315292303844"/>
    <n v="8"/>
    <n v="32.269638972602721"/>
    <n v="4.5956020273972609"/>
    <n v="6632.1149663166261"/>
    <n v="110"/>
    <n v="0"/>
    <n v="1.703468130042854"/>
    <n v="102.70542254455098"/>
  </r>
  <r>
    <d v="2012-01-25T00:00:00"/>
    <x v="0"/>
    <x v="8"/>
    <n v="4"/>
    <n v="0.55000000000000004"/>
    <n v="0.76"/>
    <n v="1.4849315068493292"/>
    <n v="108"/>
    <n v="172"/>
    <n v="1.5925925925925926"/>
    <n v="0.38222222222222224"/>
    <n v="99.743651165905689"/>
    <n v="30"/>
    <n v="39"/>
    <n v="15"/>
    <n v="48"/>
    <n v="37.119314741314298"/>
    <n v="49.43674772515071"/>
    <n v="17.563831929863024"/>
    <n v="10772.314325917814"/>
    <n v="1163.9887045479461"/>
    <n v="1757.6205954174247"/>
    <n v="2441.5926099287681"/>
    <n v="921.59537157961643"/>
    <n v="6815.4944535399518"/>
    <n v="2561.2327171506868"/>
    <n v="741.55121587726069"/>
    <n v="843.06393263342522"/>
    <n v="1091.0007324349845"/>
    <n v="964.77161529372154"/>
    <n v="360.47446967575223"/>
    <n v="1729.6010482569143"/>
    <n v="312.01771305205477"/>
    <n v="1183.1836910465756"/>
    <n v="1948.8963276712329"/>
    <n v="860.64416403287714"/>
    <n v="1221.9581092415181"/>
    <n v="1217.552616022673"/>
    <n v="372.39939771867699"/>
    <n v="1492.8317728198729"/>
    <n v="20386.892791929873"/>
    <n v="10348.965517313136"/>
    <n v="10037.927274616739"/>
    <n v="2671.4530866338064"/>
    <n v="1615.1476377862314"/>
    <n v="1714.9526761897846"/>
    <n v="1780.3595935542166"/>
    <n v="7781.9129941640385"/>
    <n v="2256.0142804526986"/>
    <n v="4.2101506520547964"/>
    <n v="4.5978786712328779"/>
    <n v="240"/>
    <n v="8"/>
    <n v="108"/>
    <n v="7"/>
    <n v="5"/>
    <n v="132"/>
    <n v="7"/>
    <n v="9"/>
    <n v="568.97873076953431"/>
    <n v="292.87840210963128"/>
    <n v="9"/>
    <n v="31.978813808219154"/>
    <n v="4.3897523331506845"/>
    <n v="6761.079310552208"/>
    <n v="110"/>
    <n v="0"/>
    <n v="1.4846634410796309"/>
    <n v="91.253884314697629"/>
  </r>
  <r>
    <d v="2012-01-24T00:00:00"/>
    <x v="0"/>
    <x v="8"/>
    <n v="3"/>
    <n v="0.55000000000000004"/>
    <n v="0.6"/>
    <n v="1.4821917808219318"/>
    <n v="80"/>
    <n v="132"/>
    <n v="1.65"/>
    <n v="0.29333333333333333"/>
    <n v="98.645612547945248"/>
    <n v="24"/>
    <n v="30"/>
    <n v="11"/>
    <n v="37"/>
    <n v="37.701225205479481"/>
    <n v="53.888421383013728"/>
    <n v="17.76228225374307"/>
    <n v="7891.6490038356196"/>
    <n v="877.34989808219223"/>
    <n v="1348.4348263627396"/>
    <n v="2336.1132132493153"/>
    <n v="687.44359879890419"/>
    <n v="4397.0072635068527"/>
    <n v="2035.8661610958918"/>
    <n v="592.77263521315103"/>
    <n v="657.20444338849359"/>
    <n v="927.53277713386274"/>
    <n v="932.36268916329425"/>
    <n v="263.79435479357744"/>
    <n v="1162.1534186068016"/>
    <n v="235.48278220273971"/>
    <n v="843.54062307945242"/>
    <n v="1420.4746533698633"/>
    <n v="668.48000981917846"/>
    <n v="1002.7260342927825"/>
    <n v="1155.7045591741189"/>
    <n v="287.49886974515567"/>
    <n v="722.04860525917661"/>
    <n v="15222.820210086582"/>
    <n v="8941.6109227137495"/>
    <n v="6281.2092873728307"/>
    <n v="2631.1500979739449"/>
    <n v="1454.2946560598416"/>
    <n v="1612.9220393526862"/>
    <n v="1712.2650397835891"/>
    <n v="7410.6318331700622"/>
    <n v="-1129.4225457972298"/>
    <n v="3.9783667068493176"/>
    <n v="4.3701489041095902"/>
    <n v="182"/>
    <n v="6"/>
    <n v="80"/>
    <n v="5"/>
    <n v="3"/>
    <n v="102"/>
    <n v="5"/>
    <n v="8"/>
    <n v="437.19916384109592"/>
    <n v="270.66634974685826"/>
    <n v="6"/>
    <n v="32.310531150684909"/>
    <n v="4.4727636800000008"/>
    <n v="6529.1005399658843"/>
    <n v="110"/>
    <n v="0"/>
    <n v="0.96203286332081062"/>
    <n v="57.101902612480281"/>
  </r>
  <r>
    <d v="2012-01-23T00:00:00"/>
    <x v="0"/>
    <x v="8"/>
    <n v="2"/>
    <n v="0.55000000000000004"/>
    <n v="0.6"/>
    <n v="1.4794520547945345"/>
    <n v="86"/>
    <n v="129"/>
    <n v="1.5"/>
    <n v="0.28666666666666668"/>
    <n v="93.00648512265056"/>
    <n v="22"/>
    <n v="29"/>
    <n v="11"/>
    <n v="35"/>
    <n v="37.094784012892845"/>
    <n v="49.675640781070996"/>
    <n v="18.259022371350301"/>
    <n v="7998.5577205479476"/>
    <n v="892.90296986301416"/>
    <n v="1459.1029279561644"/>
    <n v="2534.5954178630141"/>
    <n v="722.67702549041087"/>
    <n v="4175.0853191013721"/>
    <n v="1891.833984657535"/>
    <n v="546.43204859178093"/>
    <n v="639.0657829972605"/>
    <n v="873.16125326633471"/>
    <n v="966.61906736971434"/>
    <n v="276.66183426743544"/>
    <n v="960.88966134309214"/>
    <n v="222.81682980821913"/>
    <n v="833.7890472328769"/>
    <n v="1503.353135342466"/>
    <n v="630.92103189041131"/>
    <n v="982.70617378474935"/>
    <n v="1143.8188313131477"/>
    <n v="305.54827144706042"/>
    <n v="758.80676772901552"/>
    <n v="15159.672550931511"/>
    <n v="9264.8908027580328"/>
    <n v="5894.7817481734801"/>
    <n v="2629.5424087026518"/>
    <n v="1457.8854516337656"/>
    <n v="1636.6252490379879"/>
    <n v="1694.6448600623453"/>
    <n v="7418.6979694367501"/>
    <n v="-1523.9162212632718"/>
    <n v="4.1101405479452069"/>
    <n v="4.5526809589041113"/>
    <n v="183"/>
    <n v="6"/>
    <n v="86"/>
    <n v="5"/>
    <n v="3"/>
    <n v="97"/>
    <n v="6"/>
    <n v="6"/>
    <n v="438.73259267996178"/>
    <n v="261.82789545197744"/>
    <n v="6"/>
    <n v="33.854947671232857"/>
    <n v="4.5820276931506845"/>
    <n v="6748.6672435079981"/>
    <n v="110"/>
    <n v="0"/>
    <n v="0.87347346305214135"/>
    <n v="53.588924983395273"/>
  </r>
  <r>
    <d v="2012-01-22T00:00:00"/>
    <x v="0"/>
    <x v="8"/>
    <n v="1"/>
    <n v="0.55000000000000004"/>
    <n v="0.64"/>
    <n v="1.4767123287671371"/>
    <n v="85"/>
    <n v="152"/>
    <n v="1.7882352941176471"/>
    <n v="0.33777777777777779"/>
    <n v="107.42396472522167"/>
    <n v="27"/>
    <n v="32"/>
    <n v="14"/>
    <n v="42"/>
    <n v="38.924034080334351"/>
    <n v="46.508732648454036"/>
    <n v="17.733381751232884"/>
    <n v="9131.037001643841"/>
    <n v="961.1533203287679"/>
    <n v="1456.3510903232873"/>
    <n v="2380.0959076931513"/>
    <n v="714.52225603331487"/>
    <n v="5541.2210679228547"/>
    <n v="2296.5180107397268"/>
    <n v="651.12225707835648"/>
    <n v="744.80203355178116"/>
    <n v="958.48447433072158"/>
    <n v="928.49817024401955"/>
    <n v="291.02587991293001"/>
    <n v="1514.4337768821933"/>
    <n v="277.91606623561637"/>
    <n v="984.40358505205518"/>
    <n v="1671.2402706849316"/>
    <n v="801.28613838904141"/>
    <n v="1017.2587830497176"/>
    <n v="1123.8118593513798"/>
    <n v="326.87192550599275"/>
    <n v="1266.9034924545542"/>
    <n v="17519.478683704117"/>
    <n v="9196.9203464445145"/>
    <n v="8322.5583372596029"/>
    <n v="2644.8196889931796"/>
    <n v="1483.319201728948"/>
    <n v="1651.5252947723563"/>
    <n v="1745.4455948398422"/>
    <n v="7525.1097803343273"/>
    <n v="797.44855692527562"/>
    <n v="4.3079729095890436"/>
    <n v="4.271479219178083"/>
    <n v="200"/>
    <n v="6"/>
    <n v="85"/>
    <n v="5"/>
    <n v="4"/>
    <n v="115"/>
    <n v="7"/>
    <n v="8"/>
    <n v="481.86733278173864"/>
    <n v="284.08806841143542"/>
    <n v="6"/>
    <n v="33.85920702739724"/>
    <n v="4.5206129019178078"/>
    <n v="6548.2616884830941"/>
    <n v="110"/>
    <n v="0"/>
    <n v="1.2709568940864251"/>
    <n v="75.65962124781457"/>
  </r>
  <r>
    <d v="2012-01-21T00:00:00"/>
    <x v="0"/>
    <x v="8"/>
    <n v="7"/>
    <n v="0.55000000000000004"/>
    <n v="0.95"/>
    <n v="1.4739726027397397"/>
    <n v="129"/>
    <n v="216"/>
    <n v="1.6744186046511629"/>
    <n v="0.48"/>
    <n v="103.53797413188919"/>
    <n v="40"/>
    <n v="46"/>
    <n v="20"/>
    <n v="60"/>
    <n v="38.501972612934068"/>
    <n v="47.632259543671253"/>
    <n v="16.693318032657537"/>
    <n v="13356.398663013704"/>
    <n v="1417.7782405479463"/>
    <n v="2217.2753884931503"/>
    <n v="2495.2273750356171"/>
    <n v="1095.2165438334246"/>
    <n v="8966.4575961994578"/>
    <n v="3311.16964471233"/>
    <n v="952.64519087342512"/>
    <n v="1001.5990819594523"/>
    <n v="1366.8049508182171"/>
    <n v="905.61597358525034"/>
    <n v="450.19976504946419"/>
    <n v="2542.793228092276"/>
    <n v="377.70622579726023"/>
    <n v="1486.8344495342471"/>
    <n v="2447.1869128767125"/>
    <n v="1046.3259479671237"/>
    <n v="1528.9987120029425"/>
    <n v="1189.7051354683567"/>
    <n v="462.26209411264699"/>
    <n v="2177.0875945913963"/>
    <n v="25397.644357282203"/>
    <n v="11711.305938399073"/>
    <n v="13686.33841888313"/>
    <n v="2737.5554796545239"/>
    <n v="1808.5543863153373"/>
    <n v="1848.4887782157771"/>
    <n v="1932.077111491531"/>
    <n v="8326.6757556771699"/>
    <n v="5359.6626632059597"/>
    <n v="4.125809786301371"/>
    <n v="4.4896612191780827"/>
    <n v="295"/>
    <n v="9"/>
    <n v="129"/>
    <n v="8"/>
    <n v="5"/>
    <n v="166"/>
    <n v="10"/>
    <n v="13"/>
    <n v="585.27403872642253"/>
    <n v="377.2305774543218"/>
    <n v="10"/>
    <n v="32.158819479452035"/>
    <n v="4.1660062509589046"/>
    <n v="6780.5928678128439"/>
    <n v="111"/>
    <n v="0"/>
    <n v="2.0184574838361899"/>
    <n v="123.30034611606423"/>
  </r>
  <r>
    <d v="2012-01-20T00:00:00"/>
    <x v="0"/>
    <x v="8"/>
    <n v="6"/>
    <n v="0.55000000000000004"/>
    <n v="1"/>
    <n v="1.4712328767123424"/>
    <n v="136"/>
    <n v="225"/>
    <n v="1.6544117647058822"/>
    <n v="0.5"/>
    <n v="100.32928041901698"/>
    <n v="39"/>
    <n v="48"/>
    <n v="19"/>
    <n v="61"/>
    <n v="36.995829948039699"/>
    <n v="52.171038298485954"/>
    <n v="17.639839410734343"/>
    <n v="13644.782136986309"/>
    <n v="1489.1373561643845"/>
    <n v="2429.748348756164"/>
    <n v="2419.1712989260277"/>
    <n v="1208.0639074191779"/>
    <n v="9076.9359380493224"/>
    <n v="3218.6372054794538"/>
    <n v="991.24972767123313"/>
    <n v="1076.0302040547949"/>
    <n v="1574.8102888422779"/>
    <n v="978.91231520900806"/>
    <n v="448.36247852790063"/>
    <n v="2283.8320546262948"/>
    <n v="411.41179356164372"/>
    <n v="1541.1461917808226"/>
    <n v="2516.4358397260276"/>
    <n v="1096.6714126027402"/>
    <n v="1614.467048900588"/>
    <n v="1210.3109774724169"/>
    <n v="487.09548191800633"/>
    <n v="2253.7917293802225"/>
    <n v="25985.501868027412"/>
    <n v="12370.942145971567"/>
    <n v="13614.559722055839"/>
    <n v="2746.279823520345"/>
    <n v="1864.747726627259"/>
    <n v="1827.8228880847237"/>
    <n v="1968.7962649739602"/>
    <n v="8407.6467032062883"/>
    <n v="5206.9130188495565"/>
    <n v="4.1295123287671256"/>
    <n v="4.5339462123287673"/>
    <n v="303"/>
    <n v="10"/>
    <n v="136"/>
    <n v="8"/>
    <n v="5"/>
    <n v="167"/>
    <n v="10"/>
    <n v="13"/>
    <n v="578.97636923763093"/>
    <n v="413.46081975641488"/>
    <n v="10"/>
    <n v="32.687437136986283"/>
    <n v="4.3146527978082192"/>
    <n v="6805.4184504237292"/>
    <n v="111"/>
    <n v="0"/>
    <n v="2.0005470378104597"/>
    <n v="122.65369118969224"/>
  </r>
  <r>
    <d v="2012-01-19T00:00:00"/>
    <x v="0"/>
    <x v="8"/>
    <n v="5"/>
    <n v="0.55000000000000004"/>
    <n v="0.82"/>
    <n v="1.468493150684945"/>
    <n v="118"/>
    <n v="179"/>
    <n v="1.5169491525423728"/>
    <n v="0.39777777777777779"/>
    <n v="95.578367777107076"/>
    <n v="31"/>
    <n v="41"/>
    <n v="15"/>
    <n v="48"/>
    <n v="35.965623768645372"/>
    <n v="50.213738327671265"/>
    <n v="17.433667557123297"/>
    <n v="11278.247397698635"/>
    <n v="1304.0108725479463"/>
    <n v="1850.8252985477259"/>
    <n v="2475.4716808767125"/>
    <n v="952.12574985994502"/>
    <n v="7303.8355409621972"/>
    <n v="2589.524911342467"/>
    <n v="753.20607491506894"/>
    <n v="836.81604274191818"/>
    <n v="1269.079614912222"/>
    <n v="975.07439920528191"/>
    <n v="355.32260150274624"/>
    <n v="1580.0704133792035"/>
    <n v="309.84927070684927"/>
    <n v="1198.4613109479455"/>
    <n v="2083.8249592328766"/>
    <n v="872.37273652602778"/>
    <n v="1384.0310085794954"/>
    <n v="1141.5762661782935"/>
    <n v="391.74586239187187"/>
    <n v="1547.1551402640382"/>
    <n v="21226.313576659737"/>
    <n v="10795.252482054295"/>
    <n v="10431.061094605438"/>
    <n v="2688.5980793733679"/>
    <n v="1679.9035695920973"/>
    <n v="1749.3529978377874"/>
    <n v="1827.6803286725651"/>
    <n v="7945.5349754758181"/>
    <n v="2485.526119129624"/>
    <n v="4.290119243835619"/>
    <n v="4.613888219178083"/>
    <n v="253"/>
    <n v="9"/>
    <n v="118"/>
    <n v="7"/>
    <n v="5"/>
    <n v="135"/>
    <n v="8"/>
    <n v="9"/>
    <n v="536.78875213061531"/>
    <n v="327.34149974477225"/>
    <n v="10"/>
    <n v="33.150606904109566"/>
    <n v="4.2751314389041095"/>
    <n v="6743.0008097589835"/>
    <n v="111"/>
    <n v="0"/>
    <n v="1.5469464395597898"/>
    <n v="93.97352337482377"/>
  </r>
  <r>
    <d v="2012-01-18T00:00:00"/>
    <x v="0"/>
    <x v="8"/>
    <n v="4"/>
    <n v="0.55000000000000004"/>
    <n v="0.76"/>
    <n v="1.4657534246575477"/>
    <n v="105"/>
    <n v="180"/>
    <n v="1.7142857142857142"/>
    <n v="0.4"/>
    <n v="101.63926362426621"/>
    <n v="32"/>
    <n v="37"/>
    <n v="15"/>
    <n v="46"/>
    <n v="39.397610958904124"/>
    <n v="51.751261282191798"/>
    <n v="19.318140493150693"/>
    <n v="10672.122680547951"/>
    <n v="1138.4542641095898"/>
    <n v="1786.4164020427395"/>
    <n v="2539.1213871780824"/>
    <n v="867.30860586082201"/>
    <n v="6617.7305495758974"/>
    <n v="2718.4351561643844"/>
    <n v="776.26891923287701"/>
    <n v="888.63446268493192"/>
    <n v="1154.4343674677114"/>
    <n v="982.66302335369494"/>
    <n v="347.35721262310688"/>
    <n v="1898.8839346376808"/>
    <n v="303.28841095890408"/>
    <n v="1159.3608065753431"/>
    <n v="1914.5978876712331"/>
    <n v="911.9124690410963"/>
    <n v="1242.192065178026"/>
    <n v="1164.5032093288612"/>
    <n v="388.19484887248689"/>
    <n v="1494.2694508672021"/>
    <n v="20483.075056986308"/>
    <n v="10472.191121905531"/>
    <n v="10010.883935080779"/>
    <n v="2672.4065035300628"/>
    <n v="1675.3861841588259"/>
    <n v="1721.1185859823327"/>
    <n v="1795.4436933711252"/>
    <n v="7864.3549670423463"/>
    <n v="2146.5289680384312"/>
    <n v="4.1823300821917817"/>
    <n v="4.3996201027397266"/>
    <n v="235"/>
    <n v="7"/>
    <n v="105"/>
    <n v="6"/>
    <n v="4"/>
    <n v="130"/>
    <n v="8"/>
    <n v="11"/>
    <n v="494.55679953158517"/>
    <n v="363.11259588804427"/>
    <n v="8"/>
    <n v="33.777862328767107"/>
    <n v="4.5812876219178085"/>
    <n v="6824.2128226846889"/>
    <n v="111"/>
    <n v="0"/>
    <n v="1.4669653768421651"/>
    <n v="90.188143559286303"/>
  </r>
  <r>
    <d v="2012-01-17T00:00:00"/>
    <x v="0"/>
    <x v="8"/>
    <n v="3"/>
    <n v="0.55000000000000004"/>
    <n v="0.6"/>
    <n v="1.4630136986301503"/>
    <n v="83"/>
    <n v="137"/>
    <n v="1.6506024096385543"/>
    <n v="0.30444444444444446"/>
    <n v="102.19963817131543"/>
    <n v="24"/>
    <n v="30"/>
    <n v="11"/>
    <n v="37"/>
    <n v="39.138562033485556"/>
    <n v="53.214762933997534"/>
    <n v="17.864055941384681"/>
    <n v="8482.5699682191807"/>
    <n v="883.01199287671295"/>
    <n v="1361.3559179572603"/>
    <n v="2399.3495291835616"/>
    <n v="738.27126159780835"/>
    <n v="4866.6052523572635"/>
    <n v="2113.4823498082201"/>
    <n v="585.36239227397289"/>
    <n v="660.97006983123322"/>
    <n v="952.23617521694882"/>
    <n v="925.50400208632141"/>
    <n v="285.18298357084944"/>
    <n v="1196.8916510393067"/>
    <n v="253.68386538082189"/>
    <n v="946.40273814794546"/>
    <n v="1460.2404736986302"/>
    <n v="728.79901860821951"/>
    <n v="1009.6924914458419"/>
    <n v="1199.0150536437004"/>
    <n v="298.48909469356158"/>
    <n v="881.92945605251316"/>
    <n v="16114.522868844939"/>
    <n v="9169.096509395853"/>
    <n v="6945.4263594490831"/>
    <n v="2630.0997746985254"/>
    <n v="1412.171164504507"/>
    <n v="1613.5448742755198"/>
    <n v="1678.5597457839278"/>
    <n v="7334.3755592624793"/>
    <n v="-388.94919981339353"/>
    <n v="4.2974875726027415"/>
    <n v="4.555334000000002"/>
    <n v="185"/>
    <n v="6"/>
    <n v="83"/>
    <n v="5"/>
    <n v="3"/>
    <n v="102"/>
    <n v="5"/>
    <n v="7"/>
    <n v="433.63630927601253"/>
    <n v="254.46154833813176"/>
    <n v="6"/>
    <n v="32.109402931506828"/>
    <n v="4.2267247956164384"/>
    <n v="6627.9484046724046"/>
    <n v="111"/>
    <n v="0"/>
    <n v="1.0478998832508821"/>
    <n v="62.57140864368543"/>
  </r>
  <r>
    <d v="2012-01-16T00:00:00"/>
    <x v="0"/>
    <x v="8"/>
    <n v="2"/>
    <n v="0.55000000000000004"/>
    <n v="0.6"/>
    <n v="1.4602739726027529"/>
    <n v="79"/>
    <n v="145"/>
    <n v="1.8354430379746836"/>
    <n v="0.32222222222222224"/>
    <n v="105.90081808912785"/>
    <n v="25"/>
    <n v="32"/>
    <n v="12"/>
    <n v="39"/>
    <n v="38.184310732996892"/>
    <n v="54.800153506849341"/>
    <n v="18.116376665121191"/>
    <n v="8366.1646290411009"/>
    <n v="944.58254301369925"/>
    <n v="1385.2119942838356"/>
    <n v="2330.6575335780822"/>
    <n v="672.77165168219176"/>
    <n v="4922.1059925106902"/>
    <n v="2176.5057117808228"/>
    <n v="657.60184208219209"/>
    <n v="706.5386899397264"/>
    <n v="938.66421189570838"/>
    <n v="962.60987038636688"/>
    <n v="279.4417309525075"/>
    <n v="1359.9304305681585"/>
    <n v="269.79093049315065"/>
    <n v="987.05845391780849"/>
    <n v="1576.2157942465756"/>
    <n v="771.27676668493177"/>
    <n v="1004.6835707884479"/>
    <n v="1181.3412708418236"/>
    <n v="302.34154619900715"/>
    <n v="1115.9755575131876"/>
    <n v="16455.735361200012"/>
    <n v="9057.723380607973"/>
    <n v="7398.0119805920367"/>
    <n v="2625.0922465335066"/>
    <n v="1415.0394080620349"/>
    <n v="1620.2563172544956"/>
    <n v="1687.3471074903005"/>
    <n v="7347.7350793403384"/>
    <n v="50.27690125170011"/>
    <n v="4.2887870465753446"/>
    <n v="4.2697863150684947"/>
    <n v="187"/>
    <n v="6"/>
    <n v="79"/>
    <n v="5"/>
    <n v="3"/>
    <n v="108"/>
    <n v="7"/>
    <n v="8"/>
    <n v="444.41935995383392"/>
    <n v="302.87719628258088"/>
    <n v="6"/>
    <n v="32.343055643835598"/>
    <n v="4.5941176438356175"/>
    <n v="6574.6824720330778"/>
    <n v="111"/>
    <n v="0"/>
    <n v="1.1252272656605364"/>
    <n v="66.648756581910234"/>
  </r>
  <r>
    <d v="2012-01-15T00:00:00"/>
    <x v="0"/>
    <x v="8"/>
    <n v="1"/>
    <n v="0.55000000000000004"/>
    <n v="0.64"/>
    <n v="1.4575342465753556"/>
    <n v="92"/>
    <n v="148"/>
    <n v="1.6086956521739131"/>
    <n v="0.3288888888888889"/>
    <n v="92.870197365098306"/>
    <n v="26"/>
    <n v="33"/>
    <n v="13"/>
    <n v="41"/>
    <n v="35.419301995820767"/>
    <n v="52.074913970579573"/>
    <n v="16.693094459017711"/>
    <n v="8544.0581575890446"/>
    <n v="999.57090893150757"/>
    <n v="1505.9957285312876"/>
    <n v="2367.3484744767129"/>
    <n v="783.76700229435619"/>
    <n v="4886.5178612181953"/>
    <n v="2089.7388177534253"/>
    <n v="676.9738816175344"/>
    <n v="684.41687281972622"/>
    <n v="984.82926243993484"/>
    <n v="982.57558956755997"/>
    <n v="295.15832092261803"/>
    <n v="1188.5663992605737"/>
    <n v="257.2667861917808"/>
    <n v="1036.0709232219183"/>
    <n v="1668.2459441095893"/>
    <n v="753.32092773698662"/>
    <n v="1112.2173292278344"/>
    <n v="1194.9697982999392"/>
    <n v="301.04655617713115"/>
    <n v="1106.6708975553702"/>
    <n v="16709.663219971513"/>
    <n v="9527.9080619373744"/>
    <n v="7181.7551580341387"/>
    <n v="2644.9794738922783"/>
    <n v="1496.2441580695445"/>
    <n v="1638.22008275999"/>
    <n v="1744.9092889152885"/>
    <n v="7524.3530036371012"/>
    <n v="-342.59784560296248"/>
    <n v="4.114993216438358"/>
    <n v="4.465598301369865"/>
    <n v="205"/>
    <n v="7"/>
    <n v="92"/>
    <n v="5"/>
    <n v="3"/>
    <n v="113"/>
    <n v="7"/>
    <n v="8"/>
    <n v="404.96619176542237"/>
    <n v="300.34024419426282"/>
    <n v="7"/>
    <n v="33.98744175342464"/>
    <n v="4.4277112723287679"/>
    <n v="6660.8774414580348"/>
    <n v="111"/>
    <n v="0"/>
    <n v="1.0781995647201228"/>
    <n v="64.700496919226481"/>
  </r>
  <r>
    <d v="2012-01-14T00:00:00"/>
    <x v="0"/>
    <x v="8"/>
    <n v="7"/>
    <n v="0.55000000000000004"/>
    <n v="0.95"/>
    <n v="1.4547945205479582"/>
    <n v="130"/>
    <n v="224"/>
    <n v="1.7230769230769232"/>
    <n v="0.49777777777777776"/>
    <n v="102.88626276923084"/>
    <n v="39"/>
    <n v="51"/>
    <n v="20"/>
    <n v="58"/>
    <n v="35.212860006088299"/>
    <n v="49.262501439123305"/>
    <n v="19.00231616151158"/>
    <n v="13375.214160000009"/>
    <n v="1461.6888685616445"/>
    <n v="2188.9635206005478"/>
    <n v="2332.969875024658"/>
    <n v="1103.1948367693149"/>
    <n v="9211.7747961671339"/>
    <n v="3169.157400547947"/>
    <n v="985.25002878246607"/>
    <n v="1102.1343373676716"/>
    <n v="1392.974172329981"/>
    <n v="981.59436508364274"/>
    <n v="417.3336703899642"/>
    <n v="2464.639558894497"/>
    <n v="383.42756909589036"/>
    <n v="1545.5413402301376"/>
    <n v="2384.8532146849316"/>
    <n v="1160.5231587945209"/>
    <n v="1544.7841781442442"/>
    <n v="1193.5277893241564"/>
    <n v="485.75503112482107"/>
    <n v="2250.2782842122592"/>
    <n v="25567.79007806522"/>
    <n v="11641.09743879133"/>
    <n v="13926.692639273891"/>
    <n v="2752.9960272948629"/>
    <n v="1835.7645613175096"/>
    <n v="1810.2484600643359"/>
    <n v="1926.221785205807"/>
    <n v="8325.2308338825151"/>
    <n v="5601.4618053913746"/>
    <n v="4.0320281424657551"/>
    <n v="4.3538934315068509"/>
    <n v="298"/>
    <n v="10"/>
    <n v="130"/>
    <n v="7"/>
    <n v="6"/>
    <n v="168"/>
    <n v="11"/>
    <n v="13"/>
    <n v="562.51282323945213"/>
    <n v="398.84317254336963"/>
    <n v="11"/>
    <n v="31.465302342465733"/>
    <n v="4.440693408219178"/>
    <n v="6710.4888512683474"/>
    <n v="109"/>
    <n v="0"/>
    <n v="2.075361862294371"/>
    <n v="127.76782237865956"/>
  </r>
  <r>
    <d v="2012-01-13T00:00:00"/>
    <x v="0"/>
    <x v="8"/>
    <n v="6"/>
    <n v="0.55000000000000004"/>
    <n v="1"/>
    <n v="1.4520547945205609"/>
    <n v="136"/>
    <n v="233"/>
    <n v="1.713235294117647"/>
    <n v="0.51777777777777778"/>
    <n v="101.6920128928284"/>
    <n v="42"/>
    <n v="52"/>
    <n v="20"/>
    <n v="60"/>
    <n v="37.562210469250964"/>
    <n v="51.950944711232907"/>
    <n v="19.576457896438363"/>
    <n v="13830.113753424663"/>
    <n v="1489.3410821917817"/>
    <n v="2234.2112561095887"/>
    <n v="2418.6690808767135"/>
    <n v="1225.8644567671236"/>
    <n v="9440.7100418630198"/>
    <n v="3530.8477841095905"/>
    <n v="1039.0188942246582"/>
    <n v="1174.5874737863019"/>
    <n v="1584.2493543090102"/>
    <n v="930.15445975594673"/>
    <n v="437.02740589553594"/>
    <n v="2793.0229321600568"/>
    <n v="431.90903589041091"/>
    <n v="1587.2823057534254"/>
    <n v="2665.2215684931507"/>
    <n v="1166.7920955616444"/>
    <n v="1627.7474984240196"/>
    <n v="1160.8070966599951"/>
    <n v="474.35081222009262"/>
    <n v="2588.2995983945239"/>
    <n v="26915.113993435625"/>
    <n v="12093.081421018027"/>
    <n v="14822.0325724176"/>
    <n v="2774.5340147084844"/>
    <n v="1893.389299960849"/>
    <n v="1834.7620995995605"/>
    <n v="1953.2990747287745"/>
    <n v="8455.9844889976684"/>
    <n v="6366.0480834199298"/>
    <n v="4.0728757808219198"/>
    <n v="4.2644837671232887"/>
    <n v="310"/>
    <n v="10"/>
    <n v="136"/>
    <n v="7"/>
    <n v="6"/>
    <n v="174"/>
    <n v="10"/>
    <n v="12"/>
    <n v="561.93884057937157"/>
    <n v="373.16946459270599"/>
    <n v="10"/>
    <n v="34.094429178082166"/>
    <n v="4.4799242520547953"/>
    <n v="6729.2578490594433"/>
    <n v="109"/>
    <n v="0"/>
    <n v="2.2026251489960806"/>
    <n v="135.98195020566607"/>
  </r>
  <r>
    <d v="2012-01-12T00:00:00"/>
    <x v="0"/>
    <x v="8"/>
    <n v="5"/>
    <n v="0.55000000000000004"/>
    <n v="0.82"/>
    <n v="1.4493150684931635"/>
    <n v="112"/>
    <n v="185"/>
    <n v="1.6517857142857142"/>
    <n v="0.41111111111111109"/>
    <n v="103.97102552054798"/>
    <n v="33"/>
    <n v="40"/>
    <n v="16"/>
    <n v="49"/>
    <n v="39.413102645899812"/>
    <n v="51.960565504109617"/>
    <n v="18.645915347386083"/>
    <n v="11644.754858301374"/>
    <n v="1278.9520892876719"/>
    <n v="1920.1785513258076"/>
    <n v="2354.8855515287678"/>
    <n v="976.34519300909574"/>
    <n v="7672.2976517253737"/>
    <n v="2877.1564931506864"/>
    <n v="831.36904806575387"/>
    <n v="913.64985202191815"/>
    <n v="1255.7410312462628"/>
    <n v="951.07138335818183"/>
    <n v="381.93757670274505"/>
    <n v="2033.4254019311688"/>
    <n v="343.9261223013699"/>
    <n v="1291.0762564383567"/>
    <n v="2147.0733041095891"/>
    <n v="916.93215912328799"/>
    <n v="1336.1132234419008"/>
    <n v="1142.0003734063423"/>
    <n v="393.42404539029707"/>
    <n v="1827.470199734064"/>
    <n v="22244.890182800009"/>
    <n v="10711.696929409401"/>
    <n v="11533.193253390606"/>
    <n v="2686.6205908481552"/>
    <n v="1669.7866123196463"/>
    <n v="1741.0141507648732"/>
    <n v="1841.7630332804263"/>
    <n v="7939.1843872131012"/>
    <n v="3594.0088661775062"/>
    <n v="4.3200195287671246"/>
    <n v="4.3399505342465767"/>
    <n v="250"/>
    <n v="8"/>
    <n v="112"/>
    <n v="6"/>
    <n v="5"/>
    <n v="138"/>
    <n v="7"/>
    <n v="11"/>
    <n v="515.76341298661055"/>
    <n v="337.663042344416"/>
    <n v="8"/>
    <n v="34.26280717808217"/>
    <n v="4.4797794893150691"/>
    <n v="6597.253780971816"/>
    <n v="109"/>
    <n v="0"/>
    <n v="1.7481809304737244"/>
    <n v="105.80911241642758"/>
  </r>
  <r>
    <d v="2012-01-11T00:00:00"/>
    <x v="0"/>
    <x v="8"/>
    <n v="4"/>
    <n v="0.55000000000000004"/>
    <n v="0.76"/>
    <n v="1.4465753424657661"/>
    <n v="103"/>
    <n v="174"/>
    <n v="1.6893203883495145"/>
    <n v="0.38666666666666666"/>
    <n v="103.35248987790933"/>
    <n v="30"/>
    <n v="39"/>
    <n v="15"/>
    <n v="48"/>
    <n v="38.392884374032178"/>
    <n v="53.342954038356183"/>
    <n v="16.774246862876719"/>
    <n v="10645.306457424662"/>
    <n v="1147.925800547946"/>
    <n v="1747.797775535342"/>
    <n v="2379.3195014136995"/>
    <n v="905.81779836493126"/>
    <n v="6760.2971826586345"/>
    <n v="2649.1090218082204"/>
    <n v="800.14431057534273"/>
    <n v="805.16384941808258"/>
    <n v="1204.1100822957671"/>
    <n v="921.53132056985771"/>
    <n v="339.78334865666682"/>
    <n v="1788.9924302793543"/>
    <n v="298.17456894246573"/>
    <n v="1217.699694115069"/>
    <n v="1933.9207022465757"/>
    <n v="852.60373742465788"/>
    <n v="1204.1197252902648"/>
    <n v="1115.0968568062369"/>
    <n v="363.14595141580543"/>
    <n v="1620.0361692164613"/>
    <n v="20350.048142503023"/>
    <n v="10180.722360348571"/>
    <n v="10169.325782154448"/>
    <n v="2676.9057481081559"/>
    <n v="1596.3922045641552"/>
    <n v="1696.3582627287572"/>
    <n v="1794.3085896651892"/>
    <n v="7763.9648050662572"/>
    <n v="2405.3609770881949"/>
    <n v="4.3154463780821946"/>
    <n v="4.6515491506849322"/>
    <n v="235"/>
    <n v="7"/>
    <n v="103"/>
    <n v="6"/>
    <n v="4"/>
    <n v="132"/>
    <n v="7"/>
    <n v="9"/>
    <n v="488.63447333145365"/>
    <n v="298.83936382088388"/>
    <n v="8"/>
    <n v="32.527497972602717"/>
    <n v="4.217156129315069"/>
    <n v="6557.472277276318"/>
    <n v="109"/>
    <n v="0"/>
    <n v="1.5507996606244645"/>
    <n v="93.29656680875641"/>
  </r>
  <r>
    <d v="2012-01-10T00:00:00"/>
    <x v="0"/>
    <x v="8"/>
    <n v="3"/>
    <n v="0.55000000000000004"/>
    <n v="0.6"/>
    <n v="1.4438356164383688"/>
    <n v="82"/>
    <n v="130"/>
    <n v="1.5853658536585367"/>
    <n v="0.28888888888888886"/>
    <n v="99.761277915135366"/>
    <n v="22"/>
    <n v="29"/>
    <n v="11"/>
    <n v="35"/>
    <n v="37.898268192318042"/>
    <n v="53.409085975591559"/>
    <n v="17.67252111780823"/>
    <n v="8180.4247890410998"/>
    <n v="942.01912109589102"/>
    <n v="1399.499115327123"/>
    <n v="2381.6992268712333"/>
    <n v="731.34020530849318"/>
    <n v="4609.9053626301402"/>
    <n v="1932.8116778082201"/>
    <n v="587.49994573150718"/>
    <n v="618.53823912328801"/>
    <n v="911.63955452761491"/>
    <n v="941.49528881605715"/>
    <n v="263.05507952223638"/>
    <n v="1022.6599397971067"/>
    <n v="227.62334613698627"/>
    <n v="894.94731923287713"/>
    <n v="1425.9858528767124"/>
    <n v="685.77962432876745"/>
    <n v="961.62277038595153"/>
    <n v="1151.8776040279738"/>
    <n v="297.64781488668871"/>
    <n v="823.18795327472992"/>
    <n v="15495.62991537535"/>
    <n v="9039.8766596733713"/>
    <n v="6455.7532557019767"/>
    <n v="2617.4514683940156"/>
    <n v="1423.5688426822567"/>
    <n v="1629.0269442295689"/>
    <n v="1677.666575517138"/>
    <n v="7347.7138308229787"/>
    <n v="-891.96057512100015"/>
    <n v="4.046858827397263"/>
    <n v="4.6022343356164388"/>
    <n v="179"/>
    <n v="6"/>
    <n v="82"/>
    <n v="4"/>
    <n v="3"/>
    <n v="97"/>
    <n v="6"/>
    <n v="7"/>
    <n v="385.21670527497497"/>
    <n v="283.61308244594653"/>
    <n v="6"/>
    <n v="34.172935520547924"/>
    <n v="4.1557768219178088"/>
    <n v="6569.0332944304773"/>
    <n v="109"/>
    <n v="0"/>
    <n v="0.98275544762049771"/>
    <n v="59.227094089008958"/>
  </r>
  <r>
    <d v="2012-01-09T00:00:00"/>
    <x v="0"/>
    <x v="8"/>
    <n v="2"/>
    <n v="0.55000000000000004"/>
    <n v="0.6"/>
    <n v="1.4410958904109714"/>
    <n v="81"/>
    <n v="136"/>
    <n v="1.6790123456790123"/>
    <n v="0.30222222222222223"/>
    <n v="103.02504231354645"/>
    <n v="24"/>
    <n v="30"/>
    <n v="11"/>
    <n v="34"/>
    <n v="39.119033375951311"/>
    <n v="54.623204297484456"/>
    <n v="18.486260462465761"/>
    <n v="8345.0284273972629"/>
    <n v="906.94549150684986"/>
    <n v="1447.1781315682188"/>
    <n v="2469.8370374136989"/>
    <n v="693.30897807780809"/>
    <n v="4641.6497718443861"/>
    <n v="2112.4278023013708"/>
    <n v="600.85524727232905"/>
    <n v="628.53285572383584"/>
    <n v="947.0482956136658"/>
    <n v="939.56348121061171"/>
    <n v="278.11642777062616"/>
    <n v="1177.087700702632"/>
    <n v="244.89128021917804"/>
    <n v="910.75398557808239"/>
    <n v="1544.8748528219182"/>
    <n v="722.88010099726046"/>
    <n v="1046.6721354275976"/>
    <n v="1111.0955578747787"/>
    <n v="284.33985360609762"/>
    <n v="981.29267270796504"/>
    <n v="16017.190043818087"/>
    <n v="9217.1598985631026"/>
    <n v="6800.0301452549829"/>
    <n v="2634.8418712781636"/>
    <n v="1435.8344076535345"/>
    <n v="1614.1551794852267"/>
    <n v="1678.4531450776847"/>
    <n v="7363.2846034946097"/>
    <n v="-563.25445823962491"/>
    <n v="4.2609297205479466"/>
    <n v="4.3390899452054805"/>
    <n v="180"/>
    <n v="6"/>
    <n v="81"/>
    <n v="5"/>
    <n v="3"/>
    <n v="99"/>
    <n v="5"/>
    <n v="7"/>
    <n v="455.34065649972604"/>
    <n v="262.39129752665502"/>
    <n v="6"/>
    <n v="31.911878465753404"/>
    <n v="4.5712067726027392"/>
    <n v="6628.3695735216206"/>
    <n v="109"/>
    <n v="0"/>
    <n v="1.0258978576600641"/>
    <n v="62.385597662889751"/>
  </r>
  <r>
    <d v="2012-01-08T00:00:00"/>
    <x v="0"/>
    <x v="8"/>
    <n v="1"/>
    <n v="0.55000000000000004"/>
    <n v="0.64"/>
    <n v="1.4383561643835741"/>
    <n v="91"/>
    <n v="158"/>
    <n v="1.7362637362637363"/>
    <n v="0.3511111111111111"/>
    <n v="99.746297757037553"/>
    <n v="27"/>
    <n v="36"/>
    <n v="14"/>
    <n v="44"/>
    <n v="38.950631354642333"/>
    <n v="48.867500289628204"/>
    <n v="16.785636859277716"/>
    <n v="9076.913095890417"/>
    <n v="936.87331506849387"/>
    <n v="1464.5054702465752"/>
    <n v="2349.7058046575348"/>
    <n v="770.36039013698621"/>
    <n v="5429.2147459178141"/>
    <n v="2453.8897753424671"/>
    <n v="684.14500405479487"/>
    <n v="738.56802180821944"/>
    <n v="936.67782377555477"/>
    <n v="982.37157739991164"/>
    <n v="299.00003867546616"/>
    <n v="1658.5533613545488"/>
    <n v="266.29384931506848"/>
    <n v="1008.4212778082197"/>
    <n v="1826.4665808219181"/>
    <n v="769.15057972602767"/>
    <n v="1096.164599078824"/>
    <n v="1132.8170324932703"/>
    <n v="308.66796299875352"/>
    <n v="1332.6826931003861"/>
    <n v="17760.721499835628"/>
    <n v="9340.270699462877"/>
    <n v="8420.4508003727497"/>
    <n v="2634.6879284516967"/>
    <n v="1472.9197494244663"/>
    <n v="1656.6195592949671"/>
    <n v="1723.0441592641346"/>
    <n v="7487.2713964352652"/>
    <n v="933.17940393748631"/>
    <n v="4.2728613698630156"/>
    <n v="4.2630744863013712"/>
    <n v="212"/>
    <n v="7"/>
    <n v="91"/>
    <n v="6"/>
    <n v="3"/>
    <n v="121"/>
    <n v="7"/>
    <n v="9"/>
    <n v="453.4191756634051"/>
    <n v="293.29579369929689"/>
    <n v="7"/>
    <n v="31.456192465753404"/>
    <n v="4.54918794520548"/>
    <n v="6572.644757312074"/>
    <n v="109"/>
    <n v="0"/>
    <n v="1.2811358458107733"/>
    <n v="77.25184220525459"/>
  </r>
  <r>
    <d v="2012-01-07T00:00:00"/>
    <x v="0"/>
    <x v="8"/>
    <n v="7"/>
    <n v="0.55000000000000004"/>
    <n v="0.95"/>
    <n v="1.4356164383561767"/>
    <n v="133"/>
    <n v="206"/>
    <n v="1.5488721804511278"/>
    <n v="0.45777777777777778"/>
    <n v="94.01921377690806"/>
    <n v="37"/>
    <n v="43"/>
    <n v="19"/>
    <n v="54"/>
    <n v="37.967678268493167"/>
    <n v="49.362452985724609"/>
    <n v="18.256288672876718"/>
    <n v="12504.555432328772"/>
    <n v="1448.7341753424669"/>
    <n v="2213.8776902663012"/>
    <n v="2334.9355559013702"/>
    <n v="1169.1887354038358"/>
    <n v="8235.2876260997309"/>
    <n v="3037.4142614794532"/>
    <n v="937.88660672876756"/>
    <n v="985.83958833534268"/>
    <n v="1442.1377782096336"/>
    <n v="905.23997441580548"/>
    <n v="453.80704149200301"/>
    <n v="2159.9556624261213"/>
    <n v="348.6648044712328"/>
    <n v="1430.188761424658"/>
    <n v="2408.8605597808219"/>
    <n v="1063.356386893151"/>
    <n v="1538.387764311595"/>
    <n v="1210.0564715101971"/>
    <n v="475.99201781609452"/>
    <n v="2026.6342589319775"/>
    <n v="24165.500576784667"/>
    <n v="11743.623029326836"/>
    <n v="12421.877547457831"/>
    <n v="2741.8352737921955"/>
    <n v="1874.407299380591"/>
    <n v="1821.8778111638637"/>
    <n v="1928.6006340697786"/>
    <n v="8366.7210184064279"/>
    <n v="4055.1565290514027"/>
    <n v="4.169319682191782"/>
    <n v="4.5656869863013707"/>
    <n v="286"/>
    <n v="10"/>
    <n v="133"/>
    <n v="8"/>
    <n v="6"/>
    <n v="153"/>
    <n v="9"/>
    <n v="11"/>
    <n v="601.89494542857983"/>
    <n v="366.16794694345646"/>
    <n v="10"/>
    <n v="31.295945589041075"/>
    <n v="4.4003222750684943"/>
    <n v="6643.7002208611302"/>
    <n v="111"/>
    <n v="0"/>
    <n v="1.8697227651020889"/>
    <n v="111.90880673385433"/>
  </r>
  <r>
    <d v="2012-01-06T00:00:00"/>
    <x v="0"/>
    <x v="8"/>
    <n v="6"/>
    <n v="0.55000000000000004"/>
    <n v="1"/>
    <n v="1.4328767123287793"/>
    <n v="141"/>
    <n v="233"/>
    <n v="1.6524822695035462"/>
    <n v="0.51777777777777778"/>
    <n v="101.2539977849024"/>
    <n v="42"/>
    <n v="50"/>
    <n v="22"/>
    <n v="65"/>
    <n v="36.701451702203713"/>
    <n v="44.875919500273987"/>
    <n v="17.187654543780827"/>
    <n v="14276.813687671238"/>
    <n v="1569.229501369864"/>
    <n v="2447.23281849863"/>
    <n v="2550.4677854136989"/>
    <n v="1120.3603704986301"/>
    <n v="9727.9822146301431"/>
    <n v="3376.5335566027416"/>
    <n v="987.27022900602776"/>
    <n v="1117.1975453457537"/>
    <n v="1534.7230157327076"/>
    <n v="957.56508521163744"/>
    <n v="446.22040640635612"/>
    <n v="2542.4928236038218"/>
    <n v="394.37455137534243"/>
    <n v="1539.748160876713"/>
    <n v="2550.3298621643839"/>
    <n v="1226.2537159890414"/>
    <n v="1585.9924877621311"/>
    <n v="1198.2034362308764"/>
    <n v="486.26039755969339"/>
    <n v="2440.2499688527796"/>
    <n v="27037.750810401103"/>
    <n v="12327.02580331436"/>
    <n v="14710.725007086745"/>
    <n v="2764.1181719395204"/>
    <n v="1966.5943559121117"/>
    <n v="1876.4832724043126"/>
    <n v="1984.4633844229479"/>
    <n v="8591.6591846788924"/>
    <n v="6119.0658224078506"/>
    <n v="4.1111581808219197"/>
    <n v="4.5698391369863032"/>
    <n v="320"/>
    <n v="11"/>
    <n v="141"/>
    <n v="9"/>
    <n v="6"/>
    <n v="179"/>
    <n v="10"/>
    <n v="13"/>
    <n v="650.85755046925101"/>
    <n v="377.5737188215985"/>
    <n v="11"/>
    <n v="33.861669684931485"/>
    <n v="4.1902311079452064"/>
    <n v="6917.5308444078291"/>
    <n v="111"/>
    <n v="0"/>
    <n v="2.1265861096924459"/>
    <n v="132.5290541178986"/>
  </r>
  <r>
    <d v="2012-01-05T00:00:00"/>
    <x v="0"/>
    <x v="8"/>
    <n v="5"/>
    <n v="0.55000000000000004"/>
    <n v="0.82"/>
    <n v="1.430136986301382"/>
    <n v="118"/>
    <n v="180"/>
    <n v="1.5254237288135593"/>
    <n v="0.4"/>
    <n v="93.36841206965407"/>
    <n v="31"/>
    <n v="38"/>
    <n v="16"/>
    <n v="48"/>
    <n v="38.379316831447305"/>
    <n v="48.303797646575362"/>
    <n v="17.287291849315078"/>
    <n v="11017.472624219181"/>
    <n v="1300.4246441095893"/>
    <n v="1930.2026950908494"/>
    <n v="2413.1952286027399"/>
    <n v="955.3104256911779"/>
    <n v="7019.1889189440026"/>
    <n v="2648.1728613698642"/>
    <n v="772.86076234520579"/>
    <n v="829.79000876712382"/>
    <n v="1284.5532119953984"/>
    <n v="963.24762920265709"/>
    <n v="375.63648402424394"/>
    <n v="1627.3863072598938"/>
    <n v="328.62798049315063"/>
    <n v="1150.9656618082197"/>
    <n v="1909.9091934246578"/>
    <n v="949.96255561643886"/>
    <n v="1348.3697580923902"/>
    <n v="1099.6339733171947"/>
    <n v="395.91153854384498"/>
    <n v="1495.5501213890377"/>
    <n v="20908.18629215343"/>
    <n v="10766.060944560499"/>
    <n v="10142.125347592935"/>
    <n v="2693.6612743342589"/>
    <n v="1672.5172206999805"/>
    <n v="1762.1692607809684"/>
    <n v="1838.8973091127568"/>
    <n v="7967.2450649279635"/>
    <n v="2174.880282664968"/>
    <n v="4.2096864986301386"/>
    <n v="4.4314710273972615"/>
    <n v="251"/>
    <n v="8"/>
    <n v="118"/>
    <n v="6"/>
    <n v="5"/>
    <n v="133"/>
    <n v="7"/>
    <n v="10"/>
    <n v="493.94738850196984"/>
    <n v="335.32657540435406"/>
    <n v="8"/>
    <n v="32.38777682191779"/>
    <n v="4.2382074213698635"/>
    <n v="6631.0058505899997"/>
    <n v="111"/>
    <n v="0"/>
    <n v="1.5295002863993146"/>
    <n v="91.370498626963382"/>
  </r>
  <r>
    <d v="2012-01-04T00:00:00"/>
    <x v="0"/>
    <x v="8"/>
    <n v="4"/>
    <n v="0.55000000000000004"/>
    <n v="0.76"/>
    <n v="1.4273972602739846"/>
    <n v="100"/>
    <n v="171"/>
    <n v="1.71"/>
    <n v="0.38"/>
    <n v="106.39436500602746"/>
    <n v="32"/>
    <n v="39"/>
    <n v="16"/>
    <n v="46"/>
    <n v="34.930617048041682"/>
    <n v="48.596657673698644"/>
    <n v="17.820598815294826"/>
    <n v="10639.436500602746"/>
    <n v="1209.7749930410966"/>
    <n v="1836.9485919912329"/>
    <n v="2567.4655459068495"/>
    <n v="853.2967789834521"/>
    <n v="6591.5005767623088"/>
    <n v="2480.0738104109596"/>
    <n v="777.5465227791783"/>
    <n v="819.74754550356192"/>
    <n v="1126.2445096484792"/>
    <n v="957.50826454700461"/>
    <n v="354.74726554144138"/>
    <n v="1638.8678389567749"/>
    <n v="306.7439424164383"/>
    <n v="1116.1564920986307"/>
    <n v="1968.9005214246577"/>
    <n v="827.75174873424692"/>
    <n v="1234.49237643276"/>
    <n v="1180.2939371680236"/>
    <n v="377.07072569416965"/>
    <n v="1427.6956653790203"/>
    <n v="20146.13207701152"/>
    <n v="10488.067995913412"/>
    <n v="9658.064081098104"/>
    <n v="2683.6819826745354"/>
    <n v="1655.69006583994"/>
    <n v="1731.2009326940747"/>
    <n v="1788.1090450719553"/>
    <n v="7858.6820262805049"/>
    <n v="1799.3820548176027"/>
    <n v="3.9453989917808236"/>
    <n v="4.6627571301369883"/>
    <n v="233"/>
    <n v="8"/>
    <n v="100"/>
    <n v="6"/>
    <n v="4"/>
    <n v="133"/>
    <n v="8"/>
    <n v="11"/>
    <n v="525.77109168815343"/>
    <n v="348.35714853384638"/>
    <n v="8"/>
    <n v="31.242030534246556"/>
    <n v="4.3036752394520557"/>
    <n v="6852.2133337615069"/>
    <n v="111"/>
    <n v="0"/>
    <n v="1.4094809385913167"/>
    <n v="87.009586316199133"/>
  </r>
  <r>
    <d v="2012-01-03T00:00:00"/>
    <x v="0"/>
    <x v="8"/>
    <n v="3"/>
    <n v="0.55000000000000004"/>
    <n v="0.6"/>
    <n v="1.4246575342465873"/>
    <n v="84"/>
    <n v="135"/>
    <n v="1.6071428571428572"/>
    <n v="0.3"/>
    <n v="100.57671545988262"/>
    <n v="24"/>
    <n v="28"/>
    <n v="12"/>
    <n v="36"/>
    <n v="38.263717175974733"/>
    <n v="48.047637698630155"/>
    <n v="17.301901253424663"/>
    <n v="8448.4440986301397"/>
    <n v="902.57368767123342"/>
    <n v="1468.4870473643837"/>
    <n v="2518.3933860821921"/>
    <n v="689.87783618630124"/>
    <n v="4674.2595166684941"/>
    <n v="1989.713293150686"/>
    <n v="576.57165238356185"/>
    <n v="622.86844512328787"/>
    <n v="906.40915679369186"/>
    <n v="904.18077684289619"/>
    <n v="281.71247833413304"/>
    <n v="1096.8509786868146"/>
    <n v="241.45438684931503"/>
    <n v="862.18725698630169"/>
    <n v="1492.6007589041099"/>
    <n v="708.21464547945232"/>
    <n v="1005.6128224658542"/>
    <n v="1161.5215548614829"/>
    <n v="308.34708118894042"/>
    <n v="828.97558970290152"/>
    <n v="15844.628225178085"/>
    <n v="9244.5421401198764"/>
    <n v="6600.0860850582103"/>
    <n v="2628.4004457330143"/>
    <n v="1412.5539111741618"/>
    <n v="1602.7632640232328"/>
    <n v="1699.1653658769592"/>
    <n v="7342.8829868073681"/>
    <n v="-742.79690174915959"/>
    <n v="4.0027014246575359"/>
    <n v="4.4754164383561648"/>
    <n v="184"/>
    <n v="6"/>
    <n v="84"/>
    <n v="5"/>
    <n v="4"/>
    <n v="100"/>
    <n v="6"/>
    <n v="8"/>
    <n v="501.08124317495111"/>
    <n v="292.92233767590096"/>
    <n v="7"/>
    <n v="34.03870246575341"/>
    <n v="4.3428977424657536"/>
    <n v="6686.8160743729823"/>
    <n v="111"/>
    <n v="0"/>
    <n v="0.98702970317261129"/>
    <n v="59.46023500052442"/>
  </r>
  <r>
    <d v="2012-01-02T00:00:00"/>
    <x v="0"/>
    <x v="8"/>
    <n v="2"/>
    <n v="0.55000000000000004"/>
    <n v="0.6"/>
    <n v="1.4219178082191899"/>
    <n v="80"/>
    <n v="146"/>
    <n v="1.825"/>
    <n v="0.32444444444444442"/>
    <n v="107.45524282191782"/>
    <n v="26"/>
    <n v="33"/>
    <n v="13"/>
    <n v="38"/>
    <n v="35.99206183050849"/>
    <n v="49.680428012307708"/>
    <n v="18.899235132631588"/>
    <n v="8596.4194257534255"/>
    <n v="885.91626410958963"/>
    <n v="1457.3259663780821"/>
    <n v="2496.2711234301378"/>
    <n v="692.71189774027391"/>
    <n v="4836.0267023145216"/>
    <n v="2123.531648000001"/>
    <n v="645.84556416000021"/>
    <n v="718.17093504000036"/>
    <n v="922.77171765144146"/>
    <n v="985.05193282132666"/>
    <n v="283.90895707242998"/>
    <n v="1295.8155396548036"/>
    <n v="260.61757920000002"/>
    <n v="995.69290240000032"/>
    <n v="1623.9494920000002"/>
    <n v="773.98886400000026"/>
    <n v="1027.6206226547292"/>
    <n v="1179.7329434560043"/>
    <n v="294.44543935525581"/>
    <n v="1152.4498321340118"/>
    <n v="16624.132674663015"/>
    <n v="9339.8406005596808"/>
    <n v="7284.2920741033367"/>
    <n v="2631.1922119859041"/>
    <n v="1475.4114122658273"/>
    <n v="1633.1697284643219"/>
    <n v="1682.3582241235172"/>
    <n v="7422.1315768395698"/>
    <n v="-137.83950273623577"/>
    <n v="4.0723573479452071"/>
    <n v="4.3637990410958905"/>
    <n v="190"/>
    <n v="6"/>
    <n v="80"/>
    <n v="4"/>
    <n v="3"/>
    <n v="110"/>
    <n v="6"/>
    <n v="8"/>
    <n v="406.5520364104932"/>
    <n v="278.94778641484345"/>
    <n v="6"/>
    <n v="31.709913219178063"/>
    <n v="4.5351856843835616"/>
    <n v="6766.0097692961917"/>
    <n v="111"/>
    <n v="0"/>
    <n v="1.0766008803533043"/>
    <n v="65.62425291984988"/>
  </r>
  <r>
    <d v="2012-01-01T00:00:00"/>
    <x v="0"/>
    <x v="8"/>
    <n v="1"/>
    <n v="0.55000000000000004"/>
    <n v="0.64"/>
    <n v="1.4191780821917925"/>
    <n v="91"/>
    <n v="145"/>
    <n v="1.5934065934065933"/>
    <n v="0.32222222222222224"/>
    <n v="98.336256231220887"/>
    <n v="26"/>
    <n v="33"/>
    <n v="13"/>
    <n v="39"/>
    <n v="37.196232495936862"/>
    <n v="48.066280349841954"/>
    <n v="18.124308094836671"/>
    <n v="8948.5993170411002"/>
    <n v="949.75719978082259"/>
    <n v="1509.6907254180821"/>
    <n v="2501.0963591671239"/>
    <n v="716.35843924865753"/>
    <n v="5171.2109929880589"/>
    <n v="2194.5777172602748"/>
    <n v="624.86164454794539"/>
    <n v="706.84801569863021"/>
    <n v="963.02963653142899"/>
    <n v="921.25794878375098"/>
    <n v="280.64808129281749"/>
    <n v="1361.3517108988531"/>
    <n v="261.92727221917806"/>
    <n v="959.76983846575376"/>
    <n v="1567.4891778082192"/>
    <n v="744.33603682191801"/>
    <n v="1035.2862655913978"/>
    <n v="1115.9168103972527"/>
    <n v="319.76398556435777"/>
    <n v="1062.5552637620608"/>
    <n v="16958.166219643841"/>
    <n v="9363.0482519948691"/>
    <n v="7595.1179676489719"/>
    <n v="2636.7692054933077"/>
    <n v="1494.3210587455071"/>
    <n v="1634.2651002986804"/>
    <n v="1719.5281572363506"/>
    <n v="7484.8835217738451"/>
    <n v="110.23444587512677"/>
    <n v="4.1296345643835632"/>
    <n v="4.2789117397260279"/>
    <n v="202"/>
    <n v="7"/>
    <n v="91"/>
    <n v="5"/>
    <n v="3"/>
    <n v="111"/>
    <n v="6"/>
    <n v="8"/>
    <n v="415.57323286451543"/>
    <n v="273.05494894154924"/>
    <n v="7"/>
    <n v="32.206854246575325"/>
    <n v="4.4213351145205477"/>
    <n v="6647.6864827427744"/>
    <n v="111"/>
    <n v="0"/>
    <n v="1.1425204824814927"/>
    <n v="68.424486195035783"/>
  </r>
  <r>
    <d v="2011-12-31T00:00:00"/>
    <x v="1"/>
    <x v="9"/>
    <n v="7"/>
    <n v="0.67"/>
    <n v="0.94444444444444442"/>
    <n v="1.4164383561643952"/>
    <n v="165"/>
    <n v="282"/>
    <n v="1.709090909090909"/>
    <n v="0.62666666666666671"/>
    <n v="100.26930788432271"/>
    <n v="49"/>
    <n v="64"/>
    <n v="25"/>
    <n v="73"/>
    <n v="37.582073063886547"/>
    <n v="47.716674493019191"/>
    <n v="18.13629390471759"/>
    <n v="16544.435800913248"/>
    <n v="1730.0286949467284"/>
    <n v="2593.0865191890412"/>
    <n v="2687.6655857095898"/>
    <n v="1313.475357738082"/>
    <n v="11680.237033223266"/>
    <n v="4246.7742562191797"/>
    <n v="1192.9168623254798"/>
    <n v="1323.949455044384"/>
    <n v="1731.2617470878272"/>
    <n v="1070.7729188547225"/>
    <n v="502.94718567042446"/>
    <n v="3458.65872197607"/>
    <n v="488.40031509041086"/>
    <n v="1926.6474376767128"/>
    <n v="3076.7272836164384"/>
    <n v="1427.4310550794528"/>
    <n v="1993.4734155356832"/>
    <n v="1284.5453490859381"/>
    <n v="568.59889063444894"/>
    <n v="3072.5884362069437"/>
    <n v="31957.311160912042"/>
    <n v="13745.826969505755"/>
    <n v="18211.484191406278"/>
    <n v="2743.1172223597637"/>
    <n v="2088.3563534485074"/>
    <n v="1909.2200992142093"/>
    <n v="2037.5105927230607"/>
    <n v="8778.2042677455429"/>
    <n v="9433.2799236607425"/>
    <n v="3.9767306301369878"/>
    <n v="4.2830809726027406"/>
    <n v="376"/>
    <n v="12"/>
    <n v="165"/>
    <n v="11"/>
    <n v="7"/>
    <n v="211"/>
    <n v="12"/>
    <n v="16"/>
    <n v="719.3702686512778"/>
    <n v="438.57579073537096"/>
    <n v="13"/>
    <n v="33.558493739726011"/>
    <n v="4.5655041008219186"/>
    <n v="7237.4776315380614"/>
    <n v="117"/>
    <n v="0"/>
    <n v="2.516275022674729"/>
    <n v="155.65371103766049"/>
  </r>
  <r>
    <d v="2011-12-30T00:00:00"/>
    <x v="1"/>
    <x v="9"/>
    <n v="6"/>
    <n v="0.67"/>
    <n v="1"/>
    <n v="1.4136986301369978"/>
    <n v="165"/>
    <n v="260"/>
    <n v="1.5757575757575757"/>
    <n v="0.57777777777777772"/>
    <n v="99.555932453300144"/>
    <n v="45"/>
    <n v="56"/>
    <n v="23"/>
    <n v="68"/>
    <n v="37.887181662823835"/>
    <n v="47.715818301369886"/>
    <n v="19.395367594520557"/>
    <n v="16426.728854794525"/>
    <n v="1861.4028843835627"/>
    <n v="2950.5743248832878"/>
    <n v="2750.761207232877"/>
    <n v="1455.1569197063011"/>
    <n v="11131.63928735562"/>
    <n v="3826.6053479452075"/>
    <n v="1097.4638209315074"/>
    <n v="1318.8849964273979"/>
    <n v="1873.694206508316"/>
    <n v="1012.4486462489673"/>
    <n v="583.68614400295098"/>
    <n v="2773.1251685438783"/>
    <n v="454.92451594520543"/>
    <n v="1706.8186862465759"/>
    <n v="2941.0378257534253"/>
    <n v="1346.2618441643842"/>
    <n v="2110.7250246178401"/>
    <n v="1227.16246257323"/>
    <n v="587.0377930680088"/>
    <n v="2524.1175918505114"/>
    <n v="30980.128776591788"/>
    <n v="14551.246728841779"/>
    <n v="16428.882047750008"/>
    <n v="2785.4025900658598"/>
    <n v="2148.0597619513437"/>
    <n v="1956.188424521491"/>
    <n v="2115.4970940923354"/>
    <n v="9005.1478706310299"/>
    <n v="7423.7341771189786"/>
    <n v="4.0010414136986316"/>
    <n v="4.4697804931506857"/>
    <n v="357"/>
    <n v="12"/>
    <n v="165"/>
    <n v="10"/>
    <n v="7"/>
    <n v="192"/>
    <n v="12"/>
    <n v="14"/>
    <n v="737.33558594534509"/>
    <n v="469.87267664461507"/>
    <n v="13"/>
    <n v="32.182063506849296"/>
    <n v="4.4866434673972613"/>
    <n v="7218.6943881077623"/>
    <n v="117"/>
    <n v="0"/>
    <n v="2.2758799811244694"/>
    <n v="140.4177952799146"/>
  </r>
  <r>
    <d v="2011-12-29T00:00:00"/>
    <x v="1"/>
    <x v="9"/>
    <n v="5"/>
    <n v="0.67"/>
    <n v="0.79999999999999993"/>
    <n v="1.4109589041096005"/>
    <n v="130"/>
    <n v="219"/>
    <n v="1.6846153846153846"/>
    <n v="0.48666666666666669"/>
    <n v="105.41157415384619"/>
    <n v="39"/>
    <n v="46"/>
    <n v="20"/>
    <n v="57"/>
    <n v="38.563629176470606"/>
    <n v="49.56772320000001"/>
    <n v="19.170854905263162"/>
    <n v="13703.504640000005"/>
    <n v="1557.5599035616449"/>
    <n v="2182.9858522126024"/>
    <n v="2605.9069676712329"/>
    <n v="1118.3636792810958"/>
    <n v="9353.8080443967192"/>
    <n v="3277.9084800000014"/>
    <n v="991.35446400000023"/>
    <n v="1092.7387296000002"/>
    <n v="1531.4323606037385"/>
    <n v="1056.3923385461824"/>
    <n v="430.93669476306303"/>
    <n v="2343.2402796870178"/>
    <n v="387.47208599999993"/>
    <n v="1449.2405760000004"/>
    <n v="2477.1918600000008"/>
    <n v="1156.0596480000004"/>
    <n v="1665.8181550721108"/>
    <n v="1204.541189616659"/>
    <n v="476.85109549677378"/>
    <n v="2122.7537298144575"/>
    <n v="26093.030387161656"/>
    <n v="12273.228333263458"/>
    <n v="13819.802053898195"/>
    <n v="2697.158864623063"/>
    <n v="1874.5125171853404"/>
    <n v="1814.8569797807897"/>
    <n v="1898.2634294599914"/>
    <n v="8284.7917910491851"/>
    <n v="5535.0102628490131"/>
    <n v="4.1407101369863026"/>
    <n v="4.3181277397260285"/>
    <n v="292"/>
    <n v="10"/>
    <n v="130"/>
    <n v="9"/>
    <n v="5"/>
    <n v="162"/>
    <n v="9"/>
    <n v="13"/>
    <n v="636.16608452545415"/>
    <n v="409.95525102522004"/>
    <n v="11"/>
    <n v="32.942259863013682"/>
    <n v="4.5652089205479456"/>
    <n v="7024.5675875325251"/>
    <n v="117"/>
    <n v="0"/>
    <n v="1.9673527062969847"/>
    <n v="118.11796627263413"/>
  </r>
  <r>
    <d v="2011-12-28T00:00:00"/>
    <x v="1"/>
    <x v="9"/>
    <n v="4"/>
    <n v="0.67"/>
    <n v="0.73333333333333339"/>
    <n v="1.4082191780822031"/>
    <n v="124"/>
    <n v="200"/>
    <n v="1.6129032258064515"/>
    <n v="0.44444444444444442"/>
    <n v="95.843515750773349"/>
    <n v="34"/>
    <n v="45"/>
    <n v="17"/>
    <n v="55"/>
    <n v="38.450367123287684"/>
    <n v="52.169716602739754"/>
    <n v="17.754505034122047"/>
    <n v="11884.595953095895"/>
    <n v="1420.7434781004577"/>
    <n v="2155.5524678557804"/>
    <n v="2755.8622490301368"/>
    <n v="1016.7948408881097"/>
    <n v="7377.1298734223255"/>
    <n v="3037.579002739727"/>
    <n v="886.88518224657582"/>
    <n v="976.49777687671269"/>
    <n v="1316.0342505332021"/>
    <n v="1020.5694740128932"/>
    <n v="405.22585769271905"/>
    <n v="2159.1323796242013"/>
    <n v="338.6036120547945"/>
    <n v="1304.7259528767129"/>
    <n v="2313.5271123287675"/>
    <n v="967.42813808219228"/>
    <n v="1518.053144303115"/>
    <n v="1216.6567309268955"/>
    <n v="443.29227148909234"/>
    <n v="1746.2826686233643"/>
    <n v="23130.586208401837"/>
    <n v="11848.041286731945"/>
    <n v="11282.544921669891"/>
    <n v="2651.0727524298686"/>
    <n v="1752.7911951928822"/>
    <n v="1774.7246854997693"/>
    <n v="1838.1794723939302"/>
    <n v="8016.7681055164503"/>
    <n v="3265.7768161534423"/>
    <n v="4.0743656876712349"/>
    <n v="4.5804736849315084"/>
    <n v="275"/>
    <n v="9"/>
    <n v="124"/>
    <n v="8"/>
    <n v="5"/>
    <n v="151"/>
    <n v="9"/>
    <n v="12"/>
    <n v="621.50584073437381"/>
    <n v="381.31404786102718"/>
    <n v="9"/>
    <n v="33.801287780821902"/>
    <n v="4.2983288197260281"/>
    <n v="7113.94665591382"/>
    <n v="117"/>
    <n v="0"/>
    <n v="1.58597547428764"/>
    <n v="96.432007877520434"/>
  </r>
  <r>
    <d v="2011-12-27T00:00:00"/>
    <x v="1"/>
    <x v="9"/>
    <n v="3"/>
    <n v="0.67"/>
    <n v="0.55555555555555558"/>
    <n v="1.4054794520548057"/>
    <n v="89"/>
    <n v="153"/>
    <n v="1.7191011235955056"/>
    <n v="0.34"/>
    <n v="107.22193114770924"/>
    <n v="28"/>
    <n v="34"/>
    <n v="13"/>
    <n v="42"/>
    <n v="37.658370432169697"/>
    <n v="52.853397790684944"/>
    <n v="17.69606057800392"/>
    <n v="9542.751872146122"/>
    <n v="1039.9305162861499"/>
    <n v="1610.9165859945201"/>
    <n v="2742.6200974027402"/>
    <n v="804.49947563835622"/>
    <n v="5424.6462293966542"/>
    <n v="2334.8189667945212"/>
    <n v="687.09417127890424"/>
    <n v="743.23454427616457"/>
    <n v="1045.1402406627276"/>
    <n v="1026.6746924238735"/>
    <n v="299.58371085408862"/>
    <n v="1393.7490384088999"/>
    <n v="271.52930958904108"/>
    <n v="1067.4297831452056"/>
    <n v="1689.5876769863014"/>
    <n v="780.34148856986315"/>
    <n v="1086.8328947953992"/>
    <n v="1257.284658719936"/>
    <n v="340.17473797733368"/>
    <n v="1124.5959667977422"/>
    <n v="18156.718329072271"/>
    <n v="10213.727094468975"/>
    <n v="7942.9912346032961"/>
    <n v="2596.1161859067106"/>
    <n v="1478.3966107824176"/>
    <n v="1628.0805467354016"/>
    <n v="1714.1082387412537"/>
    <n v="7416.7015821657833"/>
    <n v="526.28965243751281"/>
    <n v="4.0863007561643849"/>
    <n v="4.6202304246575352"/>
    <n v="206"/>
    <n v="7"/>
    <n v="89"/>
    <n v="6"/>
    <n v="4"/>
    <n v="117"/>
    <n v="6"/>
    <n v="8"/>
    <n v="579.55462461074353"/>
    <n v="283.7571026937577"/>
    <n v="7"/>
    <n v="31.799556561643818"/>
    <n v="4.355032648767124"/>
    <n v="7103.4723972719185"/>
    <n v="117"/>
    <n v="0"/>
    <n v="1.1181842893700542"/>
    <n v="67.888813970968343"/>
  </r>
  <r>
    <d v="2011-12-26T00:00:00"/>
    <x v="1"/>
    <x v="9"/>
    <n v="2"/>
    <n v="0.67"/>
    <n v="0.55555555555555558"/>
    <n v="1.4027397260274084"/>
    <n v="92"/>
    <n v="151"/>
    <n v="1.6413043478260869"/>
    <n v="0.33555555555555555"/>
    <n v="102.4019433789955"/>
    <n v="28"/>
    <n v="33"/>
    <n v="14"/>
    <n v="41"/>
    <n v="36.490456134740633"/>
    <n v="48.337268371819974"/>
    <n v="16.978342056344808"/>
    <n v="9420.9787908675862"/>
    <n v="1050.1539616438361"/>
    <n v="1522.438223079452"/>
    <n v="2697.7947879452058"/>
    <n v="806.90224175342462"/>
    <n v="5443.9974997333402"/>
    <n v="2225.9178242191788"/>
    <n v="676.72175720547966"/>
    <n v="696.11202431013714"/>
    <n v="1042.1041570382388"/>
    <n v="974.49396827834812"/>
    <n v="302.37005603596293"/>
    <n v="1279.783424382246"/>
    <n v="278.70684756164383"/>
    <n v="1057.421641643836"/>
    <n v="1667.4565117808222"/>
    <n v="799.14883226301401"/>
    <n v="1129.7131705046068"/>
    <n v="1259.4645568087758"/>
    <n v="334.8408493464259"/>
    <n v="1078.7152565895076"/>
    <n v="17872.618191495534"/>
    <n v="10070.122010790441"/>
    <n v="7802.496180705094"/>
    <n v="2579.8762318081685"/>
    <n v="1497.9306895986006"/>
    <n v="1620.8872706614579"/>
    <n v="1735.2839434847876"/>
    <n v="7433.9781355530149"/>
    <n v="368.51804515207823"/>
    <n v="3.9499554739726039"/>
    <n v="4.4507945205479462"/>
    <n v="208"/>
    <n v="7"/>
    <n v="92"/>
    <n v="6"/>
    <n v="3"/>
    <n v="116"/>
    <n v="7"/>
    <n v="9"/>
    <n v="491.78497038046453"/>
    <n v="319.85768018655858"/>
    <n v="7"/>
    <n v="32.987543342465734"/>
    <n v="4.2455823101369861"/>
    <n v="6995.6542984788648"/>
    <n v="117"/>
    <n v="0"/>
    <n v="1.1153347275038545"/>
    <n v="66.688001544487989"/>
  </r>
  <r>
    <d v="2011-12-25T00:00:00"/>
    <x v="1"/>
    <x v="9"/>
    <n v="1"/>
    <n v="0.67"/>
    <n v="0.60000000000000009"/>
    <n v="1.400000000000011"/>
    <n v="105"/>
    <n v="166"/>
    <n v="1.5809523809523809"/>
    <n v="0.36888888888888888"/>
    <n v="93.351291428571457"/>
    <n v="29"/>
    <n v="35"/>
    <n v="14"/>
    <n v="44"/>
    <n v="38.652768000000016"/>
    <n v="52.459581805714308"/>
    <n v="17.975688480000006"/>
    <n v="9801.8856000000033"/>
    <n v="1065.8008920000007"/>
    <n v="1680.145016832"/>
    <n v="2589.8061312000004"/>
    <n v="829.40259225599993"/>
    <n v="5768.3327517120033"/>
    <n v="2473.777152000001"/>
    <n v="734.43414528000028"/>
    <n v="790.93029312000033"/>
    <n v="1127.7213432678518"/>
    <n v="1069.5597464480256"/>
    <n v="330.90333404413741"/>
    <n v="1470.957166639987"/>
    <n v="297.56296799999996"/>
    <n v="1058.3118848000001"/>
    <n v="1908.9624840000001"/>
    <n v="877.60189440000033"/>
    <n v="1168.8912403277948"/>
    <n v="1288.9086492517083"/>
    <n v="345.05062772829507"/>
    <n v="1339.588713892203"/>
    <n v="19009.267313600005"/>
    <n v="10430.388681355815"/>
    <n v="8578.8786322441938"/>
    <n v="2607.0288240883524"/>
    <n v="1586.5125940313451"/>
    <n v="1643.76730548254"/>
    <n v="1728.2339105454801"/>
    <n v="7565.5426341477178"/>
    <n v="1013.3359980964724"/>
    <n v="4.0442688000000011"/>
    <n v="4.3792920000000004"/>
    <n v="227"/>
    <n v="8"/>
    <n v="105"/>
    <n v="7"/>
    <n v="4"/>
    <n v="122"/>
    <n v="8"/>
    <n v="9"/>
    <n v="534.21801088731434"/>
    <n v="352.28799347475621"/>
    <n v="8"/>
    <n v="34.110040999999981"/>
    <n v="4.33288984"/>
    <n v="7033.8975861704166"/>
    <n v="117"/>
    <n v="0"/>
    <n v="1.2196479302046446"/>
    <n v="73.323748993540121"/>
  </r>
  <r>
    <d v="2011-12-24T00:00:00"/>
    <x v="1"/>
    <x v="9"/>
    <n v="7"/>
    <n v="0.67"/>
    <n v="0.94444444444444442"/>
    <n v="1.3972602739726137"/>
    <n v="161"/>
    <n v="269"/>
    <n v="1.670807453416149"/>
    <n v="0.59777777777777774"/>
    <n v="102.50719602938258"/>
    <n v="49"/>
    <n v="58"/>
    <n v="24"/>
    <n v="76"/>
    <n v="36.680271074126239"/>
    <n v="50.367841528767144"/>
    <n v="17.891820297837064"/>
    <n v="16503.658560730597"/>
    <n v="1751.3615928462721"/>
    <n v="2811.4025998027391"/>
    <n v="2742.3759096986305"/>
    <n v="1343.412666476712"/>
    <n v="11357.828977598787"/>
    <n v="3924.7890049315079"/>
    <n v="1208.8281966904115"/>
    <n v="1359.7783426356168"/>
    <n v="1670.7541519319252"/>
    <n v="1003.0659368708655"/>
    <n v="536.63026069177579"/>
    <n v="3282.9451947629682"/>
    <n v="498.91901671232864"/>
    <n v="1879.8664521643846"/>
    <n v="2913.334928493151"/>
    <n v="1375.6359899178085"/>
    <n v="1997.2343151955733"/>
    <n v="1263.8208102308363"/>
    <n v="569.82223162916557"/>
    <n v="2836.8790302320986"/>
    <n v="31416.172085122074"/>
    <n v="13938.518882528224"/>
    <n v="17477.653202593854"/>
    <n v="2731.9104712744775"/>
    <n v="2075.5465760861734"/>
    <n v="1935.4968154936282"/>
    <n v="1993.6335836778799"/>
    <n v="8736.5874465321594"/>
    <n v="8741.065756061691"/>
    <n v="4.0438490958904119"/>
    <n v="4.3345001369863017"/>
    <n v="368"/>
    <n v="12"/>
    <n v="161"/>
    <n v="11"/>
    <n v="7"/>
    <n v="207"/>
    <n v="11"/>
    <n v="15"/>
    <n v="771.11454141369848"/>
    <n v="403.24497143410014"/>
    <n v="13"/>
    <n v="32.568152054794503"/>
    <n v="4.3108892493150686"/>
    <n v="7194.7910338199144"/>
    <n v="117"/>
    <n v="0"/>
    <n v="2.4292092877247171"/>
    <n v="149.38165130422098"/>
  </r>
  <r>
    <d v="2011-12-23T00:00:00"/>
    <x v="1"/>
    <x v="9"/>
    <n v="6"/>
    <n v="0.67"/>
    <n v="1"/>
    <n v="1.3945205479452163"/>
    <n v="163"/>
    <n v="272"/>
    <n v="1.6687116564417177"/>
    <n v="0.60444444444444445"/>
    <n v="99.385748839398289"/>
    <n v="46"/>
    <n v="57"/>
    <n v="25"/>
    <n v="76"/>
    <n v="38.213443583455259"/>
    <n v="46.31929730314522"/>
    <n v="17.499793838327331"/>
    <n v="16199.877060821922"/>
    <n v="1921.2300846575351"/>
    <n v="2979.7247233578078"/>
    <n v="2647.551133282192"/>
    <n v="1502.6075388493152"/>
    <n v="10991.223749990144"/>
    <n v="3935.984689095892"/>
    <n v="1157.9824325786306"/>
    <n v="1329.9843317128771"/>
    <n v="1781.992595914247"/>
    <n v="1000.9912391522116"/>
    <n v="556.53380661888752"/>
    <n v="3084.4338117020543"/>
    <n v="486.63460681643829"/>
    <n v="1761.0322453041099"/>
    <n v="3076.1961915616444"/>
    <n v="1404.6175624767127"/>
    <n v="2078.1415902911372"/>
    <n v="1289.5333163915695"/>
    <n v="596.74410151142138"/>
    <n v="2764.0615979647778"/>
    <n v="31273.539205025761"/>
    <n v="14433.82004536879"/>
    <n v="16839.719159656976"/>
    <n v="2759.3308540336061"/>
    <n v="2191.7132994493541"/>
    <n v="1974.6758050308185"/>
    <n v="2114.4769374489333"/>
    <n v="9040.196895962712"/>
    <n v="7799.5222636942599"/>
    <n v="4.055782027397262"/>
    <n v="4.3653626506849319"/>
    <n v="367"/>
    <n v="12"/>
    <n v="163"/>
    <n v="11"/>
    <n v="7"/>
    <n v="204"/>
    <n v="12"/>
    <n v="15"/>
    <n v="787.34908661845191"/>
    <n v="441.99498198776638"/>
    <n v="12"/>
    <n v="32.243221643835597"/>
    <n v="4.385073132054794"/>
    <n v="7145.5403720528575"/>
    <n v="117"/>
    <n v="0"/>
    <n v="2.3566753923215265"/>
    <n v="143.92922358681176"/>
  </r>
  <r>
    <d v="2011-12-22T00:00:00"/>
    <x v="1"/>
    <x v="9"/>
    <n v="5"/>
    <n v="0.67"/>
    <n v="0.79999999999999993"/>
    <n v="1.3917808219178189"/>
    <n v="138"/>
    <n v="210"/>
    <n v="1.5217391304347827"/>
    <n v="0.46666666666666667"/>
    <n v="94.293360066706398"/>
    <n v="39"/>
    <n v="46"/>
    <n v="18"/>
    <n v="56"/>
    <n v="37.244081095890429"/>
    <n v="50.020131057534265"/>
    <n v="18.188911836986311"/>
    <n v="13012.483689205483"/>
    <n v="1535.2966663013708"/>
    <n v="2370.1983974610412"/>
    <n v="2755.371530169863"/>
    <n v="1173.4909450520545"/>
    <n v="8248.7194828238935"/>
    <n v="3165.7468931506864"/>
    <n v="900.36235903561681"/>
    <n v="1018.5790628712333"/>
    <n v="1455.1276117670602"/>
    <n v="1056.1728891509924"/>
    <n v="423.8868919505498"/>
    <n v="2149.5009221889341"/>
    <n v="374.23002476712321"/>
    <n v="1359.5132212602746"/>
    <n v="2316.3864854794524"/>
    <n v="1103.4889170410963"/>
    <n v="1662.5041879077005"/>
    <n v="1284.2721841386258"/>
    <n v="496.63671317827846"/>
    <n v="1710.2055633233417"/>
    <n v="24786.087319112339"/>
    <n v="12677.661350776167"/>
    <n v="12108.425968336169"/>
    <n v="2700.3227335970714"/>
    <n v="1867.1834611801344"/>
    <n v="1823.9027726941249"/>
    <n v="1908.4948314692681"/>
    <n v="8299.9037989405988"/>
    <n v="3808.5221693955737"/>
    <n v="4.2365142246575358"/>
    <n v="4.5697560821917813"/>
    <n v="297"/>
    <n v="10"/>
    <n v="138"/>
    <n v="8"/>
    <n v="6"/>
    <n v="159"/>
    <n v="9"/>
    <n v="13"/>
    <n v="639.0351609968219"/>
    <n v="406.12655750383175"/>
    <n v="10"/>
    <n v="33.53057189041094"/>
    <n v="4.4111622334246574"/>
    <n v="7256.0747903371393"/>
    <n v="117"/>
    <n v="0"/>
    <n v="1.6687294878025334"/>
    <n v="103.49082024218947"/>
  </r>
  <r>
    <d v="2011-12-21T00:00:00"/>
    <x v="1"/>
    <x v="9"/>
    <n v="4"/>
    <n v="0.67"/>
    <n v="0.73333333333333339"/>
    <n v="1.3890410958904216"/>
    <n v="122"/>
    <n v="200"/>
    <n v="1.639344262295082"/>
    <n v="0.44444444444444442"/>
    <n v="99.878033448012602"/>
    <n v="34"/>
    <n v="44"/>
    <n v="18"/>
    <n v="53"/>
    <n v="38.990823182297163"/>
    <n v="47.050604712328777"/>
    <n v="18.44767244042389"/>
    <n v="12185.120080657538"/>
    <n v="1429.0340617716902"/>
    <n v="2099.7032039171509"/>
    <n v="2752.6581393534248"/>
    <n v="1076.7733621269042"/>
    <n v="7685.0194370317467"/>
    <n v="3041.2842082191787"/>
    <n v="846.91088482191799"/>
    <n v="977.72663934246611"/>
    <n v="1362.2926728121333"/>
    <n v="971.28215128317925"/>
    <n v="389.79480207474313"/>
    <n v="2142.5521062135072"/>
    <n v="369.55442958904104"/>
    <n v="1365.3393183561648"/>
    <n v="2339.856290410959"/>
    <n v="1024.4859090410962"/>
    <n v="1424.1445510975464"/>
    <n v="1240.6306297678668"/>
    <n v="456.14184436775491"/>
    <n v="1978.3189221640932"/>
    <n v="23579.311822210053"/>
    <n v="11773.421356800705"/>
    <n v="11805.890465409348"/>
    <n v="2645.0513947088207"/>
    <n v="1763.2899034054376"/>
    <n v="1767.7487077274145"/>
    <n v="1842.2041262916562"/>
    <n v="8018.2941321333292"/>
    <n v="3787.5963332760184"/>
    <n v="3.9808396273972617"/>
    <n v="4.538308356164384"/>
    <n v="271"/>
    <n v="9"/>
    <n v="122"/>
    <n v="8"/>
    <n v="6"/>
    <n v="149"/>
    <n v="8"/>
    <n v="11"/>
    <n v="680.39250717675986"/>
    <n v="347.27532145792657"/>
    <n v="9"/>
    <n v="33.633501999999986"/>
    <n v="4.4459929873972603"/>
    <n v="7080.6120361715275"/>
    <n v="117"/>
    <n v="1"/>
    <n v="1.6673545175330307"/>
    <n v="100.9050467129004"/>
  </r>
  <r>
    <d v="2011-12-20T00:00:00"/>
    <x v="1"/>
    <x v="9"/>
    <n v="3"/>
    <n v="0.67"/>
    <n v="0.55555555555555558"/>
    <n v="1.3863013698630242"/>
    <n v="91"/>
    <n v="153"/>
    <n v="1.6813186813186813"/>
    <n v="0.34"/>
    <n v="102.35348310502287"/>
    <n v="26"/>
    <n v="33"/>
    <n v="13"/>
    <n v="42"/>
    <n v="38.203321465521263"/>
    <n v="53.946393702676524"/>
    <n v="17.577320601487287"/>
    <n v="9314.1669625570812"/>
    <n v="1048.3125324200919"/>
    <n v="1579.6686788383561"/>
    <n v="2621.0001197589045"/>
    <n v="778.38656008767134"/>
    <n v="5383.4241362922412"/>
    <n v="2253.9959664657545"/>
    <n v="701.30311813479477"/>
    <n v="738.24746526246611"/>
    <n v="1024.9072254797923"/>
    <n v="971.25332028809862"/>
    <n v="324.34196589580722"/>
    <n v="1373.0440381993167"/>
    <n v="269.13788689315066"/>
    <n v="996.46573729315105"/>
    <n v="1685.8554746301368"/>
    <n v="784.42547690958929"/>
    <n v="1089.0484200766246"/>
    <n v="1252.7134005886326"/>
    <n v="344.23412745367057"/>
    <n v="1049.8886276070998"/>
    <n v="17791.910620566217"/>
    <n v="9985.553818467557"/>
    <n v="7806.3568020986577"/>
    <n v="2586.8177383071129"/>
    <n v="1487.984253971209"/>
    <n v="1649.1186822167622"/>
    <n v="1721.6612334169181"/>
    <n v="7445.5819079120029"/>
    <n v="360.77489418665755"/>
    <n v="3.9186823890410967"/>
    <n v="4.5558040547945211"/>
    <n v="205"/>
    <n v="7"/>
    <n v="91"/>
    <n v="6"/>
    <n v="4"/>
    <n v="114"/>
    <n v="7"/>
    <n v="9"/>
    <n v="547.1489405148277"/>
    <n v="325.68456304051904"/>
    <n v="7"/>
    <n v="31.629985397260256"/>
    <n v="4.2360156230136994"/>
    <n v="6914.4210312813266"/>
    <n v="117"/>
    <n v="0"/>
    <n v="1.1289964505751315"/>
    <n v="66.720998308535542"/>
  </r>
  <r>
    <d v="2011-12-19T00:00:00"/>
    <x v="1"/>
    <x v="9"/>
    <n v="2"/>
    <n v="0.67"/>
    <n v="0.55555555555555558"/>
    <n v="1.3835616438356269"/>
    <n v="93"/>
    <n v="157"/>
    <n v="1.6881720430107527"/>
    <n v="0.34888888888888892"/>
    <n v="98.743808513772336"/>
    <n v="29"/>
    <n v="34"/>
    <n v="14"/>
    <n v="41"/>
    <n v="36.341069589041112"/>
    <n v="50.515428018786714"/>
    <n v="17.844195276445046"/>
    <n v="9183.1741917808267"/>
    <n v="1064.7338652968042"/>
    <n v="1579.7214917260274"/>
    <n v="2676.1827274520547"/>
    <n v="803.05194082191781"/>
    <n v="5188.9518970776307"/>
    <n v="2289.48738410959"/>
    <n v="707.21599226301396"/>
    <n v="731.61200633424687"/>
    <n v="1023.91757351583"/>
    <n v="983.49258810513993"/>
    <n v="320.95121096204542"/>
    <n v="1399.9540101238354"/>
    <n v="284.821236"/>
    <n v="1063.2501795068497"/>
    <n v="1757.8976860273974"/>
    <n v="773.83281797260304"/>
    <n v="1170.2974513444656"/>
    <n v="1216.5252762043217"/>
    <n v="330.21832938802731"/>
    <n v="1162.7608625700354"/>
    <n v="17856.025359291332"/>
    <n v="10104.35858951983"/>
    <n v="7751.666769771502"/>
    <n v="2596.9522478995632"/>
    <n v="1502.6240578630473"/>
    <n v="1639.5338651576437"/>
    <n v="1724.8005985588343"/>
    <n v="7463.9107694790882"/>
    <n v="287.75600029241377"/>
    <n v="3.9141596712328783"/>
    <n v="4.6667207876712338"/>
    <n v="211"/>
    <n v="7"/>
    <n v="93"/>
    <n v="6"/>
    <n v="4"/>
    <n v="118"/>
    <n v="7"/>
    <n v="9"/>
    <n v="543.97378064516136"/>
    <n v="315.71001662142584"/>
    <n v="7"/>
    <n v="32.753151027397244"/>
    <n v="4.5375046684931517"/>
    <n v="6953.7623900811668"/>
    <n v="117"/>
    <n v="0"/>
    <n v="1.114744268631966"/>
    <n v="66.253562134799168"/>
  </r>
  <r>
    <d v="2011-12-18T00:00:00"/>
    <x v="1"/>
    <x v="9"/>
    <n v="1"/>
    <n v="0.67"/>
    <n v="0.60000000000000009"/>
    <n v="1.3808219178082295"/>
    <n v="96"/>
    <n v="166"/>
    <n v="1.7291666666666667"/>
    <n v="0.36888888888888888"/>
    <n v="104.55851490410966"/>
    <n v="31"/>
    <n v="37"/>
    <n v="15"/>
    <n v="44"/>
    <n v="36.244456051571319"/>
    <n v="50.425451107068511"/>
    <n v="18.25500258963886"/>
    <n v="10037.617430794528"/>
    <n v="1099.4839653698639"/>
    <n v="1631.0102280065755"/>
    <n v="2744.5189042849315"/>
    <n v="850.99948535934266"/>
    <n v="5910.5727785135423"/>
    <n v="2464.6230115068497"/>
    <n v="756.38176660602767"/>
    <n v="803.22011394410981"/>
    <n v="1133.5146480176638"/>
    <n v="1036.6235763306397"/>
    <n v="346.63499018182478"/>
    <n v="1507.4516775268592"/>
    <n v="282.00311763287664"/>
    <n v="1139.6018428493157"/>
    <n v="1882.6844429589044"/>
    <n v="843.33198483287697"/>
    <n v="1239.5379795213926"/>
    <n v="1233.5568263243365"/>
    <n v="347.26782912524203"/>
    <n v="1327.2587533030028"/>
    <n v="19308.947676495351"/>
    <n v="10563.664467151948"/>
    <n v="8745.2832093434045"/>
    <n v="2613.2974695686548"/>
    <n v="1544.0544028031784"/>
    <n v="1682.4246855309052"/>
    <n v="1738.34319825389"/>
    <n v="7578.1197561566278"/>
    <n v="1167.1634531867749"/>
    <n v="4.1442160767123299"/>
    <n v="4.297191452054796"/>
    <n v="223"/>
    <n v="7"/>
    <n v="96"/>
    <n v="6"/>
    <n v="4"/>
    <n v="127"/>
    <n v="7"/>
    <n v="10"/>
    <n v="544.43006433863013"/>
    <n v="336.8909027323794"/>
    <n v="8"/>
    <n v="32.428035068493138"/>
    <n v="4.2182566465753428"/>
    <n v="7105.3372825948318"/>
    <n v="117"/>
    <n v="0"/>
    <n v="1.2308047966654263"/>
    <n v="74.746010336268412"/>
  </r>
  <r>
    <d v="2011-12-17T00:00:00"/>
    <x v="1"/>
    <x v="9"/>
    <n v="7"/>
    <n v="0.67"/>
    <n v="0.94444444444444442"/>
    <n v="1.3780821917808321"/>
    <n v="166"/>
    <n v="276"/>
    <n v="1.6626506024096386"/>
    <n v="0.61333333333333329"/>
    <n v="97.459366832810701"/>
    <n v="48"/>
    <n v="59"/>
    <n v="25"/>
    <n v="72"/>
    <n v="37.988461630008985"/>
    <n v="46.8747417347507"/>
    <n v="18.973321920000007"/>
    <n v="16178.254894246576"/>
    <n v="1697.0343267123296"/>
    <n v="2664.1989437983557"/>
    <n v="2504.9898692383563"/>
    <n v="1300.3657011550683"/>
    <n v="11405.734706767125"/>
    <n v="4064.7653944109611"/>
    <n v="1171.8685433687674"/>
    <n v="1366.0791782400006"/>
    <n v="1733.8131566160555"/>
    <n v="971.16682730285549"/>
    <n v="533.56256370491451"/>
    <n v="3364.1705683959044"/>
    <n v="466.92586435068489"/>
    <n v="1832.0696221808223"/>
    <n v="2923.946646575343"/>
    <n v="1351.6990295671239"/>
    <n v="1843.6779668148811"/>
    <n v="1291.400232299917"/>
    <n v="547.7726814083843"/>
    <n v="2891.7902821507914"/>
    <n v="31052.643499652608"/>
    <n v="13390.947942338786"/>
    <n v="17661.695557313822"/>
    <n v="2752.8920364287478"/>
    <n v="2093.2164322877993"/>
    <n v="1923.1234508130142"/>
    <n v="2042.495296172621"/>
    <n v="8811.7272157021835"/>
    <n v="8849.9683416116386"/>
    <n v="4.1355557260273983"/>
    <n v="4.4036623972602742"/>
    <n v="370"/>
    <n v="13"/>
    <n v="166"/>
    <n v="11"/>
    <n v="7"/>
    <n v="204"/>
    <n v="13"/>
    <n v="15"/>
    <n v="701.51795937019301"/>
    <n v="444.50583986993684"/>
    <n v="13"/>
    <n v="33.584506027397246"/>
    <n v="4.2137491156164391"/>
    <n v="6969.8705579841271"/>
    <n v="115"/>
    <n v="1"/>
    <n v="2.5340062502426237"/>
    <n v="153.57996136794628"/>
  </r>
  <r>
    <d v="2011-12-16T00:00:00"/>
    <x v="1"/>
    <x v="9"/>
    <n v="6"/>
    <n v="0.67"/>
    <n v="1"/>
    <n v="1.3753424657534348"/>
    <n v="172"/>
    <n v="281"/>
    <n v="1.6337209302325582"/>
    <n v="0.62444444444444447"/>
    <n v="101.72628569608159"/>
    <n v="51"/>
    <n v="62"/>
    <n v="25"/>
    <n v="79"/>
    <n v="36.509038469632699"/>
    <n v="51.499171133457558"/>
    <n v="16.673446108465413"/>
    <n v="17496.921139726033"/>
    <n v="1906.4753446575353"/>
    <n v="2880.7900712679448"/>
    <n v="2633.8449781479453"/>
    <n v="1359.7129933150684"/>
    <n v="12529.048441652611"/>
    <n v="4125.5213470684948"/>
    <n v="1287.4792783364389"/>
    <n v="1317.2022425687676"/>
    <n v="1815.5879345440801"/>
    <n v="1015.0947687722316"/>
    <n v="543.27461775024767"/>
    <n v="3356.2455469071419"/>
    <n v="523.28685018082194"/>
    <n v="1812.6791974575351"/>
    <n v="3221.2501670136994"/>
    <n v="1407.3494494684937"/>
    <n v="1929.7741909318454"/>
    <n v="1195.8677932438638"/>
    <n v="622.08053760259565"/>
    <n v="3216.8431423422453"/>
    <n v="33098.165016477818"/>
    <n v="13996.027885575822"/>
    <n v="19102.137130901996"/>
    <n v="2747.8753179898522"/>
    <n v="2216.2796265968109"/>
    <n v="1950.8101873396727"/>
    <n v="2047.7415089299416"/>
    <n v="8962.7066408562769"/>
    <n v="10139.430490045719"/>
    <n v="4.2585627945205502"/>
    <n v="4.349996630136987"/>
    <n v="389"/>
    <n v="14"/>
    <n v="172"/>
    <n v="10"/>
    <n v="7"/>
    <n v="217"/>
    <n v="12"/>
    <n v="16"/>
    <n v="679.44137631643196"/>
    <n v="435.34933175052379"/>
    <n v="15"/>
    <n v="32.469088054794504"/>
    <n v="4.3753386389041093"/>
    <n v="7043.1077945559227"/>
    <n v="115"/>
    <n v="0"/>
    <n v="2.7121744673093438"/>
    <n v="166.10554026871301"/>
  </r>
  <r>
    <d v="2011-12-15T00:00:00"/>
    <x v="1"/>
    <x v="9"/>
    <n v="5"/>
    <n v="0.67"/>
    <n v="0.79999999999999993"/>
    <n v="1.3726027397260374"/>
    <n v="140"/>
    <n v="242"/>
    <n v="1.7285714285714286"/>
    <n v="0.5377777777777778"/>
    <n v="99.400498060273975"/>
    <n v="44"/>
    <n v="53"/>
    <n v="20"/>
    <n v="68"/>
    <n v="36.88236225165938"/>
    <n v="50.202148142465759"/>
    <n v="17.266322347397267"/>
    <n v="13916.069728438357"/>
    <n v="1559.2373779726031"/>
    <n v="2379.8626547375334"/>
    <n v="2546.9393085369866"/>
    <n v="1156.4973120526026"/>
    <n v="9392.007831083838"/>
    <n v="3577.5891384109595"/>
    <n v="1004.0429628493152"/>
    <n v="1174.1099196230141"/>
    <n v="1533.6240177451273"/>
    <n v="1024.2646143613883"/>
    <n v="443.081687598884"/>
    <n v="2754.7717011778896"/>
    <n v="412.86572570958901"/>
    <n v="1551.2987023780827"/>
    <n v="2768.7006907397263"/>
    <n v="1170.234666082192"/>
    <n v="1590.9377762277411"/>
    <n v="1207.9461356201064"/>
    <n v="456.80356153454181"/>
    <n v="2647.4123115272014"/>
    <n v="27134.14891220384"/>
    <n v="12339.957068414913"/>
    <n v="14794.191843788929"/>
    <n v="2685.961447533728"/>
    <n v="1850.4720124457901"/>
    <n v="1807.1080396615553"/>
    <n v="1920.668209121576"/>
    <n v="8264.2097087626498"/>
    <n v="6529.9821350262773"/>
    <n v="4.0606423890410968"/>
    <n v="4.5676387739726039"/>
    <n v="325"/>
    <n v="10"/>
    <n v="140"/>
    <n v="9"/>
    <n v="6"/>
    <n v="185"/>
    <n v="10"/>
    <n v="14"/>
    <n v="651.78206521362029"/>
    <n v="389.31506850232205"/>
    <n v="11"/>
    <n v="34.251602191780805"/>
    <n v="4.1785099441095896"/>
    <n v="6927.9192165454642"/>
    <n v="115"/>
    <n v="0"/>
    <n v="2.1354452009857443"/>
    <n v="128.64514646772983"/>
  </r>
  <r>
    <d v="2011-12-14T00:00:00"/>
    <x v="1"/>
    <x v="9"/>
    <n v="4"/>
    <n v="0.67"/>
    <n v="0.73333333333333339"/>
    <n v="1.3698630136986401"/>
    <n v="121"/>
    <n v="208"/>
    <n v="1.71900826446281"/>
    <n v="0.4622222222222222"/>
    <n v="102.98141967621426"/>
    <n v="38"/>
    <n v="46"/>
    <n v="19"/>
    <n v="55"/>
    <n v="35.359525114155261"/>
    <n v="45.702065926460001"/>
    <n v="18.767441095890419"/>
    <n v="12460.751780821925"/>
    <n v="1400.4534575342473"/>
    <n v="2037.5645562739724"/>
    <n v="2696.8339726027393"/>
    <n v="1096.8837632876712"/>
    <n v="8029.9229461917912"/>
    <n v="2970.2001095890419"/>
    <n v="868.33925260273998"/>
    <n v="1032.2092602739731"/>
    <n v="1330.168370150662"/>
    <n v="1051.8333305398141"/>
    <n v="423.70254612043971"/>
    <n v="2065.0443756548393"/>
    <n v="353.3925698630137"/>
    <n v="1365.1182465753432"/>
    <n v="2242.8041643835618"/>
    <n v="1049.9475287671235"/>
    <n v="1541.7711615338144"/>
    <n v="1229.9072751131037"/>
    <n v="420.06823316382565"/>
    <n v="1819.5158397782977"/>
    <n v="23743.21637041097"/>
    <n v="11828.733208786041"/>
    <n v="11914.483161624928"/>
    <n v="2648.2541346440066"/>
    <n v="1795.2918099179331"/>
    <n v="1736.0413447664503"/>
    <n v="1874.7826619834482"/>
    <n v="8054.369951311839"/>
    <n v="3860.1132103130894"/>
    <n v="3.9944013698630152"/>
    <n v="4.3227369863013712"/>
    <n v="279"/>
    <n v="9"/>
    <n v="121"/>
    <n v="7"/>
    <n v="5"/>
    <n v="158"/>
    <n v="9"/>
    <n v="13"/>
    <n v="578.30898765266613"/>
    <n v="390.66767993569721"/>
    <n v="9"/>
    <n v="32.312527397260261"/>
    <n v="4.5717364383561652"/>
    <n v="7097.1778859708629"/>
    <n v="115"/>
    <n v="0"/>
    <n v="1.67876349628724"/>
    <n v="103.60420140543415"/>
  </r>
  <r>
    <d v="2011-12-13T00:00:00"/>
    <x v="1"/>
    <x v="9"/>
    <n v="3"/>
    <n v="0.67"/>
    <n v="0.55555555555555558"/>
    <n v="1.3671232876712427"/>
    <n v="90"/>
    <n v="149"/>
    <n v="1.6555555555555554"/>
    <n v="0.33111111111111113"/>
    <n v="104.3635510908169"/>
    <n v="27"/>
    <n v="32"/>
    <n v="13"/>
    <n v="38"/>
    <n v="37.997866944044588"/>
    <n v="51.246705967207603"/>
    <n v="18.298484919279023"/>
    <n v="9392.7195981735204"/>
    <n v="1029.795629223745"/>
    <n v="1578.4567490630136"/>
    <n v="2570.4668925369865"/>
    <n v="776.9169097643836"/>
    <n v="5496.6746760328815"/>
    <n v="2241.8741496986308"/>
    <n v="666.2071775736988"/>
    <n v="695.34242693260285"/>
    <n v="1009.7852403198925"/>
    <n v="1029.3145935218836"/>
    <n v="305.54663892903403"/>
    <n v="1258.7772814341224"/>
    <n v="260.30084133698625"/>
    <n v="986.75439903561664"/>
    <n v="1694.6352936986302"/>
    <n v="765.62532295890423"/>
    <n v="1133.0184361740655"/>
    <n v="1239.499861498779"/>
    <n v="342.28392056108368"/>
    <n v="992.51363879620908"/>
    <n v="17733.254838632336"/>
    <n v="9985.2892423691228"/>
    <n v="7747.9655962632132"/>
    <n v="2591.4948177377546"/>
    <n v="1505.7139690019192"/>
    <n v="1615.5278265420575"/>
    <n v="1717.4928610602292"/>
    <n v="7430.2294743419607"/>
    <n v="317.73612192125256"/>
    <n v="4.2778020821917817"/>
    <n v="4.2246174657534254"/>
    <n v="200"/>
    <n v="7"/>
    <n v="90"/>
    <n v="6"/>
    <n v="3"/>
    <n v="110"/>
    <n v="7"/>
    <n v="9"/>
    <n v="492.58405513643834"/>
    <n v="341.03948694848151"/>
    <n v="7"/>
    <n v="31.855377630136971"/>
    <n v="4.1826101884931512"/>
    <n v="6912.4772017478535"/>
    <n v="115"/>
    <n v="0"/>
    <n v="1.1208667124868206"/>
    <n v="67.373613880549684"/>
  </r>
  <r>
    <d v="2011-12-12T00:00:00"/>
    <x v="1"/>
    <x v="9"/>
    <n v="2"/>
    <n v="0.67"/>
    <n v="0.55555555555555558"/>
    <n v="1.3643835616438453"/>
    <n v="94"/>
    <n v="155"/>
    <n v="1.6489361702127661"/>
    <n v="0.34444444444444444"/>
    <n v="102.28886940639275"/>
    <n v="29"/>
    <n v="33"/>
    <n v="13"/>
    <n v="40"/>
    <n v="37.3899687671233"/>
    <n v="50.025298335932568"/>
    <n v="18.175475523698637"/>
    <n v="9615.1537242009181"/>
    <n v="1062.7451482496203"/>
    <n v="1624.3780218739723"/>
    <n v="2583.5450806356166"/>
    <n v="797.60995778630138"/>
    <n v="5672.3658121546478"/>
    <n v="2318.1780635616446"/>
    <n v="650.32887836712337"/>
    <n v="727.01902094794548"/>
    <n v="988.31169140234897"/>
    <n v="1066.0806813026643"/>
    <n v="297.52066100050405"/>
    <n v="1343.6129291711961"/>
    <n v="269.96469583561645"/>
    <n v="1071.8430088767127"/>
    <n v="1714.4366378082195"/>
    <n v="820.69584131506883"/>
    <n v="1122.8557605166784"/>
    <n v="1181.1353752176492"/>
    <n v="342.9593914968786"/>
    <n v="1229.9896566044113"/>
    <n v="18250.365019162869"/>
    <n v="10004.396621232616"/>
    <n v="8245.9683979302554"/>
    <n v="2592.1627826873778"/>
    <n v="1499.9831126140173"/>
    <n v="1649.4007101554234"/>
    <n v="1713.8716702984873"/>
    <n v="7455.4182757553062"/>
    <n v="790.55012217494732"/>
    <n v="4.3143731835616448"/>
    <n v="4.5533913424657539"/>
    <n v="209"/>
    <n v="7"/>
    <n v="94"/>
    <n v="5"/>
    <n v="4"/>
    <n v="115"/>
    <n v="7"/>
    <n v="9"/>
    <n v="479.2531653474789"/>
    <n v="327.2226829503328"/>
    <n v="7"/>
    <n v="31.431059013698615"/>
    <n v="4.2567717347945209"/>
    <n v="6904.4913633058331"/>
    <n v="115"/>
    <n v="0"/>
    <n v="1.1942904935407335"/>
    <n v="71.704073025480483"/>
  </r>
  <r>
    <d v="2011-12-11T00:00:00"/>
    <x v="1"/>
    <x v="9"/>
    <n v="1"/>
    <n v="0.67"/>
    <n v="0.60000000000000009"/>
    <n v="1.361643835616448"/>
    <n v="99"/>
    <n v="168"/>
    <n v="1.696969696969697"/>
    <n v="0.37333333333333335"/>
    <n v="101.8412388742217"/>
    <n v="31"/>
    <n v="37"/>
    <n v="14"/>
    <n v="45"/>
    <n v="37.420384438356173"/>
    <n v="50.447581860821927"/>
    <n v="18.268087727342472"/>
    <n v="10082.282648547949"/>
    <n v="1109.6613498082199"/>
    <n v="1768.0530104284933"/>
    <n v="2733.4252934136985"/>
    <n v="855.42581435967122"/>
    <n v="5835.039880154307"/>
    <n v="2544.58614180822"/>
    <n v="706.26614605150701"/>
    <n v="822.0639477304112"/>
    <n v="1096.1715978579891"/>
    <n v="1059.9164352228079"/>
    <n v="324.33251310611246"/>
    <n v="1592.4956894032287"/>
    <n v="311.10853176986296"/>
    <n v="1145.9800919671236"/>
    <n v="1852.5583831232877"/>
    <n v="880.0824249863017"/>
    <n v="1202.9274229810139"/>
    <n v="1180.8531356867115"/>
    <n v="345.51837190765065"/>
    <n v="1460.4305012711995"/>
    <n v="19454.589665792882"/>
    <n v="10566.623594964149"/>
    <n v="8887.9660708287356"/>
    <n v="2612.2625514911665"/>
    <n v="1544.7270759594135"/>
    <n v="1682.7450062686682"/>
    <n v="1728.4928778707297"/>
    <n v="7568.2275115899783"/>
    <n v="1319.7385592387554"/>
    <n v="3.9767066958904125"/>
    <n v="4.4686085958904114"/>
    <n v="226"/>
    <n v="7"/>
    <n v="99"/>
    <n v="6"/>
    <n v="4"/>
    <n v="127"/>
    <n v="7"/>
    <n v="9"/>
    <n v="541.10142608099625"/>
    <n v="312.49392707866571"/>
    <n v="8"/>
    <n v="31.59974626027396"/>
    <n v="4.3571500394520557"/>
    <n v="7064.0049055161508"/>
    <n v="115"/>
    <n v="0"/>
    <n v="1.2582049686698671"/>
    <n v="77.286661485467263"/>
  </r>
  <r>
    <d v="2011-12-10T00:00:00"/>
    <x v="1"/>
    <x v="9"/>
    <n v="7"/>
    <n v="0.67"/>
    <n v="0.94444444444444442"/>
    <n v="1.3589041095890506"/>
    <n v="153"/>
    <n v="251"/>
    <n v="1.6405228758169934"/>
    <n v="0.55777777777777782"/>
    <n v="102.06610443429734"/>
    <n v="43"/>
    <n v="57"/>
    <n v="23"/>
    <n v="70"/>
    <n v="36.531374557808228"/>
    <n v="48.159805433424658"/>
    <n v="16.849807297362041"/>
    <n v="15616.113978447493"/>
    <n v="1716.5960189345515"/>
    <n v="2801.962587774246"/>
    <n v="2593.9146429369862"/>
    <n v="1303.2713157435617"/>
    <n v="10633.561450927251"/>
    <n v="3653.1374557808231"/>
    <n v="1107.6755249687671"/>
    <n v="1179.4865108153429"/>
    <n v="1755.1130839834943"/>
    <n v="1004.6932685911105"/>
    <n v="537.8472697104653"/>
    <n v="2642.6458692798624"/>
    <n v="440.75820604931499"/>
    <n v="1745.4513923506854"/>
    <n v="2865.6838066849323"/>
    <n v="1206.7738915068494"/>
    <n v="1931.8550435831989"/>
    <n v="1205.2690320586144"/>
    <n v="547.28993196028205"/>
    <n v="2574.2532889896875"/>
    <n v="29531.676785538759"/>
    <n v="13681.216176341959"/>
    <n v="15850.460609196802"/>
    <n v="2733.2615047949644"/>
    <n v="2041.6364153054246"/>
    <n v="1902.623922328416"/>
    <n v="2053.0294250642073"/>
    <n v="8730.5512674930123"/>
    <n v="7119.9093417037875"/>
    <n v="4.2682446246575356"/>
    <n v="4.5305577534246577"/>
    <n v="346"/>
    <n v="11"/>
    <n v="153"/>
    <n v="9"/>
    <n v="6"/>
    <n v="193"/>
    <n v="11"/>
    <n v="17"/>
    <n v="656.77926926027396"/>
    <n v="478.4160695543107"/>
    <n v="13"/>
    <n v="33.48212690410957"/>
    <n v="4.2346457490410963"/>
    <n v="6990.4861474226818"/>
    <n v="116"/>
    <n v="1"/>
    <n v="2.267433233529931"/>
    <n v="136.64190180342069"/>
  </r>
  <r>
    <d v="2011-12-09T00:00:00"/>
    <x v="1"/>
    <x v="9"/>
    <n v="6"/>
    <n v="0.67"/>
    <n v="1"/>
    <n v="1.3561643835616533"/>
    <n v="162"/>
    <n v="270"/>
    <n v="1.6666666666666667"/>
    <n v="0.6"/>
    <n v="104.6404844241502"/>
    <n v="50"/>
    <n v="57"/>
    <n v="24"/>
    <n v="73"/>
    <n v="38.360781462040734"/>
    <n v="48.806925041095901"/>
    <n v="18.094514882341908"/>
    <n v="16951.758476712334"/>
    <n v="1880.5832589041104"/>
    <n v="2716.3209694684929"/>
    <n v="2580.6842866849311"/>
    <n v="1367.0814220273971"/>
    <n v="12168.255057435623"/>
    <n v="4104.6036164383586"/>
    <n v="1171.3662009863017"/>
    <n v="1320.8995864109593"/>
    <n v="1808.6381089900692"/>
    <n v="1054.7433021906932"/>
    <n v="550.58885138673929"/>
    <n v="3182.8991412681185"/>
    <n v="457.8356342465753"/>
    <n v="1857.6475791780829"/>
    <n v="3031.3500287671231"/>
    <n v="1364.9372580821923"/>
    <n v="2035.3260799894178"/>
    <n v="1263.0076315138156"/>
    <n v="619.1713557149975"/>
    <n v="2794.2654330557421"/>
    <n v="32140.981639726033"/>
    <n v="13995.562007966553"/>
    <n v="18145.419631759483"/>
    <n v="2780.2250614983577"/>
    <n v="2127.9340463450162"/>
    <n v="1975.7473077208738"/>
    <n v="2102.7045463643071"/>
    <n v="8986.6109619285562"/>
    <n v="9158.8086698309235"/>
    <n v="4.1156732054794523"/>
    <n v="4.2990766780821925"/>
    <n v="366"/>
    <n v="12"/>
    <n v="162"/>
    <n v="11"/>
    <n v="7"/>
    <n v="204"/>
    <n v="13"/>
    <n v="18"/>
    <n v="740.45407535342451"/>
    <n v="518.78959872349299"/>
    <n v="15"/>
    <n v="34.211413561643823"/>
    <n v="4.2345087616438359"/>
    <n v="7122.6152695881265"/>
    <n v="116"/>
    <n v="0"/>
    <n v="2.5475782342528186"/>
    <n v="156.4260313082714"/>
  </r>
  <r>
    <d v="2011-12-08T00:00:00"/>
    <x v="1"/>
    <x v="9"/>
    <n v="5"/>
    <n v="0.67"/>
    <n v="0.79999999999999993"/>
    <n v="1.3534246575342559"/>
    <n v="138"/>
    <n v="206"/>
    <n v="1.4927536231884058"/>
    <n v="0.45777777777777778"/>
    <n v="93.704195506849331"/>
    <n v="35"/>
    <n v="43"/>
    <n v="19"/>
    <n v="56"/>
    <n v="39.404775772392"/>
    <n v="45.612937928997859"/>
    <n v="18.40388323843445"/>
    <n v="12931.178979945207"/>
    <n v="1487.9066301369869"/>
    <n v="2328.0275128319995"/>
    <n v="2583.2382446465754"/>
    <n v="1144.0792480753971"/>
    <n v="8363.7406045282241"/>
    <n v="3073.5725102465763"/>
    <n v="866.64582065095931"/>
    <n v="1030.6174613523292"/>
    <n v="1408.6092720029003"/>
    <n v="970.9073483471268"/>
    <n v="440.92577130252255"/>
    <n v="2150.3934005973151"/>
    <n v="358.46587134246573"/>
    <n v="1365.0709987945211"/>
    <n v="2188.725178410959"/>
    <n v="1030.8650148821923"/>
    <n v="1664.002009316994"/>
    <n v="1256.5340299179795"/>
    <n v="475.63032203014012"/>
    <n v="1546.9607021650243"/>
    <n v="24333.048465762196"/>
    <n v="12271.953758471633"/>
    <n v="12061.094707290564"/>
    <n v="2673.2293112334701"/>
    <n v="1913.5287192251637"/>
    <n v="1784.5815304685773"/>
    <n v="1904.9344813553737"/>
    <n v="8276.2740422825846"/>
    <n v="3784.8206650079792"/>
    <n v="3.9261332054794535"/>
    <n v="4.5566304794520551"/>
    <n v="291"/>
    <n v="10"/>
    <n v="138"/>
    <n v="8"/>
    <n v="6"/>
    <n v="153"/>
    <n v="9"/>
    <n v="11"/>
    <n v="614.31036288228711"/>
    <n v="368.68527995458169"/>
    <n v="12"/>
    <n v="33.160874465753409"/>
    <n v="4.3479875287671241"/>
    <n v="6949.2630718984583"/>
    <n v="116"/>
    <n v="0"/>
    <n v="1.7355933402583954"/>
    <n v="103.97495437319452"/>
  </r>
  <r>
    <d v="2011-12-07T00:00:00"/>
    <x v="1"/>
    <x v="9"/>
    <n v="4"/>
    <n v="0.67"/>
    <n v="0.73333333333333339"/>
    <n v="1.3506849315068585"/>
    <n v="123"/>
    <n v="195"/>
    <n v="1.5853658536585367"/>
    <n v="0.43333333333333335"/>
    <n v="95.564926282214088"/>
    <n v="33"/>
    <n v="42"/>
    <n v="17"/>
    <n v="54"/>
    <n v="36.985399758904123"/>
    <n v="51.555518078968582"/>
    <n v="17.278328564383568"/>
    <n v="11754.485932712332"/>
    <n v="1412.8340344840194"/>
    <n v="2142.4491664412053"/>
    <n v="2520.0292781589046"/>
    <n v="1051.9119854886576"/>
    <n v="7452.9295371075841"/>
    <n v="2773.904981917809"/>
    <n v="876.4438073424659"/>
    <n v="933.02974247671261"/>
    <n v="1362.9303294477595"/>
    <n v="1007.6697032727553"/>
    <n v="413.57173113650811"/>
    <n v="1799.2067678799647"/>
    <n v="329.98491838356159"/>
    <n v="1253.1197063013703"/>
    <n v="2134.8406923287671"/>
    <n v="983.60993490410988"/>
    <n v="1555.1183796082987"/>
    <n v="1222.9149162812698"/>
    <n v="430.27302685893937"/>
    <n v="1493.2489291693012"/>
    <n v="22452.253750851149"/>
    <n v="11706.8685166943"/>
    <n v="10745.385234156851"/>
    <n v="2653.2395795354614"/>
    <n v="1815.4511516818729"/>
    <n v="1751.7022389435465"/>
    <n v="1843.7048511268856"/>
    <n v="8064.0978212877671"/>
    <n v="2681.2874128690819"/>
    <n v="4.0079391780821929"/>
    <n v="4.2318290958904115"/>
    <n v="269"/>
    <n v="9"/>
    <n v="123"/>
    <n v="8"/>
    <n v="5"/>
    <n v="146"/>
    <n v="9"/>
    <n v="13"/>
    <n v="603.95996415572347"/>
    <n v="419.53273154009929"/>
    <n v="11"/>
    <n v="32.176005917808205"/>
    <n v="4.3784347331506863"/>
    <n v="6873.2055613412986"/>
    <n v="116"/>
    <n v="0"/>
    <n v="1.5633731798441803"/>
    <n v="92.632631328938373"/>
  </r>
  <r>
    <d v="2011-12-06T00:00:00"/>
    <x v="1"/>
    <x v="9"/>
    <n v="3"/>
    <n v="0.67"/>
    <n v="0.55555555555555558"/>
    <n v="1.3479452054794612"/>
    <n v="98"/>
    <n v="156"/>
    <n v="1.5918367346938775"/>
    <n v="0.34666666666666668"/>
    <n v="92.281927723418164"/>
    <n v="28"/>
    <n v="33"/>
    <n v="13"/>
    <n v="42"/>
    <n v="39.016659244554248"/>
    <n v="49.793063513424663"/>
    <n v="17.536566000469673"/>
    <n v="9043.6289168949806"/>
    <n v="1020.6073083713856"/>
    <n v="1637.3597010410954"/>
    <n v="2746.1716487013705"/>
    <n v="772.26544596164376"/>
    <n v="4908.4394295622551"/>
    <n v="2380.0162139178092"/>
    <n v="647.30982567452065"/>
    <n v="736.53577201972621"/>
    <n v="1035.63056982786"/>
    <n v="1017.8592501174076"/>
    <n v="299.10518357230256"/>
    <n v="1411.2668080944857"/>
    <n v="263.441236339726"/>
    <n v="1032.5410128657538"/>
    <n v="1720.0003015890411"/>
    <n v="784.43861286575373"/>
    <n v="1129.589712679928"/>
    <n v="1207.8176331938814"/>
    <n v="319.29189010000891"/>
    <n v="1143.7219276864564"/>
    <n v="17628.519200538696"/>
    <n v="10165.091035195497"/>
    <n v="7463.4281653431972"/>
    <n v="2586.7076708963082"/>
    <n v="1536.4666883387208"/>
    <n v="1622.2098101335978"/>
    <n v="1716.4804451789091"/>
    <n v="7461.8646145475359"/>
    <n v="1.5635507956631045"/>
    <n v="3.9746402301369872"/>
    <n v="4.4226795890410964"/>
    <n v="214"/>
    <n v="7"/>
    <n v="98"/>
    <n v="6"/>
    <n v="4"/>
    <n v="116"/>
    <n v="6"/>
    <n v="9"/>
    <n v="526.10171384735816"/>
    <n v="304.21487114451332"/>
    <n v="8"/>
    <n v="32.377858301369848"/>
    <n v="4.5705534553424663"/>
    <n v="7041.2146687297063"/>
    <n v="116"/>
    <n v="0"/>
    <n v="1.0599631621073218"/>
    <n v="64.339897977096527"/>
  </r>
  <r>
    <d v="2011-12-05T00:00:00"/>
    <x v="1"/>
    <x v="9"/>
    <n v="2"/>
    <n v="0.67"/>
    <n v="0.55555555555555558"/>
    <n v="1.3452054794520638"/>
    <n v="96"/>
    <n v="159"/>
    <n v="1.65625"/>
    <n v="0.35333333333333333"/>
    <n v="98.940761111111144"/>
    <n v="28"/>
    <n v="34"/>
    <n v="13"/>
    <n v="44"/>
    <n v="38.780992311091488"/>
    <n v="53.306624504446809"/>
    <n v="18.33556103372354"/>
    <n v="9498.3130666666693"/>
    <n v="1033.9036470319641"/>
    <n v="1627.922159605479"/>
    <n v="2738.1990330739727"/>
    <n v="829.54758680547957"/>
    <n v="5336.5479342137023"/>
    <n v="2404.4215232876722"/>
    <n v="692.98611855780848"/>
    <n v="806.76468548383582"/>
    <n v="1012.1040510565588"/>
    <n v="1042.3550236517071"/>
    <n v="301.89280900772059"/>
    <n v="1547.8204436133296"/>
    <n v="291.94992266301375"/>
    <n v="1018.4371084273976"/>
    <n v="1768.9825885479454"/>
    <n v="830.00295872876745"/>
    <n v="1135.2258152122142"/>
    <n v="1287.7015954342396"/>
    <n v="318.29698036793604"/>
    <n v="1168.1481873527346"/>
    <n v="18345.761619395074"/>
    <n v="10293.245054215307"/>
    <n v="8052.5165651797661"/>
    <n v="2588.727289661007"/>
    <n v="1500.6011970374925"/>
    <n v="1621.3990364207286"/>
    <n v="1726.3767072992352"/>
    <n v="7437.104230418463"/>
    <n v="615.41233476130401"/>
    <n v="3.9084693041095901"/>
    <n v="4.3601620068493165"/>
    <n v="215"/>
    <n v="7"/>
    <n v="96"/>
    <n v="6"/>
    <n v="4"/>
    <n v="119"/>
    <n v="7"/>
    <n v="8"/>
    <n v="541.21549786301364"/>
    <n v="297.01914500621677"/>
    <n v="8"/>
    <n v="34.393410780821903"/>
    <n v="4.46117026739726"/>
    <n v="7139.2374838887263"/>
    <n v="116"/>
    <n v="0"/>
    <n v="1.1279238971041454"/>
    <n v="69.418246251549704"/>
  </r>
  <r>
    <d v="2011-12-04T00:00:00"/>
    <x v="1"/>
    <x v="9"/>
    <n v="1"/>
    <n v="0.67"/>
    <n v="0.60000000000000009"/>
    <n v="1.3424657534246665"/>
    <n v="101"/>
    <n v="154"/>
    <n v="1.5247524752475248"/>
    <n v="0.34222222222222221"/>
    <n v="95.695152930964355"/>
    <n v="27"/>
    <n v="32"/>
    <n v="13"/>
    <n v="41"/>
    <n v="38.735676136521946"/>
    <n v="49.557881429715501"/>
    <n v="18.83843068306048"/>
    <n v="9665.2104460274004"/>
    <n v="1067.3968980821924"/>
    <n v="1717.2067605041098"/>
    <n v="2551.3680920547949"/>
    <n v="825.49369633315075"/>
    <n v="5638.5387952175361"/>
    <n v="2285.4048920547948"/>
    <n v="644.25245858630149"/>
    <n v="772.37565800547964"/>
    <n v="1085.3642026967868"/>
    <n v="1067.8712268034833"/>
    <n v="325.3840032788371"/>
    <n v="1223.4135758674688"/>
    <n v="267.18867517808218"/>
    <n v="998.63638268493185"/>
    <n v="1660.0889046575346"/>
    <n v="787.46186169863029"/>
    <n v="1226.0371804063466"/>
    <n v="1294.79218819943"/>
    <n v="367.57602727645667"/>
    <n v="824.97042833694604"/>
    <n v="18148.016176975347"/>
    <n v="10461.093377553396"/>
    <n v="7686.9227994219509"/>
    <n v="2601.0099651851724"/>
    <n v="1572.6664196710708"/>
    <n v="1646.4781677649323"/>
    <n v="1731.7849419008576"/>
    <n v="7551.9394945220338"/>
    <n v="134.98330489991713"/>
    <n v="3.9697042191780834"/>
    <n v="4.3509844520547949"/>
    <n v="214"/>
    <n v="7"/>
    <n v="101"/>
    <n v="7"/>
    <n v="5"/>
    <n v="113"/>
    <n v="7"/>
    <n v="10"/>
    <n v="605.23586719509569"/>
    <n v="372.88964917915774"/>
    <n v="8"/>
    <n v="34.595588904109576"/>
    <n v="4.4522873863013697"/>
    <n v="6994.8394792058461"/>
    <n v="116"/>
    <n v="0"/>
    <n v="1.0989419874857056"/>
    <n v="66.266575857085783"/>
  </r>
  <r>
    <d v="2011-12-03T00:00:00"/>
    <x v="1"/>
    <x v="9"/>
    <n v="7"/>
    <n v="0.67"/>
    <n v="0.94444444444444442"/>
    <n v="1.3397260273972691"/>
    <n v="155"/>
    <n v="257"/>
    <n v="1.6580645161290322"/>
    <n v="0.57111111111111112"/>
    <n v="99.062764910296082"/>
    <n v="46"/>
    <n v="58"/>
    <n v="23"/>
    <n v="71"/>
    <n v="37.798783312961021"/>
    <n v="51.029763406027413"/>
    <n v="17.697416030901028"/>
    <n v="15354.728561095893"/>
    <n v="1801.0707427397269"/>
    <n v="2759.5836693567121"/>
    <n v="2645.9794581041097"/>
    <n v="1369.7288614224656"/>
    <n v="10380.507314952334"/>
    <n v="3931.0734645479461"/>
    <n v="1173.6845583386305"/>
    <n v="1256.516538193973"/>
    <n v="1661.4777839139642"/>
    <n v="984.04732128101944"/>
    <n v="500.63276659136903"/>
    <n v="3215.1166892941969"/>
    <n v="474.20212206575337"/>
    <n v="1736.5710527123292"/>
    <n v="2738.8195963835619"/>
    <n v="1275.0129997150689"/>
    <n v="1937.5362039047859"/>
    <n v="1257.496991451877"/>
    <n v="549.64608742059283"/>
    <n v="2479.9264880994574"/>
    <n v="29741.679635792883"/>
    <n v="13666.129143446897"/>
    <n v="16075.550492345988"/>
    <n v="2730.4899825936832"/>
    <n v="2125.7607185784505"/>
    <n v="1880.1018181089"/>
    <n v="2032.9229573942857"/>
    <n v="8769.2754766753205"/>
    <n v="7306.2750156706661"/>
    <n v="4.1172152547945222"/>
    <n v="4.3284760136986309"/>
    <n v="353"/>
    <n v="12"/>
    <n v="155"/>
    <n v="11"/>
    <n v="6"/>
    <n v="198"/>
    <n v="11"/>
    <n v="18"/>
    <n v="743.09654071623152"/>
    <n v="460.80090041315265"/>
    <n v="12"/>
    <n v="32.884761191780811"/>
    <n v="4.5307876679452059"/>
    <n v="7071.9157569119525"/>
    <n v="108"/>
    <n v="0"/>
    <n v="2.2731535619091701"/>
    <n v="148.84768974394433"/>
  </r>
  <r>
    <d v="2011-12-02T00:00:00"/>
    <x v="1"/>
    <x v="9"/>
    <n v="6"/>
    <n v="0.67"/>
    <n v="1"/>
    <n v="1.3369863013698717"/>
    <n v="176"/>
    <n v="260"/>
    <n v="1.4772727272727273"/>
    <n v="0.57777777777777772"/>
    <n v="92.177348443337507"/>
    <n v="46"/>
    <n v="55"/>
    <n v="23"/>
    <n v="72"/>
    <n v="36.714071818798324"/>
    <n v="49.943775254794517"/>
    <n v="17.723343246575343"/>
    <n v="16223.2133260274"/>
    <n v="1778.5380920547955"/>
    <n v="2768.2197659704107"/>
    <n v="2503.8743860602744"/>
    <n v="1365.8617456569864"/>
    <n v="11363.795520394526"/>
    <n v="3708.1212536986304"/>
    <n v="1148.7068308602738"/>
    <n v="1276.0807137534248"/>
    <n v="1751.8941568756209"/>
    <n v="1065.7641473250912"/>
    <n v="537.3245729967922"/>
    <n v="2777.9259211148246"/>
    <n v="450.66107441095886"/>
    <n v="1649.3974654246576"/>
    <n v="2814.1889117808219"/>
    <n v="1371.2762774794521"/>
    <n v="2096.1837994237862"/>
    <n v="1209.1266038598483"/>
    <n v="605.43909278886213"/>
    <n v="2374.7742330233932"/>
    <n v="30420.183945490415"/>
    <n v="13903.688270957673"/>
    <n v="16516.495674532744"/>
    <n v="2787.4207867509249"/>
    <n v="2165.6964416125802"/>
    <n v="1970.5438043582999"/>
    <n v="2093.5788953917008"/>
    <n v="9017.2399281135058"/>
    <n v="7499.2557464192378"/>
    <n v="3.9401184986301372"/>
    <n v="4.2926393424657538"/>
    <n v="372"/>
    <n v="13"/>
    <n v="176"/>
    <n v="11"/>
    <n v="9"/>
    <n v="196"/>
    <n v="12"/>
    <n v="15"/>
    <n v="754.31317019178084"/>
    <n v="462.16600859353377"/>
    <n v="14"/>
    <n v="33.152774794520532"/>
    <n v="4.3689884931506855"/>
    <n v="7008.7017666459542"/>
    <n v="108"/>
    <n v="0"/>
    <n v="2.3565699075874345"/>
    <n v="152.9305155049328"/>
  </r>
  <r>
    <d v="2011-12-01T00:00:00"/>
    <x v="1"/>
    <x v="9"/>
    <n v="5"/>
    <n v="0.67"/>
    <n v="0.79999999999999993"/>
    <n v="1.3342465753424744"/>
    <n v="141"/>
    <n v="211"/>
    <n v="1.4964539007092199"/>
    <n v="0.46888888888888891"/>
    <n v="93.177957549402521"/>
    <n v="37"/>
    <n v="44"/>
    <n v="18"/>
    <n v="59"/>
    <n v="38.223411141552525"/>
    <n v="52.040200162191802"/>
    <n v="17.827181392672401"/>
    <n v="13138.092014465756"/>
    <n v="1534.140551013699"/>
    <n v="2212.3713616096434"/>
    <n v="2498.5399364383561"/>
    <n v="1117.9124510439451"/>
    <n v="8843.4088163875113"/>
    <n v="3096.0963024657544"/>
    <n v="936.72360291945245"/>
    <n v="1051.8037021676716"/>
    <n v="1493.0325261833163"/>
    <n v="1024.8606820796895"/>
    <n v="444.55415389115166"/>
    <n v="2122.1762453987212"/>
    <n v="384.85030985753423"/>
    <n v="1351.0837833643841"/>
    <n v="2290.8166985753423"/>
    <n v="1073.2541152438359"/>
    <n v="1683.4376344996317"/>
    <n v="1231.0174786997461"/>
    <n v="499.27285115277448"/>
    <n v="1686.2769426889449"/>
    <n v="24856.861080073431"/>
    <n v="12204.999075598256"/>
    <n v="12651.862004475177"/>
    <n v="2696.506390805921"/>
    <n v="1909.7130314122423"/>
    <n v="1797.6448544137988"/>
    <n v="1925.5357517222997"/>
    <n v="8329.4000283542628"/>
    <n v="4322.4619761209124"/>
    <n v="4.2724681643835627"/>
    <n v="4.2612508150684931"/>
    <n v="299"/>
    <n v="10"/>
    <n v="141"/>
    <n v="9"/>
    <n v="6"/>
    <n v="158"/>
    <n v="10"/>
    <n v="13"/>
    <n v="620.08763288212174"/>
    <n v="431.24233752876972"/>
    <n v="12"/>
    <n v="32.299127767123274"/>
    <n v="4.5042813841095892"/>
    <n v="6911.6232098625287"/>
    <n v="108"/>
    <n v="0"/>
    <n v="1.8305196363166361"/>
    <n v="117.1468704118072"/>
  </r>
  <r>
    <d v="2011-11-30T00:00:00"/>
    <x v="1"/>
    <x v="10"/>
    <n v="4"/>
    <n v="0.48"/>
    <n v="0.68831168831168832"/>
    <n v="1.331506849315077"/>
    <n v="80"/>
    <n v="141"/>
    <n v="1.7625"/>
    <n v="0.31333333333333335"/>
    <n v="107.92070536630494"/>
    <n v="25"/>
    <n v="29"/>
    <n v="12"/>
    <n v="38"/>
    <n v="36.808403823439896"/>
    <n v="50.621015875068508"/>
    <n v="18.763575117923583"/>
    <n v="8633.6564293043957"/>
    <n v="920.78308115993616"/>
    <n v="1462.0614625977726"/>
    <n v="2332.6318908493149"/>
    <n v="706.74584926684918"/>
    <n v="5053.0003077503952"/>
    <n v="1987.6538064657543"/>
    <n v="607.4521905008221"/>
    <n v="713.0158544810962"/>
    <n v="944.88815876776675"/>
    <n v="883.372562071017"/>
    <n v="269.09114414812132"/>
    <n v="1210.769986460768"/>
    <n v="252.42400070136981"/>
    <n v="925.30830167671252"/>
    <n v="1507.2139527123286"/>
    <n v="728.52917760000025"/>
    <n v="1016.6291016690103"/>
    <n v="1107.5270944151787"/>
    <n v="291.45085182414886"/>
    <n v="997.86838478207346"/>
    <n v="16276.036794602416"/>
    <n v="9014.3981156091795"/>
    <n v="7261.6386789932367"/>
    <n v="2555.6252549071532"/>
    <n v="1387.9090606744237"/>
    <n v="1577.6205119322776"/>
    <n v="1651.0602009502868"/>
    <n v="7172.2150284641411"/>
    <n v="89.423650529095539"/>
    <n v="4.0337761972602753"/>
    <n v="4.434250712328768"/>
    <n v="184"/>
    <n v="6"/>
    <n v="80"/>
    <n v="5"/>
    <n v="3"/>
    <n v="104"/>
    <n v="5"/>
    <n v="9"/>
    <n v="450.14392027139365"/>
    <n v="282.33582797900647"/>
    <n v="7"/>
    <n v="32.072191890410949"/>
    <n v="4.578403629589042"/>
    <n v="6368.0317512612328"/>
    <n v="108"/>
    <n v="0"/>
    <n v="1.1403270213838081"/>
    <n v="67.237395175863298"/>
  </r>
  <r>
    <d v="2011-11-29T00:00:00"/>
    <x v="1"/>
    <x v="10"/>
    <n v="3"/>
    <n v="0.48"/>
    <n v="0.48051948051948046"/>
    <n v="1.3287671232876797"/>
    <n v="57"/>
    <n v="91"/>
    <n v="1.5964912280701755"/>
    <n v="0.20222222222222222"/>
    <n v="98.462162379797576"/>
    <n v="16"/>
    <n v="19"/>
    <n v="8"/>
    <n v="24"/>
    <n v="38.794701150684936"/>
    <n v="50.785790597260288"/>
    <n v="18.915291912328772"/>
    <n v="5612.3432556484622"/>
    <n v="639.53061732787774"/>
    <n v="982.47834385169881"/>
    <n v="2287.2701293150685"/>
    <n v="468.26130376801262"/>
    <n v="2513.8640960415601"/>
    <n v="1357.8145402739729"/>
    <n v="406.2863247780823"/>
    <n v="453.96700589589057"/>
    <n v="646.96294522624714"/>
    <n v="849.0330705509848"/>
    <n v="196.28618713096819"/>
    <n v="525.7856680397457"/>
    <n v="166.79543079452051"/>
    <n v="633.47456526027418"/>
    <n v="995.02924068493166"/>
    <n v="450.81589479452066"/>
    <n v="720.9060025133715"/>
    <n v="1080.7467959290457"/>
    <n v="200.77933941954652"/>
    <n v="243.68299367228352"/>
    <n v="10716.056875458533"/>
    <n v="7432.7241177049436"/>
    <n v="3283.3327577535892"/>
    <n v="2508.2233505690101"/>
    <n v="1183.7630690344008"/>
    <n v="1481.0491016478468"/>
    <n v="1543.1750823700424"/>
    <n v="6716.2106036212999"/>
    <n v="-3432.8778458677107"/>
    <n v="4.033356493150686"/>
    <n v="4.3317714041095901"/>
    <n v="124"/>
    <n v="4"/>
    <n v="57"/>
    <n v="4"/>
    <n v="2"/>
    <n v="67"/>
    <n v="4"/>
    <n v="6"/>
    <n v="393.47471336155581"/>
    <n v="252.57943326988064"/>
    <n v="5"/>
    <n v="33.297207328767108"/>
    <n v="4.4209871561643839"/>
    <n v="6223.6286762503078"/>
    <n v="108"/>
    <n v="0"/>
    <n v="0.52755923088454149"/>
    <n v="30.401229238459159"/>
  </r>
  <r>
    <d v="2011-11-28T00:00:00"/>
    <x v="1"/>
    <x v="10"/>
    <n v="2"/>
    <n v="0.48"/>
    <n v="0.48051948051948046"/>
    <n v="1.3260273972602823"/>
    <n v="56"/>
    <n v="96"/>
    <n v="1.7142857142857142"/>
    <n v="0.21333333333333335"/>
    <n v="105.14603191501257"/>
    <n v="17"/>
    <n v="22"/>
    <n v="8"/>
    <n v="24"/>
    <n v="38.031308206533211"/>
    <n v="51.739615745753433"/>
    <n v="18.676484146849319"/>
    <n v="5888.1777872407038"/>
    <n v="634.97232896637627"/>
    <n v="940.34751498201729"/>
    <n v="2241.911058410959"/>
    <n v="489.46713216888088"/>
    <n v="2851.4244106452234"/>
    <n v="1483.2210200547952"/>
    <n v="413.91692596602746"/>
    <n v="448.23561952438365"/>
    <n v="626.66708597897252"/>
    <n v="905.31510835684594"/>
    <n v="200.69510363198353"/>
    <n v="612.69626757740457"/>
    <n v="172.21371090410958"/>
    <n v="609.4546354849316"/>
    <n v="1094.6129148493151"/>
    <n v="494.46092238904117"/>
    <n v="716.70670648275166"/>
    <n v="1076.2463751002431"/>
    <n v="200.57679374945485"/>
    <n v="377.212308294948"/>
    <n v="11239.265865379684"/>
    <n v="7397.9328788621087"/>
    <n v="3841.332986517576"/>
    <n v="2497.8908712672765"/>
    <n v="1207.4603627249635"/>
    <n v="1475.6083317701125"/>
    <n v="1533.9543887548989"/>
    <n v="6714.9139545172511"/>
    <n v="-2873.5809679996755"/>
    <n v="4.1520357369863019"/>
    <n v="4.3759097260273974"/>
    <n v="127"/>
    <n v="4"/>
    <n v="56"/>
    <n v="3"/>
    <n v="2"/>
    <n v="71"/>
    <n v="4"/>
    <n v="6"/>
    <n v="327.83265228230869"/>
    <n v="244.03905605180307"/>
    <n v="5"/>
    <n v="31.882181589041082"/>
    <n v="4.2417387463013707"/>
    <n v="6221.7852388818692"/>
    <n v="108"/>
    <n v="0"/>
    <n v="0.61740044682222273"/>
    <n v="35.567898023310889"/>
  </r>
  <r>
    <d v="2011-11-27T00:00:00"/>
    <x v="1"/>
    <x v="10"/>
    <n v="1"/>
    <n v="0.48"/>
    <n v="0.53246753246753253"/>
    <n v="1.3232876712328849"/>
    <n v="66"/>
    <n v="112"/>
    <n v="1.696969696969697"/>
    <n v="0.24888888888888888"/>
    <n v="100.49454452297394"/>
    <n v="19"/>
    <n v="24"/>
    <n v="10"/>
    <n v="31"/>
    <n v="39.815894814909214"/>
    <n v="48.724683453369877"/>
    <n v="18.316589982713218"/>
    <n v="6632.6399385162804"/>
    <n v="709.19548931506881"/>
    <n v="1111.5833914313896"/>
    <n v="2214.6705930082194"/>
    <n v="527.10040800256172"/>
    <n v="3488.481035389178"/>
    <n v="1712.0834770410963"/>
    <n v="487.2468345336988"/>
    <n v="567.81428946410972"/>
    <n v="671.92336855801636"/>
    <n v="849.86240791922307"/>
    <n v="204.78331131698027"/>
    <n v="1040.5755132446845"/>
    <n v="195.7493360219178"/>
    <n v="725.87932265205518"/>
    <n v="1282.0070825205478"/>
    <n v="565.48992210410984"/>
    <n v="761.64199165960883"/>
    <n v="1097.1900768132914"/>
    <n v="228.68823329958667"/>
    <n v="681.60536152614372"/>
    <n v="12878.105692168885"/>
    <n v="7667.443782008877"/>
    <n v="5210.6619101600063"/>
    <n v="2518.5966961992121"/>
    <n v="1271.4238749921742"/>
    <n v="1500.5237102713772"/>
    <n v="1561.9764200166776"/>
    <n v="6852.5207014794414"/>
    <n v="-1641.8587913194333"/>
    <n v="4.1598165041095907"/>
    <n v="4.5399830000000012"/>
    <n v="150"/>
    <n v="5"/>
    <n v="66"/>
    <n v="4"/>
    <n v="3"/>
    <n v="84"/>
    <n v="5"/>
    <n v="6"/>
    <n v="408.68910222871506"/>
    <n v="226.09833292543351"/>
    <n v="5"/>
    <n v="34.658874657534234"/>
    <n v="4.3420719539726029"/>
    <n v="6176.6004347001035"/>
    <n v="108"/>
    <n v="1"/>
    <n v="0.84361324085115486"/>
    <n v="48.246869538518574"/>
  </r>
  <r>
    <d v="2011-11-26T00:00:00"/>
    <x v="1"/>
    <x v="10"/>
    <n v="7"/>
    <n v="0.48"/>
    <n v="0.93506493506493504"/>
    <n v="1.3205479452054876"/>
    <n v="108"/>
    <n v="169"/>
    <n v="1.5648148148148149"/>
    <n v="0.37555555555555553"/>
    <n v="98.610724525885075"/>
    <n v="29"/>
    <n v="35"/>
    <n v="15"/>
    <n v="43"/>
    <n v="40.7897427671233"/>
    <n v="49.795335091726038"/>
    <n v="19.030647880063718"/>
    <n v="10649.958248795589"/>
    <n v="1298.7489863867643"/>
    <n v="1843.3452744591777"/>
    <n v="2250.8355605917809"/>
    <n v="941.96721401305092"/>
    <n v="6912.5591861183448"/>
    <n v="2610.5435370958912"/>
    <n v="746.93002637589052"/>
    <n v="818.31785884273984"/>
    <n v="1282.5575910463137"/>
    <n v="849.83716309528461"/>
    <n v="355.90073071552729"/>
    <n v="1687.4959374573957"/>
    <n v="297.78143000547942"/>
    <n v="1103.0846060712331"/>
    <n v="1823.2754187397261"/>
    <n v="842.94650090958919"/>
    <n v="1337.5103343714343"/>
    <n v="1046.0549787507207"/>
    <n v="387.10636209583976"/>
    <n v="1296.4162805080327"/>
    <n v="20191.586613222898"/>
    <n v="10295.115209139129"/>
    <n v="9896.4714040837735"/>
    <n v="2632.297405712317"/>
    <n v="1648.7195802309684"/>
    <n v="1706.5980136896258"/>
    <n v="1810.1221357835241"/>
    <n v="7797.7371354164352"/>
    <n v="2098.7342686673346"/>
    <n v="4.151171539726028"/>
    <n v="4.317584054794521"/>
    <n v="230"/>
    <n v="8"/>
    <n v="108"/>
    <n v="6"/>
    <n v="4"/>
    <n v="122"/>
    <n v="7"/>
    <n v="11"/>
    <n v="466.31000454296384"/>
    <n v="367.12556333957588"/>
    <n v="8"/>
    <n v="34.300065780821903"/>
    <n v="4.2108872241095892"/>
    <n v="6252.5656270076397"/>
    <n v="103"/>
    <n v="0"/>
    <n v="1.5827856906189786"/>
    <n v="96.082246641590032"/>
  </r>
  <r>
    <d v="2011-11-25T00:00:00"/>
    <x v="1"/>
    <x v="10"/>
    <n v="6"/>
    <n v="0.48"/>
    <n v="1"/>
    <n v="1.3178082191780902"/>
    <n v="117"/>
    <n v="204"/>
    <n v="1.7435897435897436"/>
    <n v="0.45333333333333331"/>
    <n v="105.73182786090625"/>
    <n v="36"/>
    <n v="42"/>
    <n v="18"/>
    <n v="55"/>
    <n v="39.470558010537424"/>
    <n v="49.837801827945214"/>
    <n v="18.567337344478211"/>
    <n v="12370.623859726031"/>
    <n v="1336.8823890410961"/>
    <n v="2118.3594456723285"/>
    <n v="2232.6538598136985"/>
    <n v="1004.3263105052054"/>
    <n v="8352.1666327758958"/>
    <n v="3078.703524821919"/>
    <n v="897.08043290301384"/>
    <n v="1021.2035539463017"/>
    <n v="1355.8124553959412"/>
    <n v="887.63998502669585"/>
    <n v="381.02305025515733"/>
    <n v="2372.5120209934403"/>
    <n v="378.66725358904108"/>
    <n v="1358.5731282410961"/>
    <n v="2282.6659029041093"/>
    <n v="996.79898722191808"/>
    <n v="1476.9490916041091"/>
    <n v="1035.2082723665524"/>
    <n v="438.12266761980237"/>
    <n v="2066.4252403657006"/>
    <n v="23721.199032394528"/>
    <n v="10930.09513825949"/>
    <n v="12791.103894135038"/>
    <n v="2649.308578306142"/>
    <n v="1796.57483446267"/>
    <n v="1751.3278427356054"/>
    <n v="1817.2989458120512"/>
    <n v="8014.5102013164678"/>
    <n v="4776.5936928185702"/>
    <n v="4.0234665205479461"/>
    <n v="4.6237726232876719"/>
    <n v="268"/>
    <n v="9"/>
    <n v="117"/>
    <n v="8"/>
    <n v="4"/>
    <n v="151"/>
    <n v="8"/>
    <n v="11"/>
    <n v="549.26560164012642"/>
    <n v="330.23201538329863"/>
    <n v="9"/>
    <n v="33.743065999999992"/>
    <n v="4.2937429227397264"/>
    <n v="6274.9489798518607"/>
    <n v="103"/>
    <n v="0"/>
    <n v="2.0384395052781787"/>
    <n v="124.18547470034018"/>
  </r>
  <r>
    <d v="2011-11-24T00:00:00"/>
    <x v="1"/>
    <x v="10"/>
    <n v="5"/>
    <n v="0.48"/>
    <n v="0.76623376623376616"/>
    <n v="1.3150684931506929"/>
    <n v="96"/>
    <n v="141"/>
    <n v="1.46875"/>
    <n v="0.31333333333333335"/>
    <n v="92.039294645080943"/>
    <n v="24"/>
    <n v="31"/>
    <n v="12"/>
    <n v="38"/>
    <n v="38.87445644831881"/>
    <n v="52.791179942465767"/>
    <n v="18.249899435039662"/>
    <n v="8835.772285927771"/>
    <n v="1024.2327785091622"/>
    <n v="1549.7146850032375"/>
    <n v="2320.8947506849318"/>
    <n v="810.44159047685434"/>
    <n v="5178.9540382719097"/>
    <n v="2138.0951046575346"/>
    <n v="633.49415930958924"/>
    <n v="693.4961785315071"/>
    <n v="1011.5644087845214"/>
    <n v="884.09483107106098"/>
    <n v="296.84554030486828"/>
    <n v="1272.5806623381804"/>
    <n v="250.46235616438355"/>
    <n v="917.36550049315088"/>
    <n v="1635.8239775342463"/>
    <n v="684.61787441095908"/>
    <n v="1164.0158539861845"/>
    <n v="1047.6717862847388"/>
    <n v="335.71181798391257"/>
    <n v="940.87025034790418"/>
    <n v="16813.360215538305"/>
    <n v="9420.9552645803087"/>
    <n v="7392.4049509579945"/>
    <n v="2577.7110285674707"/>
    <n v="1527.752999229494"/>
    <n v="1619.7707071952846"/>
    <n v="1729.1434301550917"/>
    <n v="7454.378165147341"/>
    <n v="-61.973214189344617"/>
    <n v="4.0846249315068501"/>
    <n v="4.4369284931506856"/>
    <n v="201"/>
    <n v="6"/>
    <n v="96"/>
    <n v="6"/>
    <n v="4"/>
    <n v="105"/>
    <n v="6"/>
    <n v="8"/>
    <n v="487.60948189218993"/>
    <n v="292.33397068806005"/>
    <n v="9"/>
    <n v="34.209571506849301"/>
    <n v="4.1625682301369871"/>
    <n v="6314.8301908947087"/>
    <n v="103"/>
    <n v="0"/>
    <n v="1.1706419218709998"/>
    <n v="71.770921853961113"/>
  </r>
  <r>
    <d v="2011-11-23T00:00:00"/>
    <x v="1"/>
    <x v="10"/>
    <n v="4"/>
    <n v="0.48"/>
    <n v="0.68831168831168832"/>
    <n v="1.3123287671232955"/>
    <n v="82"/>
    <n v="141"/>
    <n v="1.7195121951219512"/>
    <n v="0.31333333333333335"/>
    <n v="101.20998530354379"/>
    <n v="26"/>
    <n v="30"/>
    <n v="12"/>
    <n v="36"/>
    <n v="37.174584328767132"/>
    <n v="52.683286665205486"/>
    <n v="19.583437463013706"/>
    <n v="8299.2187948905903"/>
    <n v="927.27827839886174"/>
    <n v="1399.1871152034726"/>
    <n v="2227.9927711561645"/>
    <n v="675.07873048365764"/>
    <n v="4924.2384564461572"/>
    <n v="2081.7767224109593"/>
    <n v="632.19943998246583"/>
    <n v="705.00374866849336"/>
    <n v="903.26600518552243"/>
    <n v="855.91912013523358"/>
    <n v="281.4784185450942"/>
    <n v="1378.3163671960681"/>
    <n v="256.73104232876705"/>
    <n v="971.69274950137014"/>
    <n v="1503.7859877534249"/>
    <n v="746.51907787397283"/>
    <n v="1039.6262455852207"/>
    <n v="1066.4836195624418"/>
    <n v="284.67569384908887"/>
    <n v="1087.9432984607836"/>
    <n v="16124.205841808905"/>
    <n v="8733.7077197058952"/>
    <n v="7390.4981221030093"/>
    <n v="2558.1761863490628"/>
    <n v="1393.5210358022837"/>
    <n v="1575.414170583203"/>
    <n v="1647.7671687416887"/>
    <n v="7174.8785614762382"/>
    <n v="215.619560626772"/>
    <n v="4.2114460931506859"/>
    <n v="4.2856377054794521"/>
    <n v="186"/>
    <n v="6"/>
    <n v="82"/>
    <n v="5"/>
    <n v="4"/>
    <n v="104"/>
    <n v="7"/>
    <n v="8"/>
    <n v="472.19911648280066"/>
    <n v="294.3264726729592"/>
    <n v="7"/>
    <n v="34.081743452054781"/>
    <n v="4.5249539463013706"/>
    <n v="6196.9364599330911"/>
    <n v="103"/>
    <n v="0"/>
    <n v="1.19260511542873"/>
    <n v="71.752408952456406"/>
  </r>
  <r>
    <d v="2011-11-22T00:00:00"/>
    <x v="1"/>
    <x v="10"/>
    <n v="3"/>
    <n v="0.48"/>
    <n v="0.48051948051948046"/>
    <n v="1.3095890410958981"/>
    <n v="60"/>
    <n v="99"/>
    <n v="1.65"/>
    <n v="0.22"/>
    <n v="98.377405278776038"/>
    <n v="17"/>
    <n v="22"/>
    <n v="8"/>
    <n v="26"/>
    <n v="38.896096438356174"/>
    <n v="56.342471658904117"/>
    <n v="17.859439208977875"/>
    <n v="5902.6443167265625"/>
    <n v="643.42826275751656"/>
    <n v="960.1509399245399"/>
    <n v="2150.9453786301369"/>
    <n v="503.33571662243708"/>
    <n v="2931.6405443069652"/>
    <n v="1516.9477610958909"/>
    <n v="450.73977327123293"/>
    <n v="464.34541943342475"/>
    <n v="607.74125144431503"/>
    <n v="889.32016751690026"/>
    <n v="199.3810804869035"/>
    <n v="735.59045435242979"/>
    <n v="173.93178289315068"/>
    <n v="686.80785323835619"/>
    <n v="1134.1527445479455"/>
    <n v="477.58849841095901"/>
    <n v="681.02384633704935"/>
    <n v="1086.3451166246066"/>
    <n v="211.78259362670261"/>
    <n v="493.32932250205283"/>
    <n v="11450.586412375042"/>
    <n v="7290.0260912135918"/>
    <n v="4160.560321161448"/>
    <n v="2506.5131826923384"/>
    <n v="1202.3088790006218"/>
    <n v="1470.6200364070198"/>
    <n v="1547.0132981605955"/>
    <n v="6726.455396260576"/>
    <n v="-2565.8950750991262"/>
    <n v="4.0427314520547961"/>
    <n v="4.2720311506849313"/>
    <n v="133"/>
    <n v="4"/>
    <n v="60"/>
    <n v="4"/>
    <n v="2"/>
    <n v="73"/>
    <n v="4"/>
    <n v="5"/>
    <n v="361.44320351771142"/>
    <n v="209.15044513743931"/>
    <n v="5"/>
    <n v="32.038196438356152"/>
    <n v="4.1666663539726025"/>
    <n v="6131.8212089255139"/>
    <n v="103"/>
    <n v="0"/>
    <n v="0.67851950984893572"/>
    <n v="40.393789525839303"/>
  </r>
  <r>
    <d v="2011-11-21T00:00:00"/>
    <x v="1"/>
    <x v="10"/>
    <n v="2"/>
    <n v="0.48"/>
    <n v="0.48051948051948046"/>
    <n v="1.3068493150685008"/>
    <n v="55"/>
    <n v="93"/>
    <n v="1.6909090909090909"/>
    <n v="0.20666666666666667"/>
    <n v="104.90668155663016"/>
    <n v="16"/>
    <n v="19"/>
    <n v="8"/>
    <n v="25"/>
    <n v="40.318929534246593"/>
    <n v="49.731735935342478"/>
    <n v="17.60802027484932"/>
    <n v="5769.867485614659"/>
    <n v="611.40186739726028"/>
    <n v="982.74093620375004"/>
    <n v="2309.3674796712335"/>
    <n v="496.44494955846989"/>
    <n v="2592.7159875784664"/>
    <n v="1411.1625336986308"/>
    <n v="397.85388748273982"/>
    <n v="440.20050687123296"/>
    <n v="610.30182915236401"/>
    <n v="904.24725182909867"/>
    <n v="187.70200462641264"/>
    <n v="546.96584244472831"/>
    <n v="171.15997827945202"/>
    <n v="607.4014695452056"/>
    <n v="1073.6783549589043"/>
    <n v="462.6890748493152"/>
    <n v="723.6712821391169"/>
    <n v="1044.8003758148623"/>
    <n v="201.02194851404769"/>
    <n v="345.43527116485018"/>
    <n v="10945.4151586974"/>
    <n v="7460.2980575093561"/>
    <n v="3485.1171011880451"/>
    <n v="2497.4390159903892"/>
    <n v="1201.7867949282477"/>
    <n v="1466.9089214425064"/>
    <n v="1546.4452602685467"/>
    <n v="6712.5799926296904"/>
    <n v="-3227.4628914416462"/>
    <n v="3.8986750684931519"/>
    <n v="4.2939502534246579"/>
    <n v="123"/>
    <n v="4"/>
    <n v="55"/>
    <n v="3"/>
    <n v="2"/>
    <n v="68"/>
    <n v="4"/>
    <n v="6"/>
    <n v="344.41394231213212"/>
    <n v="250.33104200115818"/>
    <n v="5"/>
    <n v="33.000158589041085"/>
    <n v="4.5508656284931508"/>
    <n v="6256.366320107506"/>
    <n v="103"/>
    <n v="0"/>
    <n v="0.55705131746955616"/>
    <n v="33.836088361048979"/>
  </r>
  <r>
    <d v="2011-11-20T00:00:00"/>
    <x v="1"/>
    <x v="10"/>
    <n v="1"/>
    <n v="0.48"/>
    <n v="0.53246753246753253"/>
    <n v="1.3041095890411034"/>
    <n v="62"/>
    <n v="106"/>
    <n v="1.7096774193548387"/>
    <n v="0.23555555555555555"/>
    <n v="100.95608178271577"/>
    <n v="18"/>
    <n v="22"/>
    <n v="9"/>
    <n v="28"/>
    <n v="39.230475123287675"/>
    <n v="52.893944938082193"/>
    <n v="17.368716293542079"/>
    <n v="6259.2770705283774"/>
    <n v="674.5808516349407"/>
    <n v="1121.6249485786016"/>
    <n v="2221.0021471561645"/>
    <n v="523.90432704239106"/>
    <n v="3067.3264993861603"/>
    <n v="1569.219004931507"/>
    <n v="476.04550444273974"/>
    <n v="486.3240562191782"/>
    <n v="703.74921267878631"/>
    <n v="923.57140668658053"/>
    <n v="211.60686123861518"/>
    <n v="692.66108498944277"/>
    <n v="185.11045900273973"/>
    <n v="709.87582702465761"/>
    <n v="1184.7495355616438"/>
    <n v="531.59384968767131"/>
    <n v="801.90163279244962"/>
    <n v="1098.5231352850485"/>
    <n v="236.29428884323275"/>
    <n v="474.61061435598151"/>
    <n v="12076.776159033458"/>
    <n v="7842.1779603018695"/>
    <n v="4234.5981987315845"/>
    <n v="2512.2196118870615"/>
    <n v="1259.5454745881852"/>
    <n v="1512.7667789144796"/>
    <n v="1558.8111307189099"/>
    <n v="6843.3429961086367"/>
    <n v="-2608.7447973770486"/>
    <n v="4.1485789479452064"/>
    <n v="4.2359429589041104"/>
    <n v="139"/>
    <n v="5"/>
    <n v="62"/>
    <n v="3"/>
    <n v="3"/>
    <n v="77"/>
    <n v="4"/>
    <n v="6"/>
    <n v="374.18046026875714"/>
    <n v="238.82175072778989"/>
    <n v="5"/>
    <n v="34.656143506849304"/>
    <n v="4.3760266389041096"/>
    <n v="6252.872378637443"/>
    <n v="103"/>
    <n v="1"/>
    <n v="0.67722447257980678"/>
    <n v="41.112603871180433"/>
  </r>
  <r>
    <d v="2011-11-19T00:00:00"/>
    <x v="1"/>
    <x v="10"/>
    <n v="7"/>
    <n v="0.48"/>
    <n v="0.93506493506493504"/>
    <n v="1.3013698630137061"/>
    <n v="107"/>
    <n v="184"/>
    <n v="1.719626168224299"/>
    <n v="0.40888888888888891"/>
    <n v="102.30151197362363"/>
    <n v="32"/>
    <n v="38"/>
    <n v="17"/>
    <n v="48"/>
    <n v="37.166991780821924"/>
    <n v="46.623394965350542"/>
    <n v="19.066231232876717"/>
    <n v="10946.261781177729"/>
    <n v="1280.1802383917459"/>
    <n v="1985.0179919017967"/>
    <n v="2232.2559156164384"/>
    <n v="920.04748847820656"/>
    <n v="7089.1206235730315"/>
    <n v="2601.6894246575348"/>
    <n v="792.59771441095916"/>
    <n v="915.17909917808242"/>
    <n v="1297.6882302675376"/>
    <n v="861.09480320065586"/>
    <n v="374.59235316011103"/>
    <n v="1776.0908516182722"/>
    <n v="337.02344876712328"/>
    <n v="1259.0584635616442"/>
    <n v="1999.0812328767122"/>
    <n v="928.2456197260276"/>
    <n v="1398.6856810151717"/>
    <n v="1073.9240249849304"/>
    <n v="408.11607797608059"/>
    <n v="1642.6829809553253"/>
    <n v="21059.317022747557"/>
    <n v="10551.422566600928"/>
    <n v="10507.894456146629"/>
    <n v="2642.5477459765011"/>
    <n v="1635.7266749687437"/>
    <n v="1719.9309129362887"/>
    <n v="1812.7029698513443"/>
    <n v="7810.9083037328774"/>
    <n v="2696.9861524137514"/>
    <n v="4.008644383561645"/>
    <n v="4.5686542808219182"/>
    <n v="242"/>
    <n v="8"/>
    <n v="107"/>
    <n v="7"/>
    <n v="5"/>
    <n v="135"/>
    <n v="7"/>
    <n v="12"/>
    <n v="576.14819394352617"/>
    <n v="356.54912848842804"/>
    <n v="9"/>
    <n v="32.578858219178066"/>
    <n v="4.4588608493150685"/>
    <n v="6281.312940583226"/>
    <n v="102"/>
    <n v="0"/>
    <n v="1.6728818569531358"/>
    <n v="103.01857309947675"/>
  </r>
  <r>
    <d v="2011-11-18T00:00:00"/>
    <x v="1"/>
    <x v="10"/>
    <n v="6"/>
    <n v="0.48"/>
    <n v="1"/>
    <n v="1.2986301369863087"/>
    <n v="124"/>
    <n v="205"/>
    <n v="1.653225806451613"/>
    <n v="0.45555555555555555"/>
    <n v="94.978271533362815"/>
    <n v="36"/>
    <n v="46"/>
    <n v="17"/>
    <n v="53"/>
    <n v="36.339447123287677"/>
    <n v="51.781581961643838"/>
    <n v="19.012164947841825"/>
    <n v="11777.30567013699"/>
    <n v="1290.4925194520551"/>
    <n v="1988.2124924843836"/>
    <n v="2175.5924924054798"/>
    <n v="1063.9917019528766"/>
    <n v="7840.0015027463051"/>
    <n v="2979.8346641095895"/>
    <n v="880.28689334794524"/>
    <n v="1007.6447422356167"/>
    <n v="1377.2777096929117"/>
    <n v="852.27382315130444"/>
    <n v="389.45318245220562"/>
    <n v="2248.7615843967296"/>
    <n v="358.74493397260272"/>
    <n v="1318.1313174794523"/>
    <n v="2238.5984273972604"/>
    <n v="1066.1675046575344"/>
    <n v="1482.7128567835989"/>
    <n v="1055.6834030650864"/>
    <n v="442.49926146907075"/>
    <n v="2000.7466621890937"/>
    <n v="22917.206672789045"/>
    <n v="10827.696923456919"/>
    <n v="12089.509749332128"/>
    <n v="2658.5287974567073"/>
    <n v="1727.0280035301691"/>
    <n v="1724.4901170165815"/>
    <n v="1825.2924210344613"/>
    <n v="7935.3393390379188"/>
    <n v="4154.1704102942076"/>
    <n v="4.0984837150684941"/>
    <n v="4.461800753424658"/>
    <n v="276"/>
    <n v="10"/>
    <n v="124"/>
    <n v="8"/>
    <n v="6"/>
    <n v="152"/>
    <n v="9"/>
    <n v="14"/>
    <n v="590.23510980482547"/>
    <n v="396.29676613037958"/>
    <n v="11"/>
    <n v="33.73951843835615"/>
    <n v="4.2709351101369872"/>
    <n v="6210.3727565872368"/>
    <n v="102"/>
    <n v="0"/>
    <n v="1.9466641090921621"/>
    <n v="118.52460538560911"/>
  </r>
  <r>
    <d v="2011-11-17T00:00:00"/>
    <x v="1"/>
    <x v="10"/>
    <n v="5"/>
    <n v="0.48"/>
    <n v="0.76623376623376616"/>
    <n v="1.2958904109589113"/>
    <n v="94"/>
    <n v="150"/>
    <n v="1.5957446808510638"/>
    <n v="0.33333333333333331"/>
    <n v="92.872443367160386"/>
    <n v="26"/>
    <n v="33"/>
    <n v="13"/>
    <n v="40"/>
    <n v="35.753497097747861"/>
    <n v="50.345869049525831"/>
    <n v="18.376291356164387"/>
    <n v="8730.0096765130766"/>
    <n v="1027.3841128340152"/>
    <n v="1534.4355056888662"/>
    <n v="2324.9397523068496"/>
    <n v="758.67837085671556"/>
    <n v="5139.3401604946621"/>
    <n v="2109.456328767124"/>
    <n v="654.49629764383576"/>
    <n v="735.05165424657548"/>
    <n v="990.53185099809593"/>
    <n v="864.56168774873868"/>
    <n v="314.3018759644832"/>
    <n v="1329.6088659462175"/>
    <n v="270.23211123287666"/>
    <n v="959.42342136986338"/>
    <n v="1621.2407260273974"/>
    <n v="731.57270794520571"/>
    <n v="1120.4896365349855"/>
    <n v="1042.7391486906272"/>
    <n v="333.12266169242065"/>
    <n v="1086.1175196573101"/>
    <n v="16838.867036579974"/>
    <n v="9283.8004904817844"/>
    <n v="7555.06654609819"/>
    <n v="2579.2153568466033"/>
    <n v="1465.6218513783103"/>
    <n v="1606.2942738885783"/>
    <n v="1706.3388840557723"/>
    <n v="7357.4703661692638"/>
    <n v="197.59617992892527"/>
    <n v="4.2129171945205481"/>
    <n v="4.5991233150684945"/>
    <n v="206"/>
    <n v="7"/>
    <n v="94"/>
    <n v="6"/>
    <n v="4"/>
    <n v="112"/>
    <n v="7"/>
    <n v="8"/>
    <n v="491.28230094174802"/>
    <n v="290.54402875598004"/>
    <n v="8"/>
    <n v="33.776777999999993"/>
    <n v="4.4192703605479462"/>
    <n v="6295.6128742234978"/>
    <n v="102"/>
    <n v="0"/>
    <n v="1.2000525917073694"/>
    <n v="74.069279863707749"/>
  </r>
  <r>
    <d v="2011-11-16T00:00:00"/>
    <x v="1"/>
    <x v="10"/>
    <n v="4"/>
    <n v="0.48"/>
    <n v="0.68831168831168832"/>
    <n v="1.293150684931514"/>
    <n v="80"/>
    <n v="132"/>
    <n v="1.65"/>
    <n v="0.29333333333333333"/>
    <n v="103.68280960113859"/>
    <n v="23"/>
    <n v="29"/>
    <n v="11"/>
    <n v="35"/>
    <n v="35.732149074815602"/>
    <n v="50.421007824657543"/>
    <n v="18.879911337205481"/>
    <n v="8294.6247680910874"/>
    <n v="890.77622777441752"/>
    <n v="1431.83237261367"/>
    <n v="2261.4856861808221"/>
    <n v="694.25239045283035"/>
    <n v="4797.8305466181819"/>
    <n v="1858.0717518904114"/>
    <n v="554.63108607123297"/>
    <n v="660.7968968021919"/>
    <n v="942.60058962827577"/>
    <n v="865.41548594017172"/>
    <n v="269.44899157112951"/>
    <n v="996.03466762425933"/>
    <n v="226.31901238356164"/>
    <n v="881.08390540274002"/>
    <n v="1510.4875147397263"/>
    <n v="673.03734706849343"/>
    <n v="1009.5406220503713"/>
    <n v="1050.9468067292094"/>
    <n v="288.87199776499079"/>
    <n v="941.56835304995025"/>
    <n v="15549.828510223862"/>
    <n v="8814.3949429314707"/>
    <n v="6735.4335672923917"/>
    <n v="2565.7214637201005"/>
    <n v="1408.5219419742111"/>
    <n v="1570.3805800768155"/>
    <n v="1666.0567820016909"/>
    <n v="7210.6807677728175"/>
    <n v="-475.24720048042582"/>
    <n v="4.0484089972602755"/>
    <n v="4.5633060821917821"/>
    <n v="178"/>
    <n v="6"/>
    <n v="80"/>
    <n v="5"/>
    <n v="3"/>
    <n v="98"/>
    <n v="5"/>
    <n v="8"/>
    <n v="438.75704492473221"/>
    <n v="275.58210074300513"/>
    <n v="6"/>
    <n v="31.5002792328767"/>
    <n v="4.5020950991780824"/>
    <n v="6230.4251498262838"/>
    <n v="102"/>
    <n v="0"/>
    <n v="1.0810552097685"/>
    <n v="66.033662424435207"/>
  </r>
  <r>
    <d v="2011-11-15T00:00:00"/>
    <x v="1"/>
    <x v="10"/>
    <n v="3"/>
    <n v="0.48"/>
    <n v="0.48051948051948046"/>
    <n v="1.2904109589041166"/>
    <n v="60"/>
    <n v="97"/>
    <n v="1.6166666666666667"/>
    <n v="0.21555555555555556"/>
    <n v="98.993763535314017"/>
    <n v="18"/>
    <n v="22"/>
    <n v="9"/>
    <n v="26"/>
    <n v="36.809151802739727"/>
    <n v="47.11081798136987"/>
    <n v="18.098163183983139"/>
    <n v="5939.6258121188412"/>
    <n v="665.83089295143225"/>
    <n v="1008.4432546116633"/>
    <n v="2168.607518728767"/>
    <n v="501.93457982713397"/>
    <n v="2926.4713519027096"/>
    <n v="1472.3660721095891"/>
    <n v="423.99736183232881"/>
    <n v="470.55224278356167"/>
    <n v="653.61751864623682"/>
    <n v="915.51905621456763"/>
    <n v="200.94445923043997"/>
    <n v="596.83464263423491"/>
    <n v="172.51928940821915"/>
    <n v="640.31878540273999"/>
    <n v="1126.1609696986304"/>
    <n v="484.24665494794522"/>
    <n v="732.03766877697296"/>
    <n v="1017.9259805035809"/>
    <n v="198.56402509882304"/>
    <n v="474.71802507815795"/>
    <n v="11395.618081253289"/>
    <n v="7397.594061638184"/>
    <n v="3998.0240196151026"/>
    <n v="2504.2458539618501"/>
    <n v="1177.9775160061001"/>
    <n v="1480.4336237886434"/>
    <n v="1539.4109723694432"/>
    <n v="6702.0679661260365"/>
    <n v="-2704.0439465109312"/>
    <n v="4.2899640986301382"/>
    <n v="4.2656091301369869"/>
    <n v="135"/>
    <n v="4"/>
    <n v="60"/>
    <n v="4"/>
    <n v="2"/>
    <n v="75"/>
    <n v="4"/>
    <n v="6"/>
    <n v="367.89853531675641"/>
    <n v="236.01080454549927"/>
    <n v="5"/>
    <n v="31.86784597260273"/>
    <n v="4.1875552120547948"/>
    <n v="6105.4492386163965"/>
    <n v="102"/>
    <n v="0"/>
    <n v="0.6548288034773877"/>
    <n v="39.196313917795123"/>
  </r>
  <r>
    <d v="2011-11-14T00:00:00"/>
    <x v="1"/>
    <x v="10"/>
    <n v="2"/>
    <n v="0.48"/>
    <n v="0.48051948051948046"/>
    <n v="1.2876712328767193"/>
    <n v="57"/>
    <n v="95"/>
    <n v="1.6666666666666667"/>
    <n v="0.21111111111111111"/>
    <n v="103.38877929568626"/>
    <n v="16"/>
    <n v="21"/>
    <n v="8"/>
    <n v="26"/>
    <n v="39.044722843391341"/>
    <n v="53.917577815068498"/>
    <n v="17.617348157007378"/>
    <n v="5893.1604198541172"/>
    <n v="651.7026470734744"/>
    <n v="976.10364370183208"/>
    <n v="2164.0158483287673"/>
    <n v="502.93183674363985"/>
    <n v="2901.8117381533525"/>
    <n v="1444.6547452054797"/>
    <n v="431.34062252054798"/>
    <n v="458.05105208219186"/>
    <n v="659.35630763249071"/>
    <n v="876.79671069606547"/>
    <n v="193.86110233220563"/>
    <n v="604.03229914745759"/>
    <n v="175.38120739726025"/>
    <n v="663.06147945205498"/>
    <n v="1077.5083753424658"/>
    <n v="484.2819945205481"/>
    <n v="722.24525212898266"/>
    <n v="1037.7600212097027"/>
    <n v="209.33542777055595"/>
    <n v="430.89235560308771"/>
    <n v="11279.142543448141"/>
    <n v="7342.4061505442414"/>
    <n v="3936.7363929038979"/>
    <n v="2502.8459692183083"/>
    <n v="1184.5167716202725"/>
    <n v="1485.8543370363391"/>
    <n v="1541.6331462435514"/>
    <n v="6714.8502241184724"/>
    <n v="-2778.1138312145731"/>
    <n v="4.305920547945207"/>
    <n v="4.3185871917808223"/>
    <n v="128"/>
    <n v="4"/>
    <n v="57"/>
    <n v="4"/>
    <n v="2"/>
    <n v="71"/>
    <n v="4"/>
    <n v="6"/>
    <n v="383.47908723939361"/>
    <n v="243.66396065644534"/>
    <n v="5"/>
    <n v="32.367751643835604"/>
    <n v="4.4144747178082193"/>
    <n v="6080.8493556091817"/>
    <n v="102"/>
    <n v="1"/>
    <n v="0.64739909882367319"/>
    <n v="38.595454832391155"/>
  </r>
  <r>
    <d v="2011-11-13T00:00:00"/>
    <x v="1"/>
    <x v="10"/>
    <n v="1"/>
    <n v="0.48"/>
    <n v="0.53246753246753253"/>
    <n v="1.2849315068493219"/>
    <n v="63"/>
    <n v="103"/>
    <n v="1.6349206349206349"/>
    <n v="0.22888888888888889"/>
    <n v="103.34334337662339"/>
    <n v="19"/>
    <n v="21"/>
    <n v="8"/>
    <n v="26"/>
    <n v="38.243997073972615"/>
    <n v="54.472923596712349"/>
    <n v="19.251867935342471"/>
    <n v="6510.6306327272741"/>
    <n v="741.86599787938121"/>
    <n v="1125.1484796424834"/>
    <n v="2173.0057328219177"/>
    <n v="572.61403641897175"/>
    <n v="3381.7283817232819"/>
    <n v="1529.7598829589047"/>
    <n v="435.78338877369879"/>
    <n v="500.54856631890425"/>
    <n v="739.10943355119252"/>
    <n v="875.01183797325518"/>
    <n v="206.33275676239916"/>
    <n v="645.6378097646608"/>
    <n v="183.38377246027397"/>
    <n v="662.0186488986302"/>
    <n v="1146.4107156986302"/>
    <n v="512.5334542027399"/>
    <n v="811.1680094861606"/>
    <n v="1051.2452341052697"/>
    <n v="222.10517946254029"/>
    <n v="419.82816820630364"/>
    <n v="12222.93505991844"/>
    <n v="7775.7407002241898"/>
    <n v="4447.1943596942465"/>
    <n v="2513.1101999422258"/>
    <n v="1272.2605858602715"/>
    <n v="1515.9795826172767"/>
    <n v="1583.1599630301"/>
    <n v="6884.5103314498738"/>
    <n v="-2437.3159717556237"/>
    <n v="4.1947596493150696"/>
    <n v="4.5890265616438359"/>
    <n v="137"/>
    <n v="4"/>
    <n v="63"/>
    <n v="4"/>
    <n v="2"/>
    <n v="74"/>
    <n v="5"/>
    <n v="6"/>
    <n v="368.64459513174984"/>
    <n v="270.60803123182865"/>
    <n v="5"/>
    <n v="32.603251589041086"/>
    <n v="4.3663024657534253"/>
    <n v="6109.7509648542236"/>
    <n v="102"/>
    <n v="0"/>
    <n v="0.72788471826042012"/>
    <n v="43.59994470288477"/>
  </r>
  <r>
    <d v="2011-11-12T00:00:00"/>
    <x v="1"/>
    <x v="10"/>
    <n v="7"/>
    <n v="0.48"/>
    <n v="0.93506493506493504"/>
    <n v="1.2821917808219245"/>
    <n v="111"/>
    <n v="194"/>
    <n v="1.7477477477477477"/>
    <n v="0.43111111111111111"/>
    <n v="101.88602198435403"/>
    <n v="35"/>
    <n v="41"/>
    <n v="17"/>
    <n v="53"/>
    <n v="37.269143901946656"/>
    <n v="48.823424619113617"/>
    <n v="17.062287031232881"/>
    <n v="11309.348440263297"/>
    <n v="1190.8616799003739"/>
    <n v="1882.3897271339902"/>
    <n v="2172.9411576986299"/>
    <n v="941.29981126296377"/>
    <n v="7503.5794240680871"/>
    <n v="2832.4549365479456"/>
    <n v="829.99821852493153"/>
    <n v="904.30121265534262"/>
    <n v="1289.3383366736032"/>
    <n v="872.34768703485031"/>
    <n v="376.88714847598777"/>
    <n v="2028.1811955437777"/>
    <n v="361.95871561643833"/>
    <n v="1351.2483152657539"/>
    <n v="2202.4278500821915"/>
    <n v="1008.3278518356168"/>
    <n v="1402.7137834642174"/>
    <n v="1022.4728912191965"/>
    <n v="389.24111927529572"/>
    <n v="2109.534938841291"/>
    <n v="21990.927220691894"/>
    <n v="10349.631662238735"/>
    <n v="11641.295558453156"/>
    <n v="2629.4507303959563"/>
    <n v="1668.8608981644079"/>
    <n v="1734.2176341325116"/>
    <n v="1789.2259548298107"/>
    <n v="7821.7552175226874"/>
    <n v="3819.5403409304718"/>
    <n v="4.0303215452054797"/>
    <n v="4.504403150684932"/>
    <n v="257"/>
    <n v="9"/>
    <n v="111"/>
    <n v="7"/>
    <n v="4"/>
    <n v="146"/>
    <n v="9"/>
    <n v="13"/>
    <n v="495.16160051397679"/>
    <n v="382.52472457573771"/>
    <n v="10"/>
    <n v="33.830918301369849"/>
    <n v="4.5801029895890411"/>
    <n v="6171.3223202694417"/>
    <n v="102"/>
    <n v="0"/>
    <n v="1.8863535162015153"/>
    <n v="114.13034861228584"/>
  </r>
  <r>
    <d v="2011-11-11T00:00:00"/>
    <x v="1"/>
    <x v="10"/>
    <n v="6"/>
    <n v="0.48"/>
    <n v="1"/>
    <n v="1.2794520547945272"/>
    <n v="122"/>
    <n v="191"/>
    <n v="1.5655737704918034"/>
    <n v="0.42444444444444446"/>
    <n v="97.756492575791611"/>
    <n v="33"/>
    <n v="41"/>
    <n v="17"/>
    <n v="51"/>
    <n v="39.313918222880417"/>
    <n v="50.459248854536675"/>
    <n v="18.774471530958909"/>
    <n v="11926.292094246577"/>
    <n v="1281.3634849315069"/>
    <n v="2058.0972437391774"/>
    <n v="2200.0375398575347"/>
    <n v="1059.0257196887669"/>
    <n v="7890.4950758926061"/>
    <n v="2909.2299484931509"/>
    <n v="857.80723052712347"/>
    <n v="957.49804807890428"/>
    <n v="1355.1244549687635"/>
    <n v="865.28690981824946"/>
    <n v="412.6371915088402"/>
    <n v="2091.4866708033255"/>
    <n v="340.08004632328772"/>
    <n v="1216.0086229917808"/>
    <n v="2198.1013701643838"/>
    <n v="996.48654798904136"/>
    <n v="1389.535433709706"/>
    <n v="1069.7476749264501"/>
    <n v="432.22548011659666"/>
    <n v="1859.1679987157406"/>
    <n v="22682.867393745757"/>
    <n v="10841.717648334083"/>
    <n v="11841.149745411672"/>
    <n v="2642.2015240284045"/>
    <n v="1728.8746066167389"/>
    <n v="1759.2900569168828"/>
    <n v="1828.0572184033942"/>
    <n v="7958.42340596542"/>
    <n v="3882.7263394462543"/>
    <n v="3.943809928767124"/>
    <n v="4.5440420821917815"/>
    <n v="264"/>
    <n v="8"/>
    <n v="122"/>
    <n v="8"/>
    <n v="5"/>
    <n v="142"/>
    <n v="9"/>
    <n v="12"/>
    <n v="566.58267657960016"/>
    <n v="389.39450480431634"/>
    <n v="10"/>
    <n v="31.553001123287661"/>
    <n v="4.3572876865753427"/>
    <n v="6248.8333438249592"/>
    <n v="102"/>
    <n v="0"/>
    <n v="1.8949376777847644"/>
    <n v="116.08970338638895"/>
  </r>
  <r>
    <d v="2011-11-10T00:00:00"/>
    <x v="1"/>
    <x v="10"/>
    <n v="5"/>
    <n v="0.48"/>
    <n v="0.76623376623376616"/>
    <n v="1.2767123287671298"/>
    <n v="93"/>
    <n v="155"/>
    <n v="1.6666666666666667"/>
    <n v="0.34444444444444444"/>
    <n v="102.68853615715264"/>
    <n v="27"/>
    <n v="34"/>
    <n v="13"/>
    <n v="40"/>
    <n v="36.717440898270844"/>
    <n v="52.038004923919921"/>
    <n v="18.152424543698636"/>
    <n v="9550.0338626151952"/>
    <n v="1022.3896861056752"/>
    <n v="1520.7135333507345"/>
    <n v="2218.0789242739729"/>
    <n v="765.87284399479074"/>
    <n v="6067.758247101372"/>
    <n v="2239.7638947945215"/>
    <n v="676.49406401095894"/>
    <n v="726.09698174794539"/>
    <n v="1049.5203401530766"/>
    <n v="886.36512616932498"/>
    <n v="293.88268209276509"/>
    <n v="1412.5867921382592"/>
    <n v="287.0063674520548"/>
    <n v="1037.2049236164385"/>
    <n v="1725.0411772602743"/>
    <n v="768.70104460274001"/>
    <n v="1082.5411080820948"/>
    <n v="1029.3710669929831"/>
    <n v="333.50450881299594"/>
    <n v="1372.5368290434333"/>
    <n v="18032.732002205805"/>
    <n v="9179.8501339227369"/>
    <n v="8852.8818682830643"/>
    <n v="2584.4997167170668"/>
    <n v="1516.8936035419069"/>
    <n v="1618.0068934463607"/>
    <n v="1720.4638175702898"/>
    <n v="7439.8640312756252"/>
    <n v="1413.0178370074427"/>
    <n v="3.9147046027397274"/>
    <n v="4.3529388904109592"/>
    <n v="207"/>
    <n v="7"/>
    <n v="93"/>
    <n v="6"/>
    <n v="4"/>
    <n v="114"/>
    <n v="7"/>
    <n v="10"/>
    <n v="484.37261307736537"/>
    <n v="332.50928528998099"/>
    <n v="8"/>
    <n v="32.053112958904102"/>
    <n v="4.4968547068493159"/>
    <n v="6201.4148908099341"/>
    <n v="102"/>
    <n v="0"/>
    <n v="1.4275583917796597"/>
    <n v="86.792959492971221"/>
  </r>
  <r>
    <d v="2011-11-09T00:00:00"/>
    <x v="1"/>
    <x v="10"/>
    <n v="4"/>
    <n v="0.48"/>
    <n v="0.68831168831168832"/>
    <n v="1.2739726027397325"/>
    <n v="83"/>
    <n v="133"/>
    <n v="1.6024096385542168"/>
    <n v="0.29555555555555557"/>
    <n v="98.491290198759827"/>
    <n v="24"/>
    <n v="30"/>
    <n v="11"/>
    <n v="35"/>
    <n v="37.470733069507872"/>
    <n v="55.027111400249076"/>
    <n v="17.78090044931507"/>
    <n v="8174.7770864970653"/>
    <n v="926.5231706813737"/>
    <n v="1439.1944006000356"/>
    <n v="2331.1769326027402"/>
    <n v="685.8835999698274"/>
    <n v="4645.0453240058341"/>
    <n v="2023.4195857534251"/>
    <n v="605.29822540273983"/>
    <n v="622.33151572602742"/>
    <n v="877.29670123576443"/>
    <n v="839.73565324985145"/>
    <n v="270.86291639835804"/>
    <n v="1263.1540559982179"/>
    <n v="233.27755816438355"/>
    <n v="891.6857538630137"/>
    <n v="1505.3444306849319"/>
    <n v="685.02173983561647"/>
    <n v="978.45580737783166"/>
    <n v="1032.2897300262293"/>
    <n v="284.17071492554271"/>
    <n v="1020.4132302183415"/>
    <n v="15667.679066608576"/>
    <n v="8739.066456386181"/>
    <n v="6928.6126102223934"/>
    <n v="2556.0822988790928"/>
    <n v="1437.2384688588818"/>
    <n v="1597.5133200561172"/>
    <n v="1672.7503838333062"/>
    <n v="7263.5844716273978"/>
    <n v="-334.97186140500253"/>
    <n v="3.90609895890411"/>
    <n v="4.4103303424657536"/>
    <n v="183"/>
    <n v="6"/>
    <n v="83"/>
    <n v="5"/>
    <n v="3"/>
    <n v="100"/>
    <n v="6"/>
    <n v="8"/>
    <n v="429.51854777567257"/>
    <n v="278.30533792375638"/>
    <n v="7"/>
    <n v="33.016505890410947"/>
    <n v="4.4181258301369866"/>
    <n v="6248.0681549820956"/>
    <n v="102"/>
    <n v="0"/>
    <n v="1.1089207797289542"/>
    <n v="67.92757461002347"/>
  </r>
  <r>
    <d v="2011-11-08T00:00:00"/>
    <x v="1"/>
    <x v="10"/>
    <n v="3"/>
    <n v="0.48"/>
    <n v="0.48051948051948046"/>
    <n v="1.2712328767123351"/>
    <n v="57"/>
    <n v="96"/>
    <n v="1.6842105263157894"/>
    <n v="0.21333333333333335"/>
    <n v="101.42412442363693"/>
    <n v="16"/>
    <n v="21"/>
    <n v="8"/>
    <n v="24"/>
    <n v="39.69824699000371"/>
    <n v="52.728255912328777"/>
    <n v="19.853107633972609"/>
    <n v="5781.1750921473049"/>
    <n v="667.78234443693293"/>
    <n v="997.88572735032164"/>
    <n v="2174.9460685150689"/>
    <n v="489.68399361730644"/>
    <n v="2786.4416471015411"/>
    <n v="1468.8351386301374"/>
    <n v="421.82604729863021"/>
    <n v="476.47458321534259"/>
    <n v="641.69874555571232"/>
    <n v="917.96645708077267"/>
    <n v="183.15794450117687"/>
    <n v="624.31262200644846"/>
    <n v="176.91563204383559"/>
    <n v="626.35039982465776"/>
    <n v="1081.1878855890411"/>
    <n v="460.98825889315071"/>
    <n v="671.18364506406954"/>
    <n v="1016.2122462805572"/>
    <n v="197.35229566189065"/>
    <n v="460.69398934416796"/>
    <n v="11161.535382079033"/>
    <n v="7290.0871236268758"/>
    <n v="3871.4482584521579"/>
    <n v="2504.7688444974469"/>
    <n v="1209.1206854175462"/>
    <n v="1469.2695455676087"/>
    <n v="1531.8123406667473"/>
    <n v="6714.9714161493494"/>
    <n v="-2843.5231576971919"/>
    <n v="3.9671663342465764"/>
    <n v="4.2858111780821924"/>
    <n v="126"/>
    <n v="4"/>
    <n v="57"/>
    <n v="4"/>
    <n v="2"/>
    <n v="69"/>
    <n v="4"/>
    <n v="5"/>
    <n v="385.52797784028388"/>
    <n v="227.32475832230372"/>
    <n v="5"/>
    <n v="34.24483232876711"/>
    <n v="4.5620474191780822"/>
    <n v="6112.9398474743566"/>
    <n v="102"/>
    <n v="0"/>
    <n v="0.63332019536421558"/>
    <n v="37.955375082864293"/>
  </r>
  <r>
    <d v="2011-11-07T00:00:00"/>
    <x v="1"/>
    <x v="10"/>
    <n v="2"/>
    <n v="0.48"/>
    <n v="0.48051948051948046"/>
    <n v="1.2684931506849377"/>
    <n v="55"/>
    <n v="92"/>
    <n v="1.6727272727272726"/>
    <n v="0.20444444444444446"/>
    <n v="103.32784188539728"/>
    <n v="17"/>
    <n v="19"/>
    <n v="8"/>
    <n v="24"/>
    <n v="36.202186520547947"/>
    <n v="47.874612466849314"/>
    <n v="19.134837271232875"/>
    <n v="5683.03130369685"/>
    <n v="654.30414425902882"/>
    <n v="984.1817108166656"/>
    <n v="2297.0912044931506"/>
    <n v="513.85903306213129"/>
    <n v="2542.2034995839313"/>
    <n v="1303.2787147397262"/>
    <n v="382.99689973479451"/>
    <n v="459.23609450958901"/>
    <n v="654.42749940129227"/>
    <n v="898.59562804569828"/>
    <n v="199.06414034935059"/>
    <n v="393.42444118776859"/>
    <n v="169.38535285479452"/>
    <n v="598.37132309041101"/>
    <n v="989.99268756164383"/>
    <n v="472.82278961095881"/>
    <n v="694.25178837033479"/>
    <n v="1010.6924145040438"/>
    <n v="212.47422763919047"/>
    <n v="313.15372260423914"/>
    <n v="10713.419310057796"/>
    <n v="7464.6376466818592"/>
    <n v="3248.7816633759389"/>
    <n v="2499.8828735110037"/>
    <n v="1204.0609062739204"/>
    <n v="1488.9996834617884"/>
    <n v="1547.1431280044571"/>
    <n v="6740.0865912511699"/>
    <n v="-3491.3049278752333"/>
    <n v="4.0691997369863016"/>
    <n v="4.6271266232876718"/>
    <n v="123"/>
    <n v="4"/>
    <n v="55"/>
    <n v="3"/>
    <n v="2"/>
    <n v="68"/>
    <n v="3"/>
    <n v="5"/>
    <n v="345.01199530654065"/>
    <n v="206.12791385839307"/>
    <n v="4"/>
    <n v="32.958554136986294"/>
    <n v="4.2301251649315068"/>
    <n v="6206.2855458516951"/>
    <n v="102"/>
    <n v="0"/>
    <n v="0.52346635348536885"/>
    <n v="31.850800621332734"/>
  </r>
  <r>
    <d v="2011-11-06T00:00:00"/>
    <x v="1"/>
    <x v="10"/>
    <n v="1"/>
    <n v="0.48"/>
    <n v="0.53246753246753253"/>
    <n v="1.2657534246575404"/>
    <n v="61"/>
    <n v="100"/>
    <n v="1.639344262295082"/>
    <n v="0.22222222222222221"/>
    <n v="103.74998688687914"/>
    <n v="18"/>
    <n v="22"/>
    <n v="8"/>
    <n v="26"/>
    <n v="36.55142246575344"/>
    <n v="52.358415534246582"/>
    <n v="18.362186174920971"/>
    <n v="6328.7492000996281"/>
    <n v="694.56358962462207"/>
    <n v="1039.5105007249101"/>
    <n v="2287.9706226410958"/>
    <n v="549.75097214201037"/>
    <n v="3146.0806942162335"/>
    <n v="1462.0568986301375"/>
    <n v="418.86732427397266"/>
    <n v="477.4168405479453"/>
    <n v="692.108949043081"/>
    <n v="866.03755964520531"/>
    <n v="219.95254403463511"/>
    <n v="580.24201072913422"/>
    <n v="184.1196230136986"/>
    <n v="688.88165698630155"/>
    <n v="1064.9106630136985"/>
    <n v="484.63466958904121"/>
    <n v="776.27435520199231"/>
    <n v="1101.1572198131787"/>
    <n v="223.97547434241517"/>
    <n v="321.13956324515368"/>
    <n v="11804.200465779044"/>
    <n v="7756.7381975885237"/>
    <n v="4047.4622681905212"/>
    <n v="2510.446205333566"/>
    <n v="1278.8239619434312"/>
    <n v="1505.2476600341884"/>
    <n v="1582.1543414671664"/>
    <n v="6876.672168778352"/>
    <n v="-2829.2099005878317"/>
    <n v="3.9786312657534255"/>
    <n v="4.2541896849315073"/>
    <n v="135"/>
    <n v="4"/>
    <n v="61"/>
    <n v="3"/>
    <n v="2"/>
    <n v="74"/>
    <n v="4"/>
    <n v="5"/>
    <n v="317.80590946787009"/>
    <n v="216.25529019603101"/>
    <n v="5"/>
    <n v="32.433140273972597"/>
    <n v="4.3041984964383566"/>
    <n v="6263.5223663663328"/>
    <n v="102"/>
    <n v="0"/>
    <n v="0.64619586734845202"/>
    <n v="39.681002629318833"/>
  </r>
  <r>
    <d v="2011-11-05T00:00:00"/>
    <x v="1"/>
    <x v="10"/>
    <n v="7"/>
    <n v="0.48"/>
    <n v="0.93506493506493504"/>
    <n v="1.263013698630143"/>
    <n v="118"/>
    <n v="195"/>
    <n v="1.652542372881356"/>
    <n v="0.43333333333333335"/>
    <n v="98.062755475682906"/>
    <n v="34"/>
    <n v="41"/>
    <n v="17"/>
    <n v="53"/>
    <n v="37.435930038356169"/>
    <n v="48.290971219339255"/>
    <n v="16.960313322925824"/>
    <n v="11571.405146130583"/>
    <n v="1225.7675627254939"/>
    <n v="1825.5427964160679"/>
    <n v="2303.7436835506851"/>
    <n v="924.17149308014916"/>
    <n v="7743.7147358091743"/>
    <n v="2807.6947528767128"/>
    <n v="820.94651072876729"/>
    <n v="898.89660611506861"/>
    <n v="1274.8020408288692"/>
    <n v="898.54221146171267"/>
    <n v="364.26886586439724"/>
    <n v="1989.9247515655695"/>
    <n v="332.70414904109589"/>
    <n v="1343.2128604931509"/>
    <n v="2080.8637947945203"/>
    <n v="1030.4850200547949"/>
    <n v="1375.4504167445593"/>
    <n v="1017.5867768950469"/>
    <n v="416.70570075761304"/>
    <n v="1977.5229299863418"/>
    <n v="22111.976402960187"/>
    <n v="10400.813985599099"/>
    <n v="11711.162417361085"/>
    <n v="2620.7017926086514"/>
    <n v="1707.8650848278489"/>
    <n v="1736.4950271611056"/>
    <n v="1786.3834062428964"/>
    <n v="7851.4453108405014"/>
    <n v="3859.7171065205857"/>
    <n v="3.9126637808219185"/>
    <n v="4.2672145616438364"/>
    <n v="263"/>
    <n v="9"/>
    <n v="118"/>
    <n v="7"/>
    <n v="5"/>
    <n v="145"/>
    <n v="8"/>
    <n v="12"/>
    <n v="513.91098030985449"/>
    <n v="350.01560250413502"/>
    <n v="9"/>
    <n v="33.661850178082176"/>
    <n v="4.456840108493151"/>
    <n v="6316.4341059943654"/>
    <n v="106"/>
    <n v="0"/>
    <n v="1.8540781429583921"/>
    <n v="110.48266431472722"/>
  </r>
  <r>
    <d v="2011-11-04T00:00:00"/>
    <x v="1"/>
    <x v="10"/>
    <n v="6"/>
    <n v="0.48"/>
    <n v="1"/>
    <n v="1.2602739726027457"/>
    <n v="116"/>
    <n v="207"/>
    <n v="1.7844827586206897"/>
    <n v="0.46"/>
    <n v="103.06509211147853"/>
    <n v="38"/>
    <n v="44"/>
    <n v="18"/>
    <n v="54"/>
    <n v="37.308675776812571"/>
    <n v="48.809824175342463"/>
    <n v="19.38759788219178"/>
    <n v="11955.55068493151"/>
    <n v="1346.5407123287675"/>
    <n v="2068.7894752438351"/>
    <n v="2181.4763256986303"/>
    <n v="1056.1108402849313"/>
    <n v="7995.7147560328813"/>
    <n v="3059.3114136986305"/>
    <n v="878.57683515616429"/>
    <n v="1046.9302856383561"/>
    <n v="1346.1845105852944"/>
    <n v="876.53616111566578"/>
    <n v="387.97896014541664"/>
    <n v="2374.1189026467737"/>
    <n v="376.36601621917805"/>
    <n v="1340.5161205479455"/>
    <n v="2229.6084558904113"/>
    <n v="1081.26110860274"/>
    <n v="1449.1354381200704"/>
    <n v="1076.3788805222241"/>
    <n v="411.17350535378785"/>
    <n v="2091.0638772641923"/>
    <n v="23314.6616330137"/>
    <n v="10853.764097069858"/>
    <n v="12460.897535943846"/>
    <n v="2650.2581380264578"/>
    <n v="1745.4082316421898"/>
    <n v="1733.4902380058813"/>
    <n v="1841.2674128385738"/>
    <n v="7970.4240205131027"/>
    <n v="4490.47351543074"/>
    <n v="4.2686600547945206"/>
    <n v="4.2181409589041108"/>
    <n v="270"/>
    <n v="9"/>
    <n v="116"/>
    <n v="8"/>
    <n v="5"/>
    <n v="154"/>
    <n v="9"/>
    <n v="13"/>
    <n v="594.68014082720811"/>
    <n v="372.95709026376812"/>
    <n v="10"/>
    <n v="32.871564657534236"/>
    <n v="4.4741558904109597"/>
    <n v="6254.5978777576875"/>
    <n v="106"/>
    <n v="0"/>
    <n v="1.9922779656637424"/>
    <n v="117.55563713154572"/>
  </r>
  <r>
    <d v="2011-11-03T00:00:00"/>
    <x v="1"/>
    <x v="10"/>
    <n v="5"/>
    <n v="0.48"/>
    <n v="0.76623376623376616"/>
    <n v="1.2575342465753483"/>
    <n v="92"/>
    <n v="144"/>
    <n v="1.5652173913043479"/>
    <n v="0.32"/>
    <n v="97.773268919811585"/>
    <n v="25"/>
    <n v="33"/>
    <n v="12"/>
    <n v="37"/>
    <n v="37.857786921114794"/>
    <n v="50.92667672547946"/>
    <n v="19.343989632995189"/>
    <n v="8995.1407406226663"/>
    <n v="974.71437429638866"/>
    <n v="1527.3284939811701"/>
    <n v="2344.3384801315069"/>
    <n v="753.40853672829735"/>
    <n v="5344.7796040780813"/>
    <n v="2195.7516414246579"/>
    <n v="611.12012070575349"/>
    <n v="715.72761642082196"/>
    <n v="1024.4334493708595"/>
    <n v="918.70918850021962"/>
    <n v="313.78825217945973"/>
    <n v="1265.6684885006941"/>
    <n v="253.63700699178079"/>
    <n v="958.28104346301393"/>
    <n v="1615.146777863014"/>
    <n v="757.1849440438358"/>
    <n v="1102.5666272936803"/>
    <n v="1025.5280065898035"/>
    <n v="323.64859459495733"/>
    <n v="1132.5065438832039"/>
    <n v="17076.704265831933"/>
    <n v="9333.7496293699533"/>
    <n v="7742.95463646198"/>
    <n v="2581.7770322775514"/>
    <n v="1506.2426393358871"/>
    <n v="1628.5335833525664"/>
    <n v="1719.017607458482"/>
    <n v="7435.5708624244871"/>
    <n v="307.38377403749291"/>
    <n v="4.1617141479452062"/>
    <n v="4.5327589999999995"/>
    <n v="199"/>
    <n v="7"/>
    <n v="92"/>
    <n v="6"/>
    <n v="4"/>
    <n v="107"/>
    <n v="6"/>
    <n v="8"/>
    <n v="502.72559900445367"/>
    <n v="295.29936879165928"/>
    <n v="8"/>
    <n v="33.670236945205467"/>
    <n v="4.329969656986302"/>
    <n v="6353.9973010435715"/>
    <n v="106"/>
    <n v="0"/>
    <n v="1.2185958333961344"/>
    <n v="73.0467418534149"/>
  </r>
  <r>
    <d v="2011-11-02T00:00:00"/>
    <x v="1"/>
    <x v="10"/>
    <n v="4"/>
    <n v="0.48"/>
    <n v="0.68831168831168832"/>
    <n v="1.2547945205479509"/>
    <n v="82"/>
    <n v="137"/>
    <n v="1.6707317073170731"/>
    <n v="0.30444444444444446"/>
    <n v="102.94836230616028"/>
    <n v="24"/>
    <n v="30"/>
    <n v="11"/>
    <n v="35"/>
    <n v="36.144917272450535"/>
    <n v="53.662449479850572"/>
    <n v="18.981555717698637"/>
    <n v="8441.7657091051424"/>
    <n v="933.90409268101769"/>
    <n v="1453.5886720551075"/>
    <n v="2183.6094450410956"/>
    <n v="679.6316150326561"/>
    <n v="5058.8400696573008"/>
    <n v="1951.825532712329"/>
    <n v="590.28694427835626"/>
    <n v="664.35445011945228"/>
    <n v="927.56666709401827"/>
    <n v="852.74777298254594"/>
    <n v="270.9049013499698"/>
    <n v="1155.247585683604"/>
    <n v="245.45372212602737"/>
    <n v="877.96290104109619"/>
    <n v="1596.1016020821921"/>
    <n v="662.29126435068508"/>
    <n v="1015.4720881967019"/>
    <n v="1024.2269137671321"/>
    <n v="299.04851852403067"/>
    <n v="1043.0619691121365"/>
    <n v="15963.946218496296"/>
    <n v="8706.7965940432568"/>
    <n v="7257.1496244530417"/>
    <n v="2554.0374560725031"/>
    <n v="1398.064439438886"/>
    <n v="1601.6641284481395"/>
    <n v="1646.2860049397093"/>
    <n v="7200.0520288992384"/>
    <n v="57.097595553800602"/>
    <n v="4.1367054246575359"/>
    <n v="4.5280231095890402"/>
    <n v="182"/>
    <n v="6"/>
    <n v="82"/>
    <n v="6"/>
    <n v="4"/>
    <n v="100"/>
    <n v="6"/>
    <n v="9"/>
    <n v="526.44265025961693"/>
    <n v="307.68290121398007"/>
    <n v="7"/>
    <n v="33.806876465753412"/>
    <n v="4.3865711342465756"/>
    <n v="6103.8140966487763"/>
    <n v="106"/>
    <n v="0"/>
    <n v="1.1889532527600226"/>
    <n v="68.463675702387192"/>
  </r>
  <r>
    <d v="2011-11-01T00:00:00"/>
    <x v="1"/>
    <x v="10"/>
    <n v="3"/>
    <n v="0.48"/>
    <n v="0.48051948051948046"/>
    <n v="1.2520547945205536"/>
    <n v="59"/>
    <n v="104"/>
    <n v="1.7627118644067796"/>
    <n v="0.2311111111111111"/>
    <n v="102.02031438956213"/>
    <n v="17"/>
    <n v="22"/>
    <n v="9"/>
    <n v="27"/>
    <n v="40.02633293150685"/>
    <n v="50.838763239452057"/>
    <n v="19.363767636164383"/>
    <n v="6019.1985489841654"/>
    <n v="663.9941215869062"/>
    <n v="957.88011883619254"/>
    <n v="2271.7914111123287"/>
    <n v="517.37978850487798"/>
    <n v="2936.1413521176733"/>
    <n v="1561.0269843287672"/>
    <n v="457.54886915506853"/>
    <n v="522.82172617643835"/>
    <n v="665.99747529367426"/>
    <n v="879.09528208780932"/>
    <n v="189.31809430449644"/>
    <n v="806.98672797429413"/>
    <n v="188.73813264657528"/>
    <n v="676.7890095342467"/>
    <n v="1142.1069777534246"/>
    <n v="544.12066928219178"/>
    <n v="705.41498751881522"/>
    <n v="1010.2846033885512"/>
    <n v="199.66117690204592"/>
    <n v="636.39402140702612"/>
    <n v="11776.345039447786"/>
    <n v="7396.8229379487912"/>
    <n v="4379.5221014989938"/>
    <n v="2500.9693234189626"/>
    <n v="1193.8729449551661"/>
    <n v="1479.0785942721764"/>
    <n v="1546.8045821628209"/>
    <n v="6720.7254448091262"/>
    <n v="-2341.2033433101315"/>
    <n v="3.915126443835617"/>
    <n v="4.4612034657534254"/>
    <n v="134"/>
    <n v="4"/>
    <n v="59"/>
    <n v="4"/>
    <n v="2"/>
    <n v="75"/>
    <n v="4"/>
    <n v="6"/>
    <n v="381.05606628339655"/>
    <n v="231.25478022479734"/>
    <n v="5"/>
    <n v="34.042895945205473"/>
    <n v="4.3340537852054783"/>
    <n v="6161.9467553238592"/>
    <n v="106"/>
    <n v="0"/>
    <n v="0.71073676475947012"/>
    <n v="41.316246240556545"/>
  </r>
  <r>
    <d v="2011-10-31T00:00:00"/>
    <x v="1"/>
    <x v="11"/>
    <n v="2"/>
    <n v="0.63"/>
    <n v="0.6"/>
    <n v="1.2493150684931562"/>
    <n v="94"/>
    <n v="161"/>
    <n v="1.7127659574468086"/>
    <n v="0.35777777777777775"/>
    <n v="100.32805974701257"/>
    <n v="30"/>
    <n v="35"/>
    <n v="14"/>
    <n v="45"/>
    <n v="36.701097731506863"/>
    <n v="48.53950894356165"/>
    <n v="18.08753993621918"/>
    <n v="9430.8376162191817"/>
    <n v="1074.4728913972604"/>
    <n v="1531.2720285527669"/>
    <n v="2653.8966759452055"/>
    <n v="833.37758375276678"/>
    <n v="5486.7642193657048"/>
    <n v="2385.5713525479459"/>
    <n v="679.55312520986308"/>
    <n v="813.93929712986312"/>
    <n v="1044.639137027473"/>
    <n v="974.91604301054554"/>
    <n v="328.7994177535424"/>
    <n v="1530.7091770961113"/>
    <n v="280.45589523287674"/>
    <n v="1021.9819989917811"/>
    <n v="1825.401626520548"/>
    <n v="817.91017801643852"/>
    <n v="1102.2136325603469"/>
    <n v="1214.5359264789099"/>
    <n v="345.55211015390023"/>
    <n v="1283.4480295684871"/>
    <n v="18330.123981265759"/>
    <n v="10029.202555235457"/>
    <n v="8300.9214260303033"/>
    <n v="2580.3100233473392"/>
    <n v="1551.7079535671896"/>
    <n v="1646.357508648935"/>
    <n v="1700.0870310367666"/>
    <n v="7478.4625166002297"/>
    <n v="822.4589094300718"/>
    <n v="4.1767910136986304"/>
    <n v="4.4520385753424661"/>
    <n v="218"/>
    <n v="8"/>
    <n v="94"/>
    <n v="6"/>
    <n v="4"/>
    <n v="124"/>
    <n v="7"/>
    <n v="10"/>
    <n v="533.88790300539779"/>
    <n v="321.95184001981079"/>
    <n v="8"/>
    <n v="34.01401490410958"/>
    <n v="4.2029794652054795"/>
    <n v="6907.5966641125324"/>
    <n v="106"/>
    <n v="0"/>
    <n v="1.2017090501471515"/>
    <n v="78.310579490851921"/>
  </r>
  <r>
    <d v="2011-10-30T00:00:00"/>
    <x v="1"/>
    <x v="11"/>
    <n v="1"/>
    <n v="0.63"/>
    <n v="0.64"/>
    <n v="1.2465753424657589"/>
    <n v="100"/>
    <n v="165"/>
    <n v="1.65"/>
    <n v="0.36666666666666664"/>
    <n v="101.99304781150687"/>
    <n v="28"/>
    <n v="38"/>
    <n v="15"/>
    <n v="46"/>
    <n v="38.141523287671248"/>
    <n v="48.432301545205483"/>
    <n v="17.094945698630141"/>
    <n v="10199.304781150688"/>
    <n v="1114.7741536438357"/>
    <n v="1789.5462553459724"/>
    <n v="2669.5830338630135"/>
    <n v="821.7020837944109"/>
    <n v="6033.2475617911259"/>
    <n v="2517.3405369863021"/>
    <n v="726.48452317808221"/>
    <n v="786.36750213698656"/>
    <n v="1117.6518955888137"/>
    <n v="1011.636729561178"/>
    <n v="324.93345676644464"/>
    <n v="1575.9704803849349"/>
    <n v="304.73628041095884"/>
    <n v="1046.194389041096"/>
    <n v="1797.1975849315068"/>
    <n v="868.90862465753435"/>
    <n v="1246.5715983348643"/>
    <n v="1283.9424991178814"/>
    <n v="360.63132554548878"/>
    <n v="1125.8914560428609"/>
    <n v="19361.308376136989"/>
    <n v="10626.198877918067"/>
    <n v="8735.1094982189206"/>
    <n v="2609.2284707289245"/>
    <n v="1622.663974537109"/>
    <n v="1665.7465787360866"/>
    <n v="1768.1904648425364"/>
    <n v="7665.8294888446571"/>
    <n v="1069.2800093742653"/>
    <n v="4.1804495342465762"/>
    <n v="4.3541947260273979"/>
    <n v="227"/>
    <n v="8"/>
    <n v="100"/>
    <n v="6"/>
    <n v="5"/>
    <n v="127"/>
    <n v="8"/>
    <n v="10"/>
    <n v="580.89145103037367"/>
    <n v="347.84249979917996"/>
    <n v="8"/>
    <n v="33.786382191780817"/>
    <n v="4.5781751287671231"/>
    <n v="7052.5450391252125"/>
    <n v="106"/>
    <n v="0"/>
    <n v="1.2385755000158654"/>
    <n v="82.406693379423785"/>
  </r>
  <r>
    <d v="2011-10-29T00:00:00"/>
    <x v="1"/>
    <x v="11"/>
    <n v="7"/>
    <n v="0.63"/>
    <n v="0.95"/>
    <n v="1.2438356164383615"/>
    <n v="153"/>
    <n v="234"/>
    <n v="1.5294117647058822"/>
    <n v="0.52"/>
    <n v="92.613685982272372"/>
    <n v="41"/>
    <n v="51"/>
    <n v="20"/>
    <n v="62"/>
    <n v="37.455110908874332"/>
    <n v="49.9835411250411"/>
    <n v="18.549163331506854"/>
    <n v="14169.893955287673"/>
    <n v="1705.7686823013703"/>
    <n v="2473.0675323721639"/>
    <n v="2567.0325635506852"/>
    <n v="1278.6162563953972"/>
    <n v="9556.9462852707966"/>
    <n v="3445.8702036164386"/>
    <n v="999.67082250082194"/>
    <n v="1150.0481265534249"/>
    <n v="1731.63359735463"/>
    <n v="992.21157211016839"/>
    <n v="483.82553179195151"/>
    <n v="2387.9184514139356"/>
    <n v="429.27171524383562"/>
    <n v="1551.9295635287674"/>
    <n v="2592.9862471232877"/>
    <n v="1232.1417836712328"/>
    <n v="1901.1640621011909"/>
    <n v="1191.9444717154608"/>
    <n v="549.83576941150682"/>
    <n v="2163.3850063389646"/>
    <n v="27277.58109982685"/>
    <n v="13169.331356803155"/>
    <n v="14108.249743023698"/>
    <n v="2708.6602477874699"/>
    <n v="1951.3085881546986"/>
    <n v="1894.1870413426695"/>
    <n v="1980.9297615974324"/>
    <n v="8535.0856388822704"/>
    <n v="5573.1641041414241"/>
    <n v="4.1800131616438359"/>
    <n v="4.4071100547945212"/>
    <n v="327"/>
    <n v="11"/>
    <n v="153"/>
    <n v="11"/>
    <n v="7"/>
    <n v="174"/>
    <n v="10"/>
    <n v="15"/>
    <n v="743.37839439038191"/>
    <n v="460.87222719206181"/>
    <n v="13"/>
    <n v="31.902290383561638"/>
    <n v="4.4165521008219173"/>
    <n v="6918.1168056062907"/>
    <n v="114"/>
    <n v="0"/>
    <n v="2.039319389864982"/>
    <n v="123.75657669319034"/>
  </r>
  <r>
    <d v="2011-10-28T00:00:00"/>
    <x v="1"/>
    <x v="11"/>
    <n v="6"/>
    <n v="0.63"/>
    <n v="1"/>
    <n v="1.2410958904109641"/>
    <n v="156"/>
    <n v="270"/>
    <n v="1.7307692307692308"/>
    <n v="0.6"/>
    <n v="102.64296973656481"/>
    <n v="48"/>
    <n v="61"/>
    <n v="23"/>
    <n v="75"/>
    <n v="36.982900530350648"/>
    <n v="51.471804624657537"/>
    <n v="17.795266922958906"/>
    <n v="16012.30327890411"/>
    <n v="1772.6990227397268"/>
    <n v="2673.0236006926029"/>
    <n v="2580.0931757589042"/>
    <n v="1310.9121324887669"/>
    <n v="11220.973392703561"/>
    <n v="4031.1361578082206"/>
    <n v="1183.8515063671234"/>
    <n v="1334.6450192219179"/>
    <n v="1692.6306823407522"/>
    <n v="1049.3448266528151"/>
    <n v="517.15281858116441"/>
    <n v="3290.5043558225302"/>
    <n v="476.6084960547945"/>
    <n v="1812.0541334794523"/>
    <n v="2895.6067076712329"/>
    <n v="1335.852319561644"/>
    <n v="1890.4601586061897"/>
    <n v="1189.2121989797754"/>
    <n v="543.70928847240612"/>
    <n v="2896.7400107087524"/>
    <n v="30854.756641808217"/>
    <n v="13446.538882573377"/>
    <n v="17408.217759234845"/>
    <n v="2731.8376178777489"/>
    <n v="2131.4703881727501"/>
    <n v="1889.2459225943535"/>
    <n v="2045.3326231935084"/>
    <n v="8797.8865518383609"/>
    <n v="8610.3312073964771"/>
    <n v="3.9503345753424663"/>
    <n v="4.5309530000000002"/>
    <n v="363"/>
    <n v="13"/>
    <n v="156"/>
    <n v="9"/>
    <n v="6"/>
    <n v="207"/>
    <n v="13"/>
    <n v="19"/>
    <n v="631.15662585964174"/>
    <n v="503.82660136420969"/>
    <n v="14"/>
    <n v="34.391172410958895"/>
    <n v="4.4164090345205471"/>
    <n v="7004.1202956936941"/>
    <n v="114"/>
    <n v="0"/>
    <n v="2.4854252960129548"/>
    <n v="152.70366455469161"/>
  </r>
  <r>
    <d v="2011-10-27T00:00:00"/>
    <x v="1"/>
    <x v="11"/>
    <n v="5"/>
    <n v="0.63"/>
    <n v="0.82"/>
    <n v="1.2383561643835668"/>
    <n v="123"/>
    <n v="217"/>
    <n v="1.7642276422764227"/>
    <n v="0.48222222222222222"/>
    <n v="104.44024425205481"/>
    <n v="38"/>
    <n v="48"/>
    <n v="19"/>
    <n v="60"/>
    <n v="36.927105824784981"/>
    <n v="48.682412920317233"/>
    <n v="17.12660577484932"/>
    <n v="12846.150043002741"/>
    <n v="1390.6673852054794"/>
    <n v="2154.5771852870134"/>
    <n v="2606.2895468712336"/>
    <n v="1090.438964774926"/>
    <n v="8385.5117312750463"/>
    <n v="3175.7311009315081"/>
    <n v="924.96584548602743"/>
    <n v="1027.5963464909591"/>
    <n v="1452.0651799748953"/>
    <n v="981.9452437733529"/>
    <n v="418.0655433736714"/>
    <n v="2276.2173257865747"/>
    <n v="403.1223149589041"/>
    <n v="1454.7988199452059"/>
    <n v="2522.8881823561646"/>
    <n v="1065.8649994520551"/>
    <n v="1630.0260405072561"/>
    <n v="1267.1276087823348"/>
    <n v="473.22426237493107"/>
    <n v="2076.2964050478076"/>
    <n v="24811.785037829042"/>
    <n v="12073.759575719616"/>
    <n v="12738.025462109428"/>
    <n v="2679.0122894426181"/>
    <n v="1877.9846378153986"/>
    <n v="1806.9010961324307"/>
    <n v="1904.528071443485"/>
    <n v="8268.4260948339324"/>
    <n v="4469.5993672754939"/>
    <n v="3.9008039342465759"/>
    <n v="4.5483844931506852"/>
    <n v="288"/>
    <n v="10"/>
    <n v="123"/>
    <n v="8"/>
    <n v="5"/>
    <n v="165"/>
    <n v="9"/>
    <n v="13"/>
    <n v="618.4306834157012"/>
    <n v="380.27679561625598"/>
    <n v="11"/>
    <n v="34.461724931506843"/>
    <n v="4.4773605567123287"/>
    <n v="6998.5722309810171"/>
    <n v="114"/>
    <n v="0"/>
    <n v="1.8200891612893861"/>
    <n v="111.73706545710024"/>
  </r>
  <r>
    <d v="2011-10-26T00:00:00"/>
    <x v="1"/>
    <x v="11"/>
    <n v="4"/>
    <n v="0.63"/>
    <n v="0.76"/>
    <n v="1.2356164383561694"/>
    <n v="122"/>
    <n v="208"/>
    <n v="1.7049180327868851"/>
    <n v="0.4622222222222222"/>
    <n v="100.41673761976197"/>
    <n v="37"/>
    <n v="44"/>
    <n v="18"/>
    <n v="57"/>
    <n v="37.991556480974126"/>
    <n v="51.710609884931507"/>
    <n v="17.173032539178081"/>
    <n v="12250.841989610961"/>
    <n v="1286.1013874301373"/>
    <n v="2054.0487484626415"/>
    <n v="2527.3951598465751"/>
    <n v="1073.1362011444605"/>
    <n v="7882.3632675874205"/>
    <n v="3077.3160749589042"/>
    <n v="930.79097792876712"/>
    <n v="978.8628547331507"/>
    <n v="1295.7214863988554"/>
    <n v="1010.495725687431"/>
    <n v="417.71884724224668"/>
    <n v="2263.0338482922884"/>
    <n v="366.81566123835614"/>
    <n v="1444.0506746739729"/>
    <n v="2258.3641315068489"/>
    <n v="1059.270779441096"/>
    <n v="1457.0514650317427"/>
    <n v="1281.480913189846"/>
    <n v="439.46782143896399"/>
    <n v="1950.5010471997218"/>
    <n v="23652.414531522194"/>
    <n v="11556.516368442763"/>
    <n v="12095.89816307943"/>
    <n v="2643.3702636289368"/>
    <n v="1778.0318001786925"/>
    <n v="1726.9602023826938"/>
    <n v="1853.5303063817194"/>
    <n v="8001.8925725720419"/>
    <n v="4094.0055905073896"/>
    <n v="3.9249531616438356"/>
    <n v="4.2732469315068498"/>
    <n v="278"/>
    <n v="9"/>
    <n v="122"/>
    <n v="7"/>
    <n v="6"/>
    <n v="156"/>
    <n v="9"/>
    <n v="13"/>
    <n v="602.53722477785084"/>
    <n v="384.14482887966494"/>
    <n v="11"/>
    <n v="32.378168123287665"/>
    <n v="4.3593940504109581"/>
    <n v="6934.0680096270025"/>
    <n v="114"/>
    <n v="0"/>
    <n v="1.7444158531883354"/>
    <n v="106.10436985157395"/>
  </r>
  <r>
    <d v="2011-10-25T00:00:00"/>
    <x v="1"/>
    <x v="11"/>
    <n v="3"/>
    <n v="0.63"/>
    <n v="0.6"/>
    <n v="1.2328767123287721"/>
    <n v="93"/>
    <n v="161"/>
    <n v="1.7311827956989247"/>
    <n v="0.35777777777777775"/>
    <n v="102.97715528060098"/>
    <n v="28"/>
    <n v="34"/>
    <n v="14"/>
    <n v="43"/>
    <n v="39.940621034025646"/>
    <n v="51.956206027397272"/>
    <n v="17.528400206435176"/>
    <n v="9576.8754410958918"/>
    <n v="1043.3835616438357"/>
    <n v="1589.4955260493148"/>
    <n v="2540.4557720547941"/>
    <n v="818.93659818082176"/>
    <n v="5671.3711064547961"/>
    <n v="2476.3185041095899"/>
    <n v="727.38688438356178"/>
    <n v="753.72120887671258"/>
    <n v="1071.9331415525585"/>
    <n v="1041.0858528998276"/>
    <n v="311.25454231692555"/>
    <n v="1533.1530606005522"/>
    <n v="280.78880794520546"/>
    <n v="1042.8664284931508"/>
    <n v="1796.4199150684931"/>
    <n v="797.93611397260293"/>
    <n v="1167.4832203181354"/>
    <n v="1242.0887778808519"/>
    <n v="337.45031759888417"/>
    <n v="1170.9889496815811"/>
    <n v="18495.696865589045"/>
    <n v="10120.183748852114"/>
    <n v="8375.5131167369291"/>
    <n v="2601.0525525893263"/>
    <n v="1499.4959665059123"/>
    <n v="1650.7163343424706"/>
    <n v="1734.7186697364912"/>
    <n v="7485.9835231742009"/>
    <n v="889.52959356273004"/>
    <n v="3.9040816438356174"/>
    <n v="4.2640979452054797"/>
    <n v="212"/>
    <n v="7"/>
    <n v="93"/>
    <n v="6"/>
    <n v="4"/>
    <n v="119"/>
    <n v="7"/>
    <n v="10"/>
    <n v="532.13848347149792"/>
    <n v="346.32479096704452"/>
    <n v="8"/>
    <n v="34.801746575342463"/>
    <n v="4.3374347397260271"/>
    <n v="6904.4724449069345"/>
    <n v="114"/>
    <n v="0"/>
    <n v="1.2130562014068293"/>
    <n v="73.469413304709903"/>
  </r>
  <r>
    <d v="2011-10-24T00:00:00"/>
    <x v="1"/>
    <x v="11"/>
    <n v="2"/>
    <n v="0.63"/>
    <n v="0.6"/>
    <n v="1.2301369863013747"/>
    <n v="90"/>
    <n v="162"/>
    <n v="1.8"/>
    <n v="0.36"/>
    <n v="105.9832133260274"/>
    <n v="28"/>
    <n v="34"/>
    <n v="14"/>
    <n v="43"/>
    <n v="37.45947862483429"/>
    <n v="50.916356118669277"/>
    <n v="17.81686471217585"/>
    <n v="9538.4891993424662"/>
    <n v="1074.5463994520551"/>
    <n v="1558.9803264736436"/>
    <n v="2548.261455780822"/>
    <n v="810.87027685347925"/>
    <n v="5694.923539686577"/>
    <n v="2322.4876747397261"/>
    <n v="712.82898566136987"/>
    <n v="766.1251826235615"/>
    <n v="996.9623412724502"/>
    <n v="1058.4058124742292"/>
    <n v="326.33766715389464"/>
    <n v="1419.7360221240835"/>
    <n v="301.26151489315072"/>
    <n v="1037.4350044931509"/>
    <n v="1807.528883178082"/>
    <n v="813.41459427945222"/>
    <n v="1125.0856288370157"/>
    <n v="1257.6619323721266"/>
    <n v="334.74182939757702"/>
    <n v="1242.1506062371159"/>
    <n v="18374.117438663019"/>
    <n v="10017.307270615238"/>
    <n v="8356.8101680477757"/>
    <n v="2588.0233176519391"/>
    <n v="1499.467883001626"/>
    <n v="1630.8980164665686"/>
    <n v="1738.8139912551437"/>
    <n v="7457.2032083752765"/>
    <n v="899.60695967250467"/>
    <n v="4.2392098191780825"/>
    <n v="4.6050970753424645"/>
    <n v="209"/>
    <n v="7"/>
    <n v="90"/>
    <n v="5"/>
    <n v="4"/>
    <n v="119"/>
    <n v="7"/>
    <n v="10"/>
    <n v="491.81120591079451"/>
    <n v="340.24368870008198"/>
    <n v="8"/>
    <n v="33.579576205479441"/>
    <n v="4.2674786169863008"/>
    <n v="6934.747854748729"/>
    <n v="114"/>
    <n v="0"/>
    <n v="1.2050633048359871"/>
    <n v="73.305352351296278"/>
  </r>
  <r>
    <d v="2011-10-23T00:00:00"/>
    <x v="1"/>
    <x v="11"/>
    <n v="1"/>
    <n v="0.63"/>
    <n v="0.64"/>
    <n v="1.2273972602739773"/>
    <n v="106"/>
    <n v="162"/>
    <n v="1.5283018867924529"/>
    <n v="0.36"/>
    <n v="96.545100952184043"/>
    <n v="29"/>
    <n v="37"/>
    <n v="14"/>
    <n v="44"/>
    <n v="36.519409434620179"/>
    <n v="48.850472720782776"/>
    <n v="17.020073938729766"/>
    <n v="10233.780700931509"/>
    <n v="1113.7679100493153"/>
    <n v="1647.5223167368765"/>
    <n v="2521.9157286575341"/>
    <n v="861.49799961810425"/>
    <n v="6316.6125659683094"/>
    <n v="2410.2810226849319"/>
    <n v="683.90661809095889"/>
    <n v="748.88325330410964"/>
    <n v="1082.3531573573841"/>
    <n v="1069.6010699546594"/>
    <n v="342.40562432910042"/>
    <n v="1348.7110424388566"/>
    <n v="298.10164142465754"/>
    <n v="1033.052862772603"/>
    <n v="1863.4000024109591"/>
    <n v="786.40899366575343"/>
    <n v="1256.3005616070138"/>
    <n v="1273.2274108928943"/>
    <n v="369.01633500256844"/>
    <n v="1082.4191927714965"/>
    <n v="19171.5830053348"/>
    <n v="10423.840204156135"/>
    <n v="8747.7428011786615"/>
    <n v="2595.5230681685134"/>
    <n v="1604.8189566270928"/>
    <n v="1667.795686008878"/>
    <n v="1745.1628484731937"/>
    <n v="7613.3005592776781"/>
    <n v="1134.442241900987"/>
    <n v="3.8909917479452059"/>
    <n v="4.3078507397260273"/>
    <n v="230"/>
    <n v="8"/>
    <n v="106"/>
    <n v="7"/>
    <n v="4"/>
    <n v="124"/>
    <n v="8"/>
    <n v="10"/>
    <n v="522.07826882205347"/>
    <n v="362.08449459306928"/>
    <n v="9"/>
    <n v="33.351683726027389"/>
    <n v="4.1495303473972598"/>
    <n v="6941.1626640398981"/>
    <n v="114"/>
    <n v="0"/>
    <n v="1.2602705374559393"/>
    <n v="76.73458597525142"/>
  </r>
  <r>
    <d v="2011-10-22T00:00:00"/>
    <x v="1"/>
    <x v="11"/>
    <n v="7"/>
    <n v="0.63"/>
    <n v="0.95"/>
    <n v="1.22465753424658"/>
    <n v="155"/>
    <n v="245"/>
    <n v="1.5806451612903225"/>
    <n v="0.5444444444444444"/>
    <n v="97.8050358342024"/>
    <n v="42"/>
    <n v="51"/>
    <n v="21"/>
    <n v="64"/>
    <n v="40.313333121225519"/>
    <n v="50.159377972602748"/>
    <n v="18.394972970547947"/>
    <n v="15159.780554301371"/>
    <n v="1728.9995499863014"/>
    <n v="2664.7095615701915"/>
    <n v="2682.0827017643828"/>
    <n v="1278.8143993144108"/>
    <n v="10263.173441638686"/>
    <n v="3749.1399802739734"/>
    <n v="1053.3469374246577"/>
    <n v="1177.2782701150686"/>
    <n v="1639.6627807083746"/>
    <n v="1032.828335870802"/>
    <n v="473.95394113440835"/>
    <n v="2833.3201301001145"/>
    <n v="438.64845509589043"/>
    <n v="1674.3761271232879"/>
    <n v="2760.7405747945209"/>
    <n v="1242.2431456438358"/>
    <n v="1726.9455517679439"/>
    <n v="1250.9515566091234"/>
    <n v="527.8811320380953"/>
    <n v="2610.2300622423718"/>
    <n v="28984.553594758901"/>
    <n v="13277.829960777732"/>
    <n v="15706.723633981172"/>
    <n v="2708.9368851400573"/>
    <n v="2015.0715534445951"/>
    <n v="1879.3076834973731"/>
    <n v="1998.1135981278376"/>
    <n v="8601.4297202098642"/>
    <n v="7105.2939137713056"/>
    <n v="4.1442301808219177"/>
    <n v="4.2942695136986302"/>
    <n v="333"/>
    <n v="11"/>
    <n v="155"/>
    <n v="10"/>
    <n v="6"/>
    <n v="178"/>
    <n v="10"/>
    <n v="14"/>
    <n v="683.93359098312101"/>
    <n v="424.23978306250581"/>
    <n v="14"/>
    <n v="33.355831753424646"/>
    <n v="4.3762819057534239"/>
    <n v="7133.0121023563534"/>
    <n v="116"/>
    <n v="0"/>
    <n v="2.2019763051842487"/>
    <n v="135.40278994811354"/>
  </r>
  <r>
    <d v="2011-10-21T00:00:00"/>
    <x v="1"/>
    <x v="11"/>
    <n v="6"/>
    <n v="0.63"/>
    <n v="1"/>
    <n v="1.2219178082191826"/>
    <n v="162"/>
    <n v="268"/>
    <n v="1.654320987654321"/>
    <n v="0.5955555555555555"/>
    <n v="101.39892894977172"/>
    <n v="48"/>
    <n v="59"/>
    <n v="23"/>
    <n v="68"/>
    <n v="38.287254458584052"/>
    <n v="49.838845413698635"/>
    <n v="18.177264177534248"/>
    <n v="16426.626489863018"/>
    <n v="1682.4566663013702"/>
    <n v="2719.2368459046575"/>
    <n v="2705.6445001643833"/>
    <n v="1358.2776956843836"/>
    <n v="11325.924114410962"/>
    <n v="4096.7362270684935"/>
    <n v="1146.2934445150686"/>
    <n v="1236.0539640723289"/>
    <n v="1793.7394563920261"/>
    <n v="1067.4963576527055"/>
    <n v="501.00398892526431"/>
    <n v="3116.8438326858954"/>
    <n v="491.27713801643819"/>
    <n v="1753.1819527013697"/>
    <n v="2912.4056056986306"/>
    <n v="1387.0547028164385"/>
    <n v="1959.1292028854878"/>
    <n v="1210.3841508912319"/>
    <n v="573.78423833475631"/>
    <n v="2800.6218071214007"/>
    <n v="31132.086191053153"/>
    <n v="13888.696436834896"/>
    <n v="17243.38975421826"/>
    <n v="2745.8323126465161"/>
    <n v="2071.9366069137277"/>
    <n v="1927.4755626509241"/>
    <n v="2060.368197104965"/>
    <n v="8805.6126793161329"/>
    <n v="8437.7770749021238"/>
    <n v="4.2624251835616445"/>
    <n v="4.3250036164383561"/>
    <n v="360"/>
    <n v="13"/>
    <n v="162"/>
    <n v="11"/>
    <n v="8"/>
    <n v="198"/>
    <n v="12"/>
    <n v="17"/>
    <n v="795.55569008219175"/>
    <n v="492.44926407136296"/>
    <n v="14"/>
    <n v="34.653259315068482"/>
    <n v="4.1885289205479452"/>
    <n v="7180.1908588255337"/>
    <n v="116"/>
    <n v="0"/>
    <n v="2.4015224794510224"/>
    <n v="148.64991167429534"/>
  </r>
  <r>
    <d v="2011-10-20T00:00:00"/>
    <x v="1"/>
    <x v="11"/>
    <n v="5"/>
    <n v="0.63"/>
    <n v="0.82"/>
    <n v="1.2191780821917853"/>
    <n v="127"/>
    <n v="206"/>
    <n v="1.6220472440944882"/>
    <n v="0.45777777777777778"/>
    <n v="100.38630488361558"/>
    <n v="36"/>
    <n v="43"/>
    <n v="18"/>
    <n v="54"/>
    <n v="38.286637766603093"/>
    <n v="47.255747572602743"/>
    <n v="19.006649260273974"/>
    <n v="12749.060720219179"/>
    <n v="1474.91387630137"/>
    <n v="2148.483327528329"/>
    <n v="2587.3597873972603"/>
    <n v="1055.2488163594519"/>
    <n v="8432.8826652355074"/>
    <n v="3024.6443835616442"/>
    <n v="850.60345630684935"/>
    <n v="1026.3590600547946"/>
    <n v="1448.1326170716447"/>
    <n v="1067.4646132097007"/>
    <n v="444.31713364603326"/>
    <n v="1941.69253599591"/>
    <n v="376.53510772602743"/>
    <n v="1302.3897477260277"/>
    <n v="2206.468765479452"/>
    <n v="1078.5017687671236"/>
    <n v="1540.7149420278606"/>
    <n v="1232.0485846011829"/>
    <n v="485.36204157411311"/>
    <n v="1705.7698214954737"/>
    <n v="24089.476886142467"/>
    <n v="12009.131863415576"/>
    <n v="12080.345022726891"/>
    <n v="2673.6279420585734"/>
    <n v="1797.5681186648196"/>
    <n v="1759.2649687566839"/>
    <n v="1857.5478774343924"/>
    <n v="8088.0089069144688"/>
    <n v="3992.3361158124226"/>
    <n v="4.0329290958904114"/>
    <n v="4.3690267808219181"/>
    <n v="278"/>
    <n v="9"/>
    <n v="127"/>
    <n v="8"/>
    <n v="6"/>
    <n v="151"/>
    <n v="10"/>
    <n v="14"/>
    <n v="638.38808691331167"/>
    <n v="470.44996512753033"/>
    <n v="12"/>
    <n v="32.700825068493145"/>
    <n v="4.2974659452054791"/>
    <n v="7025.7753388550027"/>
    <n v="116"/>
    <n v="0"/>
    <n v="1.719432296093834"/>
    <n v="104.14090536833527"/>
  </r>
  <r>
    <d v="2011-10-19T00:00:00"/>
    <x v="1"/>
    <x v="11"/>
    <n v="4"/>
    <n v="0.63"/>
    <n v="0.76"/>
    <n v="1.2164383561643879"/>
    <n v="121"/>
    <n v="214"/>
    <n v="1.7685950413223142"/>
    <n v="0.47555555555555556"/>
    <n v="102.37167022212159"/>
    <n v="37"/>
    <n v="45"/>
    <n v="18"/>
    <n v="55"/>
    <n v="40.038511967925167"/>
    <n v="51.769768607123289"/>
    <n v="19.233923945962641"/>
    <n v="12386.972096876712"/>
    <n v="1335.1225449205483"/>
    <n v="2066.7579123992546"/>
    <n v="2626.6830904109588"/>
    <n v="979.08127946275067"/>
    <n v="8049.5723595242962"/>
    <n v="3283.1579813698636"/>
    <n v="931.85583492821922"/>
    <n v="1057.8658170279452"/>
    <n v="1306.5824095074022"/>
    <n v="1036.8181593374404"/>
    <n v="389.53344796458259"/>
    <n v="2539.945616516603"/>
    <n v="394.97382207123286"/>
    <n v="1412.4831140821918"/>
    <n v="2380.2523239452053"/>
    <n v="1105.1877256767127"/>
    <n v="1478.7635801766382"/>
    <n v="1226.872183253447"/>
    <n v="440.39606835747702"/>
    <n v="2146.8651539877806"/>
    <n v="24287.871260898628"/>
    <n v="11551.488130869951"/>
    <n v="12736.38313002868"/>
    <n v="2661.2379523999571"/>
    <n v="1775.675003398447"/>
    <n v="1765.2269598506302"/>
    <n v="1860.9073014103592"/>
    <n v="8063.047217059393"/>
    <n v="4673.3359129692835"/>
    <n v="4.2206368438356181"/>
    <n v="4.51052093150685"/>
    <n v="276"/>
    <n v="10"/>
    <n v="121"/>
    <n v="8"/>
    <n v="5"/>
    <n v="155"/>
    <n v="10"/>
    <n v="14"/>
    <n v="609.44454272354164"/>
    <n v="423.16397679629813"/>
    <n v="10"/>
    <n v="33.600460657534235"/>
    <n v="4.5547300208219177"/>
    <n v="7019.3637949218128"/>
    <n v="116"/>
    <n v="1"/>
    <n v="1.8144640315184786"/>
    <n v="109.79640629335069"/>
  </r>
  <r>
    <d v="2011-10-18T00:00:00"/>
    <x v="1"/>
    <x v="11"/>
    <n v="3"/>
    <n v="0.63"/>
    <n v="0.6"/>
    <n v="1.2136986301369905"/>
    <n v="90"/>
    <n v="156"/>
    <n v="1.7333333333333334"/>
    <n v="0.34666666666666668"/>
    <n v="101.85846904109592"/>
    <n v="28"/>
    <n v="35"/>
    <n v="14"/>
    <n v="40"/>
    <n v="35.077423926940639"/>
    <n v="49.677032033189825"/>
    <n v="19.464548867506849"/>
    <n v="9167.262213698632"/>
    <n v="1049.7382387397261"/>
    <n v="1531.9364508966573"/>
    <n v="2558.3132459835615"/>
    <n v="847.36282584723278"/>
    <n v="5279.387929710907"/>
    <n v="2209.8777073972601"/>
    <n v="695.4784484646575"/>
    <n v="778.58195470027397"/>
    <n v="1061.7638724158148"/>
    <n v="1026.5827256879854"/>
    <n v="310.98864218818721"/>
    <n v="1284.6028702702038"/>
    <n v="290.98413902465745"/>
    <n v="1084.4208310356166"/>
    <n v="1693.4063917808217"/>
    <n v="774.94571625205469"/>
    <n v="1135.3597677453809"/>
    <n v="1174.1470183875324"/>
    <n v="335.80490729669663"/>
    <n v="1198.4453846635406"/>
    <n v="17744.695641093702"/>
    <n v="9982.25945644905"/>
    <n v="7762.4361846446518"/>
    <n v="2590.0312906724157"/>
    <n v="1520.7678602556748"/>
    <n v="1623.1368456794507"/>
    <n v="1739.6275073573738"/>
    <n v="7473.5635039649151"/>
    <n v="288.87268067973673"/>
    <n v="3.9952822356164384"/>
    <n v="4.5235125273972603"/>
    <n v="207"/>
    <n v="7"/>
    <n v="90"/>
    <n v="6"/>
    <n v="4"/>
    <n v="117"/>
    <n v="7"/>
    <n v="10"/>
    <n v="548.62361363638354"/>
    <n v="348.62135970054516"/>
    <n v="8"/>
    <n v="32.642609424657529"/>
    <n v="4.4237036252054791"/>
    <n v="6831.0680225970118"/>
    <n v="116"/>
    <n v="0"/>
    <n v="1.1363429787211452"/>
    <n v="66.917553315902168"/>
  </r>
  <r>
    <d v="2011-10-17T00:00:00"/>
    <x v="1"/>
    <x v="11"/>
    <n v="2"/>
    <n v="0.63"/>
    <n v="0.6"/>
    <n v="1.2109589041095932"/>
    <n v="95"/>
    <n v="157"/>
    <n v="1.6526315789473685"/>
    <n v="0.34888888888888892"/>
    <n v="100.34943809891853"/>
    <n v="28"/>
    <n v="32"/>
    <n v="13"/>
    <n v="40"/>
    <n v="38.791869698630151"/>
    <n v="50.900115986174917"/>
    <n v="18.510635248767127"/>
    <n v="9533.1966193972603"/>
    <n v="1048.5603596712331"/>
    <n v="1568.9998648109583"/>
    <n v="2637.0329677150685"/>
    <n v="821.5073335548492"/>
    <n v="5554.2168129876181"/>
    <n v="2327.5121819178089"/>
    <n v="661.70150782027395"/>
    <n v="740.42540995068509"/>
    <n v="1027.4132536797572"/>
    <n v="1023.4909063291851"/>
    <n v="301.57141838439526"/>
    <n v="1377.1635212954302"/>
    <n v="281.69043060821912"/>
    <n v="1002.7749288328768"/>
    <n v="1810.8381376438356"/>
    <n v="769.56046343013713"/>
    <n v="1143.3732134584063"/>
    <n v="1256.7522910995576"/>
    <n v="329.70048707893937"/>
    <n v="1135.0379688781652"/>
    <n v="18176.260039272333"/>
    <n v="10109.841736111117"/>
    <n v="8066.4183031612138"/>
    <n v="2601.4423016095061"/>
    <n v="1533.1242502626901"/>
    <n v="1642.9219395192993"/>
    <n v="1727.2782794565992"/>
    <n v="7504.7667708480949"/>
    <n v="561.6515323131207"/>
    <n v="4.0725539506849326"/>
    <n v="4.2175295342465757"/>
    <n v="208"/>
    <n v="7"/>
    <n v="95"/>
    <n v="7"/>
    <n v="4"/>
    <n v="113"/>
    <n v="7"/>
    <n v="10"/>
    <n v="582.13622975673309"/>
    <n v="353.91225515651979"/>
    <n v="8"/>
    <n v="33.575636931506843"/>
    <n v="4.4802725873972591"/>
    <n v="6998.4300064314157"/>
    <n v="116"/>
    <n v="0"/>
    <n v="1.152603983428903"/>
    <n v="69.538088820355284"/>
  </r>
  <r>
    <d v="2011-10-16T00:00:00"/>
    <x v="1"/>
    <x v="11"/>
    <n v="1"/>
    <n v="0.63"/>
    <n v="0.64"/>
    <n v="1.2082191780821958"/>
    <n v="105"/>
    <n v="170"/>
    <n v="1.6190476190476191"/>
    <n v="0.37777777777777777"/>
    <n v="94.449979055342467"/>
    <n v="31"/>
    <n v="37"/>
    <n v="15"/>
    <n v="46"/>
    <n v="35.590761643835627"/>
    <n v="47.466020252054797"/>
    <n v="18.387463235735559"/>
    <n v="9917.2478008109592"/>
    <n v="1152.7810670465756"/>
    <n v="1668.505979794586"/>
    <n v="2715.7480025424661"/>
    <n v="883.19383485790684"/>
    <n v="5802.5810506625739"/>
    <n v="2420.1717917808228"/>
    <n v="711.99030378082193"/>
    <n v="845.82330884383578"/>
    <n v="1148.1847715630624"/>
    <n v="1045.9092507874025"/>
    <n v="322.68855932674137"/>
    <n v="1461.2028227282738"/>
    <n v="293.83836953424657"/>
    <n v="1146.602690630137"/>
    <n v="1920.9826041095891"/>
    <n v="880.24392591780838"/>
    <n v="1184.1523983079419"/>
    <n v="1173.5784061107688"/>
    <n v="369.07351264484254"/>
    <n v="1514.8632731282273"/>
    <n v="19289.681862454796"/>
    <n v="10511.034715935719"/>
    <n v="8778.6471465190752"/>
    <n v="2598.6325453835238"/>
    <n v="1563.2037851248642"/>
    <n v="1648.2947829190614"/>
    <n v="1750.4037083079791"/>
    <n v="7560.5348217354285"/>
    <n v="1218.1123247836485"/>
    <n v="3.9658277260273986"/>
    <n v="4.2925571712328772"/>
    <n v="234"/>
    <n v="8"/>
    <n v="105"/>
    <n v="6"/>
    <n v="5"/>
    <n v="129"/>
    <n v="8"/>
    <n v="12"/>
    <n v="551.82786656328142"/>
    <n v="390.19884987243506"/>
    <n v="9"/>
    <n v="34.210260671232867"/>
    <n v="4.4932144328767114"/>
    <n v="7014.1416957474567"/>
    <n v="116"/>
    <n v="0"/>
    <n v="1.2515639870579469"/>
    <n v="75.677992642405826"/>
  </r>
  <r>
    <d v="2011-10-15T00:00:00"/>
    <x v="1"/>
    <x v="11"/>
    <n v="7"/>
    <n v="0.63"/>
    <n v="0.95"/>
    <n v="1.2054794520547985"/>
    <n v="150"/>
    <n v="242"/>
    <n v="1.6133333333333333"/>
    <n v="0.5377777777777778"/>
    <n v="98.131647254794515"/>
    <n v="42"/>
    <n v="54"/>
    <n v="20"/>
    <n v="67"/>
    <n v="38.17719068493151"/>
    <n v="50.461621338082196"/>
    <n v="17.013279697894092"/>
    <n v="14719.747088219177"/>
    <n v="1677.9404983561644"/>
    <n v="2514.9929646378082"/>
    <n v="2534.447658082192"/>
    <n v="1312.3001559452052"/>
    <n v="10035.946807910137"/>
    <n v="3665.0103057534252"/>
    <n v="1009.2324267616439"/>
    <n v="1139.8897397589042"/>
    <n v="1701.093736775236"/>
    <n v="1040.776299057906"/>
    <n v="478.0066202811542"/>
    <n v="2594.255816159678"/>
    <n v="417.00811463013696"/>
    <n v="1681.8423443287675"/>
    <n v="2750.6657501369864"/>
    <n v="1193.2591693150687"/>
    <n v="1735.9492197439999"/>
    <n v="1191.5697090062247"/>
    <n v="537.1028110258909"/>
    <n v="2578.1536386348439"/>
    <n v="28254.595437260272"/>
    <n v="13046.239174555614"/>
    <n v="15208.356262704658"/>
    <n v="2733.438963850077"/>
    <n v="1961.1516737863233"/>
    <n v="1861.236988516695"/>
    <n v="2001.5490108878846"/>
    <n v="8557.3766370409794"/>
    <n v="6650.9796256636782"/>
    <n v="3.9490609315068497"/>
    <n v="4.274553424657535"/>
    <n v="333"/>
    <n v="11"/>
    <n v="150"/>
    <n v="10"/>
    <n v="7"/>
    <n v="183"/>
    <n v="11"/>
    <n v="17"/>
    <n v="720.99728824872318"/>
    <n v="492.65872333989233"/>
    <n v="13"/>
    <n v="33.152567671232873"/>
    <n v="4.152817008219178"/>
    <n v="6953.5448372263845"/>
    <n v="115"/>
    <n v="0"/>
    <n v="2.1871371535976083"/>
    <n v="132.24657619743181"/>
  </r>
  <r>
    <d v="2011-10-14T00:00:00"/>
    <x v="1"/>
    <x v="11"/>
    <n v="6"/>
    <n v="0.63"/>
    <n v="1"/>
    <n v="1.2027397260274011"/>
    <n v="153"/>
    <n v="268"/>
    <n v="1.7516339869281046"/>
    <n v="0.5955555555555555"/>
    <n v="106.0753137147462"/>
    <n v="46"/>
    <n v="60"/>
    <n v="23"/>
    <n v="68"/>
    <n v="37.915305056603778"/>
    <n v="51.521461900273962"/>
    <n v="19.832476379178086"/>
    <n v="16229.522998356169"/>
    <n v="1663.5711994520552"/>
    <n v="2709.142677567123"/>
    <n v="2723.4653381260273"/>
    <n v="1401.6147540164384"/>
    <n v="11058.871428098639"/>
    <n v="4019.0223360000005"/>
    <n v="1184.9936237063012"/>
    <n v="1348.6083937841099"/>
    <n v="1768.1057662455585"/>
    <n v="1036.6639893847971"/>
    <n v="514.17152042792861"/>
    <n v="3233.6830774321274"/>
    <n v="473.73839566027391"/>
    <n v="1762.871469939726"/>
    <n v="3010.3078780273968"/>
    <n v="1282.2220547506852"/>
    <n v="1899.8625440451278"/>
    <n v="1225.3871781900407"/>
    <n v="565.38389239596063"/>
    <n v="2838.5061837469525"/>
    <n v="30974.858349676724"/>
    <n v="13843.797660399001"/>
    <n v="17131.060689277718"/>
    <n v="2733.5591498318631"/>
    <n v="2071.5995083554044"/>
    <n v="1932.6918398469552"/>
    <n v="2050.277133045382"/>
    <n v="8788.1276310796038"/>
    <n v="8342.9330581981176"/>
    <n v="3.9936119671232886"/>
    <n v="4.3628551027397258"/>
    <n v="350"/>
    <n v="13"/>
    <n v="153"/>
    <n v="10"/>
    <n v="7"/>
    <n v="197"/>
    <n v="12"/>
    <n v="18"/>
    <n v="759.35808552328763"/>
    <n v="505.42252934897726"/>
    <n v="14"/>
    <n v="34.185573013698622"/>
    <n v="4.4580267200000003"/>
    <n v="7172.3638255663554"/>
    <n v="115"/>
    <n v="0"/>
    <n v="2.3884818319189196"/>
    <n v="148.96574512415407"/>
  </r>
  <r>
    <d v="2011-10-13T00:00:00"/>
    <x v="1"/>
    <x v="11"/>
    <n v="5"/>
    <n v="0.63"/>
    <n v="0.82"/>
    <n v="1.2000000000000037"/>
    <n v="125"/>
    <n v="231"/>
    <n v="1.8480000000000001"/>
    <n v="0.51333333333333331"/>
    <n v="107.27928852480001"/>
    <n v="42"/>
    <n v="49"/>
    <n v="21"/>
    <n v="64"/>
    <n v="38.585102769230772"/>
    <n v="46.389594240000001"/>
    <n v="18.03937645125"/>
    <n v="13409.911065600001"/>
    <n v="1477.8520848000005"/>
    <n v="2234.7685527551998"/>
    <n v="2673.4862591999999"/>
    <n v="1067.5688937983998"/>
    <n v="8911.9394446464012"/>
    <n v="3511.2443520000002"/>
    <n v="974.18147904"/>
    <n v="1154.52009288"/>
    <n v="1455.5921263125927"/>
    <n v="996.84113466555141"/>
    <n v="411.32537522918835"/>
    <n v="2776.187287712668"/>
    <n v="410.81040000000002"/>
    <n v="1513.2429312000002"/>
    <n v="2658.922728"/>
    <n v="1214.313408"/>
    <n v="1595.4557455955037"/>
    <n v="1216.5656928431233"/>
    <n v="473.37092386903703"/>
    <n v="2511.8971048923358"/>
    <n v="26324.998541519999"/>
    <n v="12124.974704268596"/>
    <n v="14200.023837251405"/>
    <n v="2665.4375186873713"/>
    <n v="1857.0968383602969"/>
    <n v="1791.1594242614156"/>
    <n v="1881.7439115621082"/>
    <n v="8195.4376928711918"/>
    <n v="6004.5861443802114"/>
    <n v="4.1730311999999996"/>
    <n v="4.2606979999999997"/>
    <n v="301"/>
    <n v="10"/>
    <n v="125"/>
    <n v="9"/>
    <n v="5"/>
    <n v="176"/>
    <n v="12"/>
    <n v="14"/>
    <n v="669.29225504440296"/>
    <n v="423.05525307608326"/>
    <n v="11"/>
    <n v="32.065403999999994"/>
    <n v="4.2005289599999998"/>
    <n v="7019.2431016585724"/>
    <n v="115"/>
    <n v="0"/>
    <n v="2.0230135402912732"/>
    <n v="123.47846815001222"/>
  </r>
  <r>
    <d v="2011-10-12T00:00:00"/>
    <x v="1"/>
    <x v="11"/>
    <n v="4"/>
    <n v="0.63"/>
    <n v="0.76"/>
    <n v="1.1972602739726064"/>
    <n v="116"/>
    <n v="199"/>
    <n v="1.7155172413793103"/>
    <n v="0.44222222222222224"/>
    <n v="101.69657990817196"/>
    <n v="35"/>
    <n v="45"/>
    <n v="17"/>
    <n v="52"/>
    <n v="36.857711397260275"/>
    <n v="53.322396686543115"/>
    <n v="17.762561633930456"/>
    <n v="11796.803269347947"/>
    <n v="1343.1515093260277"/>
    <n v="2118.208065998203"/>
    <n v="2712.7987823342464"/>
    <n v="986.4030867540165"/>
    <n v="7322.5448435875096"/>
    <n v="2948.6169117808217"/>
    <n v="906.48074367123297"/>
    <n v="923.65320496438369"/>
    <n v="1263.3246382006944"/>
    <n v="1060.0687125378795"/>
    <n v="393.97125772917883"/>
    <n v="2061.3862519486856"/>
    <n v="336.21584301369859"/>
    <n v="1321.9836103890414"/>
    <n v="2135.4605384109586"/>
    <n v="1012.9562595945206"/>
    <n v="1461.2933730341001"/>
    <n v="1261.3178235652151"/>
    <n v="430.14091793930407"/>
    <n v="1653.8641368695999"/>
    <n v="22725.321890498635"/>
    <n v="11687.52665809284"/>
    <n v="11037.795232405795"/>
    <n v="2663.1891486525988"/>
    <n v="1694.8932193378073"/>
    <n v="1742.58068925979"/>
    <n v="1815.6406185652866"/>
    <n v="7916.3036758154831"/>
    <n v="3121.491556590312"/>
    <n v="3.9641694246575345"/>
    <n v="4.2382711438356164"/>
    <n v="265"/>
    <n v="9"/>
    <n v="116"/>
    <n v="7"/>
    <n v="5"/>
    <n v="149"/>
    <n v="9"/>
    <n v="12"/>
    <n v="601.80102776756542"/>
    <n v="382.98427367666312"/>
    <n v="11"/>
    <n v="32.235377712328763"/>
    <n v="4.4228435309589038"/>
    <n v="7164.7366373594205"/>
    <n v="115"/>
    <n v="0"/>
    <n v="1.5405723603085288"/>
    <n v="95.980828107876476"/>
  </r>
  <r>
    <d v="2011-10-11T00:00:00"/>
    <x v="1"/>
    <x v="11"/>
    <n v="3"/>
    <n v="0.63"/>
    <n v="0.6"/>
    <n v="1.194520547945209"/>
    <n v="97"/>
    <n v="165"/>
    <n v="1.7010309278350515"/>
    <n v="0.36666666666666664"/>
    <n v="99.97740139302357"/>
    <n v="28"/>
    <n v="37"/>
    <n v="14"/>
    <n v="43"/>
    <n v="37.459937551106435"/>
    <n v="49.334872262230924"/>
    <n v="17.69771619662313"/>
    <n v="9697.8079351232864"/>
    <n v="1053.9967246027397"/>
    <n v="1614.3814069584655"/>
    <n v="2549.902482936986"/>
    <n v="810.29493806991763"/>
    <n v="5777.2258317606556"/>
    <n v="2434.8959408219184"/>
    <n v="690.68821167123292"/>
    <n v="761.00179645479466"/>
    <n v="1059.9274152796713"/>
    <n v="985.55911106413566"/>
    <n v="329.57336128945269"/>
    <n v="1511.5260613146861"/>
    <n v="292.27846487671229"/>
    <n v="1088.3731989041096"/>
    <n v="1873.4141589041094"/>
    <n v="791.66966005479458"/>
    <n v="1108.9669048910853"/>
    <n v="1248.8400354929906"/>
    <n v="333.47978604867524"/>
    <n v="1354.4487563069742"/>
    <n v="18684.126091413698"/>
    <n v="10040.925442031381"/>
    <n v="8643.2006493823155"/>
    <n v="2588.6053545922873"/>
    <n v="1555.2373440709778"/>
    <n v="1646.4713193636144"/>
    <n v="1730.8339578679479"/>
    <n v="7521.1479758948271"/>
    <n v="1122.0526734874902"/>
    <n v="4.1353813479452066"/>
    <n v="4.60111898630137"/>
    <n v="219"/>
    <n v="8"/>
    <n v="97"/>
    <n v="7"/>
    <n v="5"/>
    <n v="122"/>
    <n v="7"/>
    <n v="11"/>
    <n v="615.41181376891166"/>
    <n v="350.41867194589076"/>
    <n v="8"/>
    <n v="34.131909479452048"/>
    <n v="4.5404643879452049"/>
    <n v="6855.185913167943"/>
    <n v="115"/>
    <n v="0"/>
    <n v="1.2608265857210119"/>
    <n v="75.158266516367959"/>
  </r>
  <r>
    <d v="2011-10-10T00:00:00"/>
    <x v="1"/>
    <x v="11"/>
    <n v="2"/>
    <n v="0.63"/>
    <n v="0.6"/>
    <n v="1.1917808219178117"/>
    <n v="95"/>
    <n v="161"/>
    <n v="1.6947368421052631"/>
    <n v="0.35777777777777775"/>
    <n v="100.19481773035329"/>
    <n v="29"/>
    <n v="35"/>
    <n v="14"/>
    <n v="42"/>
    <n v="37.266647945205484"/>
    <n v="48.682516339726021"/>
    <n v="19.337030334246577"/>
    <n v="9518.5076843835632"/>
    <n v="1089.2668586301372"/>
    <n v="1579.0239128021913"/>
    <n v="2631.2320149041097"/>
    <n v="824.06069244493153"/>
    <n v="5573.457922862468"/>
    <n v="2385.065468493151"/>
    <n v="681.5552287561643"/>
    <n v="812.1552740383562"/>
    <n v="1025.5686968273112"/>
    <n v="1003.8937037085822"/>
    <n v="321.41182989908202"/>
    <n v="1527.9017408526965"/>
    <n v="278.32852504109587"/>
    <n v="1093.9213369863014"/>
    <n v="1704.2932228767124"/>
    <n v="818.54637238356156"/>
    <n v="1126.1451534238208"/>
    <n v="1222.9822763519005"/>
    <n v="351.14636390053784"/>
    <n v="1194.8156636114118"/>
    <n v="18381.63997158904"/>
    <n v="10085.464644262467"/>
    <n v="8296.1753273265749"/>
    <n v="2596.5887507311809"/>
    <n v="1485.8670485570137"/>
    <n v="1634.3380616046045"/>
    <n v="1731.7308534570429"/>
    <n v="7448.5247143498418"/>
    <n v="847.65061297673128"/>
    <n v="4.0164572054794521"/>
    <n v="4.4679694863013699"/>
    <n v="215"/>
    <n v="7"/>
    <n v="95"/>
    <n v="6"/>
    <n v="5"/>
    <n v="120"/>
    <n v="7"/>
    <n v="11"/>
    <n v="582.92087180698479"/>
    <n v="352.63113456524633"/>
    <n v="8"/>
    <n v="33.073544383561639"/>
    <n v="4.5097867506849321"/>
    <n v="6935.3789955495367"/>
    <n v="115"/>
    <n v="0"/>
    <n v="1.1962108102023361"/>
    <n v="72.14065502023108"/>
  </r>
  <r>
    <d v="2011-10-09T00:00:00"/>
    <x v="1"/>
    <x v="11"/>
    <n v="1"/>
    <n v="0.63"/>
    <n v="0.64"/>
    <n v="1.1890410958904143"/>
    <n v="97"/>
    <n v="173"/>
    <n v="1.7835051546391754"/>
    <n v="0.38444444444444442"/>
    <n v="106.83227650964552"/>
    <n v="31"/>
    <n v="39"/>
    <n v="15"/>
    <n v="44"/>
    <n v="37.44173876164384"/>
    <n v="51.169409757369863"/>
    <n v="19.604892129041097"/>
    <n v="10362.730821435616"/>
    <n v="1091.7638168547946"/>
    <n v="1672.3295554854574"/>
    <n v="2633.7796455452053"/>
    <n v="825.53461198343007"/>
    <n v="6322.8508252763177"/>
    <n v="2620.9217133150687"/>
    <n v="767.54114636054794"/>
    <n v="862.61525367780825"/>
    <n v="1060.623490298341"/>
    <n v="1050.7924350542501"/>
    <n v="327.43049246497327"/>
    <n v="1812.2316955358601"/>
    <n v="297.23561694246575"/>
    <n v="1168.4823976328769"/>
    <n v="1898.6686677260277"/>
    <n v="894.25225433424669"/>
    <n v="1231.7646490803663"/>
    <n v="1161.8554426798562"/>
    <n v="363.33472262804514"/>
    <n v="1501.6841222473495"/>
    <n v="19964.211688279454"/>
    <n v="10327.445045219925"/>
    <n v="9636.7666430595273"/>
    <n v="2610.5078021694585"/>
    <n v="1581.4815838665495"/>
    <n v="1667.1511210366984"/>
    <n v="1727.8787122934577"/>
    <n v="7587.0192193661642"/>
    <n v="2049.7474236933649"/>
    <n v="3.8812158904109593"/>
    <n v="4.4588166712328769"/>
    <n v="226"/>
    <n v="7"/>
    <n v="97"/>
    <n v="6"/>
    <n v="4"/>
    <n v="129"/>
    <n v="7"/>
    <n v="12"/>
    <n v="529.03544464062816"/>
    <n v="359.20993750801335"/>
    <n v="8"/>
    <n v="34.372860410958893"/>
    <n v="4.3351863934246575"/>
    <n v="6934.8337650148787"/>
    <n v="115"/>
    <n v="0"/>
    <n v="1.3896175408955678"/>
    <n v="83.797970809213282"/>
  </r>
  <r>
    <d v="2011-10-08T00:00:00"/>
    <x v="1"/>
    <x v="11"/>
    <n v="7"/>
    <n v="0.63"/>
    <n v="0.95"/>
    <n v="1.1863013698630169"/>
    <n v="149"/>
    <n v="257"/>
    <n v="1.7248322147651007"/>
    <n v="0.57111111111111112"/>
    <n v="100.23289792111797"/>
    <n v="47"/>
    <n v="58"/>
    <n v="22"/>
    <n v="70"/>
    <n v="37.220719956164388"/>
    <n v="48.580674896936486"/>
    <n v="18.145754738348337"/>
    <n v="14934.701790246578"/>
    <n v="1696.2037832465753"/>
    <n v="2479.8982637036706"/>
    <n v="2646.8304152547944"/>
    <n v="1233.1130028046025"/>
    <n v="10271.063891730086"/>
    <n v="3908.1755953972606"/>
    <n v="1068.7748477326027"/>
    <n v="1270.2028316843837"/>
    <n v="1678.3863375884944"/>
    <n v="1067.0836798936416"/>
    <n v="500.46738445837582"/>
    <n v="3001.215872873734"/>
    <n v="468.99708627945199"/>
    <n v="1785.0970238246578"/>
    <n v="2723.230976219178"/>
    <n v="1245.619928021918"/>
    <n v="1793.9269433495294"/>
    <n v="1234.5519380672583"/>
    <n v="516.75251608103974"/>
    <n v="2677.7136168473785"/>
    <n v="29101.003862652604"/>
    <n v="13151.010481201407"/>
    <n v="15949.993381451199"/>
    <n v="2720.6957443220781"/>
    <n v="1943.8517791509146"/>
    <n v="1847.6519726171134"/>
    <n v="2018.719179065668"/>
    <n v="8530.9186751557754"/>
    <n v="7419.0747062954215"/>
    <n v="4.281146038356165"/>
    <n v="4.4718026712328767"/>
    <n v="346"/>
    <n v="12"/>
    <n v="149"/>
    <n v="9"/>
    <n v="6"/>
    <n v="197"/>
    <n v="12"/>
    <n v="18"/>
    <n v="640.2525182982954"/>
    <n v="494.30518811276823"/>
    <n v="13"/>
    <n v="31.55388561643835"/>
    <n v="4.5007719715068486"/>
    <n v="7125.0226286733578"/>
    <n v="116"/>
    <n v="0"/>
    <n v="2.2385884526546413"/>
    <n v="137.49994294354482"/>
  </r>
  <r>
    <d v="2011-10-07T00:00:00"/>
    <x v="1"/>
    <x v="11"/>
    <n v="6"/>
    <n v="0.63"/>
    <n v="1"/>
    <n v="1.1835616438356196"/>
    <n v="150"/>
    <n v="271"/>
    <n v="1.8066666666666666"/>
    <n v="0.60222222222222221"/>
    <n v="107.09294676164386"/>
    <n v="47"/>
    <n v="58"/>
    <n v="25"/>
    <n v="69"/>
    <n v="38.827917764383564"/>
    <n v="47.190225106060282"/>
    <n v="18.805329049958306"/>
    <n v="16063.942014246579"/>
    <n v="1771.3673063013698"/>
    <n v="2776.8489273863011"/>
    <n v="2646.7516752657534"/>
    <n v="1299.3903246378081"/>
    <n v="11112.318393258085"/>
    <n v="4076.9313652602746"/>
    <n v="1179.755627651507"/>
    <n v="1297.5677044471231"/>
    <n v="1770.2558797776608"/>
    <n v="1058.8909263840926"/>
    <n v="538.34033226896054"/>
    <n v="3186.7675589281912"/>
    <n v="490.70306485479443"/>
    <n v="1770.8393163397261"/>
    <n v="2883.5655658082196"/>
    <n v="1352.8463978958905"/>
    <n v="1909.3365301258166"/>
    <n v="1268.3006187461492"/>
    <n v="568.86770407587017"/>
    <n v="2751.4494919507947"/>
    <n v="30887.518362805487"/>
    <n v="13836.982918668411"/>
    <n v="17050.535444137073"/>
    <n v="2752.1124634491557"/>
    <n v="2024.4901834112086"/>
    <n v="1935.212703365188"/>
    <n v="2059.9769253292998"/>
    <n v="8771.7922755548516"/>
    <n v="8278.7431685822248"/>
    <n v="4.0764663452054792"/>
    <n v="4.2589980273972605"/>
    <n v="349"/>
    <n v="12"/>
    <n v="150"/>
    <n v="10"/>
    <n v="8"/>
    <n v="199"/>
    <n v="11"/>
    <n v="17"/>
    <n v="806.75891127478349"/>
    <n v="473.81728580934663"/>
    <n v="12"/>
    <n v="33.451270904109585"/>
    <n v="4.4134046421917805"/>
    <n v="7175.6331911553198"/>
    <n v="116"/>
    <n v="0"/>
    <n v="2.3761715502896039"/>
    <n v="146.98737451842305"/>
  </r>
  <r>
    <d v="2011-10-06T00:00:00"/>
    <x v="1"/>
    <x v="11"/>
    <n v="5"/>
    <n v="0.63"/>
    <n v="0.82"/>
    <n v="1.1808219178082222"/>
    <n v="134"/>
    <n v="232"/>
    <n v="1.7313432835820894"/>
    <n v="0.51555555555555554"/>
    <n v="100.59320543038233"/>
    <n v="41"/>
    <n v="50"/>
    <n v="21"/>
    <n v="63"/>
    <n v="37.714561483667019"/>
    <n v="45.646260021604704"/>
    <n v="18.568587868180039"/>
    <n v="13479.489527671232"/>
    <n v="1422.4616383561645"/>
    <n v="2279.2921487542358"/>
    <n v="2730.6942983013701"/>
    <n v="1076.5767926868164"/>
    <n v="8815.387926284975"/>
    <n v="3432.0250950136988"/>
    <n v="958.57146045369871"/>
    <n v="1169.8210356953425"/>
    <n v="1454.5074151636618"/>
    <n v="1004.7943481286014"/>
    <n v="423.41299276253744"/>
    <n v="2677.7028351079389"/>
    <n v="395.74946327671233"/>
    <n v="1523.561944723288"/>
    <n v="2667.3450163287671"/>
    <n v="1120.7167887780822"/>
    <n v="1603.2229335304971"/>
    <n v="1169.5196278580752"/>
    <n v="484.11995839664883"/>
    <n v="2450.5106933216284"/>
    <n v="26169.741970296986"/>
    <n v="12226.140515582443"/>
    <n v="13943.601454714542"/>
    <n v="2689.6989777909857"/>
    <n v="1795.9005753376969"/>
    <n v="1798.1982345364456"/>
    <n v="1896.5680237292386"/>
    <n v="8180.3658113943675"/>
    <n v="5763.2356433201749"/>
    <n v="4.2394081315068499"/>
    <n v="4.4446461095890415"/>
    <n v="309"/>
    <n v="11"/>
    <n v="134"/>
    <n v="10"/>
    <n v="6"/>
    <n v="175"/>
    <n v="11"/>
    <n v="16"/>
    <n v="726.75381967073702"/>
    <n v="444.76170521988359"/>
    <n v="13"/>
    <n v="34.053434589041089"/>
    <n v="4.3434866893150677"/>
    <n v="7056.7674565208354"/>
    <n v="116"/>
    <n v="0"/>
    <n v="1.9759190791854562"/>
    <n v="120.20346081650467"/>
  </r>
  <r>
    <d v="2011-10-05T00:00:00"/>
    <x v="1"/>
    <x v="11"/>
    <n v="4"/>
    <n v="0.63"/>
    <n v="0.76"/>
    <n v="1.1780821917808249"/>
    <n v="120"/>
    <n v="192"/>
    <n v="1.6"/>
    <n v="0.42666666666666669"/>
    <n v="97.260651024657548"/>
    <n v="32"/>
    <n v="42"/>
    <n v="17"/>
    <n v="51"/>
    <n v="37.161216853017407"/>
    <n v="47.688034563094277"/>
    <n v="17.225764471232878"/>
    <n v="11671.278122958905"/>
    <n v="1293.1625855342465"/>
    <n v="2135.0160484155613"/>
    <n v="2722.7362901917804"/>
    <n v="1075.6839909698631"/>
    <n v="7031.0043789159481"/>
    <n v="2749.9300471232882"/>
    <n v="810.69658757260277"/>
    <n v="878.5139880328768"/>
    <n v="1309.8334973527126"/>
    <n v="1005.7845203754509"/>
    <n v="414.72893256677571"/>
    <n v="1708.7936724338288"/>
    <n v="348.70064745205474"/>
    <n v="1211.1618384657534"/>
    <n v="2066.3640197260274"/>
    <n v="959.23864898630143"/>
    <n v="1469.9439367047883"/>
    <n v="1154.6505572784426"/>
    <n v="422.89402201691399"/>
    <n v="1537.9766386299918"/>
    <n v="21989.046485852054"/>
    <n v="11711.271795872288"/>
    <n v="10277.774689979769"/>
    <n v="2659.9344764966872"/>
    <n v="1728.1021276634904"/>
    <n v="1724.0381952207824"/>
    <n v="1864.0838273399183"/>
    <n v="7976.1586267208786"/>
    <n v="2301.6160632588872"/>
    <n v="4.0021052054794524"/>
    <n v="4.2495780821917801"/>
    <n v="262"/>
    <n v="9"/>
    <n v="120"/>
    <n v="9"/>
    <n v="5"/>
    <n v="142"/>
    <n v="9"/>
    <n v="12"/>
    <n v="692.23423845067384"/>
    <n v="403.78370391685718"/>
    <n v="11"/>
    <n v="33.692164109589037"/>
    <n v="4.273573260273972"/>
    <n v="7011.1189490430243"/>
    <n v="116"/>
    <n v="0"/>
    <n v="1.4659250206249352"/>
    <n v="88.601505948101462"/>
  </r>
  <r>
    <d v="2011-10-04T00:00:00"/>
    <x v="1"/>
    <x v="11"/>
    <n v="3"/>
    <n v="0.63"/>
    <n v="0.6"/>
    <n v="1.1753424657534275"/>
    <n v="94"/>
    <n v="164"/>
    <n v="1.7446808510638299"/>
    <n v="0.36444444444444446"/>
    <n v="103.51052051996504"/>
    <n v="29"/>
    <n v="35"/>
    <n v="14"/>
    <n v="44"/>
    <n v="37.035753808219177"/>
    <n v="52.249710930410956"/>
    <n v="17.805025717957662"/>
    <n v="9729.9889288767135"/>
    <n v="1005.1774135890411"/>
    <n v="1685.5951952061366"/>
    <n v="2583.5031825534243"/>
    <n v="821.74369668558904"/>
    <n v="5644.324268020604"/>
    <n v="2370.2882437260273"/>
    <n v="731.49595302575335"/>
    <n v="783.42113159013707"/>
    <n v="1022.6465764296629"/>
    <n v="995.55424595669479"/>
    <n v="323.9683228455545"/>
    <n v="1543.0361831100054"/>
    <n v="303.10787421369861"/>
    <n v="1138.7664243726031"/>
    <n v="1741.2438318904112"/>
    <n v="832.45127539726036"/>
    <n v="1111.2156368130366"/>
    <n v="1245.5045698457341"/>
    <n v="326.05925251634216"/>
    <n v="1332.7899466988601"/>
    <n v="18635.941076681644"/>
    <n v="10115.790678852176"/>
    <n v="8520.1503978294695"/>
    <n v="2579.8752606401181"/>
    <n v="1503.8580451607404"/>
    <n v="1647.9851551015704"/>
    <n v="1725.6970839170642"/>
    <n v="7457.4155448194933"/>
    <n v="1062.7348530099744"/>
    <n v="4.0996868383561642"/>
    <n v="4.2315899452054788"/>
    <n v="216"/>
    <n v="7"/>
    <n v="94"/>
    <n v="6"/>
    <n v="5"/>
    <n v="122"/>
    <n v="8"/>
    <n v="11"/>
    <n v="595.73683849890062"/>
    <n v="364.7640472082486"/>
    <n v="9"/>
    <n v="33.297571808219168"/>
    <n v="4.5307129304109584"/>
    <n v="6888.4622068679482"/>
    <n v="116"/>
    <n v="0"/>
    <n v="1.2368726345532812"/>
    <n v="73.449572395081631"/>
  </r>
  <r>
    <d v="2011-10-03T00:00:00"/>
    <x v="1"/>
    <x v="11"/>
    <n v="2"/>
    <n v="0.63"/>
    <n v="0.6"/>
    <n v="1.1726027397260301"/>
    <n v="90"/>
    <n v="148"/>
    <n v="1.6444444444444444"/>
    <n v="0.3288888888888889"/>
    <n v="101.63295596712329"/>
    <n v="26"/>
    <n v="33"/>
    <n v="12"/>
    <n v="38"/>
    <n v="36.692321092175533"/>
    <n v="51.477091653698636"/>
    <n v="17.910579869416004"/>
    <n v="9146.9660370410966"/>
    <n v="1039.3812769315068"/>
    <n v="1576.1726125308494"/>
    <n v="2722.5742795397255"/>
    <n v="837.12947264876721"/>
    <n v="5050.470949253262"/>
    <n v="2164.8469444383563"/>
    <n v="617.72509984438364"/>
    <n v="680.60203503780815"/>
    <n v="1088.3574195006206"/>
    <n v="1050.6048818441448"/>
    <n v="304.49296867325677"/>
    <n v="1019.7188093025262"/>
    <n v="259.85359587945209"/>
    <n v="933.45568683835631"/>
    <n v="1624.0307129863015"/>
    <n v="743.72067945205492"/>
    <n v="1105.4816778981988"/>
    <n v="1241.5574659300778"/>
    <n v="350.86110443882598"/>
    <n v="863.16042688906214"/>
    <n v="17210.582068449316"/>
    <n v="10277.231883004468"/>
    <n v="6933.3501854448505"/>
    <n v="2590.1396785845277"/>
    <n v="1514.5583814310162"/>
    <n v="1635.0470986079777"/>
    <n v="1712.8978546661858"/>
    <n v="7452.6430132897076"/>
    <n v="-519.29282784485986"/>
    <n v="4.0298479890410963"/>
    <n v="4.488019561643835"/>
    <n v="199"/>
    <n v="7"/>
    <n v="90"/>
    <n v="6"/>
    <n v="4"/>
    <n v="109"/>
    <n v="6"/>
    <n v="10"/>
    <n v="570.65292941326027"/>
    <n v="358.67233321365461"/>
    <n v="7"/>
    <n v="31.739647397260271"/>
    <n v="4.1424809863013694"/>
    <n v="7086.8483701815712"/>
    <n v="116"/>
    <n v="0"/>
    <n v="0.97834041639968261"/>
    <n v="59.77026021935216"/>
  </r>
  <r>
    <d v="2011-10-02T00:00:00"/>
    <x v="1"/>
    <x v="11"/>
    <n v="1"/>
    <n v="0.63"/>
    <n v="0.64"/>
    <n v="1.1698630136986328"/>
    <n v="102"/>
    <n v="173"/>
    <n v="1.696078431372549"/>
    <n v="0.38444444444444442"/>
    <n v="97.905555535213551"/>
    <n v="31"/>
    <n v="36"/>
    <n v="15"/>
    <n v="46"/>
    <n v="38.030044931506858"/>
    <n v="50.23225649095891"/>
    <n v="17.329299387159022"/>
    <n v="9986.366664591782"/>
    <n v="1106.3106211068493"/>
    <n v="1691.6110794976435"/>
    <n v="2740.8707601534252"/>
    <n v="831.70181425236171"/>
    <n v="5828.4936317952015"/>
    <n v="2548.0130104109594"/>
    <n v="753.48384736438368"/>
    <n v="797.14777180931503"/>
    <n v="1100.9039843410217"/>
    <n v="1033.2340583247369"/>
    <n v="326.81082963687061"/>
    <n v="1637.6957572820288"/>
    <n v="296.98554994520543"/>
    <n v="1156.3726933917808"/>
    <n v="1934.888805616438"/>
    <n v="899.68220580821935"/>
    <n v="1198.7250819525334"/>
    <n v="1175.6707999251028"/>
    <n v="350.34805523819523"/>
    <n v="1563.1853176458128"/>
    <n v="19479.251170044936"/>
    <n v="10449.876463321893"/>
    <n v="9029.3747067230433"/>
    <n v="2600.7077223919714"/>
    <n v="1541.6528813517191"/>
    <n v="1653.259821810831"/>
    <n v="1772.5644441265345"/>
    <n v="7568.1848696810557"/>
    <n v="1461.1898370419876"/>
    <n v="4.1927260931506849"/>
    <n v="4.4036314726027399"/>
    <n v="230"/>
    <n v="8"/>
    <n v="102"/>
    <n v="6"/>
    <n v="5"/>
    <n v="128"/>
    <n v="8"/>
    <n v="12"/>
    <n v="567.70608032291909"/>
    <n v="384.52326129728584"/>
    <n v="10"/>
    <n v="32.674287109589038"/>
    <n v="4.4868155145205479"/>
    <n v="7030.3417963168422"/>
    <n v="116"/>
    <n v="0"/>
    <n v="1.284343630554845"/>
    <n v="77.839437126922789"/>
  </r>
  <r>
    <d v="2011-10-01T00:00:00"/>
    <x v="1"/>
    <x v="11"/>
    <n v="7"/>
    <n v="0.63"/>
    <n v="0.95"/>
    <n v="1.1671232876712354"/>
    <n v="148"/>
    <n v="229"/>
    <n v="1.5472972972972974"/>
    <n v="0.50888888888888884"/>
    <n v="97.338254914476124"/>
    <n v="42"/>
    <n v="52"/>
    <n v="21"/>
    <n v="62"/>
    <n v="34.770472566598656"/>
    <n v="48.529179014324846"/>
    <n v="17.869068795881571"/>
    <n v="14406.061727342467"/>
    <n v="1678.1992799178081"/>
    <n v="2613.0412665863018"/>
    <n v="2509.7648303342467"/>
    <n v="1289.6543442121642"/>
    <n v="9671.800566127562"/>
    <n v="3268.4244212602734"/>
    <n v="1019.1127593008218"/>
    <n v="1107.8822653446573"/>
    <n v="1652.3667183628722"/>
    <n v="1045.442643893329"/>
    <n v="518.95460742514933"/>
    <n v="2178.6554762244023"/>
    <n v="412.68517633972596"/>
    <n v="1568.4912233205482"/>
    <n v="2566.2386344657534"/>
    <n v="1140.1614320219178"/>
    <n v="1819.2516410060475"/>
    <n v="1273.7385160153258"/>
    <n v="564.15957715780723"/>
    <n v="2030.4267319687647"/>
    <n v="27167.256919313972"/>
    <n v="13286.374144993242"/>
    <n v="13880.882774320729"/>
    <n v="2716.2709121504718"/>
    <n v="2031.0879064751662"/>
    <n v="1852.616094982498"/>
    <n v="1975.888610980337"/>
    <n v="8575.8635245884725"/>
    <n v="5305.0192497322569"/>
    <n v="4.0453325917808218"/>
    <n v="4.354658301369863"/>
    <n v="325"/>
    <n v="11"/>
    <n v="148"/>
    <n v="10"/>
    <n v="6"/>
    <n v="177"/>
    <n v="10"/>
    <n v="15"/>
    <n v="693.23896660894195"/>
    <n v="454.34519345781786"/>
    <n v="13"/>
    <n v="34.606462109589039"/>
    <n v="4.5041109391780818"/>
    <n v="7001.9627199632778"/>
    <n v="122"/>
    <n v="0"/>
    <n v="1.9824274034971623"/>
    <n v="113.77772765836663"/>
  </r>
  <r>
    <d v="2011-09-30T00:00:00"/>
    <x v="1"/>
    <x v="0"/>
    <n v="6"/>
    <n v="0.78"/>
    <n v="1"/>
    <n v="1.164383561643838"/>
    <n v="188"/>
    <n v="321"/>
    <n v="1.7074468085106382"/>
    <n v="0.71333333333333337"/>
    <n v="99.548960652870903"/>
    <n v="57"/>
    <n v="69"/>
    <n v="27"/>
    <n v="83"/>
    <n v="37.365181735159815"/>
    <n v="53.418398575342465"/>
    <n v="18.169751128569075"/>
    <n v="18715.20460273973"/>
    <n v="2090.2707123287673"/>
    <n v="3312.5503640547945"/>
    <n v="2917.9085819178085"/>
    <n v="1735.8702115068495"/>
    <n v="12839.146157589046"/>
    <n v="4708.012898630137"/>
    <n v="1442.2967615342466"/>
    <n v="1508.0893436712331"/>
    <n v="2149.2294275690238"/>
    <n v="1087.2279982377399"/>
    <n v="673.10446823091456"/>
    <n v="3748.837109797938"/>
    <n v="553.94002602739727"/>
    <n v="2073.0092054794527"/>
    <n v="3586.4028410958899"/>
    <n v="1680.2909457534249"/>
    <n v="2422.9462585127944"/>
    <n v="1372.9723503957657"/>
    <n v="735.26183107035831"/>
    <n v="3362.4625783772472"/>
    <n v="36357.51733726028"/>
    <n v="16407.071491496052"/>
    <n v="19950.445845764229"/>
    <n v="2827.4277682988222"/>
    <n v="2441.9986509409628"/>
    <n v="2032.3406044875424"/>
    <n v="2167.4906833337436"/>
    <n v="9469.2577070610714"/>
    <n v="10481.188138703157"/>
    <n v="4.1714400000000005"/>
    <n v="4.4738481164383552"/>
    <n v="424"/>
    <n v="16"/>
    <n v="188"/>
    <n v="13"/>
    <n v="9"/>
    <n v="236"/>
    <n v="16"/>
    <n v="21"/>
    <n v="932.23000779014876"/>
    <n v="612.9397884720089"/>
    <n v="18"/>
    <n v="33.480335958904099"/>
    <n v="4.3470019452054789"/>
    <n v="7640.0511451903722"/>
    <n v="122"/>
    <n v="0"/>
    <n v="2.6112974202173498"/>
    <n v="163.52824463741172"/>
  </r>
  <r>
    <d v="2011-09-29T00:00:00"/>
    <x v="1"/>
    <x v="0"/>
    <n v="5"/>
    <n v="0.78"/>
    <n v="0.88"/>
    <n v="1.1616438356164407"/>
    <n v="173"/>
    <n v="290"/>
    <n v="1.676300578034682"/>
    <n v="0.64444444444444449"/>
    <n v="98.738665110206682"/>
    <n v="50"/>
    <n v="61"/>
    <n v="25"/>
    <n v="75"/>
    <n v="40.075113098852277"/>
    <n v="51.461602654684931"/>
    <n v="18.981273024"/>
    <n v="17081.789064065757"/>
    <n v="1850.5298866849321"/>
    <n v="2862.5110769159019"/>
    <n v="2738.6572631671233"/>
    <n v="1482.065363524734"/>
    <n v="11849.08524714293"/>
    <n v="4448.337553972603"/>
    <n v="1286.5400663671232"/>
    <n v="1423.5954767999999"/>
    <n v="1959.5429743398317"/>
    <n v="1153.4880643158331"/>
    <n v="570.65995831596035"/>
    <n v="3474.7821001681014"/>
    <n v="496.8465790684931"/>
    <n v="1928.3630500821919"/>
    <n v="3291.5975671232873"/>
    <n v="1514.9475419178082"/>
    <n v="2119.6999915748947"/>
    <n v="1330.565236615776"/>
    <n v="602.01682816572747"/>
    <n v="3179.472681835382"/>
    <n v="33322.546786082203"/>
    <n v="14819.206756935781"/>
    <n v="18503.340029146413"/>
    <n v="2763.699567729077"/>
    <n v="2241.698499147783"/>
    <n v="1937.7895400153652"/>
    <n v="2129.405146082323"/>
    <n v="9072.5927529745477"/>
    <n v="9430.7472761718727"/>
    <n v="4.2444650958904111"/>
    <n v="4.5531981369863015"/>
    <n v="384"/>
    <n v="14"/>
    <n v="173"/>
    <n v="12"/>
    <n v="8"/>
    <n v="211"/>
    <n v="13"/>
    <n v="20"/>
    <n v="818.87094839396059"/>
    <n v="576.12228862589393"/>
    <n v="16"/>
    <n v="32.320677698630135"/>
    <n v="4.3904604076712319"/>
    <n v="7433.6702182819936"/>
    <n v="122"/>
    <n v="0"/>
    <n v="2.4891257596604475"/>
    <n v="151.66672155038043"/>
  </r>
  <r>
    <d v="2011-09-28T00:00:00"/>
    <x v="1"/>
    <x v="0"/>
    <n v="4"/>
    <n v="0.78"/>
    <n v="0.84"/>
    <n v="1.1589041095890433"/>
    <n v="167"/>
    <n v="279"/>
    <n v="1.6706586826347305"/>
    <n v="0.62"/>
    <n v="96.16752384125995"/>
    <n v="50"/>
    <n v="63"/>
    <n v="26"/>
    <n v="74"/>
    <n v="37.904835421505638"/>
    <n v="48.018772623983132"/>
    <n v="17.383448661680863"/>
    <n v="16059.976481490412"/>
    <n v="1843.6821252164384"/>
    <n v="2852.5053892608003"/>
    <n v="2985.986041643836"/>
    <n v="1358.6456118622682"/>
    <n v="10706.521563939945"/>
    <n v="4283.2464026301368"/>
    <n v="1248.4880882235614"/>
    <n v="1286.3752009643838"/>
    <n v="1839.8114368545837"/>
    <n v="1057.3325952360221"/>
    <n v="530.02513153134305"/>
    <n v="3390.9405281961331"/>
    <n v="513.75328298630131"/>
    <n v="1836.5940942904112"/>
    <n v="3188.3900698356165"/>
    <n v="1391.4712141150687"/>
    <n v="1971.7130110806395"/>
    <n v="1372.3045409616852"/>
    <n v="592.91782390834192"/>
    <n v="2993.2732852767313"/>
    <n v="31651.976959752334"/>
    <n v="14561.24158233952"/>
    <n v="17090.73537741281"/>
    <n v="2744.640401579964"/>
    <n v="2121.4370726184889"/>
    <n v="1958.8950717779064"/>
    <n v="2048.8617451269997"/>
    <n v="8873.8342911033596"/>
    <n v="8216.9010863094536"/>
    <n v="3.8808303780821918"/>
    <n v="4.4953755068493146"/>
    <n v="380"/>
    <n v="13"/>
    <n v="167"/>
    <n v="11"/>
    <n v="8"/>
    <n v="213"/>
    <n v="13"/>
    <n v="18"/>
    <n v="818.83595097348007"/>
    <n v="498.78987827361698"/>
    <n v="14"/>
    <n v="33.189337616438351"/>
    <n v="4.1897672734246569"/>
    <n v="7611.3354991055148"/>
    <n v="122"/>
    <n v="0"/>
    <n v="2.2454318797826369"/>
    <n v="140.0879948968263"/>
  </r>
  <r>
    <d v="2011-09-27T00:00:00"/>
    <x v="1"/>
    <x v="0"/>
    <n v="3"/>
    <n v="0.78"/>
    <n v="0.73333333333333339"/>
    <n v="1.156164383561646"/>
    <n v="144"/>
    <n v="247"/>
    <n v="1.7152777777777777"/>
    <n v="0.54888888888888887"/>
    <n v="103.4733216803653"/>
    <n v="44"/>
    <n v="56"/>
    <n v="22"/>
    <n v="67"/>
    <n v="35.130009584657536"/>
    <n v="46.296228341320052"/>
    <n v="18.075679307315475"/>
    <n v="14900.158321972604"/>
    <n v="1610.9285207671235"/>
    <n v="2485.4919959145209"/>
    <n v="2963.1474929095893"/>
    <n v="1279.1764391276715"/>
    <n v="9783.2709147879432"/>
    <n v="3513.0009584657537"/>
    <n v="1018.5170235090411"/>
    <n v="1211.0705135901369"/>
    <n v="1629.9056945902066"/>
    <n v="1061.7203629955543"/>
    <n v="496.02056012540049"/>
    <n v="2554.9418778537702"/>
    <n v="427.1548217424658"/>
    <n v="1651.9862391232878"/>
    <n v="2635.7280538630139"/>
    <n v="1260.2768187616441"/>
    <n v="1761.1969617951811"/>
    <n v="1349.6301182215041"/>
    <n v="534.08739809019289"/>
    <n v="2330.2314553835336"/>
    <n v="28228.82127179507"/>
    <n v="13560.377023769823"/>
    <n v="14668.444248025246"/>
    <n v="2713.3195560558183"/>
    <n v="2008.1079594750784"/>
    <n v="1830.5703913250782"/>
    <n v="1980.8444518033339"/>
    <n v="8532.842358659309"/>
    <n v="6135.6018893659384"/>
    <n v="4.1456474301369868"/>
    <n v="4.2871347534246578"/>
    <n v="333"/>
    <n v="12"/>
    <n v="144"/>
    <n v="9"/>
    <n v="6"/>
    <n v="189"/>
    <n v="12"/>
    <n v="16"/>
    <n v="700.81415916164394"/>
    <n v="472.24394336461654"/>
    <n v="13"/>
    <n v="31.663493917808214"/>
    <n v="4.5209654312328755"/>
    <n v="7545.1536189713024"/>
    <n v="122"/>
    <n v="0"/>
    <n v="1.9440882172555587"/>
    <n v="120.23314957397743"/>
  </r>
  <r>
    <d v="2011-09-26T00:00:00"/>
    <x v="1"/>
    <x v="0"/>
    <n v="2"/>
    <n v="0.78"/>
    <n v="0.73333333333333339"/>
    <n v="1.1534246575342486"/>
    <n v="145"/>
    <n v="244"/>
    <n v="1.6827586206896552"/>
    <n v="0.54222222222222227"/>
    <n v="97.266242938497911"/>
    <n v="44"/>
    <n v="54"/>
    <n v="21"/>
    <n v="68"/>
    <n v="35.954831530332683"/>
    <n v="52.083454234050883"/>
    <n v="17.402174926027399"/>
    <n v="14103.605226082198"/>
    <n v="1594.9902187397263"/>
    <n v="2314.9961934904109"/>
    <n v="2707.132885742466"/>
    <n v="1279.2047376131509"/>
    <n v="9397.2616279758968"/>
    <n v="3523.5734899726026"/>
    <n v="1093.7525389150685"/>
    <n v="1183.3478949698631"/>
    <n v="1642.5831518417251"/>
    <n v="1147.8612171784102"/>
    <n v="461.78966331495138"/>
    <n v="2548.4398915224469"/>
    <n v="417.63706086575337"/>
    <n v="1654.4108936767127"/>
    <n v="2723.1027915616437"/>
    <n v="1198.2804543123286"/>
    <n v="1679.7150849613001"/>
    <n v="1299.3761757478935"/>
    <n v="531.52895731899025"/>
    <n v="2482.8109823882542"/>
    <n v="27492.70056909589"/>
    <n v="13064.188067209299"/>
    <n v="14428.512501886598"/>
    <n v="2696.3857430381895"/>
    <n v="1995.5767585651545"/>
    <n v="1852.5446814388533"/>
    <n v="1988.4166739464854"/>
    <n v="8532.9238569886838"/>
    <n v="5895.5886448979072"/>
    <n v="3.8800174684931505"/>
    <n v="4.6053768698630142"/>
    <n v="332"/>
    <n v="12"/>
    <n v="145"/>
    <n v="10"/>
    <n v="7"/>
    <n v="187"/>
    <n v="13"/>
    <n v="17"/>
    <n v="738.77706818194804"/>
    <n v="521.7487752409229"/>
    <n v="14"/>
    <n v="34.029170095890407"/>
    <n v="4.2941239616438347"/>
    <n v="7311.4788730993223"/>
    <n v="122"/>
    <n v="0"/>
    <n v="1.9734054836665866"/>
    <n v="118.26649591710327"/>
  </r>
  <r>
    <d v="2011-09-25T00:00:00"/>
    <x v="1"/>
    <x v="0"/>
    <n v="1"/>
    <n v="0.78"/>
    <n v="0.76"/>
    <n v="1.1506849315068512"/>
    <n v="149"/>
    <n v="246"/>
    <n v="1.651006711409396"/>
    <n v="0.54666666666666663"/>
    <n v="101.84294625944655"/>
    <n v="45"/>
    <n v="56"/>
    <n v="23"/>
    <n v="64"/>
    <n v="36.560211040282105"/>
    <n v="44.094824679452053"/>
    <n v="18.178042261130134"/>
    <n v="15174.598992657535"/>
    <n v="1553.3484335342466"/>
    <n v="2517.9579829795071"/>
    <n v="2755.3925431232879"/>
    <n v="1225.5263929301918"/>
    <n v="10229.070507158794"/>
    <n v="3692.5813150684926"/>
    <n v="1014.1809676273972"/>
    <n v="1163.3947047123286"/>
    <n v="1582.9916943740675"/>
    <n v="1124.6274730918578"/>
    <n v="503.23691710424765"/>
    <n v="2659.3009028380452"/>
    <n v="442.51951956164379"/>
    <n v="1630.3778998356165"/>
    <n v="2720.7147090410958"/>
    <n v="1203.0352727671234"/>
    <n v="1713.8389633409697"/>
    <n v="1331.8975731665826"/>
    <n v="555.6642710244513"/>
    <n v="2395.2465936734761"/>
    <n v="28594.751814805481"/>
    <n v="13311.133811135163"/>
    <n v="15283.618003670315"/>
    <n v="2732.8653833086423"/>
    <n v="1971.5377136366264"/>
    <n v="1839.6150326432075"/>
    <n v="1968.9526022052532"/>
    <n v="8512.9707317937282"/>
    <n v="6770.647271876589"/>
    <n v="4.0713478356164385"/>
    <n v="4.4900541095890407"/>
    <n v="337"/>
    <n v="12"/>
    <n v="149"/>
    <n v="9"/>
    <n v="7"/>
    <n v="188"/>
    <n v="11"/>
    <n v="16"/>
    <n v="697.86597788273684"/>
    <n v="461.13358661380147"/>
    <n v="14"/>
    <n v="32.869000547945198"/>
    <n v="4.1501253260273971"/>
    <n v="7398.2098960286421"/>
    <n v="122"/>
    <n v="0"/>
    <n v="2.0658535265232958"/>
    <n v="125.27555740713373"/>
  </r>
  <r>
    <d v="2011-09-24T00:00:00"/>
    <x v="1"/>
    <x v="0"/>
    <n v="7"/>
    <n v="0.78"/>
    <n v="0.96666666666666667"/>
    <n v="1.1479452054794539"/>
    <n v="181"/>
    <n v="304"/>
    <n v="1.6795580110497237"/>
    <n v="0.67555555555555558"/>
    <n v="101.14571364807387"/>
    <n v="57"/>
    <n v="63"/>
    <n v="26"/>
    <n v="78"/>
    <n v="35.537219097716893"/>
    <n v="51.742693218461532"/>
    <n v="18.317741071106429"/>
    <n v="18307.374170301369"/>
    <n v="2027.3173140821921"/>
    <n v="3205.9850327881645"/>
    <n v="2849.1446469698631"/>
    <n v="1574.9548853444383"/>
    <n v="12704.606919281096"/>
    <n v="4264.4662917260275"/>
    <n v="1345.3100236799999"/>
    <n v="1428.7838035463014"/>
    <n v="2090.4845847767788"/>
    <n v="1121.2798761345041"/>
    <n v="654.51560839178728"/>
    <n v="3172.2800496492591"/>
    <n v="564.17793692054784"/>
    <n v="2074.9939669917803"/>
    <n v="3247.0917961643836"/>
    <n v="1454.4717122630136"/>
    <n v="2234.7104962101171"/>
    <n v="1293.4907933545223"/>
    <n v="672.22180316119795"/>
    <n v="3140.3123196138886"/>
    <n v="34713.987015675622"/>
    <n v="15696.78772713137"/>
    <n v="19017.199288544241"/>
    <n v="2802.2632791694332"/>
    <n v="2274.9085488730334"/>
    <n v="2009.5397646301462"/>
    <n v="2162.654301591313"/>
    <n v="9249.3658942639267"/>
    <n v="9767.8333942803256"/>
    <n v="4.0382886575342463"/>
    <n v="4.5782232534246567"/>
    <n v="405"/>
    <n v="15"/>
    <n v="181"/>
    <n v="13"/>
    <n v="8"/>
    <n v="224"/>
    <n v="13"/>
    <n v="21"/>
    <n v="885.25843020525838"/>
    <n v="586.84608194778752"/>
    <n v="17"/>
    <n v="33.10598075342466"/>
    <n v="4.5292440975342458"/>
    <n v="7505.7259397944363"/>
    <n v="122"/>
    <n v="0"/>
    <n v="2.5336922026045992"/>
    <n v="155.87868269298559"/>
  </r>
  <r>
    <d v="2011-09-23T00:00:00"/>
    <x v="1"/>
    <x v="0"/>
    <n v="6"/>
    <n v="0.78"/>
    <n v="1"/>
    <n v="1.1452054794520565"/>
    <n v="197"/>
    <n v="320"/>
    <n v="1.6243654822335025"/>
    <n v="0.71111111111111114"/>
    <n v="93.473873983728552"/>
    <n v="60"/>
    <n v="66"/>
    <n v="29"/>
    <n v="89"/>
    <n v="35.585367671232873"/>
    <n v="46.103265284837022"/>
    <n v="17.293879534308143"/>
    <n v="18414.353174794524"/>
    <n v="2210.5916745205486"/>
    <n v="3336.5865609468497"/>
    <n v="2715.4213170410958"/>
    <n v="1736.1390409643836"/>
    <n v="12836.797930362744"/>
    <n v="4483.7563265753424"/>
    <n v="1336.9946932602736"/>
    <n v="1539.1552785534248"/>
    <n v="2085.1745656746862"/>
    <n v="1154.3867963258278"/>
    <n v="631.70065858519547"/>
    <n v="3488.6442778033311"/>
    <n v="575.09765260273969"/>
    <n v="2181.9122673972606"/>
    <n v="3457.0622071232874"/>
    <n v="1664.1904359452055"/>
    <n v="2377.9421080447137"/>
    <n v="1277.4213332445579"/>
    <n v="682.79879015983511"/>
    <n v="3540.1003316193865"/>
    <n v="35863.11371077261"/>
    <n v="15997.571170987147"/>
    <n v="19865.54253978546"/>
    <n v="2840.0268089616688"/>
    <n v="2390.4998000053993"/>
    <n v="2088.7926844327167"/>
    <n v="2163.5016834824733"/>
    <n v="9482.820976882258"/>
    <n v="10382.721562903205"/>
    <n v="4.0582587945205475"/>
    <n v="4.356762945205479"/>
    <n v="441"/>
    <n v="16"/>
    <n v="197"/>
    <n v="13"/>
    <n v="10"/>
    <n v="244"/>
    <n v="14"/>
    <n v="22"/>
    <n v="909.27603622286085"/>
    <n v="571.16980631592446"/>
    <n v="18"/>
    <n v="33.343018684931508"/>
    <n v="4.3547335101369855"/>
    <n v="7419.250893780817"/>
    <n v="122"/>
    <n v="0"/>
    <n v="2.6775671592987562"/>
    <n v="162.83231589988083"/>
  </r>
  <r>
    <d v="2011-09-22T00:00:00"/>
    <x v="1"/>
    <x v="0"/>
    <n v="5"/>
    <n v="0.78"/>
    <n v="0.88"/>
    <n v="1.1424657534246592"/>
    <n v="179"/>
    <n v="283"/>
    <n v="1.5810055865921788"/>
    <n v="0.62888888888888894"/>
    <n v="91.758882398469424"/>
    <n v="52"/>
    <n v="63"/>
    <n v="26"/>
    <n v="73"/>
    <n v="36.098644248243005"/>
    <n v="49.430551502465747"/>
    <n v="19.091065198333645"/>
    <n v="16424.839949326026"/>
    <n v="1954.5015462575343"/>
    <n v="2898.2743074984332"/>
    <n v="2701.1240580821914"/>
    <n v="1402.9649278106301"/>
    <n v="11376.978202192306"/>
    <n v="4151.3440885479458"/>
    <n v="1285.1943390641095"/>
    <n v="1393.6477594783562"/>
    <n v="1929.7007910835007"/>
    <n v="1060.4577433630832"/>
    <n v="597.00275621652486"/>
    <n v="3243.0248964273023"/>
    <n v="493.50867386301366"/>
    <n v="1800.2192154301367"/>
    <n v="3198.9419982465747"/>
    <n v="1431.8408353315067"/>
    <n v="2034.3348981207293"/>
    <n v="1254.7968043126702"/>
    <n v="620.000624069384"/>
    <n v="3015.3783963684482"/>
    <n v="32134.038405545205"/>
    <n v="14498.656910557147"/>
    <n v="17635.381494988054"/>
    <n v="2775.6169562111004"/>
    <n v="2266.7857667790995"/>
    <n v="1975.7360916259659"/>
    <n v="2078.6422342920296"/>
    <n v="9096.7810489081967"/>
    <n v="8538.6004460798613"/>
    <n v="4.0619117589041096"/>
    <n v="4.3564728424657533"/>
    <n v="393"/>
    <n v="14"/>
    <n v="179"/>
    <n v="12"/>
    <n v="9"/>
    <n v="214"/>
    <n v="12"/>
    <n v="18"/>
    <n v="821.50630816321984"/>
    <n v="502.87307813034244"/>
    <n v="15"/>
    <n v="33.480272575342461"/>
    <n v="4.1453626224657532"/>
    <n v="7236.8721707268251"/>
    <n v="122"/>
    <n v="0"/>
    <n v="2.4368789552927628"/>
    <n v="144.55230733596767"/>
  </r>
  <r>
    <d v="2011-09-21T00:00:00"/>
    <x v="1"/>
    <x v="0"/>
    <n v="4"/>
    <n v="0.78"/>
    <n v="0.84"/>
    <n v="1.1397260273972618"/>
    <n v="159"/>
    <n v="280"/>
    <n v="1.7610062893081762"/>
    <n v="0.62222222222222223"/>
    <n v="104.32520813440163"/>
    <n v="52"/>
    <n v="59"/>
    <n v="24"/>
    <n v="75"/>
    <n v="37.183783823275327"/>
    <n v="51.865503353424657"/>
    <n v="17.254276897315069"/>
    <n v="16587.70809336986"/>
    <n v="1762.7847607232877"/>
    <n v="2788.9608055569533"/>
    <n v="2777.8101688109587"/>
    <n v="1389.7072323640111"/>
    <n v="11394.014647361224"/>
    <n v="4127.4000043835613"/>
    <n v="1244.7720804821918"/>
    <n v="1294.0707672986302"/>
    <n v="1767.9327297311656"/>
    <n v="1096.878330982812"/>
    <n v="554.62398894494743"/>
    <n v="3246.8078025054579"/>
    <n v="482.3115958356164"/>
    <n v="1936.6688964383566"/>
    <n v="3217.901979178082"/>
    <n v="1454.4561797260274"/>
    <n v="2009.3627485599293"/>
    <n v="1330.6003341509545"/>
    <n v="612.44292863796011"/>
    <n v="3138.9326398292392"/>
    <n v="32108.074357435617"/>
    <n v="14328.319267739695"/>
    <n v="17779.755089695922"/>
    <n v="2760.7618568635257"/>
    <n v="2191.1515134752349"/>
    <n v="1916.7330134530025"/>
    <n v="2014.6559603578362"/>
    <n v="8883.3023441496007"/>
    <n v="8896.4527455463212"/>
    <n v="3.9921635178082195"/>
    <n v="4.4800133150684918"/>
    <n v="369"/>
    <n v="13"/>
    <n v="159"/>
    <n v="10"/>
    <n v="8"/>
    <n v="210"/>
    <n v="14"/>
    <n v="20"/>
    <n v="787.52583472436868"/>
    <n v="553.62281756382606"/>
    <n v="15"/>
    <n v="31.820184986301363"/>
    <n v="4.2062515178082185"/>
    <n v="7413.898319435546"/>
    <n v="122"/>
    <n v="0"/>
    <n v="2.3981654891443904"/>
    <n v="145.73569745652395"/>
  </r>
  <r>
    <d v="2011-09-20T00:00:00"/>
    <x v="1"/>
    <x v="0"/>
    <n v="3"/>
    <n v="0.78"/>
    <n v="0.73333333333333339"/>
    <n v="1.1369863013698644"/>
    <n v="142"/>
    <n v="223"/>
    <n v="1.5704225352112675"/>
    <n v="0.49555555555555558"/>
    <n v="97.774216878255856"/>
    <n v="41"/>
    <n v="48"/>
    <n v="19"/>
    <n v="62"/>
    <n v="37.077423647837463"/>
    <n v="49.377985716510445"/>
    <n v="17.139202466460453"/>
    <n v="13883.938796712331"/>
    <n v="1611.0399589041097"/>
    <n v="2403.2029789282192"/>
    <n v="2860.177948273973"/>
    <n v="1219.3847180975342"/>
    <n v="9012.2131103167158"/>
    <n v="3299.8907046575341"/>
    <n v="938.18172861369851"/>
    <n v="1062.6305529205481"/>
    <n v="1552.9540139062913"/>
    <n v="1158.7020364294885"/>
    <n v="468.98562718833773"/>
    <n v="2120.0613086676635"/>
    <n v="384.53421673972599"/>
    <n v="1453.7429873972603"/>
    <n v="2485.8520545205479"/>
    <n v="1128.0338551232878"/>
    <n v="1740.328821986561"/>
    <n v="1247.6257388575859"/>
    <n v="525.43007465490541"/>
    <n v="1938.7784782817705"/>
    <n v="26247.844855589043"/>
    <n v="13176.791958322894"/>
    <n v="13071.05289726615"/>
    <n v="2704.9469570553288"/>
    <n v="2005.2897319494678"/>
    <n v="1864.0202907033722"/>
    <n v="1963.4049938652638"/>
    <n v="8537.661973573433"/>
    <n v="4533.3909236927157"/>
    <n v="4.2200778082191786"/>
    <n v="4.3558926369863009"/>
    <n v="312"/>
    <n v="10"/>
    <n v="142"/>
    <n v="9"/>
    <n v="7"/>
    <n v="170"/>
    <n v="10"/>
    <n v="16"/>
    <n v="730.45246707602553"/>
    <n v="486.45108009192381"/>
    <n v="12"/>
    <n v="32.889369589041095"/>
    <n v="4.5766019178082189"/>
    <n v="7430.4632892053105"/>
    <n v="122"/>
    <n v="0"/>
    <n v="1.7591168125755052"/>
    <n v="107.13977784644386"/>
  </r>
  <r>
    <d v="2011-09-19T00:00:00"/>
    <x v="1"/>
    <x v="0"/>
    <n v="2"/>
    <n v="0.78"/>
    <n v="0.73333333333333339"/>
    <n v="1.1342465753424671"/>
    <n v="148"/>
    <n v="236"/>
    <n v="1.5945945945945945"/>
    <n v="0.52444444444444449"/>
    <n v="92.268332712328771"/>
    <n v="44"/>
    <n v="50"/>
    <n v="22"/>
    <n v="62"/>
    <n v="36.449689480617891"/>
    <n v="46.843658386251555"/>
    <n v="18.118183206575345"/>
    <n v="13655.713241424657"/>
    <n v="1573.1141179178085"/>
    <n v="2325.2860644085481"/>
    <n v="2746.371431539726"/>
    <n v="1237.7763235489315"/>
    <n v="8919.3935398452595"/>
    <n v="3426.2708111780821"/>
    <n v="1030.5604844975342"/>
    <n v="1123.3273588076713"/>
    <n v="1600.3535132425905"/>
    <n v="1078.0357739106469"/>
    <n v="470.8986213739492"/>
    <n v="2430.8707459561019"/>
    <n v="411.58208613698628"/>
    <n v="1547.738825994521"/>
    <n v="2738.3391778630134"/>
    <n v="1205.5104904767124"/>
    <n v="1795.787652038237"/>
    <n v="1339.1328408783495"/>
    <n v="503.84820226026034"/>
    <n v="2264.4018852943864"/>
    <n v="26712.15659429699"/>
    <n v="13097.490423201241"/>
    <n v="13614.666171095747"/>
    <n v="2704.5896722416119"/>
    <n v="1887.9114042628746"/>
    <n v="1853.0031840060471"/>
    <n v="1961.9994119123207"/>
    <n v="8407.5036724228539"/>
    <n v="5207.1624986728948"/>
    <n v="4.1625582575342461"/>
    <n v="4.2627419726027398"/>
    <n v="326"/>
    <n v="11"/>
    <n v="148"/>
    <n v="11"/>
    <n v="7"/>
    <n v="178"/>
    <n v="10"/>
    <n v="16"/>
    <n v="767.36357264155208"/>
    <n v="460.00834618936432"/>
    <n v="13"/>
    <n v="34.125282876712326"/>
    <n v="4.3541685961643832"/>
    <n v="7327.2117841220115"/>
    <n v="122"/>
    <n v="0"/>
    <n v="1.8580964454444433"/>
    <n v="111.59562435324382"/>
  </r>
  <r>
    <d v="2011-09-18T00:00:00"/>
    <x v="1"/>
    <x v="0"/>
    <n v="1"/>
    <n v="0.78"/>
    <n v="0.76"/>
    <n v="1.1315068493150697"/>
    <n v="156"/>
    <n v="249"/>
    <n v="1.5961538461538463"/>
    <n v="0.55333333333333334"/>
    <n v="94.578690147945196"/>
    <n v="44"/>
    <n v="54"/>
    <n v="23"/>
    <n v="70"/>
    <n v="36.214684743639914"/>
    <n v="46.333231259178085"/>
    <n v="17.680648611945205"/>
    <n v="14754.27566307945"/>
    <n v="1651.2771420493154"/>
    <n v="2541.280687289162"/>
    <n v="2950.9820829369864"/>
    <n v="1289.159031575145"/>
    <n v="9624.1310033274713"/>
    <n v="3549.0391048767119"/>
    <n v="1065.6643189610959"/>
    <n v="1237.6454028361643"/>
    <n v="1638.9750230869179"/>
    <n v="1104.5119728677548"/>
    <n v="480.1455998788889"/>
    <n v="2628.7162308404104"/>
    <n v="430.27785729863012"/>
    <n v="1580.1395811945204"/>
    <n v="2842.0117638904112"/>
    <n v="1260.5387351671231"/>
    <n v="1819.7614590167348"/>
    <n v="1295.5343945074583"/>
    <n v="558.94734532806012"/>
    <n v="2438.7247386984313"/>
    <n v="28370.869569353425"/>
    <n v="13679.297596487109"/>
    <n v="14691.571972866313"/>
    <n v="2702.0040471808989"/>
    <n v="1975.1056554392474"/>
    <n v="1888.2083915972835"/>
    <n v="1970.210418136269"/>
    <n v="8535.5285123536978"/>
    <n v="6156.0434605126175"/>
    <n v="3.9093779506849313"/>
    <n v="4.2093984109589044"/>
    <n v="347"/>
    <n v="12"/>
    <n v="156"/>
    <n v="11"/>
    <n v="7"/>
    <n v="191"/>
    <n v="11"/>
    <n v="16"/>
    <n v="782.47174636168779"/>
    <n v="455.69675438484899"/>
    <n v="15"/>
    <n v="33.130596780821918"/>
    <n v="4.4542702399999996"/>
    <n v="7512.6316880569184"/>
    <n v="122"/>
    <n v="0"/>
    <n v="1.9555826217624905"/>
    <n v="120.42272108906815"/>
  </r>
  <r>
    <d v="2011-09-17T00:00:00"/>
    <x v="1"/>
    <x v="0"/>
    <n v="7"/>
    <n v="0.78"/>
    <n v="0.96666666666666667"/>
    <n v="1.1287671232876724"/>
    <n v="194"/>
    <n v="334"/>
    <n v="1.7216494845360826"/>
    <n v="0.74222222222222223"/>
    <n v="99.619458783787607"/>
    <n v="58"/>
    <n v="73"/>
    <n v="31"/>
    <n v="91"/>
    <n v="38.462789812401965"/>
    <n v="46.386019299690673"/>
    <n v="18.188504466367604"/>
    <n v="19326.175004054796"/>
    <n v="2017.1946678356167"/>
    <n v="3335.2595330735339"/>
    <n v="2854.2368203397259"/>
    <n v="1623.6167566448221"/>
    <n v="13530.256561832331"/>
    <n v="5038.6254654246577"/>
    <n v="1437.966598290411"/>
    <n v="1655.1539064394519"/>
    <n v="2165.8729064231247"/>
    <n v="1055.8820152188662"/>
    <n v="635.17909811175809"/>
    <n v="4274.8119504007709"/>
    <n v="581.33674730958899"/>
    <n v="2318.2748714082195"/>
    <n v="3611.4377187945206"/>
    <n v="1704.0705329095888"/>
    <n v="2216.3458367069725"/>
    <n v="1254.5789566513879"/>
    <n v="656.0599454300235"/>
    <n v="4088.1351316335349"/>
    <n v="37690.235512466854"/>
    <n v="15797.031868600214"/>
    <n v="21893.203643866636"/>
    <n v="2798.0595004955471"/>
    <n v="2366.6559590988263"/>
    <n v="2053.6309203168084"/>
    <n v="2129.6681304212125"/>
    <n v="9348.0145103323957"/>
    <n v="12545.189133534244"/>
    <n v="3.9578811287671232"/>
    <n v="4.5981961643835616"/>
    <n v="447"/>
    <n v="15"/>
    <n v="194"/>
    <n v="13"/>
    <n v="9"/>
    <n v="253"/>
    <n v="17"/>
    <n v="21"/>
    <n v="886.02313619215363"/>
    <n v="579.30234288791496"/>
    <n v="18"/>
    <n v="32.968193424657535"/>
    <n v="4.4192598049315066"/>
    <n v="7403.1453926064169"/>
    <n v="122"/>
    <n v="0"/>
    <n v="2.9572840303435837"/>
    <n v="179.45248888415276"/>
  </r>
  <r>
    <d v="2011-09-16T00:00:00"/>
    <x v="1"/>
    <x v="0"/>
    <n v="6"/>
    <n v="0.78"/>
    <n v="1"/>
    <n v="1.126027397260275"/>
    <n v="203"/>
    <n v="314"/>
    <n v="1.5467980295566504"/>
    <n v="0.69777777777777783"/>
    <n v="94.473919179431803"/>
    <n v="53"/>
    <n v="71"/>
    <n v="29"/>
    <n v="86"/>
    <n v="35.825795450287231"/>
    <n v="45.720942898667928"/>
    <n v="18.144165852768399"/>
    <n v="19178.205593424656"/>
    <n v="2035.0702191780822"/>
    <n v="3314.096650415343"/>
    <n v="2805.8245847013704"/>
    <n v="1703.0154113753424"/>
    <n v="13390.339166110683"/>
    <n v="4442.3986358356169"/>
    <n v="1325.9073440613699"/>
    <n v="1560.3982633380822"/>
    <n v="2199.7375364792229"/>
    <n v="1156.3551902111276"/>
    <n v="669.42096953474879"/>
    <n v="3303.1905470099691"/>
    <n v="537.59993681095898"/>
    <n v="1998.5414740164383"/>
    <n v="3524.329023178082"/>
    <n v="1619.1883460383565"/>
    <n v="2366.0327622685536"/>
    <n v="1283.1067365763413"/>
    <n v="736.19070103672152"/>
    <n v="3294.3285801622196"/>
    <n v="36221.63883588164"/>
    <n v="16233.780542598772"/>
    <n v="19987.858293282872"/>
    <n v="2826.7284534802338"/>
    <n v="2449.6518631178051"/>
    <n v="2106.9052725078054"/>
    <n v="2232.0097540651686"/>
    <n v="9615.2953431710121"/>
    <n v="10372.562950111856"/>
    <n v="4.0593576328767123"/>
    <n v="4.5227320479452047"/>
    <n v="442"/>
    <n v="16"/>
    <n v="203"/>
    <n v="13"/>
    <n v="10"/>
    <n v="239"/>
    <n v="16"/>
    <n v="23"/>
    <n v="886.34257571092257"/>
    <n v="656.88298808694083"/>
    <n v="17"/>
    <n v="34.504320602739725"/>
    <n v="4.5411433402739725"/>
    <n v="7506.6692742730265"/>
    <n v="122"/>
    <n v="0"/>
    <n v="2.6626800199904332"/>
    <n v="163.83490404330223"/>
  </r>
  <r>
    <d v="2011-09-15T00:00:00"/>
    <x v="1"/>
    <x v="0"/>
    <n v="5"/>
    <n v="0.78"/>
    <n v="0.88"/>
    <n v="1.1232876712328776"/>
    <n v="171"/>
    <n v="282"/>
    <n v="1.6491228070175439"/>
    <n v="0.62666666666666671"/>
    <n v="95.998264294160052"/>
    <n v="50"/>
    <n v="63"/>
    <n v="25"/>
    <n v="75"/>
    <n v="35.704699275063639"/>
    <n v="47.772718650739705"/>
    <n v="17.18625515967123"/>
    <n v="16415.703194301368"/>
    <n v="1962.1530069041098"/>
    <n v="2890.1747447723837"/>
    <n v="2891.0219434520545"/>
    <n v="1460.4848897543013"/>
    <n v="11136.17462322674"/>
    <n v="4034.6310180821911"/>
    <n v="1194.3179662684927"/>
    <n v="1288.9691369753423"/>
    <n v="1799.4538828500333"/>
    <n v="1102.20451383513"/>
    <n v="555.42411638778412"/>
    <n v="3060.8356082530777"/>
    <n v="478.81087495890409"/>
    <n v="1843.2318562191781"/>
    <n v="3049.0127408219182"/>
    <n v="1347.9415811506847"/>
    <n v="2123.6977962200845"/>
    <n v="1251.346177735971"/>
    <n v="596.0331737593466"/>
    <n v="2747.9199054352825"/>
    <n v="31614.771375682194"/>
    <n v="14669.841238767087"/>
    <n v="16944.9301369151"/>
    <n v="2765.1592725645501"/>
    <n v="2264.9028063735013"/>
    <n v="1982.1495157064828"/>
    <n v="2073.4709836960537"/>
    <n v="9085.6825783405875"/>
    <n v="7859.2475585745196"/>
    <n v="4.0059539178082186"/>
    <n v="4.2350817808219174"/>
    <n v="384"/>
    <n v="13"/>
    <n v="171"/>
    <n v="12"/>
    <n v="9"/>
    <n v="213"/>
    <n v="14"/>
    <n v="20"/>
    <n v="889.32931659388021"/>
    <n v="551.83476734497754"/>
    <n v="14"/>
    <n v="33.675856027397259"/>
    <n v="4.2969501808219173"/>
    <n v="7456.7000530747955"/>
    <n v="122"/>
    <n v="0"/>
    <n v="2.272443576421959"/>
    <n v="138.89286997471393"/>
  </r>
  <r>
    <d v="2011-09-14T00:00:00"/>
    <x v="1"/>
    <x v="0"/>
    <n v="4"/>
    <n v="0.78"/>
    <n v="0.84"/>
    <n v="1.1205479452054803"/>
    <n v="168"/>
    <n v="262"/>
    <n v="1.5595238095238095"/>
    <n v="0.5822222222222222"/>
    <n v="97.907456613698628"/>
    <n v="46"/>
    <n v="55"/>
    <n v="24"/>
    <n v="67"/>
    <n v="39.538295840499117"/>
    <n v="46.134649864109598"/>
    <n v="19.222298365160494"/>
    <n v="16448.45271110137"/>
    <n v="1888.911981369863"/>
    <n v="2728.1786616607565"/>
    <n v="2842.6114849315068"/>
    <n v="1401.1427722057642"/>
    <n v="11365.431773673205"/>
    <n v="3993.3678798904107"/>
    <n v="1107.2315967386303"/>
    <n v="1287.8939904657532"/>
    <n v="1737.6071307887519"/>
    <n v="1073.4578100997935"/>
    <n v="544.35673386683334"/>
    <n v="3033.0717923394141"/>
    <n v="477.97338328767108"/>
    <n v="1757.4323964493151"/>
    <n v="2847.2654253698634"/>
    <n v="1328.4216923178078"/>
    <n v="1927.8819789266427"/>
    <n v="1282.4805053158379"/>
    <n v="575.43210451808102"/>
    <n v="2625.2983086640966"/>
    <n v="31136.951056990685"/>
    <n v="14113.149182313966"/>
    <n v="17023.801874676716"/>
    <n v="2766.9903269547958"/>
    <n v="2152.1875794855978"/>
    <n v="1901.8742327675786"/>
    <n v="2081.6894695277606"/>
    <n v="8902.7416087357324"/>
    <n v="8121.0602659409869"/>
    <n v="4.250022115068492"/>
    <n v="4.3320497260273969"/>
    <n v="360"/>
    <n v="13"/>
    <n v="168"/>
    <n v="12"/>
    <n v="9"/>
    <n v="192"/>
    <n v="12"/>
    <n v="19"/>
    <n v="871.49161484975343"/>
    <n v="541.76079123654563"/>
    <n v="16"/>
    <n v="32.514049534246574"/>
    <n v="4.466765780821917"/>
    <n v="7412.1420619109758"/>
    <n v="122"/>
    <n v="0"/>
    <n v="2.2967452232408632"/>
    <n v="139.53935962849766"/>
  </r>
  <r>
    <d v="2011-09-13T00:00:00"/>
    <x v="1"/>
    <x v="0"/>
    <n v="3"/>
    <n v="0.78"/>
    <n v="0.73333333333333339"/>
    <n v="1.1178082191780829"/>
    <n v="139"/>
    <n v="248"/>
    <n v="1.7841726618705036"/>
    <n v="0.55111111111111111"/>
    <n v="105.23882905922936"/>
    <n v="43"/>
    <n v="53"/>
    <n v="21"/>
    <n v="67"/>
    <n v="39.030626721461189"/>
    <n v="52.099027763600795"/>
    <n v="18.512735319697406"/>
    <n v="14628.197239232881"/>
    <n v="1516.9293317260274"/>
    <n v="2376.9468587835622"/>
    <n v="2760.0935813260276"/>
    <n v="1251.4097756160002"/>
    <n v="9756.6763552333177"/>
    <n v="3746.9401652602742"/>
    <n v="1094.0795830356167"/>
    <n v="1240.3532664197262"/>
    <n v="1606.9878496015635"/>
    <n v="1129.7475800842476"/>
    <n v="460.01959398228797"/>
    <n v="2884.6179910475184"/>
    <n v="461.27355879452045"/>
    <n v="1569.8872572493153"/>
    <n v="2628.844599232877"/>
    <n v="1239.8946794958904"/>
    <n v="1792.2620882610286"/>
    <n v="1297.8834353201394"/>
    <n v="521.39783617461308"/>
    <n v="2288.3567350168232"/>
    <n v="28126.399680447132"/>
    <n v="13196.748599149469"/>
    <n v="14929.651081297659"/>
    <n v="2698.3043245772978"/>
    <n v="1900.1404402695534"/>
    <n v="1820.5053218340367"/>
    <n v="1945.2836605387483"/>
    <n v="8364.2337472196377"/>
    <n v="6565.4173340780253"/>
    <n v="3.8747335561643839"/>
    <n v="4.3052401095890414"/>
    <n v="323"/>
    <n v="12"/>
    <n v="139"/>
    <n v="10"/>
    <n v="7"/>
    <n v="184"/>
    <n v="11"/>
    <n v="16"/>
    <n v="781.32124940528786"/>
    <n v="469.0890523860798"/>
    <n v="14"/>
    <n v="34.650406575342465"/>
    <n v="4.2835983627397258"/>
    <n v="7346.3680563922526"/>
    <n v="122"/>
    <n v="0"/>
    <n v="2.0322492647651935"/>
    <n v="122.37418919096442"/>
  </r>
  <r>
    <d v="2011-09-12T00:00:00"/>
    <x v="1"/>
    <x v="0"/>
    <n v="2"/>
    <n v="0.78"/>
    <n v="0.73333333333333339"/>
    <n v="1.1150684931506856"/>
    <n v="142"/>
    <n v="226"/>
    <n v="1.591549295774648"/>
    <n v="0.50222222222222224"/>
    <n v="99.31060865753426"/>
    <n v="42"/>
    <n v="50"/>
    <n v="20"/>
    <n v="59"/>
    <n v="36.823382013103028"/>
    <n v="50.774480979287667"/>
    <n v="18.825396799628507"/>
    <n v="14102.106429369866"/>
    <n v="1496.3210179726027"/>
    <n v="2535.4944719605483"/>
    <n v="2811.1753710246576"/>
    <n v="1207.3555058183015"/>
    <n v="9044.4020985389616"/>
    <n v="3387.7511452054787"/>
    <n v="1015.4896195857533"/>
    <n v="1110.6984111780819"/>
    <n v="1643.3498013841852"/>
    <n v="1103.2103934564047"/>
    <n v="455.74820821323254"/>
    <n v="2311.6307729154919"/>
    <n v="395.82767894794523"/>
    <n v="1500.7641922630139"/>
    <n v="2629.3517504657534"/>
    <n v="1107.1217958575342"/>
    <n v="1799.1855672688716"/>
    <n v="1335.5376501904416"/>
    <n v="532.72199645646594"/>
    <n v="1965.6202036184677"/>
    <n v="26745.43204084603"/>
    <n v="13423.778965773108"/>
    <n v="13321.653075072922"/>
    <n v="2707.9571937718774"/>
    <n v="1925.0564693270785"/>
    <n v="1865.6749830072972"/>
    <n v="1969.42139566593"/>
    <n v="8468.1100417721827"/>
    <n v="4853.5430333007389"/>
    <n v="4.0780246356164378"/>
    <n v="4.5126871301369853"/>
    <n v="313"/>
    <n v="11"/>
    <n v="142"/>
    <n v="9"/>
    <n v="7"/>
    <n v="171"/>
    <n v="10"/>
    <n v="15"/>
    <n v="738.48172944264866"/>
    <n v="468.1737431365238"/>
    <n v="12"/>
    <n v="32.622063657534241"/>
    <n v="4.2703867835616434"/>
    <n v="7416.2891696890065"/>
    <n v="122"/>
    <n v="0"/>
    <n v="1.7962693700671262"/>
    <n v="109.19387766453214"/>
  </r>
  <r>
    <d v="2011-09-11T00:00:00"/>
    <x v="1"/>
    <x v="0"/>
    <n v="1"/>
    <n v="0.78"/>
    <n v="0.76"/>
    <n v="1.1123287671232882"/>
    <n v="145"/>
    <n v="234"/>
    <n v="1.6137931034482758"/>
    <n v="0.52"/>
    <n v="101.89978974926781"/>
    <n v="41"/>
    <n v="53"/>
    <n v="21"/>
    <n v="65"/>
    <n v="38.003372152725156"/>
    <n v="48.039409290645786"/>
    <n v="16.482540604931508"/>
    <n v="14775.469513643833"/>
    <n v="1661.1675146958903"/>
    <n v="2539.3468670176435"/>
    <n v="2893.5200479561645"/>
    <n v="1327.4302401129205"/>
    <n v="9676.3398732529931"/>
    <n v="3572.3169823561648"/>
    <n v="1008.8275951035615"/>
    <n v="1071.365139320548"/>
    <n v="1575.5500797546633"/>
    <n v="1082.1961940997578"/>
    <n v="497.47630228486395"/>
    <n v="2497.2871406409895"/>
    <n v="435.2580404383562"/>
    <n v="1603.2873962958906"/>
    <n v="2576.6050290410958"/>
    <n v="1168.4820080219176"/>
    <n v="1844.8405692205672"/>
    <n v="1254.0515115130036"/>
    <n v="536.11829199701833"/>
    <n v="2148.6221010666718"/>
    <n v="27872.779218917258"/>
    <n v="13550.530103956602"/>
    <n v="14322.249114960656"/>
    <n v="2737.6911148103968"/>
    <n v="2012.2960376868912"/>
    <n v="1888.047258879277"/>
    <n v="1962.1671793709666"/>
    <n v="8600.2015907475325"/>
    <n v="5722.0475242131233"/>
    <n v="4.1427731835616433"/>
    <n v="4.6184562328767118"/>
    <n v="325"/>
    <n v="11"/>
    <n v="145"/>
    <n v="9"/>
    <n v="7"/>
    <n v="180"/>
    <n v="10"/>
    <n v="16"/>
    <n v="745.96382400957009"/>
    <n v="455.75437210900782"/>
    <n v="13"/>
    <n v="32.092885232876711"/>
    <n v="4.3268943912328766"/>
    <n v="7419.9206454172436"/>
    <n v="122"/>
    <n v="1"/>
    <n v="1.9302428960350795"/>
    <n v="117.39548454885784"/>
  </r>
  <r>
    <d v="2011-09-10T00:00:00"/>
    <x v="1"/>
    <x v="0"/>
    <n v="7"/>
    <n v="0.78"/>
    <n v="0.96666666666666667"/>
    <n v="1.1095890410958908"/>
    <n v="186"/>
    <n v="315"/>
    <n v="1.6935483870967742"/>
    <n v="0.7"/>
    <n v="104.85163315952275"/>
    <n v="58"/>
    <n v="69"/>
    <n v="28"/>
    <n v="82"/>
    <n v="37.135976874123621"/>
    <n v="50.150071479452045"/>
    <n v="18.433317007016374"/>
    <n v="19502.403767671232"/>
    <n v="2002.9487364383567"/>
    <n v="3284.61509376"/>
    <n v="2774.0584346301371"/>
    <n v="1551.2298930147947"/>
    <n v="13895.449082704657"/>
    <n v="4716.2690630136995"/>
    <n v="1404.2020014246573"/>
    <n v="1511.5319945753427"/>
    <n v="1989.4885278075606"/>
    <n v="1130.7509281418318"/>
    <n v="598.27707414802296"/>
    <n v="3913.486528916284"/>
    <n v="555.10154383561644"/>
    <n v="2087.2741610958906"/>
    <n v="3524.4679438356166"/>
    <n v="1568.0541895890412"/>
    <n v="2268.8115366391535"/>
    <n v="1304.7848403130215"/>
    <n v="658.87292965363372"/>
    <n v="3502.4285317503573"/>
    <n v="36872.253401479451"/>
    <n v="15560.889258108155"/>
    <n v="21311.364143371298"/>
    <n v="2816.6057710949399"/>
    <n v="2295.5171475675497"/>
    <n v="2009.9628876713152"/>
    <n v="2172.2215421898795"/>
    <n v="9294.3073485236837"/>
    <n v="12017.056794847615"/>
    <n v="4.0649496986301372"/>
    <n v="4.2557674315068486"/>
    <n v="423"/>
    <n v="15"/>
    <n v="186"/>
    <n v="13"/>
    <n v="9"/>
    <n v="237"/>
    <n v="16"/>
    <n v="21"/>
    <n v="900.09610360703493"/>
    <n v="580.5278971038158"/>
    <n v="17"/>
    <n v="33.096758013698626"/>
    <n v="4.4966869479452054"/>
    <n v="7462.8788199609426"/>
    <n v="122"/>
    <n v="0"/>
    <n v="2.8556492283339572"/>
    <n v="174.68331265058441"/>
  </r>
  <r>
    <d v="2011-09-09T00:00:00"/>
    <x v="1"/>
    <x v="0"/>
    <n v="6"/>
    <n v="0.78"/>
    <n v="1"/>
    <n v="1.1068493150684935"/>
    <n v="194"/>
    <n v="324"/>
    <n v="1.6701030927835052"/>
    <n v="0.72"/>
    <n v="101.29418701313375"/>
    <n v="58"/>
    <n v="70"/>
    <n v="28"/>
    <n v="90"/>
    <n v="37.30251057534246"/>
    <n v="51.677571356242652"/>
    <n v="16.427315133369859"/>
    <n v="19651.072280547949"/>
    <n v="2058.9056087671233"/>
    <n v="3311.5449492690414"/>
    <n v="2745.553957347945"/>
    <n v="1701.6091895934248"/>
    <n v="13951.26979310466"/>
    <n v="4774.7213536438348"/>
    <n v="1446.9719979747942"/>
    <n v="1478.4583620032874"/>
    <n v="2183.0276140909145"/>
    <n v="1152.8015831487476"/>
    <n v="653.95426908309776"/>
    <n v="3710.3682472991568"/>
    <n v="579.05183421369873"/>
    <n v="2148.8822468383564"/>
    <n v="3542.1894917260279"/>
    <n v="1601.3181138410955"/>
    <n v="2432.1224160431893"/>
    <n v="1358.1100044911495"/>
    <n v="732.79846481816116"/>
    <n v="3348.4108012666784"/>
    <n v="37281.571289556166"/>
    <n v="16271.522447885673"/>
    <n v="21010.048841670497"/>
    <n v="2846.3808511867874"/>
    <n v="2423.6987759482636"/>
    <n v="2095.0331854734823"/>
    <n v="2186.5909815631458"/>
    <n v="9551.703794171679"/>
    <n v="11458.345047498815"/>
    <n v="4.2355752328767116"/>
    <n v="4.2554838082191777"/>
    <n v="440"/>
    <n v="16"/>
    <n v="194"/>
    <n v="13"/>
    <n v="8"/>
    <n v="246"/>
    <n v="17"/>
    <n v="21"/>
    <n v="839.86015474442593"/>
    <n v="616.30801512302787"/>
    <n v="19"/>
    <n v="31.700816383561641"/>
    <n v="4.2830424964383562"/>
    <n v="7533.5702259372729"/>
    <n v="122"/>
    <n v="1"/>
    <n v="2.7888568383334578"/>
    <n v="172.21351509565983"/>
  </r>
  <r>
    <d v="2011-09-08T00:00:00"/>
    <x v="1"/>
    <x v="0"/>
    <n v="5"/>
    <n v="0.78"/>
    <n v="0.88"/>
    <n v="1.1041095890410961"/>
    <n v="171"/>
    <n v="287"/>
    <n v="1.6783625730994152"/>
    <n v="0.63777777777777778"/>
    <n v="104.50422679163664"/>
    <n v="49"/>
    <n v="60"/>
    <n v="25"/>
    <n v="74"/>
    <n v="38.682841794646215"/>
    <n v="47.194525225380822"/>
    <n v="19.312890824672341"/>
    <n v="17870.222781369866"/>
    <n v="1885.045068756164"/>
    <n v="3042.9989147914525"/>
    <n v="2731.2616912438352"/>
    <n v="1465.1195805022685"/>
    <n v="12515.887663588474"/>
    <n v="4216.4297556164374"/>
    <n v="1179.8631306345205"/>
    <n v="1429.1539210257531"/>
    <n v="1923.0229127057767"/>
    <n v="1098.6622823706336"/>
    <n v="566.35768142042525"/>
    <n v="3237.4039307798757"/>
    <n v="508.85258518356164"/>
    <n v="1846.4045517150685"/>
    <n v="3246.1183043013698"/>
    <n v="1408.2335968438356"/>
    <n v="2134.0162110448246"/>
    <n v="1322.4600934230923"/>
    <n v="610.93601932491663"/>
    <n v="2942.196714251002"/>
    <n v="33590.323695446583"/>
    <n v="14894.835386827226"/>
    <n v="18695.488308619351"/>
    <n v="2780.383486543381"/>
    <n v="2191.1510050218039"/>
    <n v="1929.2099543917266"/>
    <n v="2106.4032461409147"/>
    <n v="9007.1476920978257"/>
    <n v="9688.3406165215329"/>
    <n v="3.8930624876712328"/>
    <n v="4.5468338424657535"/>
    <n v="379"/>
    <n v="14"/>
    <n v="171"/>
    <n v="11"/>
    <n v="8"/>
    <n v="208"/>
    <n v="12"/>
    <n v="18"/>
    <n v="804.37557628195066"/>
    <n v="517.50618411012044"/>
    <n v="16"/>
    <n v="32.538195506849313"/>
    <n v="4.1696222564383554"/>
    <n v="7376.6908562722656"/>
    <n v="122"/>
    <n v="0"/>
    <n v="2.5344004070230106"/>
    <n v="153.24170744769961"/>
  </r>
  <r>
    <d v="2011-09-07T00:00:00"/>
    <x v="1"/>
    <x v="0"/>
    <n v="4"/>
    <n v="0.78"/>
    <n v="0.84"/>
    <n v="1.1013698630136988"/>
    <n v="167"/>
    <n v="250"/>
    <n v="1.4970059880239521"/>
    <n v="0.55555555555555558"/>
    <n v="94.256223480797303"/>
    <n v="44"/>
    <n v="56"/>
    <n v="23"/>
    <n v="70"/>
    <n v="34.714821917808223"/>
    <n v="49.331589041095889"/>
    <n v="16.670050027397263"/>
    <n v="15740.789321293149"/>
    <n v="1835.0742153205474"/>
    <n v="2737.194240084164"/>
    <n v="2898.8594945753421"/>
    <n v="1411.1790237022688"/>
    <n v="10528.630778251922"/>
    <n v="3471.4821917808222"/>
    <n v="1134.6265479452054"/>
    <n v="1166.9035019178084"/>
    <n v="1728.9697400999917"/>
    <n v="1090.9005170609717"/>
    <n v="565.15047480599878"/>
    <n v="2387.9915096768732"/>
    <n v="442.81861643835617"/>
    <n v="1659.4772164383567"/>
    <n v="2641.273287671233"/>
    <n v="1210.2683178082193"/>
    <n v="1935.7497354948018"/>
    <n v="1282.9041988579174"/>
    <n v="614.98886476215216"/>
    <n v="2120.1946392412929"/>
    <n v="29302.713216613694"/>
    <n v="14265.89628944361"/>
    <n v="15036.816927170086"/>
    <n v="2768.0767417019883"/>
    <n v="2173.2679379457149"/>
    <n v="1940.1757950607052"/>
    <n v="2078.3259117716648"/>
    <n v="8959.8463864800742"/>
    <n v="6076.9705406900102"/>
    <n v="4.2183989917808216"/>
    <n v="4.6304803287671241"/>
    <n v="360"/>
    <n v="12"/>
    <n v="167"/>
    <n v="12"/>
    <n v="8"/>
    <n v="193"/>
    <n v="12"/>
    <n v="19"/>
    <n v="843.97997106129037"/>
    <n v="543.70799321749132"/>
    <n v="16"/>
    <n v="33.775890054794516"/>
    <n v="4.3219760394520543"/>
    <n v="7487.1256038558222"/>
    <n v="122"/>
    <n v="1"/>
    <n v="2.0083564404778009"/>
    <n v="123.25259776368924"/>
  </r>
  <r>
    <d v="2011-09-06T00:00:00"/>
    <x v="1"/>
    <x v="0"/>
    <n v="3"/>
    <n v="0.78"/>
    <n v="0.73333333333333339"/>
    <n v="1.0986301369863014"/>
    <n v="147"/>
    <n v="231"/>
    <n v="1.5714285714285714"/>
    <n v="0.51333333333333331"/>
    <n v="91.738893222253296"/>
    <n v="41"/>
    <n v="52"/>
    <n v="21"/>
    <n v="61"/>
    <n v="35.140677345117098"/>
    <n v="46.637980629041095"/>
    <n v="18.45412624869526"/>
    <n v="13485.617303671233"/>
    <n v="1575.1697135342467"/>
    <n v="2560.3860364273974"/>
    <n v="2779.4119289424661"/>
    <n v="1167.101898639781"/>
    <n v="8553.8871531958375"/>
    <n v="3268.0829930958903"/>
    <n v="979.39759320986298"/>
    <n v="1125.7017011704108"/>
    <n v="1586.8364623450336"/>
    <n v="1087.5556818094633"/>
    <n v="496.72678880437303"/>
    <n v="2202.063354517295"/>
    <n v="422.33515707945207"/>
    <n v="1511.8551793972601"/>
    <n v="2550.9337784383561"/>
    <n v="1144.7936529534245"/>
    <n v="1731.5293073573666"/>
    <n v="1341.4248675801293"/>
    <n v="527.64989709458655"/>
    <n v="2029.3136958364105"/>
    <n v="26063.88707255014"/>
    <n v="13278.622869000599"/>
    <n v="12785.264203549543"/>
    <n v="2710.6450938530802"/>
    <n v="2008.3904936519052"/>
    <n v="1864.3204843238823"/>
    <n v="1948.5669865269479"/>
    <n v="8531.9230583558165"/>
    <n v="4253.3411451937245"/>
    <n v="4.0143868931506841"/>
    <n v="4.2325424246575345"/>
    <n v="322"/>
    <n v="12"/>
    <n v="147"/>
    <n v="10"/>
    <n v="7"/>
    <n v="175"/>
    <n v="10"/>
    <n v="17"/>
    <n v="752.49862372900657"/>
    <n v="489.25834965651137"/>
    <n v="15"/>
    <n v="32.079392301369865"/>
    <n v="4.2129185676712329"/>
    <n v="7376.9085534145233"/>
    <n v="122"/>
    <n v="1"/>
    <n v="1.7331466305938783"/>
    <n v="104.79724757007821"/>
  </r>
  <r>
    <d v="2011-09-05T00:00:00"/>
    <x v="1"/>
    <x v="0"/>
    <n v="2"/>
    <n v="0.78"/>
    <n v="0.73333333333333339"/>
    <n v="1.095890410958904"/>
    <n v="143"/>
    <n v="229"/>
    <n v="1.6013986013986015"/>
    <n v="0.50888888888888884"/>
    <n v="95.784854794520569"/>
    <n v="40"/>
    <n v="49"/>
    <n v="20"/>
    <n v="60"/>
    <n v="38.052757641988613"/>
    <n v="50.965367917808223"/>
    <n v="18.176715641095889"/>
    <n v="13697.234235616441"/>
    <n v="1562.4156493150685"/>
    <n v="2336.1252779835618"/>
    <n v="2702.599219726028"/>
    <n v="1208.7670992657536"/>
    <n v="9012.1582879561684"/>
    <n v="3386.6954301369865"/>
    <n v="1019.3073583561644"/>
    <n v="1090.6029384657534"/>
    <n v="1518.9925719130736"/>
    <n v="1158.1847097453849"/>
    <n v="460.10098276862624"/>
    <n v="2359.3274625318195"/>
    <n v="417.87480821917808"/>
    <n v="1474.4257227397263"/>
    <n v="2449.8344712328767"/>
    <n v="1187.5425534246574"/>
    <n v="1755.785383634962"/>
    <n v="1280.9695764562862"/>
    <n v="496.80416313292881"/>
    <n v="1996.1184323922603"/>
    <n v="26285.93316750685"/>
    <n v="12918.328984626605"/>
    <n v="13367.604182880248"/>
    <n v="2691.3082607948159"/>
    <n v="1993.3732406979425"/>
    <n v="1820.9506820144052"/>
    <n v="1948.5429202709688"/>
    <n v="8454.1751037781323"/>
    <n v="4913.4290791021122"/>
    <n v="4.1157394520547941"/>
    <n v="4.6077739726027396"/>
    <n v="312"/>
    <n v="11"/>
    <n v="143"/>
    <n v="11"/>
    <n v="7"/>
    <n v="169"/>
    <n v="10"/>
    <n v="17"/>
    <n v="786.39754367521812"/>
    <n v="501.22197123983005"/>
    <n v="13"/>
    <n v="31.783202739726025"/>
    <n v="4.543879506849315"/>
    <n v="7294.8001145635526"/>
    <n v="122"/>
    <n v="0"/>
    <n v="1.8324839574689336"/>
    <n v="109.57052608918237"/>
  </r>
  <r>
    <d v="2011-09-04T00:00:00"/>
    <x v="1"/>
    <x v="0"/>
    <n v="1"/>
    <n v="0.78"/>
    <n v="0.76"/>
    <n v="1.0931506849315067"/>
    <n v="148"/>
    <n v="251"/>
    <n v="1.6959459459459461"/>
    <n v="0.55777777777777782"/>
    <n v="102.16144361229173"/>
    <n v="44"/>
    <n v="54"/>
    <n v="21"/>
    <n v="70"/>
    <n v="36.826232735812134"/>
    <n v="49.167511706301354"/>
    <n v="17.28115881167906"/>
    <n v="15119.893654619176"/>
    <n v="1627.1480869479451"/>
    <n v="2630.9220663562523"/>
    <n v="2841.7652383561649"/>
    <n v="1306.0584754891397"/>
    <n v="9968.2959613655657"/>
    <n v="3608.9708081095891"/>
    <n v="1032.5177458323285"/>
    <n v="1209.6811168175341"/>
    <n v="1715.0172597693863"/>
    <n v="1100.7395334946411"/>
    <n v="473.88377949253913"/>
    <n v="2561.529098002884"/>
    <n v="461.16070185205479"/>
    <n v="1587.7406297424657"/>
    <n v="2710.2376155890406"/>
    <n v="1317.8402114630137"/>
    <n v="1855.5475892271895"/>
    <n v="1348.6093239854449"/>
    <n v="528.20623530961859"/>
    <n v="2344.6160101243213"/>
    <n v="28675.190570973147"/>
    <n v="13800.749501480377"/>
    <n v="14874.441069492772"/>
    <n v="2720.7907671234179"/>
    <n v="1982.2358181161935"/>
    <n v="1834.7386024184648"/>
    <n v="1991.3200716483343"/>
    <n v="8529.0852593064119"/>
    <n v="6345.3558101863582"/>
    <n v="4.1885769205479439"/>
    <n v="4.5765441917808216"/>
    <n v="337"/>
    <n v="11"/>
    <n v="148"/>
    <n v="10"/>
    <n v="7"/>
    <n v="189"/>
    <n v="13"/>
    <n v="16"/>
    <n v="778.63971799612477"/>
    <n v="504.75966460285946"/>
    <n v="14"/>
    <n v="33.988549575342468"/>
    <n v="4.5088808054794516"/>
    <n v="7467.7467095349848"/>
    <n v="122"/>
    <n v="0"/>
    <n v="1.9918245286092464"/>
    <n v="121.92164811059649"/>
  </r>
  <r>
    <d v="2011-09-03T00:00:00"/>
    <x v="1"/>
    <x v="0"/>
    <n v="7"/>
    <n v="0.78"/>
    <n v="0.96666666666666667"/>
    <n v="1.0904109589041093"/>
    <n v="198"/>
    <n v="298"/>
    <n v="1.505050505050505"/>
    <n v="0.66222222222222227"/>
    <n v="91.64652219510171"/>
    <n v="52"/>
    <n v="63"/>
    <n v="26"/>
    <n v="82"/>
    <n v="39.299291795592609"/>
    <n v="49.124239559620648"/>
    <n v="18.069800674480454"/>
    <n v="18146.011394630139"/>
    <n v="2112.7622879999999"/>
    <n v="3291.8105234446034"/>
    <n v="2770.6385983561645"/>
    <n v="1632.1916667195615"/>
    <n v="12564.132894109809"/>
    <n v="4519.4185564931504"/>
    <n v="1277.2302285501369"/>
    <n v="1481.7236553073972"/>
    <n v="2073.214174785081"/>
    <n v="1108.4348863542305"/>
    <n v="654.1924352476135"/>
    <n v="3442.5309439637595"/>
    <n v="515.16505558356164"/>
    <n v="2060.1900452821924"/>
    <n v="3370.0773136438356"/>
    <n v="1477.8610638904106"/>
    <n v="2218.4609163508126"/>
    <n v="1345.6663129566548"/>
    <n v="684.73731645151679"/>
    <n v="3174.4289326410171"/>
    <n v="34960.439601380829"/>
    <n v="15779.34683066624"/>
    <n v="19181.092770714586"/>
    <n v="2832.8686282291196"/>
    <n v="2262.23553890427"/>
    <n v="2053.2273517841058"/>
    <n v="2179.2757171530884"/>
    <n v="9327.6072360705839"/>
    <n v="9853.4855346440054"/>
    <n v="3.9805618191780821"/>
    <n v="4.342126452054794"/>
    <n v="421"/>
    <n v="15"/>
    <n v="198"/>
    <n v="14"/>
    <n v="10"/>
    <n v="223"/>
    <n v="14"/>
    <n v="21"/>
    <n v="932.68373194185813"/>
    <n v="602.03790302036941"/>
    <n v="17"/>
    <n v="32.224727835616434"/>
    <n v="4.312702553424657"/>
    <n v="7491.0347002503458"/>
    <n v="139"/>
    <n v="1"/>
    <n v="2.5605398370499559"/>
    <n v="137.99347317060852"/>
  </r>
  <r>
    <d v="2011-09-02T00:00:00"/>
    <x v="1"/>
    <x v="0"/>
    <n v="6"/>
    <n v="0.78"/>
    <n v="1"/>
    <n v="1.087671232876712"/>
    <n v="199"/>
    <n v="344"/>
    <n v="1.7286432160804019"/>
    <n v="0.76444444444444448"/>
    <n v="98.985537947270601"/>
    <n v="59"/>
    <n v="77"/>
    <n v="30"/>
    <n v="97"/>
    <n v="38.615277872683315"/>
    <n v="50.676716365150682"/>
    <n v="16.697375567247565"/>
    <n v="19698.122051506849"/>
    <n v="2238.7894865753424"/>
    <n v="3475.2726869917806"/>
    <n v="2827.3880090958905"/>
    <n v="1613.3551743649314"/>
    <n v="14020.895667629586"/>
    <n v="5251.6777906849311"/>
    <n v="1520.3014909545204"/>
    <n v="1619.6454300230139"/>
    <n v="2196.4571081533049"/>
    <n v="1145.9373991383122"/>
    <n v="657.29982106302793"/>
    <n v="4391.9303833078202"/>
    <n v="584.90420843835614"/>
    <n v="2243.8838089643832"/>
    <n v="3656.8505503561641"/>
    <n v="1774.7296648767124"/>
    <n v="2356.3977135114546"/>
    <n v="1303.5400117643676"/>
    <n v="702.75380134138436"/>
    <n v="3897.6767060184111"/>
    <n v="38588.904482380269"/>
    <n v="16278.401725424455"/>
    <n v="22310.502756955815"/>
    <n v="2834.969421251405"/>
    <n v="2443.6879166923263"/>
    <n v="2074.0098470998023"/>
    <n v="2209.8898761769419"/>
    <n v="9562.5570612204756"/>
    <n v="12747.94569573534"/>
    <n v="4.0656070356164387"/>
    <n v="4.589184719178081"/>
    <n v="462"/>
    <n v="16"/>
    <n v="199"/>
    <n v="14"/>
    <n v="9"/>
    <n v="263"/>
    <n v="15"/>
    <n v="25"/>
    <n v="914.91640713773791"/>
    <n v="608.31852902732248"/>
    <n v="20"/>
    <n v="32.462252315068497"/>
    <n v="4.3430554641095886"/>
    <n v="7544.8409569996948"/>
    <n v="139"/>
    <n v="0"/>
    <n v="2.9570540829303154"/>
    <n v="160.50721407881881"/>
  </r>
  <r>
    <d v="2011-09-01T00:00:00"/>
    <x v="1"/>
    <x v="0"/>
    <n v="5"/>
    <n v="0.78"/>
    <n v="0.88"/>
    <n v="1.0849315068493146"/>
    <n v="172"/>
    <n v="260"/>
    <n v="1.5116279069767442"/>
    <n v="0.57777777777777772"/>
    <n v="94.740529030646684"/>
    <n v="44"/>
    <n v="56"/>
    <n v="23"/>
    <n v="72"/>
    <n v="38.587334838356156"/>
    <n v="47.659047978082178"/>
    <n v="17.53642992328767"/>
    <n v="16295.37099327123"/>
    <n v="1794.9038802410957"/>
    <n v="2894.4498362396057"/>
    <n v="2730.6924211726032"/>
    <n v="1477.1044142570956"/>
    <n v="10988.028201843019"/>
    <n v="3858.733483835616"/>
    <n v="1096.1581034958901"/>
    <n v="1262.6229544767123"/>
    <n v="1976.5326941138344"/>
    <n v="1091.8095725904334"/>
    <n v="557.30913370413111"/>
    <n v="2591.8631413998196"/>
    <n v="449.96068997260278"/>
    <n v="1647.7152298082192"/>
    <n v="2902.5931572602744"/>
    <n v="1341.2245742465755"/>
    <n v="2052.8200679486272"/>
    <n v="1283.633332059741"/>
    <n v="614.11660034863746"/>
    <n v="2390.9236509306666"/>
    <n v="30649.283066608212"/>
    <n v="14678.468072434709"/>
    <n v="15970.814994173505"/>
    <n v="2786.0772416755171"/>
    <n v="2138.3920767064928"/>
    <n v="1986.176245397721"/>
    <n v="2093.7747917979368"/>
    <n v="9004.4203555776676"/>
    <n v="6966.3946385958352"/>
    <n v="4.2198115397260265"/>
    <n v="4.5137960000000001"/>
    <n v="367"/>
    <n v="14"/>
    <n v="172"/>
    <n v="13"/>
    <n v="8"/>
    <n v="195"/>
    <n v="12"/>
    <n v="19"/>
    <n v="867.13476805264759"/>
    <n v="576.38560724441209"/>
    <n v="18"/>
    <n v="32.933404767123285"/>
    <n v="4.2601508515068485"/>
    <n v="7334.9971191631912"/>
    <n v="139"/>
    <n v="0"/>
    <n v="2.1773444126445036"/>
    <n v="114.89794959837053"/>
  </r>
  <r>
    <d v="2011-08-31T00:00:00"/>
    <x v="1"/>
    <x v="1"/>
    <n v="4"/>
    <n v="1"/>
    <n v="0.87692307692307692"/>
    <n v="1.0821917808219172"/>
    <n v="212"/>
    <n v="356"/>
    <n v="1.679245283018868"/>
    <n v="0.7911111111111111"/>
    <n v="99.114914130067376"/>
    <n v="62"/>
    <n v="75"/>
    <n v="33"/>
    <n v="99"/>
    <n v="38.447755096490354"/>
    <n v="45.570031549688665"/>
    <n v="17.426576482191777"/>
    <n v="21012.361795574285"/>
    <n v="2369.722684931507"/>
    <n v="3761.5462564552163"/>
    <n v="3591.8548273972601"/>
    <n v="1879.6328995068488"/>
    <n v="14149.050497146471"/>
    <n v="5267.3424482191786"/>
    <n v="1503.8110411397258"/>
    <n v="1725.231071736986"/>
    <n v="2491.3443501661627"/>
    <n v="1477.5547007994348"/>
    <n v="733.17260813937992"/>
    <n v="3794.3129019909138"/>
    <n v="626.89279660273974"/>
    <n v="2335.9033827945204"/>
    <n v="3760.4596986301372"/>
    <n v="1766.7250428493148"/>
    <n v="2678.4041776410695"/>
    <n v="1626.8696127269236"/>
    <n v="778.28513421241178"/>
    <n v="3406.4219962963075"/>
    <n v="40368.4499624784"/>
    <n v="19018.664567044711"/>
    <n v="21349.785395433693"/>
    <n v="2877.2936676098798"/>
    <n v="2622.1782745166902"/>
    <n v="2140.1531767790566"/>
    <n v="2288.3078725132923"/>
    <n v="9927.9329914189184"/>
    <n v="11421.852404014771"/>
    <n v="3.9793078356164377"/>
    <n v="4.5399930136986297"/>
    <n v="481"/>
    <n v="17"/>
    <n v="212"/>
    <n v="13"/>
    <n v="11"/>
    <n v="269"/>
    <n v="19"/>
    <n v="25"/>
    <n v="1045.2491301916216"/>
    <n v="769.11209293910417"/>
    <n v="20"/>
    <n v="34.639410821917807"/>
    <n v="4.4778046465753425"/>
    <n v="8998.1140750115228"/>
    <n v="139"/>
    <n v="0"/>
    <n v="2.3726955690330422"/>
    <n v="153.59557838441506"/>
  </r>
  <r>
    <d v="2011-08-30T00:00:00"/>
    <x v="1"/>
    <x v="1"/>
    <n v="3"/>
    <n v="1"/>
    <n v="0.79487179487179482"/>
    <n v="1.0794520547945199"/>
    <n v="190"/>
    <n v="317"/>
    <n v="1.668421052631579"/>
    <n v="0.70444444444444443"/>
    <n v="103.34535624202759"/>
    <n v="56"/>
    <n v="71"/>
    <n v="29"/>
    <n v="83"/>
    <n v="35.906928849099337"/>
    <n v="48.341488163552185"/>
    <n v="18.342276760798811"/>
    <n v="19635.617685985242"/>
    <n v="2088.9034337899543"/>
    <n v="3301.2425681601685"/>
    <n v="3821.2408701369859"/>
    <n v="1693.5859058377239"/>
    <n v="12908.451775640318"/>
    <n v="4560.179963835616"/>
    <n v="1401.9031567430134"/>
    <n v="1522.4089711463012"/>
    <n v="2084.9327120822177"/>
    <n v="1427.9772910505594"/>
    <n v="686.40859404845958"/>
    <n v="3285.1734945436938"/>
    <n v="565.5695278684932"/>
    <n v="2142.6732645698626"/>
    <n v="3418.9012783561643"/>
    <n v="1622.2203648"/>
    <n v="2365.1586770211134"/>
    <n v="1678.3441006975372"/>
    <n v="698.33102308628543"/>
    <n v="3007.5306347895839"/>
    <n v="36958.377647094647"/>
    <n v="17757.221742121052"/>
    <n v="19201.155904973595"/>
    <n v="2843.9345692984252"/>
    <n v="2424.7771341751168"/>
    <n v="2081.483604206479"/>
    <n v="2204.8250190070726"/>
    <n v="9555.020326687094"/>
    <n v="9646.1355782865012"/>
    <n v="3.958547868493151"/>
    <n v="4.2173192465753422"/>
    <n v="429"/>
    <n v="16"/>
    <n v="190"/>
    <n v="14"/>
    <n v="10"/>
    <n v="239"/>
    <n v="16"/>
    <n v="22"/>
    <n v="1113.6087592591427"/>
    <n v="667.67408658111708"/>
    <n v="18"/>
    <n v="31.873530547945204"/>
    <n v="4.1553375386301363"/>
    <n v="9202.7099173238239"/>
    <n v="139"/>
    <n v="0"/>
    <n v="2.0864675815574714"/>
    <n v="138.1378122659971"/>
  </r>
  <r>
    <d v="2011-08-29T00:00:00"/>
    <x v="1"/>
    <x v="1"/>
    <n v="2"/>
    <n v="1"/>
    <n v="0.79487179487179482"/>
    <n v="1.0767123287671225"/>
    <n v="195"/>
    <n v="347"/>
    <n v="1.7794871794871794"/>
    <n v="0.77111111111111108"/>
    <n v="104.42410448785496"/>
    <n v="63"/>
    <n v="78"/>
    <n v="31"/>
    <n v="90"/>
    <n v="34.679956055571743"/>
    <n v="47.08037423087935"/>
    <n v="18.791448419506846"/>
    <n v="20362.700375131717"/>
    <n v="2228.0192602739726"/>
    <n v="3508.1107442781868"/>
    <n v="3813.841785205479"/>
    <n v="1714.0489571001051"/>
    <n v="13554.718148821919"/>
    <n v="4889.8738038356159"/>
    <n v="1459.4916011572598"/>
    <n v="1691.2303577556163"/>
    <n v="2144.2601134210695"/>
    <n v="1464.7299085796617"/>
    <n v="662.61716494275925"/>
    <n v="3768.9885758050009"/>
    <n v="611.69610624657525"/>
    <n v="2226.0513706082193"/>
    <n v="3989.2734453150683"/>
    <n v="1805.0909425972598"/>
    <n v="2526.5151595512402"/>
    <n v="1708.0452829832689"/>
    <n v="742.66322858597289"/>
    <n v="3654.8881936466419"/>
    <n v="39263.427262921301"/>
    <n v="18284.832344647744"/>
    <n v="20978.594918273564"/>
    <n v="2837.2057579561965"/>
    <n v="2388.3174135172485"/>
    <n v="2056.8558196746667"/>
    <n v="2236.4337019687982"/>
    <n v="9518.8126931169099"/>
    <n v="11459.782225156647"/>
    <n v="4.1696663013698627"/>
    <n v="4.2479482054794513"/>
    <n v="457"/>
    <n v="15"/>
    <n v="195"/>
    <n v="13"/>
    <n v="9"/>
    <n v="262"/>
    <n v="16"/>
    <n v="24"/>
    <n v="1019.4463215632973"/>
    <n v="652.15376899900616"/>
    <n v="17"/>
    <n v="32.812095630136987"/>
    <n v="4.2074693720547938"/>
    <n v="9256.3815831333668"/>
    <n v="139"/>
    <n v="0"/>
    <n v="2.2663926211188157"/>
    <n v="150.92514329693211"/>
  </r>
  <r>
    <d v="2011-08-28T00:00:00"/>
    <x v="1"/>
    <x v="1"/>
    <n v="1"/>
    <n v="1"/>
    <n v="0.81538461538461537"/>
    <n v="1.0739726027397252"/>
    <n v="201"/>
    <n v="352"/>
    <n v="1.7512437810945274"/>
    <n v="0.78222222222222226"/>
    <n v="102.3051270433921"/>
    <n v="61"/>
    <n v="78"/>
    <n v="32"/>
    <n v="98"/>
    <n v="36.97626963634572"/>
    <n v="47.733830235616431"/>
    <n v="16.38661952662007"/>
    <n v="20563.330535721812"/>
    <n v="2153.4228164383553"/>
    <n v="3334.505538522234"/>
    <n v="3726.3074893150683"/>
    <n v="1779.2745350339303"/>
    <n v="13876.665789288938"/>
    <n v="5139.7014794520546"/>
    <n v="1527.4825675397258"/>
    <n v="1605.8887136087669"/>
    <n v="2305.4873891896195"/>
    <n v="1444.8741011296722"/>
    <n v="700.08324728327273"/>
    <n v="3822.628022997983"/>
    <n v="634.3168533041096"/>
    <n v="2441.6525326027399"/>
    <n v="4066.2140037260269"/>
    <n v="1700.506946630137"/>
    <n v="2369.3437783753411"/>
    <n v="1697.5916066834129"/>
    <n v="715.65089526294764"/>
    <n v="4060.1040559413113"/>
    <n v="39832.516449023729"/>
    <n v="18073.118580795501"/>
    <n v="21759.397868228232"/>
    <n v="2847.9741068280032"/>
    <n v="2502.9866168039471"/>
    <n v="2071.1418792113432"/>
    <n v="2274.3002465975455"/>
    <n v="9696.4028494408394"/>
    <n v="12062.995018787389"/>
    <n v="4.0919449643835613"/>
    <n v="4.2741575890410957"/>
    <n v="470"/>
    <n v="16"/>
    <n v="201"/>
    <n v="16"/>
    <n v="10"/>
    <n v="269"/>
    <n v="18"/>
    <n v="23"/>
    <n v="1143.4939136052342"/>
    <n v="678.32057338923846"/>
    <n v="19"/>
    <n v="34.351797698630136"/>
    <n v="4.5209228317808217"/>
    <n v="9147.1524825905562"/>
    <n v="139"/>
    <n v="0"/>
    <n v="2.3788165671931352"/>
    <n v="156.54243070667792"/>
  </r>
  <r>
    <d v="2011-08-27T00:00:00"/>
    <x v="1"/>
    <x v="1"/>
    <n v="7"/>
    <n v="1"/>
    <n v="0.97435897435897434"/>
    <n v="1.0712328767123278"/>
    <n v="250"/>
    <n v="393"/>
    <n v="1.5720000000000001"/>
    <n v="0.87333333333333329"/>
    <n v="94.420526668071645"/>
    <n v="69"/>
    <n v="82"/>
    <n v="34"/>
    <n v="107"/>
    <n v="36.440456273609726"/>
    <n v="52.249509328090248"/>
    <n v="17.000805255808473"/>
    <n v="23605.131667017911"/>
    <n v="2650.3396712328763"/>
    <n v="4192.5180703561646"/>
    <n v="3817.2570213698627"/>
    <n v="2082.4059608345624"/>
    <n v="16163.290285690196"/>
    <n v="5502.5088973150687"/>
    <n v="1776.4833171550683"/>
    <n v="1819.0861623715066"/>
    <n v="2825.0298068920179"/>
    <n v="1485.8693620562544"/>
    <n v="816.32958515142241"/>
    <n v="3970.8496227419491"/>
    <n v="680.92690196712329"/>
    <n v="2679.103938279452"/>
    <n v="4177.0597837808218"/>
    <n v="1959.3620241534247"/>
    <n v="3067.4615058030877"/>
    <n v="1630.2916547131167"/>
    <n v="888.49591219913793"/>
    <n v="3910.2035754654808"/>
    <n v="44850.002363273263"/>
    <n v="20805.658879375627"/>
    <n v="24044.343483897625"/>
    <n v="2920.9413703961859"/>
    <n v="2901.4959339755487"/>
    <n v="2280.3801287118963"/>
    <n v="2399.6970771253664"/>
    <n v="10502.514510208999"/>
    <n v="13541.828973688636"/>
    <n v="3.9410318465753429"/>
    <n v="4.2871179657534242"/>
    <n v="542"/>
    <n v="20"/>
    <n v="250"/>
    <n v="19"/>
    <n v="13"/>
    <n v="292"/>
    <n v="20"/>
    <n v="25"/>
    <n v="1291.7991747277556"/>
    <n v="790.15511621399389"/>
    <n v="26"/>
    <n v="32.252609506849311"/>
    <n v="4.2812359309589034"/>
    <n v="9270.1711344561827"/>
    <n v="148"/>
    <n v="1"/>
    <n v="2.5937324279297829"/>
    <n v="162.46178029660558"/>
  </r>
  <r>
    <d v="2011-08-26T00:00:00"/>
    <x v="1"/>
    <x v="1"/>
    <n v="6"/>
    <n v="1"/>
    <n v="1"/>
    <n v="1.0684931506849304"/>
    <n v="250"/>
    <n v="443"/>
    <n v="1.772"/>
    <n v="0.98444444444444446"/>
    <n v="102.84219616438355"/>
    <n v="81"/>
    <n v="94"/>
    <n v="39"/>
    <n v="116"/>
    <n v="37.32424284931507"/>
    <n v="50.605192018545836"/>
    <n v="17.985786774870096"/>
    <n v="25710.549041095888"/>
    <n v="2818.3323287671228"/>
    <n v="4443.7229063013701"/>
    <n v="3715.1585753424656"/>
    <n v="2034.4596164383561"/>
    <n v="18335.540271780821"/>
    <n v="6531.7424986301367"/>
    <n v="1973.6024887232875"/>
    <n v="2086.3512658849313"/>
    <n v="2849.7640723795448"/>
    <n v="1468.8442456189159"/>
    <n v="817.03030389934474"/>
    <n v="5456.0576313405491"/>
    <n v="824.37942821917795"/>
    <n v="2908.5252629041097"/>
    <n v="5087.5949043835617"/>
    <n v="2152.9805825753419"/>
    <n v="2926.9771769030181"/>
    <n v="1656.6388080013514"/>
    <n v="854.34187924348942"/>
    <n v="5535.5223139343325"/>
    <n v="50094.057801183553"/>
    <n v="20766.93758412786"/>
    <n v="29327.120217055704"/>
    <n v="2983.2707700780566"/>
    <n v="2883.081153551605"/>
    <n v="2270.5763004911742"/>
    <n v="2410.2651501829741"/>
    <n v="10547.19337430381"/>
    <n v="18779.926842751884"/>
    <n v="3.8755507397260267"/>
    <n v="4.5031602739726013"/>
    <n v="580"/>
    <n v="20"/>
    <n v="250"/>
    <n v="19"/>
    <n v="11"/>
    <n v="330"/>
    <n v="20"/>
    <n v="28"/>
    <n v="1223.200931769863"/>
    <n v="747.0019813669536"/>
    <n v="25"/>
    <n v="32.123024931506848"/>
    <n v="4.551115287671232"/>
    <n v="9227.2582450251775"/>
    <n v="148"/>
    <n v="0"/>
    <n v="3.1783135833298317"/>
    <n v="198.1562176828088"/>
  </r>
  <r>
    <d v="2011-08-25T00:00:00"/>
    <x v="1"/>
    <x v="1"/>
    <n v="5"/>
    <n v="1"/>
    <n v="0.90769230769230769"/>
    <n v="1.0657534246575331"/>
    <n v="217"/>
    <n v="387"/>
    <n v="1.7834101382488479"/>
    <n v="0.86"/>
    <n v="104.11765838403751"/>
    <n v="71"/>
    <n v="82"/>
    <n v="34"/>
    <n v="101"/>
    <n v="38.398228009669616"/>
    <n v="48.198294440354552"/>
    <n v="17.658704447101588"/>
    <n v="22593.531869336141"/>
    <n v="2542.9313589041094"/>
    <n v="3677.5278883877763"/>
    <n v="3463.735847671232"/>
    <n v="1905.0211416480506"/>
    <n v="16090.17835053319"/>
    <n v="5874.9288854794513"/>
    <n v="1638.7420109720547"/>
    <n v="1783.5291491572602"/>
    <n v="2601.834580538452"/>
    <n v="1409.3692594856316"/>
    <n v="718.97184099227945"/>
    <n v="4567.0243645924029"/>
    <n v="717.4321760712329"/>
    <n v="2614.7775065424657"/>
    <n v="4517.4875794520549"/>
    <n v="2014.2613321643832"/>
    <n v="2835.5489916332144"/>
    <n v="1606.0942395367963"/>
    <n v="797.53712767344473"/>
    <n v="4624.7782353866805"/>
    <n v="44297.62186807915"/>
    <n v="19015.640917566878"/>
    <n v="25281.980950512276"/>
    <n v="2882.6682807403254"/>
    <n v="2671.4497894694568"/>
    <n v="2216.3553170217519"/>
    <n v="2351.4221368157378"/>
    <n v="10121.895524047271"/>
    <n v="15160.085426465001"/>
    <n v="4.1516489424657523"/>
    <n v="4.4940307260273959"/>
    <n v="505"/>
    <n v="19"/>
    <n v="217"/>
    <n v="16"/>
    <n v="11"/>
    <n v="288"/>
    <n v="20"/>
    <n v="26"/>
    <n v="1125.5746161202333"/>
    <n v="755.514171273447"/>
    <n v="22"/>
    <n v="33.195664849315072"/>
    <n v="4.2374080690410958"/>
    <n v="8785.3339712859197"/>
    <n v="148"/>
    <n v="0"/>
    <n v="2.8777484194845835"/>
    <n v="170.82419561156942"/>
  </r>
  <r>
    <d v="2011-08-24T00:00:00"/>
    <x v="1"/>
    <x v="1"/>
    <n v="4"/>
    <n v="1"/>
    <n v="0.87692307692307692"/>
    <n v="1.0630136986301357"/>
    <n v="213"/>
    <n v="355"/>
    <n v="1.6666666666666667"/>
    <n v="0.78888888888888886"/>
    <n v="98.900491132251872"/>
    <n v="61"/>
    <n v="80"/>
    <n v="32"/>
    <n v="91"/>
    <n v="36.673506872631883"/>
    <n v="47.162798830479439"/>
    <n v="19.395448088092721"/>
    <n v="21065.804611169649"/>
    <n v="2343.5551561643833"/>
    <n v="3919.5026206482617"/>
    <n v="3507.3378147945209"/>
    <n v="1902.4603490731295"/>
    <n v="14080.058982818122"/>
    <n v="5170.9644690410951"/>
    <n v="1509.209562575342"/>
    <n v="1764.9857760164377"/>
    <n v="2520.9855970165677"/>
    <n v="1426.3071242273309"/>
    <n v="757.36412755652157"/>
    <n v="3740.5029588324533"/>
    <n v="629.04630575342469"/>
    <n v="2234.265628054794"/>
    <n v="3962.2967276712329"/>
    <n v="1744.4788234520545"/>
    <n v="2540.1353104079658"/>
    <n v="1605.7001899824741"/>
    <n v="786.29216656055064"/>
    <n v="3637.9598179805153"/>
    <n v="40424.607059898408"/>
    <n v="18966.085300267325"/>
    <n v="21458.52175963109"/>
    <n v="2895.6755719377034"/>
    <n v="2656.1190246411361"/>
    <n v="2155.8351649430356"/>
    <n v="2359.9748525260616"/>
    <n v="10067.604614047938"/>
    <n v="11390.917145583146"/>
    <n v="4.102422608219177"/>
    <n v="4.4231025205479444"/>
    <n v="477"/>
    <n v="17"/>
    <n v="213"/>
    <n v="15"/>
    <n v="11"/>
    <n v="264"/>
    <n v="16"/>
    <n v="25"/>
    <n v="1138.7878891897358"/>
    <n v="730.6474651546107"/>
    <n v="23"/>
    <n v="31.863756821917811"/>
    <n v="4.3722709128767123"/>
    <n v="8855.8855865544883"/>
    <n v="148"/>
    <n v="0"/>
    <n v="2.4230802837167009"/>
    <n v="144.99001188939926"/>
  </r>
  <r>
    <d v="2011-08-23T00:00:00"/>
    <x v="1"/>
    <x v="1"/>
    <n v="3"/>
    <n v="1"/>
    <n v="0.79487179487179482"/>
    <n v="1.0602739726027384"/>
    <n v="206"/>
    <n v="322"/>
    <n v="1.5631067961165048"/>
    <n v="0.7155555555555555"/>
    <n v="94.500995345125673"/>
    <n v="58"/>
    <n v="72"/>
    <n v="28"/>
    <n v="86"/>
    <n v="35.280062125184401"/>
    <n v="49.877331682191773"/>
    <n v="17.233922932296906"/>
    <n v="19467.205041095887"/>
    <n v="2119.6463744292228"/>
    <n v="3556.2740021412005"/>
    <n v="3496.307375342466"/>
    <n v="1719.3834041728135"/>
    <n v="12814.886633868633"/>
    <n v="4586.4080762739723"/>
    <n v="1396.5652871013697"/>
    <n v="1482.117372177534"/>
    <n v="2291.7655342877902"/>
    <n v="1400.7956250800148"/>
    <n v="642.20220956560979"/>
    <n v="3130.3273666194618"/>
    <n v="579.76265322739721"/>
    <n v="2032.7909614465752"/>
    <n v="3597.4526786301362"/>
    <n v="1570.8716186301367"/>
    <n v="2420.4618073388287"/>
    <n v="1613.6584096291308"/>
    <n v="709.1623181101113"/>
    <n v="3037.5953768561749"/>
    <n v="36832.820063012237"/>
    <n v="17850.010685667963"/>
    <n v="18982.809377344271"/>
    <n v="2820.3294473282181"/>
    <n v="2483.2720972931311"/>
    <n v="2077.0347102828146"/>
    <n v="2202.6762309239616"/>
    <n v="9583.3124858281262"/>
    <n v="9399.496891516148"/>
    <n v="3.9231136438356153"/>
    <n v="4.2639041506849313"/>
    <n v="450"/>
    <n v="16"/>
    <n v="206"/>
    <n v="15"/>
    <n v="11"/>
    <n v="244"/>
    <n v="14"/>
    <n v="21"/>
    <n v="1107.141186034313"/>
    <n v="621.78982751094054"/>
    <n v="18"/>
    <n v="33.203861945205482"/>
    <n v="4.528898542465754"/>
    <n v="8767.0249679141871"/>
    <n v="148"/>
    <n v="0"/>
    <n v="2.1652509770210657"/>
    <n v="128.26222552259642"/>
  </r>
  <r>
    <d v="2011-08-22T00:00:00"/>
    <x v="1"/>
    <x v="1"/>
    <n v="2"/>
    <n v="1"/>
    <n v="0.79487179487179482"/>
    <n v="1.057534246575341"/>
    <n v="201"/>
    <n v="325"/>
    <n v="1.6169154228855722"/>
    <n v="0.72222222222222221"/>
    <n v="94.396021745854469"/>
    <n v="59"/>
    <n v="73"/>
    <n v="28"/>
    <n v="84"/>
    <n v="35.209256122872553"/>
    <n v="47.932592283757337"/>
    <n v="18.30654386594912"/>
    <n v="18973.600370916749"/>
    <n v="2071.4998356164378"/>
    <n v="3454.6843504488929"/>
    <n v="3528.9801271232877"/>
    <n v="1670.0518859936776"/>
    <n v="12391.383842967325"/>
    <n v="4647.6218082191772"/>
    <n v="1342.1125839452054"/>
    <n v="1537.749684739726"/>
    <n v="2280.8655969278266"/>
    <n v="1400.7538960081872"/>
    <n v="666.68809154427811"/>
    <n v="3179.1764924238159"/>
    <n v="578.23461123287677"/>
    <n v="2197.4939002739725"/>
    <n v="3616.419656164383"/>
    <n v="1674.7698410958906"/>
    <n v="2343.3795633225109"/>
    <n v="1695.0944560217863"/>
    <n v="712.03758304972416"/>
    <n v="3316.4064063731016"/>
    <n v="36639.502292204423"/>
    <n v="17752.53555044017"/>
    <n v="18886.966741764241"/>
    <n v="2838.0475473665283"/>
    <n v="2478.0107989646722"/>
    <n v="2084.6370096349292"/>
    <n v="2210.3120680727693"/>
    <n v="9611.0074240388985"/>
    <n v="9275.9593177253537"/>
    <n v="4.1137550465753421"/>
    <n v="4.3827891369863012"/>
    <n v="445"/>
    <n v="16"/>
    <n v="201"/>
    <n v="14"/>
    <n v="9"/>
    <n v="244"/>
    <n v="14"/>
    <n v="21"/>
    <n v="990.22625055728724"/>
    <n v="623.73264531479595"/>
    <n v="17"/>
    <n v="33.107735260273977"/>
    <n v="4.1760314476712326"/>
    <n v="8895.2665170464825"/>
    <n v="148"/>
    <n v="0"/>
    <n v="2.1232603548831417"/>
    <n v="127.61464014705568"/>
  </r>
  <r>
    <d v="2011-08-21T00:00:00"/>
    <x v="1"/>
    <x v="1"/>
    <n v="1"/>
    <n v="1"/>
    <n v="0.81538461538461537"/>
    <n v="1.0547945205479436"/>
    <n v="213"/>
    <n v="339"/>
    <n v="1.591549295774648"/>
    <n v="0.7533333333333333"/>
    <n v="97.245899879784503"/>
    <n v="63"/>
    <n v="75"/>
    <n v="31"/>
    <n v="94"/>
    <n v="35.304699702203685"/>
    <n v="46.61685106425098"/>
    <n v="16.889425057301075"/>
    <n v="20713.376674394098"/>
    <n v="2227.3446027397258"/>
    <n v="3630.902398786091"/>
    <n v="3525.2332273972606"/>
    <n v="1707.9487614246573"/>
    <n v="14076.636889525813"/>
    <n v="4872.0485589041082"/>
    <n v="1445.1223829917803"/>
    <n v="1587.605955386301"/>
    <n v="2184.4181127631814"/>
    <n v="1426.1796608806569"/>
    <n v="677.80174086106092"/>
    <n v="3616.3773827772907"/>
    <n v="605.5749347671233"/>
    <n v="2258.3987559452053"/>
    <n v="3730.6499547945209"/>
    <n v="1714.5088648767121"/>
    <n v="2366.7825487624941"/>
    <n v="1672.973025392452"/>
    <n v="761.96347281049623"/>
    <n v="3507.4134634181205"/>
    <n v="39154.630684799573"/>
    <n v="17954.202949078353"/>
    <n v="21200.427735721223"/>
    <n v="2855.2294564528406"/>
    <n v="2525.6506525021437"/>
    <n v="2144.003069126411"/>
    <n v="2225.869497242933"/>
    <n v="9750.7526753243292"/>
    <n v="11449.67506039689"/>
    <n v="4.0442252054794512"/>
    <n v="4.2589217465753419"/>
    <n v="476"/>
    <n v="16"/>
    <n v="213"/>
    <n v="17"/>
    <n v="10"/>
    <n v="263"/>
    <n v="16"/>
    <n v="24"/>
    <n v="1123.6163308235505"/>
    <n v="652.22806304257017"/>
    <n v="20"/>
    <n v="31.775320068493151"/>
    <n v="4.5242500657534244"/>
    <n v="8908.5694788326418"/>
    <n v="148"/>
    <n v="0"/>
    <n v="2.3797791313290939"/>
    <n v="143.24613334946773"/>
  </r>
  <r>
    <d v="2011-08-20T00:00:00"/>
    <x v="1"/>
    <x v="1"/>
    <n v="7"/>
    <n v="1"/>
    <n v="0.97435897435897434"/>
    <n v="1.0520547945205463"/>
    <n v="250"/>
    <n v="382"/>
    <n v="1.528"/>
    <n v="0.84888888888888892"/>
    <n v="95.815254322444673"/>
    <n v="67"/>
    <n v="82"/>
    <n v="34"/>
    <n v="97"/>
    <n v="37.253445230854098"/>
    <n v="50.652752681385969"/>
    <n v="18.554212188899868"/>
    <n v="23953.813580611168"/>
    <n v="2610.5951415525114"/>
    <n v="4347.2708432118015"/>
    <n v="3503.2782378082188"/>
    <n v="1984.6438200379346"/>
    <n v="16729.215821105725"/>
    <n v="5550.7633393972601"/>
    <n v="1722.193591167123"/>
    <n v="1799.7585823232873"/>
    <n v="2801.4682306043205"/>
    <n v="1361.0555163895751"/>
    <n v="796.99718205668842"/>
    <n v="4113.1945838370866"/>
    <n v="646.34776767123287"/>
    <n v="2534.5717163835611"/>
    <n v="4386.3321847671232"/>
    <n v="1966.1740021479445"/>
    <n v="2860.6895420026995"/>
    <n v="1687.5851776010425"/>
    <n v="877.24067170165051"/>
    <n v="4107.9102796644684"/>
    <n v="45170.54990602121"/>
    <n v="20220.229221413931"/>
    <n v="24950.320684607283"/>
    <n v="2947.8285431994154"/>
    <n v="2724.6617066565386"/>
    <n v="2249.9796317584478"/>
    <n v="2444.066942658802"/>
    <n v="10366.536824273204"/>
    <n v="14583.783860334075"/>
    <n v="3.9584534136986296"/>
    <n v="4.3424863561643834"/>
    <n v="530"/>
    <n v="19"/>
    <n v="250"/>
    <n v="17"/>
    <n v="13"/>
    <n v="280"/>
    <n v="17"/>
    <n v="29"/>
    <n v="1180.2231481269546"/>
    <n v="814.77843834402461"/>
    <n v="23"/>
    <n v="34.886990465753428"/>
    <n v="4.2280117326027398"/>
    <n v="8910.1817663583697"/>
    <n v="148"/>
    <n v="0"/>
    <n v="2.8002033335403649"/>
    <n v="168.58324786896813"/>
  </r>
  <r>
    <d v="2011-08-19T00:00:00"/>
    <x v="1"/>
    <x v="1"/>
    <n v="6"/>
    <n v="1"/>
    <n v="1"/>
    <n v="1.0493150684931489"/>
    <n v="250"/>
    <n v="377"/>
    <n v="1.508"/>
    <n v="0.83777777777777773"/>
    <n v="94.665058191780815"/>
    <n v="65"/>
    <n v="80"/>
    <n v="34"/>
    <n v="106"/>
    <n v="38.72428659726026"/>
    <n v="45.583952028106353"/>
    <n v="17.435256294649779"/>
    <n v="23666.264547945204"/>
    <n v="2761.0386575342463"/>
    <n v="4393.5716120547941"/>
    <n v="3590.571136438356"/>
    <n v="2167.5702496438357"/>
    <n v="16275.590207342462"/>
    <n v="5615.0215566027382"/>
    <n v="1549.8543689556161"/>
    <n v="1848.1371672328764"/>
    <n v="2855.9525128909459"/>
    <n v="1377.9922852162563"/>
    <n v="791.36054695973212"/>
    <n v="3987.7077477242956"/>
    <n v="674.16526533698629"/>
    <n v="2401.6472451506847"/>
    <n v="4152.8004600273971"/>
    <n v="1812.0170306630137"/>
    <n v="3123.8074205976855"/>
    <n v="1613.7428242642084"/>
    <n v="925.53035259039586"/>
    <n v="3377.5494037257927"/>
    <n v="44480.946299448769"/>
    <n v="20840.098940656208"/>
    <n v="23640.847358792551"/>
    <n v="2993.3678365987871"/>
    <n v="2847.6667433444272"/>
    <n v="2331.1241972687726"/>
    <n v="2469.0702418314941"/>
    <n v="10641.229019043481"/>
    <n v="12999.61833974908"/>
    <n v="3.9133365041095889"/>
    <n v="4.3686733561643836"/>
    <n v="535"/>
    <n v="20"/>
    <n v="250"/>
    <n v="20"/>
    <n v="12"/>
    <n v="285"/>
    <n v="20"/>
    <n v="24"/>
    <n v="1299.419263761534"/>
    <n v="775.83661467700051"/>
    <n v="26"/>
    <n v="33.387360041095896"/>
    <n v="4.5283104438356165"/>
    <n v="8977.0005151978512"/>
    <n v="148"/>
    <n v="0"/>
    <n v="2.6334906986770417"/>
    <n v="159.73545512697669"/>
  </r>
  <r>
    <d v="2011-08-18T00:00:00"/>
    <x v="1"/>
    <x v="1"/>
    <n v="5"/>
    <n v="1"/>
    <n v="0.90769230769230769"/>
    <n v="1.0465753424657516"/>
    <n v="237"/>
    <n v="371"/>
    <n v="1.5654008438818565"/>
    <n v="0.82444444444444442"/>
    <n v="95.467817604140237"/>
    <n v="69"/>
    <n v="78"/>
    <n v="31"/>
    <n v="101"/>
    <n v="37.806430465753415"/>
    <n v="52.859510164984528"/>
    <n v="16.898607319962018"/>
    <n v="22625.872772181236"/>
    <n v="2421.4084931506845"/>
    <n v="3891.3443300484719"/>
    <n v="3794.3850476712332"/>
    <n v="1913.092731980611"/>
    <n v="15448.459155631605"/>
    <n v="5557.5452784657518"/>
    <n v="1638.6448151145203"/>
    <n v="1706.7593393161637"/>
    <n v="2477.0826806575596"/>
    <n v="1462.8352899306931"/>
    <n v="784.79762435186399"/>
    <n v="4178.2338379563189"/>
    <n v="666.0974576219179"/>
    <n v="2402.4196113534244"/>
    <n v="4140.2055826849319"/>
    <n v="1916.5761934027391"/>
    <n v="2873.9430484766244"/>
    <n v="1650.0511944196862"/>
    <n v="835.21671875811978"/>
    <n v="3766.0878834085825"/>
    <n v="43075.52954329137"/>
    <n v="19682.748666294865"/>
    <n v="23392.780876996505"/>
    <n v="2885.2765478186348"/>
    <n v="2761.9774405067028"/>
    <n v="2236.4460123931658"/>
    <n v="2355.5325831025057"/>
    <n v="10239.232583821009"/>
    <n v="13153.548293175496"/>
    <n v="4.0592024876712323"/>
    <n v="4.5007569863013694"/>
    <n v="516"/>
    <n v="18"/>
    <n v="237"/>
    <n v="18"/>
    <n v="11"/>
    <n v="279"/>
    <n v="18"/>
    <n v="25"/>
    <n v="1174.5394142671271"/>
    <n v="728.18197341370978"/>
    <n v="23"/>
    <n v="34.795325178082194"/>
    <n v="4.5194554126027402"/>
    <n v="9215.4927702765199"/>
    <n v="148"/>
    <n v="0"/>
    <n v="2.5384188843864268"/>
    <n v="158.0593302499764"/>
  </r>
  <r>
    <d v="2011-08-17T00:00:00"/>
    <x v="1"/>
    <x v="1"/>
    <n v="4"/>
    <n v="1"/>
    <n v="0.87692307692307692"/>
    <n v="1.0438356164383542"/>
    <n v="217"/>
    <n v="367"/>
    <n v="1.6912442396313363"/>
    <n v="0.81555555555555559"/>
    <n v="101.92449166670711"/>
    <n v="68"/>
    <n v="81"/>
    <n v="33"/>
    <n v="103"/>
    <n v="34.845323644387236"/>
    <n v="46.285474006475717"/>
    <n v="17.429386301518814"/>
    <n v="22117.614691675444"/>
    <n v="2406.1942520547941"/>
    <n v="3811.9314960455208"/>
    <n v="3736.0106235616436"/>
    <n v="1914.0247550920972"/>
    <n v="15061.842069030976"/>
    <n v="5191.9532230136983"/>
    <n v="1527.4206422136986"/>
    <n v="1795.2267890564381"/>
    <n v="2402.8824969412722"/>
    <n v="1375.0807915463386"/>
    <n v="699.10125913405489"/>
    <n v="4037.536106662169"/>
    <n v="681.16000763835621"/>
    <n v="2325.4587195616436"/>
    <n v="3948.6071752328762"/>
    <n v="1912.2292518575341"/>
    <n v="2598.4908465897611"/>
    <n v="1736.3813305612998"/>
    <n v="779.314816267428"/>
    <n v="3753.2681608719213"/>
    <n v="41905.864752304478"/>
    <n v="19053.218415739419"/>
    <n v="22852.646336565067"/>
    <n v="2915.1057454959027"/>
    <n v="2604.0296740838726"/>
    <n v="2158.4141803898883"/>
    <n v="2282.5169572811665"/>
    <n v="9960.0665572508296"/>
    <n v="12892.57977931423"/>
    <n v="3.9287646904109588"/>
    <n v="4.4960443630136977"/>
    <n v="502"/>
    <n v="18"/>
    <n v="217"/>
    <n v="15"/>
    <n v="11"/>
    <n v="285"/>
    <n v="17"/>
    <n v="26"/>
    <n v="1133.6918836045197"/>
    <n v="675.48693174642676"/>
    <n v="22"/>
    <n v="31.991579219178085"/>
    <n v="4.3190310224657527"/>
    <n v="9179.5573420660039"/>
    <n v="148"/>
    <n v="0"/>
    <n v="2.4895150697344759"/>
    <n v="154.40977254435856"/>
  </r>
  <r>
    <d v="2011-08-16T00:00:00"/>
    <x v="1"/>
    <x v="1"/>
    <n v="3"/>
    <n v="1"/>
    <n v="0.79487179487179482"/>
    <n v="1.0410958904109568"/>
    <n v="193"/>
    <n v="329"/>
    <n v="1.7046632124352332"/>
    <n v="0.73111111111111116"/>
    <n v="98.873408059751995"/>
    <n v="60"/>
    <n v="73"/>
    <n v="30"/>
    <n v="92"/>
    <n v="36.903467454938713"/>
    <n v="49.562763669041104"/>
    <n v="16.82422635044669"/>
    <n v="19082.567755532134"/>
    <n v="2072.0569863013693"/>
    <n v="3557.1029796417279"/>
    <n v="3470.0897095890405"/>
    <n v="1782.6465159957847"/>
    <n v="12344.785536606953"/>
    <n v="4908.1611715068493"/>
    <n v="1486.882910071233"/>
    <n v="1547.8288242410956"/>
    <n v="2294.4954407148102"/>
    <n v="1418.8939718605579"/>
    <n v="629.07188938516708"/>
    <n v="3600.4116038586426"/>
    <n v="601.27153052054791"/>
    <n v="2221.3053159452052"/>
    <n v="3649.3639057534247"/>
    <n v="1636.739125479452"/>
    <n v="2309.5860979418026"/>
    <n v="1600.8802099958168"/>
    <n v="746.45163524338739"/>
    <n v="3451.7619345176236"/>
    <n v="37206.177525351311"/>
    <n v="17809.218450368095"/>
    <n v="19396.95907498322"/>
    <n v="2842.7392336466878"/>
    <n v="2370.220759417557"/>
    <n v="2105.6528142564644"/>
    <n v="2268.5750171393333"/>
    <n v="9587.187824460043"/>
    <n v="9809.7712505231739"/>
    <n v="4.0949102465753429"/>
    <n v="4.2530887671232875"/>
    <n v="448"/>
    <n v="15"/>
    <n v="193"/>
    <n v="12"/>
    <n v="9"/>
    <n v="255"/>
    <n v="16"/>
    <n v="26"/>
    <n v="958.58354046506543"/>
    <n v="715.22892032291156"/>
    <n v="17"/>
    <n v="34.870776164383564"/>
    <n v="4.2274626520547942"/>
    <n v="8764.0552783627645"/>
    <n v="148"/>
    <n v="0"/>
    <n v="2.2132401564001563"/>
    <n v="131.06053429042717"/>
  </r>
  <r>
    <d v="2011-08-15T00:00:00"/>
    <x v="1"/>
    <x v="1"/>
    <n v="2"/>
    <n v="1"/>
    <n v="0.79487179487179482"/>
    <n v="1.0383561643835595"/>
    <n v="199"/>
    <n v="330"/>
    <n v="1.6582914572864322"/>
    <n v="0.73333333333333328"/>
    <n v="100.72831538090875"/>
    <n v="57"/>
    <n v="75"/>
    <n v="29"/>
    <n v="87"/>
    <n v="36.526606027397257"/>
    <n v="48.919836393386859"/>
    <n v="17.879601797260268"/>
    <n v="20044.934760800843"/>
    <n v="2106.5706027397255"/>
    <n v="3418.1879659093779"/>
    <n v="3611.9899528767119"/>
    <n v="1634.5544214120125"/>
    <n v="13486.773023342463"/>
    <n v="4821.5119956164381"/>
    <n v="1418.6752554082188"/>
    <n v="1555.5253563616434"/>
    <n v="2217.7201424269329"/>
    <n v="1471.1921860662717"/>
    <n v="663.48375440786015"/>
    <n v="3443.3165244852353"/>
    <n v="608.99412230136988"/>
    <n v="2114.6343294246576"/>
    <n v="3682.3630980821922"/>
    <n v="1722.3810174246573"/>
    <n v="2338.4732412630647"/>
    <n v="1728.85893082345"/>
    <n v="686.40747883687777"/>
    <n v="3374.6329163094842"/>
    <n v="38075.59053815974"/>
    <n v="17770.868074022561"/>
    <n v="20304.722464137183"/>
    <n v="2840.3264196372547"/>
    <n v="2512.2218686549777"/>
    <n v="2106.4699158978128"/>
    <n v="2251.2890353627449"/>
    <n v="9710.3072395527906"/>
    <n v="10594.415224584389"/>
    <n v="4.1919670356164378"/>
    <n v="4.208688616438355"/>
    <n v="447"/>
    <n v="16"/>
    <n v="199"/>
    <n v="16"/>
    <n v="9"/>
    <n v="248"/>
    <n v="15"/>
    <n v="21"/>
    <n v="1088.5342135927265"/>
    <n v="631.79943138886415"/>
    <n v="21"/>
    <n v="32.434155753424662"/>
    <n v="4.4754793950684935"/>
    <n v="9084.3022054762368"/>
    <n v="148"/>
    <n v="0"/>
    <n v="2.2351438784034512"/>
    <n v="137.19407070362962"/>
  </r>
  <r>
    <d v="2011-08-14T00:00:00"/>
    <x v="1"/>
    <x v="1"/>
    <n v="1"/>
    <n v="1"/>
    <n v="0.81538461538461537"/>
    <n v="1.0356164383561621"/>
    <n v="196"/>
    <n v="344"/>
    <n v="1.7551020408163265"/>
    <n v="0.76444444444444448"/>
    <n v="105.93039072708112"/>
    <n v="59"/>
    <n v="77"/>
    <n v="32"/>
    <n v="94"/>
    <n v="36.399262027397256"/>
    <n v="44.123871373150671"/>
    <n v="17.860634071092974"/>
    <n v="20762.356582507899"/>
    <n v="2182.9500602739722"/>
    <n v="3645.6634620493151"/>
    <n v="3557.2671715068491"/>
    <n v="1781.5718747987357"/>
    <n v="13960.804134426971"/>
    <n v="4950.2996357260272"/>
    <n v="1411.9638839408215"/>
    <n v="1678.8996026827397"/>
    <n v="2263.7648548870316"/>
    <n v="1471.1483494655638"/>
    <n v="660.26340207989676"/>
    <n v="3645.9865159170959"/>
    <n v="618.30255018082198"/>
    <n v="2233.680388208219"/>
    <n v="3723.7848451506848"/>
    <n v="1637.0595755835614"/>
    <n v="2490.2145040106038"/>
    <n v="1596.7594040299716"/>
    <n v="728.34148418309985"/>
    <n v="3397.5119668996122"/>
    <n v="39199.29712425475"/>
    <n v="18194.994507011066"/>
    <n v="21004.30261724368"/>
    <n v="2832.9891640631022"/>
    <n v="2418.5762685253653"/>
    <n v="2107.2541414880407"/>
    <n v="2220.7174024999194"/>
    <n v="9579.5369765764281"/>
    <n v="11424.765640667256"/>
    <n v="3.9275248109589032"/>
    <n v="4.4819100273972596"/>
    <n v="458"/>
    <n v="17"/>
    <n v="196"/>
    <n v="13"/>
    <n v="10"/>
    <n v="262"/>
    <n v="16"/>
    <n v="26"/>
    <n v="1054.3038657763404"/>
    <n v="704.57029568765131"/>
    <n v="19"/>
    <n v="32.806010712328771"/>
    <n v="4.5493425095890405"/>
    <n v="8891.5662562528669"/>
    <n v="148"/>
    <n v="0"/>
    <n v="2.3622725189133811"/>
    <n v="141.92096363002486"/>
  </r>
  <r>
    <d v="2011-08-13T00:00:00"/>
    <x v="1"/>
    <x v="1"/>
    <n v="7"/>
    <n v="1"/>
    <n v="0.97435897435897434"/>
    <n v="1.0328767123287648"/>
    <n v="240"/>
    <n v="395"/>
    <n v="1.6458333333333333"/>
    <n v="0.87777777777777777"/>
    <n v="99.350069687390246"/>
    <n v="72"/>
    <n v="85"/>
    <n v="35"/>
    <n v="111"/>
    <n v="34.954293817293433"/>
    <n v="47.339578375890405"/>
    <n v="17.671951171566082"/>
    <n v="23844.016724973659"/>
    <n v="2672.1568767123276"/>
    <n v="4132.1170157386723"/>
    <n v="3684.5927408219177"/>
    <n v="2049.6548703224444"/>
    <n v="16649.808974802952"/>
    <n v="5487.8241293150686"/>
    <n v="1656.8852431561643"/>
    <n v="1961.5865800438353"/>
    <n v="2772.5118457100016"/>
    <n v="1430.083329333047"/>
    <n v="826.31311133866598"/>
    <n v="4077.3876661333543"/>
    <n v="679.02827794520545"/>
    <n v="2728.8310382465756"/>
    <n v="4578.6432683561643"/>
    <n v="2031.589037589041"/>
    <n v="2804.4902424639236"/>
    <n v="1748.0047466017588"/>
    <n v="835.3044090199038"/>
    <n v="4630.2922240513999"/>
    <n v="45640.561176338037"/>
    <n v="20283.072311350337"/>
    <n v="25357.48886498771"/>
    <n v="2947.6844825239655"/>
    <n v="2904.6594394794238"/>
    <n v="2237.2595382929958"/>
    <n v="2379.1683919714487"/>
    <n v="10468.771852267833"/>
    <n v="14888.717012719866"/>
    <n v="4.2438795616438352"/>
    <n v="4.3978011438356157"/>
    <n v="543"/>
    <n v="20"/>
    <n v="240"/>
    <n v="18"/>
    <n v="12"/>
    <n v="303"/>
    <n v="21"/>
    <n v="27"/>
    <n v="1233.2955783603793"/>
    <n v="796.65873843670727"/>
    <n v="23"/>
    <n v="32.977283260273971"/>
    <n v="4.4403623671232877"/>
    <n v="9220.8284027758964"/>
    <n v="150"/>
    <n v="0"/>
    <n v="2.7500228566615479"/>
    <n v="169.04992576658472"/>
  </r>
  <r>
    <d v="2011-08-12T00:00:00"/>
    <x v="1"/>
    <x v="1"/>
    <n v="6"/>
    <n v="1"/>
    <n v="1"/>
    <n v="1.0301369863013674"/>
    <n v="250"/>
    <n v="418"/>
    <n v="1.6719999999999999"/>
    <n v="0.92888888888888888"/>
    <n v="98.966794520547936"/>
    <n v="76"/>
    <n v="95"/>
    <n v="38"/>
    <n v="111"/>
    <n v="36.808233351598169"/>
    <n v="47.65358002191779"/>
    <n v="17.673148280725652"/>
    <n v="24741.698630136983"/>
    <n v="2780.3944109589033"/>
    <n v="4104.4669860821914"/>
    <n v="3793.7067484931504"/>
    <n v="2206.465209863014"/>
    <n v="17417.45409665753"/>
    <n v="6294.207903123287"/>
    <n v="1810.8360408328761"/>
    <n v="1961.7194591605476"/>
    <n v="2779.2629243146412"/>
    <n v="1398.9221238704251"/>
    <n v="873.04485329672093"/>
    <n v="5015.5335016349236"/>
    <n v="774.43521928767132"/>
    <n v="2741.3274259287664"/>
    <n v="4454.9057049863013"/>
    <n v="2128.7670927780814"/>
    <n v="3047.9437258756625"/>
    <n v="1670.9412176031196"/>
    <n v="917.57728372339602"/>
    <n v="4462.973215778642"/>
    <n v="47688.291887193409"/>
    <n v="20792.331073122317"/>
    <n v="26895.960814071095"/>
    <n v="2958.2512242129033"/>
    <n v="2794.8351848457805"/>
    <n v="2292.4613897453055"/>
    <n v="2444.6623755887667"/>
    <n v="10490.210174392756"/>
    <n v="16405.750639678336"/>
    <n v="3.9916694465753415"/>
    <n v="4.4019182465753426"/>
    <n v="570"/>
    <n v="20"/>
    <n v="250"/>
    <n v="18"/>
    <n v="13"/>
    <n v="320"/>
    <n v="20"/>
    <n v="32"/>
    <n v="1252.9752291103562"/>
    <n v="820.8248589907904"/>
    <n v="22"/>
    <n v="34.319334575342467"/>
    <n v="4.4010397742465743"/>
    <n v="9230.1710693370187"/>
    <n v="150"/>
    <n v="0"/>
    <n v="2.9139179124664878"/>
    <n v="179.30640542714065"/>
  </r>
  <r>
    <d v="2011-08-11T00:00:00"/>
    <x v="1"/>
    <x v="1"/>
    <n v="5"/>
    <n v="1"/>
    <n v="0.90769230769230769"/>
    <n v="1.02739726027397"/>
    <n v="229"/>
    <n v="365"/>
    <n v="1.5938864628820961"/>
    <n v="0.81111111111111112"/>
    <n v="100.51292788087666"/>
    <n v="65"/>
    <n v="77"/>
    <n v="33"/>
    <n v="96"/>
    <n v="37.76450704225352"/>
    <n v="45.908836363636354"/>
    <n v="17.914387499999997"/>
    <n v="23017.460484720756"/>
    <n v="2553.1886301369855"/>
    <n v="3845.7766204425707"/>
    <n v="3811.7971232876716"/>
    <n v="1928.9447317175973"/>
    <n v="15984.130639409897"/>
    <n v="5362.5599999999995"/>
    <n v="1514.9915999999996"/>
    <n v="1719.7811999999997"/>
    <n v="2414.9661735943064"/>
    <n v="1439.8991757474828"/>
    <n v="786.42996080178148"/>
    <n v="3956.0374898564273"/>
    <n v="658.05300000000011"/>
    <n v="2463.384"/>
    <n v="3967.0124999999994"/>
    <n v="1900.6080000000002"/>
    <n v="2615.3255751945094"/>
    <n v="1747.1444802490344"/>
    <n v="833.71281364556296"/>
    <n v="3792.8746309108928"/>
    <n v="43157.039414857732"/>
    <n v="19423.996654680515"/>
    <n v="23733.042760177217"/>
    <n v="2891.1661959924413"/>
    <n v="2611.1377855111341"/>
    <n v="2245.8788851876525"/>
    <n v="2327.9078463301871"/>
    <n v="10076.090713021415"/>
    <n v="13656.952047155803"/>
    <n v="4.1292986301369856"/>
    <n v="4.5427585616438346"/>
    <n v="500"/>
    <n v="18"/>
    <n v="229"/>
    <n v="16"/>
    <n v="12"/>
    <n v="271"/>
    <n v="17"/>
    <n v="27"/>
    <n v="1172.1507306224432"/>
    <n v="753.56824223733247"/>
    <n v="21"/>
    <n v="33.253044520547945"/>
    <n v="4.2833654794520548"/>
    <n v="9311.773736078143"/>
    <n v="150"/>
    <n v="0"/>
    <n v="2.5487134280576824"/>
    <n v="158.22028506784812"/>
  </r>
  <r>
    <d v="2011-08-10T00:00:00"/>
    <x v="1"/>
    <x v="1"/>
    <n v="4"/>
    <n v="1"/>
    <n v="0.87692307692307692"/>
    <n v="1.0246575342465727"/>
    <n v="212"/>
    <n v="362"/>
    <n v="1.7075471698113207"/>
    <n v="0.80444444444444441"/>
    <n v="101.4050419229775"/>
    <n v="62"/>
    <n v="79"/>
    <n v="33"/>
    <n v="96"/>
    <n v="39.175016655202555"/>
    <n v="49.119680569464492"/>
    <n v="17.819328296095886"/>
    <n v="21497.868887671229"/>
    <n v="2411.1918246575342"/>
    <n v="3749.2105302322448"/>
    <n v="3502.2345336986305"/>
    <n v="1895.5346168446783"/>
    <n v="14762.081031553211"/>
    <n v="5523.6773483835605"/>
    <n v="1620.9494587923282"/>
    <n v="1710.655516425205"/>
    <n v="2512.4696334438913"/>
    <n v="1439.8562664594822"/>
    <n v="719.64560525346451"/>
    <n v="4183.3108184442553"/>
    <n v="673.94488142465752"/>
    <n v="2294.8851031671229"/>
    <n v="3894.0722033972597"/>
    <n v="1794.3472548821912"/>
    <n v="2789.6840034692773"/>
    <n v="1586.8625097809879"/>
    <n v="768.39075822149243"/>
    <n v="3512.3121713994742"/>
    <n v="41421.592478801089"/>
    <n v="18963.888457404151"/>
    <n v="22457.704021396941"/>
    <n v="2884.8420189196759"/>
    <n v="2681.9092054923622"/>
    <n v="2137.6133708662724"/>
    <n v="2313.9795992035547"/>
    <n v="10018.344194481864"/>
    <n v="12439.359826915073"/>
    <n v="4.1288639671232863"/>
    <n v="4.4101506849315069"/>
    <n v="482"/>
    <n v="17"/>
    <n v="212"/>
    <n v="15"/>
    <n v="11"/>
    <n v="270"/>
    <n v="17"/>
    <n v="23"/>
    <n v="1121.7993948120961"/>
    <n v="692.14392668990195"/>
    <n v="22"/>
    <n v="34.595458684931515"/>
    <n v="4.5443987112328763"/>
    <n v="8836.8269250748417"/>
    <n v="150"/>
    <n v="0"/>
    <n v="2.5413764705148099"/>
    <n v="149.71802680931293"/>
  </r>
  <r>
    <d v="2011-08-09T00:00:00"/>
    <x v="1"/>
    <x v="1"/>
    <n v="3"/>
    <n v="1"/>
    <n v="0.79487179487179482"/>
    <n v="1.0219178082191753"/>
    <n v="206"/>
    <n v="318"/>
    <n v="1.5436893203883495"/>
    <n v="0.70666666666666667"/>
    <n v="93.918379162531835"/>
    <n v="59"/>
    <n v="71"/>
    <n v="29"/>
    <n v="89"/>
    <n v="36.537174625922013"/>
    <n v="46.307872728578168"/>
    <n v="17.582730346683082"/>
    <n v="19347.186107481557"/>
    <n v="2174.4371050228306"/>
    <n v="3415.4790093825072"/>
    <n v="3574.9395221917812"/>
    <n v="1750.5674687797684"/>
    <n v="12780.63721215033"/>
    <n v="4749.8327013698618"/>
    <n v="1342.9283091287668"/>
    <n v="1564.8630008547943"/>
    <n v="2101.7644709489327"/>
    <n v="1456.785616784505"/>
    <n v="656.29428118484077"/>
    <n v="3442.7796424351445"/>
    <n v="565.9839919232877"/>
    <n v="2110.179778980822"/>
    <n v="3710.434019178083"/>
    <n v="1663.4675417424653"/>
    <n v="2494.9318166576813"/>
    <n v="1666.3779772261259"/>
    <n v="717.96301692543034"/>
    <n v="3170.7925210154199"/>
    <n v="37229.312555682467"/>
    <n v="17835.103180081576"/>
    <n v="19394.209375600894"/>
    <n v="2835.9138306759423"/>
    <n v="2430.4320262712372"/>
    <n v="2119.8473715880355"/>
    <n v="2212.7539963596746"/>
    <n v="9598.9472248948896"/>
    <n v="9795.2621507060012"/>
    <n v="3.9985278904109585"/>
    <n v="4.6259391164383548"/>
    <n v="454"/>
    <n v="17"/>
    <n v="206"/>
    <n v="16"/>
    <n v="10"/>
    <n v="248"/>
    <n v="17"/>
    <n v="23"/>
    <n v="1103.2312427631337"/>
    <n v="679.81360789004498"/>
    <n v="22"/>
    <n v="32.223919191780823"/>
    <n v="4.5398983901369858"/>
    <n v="8966.8341807431661"/>
    <n v="150"/>
    <n v="0"/>
    <n v="2.1628825720064238"/>
    <n v="129.29472917067264"/>
  </r>
  <r>
    <d v="2011-08-08T00:00:00"/>
    <x v="1"/>
    <x v="1"/>
    <n v="2"/>
    <n v="1"/>
    <n v="0.79487179487179482"/>
    <n v="1.019178082191778"/>
    <n v="203"/>
    <n v="335"/>
    <n v="1.6502463054187193"/>
    <n v="0.74444444444444446"/>
    <n v="101.10963359927743"/>
    <n v="62"/>
    <n v="75"/>
    <n v="30"/>
    <n v="90"/>
    <n v="35.130372546745321"/>
    <n v="49.65433336109588"/>
    <n v="17.692598769863011"/>
    <n v="20525.255620653319"/>
    <n v="2102.4783196347025"/>
    <n v="3225.6491074899891"/>
    <n v="3494.7450739726028"/>
    <n v="1658.6482428493148"/>
    <n v="14248.691515976114"/>
    <n v="4812.8610389041087"/>
    <n v="1489.6300008328765"/>
    <n v="1592.3338892876711"/>
    <n v="2161.1338318613716"/>
    <n v="1441.184760700655"/>
    <n v="637.78393956712307"/>
    <n v="3654.7223968955063"/>
    <n v="598.04806487671249"/>
    <n v="2213.9726413150684"/>
    <n v="3752.3371660273979"/>
    <n v="1727.1072473424656"/>
    <n v="2367.282398387847"/>
    <n v="1660.9746163570144"/>
    <n v="740.14755349456323"/>
    <n v="3523.0605513222199"/>
    <n v="38814.023988874324"/>
    <n v="17387.549524680486"/>
    <n v="21426.474464193838"/>
    <n v="2844.999447701864"/>
    <n v="2497.9195794890975"/>
    <n v="2080.8275018650806"/>
    <n v="2185.8928732874906"/>
    <n v="9609.6394023435314"/>
    <n v="11816.835061850306"/>
    <n v="4.1645255671232873"/>
    <n v="4.4933433150684925"/>
    <n v="460"/>
    <n v="16"/>
    <n v="203"/>
    <n v="16"/>
    <n v="11"/>
    <n v="257"/>
    <n v="18"/>
    <n v="24"/>
    <n v="1114.4539185045394"/>
    <n v="692.9350441611839"/>
    <n v="22"/>
    <n v="32.395220602739727"/>
    <n v="4.4396413808219179"/>
    <n v="8872.9040091917632"/>
    <n v="150"/>
    <n v="0"/>
    <n v="2.4148209472341158"/>
    <n v="142.8431630946256"/>
  </r>
  <r>
    <d v="2011-08-07T00:00:00"/>
    <x v="1"/>
    <x v="1"/>
    <n v="1"/>
    <n v="1"/>
    <n v="0.81538461538461537"/>
    <n v="1.0164383561643806"/>
    <n v="210"/>
    <n v="311"/>
    <n v="1.480952380952381"/>
    <n v="0.69111111111111112"/>
    <n v="92.379294559686883"/>
    <n v="56"/>
    <n v="66"/>
    <n v="27"/>
    <n v="84"/>
    <n v="38.959369068942273"/>
    <n v="50.320245795068494"/>
    <n v="18.003187280782772"/>
    <n v="19399.651857534245"/>
    <n v="2138.6327671232871"/>
    <n v="3542.1281071207586"/>
    <n v="3611.1289512328767"/>
    <n v="1711.9711229841939"/>
    <n v="12673.056443319701"/>
    <n v="4753.0430264109573"/>
    <n v="1358.6466364668493"/>
    <n v="1512.2677315857529"/>
    <n v="2183.1834057383953"/>
    <n v="1438.3132679288835"/>
    <n v="690.90660732755578"/>
    <n v="3311.5541134687251"/>
    <n v="528.62091909041101"/>
    <n v="2110.5752805698626"/>
    <n v="3428.1261773150686"/>
    <n v="1583.0099448986296"/>
    <n v="2351.7792315610809"/>
    <n v="1708.8182975474376"/>
    <n v="718.91750251667872"/>
    <n v="2870.817290248775"/>
    <n v="36812.574340995059"/>
    <n v="17957.146493957858"/>
    <n v="18855.427847037201"/>
    <n v="2842.2101643094729"/>
    <n v="2386.1734663741408"/>
    <n v="2065.3066499011829"/>
    <n v="2203.7738224036138"/>
    <n v="9497.4641029884115"/>
    <n v="9357.9637440487895"/>
    <n v="4.0869743342465741"/>
    <n v="4.2020315684931502"/>
    <n v="443"/>
    <n v="15"/>
    <n v="210"/>
    <n v="14"/>
    <n v="11"/>
    <n v="233"/>
    <n v="14"/>
    <n v="22"/>
    <n v="1055.3843073021224"/>
    <n v="666.29406916658388"/>
    <n v="22"/>
    <n v="32.733914547945211"/>
    <n v="4.5178412515068498"/>
    <n v="9032.0286481567764"/>
    <n v="150"/>
    <n v="0"/>
    <n v="2.0876182507332004"/>
    <n v="125.70285231358135"/>
  </r>
  <r>
    <d v="2011-08-06T00:00:00"/>
    <x v="1"/>
    <x v="1"/>
    <n v="7"/>
    <n v="1"/>
    <n v="0.97435897435897434"/>
    <n v="1.0136986301369832"/>
    <n v="245"/>
    <n v="407"/>
    <n v="1.6612244897959183"/>
    <n v="0.9044444444444445"/>
    <n v="102.28405926754263"/>
    <n v="73"/>
    <n v="89"/>
    <n v="35"/>
    <n v="114"/>
    <n v="35.610852176560122"/>
    <n v="49.443129843287657"/>
    <n v="16.915156159769282"/>
    <n v="25059.594520547944"/>
    <n v="2717.6315981735152"/>
    <n v="4266.1368015173866"/>
    <n v="3498.1769095890409"/>
    <n v="2177.3123749631191"/>
    <n v="17835.600032651913"/>
    <n v="5768.9580526027403"/>
    <n v="1730.509544515068"/>
    <n v="1928.3278022136983"/>
    <n v="2818.9284783603562"/>
    <n v="1476.4545707239772"/>
    <n v="841.85054005866357"/>
    <n v="4290.5618101885084"/>
    <n v="741.85263764383546"/>
    <n v="2619.5981185753421"/>
    <n v="4743.9800687671232"/>
    <n v="2059.2410538082186"/>
    <n v="2822.0947866958327"/>
    <n v="1710.0606684170691"/>
    <n v="859.10279163821599"/>
    <n v="4773.4136320434018"/>
    <n v="47369.693396847484"/>
    <n v="20470.117921963665"/>
    <n v="26899.575474883823"/>
    <n v="2926.4011488429524"/>
    <n v="2918.9773920929492"/>
    <n v="2308.6961478131643"/>
    <n v="2405.9051463562801"/>
    <n v="10559.979835105347"/>
    <n v="16339.595639778472"/>
    <n v="3.9323347397260262"/>
    <n v="4.1973419178082185"/>
    <n v="556"/>
    <n v="20"/>
    <n v="245"/>
    <n v="19"/>
    <n v="11"/>
    <n v="311"/>
    <n v="19"/>
    <n v="30"/>
    <n v="1217.3419697228017"/>
    <n v="809.40336291963627"/>
    <n v="25"/>
    <n v="31.800664383561649"/>
    <n v="4.5263991232876712"/>
    <n v="9025.813067804449"/>
    <n v="146"/>
    <n v="1"/>
    <n v="2.9802938829783687"/>
    <n v="184.24366763619057"/>
  </r>
  <r>
    <d v="2011-08-05T00:00:00"/>
    <x v="1"/>
    <x v="1"/>
    <n v="6"/>
    <n v="1"/>
    <n v="1"/>
    <n v="1.0109589041095859"/>
    <n v="245"/>
    <n v="438"/>
    <n v="1.7877551020408162"/>
    <n v="0.97333333333333338"/>
    <n v="104.26086038579813"/>
    <n v="76"/>
    <n v="96"/>
    <n v="38"/>
    <n v="120"/>
    <n v="36.388073302325573"/>
    <n v="49.102488303157891"/>
    <n v="16.698882672"/>
    <n v="25543.91079452054"/>
    <n v="2698.6475616438352"/>
    <n v="4105.4233985753417"/>
    <n v="3683.7143802739724"/>
    <n v="2097.5374869041093"/>
    <n v="18355.883090410953"/>
    <n v="6258.748607999999"/>
    <n v="1865.8945555199998"/>
    <n v="2003.8659206399998"/>
    <n v="2702.5372854988727"/>
    <n v="1463.6828882319849"/>
    <n v="854.86727415952043"/>
    <n v="5107.4216362696216"/>
    <n v="751.55370480000011"/>
    <n v="3032.6284799999994"/>
    <n v="4891.0415400000002"/>
    <n v="2130.5447423999999"/>
    <n v="3072.0642521218228"/>
    <n v="1591.5609560530545"/>
    <n v="937.51317674830693"/>
    <n v="5204.6300822768144"/>
    <n v="49176.835907524364"/>
    <n v="20508.901098566985"/>
    <n v="28667.934808957387"/>
    <n v="2990.0441358052763"/>
    <n v="2789.9619051774744"/>
    <n v="2267.6780440675648"/>
    <n v="2491.3771293389182"/>
    <n v="10539.061214389234"/>
    <n v="18128.873594568147"/>
    <n v="4.0130747835616436"/>
    <n v="4.5144863561643831"/>
    <n v="575"/>
    <n v="21"/>
    <n v="245"/>
    <n v="19"/>
    <n v="12"/>
    <n v="330"/>
    <n v="19"/>
    <n v="34"/>
    <n v="1250.9670744422699"/>
    <n v="806.41707496421225"/>
    <n v="23"/>
    <n v="32.306759109589045"/>
    <n v="4.2128961841095887"/>
    <n v="9130.9935332032328"/>
    <n v="146"/>
    <n v="0"/>
    <n v="3.1396292971527737"/>
    <n v="196.35571786957115"/>
  </r>
  <r>
    <d v="2011-08-04T00:00:00"/>
    <x v="1"/>
    <x v="1"/>
    <n v="5"/>
    <n v="1"/>
    <n v="0.90769230769230769"/>
    <n v="1.0082191780821885"/>
    <n v="217"/>
    <n v="364"/>
    <n v="1.6774193548387097"/>
    <n v="0.80888888888888888"/>
    <n v="99.806460858628768"/>
    <n v="67"/>
    <n v="83"/>
    <n v="32"/>
    <n v="96"/>
    <n v="33.682294490593598"/>
    <n v="48.942690783287659"/>
    <n v="18.503945459999994"/>
    <n v="21658.002006322444"/>
    <n v="2364.9372493150681"/>
    <n v="3889.2844054659636"/>
    <n v="3701.804212602739"/>
    <n v="1937.0223381850369"/>
    <n v="14494.828299383775"/>
    <n v="5052.3441735890401"/>
    <n v="1566.1661050652051"/>
    <n v="1776.3787641599995"/>
    <n v="2573.554138262889"/>
    <n v="1452.3261086652535"/>
    <n v="773.70687542620783"/>
    <n v="3595.3019204598936"/>
    <n v="639.51382987397255"/>
    <n v="2400.062421917808"/>
    <n v="3995.8366667397258"/>
    <n v="1803.1211225424654"/>
    <n v="2862.7231453071499"/>
    <n v="1621.0964817103302"/>
    <n v="783.20692710675371"/>
    <n v="3571.5074869497375"/>
    <n v="41256.362339525724"/>
    <n v="19594.724632732323"/>
    <n v="21661.637706793405"/>
    <n v="2895.4119230333263"/>
    <n v="2755.0295698515984"/>
    <n v="2204.0164833676981"/>
    <n v="2390.0023707165665"/>
    <n v="10244.46034696919"/>
    <n v="11417.177359824211"/>
    <n v="4.2114589150684916"/>
    <n v="4.5362266849315054"/>
    <n v="495"/>
    <n v="17"/>
    <n v="217"/>
    <n v="17"/>
    <n v="10"/>
    <n v="278"/>
    <n v="19"/>
    <n v="24"/>
    <n v="1185.525326354152"/>
    <n v="742.38218079581679"/>
    <n v="20"/>
    <n v="33.013873315068494"/>
    <n v="4.4782328087671228"/>
    <n v="9091.556341404983"/>
    <n v="146"/>
    <n v="0"/>
    <n v="2.3826105117054004"/>
    <n v="148.36738155337949"/>
  </r>
  <r>
    <d v="2011-08-03T00:00:00"/>
    <x v="1"/>
    <x v="1"/>
    <n v="4"/>
    <n v="1"/>
    <n v="0.87692307692307692"/>
    <n v="1.0054794520547912"/>
    <n v="230"/>
    <n v="387"/>
    <n v="1.682608695652174"/>
    <n v="0.86"/>
    <n v="98.412878347001396"/>
    <n v="71"/>
    <n v="80"/>
    <n v="33"/>
    <n v="109"/>
    <n v="38.033044698539413"/>
    <n v="52.523730219676196"/>
    <n v="16.273959920170917"/>
    <n v="22634.962019810322"/>
    <n v="2325.1805424657528"/>
    <n v="3914.7584554621703"/>
    <n v="3501.5039408219172"/>
    <n v="1820.6711388796627"/>
    <n v="15723.209027112325"/>
    <n v="5742.9897494794513"/>
    <n v="1733.2830972493146"/>
    <n v="1773.8616312986298"/>
    <n v="2527.5953815401112"/>
    <n v="1404.2033498363196"/>
    <n v="764.28550188331269"/>
    <n v="4554.0502447676517"/>
    <n v="702.698150909589"/>
    <n v="2648.4685687232873"/>
    <n v="4226.7066048493143"/>
    <n v="1940.0403897863009"/>
    <n v="2747.0693773591624"/>
    <n v="1605.7364144267299"/>
    <n v="763.77547715372589"/>
    <n v="4401.3324453288733"/>
    <n v="43728.190754571959"/>
    <n v="19049.599037363114"/>
    <n v="24678.591717208852"/>
    <n v="2878.9007176612477"/>
    <n v="2650.853760589931"/>
    <n v="2165.4378852600503"/>
    <n v="2349.6540444903121"/>
    <n v="10044.84640800154"/>
    <n v="14633.745309207305"/>
    <n v="4.2272426958904106"/>
    <n v="4.4609861095890402"/>
    <n v="523"/>
    <n v="19"/>
    <n v="230"/>
    <n v="17"/>
    <n v="11"/>
    <n v="293"/>
    <n v="19"/>
    <n v="26"/>
    <n v="1124.4962564547175"/>
    <n v="721.24160579074555"/>
    <n v="24"/>
    <n v="31.912876013698632"/>
    <n v="4.399753449863014"/>
    <n v="8814.5642792139643"/>
    <n v="146"/>
    <n v="1"/>
    <n v="2.7997517444401185"/>
    <n v="169.03145011786884"/>
  </r>
  <r>
    <d v="2011-08-02T00:00:00"/>
    <x v="1"/>
    <x v="1"/>
    <n v="3"/>
    <n v="1"/>
    <n v="0.79487179487179482"/>
    <n v="1.0027397260273938"/>
    <n v="206"/>
    <n v="350"/>
    <n v="1.6990291262135921"/>
    <n v="0.77777777777777779"/>
    <n v="98.158601450683875"/>
    <n v="61"/>
    <n v="78"/>
    <n v="33"/>
    <n v="97"/>
    <n v="37.619042790972699"/>
    <n v="43.56943424159401"/>
    <n v="18.052999849738736"/>
    <n v="20220.671898840879"/>
    <n v="2172.453388127853"/>
    <n v="3521.4431364720758"/>
    <n v="3716.1423715068486"/>
    <n v="1631.6177585500525"/>
    <n v="13523.922020439753"/>
    <n v="5229.0469479452049"/>
    <n v="1437.7913299726024"/>
    <n v="1751.1409854246574"/>
    <n v="2100.0574570536428"/>
    <n v="1440.9270520691859"/>
    <n v="631.25160882271757"/>
    <n v="4245.7431453969175"/>
    <n v="616.19854684931522"/>
    <n v="2302.769341369863"/>
    <n v="3810.8333698630136"/>
    <n v="1812.0373216438354"/>
    <n v="2302.1848628708808"/>
    <n v="1645.2245460868985"/>
    <n v="685.88948298391119"/>
    <n v="3908.5396877843368"/>
    <n v="39352.943130037223"/>
    <n v="17674.738276416218"/>
    <n v="21678.20485362101"/>
    <n v="2841.0658751343203"/>
    <n v="2343.4235634421075"/>
    <n v="2089.122576499873"/>
    <n v="2247.9638392761626"/>
    <n v="9521.5758543524626"/>
    <n v="12156.628999268543"/>
    <n v="3.9996374136986304"/>
    <n v="4.495950410958903"/>
    <n v="475"/>
    <n v="17"/>
    <n v="206"/>
    <n v="16"/>
    <n v="11"/>
    <n v="269"/>
    <n v="16"/>
    <n v="28"/>
    <n v="1162.4683893023416"/>
    <n v="682.44754345577712"/>
    <n v="19"/>
    <n v="34.22767600000001"/>
    <n v="4.3430378871232875"/>
    <n v="9075.1466697703891"/>
    <n v="146"/>
    <n v="0"/>
    <n v="2.3887442971948674"/>
    <n v="148.48085516178773"/>
  </r>
  <r>
    <d v="2011-08-01T00:00:00"/>
    <x v="1"/>
    <x v="1"/>
    <n v="2"/>
    <n v="1"/>
    <n v="0.79487179487179482"/>
    <n v="0.99999999999999656"/>
    <n v="200"/>
    <n v="321"/>
    <n v="1.605"/>
    <n v="0.71333333333333337"/>
    <n v="100.30932307692305"/>
    <n v="58"/>
    <n v="68"/>
    <n v="28"/>
    <n v="84"/>
    <n v="37.872293333333324"/>
    <n v="47.139400285714267"/>
    <n v="18.643294799999996"/>
    <n v="20061.864615384609"/>
    <n v="2141.7899999999995"/>
    <n v="3392.64"/>
    <n v="3552.2495999999992"/>
    <n v="1769.6120123076917"/>
    <n v="13489.153003076921"/>
    <n v="4771.9089599999988"/>
    <n v="1319.9032079999995"/>
    <n v="1566.0367631999998"/>
    <n v="2295.6412879552072"/>
    <n v="1388.5654433947564"/>
    <n v="648.46985873502138"/>
    <n v="3325.1723411150133"/>
    <n v="567.44582400000002"/>
    <n v="2219.7175679999996"/>
    <n v="3587.70786"/>
    <n v="1575.190656"/>
    <n v="2511.6795828072432"/>
    <n v="1673.0629652286084"/>
    <n v="711.65288275244177"/>
    <n v="3053.6664772117051"/>
    <n v="37811.565454584605"/>
    <n v="17943.573633180968"/>
    <n v="19867.991821403637"/>
    <n v="2864.0385892979007"/>
    <n v="2352.0236509568604"/>
    <n v="2093.3293125890591"/>
    <n v="2222.0659692503787"/>
    <n v="9531.4575220941988"/>
    <n v="10336.534299309438"/>
    <n v="3.9586559999999986"/>
    <n v="4.3502024999999991"/>
    <n v="438"/>
    <n v="16"/>
    <n v="200"/>
    <n v="15"/>
    <n v="11"/>
    <n v="238"/>
    <n v="14"/>
    <n v="23"/>
    <n v="1132.8852095999996"/>
    <n v="673.56736904682532"/>
    <n v="20"/>
    <n v="33.896940000000008"/>
    <n v="4.2428099999999995"/>
    <n v="8905.1088800616853"/>
    <n v="146"/>
    <n v="0"/>
    <n v="2.2310779226840864"/>
    <n v="136.08213576303862"/>
  </r>
  <r>
    <d v="2011-07-31T00:00:00"/>
    <x v="1"/>
    <x v="2"/>
    <n v="1"/>
    <n v="0.85"/>
    <n v="0.76774193548387104"/>
    <n v="0.99726027397259931"/>
    <n v="162"/>
    <n v="253"/>
    <n v="1.5617283950617284"/>
    <n v="0.56222222222222218"/>
    <n v="95.090330148442732"/>
    <n v="43"/>
    <n v="54"/>
    <n v="22"/>
    <n v="70"/>
    <n v="37.8201924564327"/>
    <n v="51.291513034520541"/>
    <n v="17.26858758673972"/>
    <n v="15404.633484047723"/>
    <n v="1857.9091829253202"/>
    <n v="2882.9006859595229"/>
    <n v="3179.4597803835613"/>
    <n v="1437.4816926305966"/>
    <n v="9762.7005079993614"/>
    <n v="3668.5586682739722"/>
    <n v="1128.4132867594519"/>
    <n v="1208.8011310717804"/>
    <n v="1821.6320718484853"/>
    <n v="1165.1724637685966"/>
    <n v="549.23925841857113"/>
    <n v="2469.7292920695509"/>
    <n v="458.52307081643835"/>
    <n v="1589.2636980602738"/>
    <n v="2852.9150597260268"/>
    <n v="1262.8429150684929"/>
    <n v="2054.1407659698289"/>
    <n v="1346.4251574923887"/>
    <n v="576.63807816871611"/>
    <n v="2186.3407420402973"/>
    <n v="29431.860496749483"/>
    <n v="15013.089954640269"/>
    <n v="14418.770542109211"/>
    <n v="2768.2733799782254"/>
    <n v="2155.460497464519"/>
    <n v="1937.1012867758345"/>
    <n v="2037.8097662701884"/>
    <n v="8898.6449304887683"/>
    <n v="5520.1256116204459"/>
    <n v="3.9055164164383553"/>
    <n v="4.5879009041095884"/>
    <n v="351"/>
    <n v="13"/>
    <n v="162"/>
    <n v="12"/>
    <n v="7"/>
    <n v="189"/>
    <n v="11"/>
    <n v="18"/>
    <n v="879.61111741049342"/>
    <n v="542.56756628060282"/>
    <n v="15"/>
    <n v="33.834114520547949"/>
    <n v="4.307944043835616"/>
    <n v="7905.6761056271262"/>
    <n v="146"/>
    <n v="0"/>
    <n v="1.8238504018456023"/>
    <n v="98.75870234321377"/>
  </r>
  <r>
    <d v="2011-07-30T00:00:00"/>
    <x v="1"/>
    <x v="2"/>
    <n v="7"/>
    <n v="0.85"/>
    <n v="0.967741935483871"/>
    <n v="0.99452054794520206"/>
    <n v="214"/>
    <n v="344"/>
    <n v="1.6074766355140186"/>
    <n v="0.76444444444444448"/>
    <n v="93.009338245072058"/>
    <n v="63"/>
    <n v="75"/>
    <n v="30"/>
    <n v="95"/>
    <n v="36.540851662497516"/>
    <n v="47.978381873095891"/>
    <n v="17.143559452239366"/>
    <n v="19903.998384445422"/>
    <n v="2150.7667264692886"/>
    <n v="3563.8065563941664"/>
    <n v="3063.1958949698624"/>
    <n v="1755.5873344480779"/>
    <n v="13672.175325102606"/>
    <n v="5042.6375294246573"/>
    <n v="1439.3514561928766"/>
    <n v="1628.6381479627398"/>
    <n v="2280.3366726408162"/>
    <n v="1134.2574231970741"/>
    <n v="683.43127766763155"/>
    <n v="4012.6017600747518"/>
    <n v="612.42888683835622"/>
    <n v="2197.0002242630135"/>
    <n v="4001.2493924383552"/>
    <n v="1797.5797395287668"/>
    <n v="2524.4456330043504"/>
    <n v="1452.1063026235531"/>
    <n v="737.97369371272305"/>
    <n v="3893.7326137278656"/>
    <n v="38773.650487563471"/>
    <n v="17195.140788658256"/>
    <n v="21578.509698905222"/>
    <n v="2867.126708801412"/>
    <n v="2513.4748662145403"/>
    <n v="2153.0911011968064"/>
    <n v="2293.087822266275"/>
    <n v="9826.7804984790346"/>
    <n v="11751.72920042618"/>
    <n v="3.9497114301369858"/>
    <n v="4.3011450958904103"/>
    <n v="477"/>
    <n v="17"/>
    <n v="214"/>
    <n v="15"/>
    <n v="10"/>
    <n v="263"/>
    <n v="17"/>
    <n v="25"/>
    <n v="979.27450768833012"/>
    <n v="654.43751211875258"/>
    <n v="23"/>
    <n v="34.005795273972609"/>
    <n v="4.4470462400000006"/>
    <n v="7943.2609878316198"/>
    <n v="131"/>
    <n v="0"/>
    <n v="2.716580725719778"/>
    <n v="164.72144808324597"/>
  </r>
  <r>
    <d v="2011-07-29T00:00:00"/>
    <x v="1"/>
    <x v="2"/>
    <n v="6"/>
    <n v="0.85"/>
    <n v="1"/>
    <n v="0.99178082191780481"/>
    <n v="221"/>
    <n v="377"/>
    <n v="1.7058823529411764"/>
    <n v="0.83777777777777773"/>
    <n v="99.616762065331912"/>
    <n v="65"/>
    <n v="85"/>
    <n v="34"/>
    <n v="98"/>
    <n v="37.680042067579897"/>
    <n v="46.390074146398049"/>
    <n v="19.22076501232317"/>
    <n v="22015.304416438354"/>
    <n v="2349.746473972602"/>
    <n v="3758.9169039780818"/>
    <n v="3148.7003151780823"/>
    <n v="1761.3254434191779"/>
    <n v="15696.108227835613"/>
    <n v="5652.0063101369851"/>
    <n v="1577.2625209775338"/>
    <n v="1883.6349712076708"/>
    <n v="2281.2461984471151"/>
    <n v="1238.7384557422833"/>
    <n v="706.22792302090807"/>
    <n v="4886.6912251118847"/>
    <n v="644.99498432876715"/>
    <n v="2546.7037895890408"/>
    <n v="4347.2780584109587"/>
    <n v="1935.9493458410955"/>
    <n v="2642.0558972587719"/>
    <n v="1439.196612979275"/>
    <n v="778.65223547940593"/>
    <n v="4615.0214324524104"/>
    <n v="42952.880870903005"/>
    <n v="17755.059985503103"/>
    <n v="25197.820885399906"/>
    <n v="2898.2817313359747"/>
    <n v="2490.5959891897355"/>
    <n v="2169.2506307128165"/>
    <n v="2287.4348927143733"/>
    <n v="9845.5632439528999"/>
    <n v="15352.257641447002"/>
    <n v="4.160140471232876"/>
    <n v="4.2479782465753422"/>
    <n v="503"/>
    <n v="18"/>
    <n v="221"/>
    <n v="16"/>
    <n v="11"/>
    <n v="282"/>
    <n v="19"/>
    <n v="25"/>
    <n v="1059.101592260336"/>
    <n v="659.40905460018973"/>
    <n v="21"/>
    <n v="33.038266684931514"/>
    <n v="4.2598011967123286"/>
    <n v="8145.2607689684201"/>
    <n v="131"/>
    <n v="0"/>
    <n v="3.093556068996322"/>
    <n v="192.34977775114433"/>
  </r>
  <r>
    <d v="2011-07-28T00:00:00"/>
    <x v="1"/>
    <x v="2"/>
    <n v="5"/>
    <n v="0.85"/>
    <n v="0.88387096774193541"/>
    <n v="0.98904109589040756"/>
    <n v="184"/>
    <n v="317"/>
    <n v="1.7228260869565217"/>
    <n v="0.70444444444444443"/>
    <n v="101.81012230359849"/>
    <n v="54"/>
    <n v="68"/>
    <n v="28"/>
    <n v="88"/>
    <n v="38.156530709184807"/>
    <n v="48.822446784187854"/>
    <n v="16.621338603810706"/>
    <n v="18733.062503862122"/>
    <n v="2097.1011509589034"/>
    <n v="3219.8823349360664"/>
    <n v="3160.8340447561645"/>
    <n v="1597.0674951715068"/>
    <n v="12852.379779957291"/>
    <n v="4655.0967465205467"/>
    <n v="1367.02850995726"/>
    <n v="1462.6777971353422"/>
    <n v="2155.5276621422954"/>
    <n v="1203.0725279255514"/>
    <n v="637.98868894713758"/>
    <n v="3488.2141745981648"/>
    <n v="548.57279209315072"/>
    <n v="2107.797970235616"/>
    <n v="3613.0465474520543"/>
    <n v="1520.1069143671232"/>
    <n v="2241.905824823777"/>
    <n v="1456.9660935478089"/>
    <n v="659.1721289294378"/>
    <n v="3431.480176846921"/>
    <n v="36104.490932582128"/>
    <n v="16332.416801179746"/>
    <n v="19772.074131402376"/>
    <n v="2821.062162995478"/>
    <n v="2365.8668178078001"/>
    <n v="2007.5732359984313"/>
    <n v="2196.5235898389305"/>
    <n v="9391.0258066406404"/>
    <n v="10381.048324761743"/>
    <n v="4.1718648328767109"/>
    <n v="4.3314144452054784"/>
    <n v="422"/>
    <n v="15"/>
    <n v="184"/>
    <n v="13"/>
    <n v="10"/>
    <n v="238"/>
    <n v="14"/>
    <n v="24"/>
    <n v="997.22298435796711"/>
    <n v="638.11082942256053"/>
    <n v="17"/>
    <n v="32.070498945205479"/>
    <n v="4.4206510728767121"/>
    <n v="8077.722396625908"/>
    <n v="131"/>
    <n v="0"/>
    <n v="2.4477288473866392"/>
    <n v="150.93186359849142"/>
  </r>
  <r>
    <d v="2011-07-27T00:00:00"/>
    <x v="1"/>
    <x v="2"/>
    <n v="4"/>
    <n v="0.85"/>
    <n v="0.84516129032258069"/>
    <n v="0.98630136986301031"/>
    <n v="189"/>
    <n v="294"/>
    <n v="1.5555555555555556"/>
    <n v="0.65333333333333332"/>
    <n v="90.635677489496317"/>
    <n v="50"/>
    <n v="61"/>
    <n v="26"/>
    <n v="80"/>
    <n v="37.002245686782672"/>
    <n v="46.665657885774493"/>
    <n v="17.533737123287672"/>
    <n v="17130.143045514804"/>
    <n v="1885.4405914273084"/>
    <n v="3060.5678217672116"/>
    <n v="3185.1942785753427"/>
    <n v="1604.1302940281046"/>
    <n v="11165.691242571453"/>
    <n v="4107.2492712328767"/>
    <n v="1213.3071050301369"/>
    <n v="1402.6989698630136"/>
    <n v="2065.1650389544343"/>
    <n v="1225.6010210395366"/>
    <n v="593.31428193988029"/>
    <n v="2839.1750041921759"/>
    <n v="548.08359583561651"/>
    <n v="1983.7693334794521"/>
    <n v="3272.4287802739732"/>
    <n v="1452.205992328767"/>
    <n v="2098.0050162622711"/>
    <n v="1359.0344549593415"/>
    <n v="634.19607670029347"/>
    <n v="3165.2521539959034"/>
    <n v="32995.32668498595"/>
    <n v="15825.208284226415"/>
    <n v="17170.118400759529"/>
    <n v="2774.5461802113032"/>
    <n v="2186.3821904031497"/>
    <n v="2015.711500055836"/>
    <n v="2131.3810781782522"/>
    <n v="9108.0209488485416"/>
    <n v="8062.097451910995"/>
    <n v="4.2200713972602735"/>
    <n v="4.2474104109589037"/>
    <n v="406"/>
    <n v="15"/>
    <n v="189"/>
    <n v="13"/>
    <n v="10"/>
    <n v="217"/>
    <n v="15"/>
    <n v="20"/>
    <n v="955.27791042605907"/>
    <n v="626.46457127965346"/>
    <n v="19"/>
    <n v="33.415069589041103"/>
    <n v="4.4683672657534244"/>
    <n v="7989.4666987432629"/>
    <n v="131"/>
    <n v="0"/>
    <n v="2.1490944324807533"/>
    <n v="131.06960611266817"/>
  </r>
  <r>
    <d v="2011-07-26T00:00:00"/>
    <x v="1"/>
    <x v="2"/>
    <n v="3"/>
    <n v="0.85"/>
    <n v="0.74193548387096775"/>
    <n v="0.98356164383561306"/>
    <n v="159"/>
    <n v="251"/>
    <n v="1.578616352201258"/>
    <n v="0.55777777777777782"/>
    <n v="99.176536632788327"/>
    <n v="45"/>
    <n v="57"/>
    <n v="22"/>
    <n v="69"/>
    <n v="36.415075145850111"/>
    <n v="47.668258286226639"/>
    <n v="17.49268680957713"/>
    <n v="15769.069324613345"/>
    <n v="1675.5854563853291"/>
    <n v="2592.6192859545736"/>
    <n v="2961.9589614904107"/>
    <n v="1324.4456350260716"/>
    <n v="10565.630898527617"/>
    <n v="3714.3376648767112"/>
    <n v="1048.7016822969861"/>
    <n v="1206.9953898608219"/>
    <n v="1814.7347191900676"/>
    <n v="1197.0629819759672"/>
    <n v="541.33727789929128"/>
    <n v="2416.8997579691927"/>
    <n v="437.96178685479452"/>
    <n v="1691.8371982027393"/>
    <n v="2668.2654230958901"/>
    <n v="1254.7042023452052"/>
    <n v="1948.739686667798"/>
    <n v="1454.8526882304209"/>
    <n v="552.77658639350352"/>
    <n v="2096.3996492069064"/>
    <n v="29467.45812853182"/>
    <n v="14388.527822828104"/>
    <n v="15078.930305703718"/>
    <n v="2743.9138861619749"/>
    <n v="2103.48770459655"/>
    <n v="1895.8180658065821"/>
    <n v="2055.7112602327165"/>
    <n v="8798.9309167978245"/>
    <n v="6279.9993889058915"/>
    <n v="3.9237256767123276"/>
    <n v="4.273560890410959"/>
    <n v="352"/>
    <n v="12"/>
    <n v="159"/>
    <n v="11"/>
    <n v="9"/>
    <n v="193"/>
    <n v="11"/>
    <n v="20"/>
    <n v="865.28602295233406"/>
    <n v="570.71079974624411"/>
    <n v="16"/>
    <n v="32.849344931506856"/>
    <n v="4.4203638093150683"/>
    <n v="7809.0057406263786"/>
    <n v="131"/>
    <n v="0"/>
    <n v="1.9309667333519211"/>
    <n v="115.10633821147876"/>
  </r>
  <r>
    <d v="2011-07-25T00:00:00"/>
    <x v="1"/>
    <x v="2"/>
    <n v="2"/>
    <n v="0.85"/>
    <n v="0.74193548387096775"/>
    <n v="0.98082191780821582"/>
    <n v="155"/>
    <n v="267"/>
    <n v="1.7225806451612904"/>
    <n v="0.59333333333333338"/>
    <n v="104.34136923809388"/>
    <n v="50"/>
    <n v="57"/>
    <n v="24"/>
    <n v="69"/>
    <n v="35.324924073230058"/>
    <n v="47.912332687397246"/>
    <n v="18.642712725670041"/>
    <n v="16172.912231904551"/>
    <n v="1721.8090859036672"/>
    <n v="2646.5519694734426"/>
    <n v="2909.908009380822"/>
    <n v="1304.2023192859035"/>
    <n v="11034.059019668048"/>
    <n v="3779.7668758356162"/>
    <n v="1149.8959844975338"/>
    <n v="1286.3471780712327"/>
    <n v="1675.3295731177543"/>
    <n v="1244.5283752642517"/>
    <n v="517.19592470568762"/>
    <n v="2778.9561653166893"/>
    <n v="464.9407879561644"/>
    <n v="1781.9489059068492"/>
    <n v="3028.0886812602739"/>
    <n v="1278.6056206027395"/>
    <n v="1832.1873915608148"/>
    <n v="1361.1491927862435"/>
    <n v="570.38269211844124"/>
    <n v="2789.8647192605281"/>
    <n v="30664.315351938625"/>
    <n v="14061.435447693362"/>
    <n v="16602.879904245267"/>
    <n v="2724.1456093753941"/>
    <n v="2108.9322430334096"/>
    <n v="1878.9914240891092"/>
    <n v="2015.4138893633585"/>
    <n v="8727.4831658612711"/>
    <n v="7875.3967383839918"/>
    <n v="3.8625168328767114"/>
    <n v="4.1983827534246565"/>
    <n v="355"/>
    <n v="13"/>
    <n v="155"/>
    <n v="11"/>
    <n v="8"/>
    <n v="200"/>
    <n v="12"/>
    <n v="19"/>
    <n v="840.98441073976255"/>
    <n v="532.74335032859244"/>
    <n v="14"/>
    <n v="31.9147175890411"/>
    <n v="4.3941165150684931"/>
    <n v="7694.9020649316335"/>
    <n v="131"/>
    <n v="0"/>
    <n v="2.157646681419171"/>
    <n v="126.73954125378066"/>
  </r>
  <r>
    <d v="2011-07-24T00:00:00"/>
    <x v="1"/>
    <x v="2"/>
    <n v="1"/>
    <n v="0.85"/>
    <n v="0.76774193548387104"/>
    <n v="0.97808219178081857"/>
    <n v="157"/>
    <n v="289"/>
    <n v="1.8407643312101911"/>
    <n v="0.64222222222222225"/>
    <n v="107.40817880734384"/>
    <n v="49"/>
    <n v="61"/>
    <n v="26"/>
    <n v="77"/>
    <n v="38.182622991780811"/>
    <n v="46.479150161601673"/>
    <n v="18.241521734324849"/>
    <n v="16863.084072752983"/>
    <n v="1758.3295243835616"/>
    <n v="2866.8558234476709"/>
    <n v="3203.2486024767122"/>
    <n v="1338.4073336115246"/>
    <n v="11212.901837600635"/>
    <n v="4200.0885290958895"/>
    <n v="1208.4579042016435"/>
    <n v="1404.5971735430135"/>
    <n v="1816.6443258081697"/>
    <n v="1202.9290608475728"/>
    <n v="532.48043412369225"/>
    <n v="3261.0897860611121"/>
    <n v="489.87152763287679"/>
    <n v="1955.2763639232871"/>
    <n v="3194.0427667123281"/>
    <n v="1503.4551131178077"/>
    <n v="1921.6057690998566"/>
    <n v="1331.5628682480055"/>
    <n v="607.85408785708182"/>
    <n v="3281.6230461813548"/>
    <n v="32577.202975363394"/>
    <n v="14821.588305520287"/>
    <n v="17755.6146698431"/>
    <n v="2751.2700646304875"/>
    <n v="2173.5776202846127"/>
    <n v="1931.3639505776005"/>
    <n v="2022.6812776425268"/>
    <n v="8878.892913135227"/>
    <n v="8876.7217567078806"/>
    <n v="4.0161075945205464"/>
    <n v="4.2289380821917799"/>
    <n v="370"/>
    <n v="13"/>
    <n v="157"/>
    <n v="12"/>
    <n v="8"/>
    <n v="213"/>
    <n v="15"/>
    <n v="22"/>
    <n v="943.75945981349139"/>
    <n v="617.02343365652155"/>
    <n v="16"/>
    <n v="32.857426575342473"/>
    <n v="4.4505298290410957"/>
    <n v="7938.7565832766813"/>
    <n v="131"/>
    <n v="0"/>
    <n v="2.2365737610907526"/>
    <n v="135.53904328124503"/>
  </r>
  <r>
    <d v="2011-07-23T00:00:00"/>
    <x v="1"/>
    <x v="2"/>
    <n v="7"/>
    <n v="0.85"/>
    <n v="0.967741935483871"/>
    <n v="0.97534246575342132"/>
    <n v="208"/>
    <n v="347"/>
    <n v="1.6682692307692308"/>
    <n v="0.77111111111111108"/>
    <n v="102.37947231381079"/>
    <n v="64"/>
    <n v="77"/>
    <n v="30"/>
    <n v="89"/>
    <n v="34.366151815797139"/>
    <n v="50.799048382027387"/>
    <n v="19.244816610189314"/>
    <n v="21294.930241272647"/>
    <n v="2198.1482280159075"/>
    <n v="3554.1007545523644"/>
    <n v="3013.6535786958902"/>
    <n v="1732.9410086858152"/>
    <n v="15192.383127354482"/>
    <n v="4845.6274060273963"/>
    <n v="1523.9714514608215"/>
    <n v="1712.7886783068489"/>
    <n v="2162.6174265360823"/>
    <n v="1223.079950543357"/>
    <n v="656.82560910513166"/>
    <n v="4039.8645496104955"/>
    <n v="625.93010709041084"/>
    <n v="2198.9215302136986"/>
    <n v="3915.8964830684927"/>
    <n v="1685.5861048109584"/>
    <n v="2429.6547603516242"/>
    <n v="1424.5313403112298"/>
    <n v="775.84357144239846"/>
    <n v="3796.3045530783074"/>
    <n v="40001.800230267181"/>
    <n v="16973.248000223895"/>
    <n v="23028.552230043286"/>
    <n v="2876.416679608421"/>
    <n v="2561.3953712212547"/>
    <n v="2075.7207983560038"/>
    <n v="2215.5381870976735"/>
    <n v="9729.0710362833524"/>
    <n v="13299.481193759933"/>
    <n v="4.2547610958904096"/>
    <n v="4.369610520547945"/>
    <n v="468"/>
    <n v="17"/>
    <n v="208"/>
    <n v="15"/>
    <n v="12"/>
    <n v="260"/>
    <n v="17"/>
    <n v="24"/>
    <n v="1077.4941068856724"/>
    <n v="637.47477859064384"/>
    <n v="20"/>
    <n v="34.839861863013702"/>
    <n v="4.3546779989041093"/>
    <n v="7962.398213237213"/>
    <n v="130"/>
    <n v="0"/>
    <n v="2.8921628400547852"/>
    <n v="177.14270946187142"/>
  </r>
  <r>
    <d v="2011-07-22T00:00:00"/>
    <x v="1"/>
    <x v="2"/>
    <n v="6"/>
    <n v="0.85"/>
    <n v="1"/>
    <n v="0.97260273972602407"/>
    <n v="215"/>
    <n v="368"/>
    <n v="1.7116279069767442"/>
    <n v="0.81777777777777783"/>
    <n v="99.507638611022585"/>
    <n v="68"/>
    <n v="80"/>
    <n v="34"/>
    <n v="99"/>
    <n v="36.237424598296933"/>
    <n v="45.668181072038671"/>
    <n v="17.300178793524282"/>
    <n v="21394.142301369855"/>
    <n v="2412.4889794520541"/>
    <n v="3730.7592433972609"/>
    <n v="3105.2543000547944"/>
    <n v="1901.8698450410961"/>
    <n v="15068.747892328756"/>
    <n v="5363.1388405479456"/>
    <n v="1552.7181564493148"/>
    <n v="1712.717700558904"/>
    <n v="2324.0761774536463"/>
    <n v="1138.7366010749577"/>
    <n v="743.14028005006628"/>
    <n v="4422.6216389774954"/>
    <n v="688.09939594520552"/>
    <n v="2363.3222136986296"/>
    <n v="3940.2256043835609"/>
    <n v="1809.4285361095888"/>
    <n v="2577.579642789171"/>
    <n v="1342.0415838976517"/>
    <n v="751.2325614699273"/>
    <n v="4130.2219619802345"/>
    <n v="41236.281728515052"/>
    <n v="17614.690235228569"/>
    <n v="23621.591493286487"/>
    <n v="2883.8141357069062"/>
    <n v="2541.9836220058651"/>
    <n v="2151.8094133069917"/>
    <n v="2271.8231966070707"/>
    <n v="9849.4303676268337"/>
    <n v="13772.16112565965"/>
    <n v="3.8491397260273965"/>
    <n v="4.5058595547945197"/>
    <n v="496"/>
    <n v="19"/>
    <n v="215"/>
    <n v="16"/>
    <n v="12"/>
    <n v="281"/>
    <n v="18"/>
    <n v="25"/>
    <n v="1137.9569064084105"/>
    <n v="643.61559259388912"/>
    <n v="21"/>
    <n v="34.173421301369864"/>
    <n v="4.3284353698630138"/>
    <n v="7893.0837935929285"/>
    <n v="130"/>
    <n v="0"/>
    <n v="2.9926948846610366"/>
    <n v="181.7045499483576"/>
  </r>
  <r>
    <d v="2011-07-21T00:00:00"/>
    <x v="1"/>
    <x v="2"/>
    <n v="5"/>
    <n v="0.85"/>
    <n v="0.88387096774193541"/>
    <n v="0.96986301369862682"/>
    <n v="196"/>
    <n v="286"/>
    <n v="1.4591836734693877"/>
    <n v="0.63555555555555554"/>
    <n v="92.30461700650207"/>
    <n v="48"/>
    <n v="63"/>
    <n v="26"/>
    <n v="77"/>
    <n v="36.384798159693936"/>
    <n v="46.407875118904094"/>
    <n v="18.064161834833655"/>
    <n v="18091.704933274406"/>
    <n v="2072.6561192752979"/>
    <n v="3140.4372231782941"/>
    <n v="3105.1617076602734"/>
    <n v="1605.3654591581439"/>
    <n v="12313.396662552994"/>
    <n v="4038.7125957260268"/>
    <n v="1206.6047530915064"/>
    <n v="1390.9404612821916"/>
    <n v="2006.4784948955398"/>
    <n v="1141.0774171550493"/>
    <n v="624.95026024639196"/>
    <n v="2863.751637802744"/>
    <n v="509.80714520547946"/>
    <n v="1915.6792888109587"/>
    <n v="3033.5688553424657"/>
    <n v="1477.3951740493146"/>
    <n v="2314.6507043037709"/>
    <n v="1357.0195127013399"/>
    <n v="703.22567335370763"/>
    <n v="2561.5545730494005"/>
    <n v="33737.069326057652"/>
    <n v="15998.36645265251"/>
    <n v="17738.702873405138"/>
    <n v="2812.3514234987197"/>
    <n v="2336.0081423536344"/>
    <n v="2009.7842320059453"/>
    <n v="2129.3217834940197"/>
    <n v="9287.4655813523186"/>
    <n v="8451.2372920528232"/>
    <n v="4.0512986301369853"/>
    <n v="4.5231753013698617"/>
    <n v="410"/>
    <n v="14"/>
    <n v="196"/>
    <n v="15"/>
    <n v="10"/>
    <n v="214"/>
    <n v="13"/>
    <n v="20"/>
    <n v="1001.3985191322334"/>
    <n v="581.74160600841299"/>
    <n v="21"/>
    <n v="32.265822630136995"/>
    <n v="4.4239956953424651"/>
    <n v="7853.1397763156383"/>
    <n v="130"/>
    <n v="0"/>
    <n v="2.2588039152064332"/>
    <n v="136.4515605646549"/>
  </r>
  <r>
    <d v="2011-07-20T00:00:00"/>
    <x v="1"/>
    <x v="2"/>
    <n v="4"/>
    <n v="0.85"/>
    <n v="0.84516129032258069"/>
    <n v="0.96712328767122957"/>
    <n v="188"/>
    <n v="308"/>
    <n v="1.6382978723404256"/>
    <n v="0.68444444444444441"/>
    <n v="93.897959065822988"/>
    <n v="57"/>
    <n v="68"/>
    <n v="27"/>
    <n v="84"/>
    <n v="36.188780151232876"/>
    <n v="48.808358896803647"/>
    <n v="17.865650879999993"/>
    <n v="17652.816304374723"/>
    <n v="1881.7594775342463"/>
    <n v="3125.6963320991963"/>
    <n v="3083.6759225424648"/>
    <n v="1491.9794963977729"/>
    <n v="11833.224030869536"/>
    <n v="4523.5975189041092"/>
    <n v="1317.8256902136984"/>
    <n v="1500.7146739199995"/>
    <n v="2053.7288138356494"/>
    <n v="1194.4741434671396"/>
    <n v="607.7626325690909"/>
    <n v="3486.1722931659278"/>
    <n v="541.35173273424664"/>
    <n v="2121.697825665753"/>
    <n v="3475.4983951780819"/>
    <n v="1597.0154748493148"/>
    <n v="2208.9144956551577"/>
    <n v="1442.9548569070403"/>
    <n v="623.30230622044542"/>
    <n v="3460.3917696447534"/>
    <n v="34612.277093374178"/>
    <n v="15832.488999693956"/>
    <n v="18779.788093680218"/>
    <n v="2774.8773335811547"/>
    <n v="2311.1604558411555"/>
    <n v="2021.6427762626931"/>
    <n v="2128.5712863336576"/>
    <n v="9236.2518520186604"/>
    <n v="9543.5362416615608"/>
    <n v="3.998209906849314"/>
    <n v="4.3951578219178078"/>
    <n v="424"/>
    <n v="15"/>
    <n v="188"/>
    <n v="14"/>
    <n v="9"/>
    <n v="236"/>
    <n v="14"/>
    <n v="23"/>
    <n v="942.18665039312214"/>
    <n v="604.53697807313358"/>
    <n v="21"/>
    <n v="33.007767780821922"/>
    <n v="4.3281540438356165"/>
    <n v="7941.0067897815679"/>
    <n v="130"/>
    <n v="0"/>
    <n v="2.3649127359827871"/>
    <n v="144.45990841292476"/>
  </r>
  <r>
    <d v="2011-07-19T00:00:00"/>
    <x v="1"/>
    <x v="2"/>
    <n v="3"/>
    <n v="0.85"/>
    <n v="0.74193548387096775"/>
    <n v="0.96438356164383232"/>
    <n v="163"/>
    <n v="272"/>
    <n v="1.6687116564417177"/>
    <n v="0.60444444444444445"/>
    <n v="98.121824443908267"/>
    <n v="50"/>
    <n v="60"/>
    <n v="24"/>
    <n v="71"/>
    <n v="36.492893887920296"/>
    <n v="46.29345731506848"/>
    <n v="17.623353866718112"/>
    <n v="15993.857384357047"/>
    <n v="1749.6786605391071"/>
    <n v="2762.8731772210344"/>
    <n v="3095.8082851068484"/>
    <n v="1293.5617141903667"/>
    <n v="10591.292868377906"/>
    <n v="4014.2183276712326"/>
    <n v="1111.0429755616435"/>
    <n v="1251.2581245369861"/>
    <n v="1754.1289999809073"/>
    <n v="1176.6288049922005"/>
    <n v="498.88452136590945"/>
    <n v="2946.8771014308459"/>
    <n v="500.87936455890406"/>
    <n v="1758.9230157150685"/>
    <n v="3078.2505889315066"/>
    <n v="1320.7089039780819"/>
    <n v="1910.4559678767826"/>
    <n v="1409.2106538776122"/>
    <n v="589.18976095836388"/>
    <n v="2749.9054904708019"/>
    <n v="30778.817345849573"/>
    <n v="14490.741885570023"/>
    <n v="16288.075460279553"/>
    <n v="2755.5943405464468"/>
    <n v="2071.5582481202109"/>
    <n v="1899.6866976344145"/>
    <n v="2005.3798276329699"/>
    <n v="8732.219113934043"/>
    <n v="7555.8563463455066"/>
    <n v="3.9370314082191773"/>
    <n v="4.5093593424657534"/>
    <n v="368"/>
    <n v="13"/>
    <n v="163"/>
    <n v="12"/>
    <n v="9"/>
    <n v="205"/>
    <n v="13"/>
    <n v="21"/>
    <n v="921.45464237351678"/>
    <n v="568.81872729525162"/>
    <n v="16"/>
    <n v="35.058289863013698"/>
    <n v="4.2758162345205477"/>
    <n v="7886.1232164138182"/>
    <n v="130"/>
    <n v="0"/>
    <n v="2.0654097093459423"/>
    <n v="125.29288815599656"/>
  </r>
  <r>
    <d v="2011-07-18T00:00:00"/>
    <x v="1"/>
    <x v="2"/>
    <n v="2"/>
    <n v="0.85"/>
    <n v="0.74193548387096775"/>
    <n v="0.96164383561643507"/>
    <n v="155"/>
    <n v="270"/>
    <n v="1.7419354838709677"/>
    <n v="0.6"/>
    <n v="101.26909207475089"/>
    <n v="47"/>
    <n v="58"/>
    <n v="25"/>
    <n v="69"/>
    <n v="37.459536657534244"/>
    <n v="48.242724117041092"/>
    <n v="18.558489205479447"/>
    <n v="15696.709271586387"/>
    <n v="1685.8648861246129"/>
    <n v="2819.5169916408304"/>
    <n v="3083.492013632876"/>
    <n v="1371.9896979796729"/>
    <n v="10107.575454457623"/>
    <n v="3933.2513490410956"/>
    <n v="1206.0681029260272"/>
    <n v="1280.5357551780819"/>
    <n v="1790.8055700806622"/>
    <n v="1144.5371779489672"/>
    <n v="540.90779690764441"/>
    <n v="2943.6046622079321"/>
    <n v="491.43426558904105"/>
    <n v="1706.7375517808214"/>
    <n v="3049.5363558904105"/>
    <n v="1325.6638421917805"/>
    <n v="1954.3857667317227"/>
    <n v="1321.2425020448429"/>
    <n v="585.79697872370457"/>
    <n v="2711.9467679517838"/>
    <n v="30375.801380308261"/>
    <n v="14612.674495690924"/>
    <n v="15763.126884617339"/>
    <n v="2734.3112830347754"/>
    <n v="2019.3302473417848"/>
    <n v="1918.4783013740685"/>
    <n v="2000.0364174361882"/>
    <n v="8672.1562491868171"/>
    <n v="7090.9706354305199"/>
    <n v="3.8637156821917795"/>
    <n v="4.2052247602739721"/>
    <n v="354"/>
    <n v="13"/>
    <n v="155"/>
    <n v="12"/>
    <n v="8"/>
    <n v="199"/>
    <n v="12"/>
    <n v="21"/>
    <n v="938.70951009721034"/>
    <n v="576.4636582056786"/>
    <n v="14"/>
    <n v="32.747460602739729"/>
    <n v="4.2278314389041096"/>
    <n v="7736.7207200545072"/>
    <n v="130"/>
    <n v="0"/>
    <n v="2.0374429238162137"/>
    <n v="121.25482218936415"/>
  </r>
  <r>
    <d v="2011-07-17T00:00:00"/>
    <x v="1"/>
    <x v="2"/>
    <n v="1"/>
    <n v="0.85"/>
    <n v="0.76774193548387104"/>
    <n v="0.95890410958903782"/>
    <n v="169"/>
    <n v="272"/>
    <n v="1.6094674556213018"/>
    <n v="0.60444444444444445"/>
    <n v="96.007524870112704"/>
    <n v="49"/>
    <n v="62"/>
    <n v="25"/>
    <n v="70"/>
    <n v="34.945343502406509"/>
    <n v="44.666194586301366"/>
    <n v="19.241788762426612"/>
    <n v="16225.271703049048"/>
    <n v="1850.9591811754303"/>
    <n v="2719.8278584958025"/>
    <n v="2973.3877676712332"/>
    <n v="1444.9201353672117"/>
    <n v="10938.095122690231"/>
    <n v="3878.9331287671225"/>
    <n v="1116.6548646575341"/>
    <n v="1346.9252133698628"/>
    <n v="1757.520969741287"/>
    <n v="1193.1800428710926"/>
    <n v="558.64748133313924"/>
    <n v="2833.1647128490013"/>
    <n v="499.45236164383567"/>
    <n v="1839.2315090410957"/>
    <n v="2960.2766027397256"/>
    <n v="1370.5902641095888"/>
    <n v="2000.6076070600791"/>
    <n v="1441.8833209472725"/>
    <n v="586.21467340770994"/>
    <n v="2640.8451361191842"/>
    <n v="31088.294828553244"/>
    <n v="14676.189856894827"/>
    <n v="16412.104971658417"/>
    <n v="2743.7071751738558"/>
    <n v="2130.588593126563"/>
    <n v="1920.066831472685"/>
    <n v="2041.3585137427754"/>
    <n v="8835.7211135158796"/>
    <n v="7576.3838581425371"/>
    <n v="4.1062832876712321"/>
    <n v="4.2886020547945201"/>
    <n v="375"/>
    <n v="13"/>
    <n v="169"/>
    <n v="12"/>
    <n v="9"/>
    <n v="206"/>
    <n v="13"/>
    <n v="21"/>
    <n v="886.98728397762829"/>
    <n v="579.21285822401762"/>
    <n v="16"/>
    <n v="32.013234246575344"/>
    <n v="4.4190711232876714"/>
    <n v="7803.4168716286822"/>
    <n v="130"/>
    <n v="0"/>
    <n v="2.1031946955607128"/>
    <n v="126.24696132044936"/>
  </r>
  <r>
    <d v="2011-07-16T00:00:00"/>
    <x v="1"/>
    <x v="2"/>
    <n v="7"/>
    <n v="0.85"/>
    <n v="0.967741935483871"/>
    <n v="0.95616438356164057"/>
    <n v="208"/>
    <n v="325"/>
    <n v="1.5625"/>
    <n v="0.72222222222222221"/>
    <n v="95.683014038546489"/>
    <n v="59"/>
    <n v="69"/>
    <n v="29"/>
    <n v="84"/>
    <n v="38.530303767123286"/>
    <n v="48.845455788379766"/>
    <n v="17.626868313111544"/>
    <n v="19902.066920017671"/>
    <n v="2153.5602328767118"/>
    <n v="3344.1618668882015"/>
    <n v="3077.196493019178"/>
    <n v="1768.4726372001765"/>
    <n v="13865.796155786828"/>
    <n v="4931.8788821917806"/>
    <n v="1416.5182178630132"/>
    <n v="1480.6569383013698"/>
    <n v="2297.3209559224169"/>
    <n v="1193.1444593534793"/>
    <n v="680.21760648215104"/>
    <n v="3658.371016598117"/>
    <n v="579.98584479452052"/>
    <n v="2049.798741917808"/>
    <n v="3504.5165732876703"/>
    <n v="1614.8056635616435"/>
    <n v="2379.7245854556991"/>
    <n v="1326.1484472020168"/>
    <n v="736.72111007926708"/>
    <n v="3306.51268082466"/>
    <n v="37633.788014812191"/>
    <n v="16803.108161602588"/>
    <n v="20830.679853209604"/>
    <n v="2869.8502983191693"/>
    <n v="2435.5709643805585"/>
    <n v="2100.0528549889295"/>
    <n v="2221.2481238529499"/>
    <n v="9626.7222415416072"/>
    <n v="11203.957611667996"/>
    <n v="3.931735956164383"/>
    <n v="4.3587597945205481"/>
    <n v="449"/>
    <n v="17"/>
    <n v="208"/>
    <n v="16"/>
    <n v="10"/>
    <n v="241"/>
    <n v="17"/>
    <n v="24"/>
    <n v="1023.7288746384445"/>
    <n v="709.53528585925278"/>
    <n v="20"/>
    <n v="32.789070232876718"/>
    <n v="4.3536874202739719"/>
    <n v="7892.3696382300095"/>
    <n v="129"/>
    <n v="0"/>
    <n v="2.6393441777368678"/>
    <n v="161.47813839697366"/>
  </r>
  <r>
    <d v="2011-07-15T00:00:00"/>
    <x v="1"/>
    <x v="2"/>
    <n v="6"/>
    <n v="0.85"/>
    <n v="1"/>
    <n v="0.95342465753424332"/>
    <n v="223"/>
    <n v="369"/>
    <n v="1.6547085201793721"/>
    <n v="0.82"/>
    <n v="94.755068886295206"/>
    <n v="69"/>
    <n v="82"/>
    <n v="32"/>
    <n v="101"/>
    <n v="36.084926635580146"/>
    <n v="51.443291304246564"/>
    <n v="17.33930478305167"/>
    <n v="21130.380361643831"/>
    <n v="2238.9467616438351"/>
    <n v="3452.1188693917811"/>
    <n v="3012.9347117589041"/>
    <n v="1882.1219698849316"/>
    <n v="15022.151572252049"/>
    <n v="5448.823921972602"/>
    <n v="1646.1853217358901"/>
    <n v="1751.2697830882187"/>
    <n v="2442.1409768612989"/>
    <n v="1193.1088758358662"/>
    <n v="676.71615411435016"/>
    <n v="4534.3130199851939"/>
    <n v="688.78711903561646"/>
    <n v="2310.119966860274"/>
    <n v="4036.2340142465755"/>
    <n v="1756.0045597808214"/>
    <n v="2505.3835989093468"/>
    <n v="1403.6457601515604"/>
    <n v="788.07452605579726"/>
    <n v="4094.0417748065834"/>
    <n v="41006.751810007663"/>
    <n v="17356.245442963835"/>
    <n v="23650.506367043829"/>
    <n v="2898.0177781539783"/>
    <n v="2580.3917300699432"/>
    <n v="2153.3942508852915"/>
    <n v="2275.669756627095"/>
    <n v="9907.4735157363084"/>
    <n v="13743.03285130752"/>
    <n v="4.1337576657534241"/>
    <n v="4.3144432876712324"/>
    <n v="507"/>
    <n v="18"/>
    <n v="223"/>
    <n v="17"/>
    <n v="13"/>
    <n v="284"/>
    <n v="18"/>
    <n v="28"/>
    <n v="1122.9384149375269"/>
    <n v="698.41702927228766"/>
    <n v="24"/>
    <n v="34.538483671232882"/>
    <n v="4.227419204383561"/>
    <n v="7928.1035702695135"/>
    <n v="129"/>
    <n v="0"/>
    <n v="2.9831227805516467"/>
    <n v="183.33725865925447"/>
  </r>
  <r>
    <d v="2011-07-14T00:00:00"/>
    <x v="1"/>
    <x v="2"/>
    <n v="5"/>
    <n v="0.85"/>
    <n v="0.88387096774193541"/>
    <n v="0.95068493150684608"/>
    <n v="190"/>
    <n v="313"/>
    <n v="1.6473684210526316"/>
    <n v="0.69555555555555559"/>
    <n v="95.84950972170148"/>
    <n v="57"/>
    <n v="68"/>
    <n v="28"/>
    <n v="85"/>
    <n v="34.824357635506836"/>
    <n v="47.318578999608597"/>
    <n v="16.755225810410955"/>
    <n v="18211.406847123282"/>
    <n v="2005.2819674768"/>
    <n v="3131.5428204667078"/>
    <n v="3083.1241958136984"/>
    <n v="1546.0272219404328"/>
    <n v="12455.994576379244"/>
    <n v="4353.0447044383545"/>
    <n v="1324.9202119890408"/>
    <n v="1424.1941938849311"/>
    <n v="2102.5145400046354"/>
    <n v="1181.2019162752856"/>
    <n v="650.69946796819079"/>
    <n v="3167.743186064215"/>
    <n v="584.27190162739714"/>
    <n v="2124.202664854794"/>
    <n v="3513.9651350958902"/>
    <n v="1520.5440526027396"/>
    <n v="2182.5615035999272"/>
    <n v="1400.5190735461954"/>
    <n v="708.06839078294922"/>
    <n v="3451.8347862517489"/>
    <n v="35061.831679093229"/>
    <n v="15986.259130398021"/>
    <n v="19075.572548695207"/>
    <n v="2831.2414750853623"/>
    <n v="2366.6815129138986"/>
    <n v="2036.8065867960941"/>
    <n v="2139.0613941805796"/>
    <n v="9373.7909689759344"/>
    <n v="9701.7815797192725"/>
    <n v="3.9025678027397248"/>
    <n v="4.3933942328767115"/>
    <n v="428"/>
    <n v="15"/>
    <n v="190"/>
    <n v="15"/>
    <n v="10"/>
    <n v="238"/>
    <n v="14"/>
    <n v="22"/>
    <n v="1021.1439787132682"/>
    <n v="595.12173644089091"/>
    <n v="18"/>
    <n v="32.59571182191781"/>
    <n v="4.3925458958904109"/>
    <n v="7929.8383657034692"/>
    <n v="129"/>
    <n v="0"/>
    <n v="2.4055436780649919"/>
    <n v="147.87265541624191"/>
  </r>
  <r>
    <d v="2011-07-13T00:00:00"/>
    <x v="1"/>
    <x v="2"/>
    <n v="4"/>
    <n v="0.85"/>
    <n v="0.84516129032258069"/>
    <n v="0.94794520547944883"/>
    <n v="186"/>
    <n v="314"/>
    <n v="1.6881720430107527"/>
    <n v="0.69777777777777783"/>
    <n v="100.09776608270494"/>
    <n v="57"/>
    <n v="70"/>
    <n v="27"/>
    <n v="88"/>
    <n v="34.238113470391539"/>
    <n v="50.372061001643821"/>
    <n v="16.879977890136985"/>
    <n v="18618.184491383119"/>
    <n v="2054.1521281484752"/>
    <n v="3114.1515981094126"/>
    <n v="2988.3107354301369"/>
    <n v="1516.849365202298"/>
    <n v="13053.024920789747"/>
    <n v="4348.2404107397251"/>
    <n v="1360.0456470443833"/>
    <n v="1485.4380543320547"/>
    <n v="2002.5538282614748"/>
    <n v="1163.3601538553505"/>
    <n v="611.44630977208749"/>
    <n v="3416.3638202272505"/>
    <n v="563.7611091945206"/>
    <n v="2124.6187127232879"/>
    <n v="3472.7950592876709"/>
    <n v="1528.3696769753424"/>
    <n v="2180.5395010824909"/>
    <n v="1345.9985665746251"/>
    <n v="640.21233921349699"/>
    <n v="3522.7941513102087"/>
    <n v="35555.605289828585"/>
    <n v="15563.422397501372"/>
    <n v="19992.182892327208"/>
    <n v="2815.8702401072837"/>
    <n v="2185.6496107703506"/>
    <n v="2035.2242709590405"/>
    <n v="2105.8643638979875"/>
    <n v="9142.6084857346614"/>
    <n v="10849.57440659255"/>
    <n v="4.0397836931506843"/>
    <n v="4.2654450821917793"/>
    <n v="428"/>
    <n v="15"/>
    <n v="186"/>
    <n v="12"/>
    <n v="10"/>
    <n v="242"/>
    <n v="14"/>
    <n v="24"/>
    <n v="901.20891060387453"/>
    <n v="593.13921938751525"/>
    <n v="17"/>
    <n v="34.009795917808219"/>
    <n v="4.4924281336986294"/>
    <n v="7750.3656479459405"/>
    <n v="129"/>
    <n v="0"/>
    <n v="2.5795147997469878"/>
    <n v="154.97816195602488"/>
  </r>
  <r>
    <d v="2011-07-12T00:00:00"/>
    <x v="1"/>
    <x v="2"/>
    <n v="3"/>
    <n v="0.85"/>
    <n v="0.74193548387096775"/>
    <n v="0.94520547945205158"/>
    <n v="154"/>
    <n v="252"/>
    <n v="1.6363636363636365"/>
    <n v="0.56000000000000005"/>
    <n v="96.925433415016244"/>
    <n v="46"/>
    <n v="55"/>
    <n v="21"/>
    <n v="71"/>
    <n v="34.765054593788136"/>
    <n v="53.311294947945193"/>
    <n v="17.735664781632252"/>
    <n v="14926.516745912502"/>
    <n v="1766.9669250994255"/>
    <n v="2803.9187484365884"/>
    <n v="3009.6096953424658"/>
    <n v="1287.0022558939461"/>
    <n v="9592.9529713389275"/>
    <n v="3511.2705139726017"/>
    <n v="1119.5371939068491"/>
    <n v="1259.23219949589"/>
    <n v="1738.8407595767144"/>
    <n v="1240.4847969360826"/>
    <n v="526.27324313674296"/>
    <n v="2384.441107725801"/>
    <n v="450.66048558904112"/>
    <n v="1733.1667989041093"/>
    <n v="2856.9633189041092"/>
    <n v="1239.0134952328763"/>
    <n v="1856.8921119043287"/>
    <n v="1415.100558155189"/>
    <n v="543.29651546233617"/>
    <n v="2464.5149131082817"/>
    <n v="28863.327677017405"/>
    <n v="14421.418684844393"/>
    <n v="14441.90899217301"/>
    <n v="2722.840906003596"/>
    <n v="2061.6101072140755"/>
    <n v="1910.2715955972026"/>
    <n v="2031.7779934223981"/>
    <n v="8726.5006022372727"/>
    <n v="5715.4083899357393"/>
    <n v="3.9826928219178073"/>
    <n v="4.4368224657534245"/>
    <n v="347"/>
    <n v="12"/>
    <n v="154"/>
    <n v="12"/>
    <n v="7"/>
    <n v="193"/>
    <n v="14"/>
    <n v="18"/>
    <n v="876.03950190770774"/>
    <n v="581.239179216504"/>
    <n v="17"/>
    <n v="32.838761506849316"/>
    <n v="4.2357045150684929"/>
    <n v="7843.4677752366142"/>
    <n v="129"/>
    <n v="0"/>
    <n v="1.8412658030889073"/>
    <n v="111.95278288506209"/>
  </r>
  <r>
    <d v="2011-07-11T00:00:00"/>
    <x v="1"/>
    <x v="2"/>
    <n v="2"/>
    <n v="0.85"/>
    <n v="0.74193548387096775"/>
    <n v="0.94246575342465433"/>
    <n v="156"/>
    <n v="245"/>
    <n v="1.5705128205128205"/>
    <n v="0.5444444444444444"/>
    <n v="97.271400795404332"/>
    <n v="46"/>
    <n v="55"/>
    <n v="22"/>
    <n v="63"/>
    <n v="35.346378418554174"/>
    <n v="46.072446585803227"/>
    <n v="17.819049567123287"/>
    <n v="15174.338524083076"/>
    <n v="1789.0560752982763"/>
    <n v="2793.237688058683"/>
    <n v="3098.1250833534245"/>
    <n v="1301.901831893239"/>
    <n v="9770.1299960760025"/>
    <n v="3569.9842202739719"/>
    <n v="1013.593824887671"/>
    <n v="1122.600122728767"/>
    <n v="1810.407952807007"/>
    <n v="1187.0313848412079"/>
    <n v="549.39517924638153"/>
    <n v="2159.3436509958137"/>
    <n v="418.93313326027396"/>
    <n v="1581.6992508493151"/>
    <n v="2856.4194246575339"/>
    <n v="1191.0455829041093"/>
    <n v="1933.2968516742933"/>
    <n v="1388.3705390817129"/>
    <n v="543.3085140602924"/>
    <n v="2183.1214868549332"/>
    <n v="28717.670158942994"/>
    <n v="14605.07502501624"/>
    <n v="14112.595133926749"/>
    <n v="2723.9673553840771"/>
    <n v="2115.1018036604473"/>
    <n v="1916.9657606051026"/>
    <n v="2035.5480911345362"/>
    <n v="8791.583010784163"/>
    <n v="5321.012123142591"/>
    <n v="4.192717545205479"/>
    <n v="4.2736769315068486"/>
    <n v="342"/>
    <n v="13"/>
    <n v="156"/>
    <n v="12"/>
    <n v="8"/>
    <n v="186"/>
    <n v="11"/>
    <n v="17"/>
    <n v="922.21341068017261"/>
    <n v="533.9320778120898"/>
    <n v="15"/>
    <n v="32.406233424657543"/>
    <n v="4.4877874323287674"/>
    <n v="7852.7008915836077"/>
    <n v="129"/>
    <n v="0"/>
    <n v="1.7971644824842863"/>
    <n v="109.39996227850193"/>
  </r>
  <r>
    <d v="2011-07-10T00:00:00"/>
    <x v="1"/>
    <x v="2"/>
    <n v="1"/>
    <n v="0.85"/>
    <n v="0.76774193548387104"/>
    <n v="0.93972602739725708"/>
    <n v="166"/>
    <n v="259"/>
    <n v="1.5602409638554218"/>
    <n v="0.5755555555555556"/>
    <n v="95.262715760399075"/>
    <n v="47"/>
    <n v="55"/>
    <n v="23"/>
    <n v="72"/>
    <n v="37.25412589846897"/>
    <n v="49.436593919999993"/>
    <n v="17.577321248219178"/>
    <n v="15813.610816226246"/>
    <n v="1865.2533791427309"/>
    <n v="2848.6795302812911"/>
    <n v="3094.9774141808216"/>
    <n v="1417.1639897967655"/>
    <n v="10318.043261110099"/>
    <n v="3799.920841643835"/>
    <n v="1137.0416601599998"/>
    <n v="1265.5671298717807"/>
    <n v="1774.1738564203797"/>
    <n v="1140.7031352001359"/>
    <n v="522.8618363403408"/>
    <n v="2764.7908037147595"/>
    <n v="441.49896138082198"/>
    <n v="1670.2440819726025"/>
    <n v="2855.6423849589037"/>
    <n v="1311.8595177205475"/>
    <n v="2055.8816788939803"/>
    <n v="1318.6247992823107"/>
    <n v="573.38074255762706"/>
    <n v="2331.3577252989571"/>
    <n v="30160.63877307747"/>
    <n v="14746.446982953652"/>
    <n v="15414.191790123816"/>
    <n v="2772.6883629518597"/>
    <n v="2137.338472469708"/>
    <n v="1892.7868774750189"/>
    <n v="2078.1002055140252"/>
    <n v="8880.9139184106116"/>
    <n v="6533.277871713206"/>
    <n v="3.880686772602739"/>
    <n v="4.5330511643835605"/>
    <n v="363"/>
    <n v="14"/>
    <n v="166"/>
    <n v="11"/>
    <n v="9"/>
    <n v="197"/>
    <n v="12"/>
    <n v="20"/>
    <n v="886.84589569384082"/>
    <n v="558.4144289073472"/>
    <n v="16"/>
    <n v="33.182683780821925"/>
    <n v="4.252823086027397"/>
    <n v="7772.4560390247552"/>
    <n v="129"/>
    <n v="1"/>
    <n v="1.9831815982915362"/>
    <n v="119.48985883816911"/>
  </r>
  <r>
    <d v="2011-07-09T00:00:00"/>
    <x v="1"/>
    <x v="2"/>
    <n v="7"/>
    <n v="0.85"/>
    <n v="0.967741935483871"/>
    <n v="0.93698630136985983"/>
    <n v="205"/>
    <n v="312"/>
    <n v="1.5219512195121951"/>
    <n v="0.69333333333333336"/>
    <n v="95.444808501557404"/>
    <n v="54"/>
    <n v="67"/>
    <n v="29"/>
    <n v="87"/>
    <n v="36.028969067813868"/>
    <n v="45.00858898985355"/>
    <n v="17.026394402040616"/>
    <n v="19566.185742819267"/>
    <n v="2158.3061175430835"/>
    <n v="3548.7288019089706"/>
    <n v="2966.5680428712321"/>
    <n v="1751.111499086169"/>
    <n v="13458.083516495977"/>
    <n v="4359.5052572054783"/>
    <n v="1305.2490807057529"/>
    <n v="1481.2963129775337"/>
    <n v="2279.6549531787477"/>
    <n v="1246.3086004643753"/>
    <n v="704.30192420386743"/>
    <n v="2915.7851730417742"/>
    <n v="572.47168359452053"/>
    <n v="2052.9292273972601"/>
    <n v="3353.304334027398"/>
    <n v="1578.5888950356161"/>
    <n v="2392.0922966118396"/>
    <n v="1405.7215316428158"/>
    <n v="714.61888150775223"/>
    <n v="3044.8614302923879"/>
    <n v="36427.836651305915"/>
    <n v="17009.106531475772"/>
    <n v="19418.730119830139"/>
    <n v="2858.8298912355845"/>
    <n v="2460.2101426384934"/>
    <n v="2098.0867895112679"/>
    <n v="2233.8885511682411"/>
    <n v="9651.0153745535863"/>
    <n v="9767.7147452765566"/>
    <n v="3.8924154082191769"/>
    <n v="4.559152164383562"/>
    <n v="442"/>
    <n v="16"/>
    <n v="205"/>
    <n v="15"/>
    <n v="11"/>
    <n v="237"/>
    <n v="15"/>
    <n v="23"/>
    <n v="1048.422521661101"/>
    <n v="678.27041416955967"/>
    <n v="20"/>
    <n v="34.563940849315074"/>
    <n v="4.2439881293150679"/>
    <n v="7905.6620879668908"/>
    <n v="129"/>
    <n v="0"/>
    <n v="2.4563066197057859"/>
    <n v="150.53279162659024"/>
  </r>
  <r>
    <d v="2011-07-08T00:00:00"/>
    <x v="1"/>
    <x v="2"/>
    <n v="6"/>
    <n v="0.85"/>
    <n v="1"/>
    <n v="0.93424657534246258"/>
    <n v="212"/>
    <n v="361"/>
    <n v="1.7028301886792452"/>
    <n v="0.80222222222222217"/>
    <n v="102.88032669940552"/>
    <n v="62"/>
    <n v="77"/>
    <n v="32"/>
    <n v="94"/>
    <n v="38.661431437863399"/>
    <n v="49.224906473424646"/>
    <n v="18.816594920268138"/>
    <n v="21810.62926027397"/>
    <n v="2403.4503821917806"/>
    <n v="3659.8800257753423"/>
    <n v="3079.5173923068487"/>
    <n v="1743.9198414904106"/>
    <n v="15730.762382893152"/>
    <n v="5373.9389698630121"/>
    <n v="1575.1970071495887"/>
    <n v="1768.7599225052049"/>
    <n v="2325.1585215181035"/>
    <n v="1186.9251653856466"/>
    <n v="676.82077705930669"/>
    <n v="4528.991435554748"/>
    <n v="663.68487299178082"/>
    <n v="2318.1507906630136"/>
    <n v="4044.1718218904111"/>
    <n v="1722.057209687671"/>
    <n v="2585.1067169962403"/>
    <n v="1380.4005491828623"/>
    <n v="766.00442893482705"/>
    <n v="4016.5530001189472"/>
    <n v="41680.040237216439"/>
    <n v="17403.73341864959"/>
    <n v="24276.306818566845"/>
    <n v="2862.5761355573968"/>
    <n v="2542.9259301623451"/>
    <n v="2096.1287530596505"/>
    <n v="2235.5051508783781"/>
    <n v="9737.1359696577711"/>
    <n v="14539.170848909078"/>
    <n v="4.1023828602739716"/>
    <n v="4.4532366849315057"/>
    <n v="477"/>
    <n v="17"/>
    <n v="212"/>
    <n v="15"/>
    <n v="10"/>
    <n v="265"/>
    <n v="16"/>
    <n v="28"/>
    <n v="1000.3911862703541"/>
    <n v="695.51621288443209"/>
    <n v="23"/>
    <n v="34.198650164383565"/>
    <n v="4.3829927802739723"/>
    <n v="7936.9040153212745"/>
    <n v="129"/>
    <n v="0"/>
    <n v="3.0586620137655998"/>
    <n v="188.18842495013058"/>
  </r>
  <r>
    <d v="2011-07-07T00:00:00"/>
    <x v="1"/>
    <x v="2"/>
    <n v="5"/>
    <n v="0.85"/>
    <n v="0.88387096774193541"/>
    <n v="0.93150684931506533"/>
    <n v="194"/>
    <n v="309"/>
    <n v="1.5927835051546391"/>
    <n v="0.68666666666666665"/>
    <n v="92.578693754754866"/>
    <n v="56"/>
    <n v="67"/>
    <n v="27"/>
    <n v="79"/>
    <n v="37.903969716004006"/>
    <n v="50.816335101369852"/>
    <n v="17.989079672481356"/>
    <n v="17960.266588422444"/>
    <n v="1997.3133500662832"/>
    <n v="3241.3878474379139"/>
    <n v="3168.0201126575339"/>
    <n v="1628.4116323916921"/>
    <n v="11919.760346001591"/>
    <n v="4662.1882750684927"/>
    <n v="1372.041047736986"/>
    <n v="1421.1372941260272"/>
    <n v="1990.7883621874696"/>
    <n v="1177.3946408292556"/>
    <n v="630.77544898258964"/>
    <n v="3656.4081649321902"/>
    <n v="554.87609161643832"/>
    <n v="1980.009962958904"/>
    <n v="3598.7643517808219"/>
    <n v="1563.079869369863"/>
    <n v="2364.5407588593885"/>
    <n v="1384.2188151840719"/>
    <n v="664.88904956390104"/>
    <n v="3283.0816521186666"/>
    <n v="35109.676831146258"/>
    <n v="16250.426668093814"/>
    <n v="18859.250163052449"/>
    <n v="2834.7442682729215"/>
    <n v="2253.4414029440404"/>
    <n v="2045.4107663600762"/>
    <n v="2160.5556729698342"/>
    <n v="9294.1521105468728"/>
    <n v="9565.0980525055693"/>
    <n v="3.8875477808219174"/>
    <n v="4.5013401369863004"/>
    <n v="423"/>
    <n v="16"/>
    <n v="194"/>
    <n v="14"/>
    <n v="9"/>
    <n v="229"/>
    <n v="14"/>
    <n v="25"/>
    <n v="952.93737436703213"/>
    <n v="646.98419051516714"/>
    <n v="21"/>
    <n v="33.127709041095898"/>
    <n v="4.5132922520547947"/>
    <n v="7997.4289832891991"/>
    <n v="129"/>
    <n v="0"/>
    <n v="2.3581641303047842"/>
    <n v="146.19573769808099"/>
  </r>
  <r>
    <d v="2011-07-06T00:00:00"/>
    <x v="1"/>
    <x v="2"/>
    <n v="4"/>
    <n v="0.85"/>
    <n v="0.84516129032258069"/>
    <n v="0.92876712328766808"/>
    <n v="177"/>
    <n v="279"/>
    <n v="1.576271186440678"/>
    <n v="0.62"/>
    <n v="97.519326726634034"/>
    <n v="50"/>
    <n v="59"/>
    <n v="24"/>
    <n v="71"/>
    <n v="37.797976652507216"/>
    <n v="48.967075666849304"/>
    <n v="19.455112115145663"/>
    <n v="17260.920830614225"/>
    <n v="1905.6807050375605"/>
    <n v="3032.0177414425452"/>
    <n v="3094.6081382136977"/>
    <n v="1583.3118922673268"/>
    <n v="11456.663763728215"/>
    <n v="4119.9794551232862"/>
    <n v="1175.2098160043834"/>
    <n v="1381.3129601753421"/>
    <n v="1957.3161635455231"/>
    <n v="1209.4045851111625"/>
    <n v="583.41713956056242"/>
    <n v="2926.3643430857628"/>
    <n v="501.51601735890421"/>
    <n v="1761.9381093698628"/>
    <n v="3013.8712587123287"/>
    <n v="1368.1179143013696"/>
    <n v="2167.3993993301897"/>
    <n v="1318.702596267256"/>
    <n v="638.37097683933871"/>
    <n v="2520.9703273056816"/>
    <n v="32488.547066697261"/>
    <n v="15584.548632577602"/>
    <n v="16903.998434119658"/>
    <n v="2815.3260179581766"/>
    <n v="2305.6756403161526"/>
    <n v="1978.4065658185634"/>
    <n v="2101.3321591631166"/>
    <n v="9200.7403832560085"/>
    <n v="7703.2580508636529"/>
    <n v="3.9275859287671224"/>
    <n v="4.2678471917808221"/>
    <n v="381"/>
    <n v="14"/>
    <n v="177"/>
    <n v="12"/>
    <n v="9"/>
    <n v="204"/>
    <n v="14"/>
    <n v="19"/>
    <n v="914.73837971974558"/>
    <n v="606.63995250573134"/>
    <n v="17"/>
    <n v="32.594139315068496"/>
    <n v="4.3609681567123282"/>
    <n v="7874.9761339586585"/>
    <n v="129"/>
    <n v="0"/>
    <n v="2.146545989038092"/>
    <n v="131.03874755131517"/>
  </r>
  <r>
    <d v="2011-07-05T00:00:00"/>
    <x v="1"/>
    <x v="2"/>
    <n v="3"/>
    <n v="0.85"/>
    <n v="0.74193548387096775"/>
    <n v="0.92602739726027083"/>
    <n v="153"/>
    <n v="283"/>
    <n v="1.8496732026143792"/>
    <n v="0.62888888888888894"/>
    <n v="106.04487800854322"/>
    <n v="49"/>
    <n v="65"/>
    <n v="25"/>
    <n v="74"/>
    <n v="37.339228662340773"/>
    <n v="48.114716315178072"/>
    <n v="17.912593350966304"/>
    <n v="16224.866335307113"/>
    <n v="1662.4132313742814"/>
    <n v="2785.7126472625719"/>
    <n v="2963.1592740821911"/>
    <n v="1329.1163839773751"/>
    <n v="10809.291261359258"/>
    <n v="4256.6720675068482"/>
    <n v="1202.8679078794519"/>
    <n v="1325.5319079715066"/>
    <n v="1810.7691594747512"/>
    <n v="1246.1598932265892"/>
    <n v="533.18355355020276"/>
    <n v="3194.9592771062635"/>
    <n v="505.69218207123288"/>
    <n v="1950.8694226410958"/>
    <n v="3041.288761424657"/>
    <n v="1396.038175035616"/>
    <n v="1937.0540302004915"/>
    <n v="1412.6437063387227"/>
    <n v="571.20249601036414"/>
    <n v="2972.9883086230216"/>
    <n v="31566.239991211805"/>
    <n v="14589.001144123262"/>
    <n v="16977.238847088542"/>
    <n v="2744.3911831501409"/>
    <n v="2138.1355864984653"/>
    <n v="1890.6265119703751"/>
    <n v="2022.4774938433784"/>
    <n v="8795.6307754623595"/>
    <n v="8181.6080716261822"/>
    <n v="3.8624595616438349"/>
    <n v="4.4303447808219172"/>
    <n v="366"/>
    <n v="14"/>
    <n v="153"/>
    <n v="11"/>
    <n v="8"/>
    <n v="213"/>
    <n v="15"/>
    <n v="20"/>
    <n v="878.96586798118051"/>
    <n v="589.92460666105171"/>
    <n v="17"/>
    <n v="34.547305972602743"/>
    <n v="4.430390890958904"/>
    <n v="7817.4758201676159"/>
    <n v="129"/>
    <n v="0"/>
    <n v="2.171703403711267"/>
    <n v="131.60650269060886"/>
  </r>
  <r>
    <d v="2011-07-04T00:00:00"/>
    <x v="1"/>
    <x v="2"/>
    <n v="2"/>
    <n v="0.85"/>
    <n v="0.74193548387096775"/>
    <n v="0.92328767123287359"/>
    <n v="166"/>
    <n v="258"/>
    <n v="1.5542168674698795"/>
    <n v="0.57333333333333336"/>
    <n v="94.827545982782198"/>
    <n v="48"/>
    <n v="57"/>
    <n v="22"/>
    <n v="66"/>
    <n v="35.848796054794519"/>
    <n v="48.984680204831875"/>
    <n v="19.498437430834372"/>
    <n v="15741.372633141844"/>
    <n v="1675.9185579761374"/>
    <n v="2678.0371662734424"/>
    <n v="2908.0860535232878"/>
    <n v="1334.5542606225365"/>
    <n v="10496.613710698712"/>
    <n v="3764.1235857534243"/>
    <n v="1077.6629645063013"/>
    <n v="1286.8968704350684"/>
    <n v="1795.1285279798046"/>
    <n v="1128.631146012098"/>
    <n v="511.65738766861642"/>
    <n v="2693.266359034274"/>
    <n v="449.52967025753424"/>
    <n v="1725.7838897095885"/>
    <n v="2915.7585563835614"/>
    <n v="1259.73739449863"/>
    <n v="1881.6447576822072"/>
    <n v="1365.1701046076371"/>
    <n v="578.02880806939868"/>
    <n v="2525.9658404900715"/>
    <n v="29896.784122662088"/>
    <n v="14180.938212439029"/>
    <n v="15715.845910223057"/>
    <n v="2737.924182691012"/>
    <n v="2080.4410211797135"/>
    <n v="1900.0062521120371"/>
    <n v="2014.0991246089111"/>
    <n v="8732.4705805916747"/>
    <n v="6983.3753296313844"/>
    <n v="4.0480769095890405"/>
    <n v="4.2452795547945206"/>
    <n v="359"/>
    <n v="13"/>
    <n v="166"/>
    <n v="12"/>
    <n v="8"/>
    <n v="193"/>
    <n v="12"/>
    <n v="20"/>
    <n v="833.81656390593571"/>
    <n v="569.60282887635549"/>
    <n v="17"/>
    <n v="35.022091041095898"/>
    <n v="4.430246835068492"/>
    <n v="7592.2266502958319"/>
    <n v="129"/>
    <n v="0"/>
    <n v="2.0699916683349655"/>
    <n v="121.82826286994619"/>
  </r>
  <r>
    <d v="2011-07-03T00:00:00"/>
    <x v="1"/>
    <x v="2"/>
    <n v="1"/>
    <n v="0.85"/>
    <n v="0.76774193548387104"/>
    <n v="0.92054794520547634"/>
    <n v="168"/>
    <n v="266"/>
    <n v="1.5833333333333333"/>
    <n v="0.59111111111111114"/>
    <n v="94.459165992045953"/>
    <n v="45"/>
    <n v="56"/>
    <n v="25"/>
    <n v="74"/>
    <n v="38.687706136443772"/>
    <n v="44.758158935671226"/>
    <n v="16.47377230125138"/>
    <n v="15869.139886663719"/>
    <n v="1712.6866395050815"/>
    <n v="2712.7302778321168"/>
    <n v="2972.1463369643834"/>
    <n v="1339.0282259417766"/>
    <n v="10557.921685430523"/>
    <n v="3907.4583197808211"/>
    <n v="1118.9539733917807"/>
    <n v="1219.0591502926022"/>
    <n v="1761.9498806548961"/>
    <n v="1229.4710657462606"/>
    <n v="570.77941484274379"/>
    <n v="2683.2710822213025"/>
    <n v="472.49484677260278"/>
    <n v="1808.8943082958904"/>
    <n v="2949.9822976438354"/>
    <n v="1292.0426832657529"/>
    <n v="1915.4548836367694"/>
    <n v="1345.432225677376"/>
    <n v="558.78010251552575"/>
    <n v="2703.7469241484105"/>
    <n v="30350.712105612089"/>
    <n v="14405.772413811846"/>
    <n v="15944.939691800237"/>
    <n v="2752.5538843485547"/>
    <n v="2054.6146509042624"/>
    <n v="1959.3416150485627"/>
    <n v="2081.8276005859034"/>
    <n v="8848.3377508872836"/>
    <n v="7096.6019409129585"/>
    <n v="4.217480515068492"/>
    <n v="4.4517464109589033"/>
    <n v="368"/>
    <n v="13"/>
    <n v="168"/>
    <n v="13"/>
    <n v="8"/>
    <n v="200"/>
    <n v="12"/>
    <n v="20"/>
    <n v="877.9881050922844"/>
    <n v="569.95205779902403"/>
    <n v="19"/>
    <n v="34.656627178082196"/>
    <n v="4.3431527736986295"/>
    <n v="7749.0927358668641"/>
    <n v="129"/>
    <n v="0"/>
    <n v="2.0576524549769157"/>
    <n v="123.60418365736618"/>
  </r>
  <r>
    <d v="2011-07-02T00:00:00"/>
    <x v="1"/>
    <x v="2"/>
    <n v="7"/>
    <n v="0.85"/>
    <n v="0.967741935483871"/>
    <n v="0.91780821917807909"/>
    <n v="212"/>
    <n v="333"/>
    <n v="1.570754716981132"/>
    <n v="0.74"/>
    <n v="94.920899457224067"/>
    <n v="60"/>
    <n v="76"/>
    <n v="30"/>
    <n v="93"/>
    <n v="33.974221692183718"/>
    <n v="46.87882110246575"/>
    <n v="16.578493907909852"/>
    <n v="20123.230684931503"/>
    <n v="2308.4353336279273"/>
    <n v="3359.7766063455592"/>
    <n v="3109.5115121095891"/>
    <n v="1763.7282898806893"/>
    <n v="14198.649610223591"/>
    <n v="4620.4941501369858"/>
    <n v="1406.3646330739725"/>
    <n v="1541.7999334356161"/>
    <n v="2273.3586492156501"/>
    <n v="1197.3931410127943"/>
    <n v="686.59496029525724"/>
    <n v="3411.3119661228734"/>
    <n v="583.80238035616446"/>
    <n v="2273.0964637808215"/>
    <n v="3652.2598832876711"/>
    <n v="1739.9350356164382"/>
    <n v="2382.0340470915498"/>
    <n v="1436.525641148432"/>
    <n v="750.28065416470486"/>
    <n v="3680.253420636408"/>
    <n v="38249.418498247098"/>
    <n v="16959.203501264226"/>
    <n v="21290.214996982872"/>
    <n v="2875.046571038396"/>
    <n v="2449.0358304388865"/>
    <n v="2148.6807102793091"/>
    <n v="2274.2494768922825"/>
    <n v="9747.012588648875"/>
    <n v="11543.202408333997"/>
    <n v="4.2372506301369857"/>
    <n v="4.4338536986301369"/>
    <n v="471"/>
    <n v="17"/>
    <n v="212"/>
    <n v="14"/>
    <n v="10"/>
    <n v="259"/>
    <n v="18"/>
    <n v="28"/>
    <n v="932.03959339650987"/>
    <n v="738.37046534397791"/>
    <n v="22"/>
    <n v="33.215274246575348"/>
    <n v="4.2169381369863013"/>
    <n v="8043.4675511015321"/>
    <n v="124"/>
    <n v="1"/>
    <n v="2.6468951185197773"/>
    <n v="171.69528223373283"/>
  </r>
  <r>
    <d v="2011-07-01T00:00:00"/>
    <x v="1"/>
    <x v="2"/>
    <n v="6"/>
    <n v="0.85"/>
    <n v="1"/>
    <n v="0.91506849315068184"/>
    <n v="217"/>
    <n v="346"/>
    <n v="1.5944700460829493"/>
    <n v="0.76888888888888884"/>
    <n v="98.038812196199714"/>
    <n v="60"/>
    <n v="78"/>
    <n v="31"/>
    <n v="89"/>
    <n v="36.349872228707561"/>
    <n v="46.222604370835164"/>
    <n v="18.441926564531322"/>
    <n v="21274.422246575337"/>
    <n v="2220.9815808219173"/>
    <n v="3493.6746418849316"/>
    <n v="2996.4045004273971"/>
    <n v="1802.5113197589042"/>
    <n v="15202.813365326021"/>
    <n v="5016.2823675616437"/>
    <n v="1432.9007354958901"/>
    <n v="1641.3314642432877"/>
    <n v="2450.3327408285604"/>
    <n v="1139.2102271897631"/>
    <n v="723.65874351920206"/>
    <n v="3777.3128557632963"/>
    <n v="597.9708238684932"/>
    <n v="2304.7672979287668"/>
    <n v="3840.8275068493149"/>
    <n v="1673.3853148931503"/>
    <n v="2590.1571649655407"/>
    <n v="1323.989440834511"/>
    <n v="802.09463946639551"/>
    <n v="3700.7096982732778"/>
    <n v="40002.869338237804"/>
    <n v="17322.033418875202"/>
    <n v="22680.835919362595"/>
    <n v="2852.7323000459701"/>
    <n v="2499.9293776774211"/>
    <n v="2095.0108434031936"/>
    <n v="2272.1014449329014"/>
    <n v="9719.7739660594852"/>
    <n v="12961.061953303117"/>
    <n v="4.21254621369863"/>
    <n v="4.2356301780821912"/>
    <n v="475"/>
    <n v="18"/>
    <n v="217"/>
    <n v="17"/>
    <n v="12"/>
    <n v="258"/>
    <n v="16"/>
    <n v="26"/>
    <n v="1108.2263751155103"/>
    <n v="702.14911583169021"/>
    <n v="20"/>
    <n v="35.068603260273974"/>
    <n v="4.1385510926027393"/>
    <n v="7741.7900084884477"/>
    <n v="124"/>
    <n v="0"/>
    <n v="2.9296630229564871"/>
    <n v="182.90996709163383"/>
  </r>
  <r>
    <d v="2011-06-30T00:00:00"/>
    <x v="1"/>
    <x v="3"/>
    <n v="5"/>
    <n v="0.72"/>
    <n v="0.84347826086956512"/>
    <n v="0.91232876712328459"/>
    <n v="150"/>
    <n v="235"/>
    <n v="1.5666666666666667"/>
    <n v="0.52222222222222225"/>
    <n v="99.129392214603911"/>
    <n v="40"/>
    <n v="49"/>
    <n v="21"/>
    <n v="64"/>
    <n v="38.506885146990911"/>
    <n v="47.443016003131092"/>
    <n v="18.045434017294514"/>
    <n v="14869.408832190586"/>
    <n v="1675.7845528052403"/>
    <n v="2657.108222571645"/>
    <n v="2790.8011307835613"/>
    <n v="1296.9944004499437"/>
    <n v="9800.2896311906752"/>
    <n v="3427.1127780821907"/>
    <n v="996.303336065753"/>
    <n v="1154.9077771068489"/>
    <n v="1638.188454581214"/>
    <n v="1104.0855403789324"/>
    <n v="496.30537525979696"/>
    <n v="2339.7445210348487"/>
    <n v="399.44122939726026"/>
    <n v="1548.2546025205477"/>
    <n v="2485.9802647945207"/>
    <n v="1225.2841591232875"/>
    <n v="1931.5347439425932"/>
    <n v="1334.539018057781"/>
    <n v="553.95033596618498"/>
    <n v="1838.9361578690564"/>
    <n v="27782.477532086235"/>
    <n v="13803.507221991653"/>
    <n v="13978.970310094581"/>
    <n v="2733.8326090651462"/>
    <n v="2038.3518828248052"/>
    <n v="1855.1596670587646"/>
    <n v="2018.3718193988125"/>
    <n v="8645.715978347529"/>
    <n v="5333.2543317470536"/>
    <n v="4.1029581369862997"/>
    <n v="4.2793273082191776"/>
    <n v="324"/>
    <n v="12"/>
    <n v="150"/>
    <n v="11"/>
    <n v="7"/>
    <n v="174"/>
    <n v="10"/>
    <n v="16"/>
    <n v="809.38845045661799"/>
    <n v="483.92565302137081"/>
    <n v="14"/>
    <n v="34.938396068493148"/>
    <n v="4.1992755747945205"/>
    <n v="7416.4917764723923"/>
    <n v="124"/>
    <n v="0"/>
    <n v="1.8848494317003868"/>
    <n v="112.73363153302081"/>
  </r>
  <r>
    <d v="2011-06-29T00:00:00"/>
    <x v="1"/>
    <x v="3"/>
    <n v="4"/>
    <n v="0.72"/>
    <n v="0.79130434782608694"/>
    <n v="0.90958904109588734"/>
    <n v="149"/>
    <n v="218"/>
    <n v="1.4630872483221478"/>
    <n v="0.48444444444444446"/>
    <n v="91.540299215624486"/>
    <n v="40"/>
    <n v="46"/>
    <n v="20"/>
    <n v="58"/>
    <n v="37.91973199617712"/>
    <n v="46.580773224328759"/>
    <n v="18.773748714218229"/>
    <n v="13639.504583128049"/>
    <n v="1488.2924739773673"/>
    <n v="2461.1865685042626"/>
    <n v="2975.0640602301369"/>
    <n v="1264.4403874717807"/>
    <n v="8427.1060408992362"/>
    <n v="3261.0969516712321"/>
    <n v="931.61546448657521"/>
    <n v="1088.8774254246573"/>
    <n v="1655.1320111503173"/>
    <n v="1150.3302509472398"/>
    <n v="469.88806346039905"/>
    <n v="2006.2395160245089"/>
    <n v="369.38923397260282"/>
    <n v="1503.5020750904107"/>
    <n v="2361.7364585205478"/>
    <n v="1054.1065496547944"/>
    <n v="1673.9876222048381"/>
    <n v="1244.2316062607897"/>
    <n v="510.97537362022155"/>
    <n v="1859.5397151525062"/>
    <n v="25698.121215926236"/>
    <n v="13405.235943849988"/>
    <n v="12292.885272076252"/>
    <n v="2694.7103906186162"/>
    <n v="1921.9494853613794"/>
    <n v="1821.4712017197112"/>
    <n v="1959.9773337495137"/>
    <n v="8398.1084114492205"/>
    <n v="3894.7768606270274"/>
    <n v="4.0540215780821907"/>
    <n v="4.4417586301369854"/>
    <n v="313"/>
    <n v="11"/>
    <n v="149"/>
    <n v="12"/>
    <n v="8"/>
    <n v="164"/>
    <n v="10"/>
    <n v="15"/>
    <n v="899.42161291358127"/>
    <n v="499.2912081643226"/>
    <n v="14"/>
    <n v="31.983146136986303"/>
    <n v="4.4295265556164383"/>
    <n v="7525.3942299330593"/>
    <n v="124"/>
    <n v="0"/>
    <n v="1.6335204371327137"/>
    <n v="99.136171549002029"/>
  </r>
  <r>
    <d v="2011-06-28T00:00:00"/>
    <x v="1"/>
    <x v="3"/>
    <n v="3"/>
    <n v="0.72"/>
    <n v="0.65217391304347827"/>
    <n v="0.90684931506849009"/>
    <n v="123"/>
    <n v="186"/>
    <n v="1.5121951219512195"/>
    <n v="0.41333333333333333"/>
    <n v="91.385776644053493"/>
    <n v="33"/>
    <n v="41"/>
    <n v="16"/>
    <n v="50"/>
    <n v="35.517534211032945"/>
    <n v="48.42695062356163"/>
    <n v="18.012665902290408"/>
    <n v="11240.45052721858"/>
    <n v="1291.541523287671"/>
    <n v="1920.1697565427039"/>
    <n v="2716.8983096547945"/>
    <n v="1053.2201356731389"/>
    <n v="6841.7038486356141"/>
    <n v="2628.2975316164379"/>
    <n v="774.83120997698609"/>
    <n v="900.63329511452048"/>
    <n v="1304.4017072671459"/>
    <n v="1116.1396302092348"/>
    <n v="372.02248952121857"/>
    <n v="1511.1982097103451"/>
    <n v="338.06738199452053"/>
    <n v="1170.2056304219175"/>
    <n v="2039.7794873424655"/>
    <n v="893.72909904657536"/>
    <n v="1358.3177483925074"/>
    <n v="1279.9032239137937"/>
    <n v="410.14915887551939"/>
    <n v="1393.4114676236586"/>
    <n v="21277.535686019677"/>
    <n v="11531.222160050058"/>
    <n v="9746.3135259696173"/>
    <n v="2634.8068047783536"/>
    <n v="1678.1697896990613"/>
    <n v="1737.8803771630969"/>
    <n v="1827.8402548675131"/>
    <n v="7878.6972265080258"/>
    <n v="1867.6162994615934"/>
    <n v="4.2233345753424656"/>
    <n v="4.3227290342465743"/>
    <n v="263"/>
    <n v="9"/>
    <n v="123"/>
    <n v="10"/>
    <n v="6"/>
    <n v="140"/>
    <n v="8"/>
    <n v="12"/>
    <n v="740.20009130024539"/>
    <n v="398.93768957108563"/>
    <n v="13"/>
    <n v="34.00517889041096"/>
    <n v="4.4163421194520547"/>
    <n v="7220.7866076005066"/>
    <n v="124"/>
    <n v="0"/>
    <n v="1.3497578665059529"/>
    <n v="78.599302628787242"/>
  </r>
  <r>
    <d v="2011-06-27T00:00:00"/>
    <x v="1"/>
    <x v="3"/>
    <n v="2"/>
    <n v="0.72"/>
    <n v="0.65217391304347827"/>
    <n v="0.90410958904109284"/>
    <n v="119"/>
    <n v="195"/>
    <n v="1.6386554621848739"/>
    <n v="0.43333333333333335"/>
    <n v="101.06442822608494"/>
    <n v="35"/>
    <n v="40"/>
    <n v="17"/>
    <n v="50"/>
    <n v="38.206696547945192"/>
    <n v="51.173842771958086"/>
    <n v="18.233056193424648"/>
    <n v="12026.666958904108"/>
    <n v="1278.611678379988"/>
    <n v="1974.409448976772"/>
    <n v="2943.6913301917812"/>
    <n v="1001.8902215128053"/>
    <n v="7385.2876366027376"/>
    <n v="2865.5022410958895"/>
    <n v="869.95532712328747"/>
    <n v="911.65280967123249"/>
    <n v="1344.7217537260931"/>
    <n v="1146.9562533971102"/>
    <n v="372.81310198092655"/>
    <n v="1782.6192687862799"/>
    <n v="350.95701452054794"/>
    <n v="1284.4135627397259"/>
    <n v="2151.406791780822"/>
    <n v="1016.402656438356"/>
    <n v="1392.4458663146816"/>
    <n v="1273.1610533107698"/>
    <n v="409.7353706204774"/>
    <n v="1727.8377352335231"/>
    <n v="22755.569040653958"/>
    <n v="11859.824400031417"/>
    <n v="10895.744640622541"/>
    <n v="2655.9912884024588"/>
    <n v="1722.0668295876781"/>
    <n v="1746.861917353624"/>
    <n v="1849.2970501410578"/>
    <n v="7974.2170854848191"/>
    <n v="2921.5275551377217"/>
    <n v="4.0774104657534238"/>
    <n v="4.3752058219178078"/>
    <n v="261"/>
    <n v="9"/>
    <n v="119"/>
    <n v="10"/>
    <n v="6"/>
    <n v="142"/>
    <n v="10"/>
    <n v="13"/>
    <n v="795.96517656219953"/>
    <n v="463.96686978447173"/>
    <n v="13"/>
    <n v="32.394660410958906"/>
    <n v="4.2119058410958905"/>
    <n v="7488.6016676216277"/>
    <n v="124"/>
    <n v="0"/>
    <n v="1.4549771939042151"/>
    <n v="87.868908392117262"/>
  </r>
  <r>
    <d v="2011-06-26T00:00:00"/>
    <x v="1"/>
    <x v="3"/>
    <n v="1"/>
    <n v="0.72"/>
    <n v="0.68695652173913047"/>
    <n v="0.90136986301369559"/>
    <n v="125"/>
    <n v="187"/>
    <n v="1.496"/>
    <n v="0.41555555555555557"/>
    <n v="94.216707703232871"/>
    <n v="32"/>
    <n v="39"/>
    <n v="16"/>
    <n v="51"/>
    <n v="40.112831333204703"/>
    <n v="49.479105819452045"/>
    <n v="16.791640510684928"/>
    <n v="11777.088462904108"/>
    <n v="1409.7929625348418"/>
    <n v="2029.054058803383"/>
    <n v="2694.0494367123283"/>
    <n v="1052.1657128148852"/>
    <n v="7411.6122171083534"/>
    <n v="2848.0110246575341"/>
    <n v="791.66569311123271"/>
    <n v="856.37366604493127"/>
    <n v="1316.5804903794683"/>
    <n v="1112.7677696933897"/>
    <n v="431.4399565793895"/>
    <n v="1635.2621671614509"/>
    <n v="346.57506261369866"/>
    <n v="1242.6835741808218"/>
    <n v="2171.0160722739729"/>
    <n v="937.40248583013681"/>
    <n v="1513.1446780676281"/>
    <n v="1247.1560250293669"/>
    <n v="426.69799701857892"/>
    <n v="1510.6784947830561"/>
    <n v="22380.609004151283"/>
    <n v="11823.056125098417"/>
    <n v="10557.552879052861"/>
    <n v="2674.3334307370524"/>
    <n v="1787.3877113424635"/>
    <n v="1766.3816727762369"/>
    <n v="1852.5543211242748"/>
    <n v="8080.6571359800273"/>
    <n v="2476.8957430728387"/>
    <n v="4.222441315068493"/>
    <n v="4.199036883561643"/>
    <n v="263"/>
    <n v="9"/>
    <n v="125"/>
    <n v="9"/>
    <n v="7"/>
    <n v="138"/>
    <n v="8"/>
    <n v="14"/>
    <n v="739.2344586663163"/>
    <n v="456.06768671267719"/>
    <n v="13"/>
    <n v="32.566848328767129"/>
    <n v="4.1987293216438353"/>
    <n v="7193.439976024727"/>
    <n v="124"/>
    <n v="0"/>
    <n v="1.467663998621036"/>
    <n v="85.141555476232753"/>
  </r>
  <r>
    <d v="2011-06-25T00:00:00"/>
    <x v="1"/>
    <x v="3"/>
    <n v="7"/>
    <n v="0.72"/>
    <n v="0.9565217391304347"/>
    <n v="0.89863013698629834"/>
    <n v="180"/>
    <n v="282"/>
    <n v="1.5666666666666667"/>
    <n v="0.62666666666666671"/>
    <n v="91.283965865396041"/>
    <n v="48"/>
    <n v="61"/>
    <n v="25"/>
    <n v="77"/>
    <n v="35.833629780067859"/>
    <n v="46.87810015719451"/>
    <n v="17.013842853271655"/>
    <n v="16431.113855771287"/>
    <n v="1895.3872672781413"/>
    <n v="3046.0902217643838"/>
    <n v="2773.3702361424657"/>
    <n v="1546.3020670490528"/>
    <n v="10960.738598093525"/>
    <n v="3905.8656460273969"/>
    <n v="1171.9525039298628"/>
    <n v="1310.0658997019175"/>
    <n v="1972.3896772881822"/>
    <n v="1088.4967808977556"/>
    <n v="561.16130738526476"/>
    <n v="2765.8362840879745"/>
    <n v="515.61451726027394"/>
    <n v="1790.4379455123287"/>
    <n v="3189.3431414794513"/>
    <n v="1416.277984438356"/>
    <n v="2061.0059424222836"/>
    <n v="1237.8568807476179"/>
    <n v="628.88064953465357"/>
    <n v="2983.9301159858551"/>
    <n v="31626.05876139901"/>
    <n v="14915.553763231661"/>
    <n v="16710.504998167355"/>
    <n v="2774.0462956732426"/>
    <n v="2258.1260121037558"/>
    <n v="1936.2983290872307"/>
    <n v="2090.4180544907363"/>
    <n v="9058.888691354965"/>
    <n v="7651.616306812386"/>
    <n v="3.9149405260273968"/>
    <n v="4.3702231232876709"/>
    <n v="391"/>
    <n v="14"/>
    <n v="180"/>
    <n v="12"/>
    <n v="9"/>
    <n v="211"/>
    <n v="14"/>
    <n v="22"/>
    <n v="859.33896124485523"/>
    <n v="617.97971355717209"/>
    <n v="20"/>
    <n v="32.671782356164385"/>
    <n v="4.2464028208219178"/>
    <n v="7318.9609343264328"/>
    <n v="121"/>
    <n v="0"/>
    <n v="2.2831799688660626"/>
    <n v="138.10334709229218"/>
  </r>
  <r>
    <d v="2011-06-24T00:00:00"/>
    <x v="1"/>
    <x v="3"/>
    <n v="6"/>
    <n v="0.72"/>
    <n v="1"/>
    <n v="0.8958904109589011"/>
    <n v="189"/>
    <n v="282"/>
    <n v="1.4920634920634921"/>
    <n v="0.62666666666666671"/>
    <n v="93.698099099804281"/>
    <n v="48"/>
    <n v="64"/>
    <n v="24"/>
    <n v="74"/>
    <n v="38.338865753424656"/>
    <n v="48.826188631232867"/>
    <n v="17.212522431691962"/>
    <n v="17708.94072986301"/>
    <n v="1875.665273424657"/>
    <n v="3043.114497823562"/>
    <n v="2866.8646579068486"/>
    <n v="1616.6242132865752"/>
    <n v="12058.002634270682"/>
    <n v="4293.9529643835613"/>
    <n v="1171.8285271495888"/>
    <n v="1273.7266599452053"/>
    <n v="2072.0741808698285"/>
    <n v="1074.1423993190438"/>
    <n v="620.87469000954798"/>
    <n v="2972.4168812799348"/>
    <n v="505.56772257534243"/>
    <n v="1777.3214997041096"/>
    <n v="2976.4307850410955"/>
    <n v="1372.6628415123287"/>
    <n v="2137.229474168053"/>
    <n v="1258.0887877043094"/>
    <n v="621.17007982624921"/>
    <n v="2615.4945071342654"/>
    <n v="32956.097003598894"/>
    <n v="15310.18298091402"/>
    <n v="17645.914022684883"/>
    <n v="2790.5896879545262"/>
    <n v="2256.9133372632359"/>
    <n v="2006.5942483614876"/>
    <n v="2163.5149257527864"/>
    <n v="9217.6121993320357"/>
    <n v="8428.3018233528401"/>
    <n v="4.2296275726027384"/>
    <n v="4.3523451369863011"/>
    <n v="399"/>
    <n v="14"/>
    <n v="189"/>
    <n v="15"/>
    <n v="10"/>
    <n v="210"/>
    <n v="14"/>
    <n v="19"/>
    <n v="995.58245621917808"/>
    <n v="591.97148531689459"/>
    <n v="18"/>
    <n v="33.113257972602746"/>
    <n v="4.2940732098630141"/>
    <n v="7431.5675952938227"/>
    <n v="121"/>
    <n v="0"/>
    <n v="2.374453814274593"/>
    <n v="145.83400018747838"/>
  </r>
  <r>
    <d v="2011-06-23T00:00:00"/>
    <x v="1"/>
    <x v="3"/>
    <n v="5"/>
    <n v="0.72"/>
    <n v="0.84347826086956512"/>
    <n v="0.89315068493150385"/>
    <n v="159"/>
    <n v="258"/>
    <n v="1.6226415094339623"/>
    <n v="0.57333333333333336"/>
    <n v="95.91316760893163"/>
    <n v="45"/>
    <n v="56"/>
    <n v="23"/>
    <n v="67"/>
    <n v="37.817864372168721"/>
    <n v="49.157297279999995"/>
    <n v="19.056941831151089"/>
    <n v="15250.19364982013"/>
    <n v="1642.907141946396"/>
    <n v="2468.2596603419747"/>
    <n v="2767.5335350356163"/>
    <n v="1363.6174824982866"/>
    <n v="10293.690113890649"/>
    <n v="3819.6043015890405"/>
    <n v="1130.6178374399999"/>
    <n v="1276.815102687123"/>
    <n v="1646.9725566903728"/>
    <n v="1117.0747575569671"/>
    <n v="531.29580490838384"/>
    <n v="2931.6941225604396"/>
    <n v="442.3023720986302"/>
    <n v="1717.483872789041"/>
    <n v="2731.6336260821913"/>
    <n v="1304.4480452383559"/>
    <n v="1797.1782803658673"/>
    <n v="1275.743571559696"/>
    <n v="537.62817306745001"/>
    <n v="2585.3178912152061"/>
    <n v="29316.005949690909"/>
    <n v="13505.303822024616"/>
    <n v="15810.702127666296"/>
    <n v="2729.7213008202752"/>
    <n v="2071.0508535675563"/>
    <n v="1870.5228895795281"/>
    <n v="1962.6405862524916"/>
    <n v="8633.9356302198503"/>
    <n v="7176.7664974464424"/>
    <n v="3.8414042630136982"/>
    <n v="4.4531618767123282"/>
    <n v="350"/>
    <n v="13"/>
    <n v="159"/>
    <n v="12"/>
    <n v="8"/>
    <n v="191"/>
    <n v="13"/>
    <n v="20"/>
    <n v="830.11455067621114"/>
    <n v="569.35247608449674"/>
    <n v="16"/>
    <n v="32.477854931506855"/>
    <n v="4.5329682980821913"/>
    <n v="7344.1289048085"/>
    <n v="121"/>
    <n v="0"/>
    <n v="2.1528355959703247"/>
    <n v="130.6669597327793"/>
  </r>
  <r>
    <d v="2011-06-22T00:00:00"/>
    <x v="1"/>
    <x v="3"/>
    <n v="4"/>
    <n v="0.72"/>
    <n v="0.79130434782608694"/>
    <n v="0.8904109589041066"/>
    <n v="138"/>
    <n v="236"/>
    <n v="1.7101449275362319"/>
    <n v="0.52444444444444449"/>
    <n v="104.98727851464379"/>
    <n v="44"/>
    <n v="50"/>
    <n v="22"/>
    <n v="61"/>
    <n v="36.546419352958317"/>
    <n v="44.014982794520542"/>
    <n v="18.556025262968785"/>
    <n v="14488.244435020843"/>
    <n v="1547.270994639666"/>
    <n v="2413.0597390027397"/>
    <n v="2900.7195830136984"/>
    <n v="1274.4107685584274"/>
    <n v="9447.3253390856426"/>
    <n v="3435.363419178082"/>
    <n v="968.32962147945193"/>
    <n v="1131.9175410410958"/>
    <n v="1556.1860944467746"/>
    <n v="1137.9721762093286"/>
    <n v="461.89065236378235"/>
    <n v="2379.5616586787437"/>
    <n v="429.43788493150686"/>
    <n v="1561.601525479452"/>
    <n v="2603.4003780821913"/>
    <n v="1128.566741917808"/>
    <n v="1805.0763025588763"/>
    <n v="1224.1006822527922"/>
    <n v="505.41017000288923"/>
    <n v="2188.4193755964011"/>
    <n v="27294.132541770101"/>
    <n v="13278.826168409309"/>
    <n v="14015.306373360787"/>
    <n v="2713.4831400077874"/>
    <n v="1899.3387876453789"/>
    <n v="1866.8146778467058"/>
    <n v="1920.7249878389625"/>
    <n v="8400.3615933388355"/>
    <n v="5614.9447800219568"/>
    <n v="3.8813868493150681"/>
    <n v="4.2946176369863016"/>
    <n v="315"/>
    <n v="11"/>
    <n v="138"/>
    <n v="11"/>
    <n v="7"/>
    <n v="177"/>
    <n v="12"/>
    <n v="16"/>
    <n v="859.32914224889555"/>
    <n v="499.26197652291967"/>
    <n v="14"/>
    <n v="33.895551027397261"/>
    <n v="4.5241289589041092"/>
    <n v="7433.5789534820487"/>
    <n v="121"/>
    <n v="0"/>
    <n v="1.8854049255501235"/>
    <n v="115.82897829223791"/>
  </r>
  <r>
    <d v="2011-06-21T00:00:00"/>
    <x v="1"/>
    <x v="3"/>
    <n v="3"/>
    <n v="0.72"/>
    <n v="0.65217391304347827"/>
    <n v="0.88767123287670935"/>
    <n v="120"/>
    <n v="207"/>
    <n v="1.7250000000000001"/>
    <n v="0.46"/>
    <n v="100.46334703990472"/>
    <n v="36"/>
    <n v="46"/>
    <n v="18"/>
    <n v="57"/>
    <n v="38.169969510190434"/>
    <n v="48.363771955068479"/>
    <n v="17.519721308435468"/>
    <n v="12055.601644788567"/>
    <n v="1227.8790289458009"/>
    <n v="1974.8031933827278"/>
    <n v="2917.6455223232879"/>
    <n v="981.88177229303153"/>
    <n v="7409.1501857353205"/>
    <n v="3129.9374998356157"/>
    <n v="870.54789519123267"/>
    <n v="998.6241145808217"/>
    <n v="1235.8313208885863"/>
    <n v="1142.3445573220122"/>
    <n v="371.68873275765964"/>
    <n v="2249.2448986394111"/>
    <n v="356.73659072876717"/>
    <n v="1326.0776153424658"/>
    <n v="2389.100764931507"/>
    <n v="1005.2153745534245"/>
    <n v="1369.6438852045676"/>
    <n v="1258.4312858900148"/>
    <n v="440.23841247753893"/>
    <n v="2008.8167619840433"/>
    <n v="23359.7205288982"/>
    <n v="11692.508682539428"/>
    <n v="11667.211846358776"/>
    <n v="2646.6057868484231"/>
    <n v="1751.4725898185034"/>
    <n v="1724.2596721376142"/>
    <n v="1851.4334838315954"/>
    <n v="7973.7715326361358"/>
    <n v="3693.4403137226363"/>
    <n v="4.1677079671232864"/>
    <n v="4.2811436164383556"/>
    <n v="277"/>
    <n v="10"/>
    <n v="120"/>
    <n v="9"/>
    <n v="6"/>
    <n v="157"/>
    <n v="10"/>
    <n v="15"/>
    <n v="734.29131099988092"/>
    <n v="437.87653040895833"/>
    <n v="11"/>
    <n v="33.462070465753428"/>
    <n v="4.3631870509589037"/>
    <n v="7435.7059950140538"/>
    <n v="121"/>
    <n v="0"/>
    <n v="1.5690792312367003"/>
    <n v="96.423238399659297"/>
  </r>
  <r>
    <d v="2011-06-20T00:00:00"/>
    <x v="1"/>
    <x v="3"/>
    <n v="2"/>
    <n v="0.72"/>
    <n v="0.65217391304347827"/>
    <n v="0.8849315068493121"/>
    <n v="118"/>
    <n v="187"/>
    <n v="1.5847457627118644"/>
    <n v="0.41555555555555557"/>
    <n v="95.099038531813704"/>
    <n v="32"/>
    <n v="40"/>
    <n v="16"/>
    <n v="49"/>
    <n v="37.1964164870624"/>
    <n v="49.648099768767111"/>
    <n v="18.735511100296332"/>
    <n v="11221.686546754017"/>
    <n v="1308.0359728409767"/>
    <n v="2087.2597257605721"/>
    <n v="2880.6991046136986"/>
    <n v="991.97425149255514"/>
    <n v="6569.7894377281682"/>
    <n v="2678.1419870684927"/>
    <n v="794.36959630027377"/>
    <n v="918.04004391452031"/>
    <n v="1322.9422622548502"/>
    <n v="1046.4753522039739"/>
    <n v="373.65323729753982"/>
    <n v="1647.4807755269228"/>
    <n v="332.62045658630143"/>
    <n v="1256.829750180822"/>
    <n v="2083.5038532602739"/>
    <n v="900.56203081643821"/>
    <n v="1412.3041940306036"/>
    <n v="1283.7672254089193"/>
    <n v="405.56960345600606"/>
    <n v="1471.8750679483064"/>
    <n v="21493.790237722118"/>
    <n v="11804.644956518718"/>
    <n v="9689.1452812033967"/>
    <n v="2631.3397896767478"/>
    <n v="1727.9430394483495"/>
    <n v="1735.73866887587"/>
    <n v="1828.8113210208278"/>
    <n v="7923.8328190217944"/>
    <n v="1765.312462181606"/>
    <n v="4.1430385972602739"/>
    <n v="4.2369054520547937"/>
    <n v="255"/>
    <n v="9"/>
    <n v="118"/>
    <n v="8"/>
    <n v="6"/>
    <n v="137"/>
    <n v="9"/>
    <n v="15"/>
    <n v="707.11070462826751"/>
    <n v="480.53795943177181"/>
    <n v="11"/>
    <n v="32.052105534246579"/>
    <n v="4.2935145161643833"/>
    <n v="7316.0135139679905"/>
    <n v="121"/>
    <n v="0"/>
    <n v="1.324374984095442"/>
    <n v="80.075580836391708"/>
  </r>
  <r>
    <d v="2011-06-19T00:00:00"/>
    <x v="1"/>
    <x v="3"/>
    <n v="1"/>
    <n v="0.72"/>
    <n v="0.68695652173913047"/>
    <n v="0.88219178082191485"/>
    <n v="118"/>
    <n v="208"/>
    <n v="1.7627118644067796"/>
    <n v="0.4622222222222222"/>
    <n v="101.29883564171571"/>
    <n v="37"/>
    <n v="43"/>
    <n v="18"/>
    <n v="57"/>
    <n v="37.797524646575333"/>
    <n v="47.547035704109582"/>
    <n v="17.39254517571737"/>
    <n v="11953.262605722453"/>
    <n v="1384.3306830446688"/>
    <n v="2025.2979458396858"/>
    <n v="2701.992430158904"/>
    <n v="1026.8687575143683"/>
    <n v="7583.4341552541646"/>
    <n v="3023.8019717260267"/>
    <n v="855.8466426739725"/>
    <n v="991.37507501589016"/>
    <n v="1388.0698675262697"/>
    <n v="1149.987010363697"/>
    <n v="409.66341079976246"/>
    <n v="1923.3034007261604"/>
    <n v="371.09707397260274"/>
    <n v="1360.9654861150686"/>
    <n v="2250.4799342465753"/>
    <n v="1045.0011542794521"/>
    <n v="1537.0564350768689"/>
    <n v="1256.5216103925304"/>
    <n v="445.02836594524217"/>
    <n v="1788.9372371990571"/>
    <n v="23236.160626796714"/>
    <n v="11940.485833617329"/>
    <n v="11295.674793179383"/>
    <n v="2662.9486265073729"/>
    <n v="1795.7261382304996"/>
    <n v="1760.4588119073715"/>
    <n v="1885.737523890627"/>
    <n v="8104.8711005358709"/>
    <n v="3190.8036926435143"/>
    <n v="3.8599665534246572"/>
    <n v="4.2893595616438347"/>
    <n v="273"/>
    <n v="10"/>
    <n v="118"/>
    <n v="8"/>
    <n v="6"/>
    <n v="155"/>
    <n v="11"/>
    <n v="16"/>
    <n v="682.696846348995"/>
    <n v="513.47385673950123"/>
    <n v="12"/>
    <n v="33.133544547945213"/>
    <n v="4.2151554630136987"/>
    <n v="7238.8599521210299"/>
    <n v="121"/>
    <n v="1"/>
    <n v="1.5604217884985718"/>
    <n v="93.352684241151934"/>
  </r>
  <r>
    <d v="2011-06-18T00:00:00"/>
    <x v="1"/>
    <x v="3"/>
    <n v="7"/>
    <n v="0.72"/>
    <n v="0.9565217391304347"/>
    <n v="0.8794520547945176"/>
    <n v="179"/>
    <n v="286"/>
    <n v="1.5977653631284916"/>
    <n v="0.63555555555555554"/>
    <n v="97.523799869701605"/>
    <n v="54"/>
    <n v="60"/>
    <n v="24"/>
    <n v="73"/>
    <n v="35.194892489305452"/>
    <n v="51.989779877260254"/>
    <n v="18.596722684120842"/>
    <n v="17456.760176676587"/>
    <n v="1957.2057022513397"/>
    <n v="3082.1240860908629"/>
    <n v="2820.9886924931507"/>
    <n v="1462.3453825600952"/>
    <n v="12048.507717783819"/>
    <n v="4012.2177437808214"/>
    <n v="1247.7547170542462"/>
    <n v="1357.5607559408215"/>
    <n v="1833.7007735395473"/>
    <n v="1119.1110433776132"/>
    <n v="561.2480267960799"/>
    <n v="3103.4733730626494"/>
    <n v="534.76566470136993"/>
    <n v="1784.7578476712326"/>
    <n v="3249.8355831232875"/>
    <n v="1463.7252453698625"/>
    <n v="2183.9985854903025"/>
    <n v="1276.7176961535242"/>
    <n v="619.05313444579178"/>
    <n v="2953.3149247761344"/>
    <n v="33064.583436569563"/>
    <n v="14959.287420946968"/>
    <n v="18105.296015622604"/>
    <n v="2791.3466692073416"/>
    <n v="2158.8759352855977"/>
    <n v="1952.2518912026298"/>
    <n v="2071.1549854771392"/>
    <n v="8973.6294811727093"/>
    <n v="9131.666534449887"/>
    <n v="3.9685622136986294"/>
    <n v="4.4648537534246566"/>
    <n v="390"/>
    <n v="14"/>
    <n v="179"/>
    <n v="15"/>
    <n v="10"/>
    <n v="211"/>
    <n v="14"/>
    <n v="23"/>
    <n v="1028.6952739028086"/>
    <n v="616.20954605398049"/>
    <n v="18"/>
    <n v="32.9355433150685"/>
    <n v="4.549612573150684"/>
    <n v="7449.8947673901612"/>
    <n v="121"/>
    <n v="0"/>
    <n v="2.4302754040061738"/>
    <n v="149.63054558365789"/>
  </r>
  <r>
    <d v="2011-06-17T00:00:00"/>
    <x v="1"/>
    <x v="3"/>
    <n v="6"/>
    <n v="0.72"/>
    <n v="1"/>
    <n v="0.87671232876712035"/>
    <n v="185"/>
    <n v="270"/>
    <n v="1.4594594594594594"/>
    <n v="0.6"/>
    <n v="92.219335890410946"/>
    <n v="47"/>
    <n v="58"/>
    <n v="23"/>
    <n v="70"/>
    <n v="39.125589041095893"/>
    <n v="51.91406728767123"/>
    <n v="19.241405753424658"/>
    <n v="17060.577139726025"/>
    <n v="1911.070947945205"/>
    <n v="3086.9099183342464"/>
    <n v="2888.9464083287671"/>
    <n v="1618.4183260931509"/>
    <n v="11377.373434915065"/>
    <n v="4108.1868493150687"/>
    <n v="1194.0235476164382"/>
    <n v="1346.898402739726"/>
    <n v="1954.9785152061831"/>
    <n v="1060.7005582795498"/>
    <n v="590.97205373880138"/>
    <n v="3042.4576724466979"/>
    <n v="475.4765687671233"/>
    <n v="1776.9956646575342"/>
    <n v="3005.0264712328758"/>
    <n v="1385.716576438356"/>
    <n v="2209.1128206596086"/>
    <n v="1282.8067695992718"/>
    <n v="658.87925651417243"/>
    <n v="2492.4164343228367"/>
    <n v="32263.972168438355"/>
    <n v="15351.724626753754"/>
    <n v="16912.247541684599"/>
    <n v="2802.6122531821998"/>
    <n v="2283.1512268631841"/>
    <n v="1975.749850124414"/>
    <n v="2112.1815007247906"/>
    <n v="9173.6948308945866"/>
    <n v="7738.5527107900125"/>
    <n v="3.8833699726027393"/>
    <n v="4.4601602739726021"/>
    <n v="383"/>
    <n v="14"/>
    <n v="185"/>
    <n v="13"/>
    <n v="9"/>
    <n v="198"/>
    <n v="13"/>
    <n v="21"/>
    <n v="903.10293167911141"/>
    <n v="619.32393093754627"/>
    <n v="18"/>
    <n v="33.343742465753429"/>
    <n v="4.1888097753424658"/>
    <n v="7474.543538753348"/>
    <n v="121"/>
    <n v="0"/>
    <n v="2.2626462009351451"/>
    <n v="139.7706408403686"/>
  </r>
  <r>
    <d v="2011-06-16T00:00:00"/>
    <x v="1"/>
    <x v="3"/>
    <n v="5"/>
    <n v="0.72"/>
    <n v="0.84347826086956512"/>
    <n v="0.8739726027397231"/>
    <n v="145"/>
    <n v="254"/>
    <n v="1.7517241379310344"/>
    <n v="0.56444444444444442"/>
    <n v="100.98862244353984"/>
    <n v="47"/>
    <n v="57"/>
    <n v="23"/>
    <n v="70"/>
    <n v="34.502942465753421"/>
    <n v="47.838822627945191"/>
    <n v="17.392524894810172"/>
    <n v="14643.350254313276"/>
    <n v="1585.3674010148893"/>
    <n v="2481.8140512734149"/>
    <n v="2883.1901852712326"/>
    <n v="1240.080656194935"/>
    <n v="9623.6327625885824"/>
    <n v="3588.306016438356"/>
    <n v="1100.2929204427394"/>
    <n v="1217.4767426367121"/>
    <n v="1753.2571297321531"/>
    <n v="1097.0158065477776"/>
    <n v="486.33730199929249"/>
    <n v="2569.4654412385848"/>
    <n v="469.51954836164384"/>
    <n v="1608.165907638356"/>
    <n v="2745.1399058630136"/>
    <n v="1213.8726638465753"/>
    <n v="1760.3211496292281"/>
    <n v="1217.1451416379484"/>
    <n v="568.89084657849753"/>
    <n v="2490.3408878639143"/>
    <n v="28171.491360555556"/>
    <n v="13488.052268864478"/>
    <n v="14683.439091691082"/>
    <n v="2721.2279099145258"/>
    <n v="1954.4786469559087"/>
    <n v="1850.3282012051484"/>
    <n v="1976.3510784874406"/>
    <n v="8502.385836563024"/>
    <n v="6181.0532551280539"/>
    <n v="3.9192858739726026"/>
    <n v="4.4554673835616434"/>
    <n v="342"/>
    <n v="12"/>
    <n v="145"/>
    <n v="11"/>
    <n v="7"/>
    <n v="197"/>
    <n v="11"/>
    <n v="21"/>
    <n v="819.94157289181032"/>
    <n v="541.98744987276723"/>
    <n v="15"/>
    <n v="34.156256630136994"/>
    <n v="4.3233715013698637"/>
    <n v="7374.3334613885791"/>
    <n v="121"/>
    <n v="0"/>
    <n v="1.9911547489101755"/>
    <n v="121.35073629496762"/>
  </r>
  <r>
    <d v="2011-06-15T00:00:00"/>
    <x v="1"/>
    <x v="3"/>
    <n v="4"/>
    <n v="0.72"/>
    <n v="0.79130434782608694"/>
    <n v="0.87123287671232585"/>
    <n v="137"/>
    <n v="218"/>
    <n v="1.5912408759124088"/>
    <n v="0.48444444444444446"/>
    <n v="99.242076273207459"/>
    <n v="38"/>
    <n v="46"/>
    <n v="20"/>
    <n v="61"/>
    <n v="38.689911342465749"/>
    <n v="45.484446326794512"/>
    <n v="17.586370406934652"/>
    <n v="13596.164449429421"/>
    <n v="1595.3177667087548"/>
    <n v="2447.7186442474808"/>
    <n v="2701.6698409643832"/>
    <n v="1192.7297340726432"/>
    <n v="8849.3639968536681"/>
    <n v="3249.9525527671226"/>
    <n v="909.68892653589023"/>
    <n v="1072.7685948230137"/>
    <n v="1591.2431928044184"/>
    <n v="1127.8219418289336"/>
    <n v="452.94118498488263"/>
    <n v="2060.4037545077917"/>
    <n v="402.98460835068494"/>
    <n v="1368.6730050630138"/>
    <n v="2300.3664483287675"/>
    <n v="1088.2806549041093"/>
    <n v="1723.9026602706642"/>
    <n v="1223.2457290394561"/>
    <n v="535.76624622097518"/>
    <n v="1677.3900811154795"/>
    <n v="25584.197006910781"/>
    <n v="12997.039174433838"/>
    <n v="12587.15783247694"/>
    <n v="2703.8001441361157"/>
    <n v="1991.9748964177861"/>
    <n v="1832.0954848132262"/>
    <n v="1934.9575250820326"/>
    <n v="8462.8280504491595"/>
    <n v="4124.3297820277839"/>
    <n v="4.0843432767123282"/>
    <n v="4.3760829041095892"/>
    <n v="302"/>
    <n v="11"/>
    <n v="137"/>
    <n v="11"/>
    <n v="7"/>
    <n v="165"/>
    <n v="11"/>
    <n v="17"/>
    <n v="833.27100691329304"/>
    <n v="538.27986029885187"/>
    <n v="15"/>
    <n v="33.890927287671239"/>
    <n v="4.4492345512328768"/>
    <n v="7215.777627141666"/>
    <n v="121"/>
    <n v="0"/>
    <n v="1.7443938107420585"/>
    <n v="104.02609778906562"/>
  </r>
  <r>
    <d v="2011-06-14T00:00:00"/>
    <x v="1"/>
    <x v="3"/>
    <n v="3"/>
    <n v="0.72"/>
    <n v="0.65217391304347827"/>
    <n v="0.86849315068492861"/>
    <n v="115"/>
    <n v="196"/>
    <n v="1.7043478260869565"/>
    <n v="0.43555555555555553"/>
    <n v="98.437951335422213"/>
    <n v="35"/>
    <n v="41"/>
    <n v="18"/>
    <n v="51"/>
    <n v="38.816572562364819"/>
    <n v="47.905510654246562"/>
    <n v="18.818645838904107"/>
    <n v="11320.364403573554"/>
    <n v="1281.5287204288268"/>
    <n v="2051.5430266434787"/>
    <n v="2718.5981497643834"/>
    <n v="1007.2138406194163"/>
    <n v="6824.5381069751038"/>
    <n v="2950.0595147397262"/>
    <n v="862.29919177643808"/>
    <n v="959.7509377841094"/>
    <n v="1308.9081231481623"/>
    <n v="1103.5584490920207"/>
    <n v="380.35502543520215"/>
    <n v="1979.288046624888"/>
    <n v="360.92750676164388"/>
    <n v="1289.6573005150685"/>
    <n v="2281.2862232328766"/>
    <n v="966.66875230684923"/>
    <n v="1413.6800574823512"/>
    <n v="1343.3134696956204"/>
    <n v="429.7323170128663"/>
    <n v="1711.8139386256009"/>
    <n v="22272.542551119092"/>
    <n v="11756.902458893503"/>
    <n v="10515.640092225593"/>
    <n v="2656.7041688517138"/>
    <n v="1764.488575648345"/>
    <n v="1737.6312661928539"/>
    <n v="1803.8354833961462"/>
    <n v="7962.6594940890591"/>
    <n v="2552.9805981365298"/>
    <n v="3.849852624657534"/>
    <n v="4.2747422123287668"/>
    <n v="260"/>
    <n v="10"/>
    <n v="115"/>
    <n v="9"/>
    <n v="6"/>
    <n v="145"/>
    <n v="8"/>
    <n v="15"/>
    <n v="753.56804569921019"/>
    <n v="442.99928790713011"/>
    <n v="11"/>
    <n v="33.423374465753426"/>
    <n v="4.4751586739726026"/>
    <n v="7290.8334036333963"/>
    <n v="121"/>
    <n v="0"/>
    <n v="1.4423097484280891"/>
    <n v="86.906116464674312"/>
  </r>
  <r>
    <d v="2011-06-13T00:00:00"/>
    <x v="1"/>
    <x v="3"/>
    <n v="2"/>
    <n v="0.72"/>
    <n v="0.65217391304347827"/>
    <n v="0.86575342465753136"/>
    <n v="123"/>
    <n v="193"/>
    <n v="1.5691056910569106"/>
    <n v="0.42888888888888888"/>
    <n v="96.82222042737402"/>
    <n v="36"/>
    <n v="44"/>
    <n v="16"/>
    <n v="50"/>
    <n v="34.210795586301366"/>
    <n v="53.889865590821913"/>
    <n v="18.074322605194521"/>
    <n v="11909.133112567004"/>
    <n v="1277.5393200714707"/>
    <n v="1959.2686071766527"/>
    <n v="2916.9488921424654"/>
    <n v="1014.2867234916022"/>
    <n v="7296.1682098277552"/>
    <n v="2736.8636469041094"/>
    <n v="862.2378494531506"/>
    <n v="903.71613025972601"/>
    <n v="1353.1465987252886"/>
    <n v="1077.0937572425985"/>
    <n v="408.92980887328042"/>
    <n v="1663.6474617758186"/>
    <n v="360.92320648767122"/>
    <n v="1220.3919486246575"/>
    <n v="2079.2799267945206"/>
    <n v="921.10058590684912"/>
    <n v="1442.1164358833621"/>
    <n v="1341.6977199021208"/>
    <n v="436.93236334513949"/>
    <n v="1360.9491486830761"/>
    <n v="22271.185727069158"/>
    <n v="11950.42090678251"/>
    <n v="10320.764820286649"/>
    <n v="2632.6856701141414"/>
    <n v="1685.8217087696819"/>
    <n v="1756.6027029744573"/>
    <n v="1837.1453670897031"/>
    <n v="7912.2554489479844"/>
    <n v="2408.5093713386632"/>
    <n v="3.9180408657534245"/>
    <n v="4.1953804109589043"/>
    <n v="269"/>
    <n v="9"/>
    <n v="123"/>
    <n v="9"/>
    <n v="6"/>
    <n v="146"/>
    <n v="10"/>
    <n v="15"/>
    <n v="718.35417351350247"/>
    <n v="486.15927480156972"/>
    <n v="14"/>
    <n v="32.012189041095894"/>
    <n v="4.3533622224657531"/>
    <n v="7441.8889053784987"/>
    <n v="121"/>
    <n v="0"/>
    <n v="1.3868474726661792"/>
    <n v="85.295577027162395"/>
  </r>
  <r>
    <d v="2011-06-12T00:00:00"/>
    <x v="1"/>
    <x v="3"/>
    <n v="1"/>
    <n v="0.72"/>
    <n v="0.68695652173913047"/>
    <n v="0.86301369863013411"/>
    <n v="120"/>
    <n v="204"/>
    <n v="1.7"/>
    <n v="0.45333333333333331"/>
    <n v="103.61400374508634"/>
    <n v="35"/>
    <n v="43"/>
    <n v="18"/>
    <n v="56"/>
    <n v="39.659698040042144"/>
    <n v="47.180592394520538"/>
    <n v="16.571409759686883"/>
    <n v="12433.68044941036"/>
    <n v="1368.3031118522927"/>
    <n v="2068.06065782623"/>
    <n v="2877.1766186301361"/>
    <n v="1072.6495102947945"/>
    <n v="7784.0967745114913"/>
    <n v="3093.456447123287"/>
    <n v="849.2506631013697"/>
    <n v="927.99894654246555"/>
    <n v="1374.7004956669673"/>
    <n v="1088.0745029231366"/>
    <n v="422.91710710733759"/>
    <n v="1985.0139510696811"/>
    <n v="370.21954093150686"/>
    <n v="1394.3180238904108"/>
    <n v="2166.0412882191781"/>
    <n v="1044.4055986849312"/>
    <n v="1498.0483268271371"/>
    <n v="1254.3275621560394"/>
    <n v="459.3544950833284"/>
    <n v="1763.2540676595208"/>
    <n v="23647.674069755802"/>
    <n v="12115.309276515105"/>
    <n v="11532.364793240693"/>
    <n v="2648.2968753432833"/>
    <n v="1779.3218908395957"/>
    <n v="1735.5902202981058"/>
    <n v="1852.8588637530013"/>
    <n v="8016.0678502339861"/>
    <n v="3516.2969430067105"/>
    <n v="4.2242577534246566"/>
    <n v="4.2170630136986293"/>
    <n v="272"/>
    <n v="10"/>
    <n v="120"/>
    <n v="9"/>
    <n v="6"/>
    <n v="152"/>
    <n v="10"/>
    <n v="15"/>
    <n v="752.2358483438951"/>
    <n v="474.62041212128969"/>
    <n v="12"/>
    <n v="34.375187671232879"/>
    <n v="4.1968174356164383"/>
    <n v="7338.2161839839391"/>
    <n v="121"/>
    <n v="0"/>
    <n v="1.5715487938895443"/>
    <n v="95.308799944137959"/>
  </r>
  <r>
    <d v="2011-06-11T00:00:00"/>
    <x v="1"/>
    <x v="3"/>
    <n v="7"/>
    <n v="0.72"/>
    <n v="0.9565217391304347"/>
    <n v="0.86027397260273686"/>
    <n v="181"/>
    <n v="289"/>
    <n v="1.5966850828729282"/>
    <n v="0.64222222222222225"/>
    <n v="94.612290446497013"/>
    <n v="50"/>
    <n v="65"/>
    <n v="25"/>
    <n v="80"/>
    <n v="37.084748241572363"/>
    <n v="47.228011777578068"/>
    <n v="16.637397333287669"/>
    <n v="17124.824570815959"/>
    <n v="1895.6438394282304"/>
    <n v="2906.1738584799518"/>
    <n v="2826.0684260383564"/>
    <n v="1413.8189543574028"/>
    <n v="11874.407171368479"/>
    <n v="4264.7460477808218"/>
    <n v="1180.7002944394517"/>
    <n v="1330.9917866630135"/>
    <n v="1868.4456667792731"/>
    <n v="1153.0161892126584"/>
    <n v="600.9381178717988"/>
    <n v="3154.0381550195561"/>
    <n v="511.59905595616442"/>
    <n v="1848.0041752547947"/>
    <n v="3145.4274955068486"/>
    <n v="1462.1986449534245"/>
    <n v="1996.1858828719805"/>
    <n v="1338.4681393077481"/>
    <n v="646.44592626489862"/>
    <n v="2986.1294232266046"/>
    <n v="32764.135910798708"/>
    <n v="14749.561161184067"/>
    <n v="18014.57474961464"/>
    <n v="2769.2867438157728"/>
    <n v="2216.922159540818"/>
    <n v="1955.7387801363066"/>
    <n v="2059.3574278880119"/>
    <n v="9001.3051113809088"/>
    <n v="9013.2696382337344"/>
    <n v="3.9898265095890402"/>
    <n v="4.4759365616438354"/>
    <n v="401"/>
    <n v="14"/>
    <n v="181"/>
    <n v="13"/>
    <n v="10"/>
    <n v="220"/>
    <n v="14"/>
    <n v="22"/>
    <n v="908.06303035437213"/>
    <n v="592.75635935951948"/>
    <n v="18"/>
    <n v="34.210866986301369"/>
    <n v="4.3791452580821915"/>
    <n v="7532.9821496113818"/>
    <n v="122"/>
    <n v="0"/>
    <n v="2.3914267141259575"/>
    <n v="147.66044876733312"/>
  </r>
  <r>
    <d v="2011-06-10T00:00:00"/>
    <x v="1"/>
    <x v="3"/>
    <n v="6"/>
    <n v="0.72"/>
    <n v="1"/>
    <n v="0.85753424657533961"/>
    <n v="180"/>
    <n v="284"/>
    <n v="1.5777777777777777"/>
    <n v="0.63111111111111107"/>
    <n v="97.583471342465742"/>
    <n v="52"/>
    <n v="64"/>
    <n v="25"/>
    <n v="80"/>
    <n v="34.990700666981581"/>
    <n v="46.454644823671224"/>
    <n v="17.460146923397257"/>
    <n v="17565.024841643833"/>
    <n v="1915.1721665753423"/>
    <n v="2952.1786048175341"/>
    <n v="2692.7631419178083"/>
    <n v="1519.8184074871233"/>
    <n v="12315.436853996711"/>
    <n v="4058.9212773698637"/>
    <n v="1161.3661205917806"/>
    <n v="1396.8117538717806"/>
    <n v="1899.6206429922056"/>
    <n v="1099.0217793590343"/>
    <n v="572.46136965324126"/>
    <n v="3045.995359828943"/>
    <n v="505.80265236164377"/>
    <n v="1787.9208826739723"/>
    <n v="3122.4322655342467"/>
    <n v="1459.3082143561644"/>
    <n v="2089.0908686784564"/>
    <n v="1301.0342887574084"/>
    <n v="642.11737033549684"/>
    <n v="2843.2214871546648"/>
    <n v="32972.760174978626"/>
    <n v="14768.106473998309"/>
    <n v="18204.653700980318"/>
    <n v="2813.7627551869559"/>
    <n v="2243.6202367702408"/>
    <n v="2035.3263995151844"/>
    <n v="2106.7757210970185"/>
    <n v="9199.4851125694004"/>
    <n v="9005.1685884109174"/>
    <n v="4.1547886027397256"/>
    <n v="4.5722645136986282"/>
    <n v="401"/>
    <n v="14"/>
    <n v="180"/>
    <n v="15"/>
    <n v="10"/>
    <n v="221"/>
    <n v="13"/>
    <n v="22"/>
    <n v="995.10557697534239"/>
    <n v="565.55942407310783"/>
    <n v="20"/>
    <n v="33.979086246575349"/>
    <n v="4.2008885578082191"/>
    <n v="7343.829414183816"/>
    <n v="122"/>
    <n v="0"/>
    <n v="2.4789047612979664"/>
    <n v="149.21847295885507"/>
  </r>
  <r>
    <d v="2011-06-09T00:00:00"/>
    <x v="1"/>
    <x v="3"/>
    <n v="5"/>
    <n v="0.72"/>
    <n v="0.84347826086956512"/>
    <n v="0.85479452054794236"/>
    <n v="156"/>
    <n v="232"/>
    <n v="1.4871794871794872"/>
    <n v="0.51555555555555554"/>
    <n v="94.006658375040089"/>
    <n v="41"/>
    <n v="51"/>
    <n v="20"/>
    <n v="63"/>
    <n v="37.49727594044073"/>
    <n v="47.331722856328753"/>
    <n v="18.302393338238744"/>
    <n v="14665.038706506253"/>
    <n v="1634.9516213746274"/>
    <n v="2503.1644107135003"/>
    <n v="2953.447814663014"/>
    <n v="1253.3003246630419"/>
    <n v="9590.0777778413267"/>
    <n v="3449.749386520547"/>
    <n v="946.63445712657506"/>
    <n v="1153.0507803090409"/>
    <n v="1651.101560343315"/>
    <n v="1075.8639493057576"/>
    <n v="511.72006283539406"/>
    <n v="2310.7490514716969"/>
    <n v="424.79516791232879"/>
    <n v="1463.4838044054795"/>
    <n v="2478.5832249863015"/>
    <n v="1180.4678663013697"/>
    <n v="1817.2734621697068"/>
    <n v="1226.5289574310652"/>
    <n v="565.69617334318616"/>
    <n v="1937.8314706615211"/>
    <n v="27396.755015442526"/>
    <n v="13558.096715467982"/>
    <n v="13838.658299974544"/>
    <n v="2712.7386618235932"/>
    <n v="1972.6561944718803"/>
    <n v="1886.3635811382974"/>
    <n v="1981.2887595262332"/>
    <n v="8553.0471969600039"/>
    <n v="5285.6111030145403"/>
    <n v="4.2229152986301361"/>
    <n v="4.28209315068493"/>
    <n v="331"/>
    <n v="12"/>
    <n v="156"/>
    <n v="12"/>
    <n v="9"/>
    <n v="175"/>
    <n v="12"/>
    <n v="19"/>
    <n v="903.25745865917099"/>
    <n v="573.71001569724831"/>
    <n v="18"/>
    <n v="32.432419945205481"/>
    <n v="4.1442784569863012"/>
    <n v="7426.0316508587111"/>
    <n v="122"/>
    <n v="0"/>
    <n v="1.8635334389363001"/>
    <n v="113.43162540962742"/>
  </r>
  <r>
    <d v="2011-06-08T00:00:00"/>
    <x v="1"/>
    <x v="3"/>
    <n v="4"/>
    <n v="0.72"/>
    <n v="0.79130434782608694"/>
    <n v="0.85205479452054511"/>
    <n v="139"/>
    <n v="223"/>
    <n v="1.6043165467625899"/>
    <n v="0.49555555555555558"/>
    <n v="97.860176320780155"/>
    <n v="39"/>
    <n v="46"/>
    <n v="19"/>
    <n v="60"/>
    <n v="38.323061696051568"/>
    <n v="52.306708468464301"/>
    <n v="17.393952198575342"/>
    <n v="13602.564508588441"/>
    <n v="1502.7304908350209"/>
    <n v="2402.0018663372771"/>
    <n v="2856.9928146410962"/>
    <n v="1168.4690533448575"/>
    <n v="8677.8312651002307"/>
    <n v="3257.4602441643833"/>
    <n v="993.82746090082173"/>
    <n v="1043.6371319145205"/>
    <n v="1531.671438104127"/>
    <n v="1156.216396559282"/>
    <n v="468.20650814634098"/>
    <n v="2138.8304941699757"/>
    <n v="416.68490510136991"/>
    <n v="1484.1731201753425"/>
    <n v="2392.2621742739725"/>
    <n v="1084.7439465205478"/>
    <n v="1729.0133396378901"/>
    <n v="1265.8602878607651"/>
    <n v="535.33575756842447"/>
    <n v="1847.6547610041539"/>
    <n v="25778.083982474422"/>
    <n v="13113.76746220006"/>
    <n v="12664.31652027436"/>
    <n v="2720.1628114699029"/>
    <n v="1913.6122670918517"/>
    <n v="1830.7352140727467"/>
    <n v="1936.1624992601808"/>
    <n v="8400.6727918946817"/>
    <n v="4263.6437283796804"/>
    <n v="3.8998341698630132"/>
    <n v="4.5672597260273964"/>
    <n v="303"/>
    <n v="11"/>
    <n v="139"/>
    <n v="11"/>
    <n v="7"/>
    <n v="164"/>
    <n v="10"/>
    <n v="17"/>
    <n v="832.33343322171334"/>
    <n v="519.60089790160521"/>
    <n v="13"/>
    <n v="35.167516808219176"/>
    <n v="4.4873169063013689"/>
    <n v="7455.1997482370662"/>
    <n v="122"/>
    <n v="0"/>
    <n v="1.6987226295672488"/>
    <n v="103.80587311700296"/>
  </r>
  <r>
    <d v="2011-06-07T00:00:00"/>
    <x v="1"/>
    <x v="3"/>
    <n v="3"/>
    <n v="0.72"/>
    <n v="0.65217391304347827"/>
    <n v="0.84931506849314786"/>
    <n v="112"/>
    <n v="181"/>
    <n v="1.6160714285714286"/>
    <n v="0.4022222222222222"/>
    <n v="98.851123628009873"/>
    <n v="31"/>
    <n v="39"/>
    <n v="16"/>
    <n v="51"/>
    <n v="38.739851506849313"/>
    <n v="46.390972179452042"/>
    <n v="17.618210728767121"/>
    <n v="11071.325846337106"/>
    <n v="1318.5324407385347"/>
    <n v="2104.2241697010131"/>
    <n v="2967.4426250958904"/>
    <n v="1020.4652561381773"/>
    <n v="6297.7262361405583"/>
    <n v="2711.7896054794519"/>
    <n v="742.25555487123268"/>
    <n v="898.52874716712324"/>
    <n v="1258.5081658360168"/>
    <n v="1140.7661168997413"/>
    <n v="389.80672264034354"/>
    <n v="1563.4929021417065"/>
    <n v="317.86440460273974"/>
    <n v="1132.083373589041"/>
    <n v="1961.7279361643834"/>
    <n v="862.38278136986287"/>
    <n v="1410.7816103966763"/>
    <n v="1224.6371925314302"/>
    <n v="433.18295164992662"/>
    <n v="1205.4567411479943"/>
    <n v="21016.490690319475"/>
    <n v="11949.814810889216"/>
    <n v="9066.6758794302586"/>
    <n v="2636.2995445432293"/>
    <n v="1750.9534666823461"/>
    <n v="1714.0249941862057"/>
    <n v="1840.4127487604123"/>
    <n v="7941.6907541721939"/>
    <n v="1124.9851252580647"/>
    <n v="4.1373379726027393"/>
    <n v="4.1936928082191773"/>
    <n v="249"/>
    <n v="9"/>
    <n v="112"/>
    <n v="9"/>
    <n v="5"/>
    <n v="137"/>
    <n v="8"/>
    <n v="13"/>
    <n v="761.51650636688521"/>
    <n v="427.52336578757763"/>
    <n v="12"/>
    <n v="34.868321369863018"/>
    <n v="4.3568561315068486"/>
    <n v="7441.8855701616458"/>
    <n v="122"/>
    <n v="1"/>
    <n v="1.2183304612722392"/>
    <n v="74.31701540516606"/>
  </r>
  <r>
    <d v="2011-06-06T00:00:00"/>
    <x v="1"/>
    <x v="3"/>
    <n v="2"/>
    <n v="0.72"/>
    <n v="0.65217391304347827"/>
    <n v="0.84657534246575061"/>
    <n v="118"/>
    <n v="182"/>
    <n v="1.5423728813559323"/>
    <n v="0.40444444444444444"/>
    <n v="93.327623537012542"/>
    <n v="32"/>
    <n v="41"/>
    <n v="16"/>
    <n v="51"/>
    <n v="37.204736036029267"/>
    <n v="46.739706213698618"/>
    <n v="16.308093146301367"/>
    <n v="11012.65957736748"/>
    <n v="1264.9121839189991"/>
    <n v="1935.6292707716498"/>
    <n v="2743.4562505643835"/>
    <n v="1009.4064669884455"/>
    <n v="6589.0797729620008"/>
    <n v="2715.9457306301365"/>
    <n v="747.83529941917789"/>
    <n v="831.71275046136964"/>
    <n v="1357.3617417864355"/>
    <n v="1153.9451684771418"/>
    <n v="395.68603751970642"/>
    <n v="1388.5008327274004"/>
    <n v="310.20942131506848"/>
    <n v="1151.3849505315068"/>
    <n v="1930.1147070684931"/>
    <n v="915.82728696986283"/>
    <n v="1424.995404215266"/>
    <n v="1215.3847437369297"/>
    <n v="431.50035277595526"/>
    <n v="1235.6558651567802"/>
    <n v="20880.601907682096"/>
    <n v="11667.365436835913"/>
    <n v="9213.2364708461828"/>
    <n v="2643.6317358665719"/>
    <n v="1719.2682312883946"/>
    <n v="1711.0104674086911"/>
    <n v="1822.8849252633354"/>
    <n v="7896.7953598269924"/>
    <n v="1316.4411110191904"/>
    <n v="3.9554565041095877"/>
    <n v="4.4788269863013692"/>
    <n v="258"/>
    <n v="10"/>
    <n v="118"/>
    <n v="9"/>
    <n v="5"/>
    <n v="140"/>
    <n v="10"/>
    <n v="15"/>
    <n v="674.90582912324328"/>
    <n v="519.10588353272931"/>
    <n v="13"/>
    <n v="34.94003665753425"/>
    <n v="4.3523706542465757"/>
    <n v="7227.691551471713"/>
    <n v="122"/>
    <n v="0"/>
    <n v="1.2747135659061393"/>
    <n v="75.518331728247404"/>
  </r>
  <r>
    <d v="2011-06-05T00:00:00"/>
    <x v="1"/>
    <x v="3"/>
    <n v="1"/>
    <n v="0.72"/>
    <n v="0.68695652173913047"/>
    <n v="0.84383561643835336"/>
    <n v="118"/>
    <n v="207"/>
    <n v="1.7542372881355932"/>
    <n v="0.46"/>
    <n v="106.13623960089238"/>
    <n v="36"/>
    <n v="45"/>
    <n v="18"/>
    <n v="58"/>
    <n v="37.466210508371375"/>
    <n v="50.890378566575329"/>
    <n v="16.951419681228149"/>
    <n v="12524.0762729053"/>
    <n v="1377.767239204288"/>
    <n v="2104.4978196919119"/>
    <n v="2933.2566483287669"/>
    <n v="1027.1860910817963"/>
    <n v="7836.902953007113"/>
    <n v="3034.7630511780817"/>
    <n v="916.02681419835596"/>
    <n v="983.18234151123261"/>
    <n v="1385.9765118174535"/>
    <n v="1132.9905759383068"/>
    <n v="412.26359075391002"/>
    <n v="2002.7415283780003"/>
    <n v="382.38682389041094"/>
    <n v="1405.8792118356164"/>
    <n v="2349.0270621369855"/>
    <n v="1014.8117539068492"/>
    <n v="1505.4809212770738"/>
    <n v="1307.0740660609163"/>
    <n v="430.90632504733276"/>
    <n v="1908.6435393845391"/>
    <n v="23987.920570767121"/>
    <n v="12239.63254999747"/>
    <n v="11748.288020769653"/>
    <n v="2660.7183150181704"/>
    <n v="1751.0970923177345"/>
    <n v="1742.3070170709439"/>
    <n v="1837.8420563895465"/>
    <n v="7991.9644807963959"/>
    <n v="3756.3235399732548"/>
    <n v="4.1243660383561629"/>
    <n v="4.4829172876712322"/>
    <n v="275"/>
    <n v="10"/>
    <n v="118"/>
    <n v="9"/>
    <n v="6"/>
    <n v="157"/>
    <n v="10"/>
    <n v="17"/>
    <n v="770.96702022489092"/>
    <n v="504.09699566726812"/>
    <n v="13"/>
    <n v="34.6407381369863"/>
    <n v="4.1654566991780815"/>
    <n v="7501.8959423425258"/>
    <n v="122"/>
    <n v="0"/>
    <n v="1.5660425192596257"/>
    <n v="96.297442793193881"/>
  </r>
  <r>
    <d v="2011-06-04T00:00:00"/>
    <x v="1"/>
    <x v="3"/>
    <n v="7"/>
    <n v="0.72"/>
    <n v="0.9565217391304347"/>
    <n v="0.84109589041095612"/>
    <n v="180"/>
    <n v="272"/>
    <n v="1.5111111111111111"/>
    <n v="0.60444444444444445"/>
    <n v="91.507115835616403"/>
    <n v="47"/>
    <n v="60"/>
    <n v="23"/>
    <n v="72"/>
    <n v="38.036856642171301"/>
    <n v="50.607202191780814"/>
    <n v="18.765783162739726"/>
    <n v="16471.280850410953"/>
    <n v="1875.2419382966043"/>
    <n v="3001.0940186438588"/>
    <n v="2927.5011022684926"/>
    <n v="1527.8104941444194"/>
    <n v="10890.117173650786"/>
    <n v="4069.9436607123289"/>
    <n v="1163.9656504109587"/>
    <n v="1351.1363877172603"/>
    <n v="1817.3905953670933"/>
    <n v="1125.2495562999304"/>
    <n v="547.64425173752113"/>
    <n v="3094.7612954360034"/>
    <n v="466.06271473972606"/>
    <n v="1782.9406663890409"/>
    <n v="3005.0969266849306"/>
    <n v="1414.3026105863012"/>
    <n v="2121.2573761434555"/>
    <n v="1251.8200784571927"/>
    <n v="596.2864763362287"/>
    <n v="2699.0389874631219"/>
    <n v="31599.971405948101"/>
    <n v="14916.053949398192"/>
    <n v="16683.917456549912"/>
    <n v="2779.1253847815888"/>
    <n v="2227.0283324050197"/>
    <n v="1987.0659052383962"/>
    <n v="2070.7566736088365"/>
    <n v="9063.9762960338412"/>
    <n v="7619.9411605160676"/>
    <n v="3.8578688876712324"/>
    <n v="4.1752873356164377"/>
    <n v="382"/>
    <n v="14"/>
    <n v="180"/>
    <n v="13"/>
    <n v="10"/>
    <n v="202"/>
    <n v="14"/>
    <n v="23"/>
    <n v="952.76293970169843"/>
    <n v="639.30951943548598"/>
    <n v="18"/>
    <n v="33.228138424657537"/>
    <n v="4.3694609512328766"/>
    <n v="7527.8710448508864"/>
    <n v="119"/>
    <n v="0"/>
    <n v="2.2162862988948016"/>
    <n v="140.2009870298312"/>
  </r>
  <r>
    <d v="2011-06-03T00:00:00"/>
    <x v="1"/>
    <x v="3"/>
    <n v="6"/>
    <n v="0.72"/>
    <n v="1"/>
    <n v="0.83835616438355887"/>
    <n v="187"/>
    <n v="306"/>
    <n v="1.6363636363636365"/>
    <n v="0.68"/>
    <n v="96.246189823456135"/>
    <n v="52"/>
    <n v="68"/>
    <n v="26"/>
    <n v="85"/>
    <n v="36.417509358904098"/>
    <n v="51.416088382887224"/>
    <n v="17.453838527999999"/>
    <n v="17998.037496986297"/>
    <n v="1856.8475704109583"/>
    <n v="2962.1023999298632"/>
    <n v="2774.3833471561643"/>
    <n v="1523.1427348339728"/>
    <n v="12595.256585477255"/>
    <n v="4370.1011230684917"/>
    <n v="1336.8182979550679"/>
    <n v="1483.5762748799998"/>
    <n v="2013.707224596619"/>
    <n v="1045.9443813778996"/>
    <n v="615.16095512756374"/>
    <n v="3515.6831348014771"/>
    <n v="534.16632289315078"/>
    <n v="2071.9000646136988"/>
    <n v="3336.5173443287676"/>
    <n v="1572.7050850191779"/>
    <n v="2195.8600756706678"/>
    <n v="1285.9869280569394"/>
    <n v="649.35230713162287"/>
    <n v="3384.0895059955647"/>
    <n v="34560.669580155612"/>
    <n v="15065.640353881314"/>
    <n v="19495.029226274295"/>
    <n v="2779.8824464844438"/>
    <n v="2235.4130916734175"/>
    <n v="2006.7878220887023"/>
    <n v="2120.4216518540916"/>
    <n v="9142.5050121006552"/>
    <n v="10352.524214173643"/>
    <n v="3.8977677041095884"/>
    <n v="4.5920689589041093"/>
    <n v="418"/>
    <n v="15"/>
    <n v="187"/>
    <n v="15"/>
    <n v="10"/>
    <n v="231"/>
    <n v="15"/>
    <n v="23"/>
    <n v="970.53856710160437"/>
    <n v="604.51462044103516"/>
    <n v="20"/>
    <n v="34.581730821917809"/>
    <n v="4.5604221369863014"/>
    <n v="7330.2206137785579"/>
    <n v="119"/>
    <n v="0"/>
    <n v="2.6595419501603597"/>
    <n v="163.82377501070837"/>
  </r>
  <r>
    <d v="2011-06-02T00:00:00"/>
    <x v="1"/>
    <x v="3"/>
    <n v="5"/>
    <n v="0.72"/>
    <n v="0.84347826086956512"/>
    <n v="0.83561643835616162"/>
    <n v="156"/>
    <n v="251"/>
    <n v="1.608974358974359"/>
    <n v="0.55777777777777782"/>
    <n v="100.08343655106057"/>
    <n v="43"/>
    <n v="54"/>
    <n v="21"/>
    <n v="69"/>
    <n v="37.961800062138117"/>
    <n v="50.3186158215264"/>
    <n v="17.738187879452052"/>
    <n v="15613.01610196545"/>
    <n v="1621.9333788207261"/>
    <n v="2602.4418512825255"/>
    <n v="2842.3119521095887"/>
    <n v="1243.0698698238473"/>
    <n v="10547.125807570217"/>
    <n v="3682.2946060273971"/>
    <n v="1056.6909322520544"/>
    <n v="1223.9349636821917"/>
    <n v="1745.6638758549286"/>
    <n v="1048.1150702163161"/>
    <n v="499.64958002916347"/>
    <n v="2669.4919758612346"/>
    <n v="441.7523393424658"/>
    <n v="1580.8032263013697"/>
    <n v="2831.4005831506847"/>
    <n v="1212.6982066849312"/>
    <n v="1767.5434476407954"/>
    <n v="1313.7528679091051"/>
    <n v="561.40612699620965"/>
    <n v="2423.9519129333412"/>
    <n v="29264.524338227271"/>
    <n v="13623.954641862478"/>
    <n v="15640.569696364793"/>
    <n v="2709.3657761757213"/>
    <n v="2017.2283967304566"/>
    <n v="1877.157633773154"/>
    <n v="2006.6727973646355"/>
    <n v="8610.4246040439666"/>
    <n v="7030.1450923208267"/>
    <n v="4.2157525479452049"/>
    <n v="4.3152016780821913"/>
    <n v="343"/>
    <n v="12"/>
    <n v="156"/>
    <n v="13"/>
    <n v="7"/>
    <n v="187"/>
    <n v="13"/>
    <n v="18"/>
    <n v="857.41329143794371"/>
    <n v="545.96943480808909"/>
    <n v="17"/>
    <n v="33.877366849315074"/>
    <n v="4.4430095178082185"/>
    <n v="7371.6725111755859"/>
    <n v="119"/>
    <n v="0"/>
    <n v="2.1217124977613171"/>
    <n v="131.43335879298147"/>
  </r>
  <r>
    <d v="2011-06-01T00:00:00"/>
    <x v="1"/>
    <x v="3"/>
    <n v="4"/>
    <n v="0.72"/>
    <n v="0.79130434782608694"/>
    <n v="0.83287671232876437"/>
    <n v="142"/>
    <n v="232"/>
    <n v="1.6338028169014085"/>
    <n v="0.51555555555555554"/>
    <n v="100.87136615309247"/>
    <n v="43"/>
    <n v="51"/>
    <n v="20"/>
    <n v="60"/>
    <n v="35.847150764208671"/>
    <n v="49.921666386410941"/>
    <n v="18.137543801424655"/>
    <n v="14323.73399373913"/>
    <n v="1479.7462621465154"/>
    <n v="2529.2674038510163"/>
    <n v="2958.4098353095892"/>
    <n v="1252.9976930801665"/>
    <n v="9062.8053236448741"/>
    <n v="3369.6321718356153"/>
    <n v="998.43332772821884"/>
    <n v="1088.2526280854793"/>
    <n v="1549.3831898976962"/>
    <n v="1141.662678998001"/>
    <n v="464.95434080907734"/>
    <n v="2300.3179179445392"/>
    <n v="411.63717540821915"/>
    <n v="1559.9471517808217"/>
    <n v="2655.5991741369867"/>
    <n v="1105.8223735232873"/>
    <n v="1732.3981264231495"/>
    <n v="1330.0170637725209"/>
    <n v="508.72453392204551"/>
    <n v="2161.8661507315996"/>
    <n v="26992.804258384273"/>
    <n v="13467.814866063265"/>
    <n v="13524.989392321013"/>
    <n v="2714.9361287807992"/>
    <n v="1905.8817028663275"/>
    <n v="1829.3755412643022"/>
    <n v="1981.8995127981714"/>
    <n v="8432.0928857096005"/>
    <n v="5092.8965066114069"/>
    <n v="4.0944076273972589"/>
    <n v="4.3675865753424654"/>
    <n v="316"/>
    <n v="11"/>
    <n v="142"/>
    <n v="11"/>
    <n v="8"/>
    <n v="174"/>
    <n v="11"/>
    <n v="18"/>
    <n v="901.92129375052582"/>
    <n v="526.00003495079568"/>
    <n v="16"/>
    <n v="32.734124931506855"/>
    <n v="4.1649144043835618"/>
    <n v="7602.0384811047506"/>
    <n v="119"/>
    <n v="0"/>
    <n v="1.7791266679244067"/>
    <n v="113.65537304471439"/>
  </r>
  <r>
    <d v="2011-05-31T00:00:00"/>
    <x v="1"/>
    <x v="4"/>
    <n v="3"/>
    <n v="0.65"/>
    <n v="0.55555555555555558"/>
    <n v="0.83013698630136712"/>
    <n v="88"/>
    <n v="146"/>
    <n v="1.6590909090909092"/>
    <n v="0.32444444444444442"/>
    <n v="103.86471419676214"/>
    <n v="26"/>
    <n v="32"/>
    <n v="13"/>
    <n v="38"/>
    <n v="36.44799779310344"/>
    <n v="49.432425452307676"/>
    <n v="18.421279882105257"/>
    <n v="9140.0948493150681"/>
    <n v="990.57137823439871"/>
    <n v="1620.1383675616439"/>
    <n v="2730.758295846575"/>
    <n v="754.67462663013703"/>
    <n v="5025.0949375111113"/>
    <n v="2113.9838719999993"/>
    <n v="642.6215308799998"/>
    <n v="700.00863551999976"/>
    <n v="1029.0629728643855"/>
    <n v="1011.1301317318222"/>
    <n v="293.1979688535435"/>
    <n v="1123.2229649502474"/>
    <n v="264.26705759999999"/>
    <n v="912.65989119999983"/>
    <n v="1607.9966759999998"/>
    <n v="713.20934399999987"/>
    <n v="1136.2972811106285"/>
    <n v="1189.7067503678311"/>
    <n v="324.07292738706235"/>
    <n v="848.05600993447786"/>
    <n v="17085.413234749463"/>
    <n v="10089.03932235363"/>
    <n v="6996.3739123958358"/>
    <n v="2570.3111253553598"/>
    <n v="1488.0157655452101"/>
    <n v="1617.2907993053363"/>
    <n v="1718.2783198590557"/>
    <n v="7393.8960100649629"/>
    <n v="-397.52209766912983"/>
    <n v="3.9448818410958899"/>
    <n v="4.4199644041095878"/>
    <n v="197"/>
    <n v="7"/>
    <n v="88"/>
    <n v="6"/>
    <n v="4"/>
    <n v="109"/>
    <n v="7"/>
    <n v="11"/>
    <n v="580.17855568617676"/>
    <n v="385.33063598252772"/>
    <n v="10"/>
    <n v="34.695661863013704"/>
    <n v="4.1604359956164378"/>
    <n v="6987.844078230517"/>
    <n v="119"/>
    <n v="1"/>
    <n v="1.0012206675005659"/>
    <n v="58.793058087359967"/>
  </r>
  <r>
    <d v="2011-05-30T00:00:00"/>
    <x v="1"/>
    <x v="4"/>
    <n v="2"/>
    <n v="0.65"/>
    <n v="0.55555555555555558"/>
    <n v="0.82739726027396987"/>
    <n v="92"/>
    <n v="141"/>
    <n v="1.5326086956521738"/>
    <n v="0.31333333333333335"/>
    <n v="96.927359936470125"/>
    <n v="26"/>
    <n v="31"/>
    <n v="12"/>
    <n v="37"/>
    <n v="37.28040704830569"/>
    <n v="49.249850597260263"/>
    <n v="17.781394055298033"/>
    <n v="8917.3171141552521"/>
    <n v="928.84406392694063"/>
    <n v="1522.887967561644"/>
    <n v="2644.3622489424652"/>
    <n v="763.98932252054794"/>
    <n v="4914.9216390575357"/>
    <n v="2124.9832017534245"/>
    <n v="590.99820716712316"/>
    <n v="657.91158004602721"/>
    <n v="957.09034813533526"/>
    <n v="1013.1322967365356"/>
    <n v="298.32196933310536"/>
    <n v="1105.3483747615983"/>
    <n v="241.38036305753425"/>
    <n v="971.03926356164402"/>
    <n v="1581.0350937534245"/>
    <n v="681.71931616438349"/>
    <n v="1065.2045211266702"/>
    <n v="1124.6387949078839"/>
    <n v="330.58770992737664"/>
    <n v="954.743010575055"/>
    <n v="16695.228203585757"/>
    <n v="9720.2151791915639"/>
    <n v="6975.0130243941894"/>
    <n v="2585.7182507351176"/>
    <n v="1450.311856430128"/>
    <n v="1619.9660003592141"/>
    <n v="1703.9333485362029"/>
    <n v="7359.9294560606631"/>
    <n v="-384.91643166647009"/>
    <n v="3.9928123068493147"/>
    <n v="4.5601140684931494"/>
    <n v="198"/>
    <n v="7"/>
    <n v="92"/>
    <n v="6"/>
    <n v="5"/>
    <n v="106"/>
    <n v="7"/>
    <n v="10"/>
    <n v="589.60472749207861"/>
    <n v="363.82319284419435"/>
    <n v="10"/>
    <n v="32.944652712328768"/>
    <n v="4.4860025906849312"/>
    <n v="6850.7079411749783"/>
    <n v="119"/>
    <n v="0"/>
    <n v="1.0181448522235341"/>
    <n v="58.613554826841927"/>
  </r>
  <r>
    <d v="2011-05-29T00:00:00"/>
    <x v="1"/>
    <x v="4"/>
    <n v="1"/>
    <n v="0.65"/>
    <n v="0.60000000000000009"/>
    <n v="0.82465753424657262"/>
    <n v="93"/>
    <n v="159"/>
    <n v="1.7096774193548387"/>
    <n v="0.35333333333333333"/>
    <n v="106.22914785682723"/>
    <n v="28"/>
    <n v="33"/>
    <n v="14"/>
    <n v="42"/>
    <n v="38.2986614255558"/>
    <n v="50.123765481956937"/>
    <n v="18.308604934637962"/>
    <n v="9879.3107506849319"/>
    <n v="1065.3124282191779"/>
    <n v="1649.7780023934249"/>
    <n v="2746.2882673972599"/>
    <n v="856.92668717589049"/>
    <n v="5691.6302219375357"/>
    <n v="2336.2183469589036"/>
    <n v="701.73271674739715"/>
    <n v="768.96140725479438"/>
    <n v="1026.1309352584019"/>
    <n v="969.40756825985613"/>
    <n v="313.74169156099788"/>
    <n v="1497.632275881839"/>
    <n v="292.35502504109587"/>
    <n v="1057.3739972383562"/>
    <n v="1745.7890276712328"/>
    <n v="755.2633891068491"/>
    <n v="1183.4860561949679"/>
    <n v="1143.1942428680525"/>
    <n v="341.22870940846929"/>
    <n v="1182.8724305860442"/>
    <n v="18602.31708892274"/>
    <n v="10230.182160517321"/>
    <n v="8372.1349284054195"/>
    <n v="2586.7177031619071"/>
    <n v="1508.7440242870412"/>
    <n v="1630.6301979938098"/>
    <n v="1741.5190965034346"/>
    <n v="7467.6110219461925"/>
    <n v="904.52390645922696"/>
    <n v="4.2179929643835603"/>
    <n v="4.3491528287671226"/>
    <n v="210"/>
    <n v="7"/>
    <n v="93"/>
    <n v="7"/>
    <n v="4"/>
    <n v="117"/>
    <n v="7"/>
    <n v="13"/>
    <n v="621.32174759819702"/>
    <n v="394.74875129559933"/>
    <n v="10"/>
    <n v="32.307258123287674"/>
    <n v="4.4250608230136983"/>
    <n v="6928.2642410546941"/>
    <n v="119"/>
    <n v="1"/>
    <n v="1.2084029472771558"/>
    <n v="70.354075028616975"/>
  </r>
  <r>
    <d v="2011-05-28T00:00:00"/>
    <x v="1"/>
    <x v="4"/>
    <n v="7"/>
    <n v="0.65"/>
    <n v="0.94444444444444442"/>
    <n v="0.82191780821917537"/>
    <n v="156"/>
    <n v="246"/>
    <n v="1.5769230769230769"/>
    <n v="0.54666666666666663"/>
    <n v="97.934490106544899"/>
    <n v="46"/>
    <n v="52"/>
    <n v="22"/>
    <n v="65"/>
    <n v="38.076852446183942"/>
    <n v="45.949907432129507"/>
    <n v="18.444888591780817"/>
    <n v="15277.780456621005"/>
    <n v="1640.1025570776253"/>
    <n v="2657.353407123288"/>
    <n v="2699.1284252054793"/>
    <n v="1323.8675013698628"/>
    <n v="10237.533679999999"/>
    <n v="3731.5315397260265"/>
    <n v="1010.8979635068491"/>
    <n v="1198.9177584657532"/>
    <n v="1664.5676639715234"/>
    <n v="985.63653814987254"/>
    <n v="511.77570849155546"/>
    <n v="2779.367351085677"/>
    <n v="424.22908931506851"/>
    <n v="1643.8720175342464"/>
    <n v="2810.088328767124"/>
    <n v="1202.5461304109588"/>
    <n v="1812.687039989042"/>
    <n v="1144.0846166792987"/>
    <n v="559.81121406196507"/>
    <n v="2564.1526952970917"/>
    <n v="28939.965841424655"/>
    <n v="13358.912115041887"/>
    <n v="15581.053726382768"/>
    <n v="2713.807180694087"/>
    <n v="1988.5964723032989"/>
    <n v="1884.6863742681444"/>
    <n v="2007.2201534934729"/>
    <n v="8594.3101807590028"/>
    <n v="6986.7435456237654"/>
    <n v="4.0685013698630135"/>
    <n v="4.3620260273972589"/>
    <n v="341"/>
    <n v="13"/>
    <n v="156"/>
    <n v="12"/>
    <n v="8"/>
    <n v="185"/>
    <n v="12"/>
    <n v="19"/>
    <n v="856.45504278187559"/>
    <n v="529.84528231892705"/>
    <n v="18"/>
    <n v="32.918938356164382"/>
    <n v="4.4857105205479453"/>
    <n v="6999.8953245899211"/>
    <n v="114"/>
    <n v="0"/>
    <n v="2.2258981033113607"/>
    <n v="136.67590988055059"/>
  </r>
  <r>
    <d v="2011-05-27T00:00:00"/>
    <x v="1"/>
    <x v="4"/>
    <n v="6"/>
    <n v="0.65"/>
    <n v="1"/>
    <n v="0.81917808219177812"/>
    <n v="166"/>
    <n v="275"/>
    <n v="1.6566265060240963"/>
    <n v="0.61111111111111116"/>
    <n v="96.766820597458306"/>
    <n v="50"/>
    <n v="61"/>
    <n v="24"/>
    <n v="74"/>
    <n v="34.818208367271374"/>
    <n v="46.934231013698621"/>
    <n v="17.211179249166971"/>
    <n v="16063.29221917808"/>
    <n v="1736.3506808219176"/>
    <n v="2777.6165783671236"/>
    <n v="2549.9724953424657"/>
    <n v="1336.2174341260272"/>
    <n v="11135.836392164381"/>
    <n v="3864.8211287671229"/>
    <n v="1126.4215443287669"/>
    <n v="1273.627264438356"/>
    <n v="1789.547169753148"/>
    <n v="1009.9932552426343"/>
    <n v="561.40023359406837"/>
    <n v="2903.9292789443944"/>
    <n v="494.87262904109599"/>
    <n v="1824.8916339726024"/>
    <n v="3159.5722219178078"/>
    <n v="1297.8164778082191"/>
    <n v="2005.9199881730731"/>
    <n v="1220.2861796838977"/>
    <n v="593.3400887119509"/>
    <n v="2957.6067061708031"/>
    <n v="30841.665800273971"/>
    <n v="13844.293422994388"/>
    <n v="16997.372377279578"/>
    <n v="2741.5161767560244"/>
    <n v="2082.8097426429913"/>
    <n v="1890.5396344965466"/>
    <n v="2025.9498321604112"/>
    <n v="8740.8153860559742"/>
    <n v="8256.5569912236115"/>
    <n v="3.9875138630136977"/>
    <n v="4.6074647260273967"/>
    <n v="375"/>
    <n v="13"/>
    <n v="166"/>
    <n v="12"/>
    <n v="9"/>
    <n v="209"/>
    <n v="13"/>
    <n v="23"/>
    <n v="843.01166665390326"/>
    <n v="578.91800817815601"/>
    <n v="19"/>
    <n v="32.247615821917812"/>
    <n v="4.4725376767123288"/>
    <n v="6973.4648716738175"/>
    <n v="114"/>
    <n v="0"/>
    <n v="2.4374357209889776"/>
    <n v="149.0997576954349"/>
  </r>
  <r>
    <d v="2011-05-26T00:00:00"/>
    <x v="1"/>
    <x v="4"/>
    <n v="5"/>
    <n v="0.65"/>
    <n v="0.79999999999999993"/>
    <n v="0.81643835616438087"/>
    <n v="131"/>
    <n v="212"/>
    <n v="1.6183206106870229"/>
    <n v="0.47111111111111109"/>
    <n v="96.038959757398288"/>
    <n v="40"/>
    <n v="47"/>
    <n v="18"/>
    <n v="57"/>
    <n v="35.334739589985823"/>
    <n v="50.654495658082176"/>
    <n v="16.888672647382837"/>
    <n v="12581.103728219176"/>
    <n v="1440.9638224657531"/>
    <n v="2195.4743458717803"/>
    <n v="2623.1241252821919"/>
    <n v="1151.5714534750687"/>
    <n v="8051.8976260558893"/>
    <n v="3074.1223443287663"/>
    <n v="911.78092184547916"/>
    <n v="962.65434090082169"/>
    <n v="1490.738687213186"/>
    <n v="1049.589407295296"/>
    <n v="412.71414184855337"/>
    <n v="1995.5153707180311"/>
    <n v="375.45659546301374"/>
    <n v="1428.9532114410958"/>
    <n v="2242.8915327123286"/>
    <n v="1024.5614991780819"/>
    <n v="1614.176047245672"/>
    <n v="1231.7445398269092"/>
    <n v="477.49408854405135"/>
    <n v="1748.4481631778876"/>
    <n v="24042.487996554515"/>
    <n v="12246.626836602711"/>
    <n v="11795.861159951808"/>
    <n v="2662.8089590767017"/>
    <n v="1855.6061844269557"/>
    <n v="1780.4616747349485"/>
    <n v="1869.6293145621637"/>
    <n v="8168.5061328007696"/>
    <n v="3627.3550271510348"/>
    <n v="4.1522126794520533"/>
    <n v="4.3965426575342459"/>
    <n v="293"/>
    <n v="10"/>
    <n v="131"/>
    <n v="11"/>
    <n v="7"/>
    <n v="162"/>
    <n v="12"/>
    <n v="16"/>
    <n v="820.32869193376132"/>
    <n v="510.40236183948764"/>
    <n v="14"/>
    <n v="33.163377589041104"/>
    <n v="4.4463392964383566"/>
    <n v="7034.7052396657582"/>
    <n v="114"/>
    <n v="0"/>
    <n v="1.6768095830710694"/>
    <n v="103.47246631536673"/>
  </r>
  <r>
    <d v="2011-05-25T00:00:00"/>
    <x v="1"/>
    <x v="4"/>
    <n v="4"/>
    <n v="0.65"/>
    <n v="0.73333333333333339"/>
    <n v="0.81369863013698362"/>
    <n v="124"/>
    <n v="202"/>
    <n v="1.6290322580645162"/>
    <n v="0.44888888888888889"/>
    <n v="98.479599575784377"/>
    <n v="37"/>
    <n v="44"/>
    <n v="17"/>
    <n v="53"/>
    <n v="35.473146415017752"/>
    <n v="51.860745807316654"/>
    <n v="18.948459174029463"/>
    <n v="12211.470347397262"/>
    <n v="1314.260880091324"/>
    <n v="2077.8359518158909"/>
    <n v="2502.7465678027397"/>
    <n v="1053.5846589369864"/>
    <n v="7891.5640489329689"/>
    <n v="2873.3248596164381"/>
    <n v="881.63267872438314"/>
    <n v="1004.2683362235615"/>
    <n v="1308.4607069111521"/>
    <n v="1015.0130680777501"/>
    <n v="388.66217545509443"/>
    <n v="2047.0899241203854"/>
    <n v="351.26471559452057"/>
    <n v="1268.735431189041"/>
    <n v="2231.1200620273971"/>
    <n v="1023.1839744"/>
    <n v="1512.8552582123646"/>
    <n v="1223.2023417145804"/>
    <n v="446.30359306226484"/>
    <n v="1691.9429902217487"/>
    <n v="23159.261285263925"/>
    <n v="11528.664321988825"/>
    <n v="11630.596963275104"/>
    <n v="2644.9033705347174"/>
    <n v="1746.7006995645934"/>
    <n v="1761.639695524872"/>
    <n v="1859.7617907328079"/>
    <n v="8013.0055563569904"/>
    <n v="3617.5914069181099"/>
    <n v="4.0269369863013695"/>
    <n v="4.3041106232876709"/>
    <n v="275"/>
    <n v="10"/>
    <n v="124"/>
    <n v="9"/>
    <n v="6"/>
    <n v="151"/>
    <n v="9"/>
    <n v="17"/>
    <n v="681.55248127688913"/>
    <n v="466.99029610293979"/>
    <n v="14"/>
    <n v="32.897223589041097"/>
    <n v="4.3419868493150684"/>
    <n v="6856.8846740228446"/>
    <n v="114"/>
    <n v="0"/>
    <n v="1.6961925883539157"/>
    <n v="102.02278037960617"/>
  </r>
  <r>
    <d v="2011-05-24T00:00:00"/>
    <x v="1"/>
    <x v="4"/>
    <n v="3"/>
    <n v="0.65"/>
    <n v="0.55555555555555558"/>
    <n v="0.81095890410958638"/>
    <n v="92"/>
    <n v="152"/>
    <n v="1.6521739130434783"/>
    <n v="0.33777777777777779"/>
    <n v="99.003602144133424"/>
    <n v="26"/>
    <n v="34"/>
    <n v="13"/>
    <n v="39"/>
    <n v="36.983318502283097"/>
    <n v="51.525637372223372"/>
    <n v="19.079022432708111"/>
    <n v="9108.3313972602755"/>
    <n v="946.67317808219161"/>
    <n v="1588.0737770958906"/>
    <n v="2494.8264455013696"/>
    <n v="772.61479758904102"/>
    <n v="5199.4895551561658"/>
    <n v="2218.999110136986"/>
    <n v="669.83328583890386"/>
    <n v="744.08187487561634"/>
    <n v="996.29249028110871"/>
    <n v="1057.6546974581715"/>
    <n v="296.85610661497975"/>
    <n v="1282.1109764972464"/>
    <n v="260.79734899726026"/>
    <n v="1009.4210959780821"/>
    <n v="1658.5902851506851"/>
    <n v="717.11020747397254"/>
    <n v="1089.2288299031641"/>
    <n v="1231.1263289714868"/>
    <n v="329.00435076232196"/>
    <n v="996.55942796302725"/>
    <n v="17333.83778379397"/>
    <n v="9855.6778241775319"/>
    <n v="7478.1599596164397"/>
    <n v="2588.0586235163632"/>
    <n v="1512.9330737360006"/>
    <n v="1631.0208658708086"/>
    <n v="1682.1342491705868"/>
    <n v="7414.1468122937604"/>
    <n v="64.013147322677469"/>
    <n v="3.994297512328767"/>
    <n v="4.3213704109589033"/>
    <n v="204"/>
    <n v="7"/>
    <n v="92"/>
    <n v="6"/>
    <n v="5"/>
    <n v="112"/>
    <n v="6"/>
    <n v="12"/>
    <n v="580.55070893531854"/>
    <n v="377.80767230693465"/>
    <n v="10"/>
    <n v="33.813286356164383"/>
    <n v="4.2680341063013696"/>
    <n v="6854.0543707441193"/>
    <n v="114"/>
    <n v="0"/>
    <n v="1.091056410573026"/>
    <n v="65.597894382600344"/>
  </r>
  <r>
    <d v="2011-05-23T00:00:00"/>
    <x v="1"/>
    <x v="4"/>
    <n v="2"/>
    <n v="0.65"/>
    <n v="0.55555555555555558"/>
    <n v="0.80821917808218913"/>
    <n v="95"/>
    <n v="160"/>
    <n v="1.6842105263157894"/>
    <n v="0.35555555555555557"/>
    <n v="97.925160298005281"/>
    <n v="29"/>
    <n v="36"/>
    <n v="14"/>
    <n v="42"/>
    <n v="35.86024261327713"/>
    <n v="47.769332477495098"/>
    <n v="18.628638058708411"/>
    <n v="9302.8902283105017"/>
    <n v="1001.2510464231354"/>
    <n v="1554.1393578082195"/>
    <n v="2513.0572313424655"/>
    <n v="776.50662575342483"/>
    <n v="5460.4380598295274"/>
    <n v="2330.9157698630133"/>
    <n v="668.7706546849314"/>
    <n v="782.40279846575322"/>
    <n v="1048.3425644622325"/>
    <n v="982.44144313185075"/>
    <n v="313.7230091988053"/>
    <n v="1437.5822062208092"/>
    <n v="293.95682630136986"/>
    <n v="1096.0257753424655"/>
    <n v="1843.4194191780816"/>
    <n v="773.00778082191766"/>
    <n v="1148.2771232430559"/>
    <n v="1227.2905266281778"/>
    <n v="319.89951686809445"/>
    <n v="1310.9426349045066"/>
    <n v="18092.640299391169"/>
    <n v="9883.6773984363263"/>
    <n v="8208.9629009548426"/>
    <n v="2572.8570513972636"/>
    <n v="1499.5640422562374"/>
    <n v="1621.7904739512776"/>
    <n v="1716.4136285452996"/>
    <n v="7410.6251961500784"/>
    <n v="798.33770480476414"/>
    <n v="3.8972475616438347"/>
    <n v="4.1675393835616434"/>
    <n v="216"/>
    <n v="7"/>
    <n v="95"/>
    <n v="7"/>
    <n v="5"/>
    <n v="121"/>
    <n v="7"/>
    <n v="12"/>
    <n v="611.83619556683493"/>
    <n v="368.14572990962711"/>
    <n v="9"/>
    <n v="33.884981027397259"/>
    <n v="4.385121150684931"/>
    <n v="6781.0748422203051"/>
    <n v="114"/>
    <n v="0"/>
    <n v="1.2105695766464966"/>
    <n v="72.008446499603878"/>
  </r>
  <r>
    <d v="2011-05-22T00:00:00"/>
    <x v="1"/>
    <x v="4"/>
    <n v="1"/>
    <n v="0.65"/>
    <n v="0.60000000000000009"/>
    <n v="0.80547945205479188"/>
    <n v="101"/>
    <n v="158"/>
    <n v="1.5643564356435644"/>
    <n v="0.3511111111111111"/>
    <n v="93.109319169944399"/>
    <n v="29"/>
    <n v="33"/>
    <n v="13"/>
    <n v="43"/>
    <n v="35.722108988068925"/>
    <n v="52.561350097871433"/>
    <n v="16.747435456285437"/>
    <n v="9404.0412361643848"/>
    <n v="1043.2345923287673"/>
    <n v="1615.1226541939732"/>
    <n v="2489.4474702904104"/>
    <n v="811.86256149041117"/>
    <n v="5530.843142518358"/>
    <n v="2214.7707572602735"/>
    <n v="683.29755127232863"/>
    <n v="720.1397246202738"/>
    <n v="1107.3986130243691"/>
    <n v="1018.9858660830827"/>
    <n v="316.06634490247876"/>
    <n v="1175.7572091429452"/>
    <n v="282.95554408767123"/>
    <n v="1061.5259002739724"/>
    <n v="1725.7192443835615"/>
    <n v="770.3096642630137"/>
    <n v="1216.5109371892268"/>
    <n v="1182.3220313512525"/>
    <n v="343.39025494964295"/>
    <n v="1098.2871295180967"/>
    <n v="17905.994214654249"/>
    <n v="10101.106733474848"/>
    <n v="7804.8874811794003"/>
    <n v="2591.1160373190787"/>
    <n v="1561.9349212914442"/>
    <n v="1632.1908494952058"/>
    <n v="1741.4011117000207"/>
    <n v="7526.6429198057494"/>
    <n v="278.24456137365178"/>
    <n v="4.0457830684931499"/>
    <n v="4.3076304383561643"/>
    <n v="219"/>
    <n v="8"/>
    <n v="101"/>
    <n v="7"/>
    <n v="6"/>
    <n v="118"/>
    <n v="7"/>
    <n v="13"/>
    <n v="632.80816750170629"/>
    <n v="413.9747159338865"/>
    <n v="10"/>
    <n v="32.571394301369871"/>
    <n v="4.4066861808219171"/>
    <n v="6763.6481975800089"/>
    <n v="114"/>
    <n v="1"/>
    <n v="1.1539463989229866"/>
    <n v="68.463925273503506"/>
  </r>
  <r>
    <d v="2011-05-21T00:00:00"/>
    <x v="1"/>
    <x v="4"/>
    <n v="7"/>
    <n v="0.65"/>
    <n v="0.94444444444444442"/>
    <n v="0.80273972602739463"/>
    <n v="147"/>
    <n v="256"/>
    <n v="1.7414965986394557"/>
    <n v="0.56888888888888889"/>
    <n v="101.30611167645139"/>
    <n v="45"/>
    <n v="57"/>
    <n v="23"/>
    <n v="69"/>
    <n v="37.09960416438355"/>
    <n v="45.181629369863003"/>
    <n v="17.769717711209047"/>
    <n v="14891.998416438355"/>
    <n v="1631.9512394977166"/>
    <n v="2629.0800645698632"/>
    <n v="2541.6708590465746"/>
    <n v="1299.039753468493"/>
    <n v="10054.158978851139"/>
    <n v="3784.1596247671223"/>
    <n v="1039.1774755068491"/>
    <n v="1226.1105220734244"/>
    <n v="1743.1853140611365"/>
    <n v="1032.1622267676091"/>
    <n v="533.3526465938761"/>
    <n v="2740.7474349247736"/>
    <n v="443.38794608219177"/>
    <n v="1664.4334129095889"/>
    <n v="2855.6367815890412"/>
    <n v="1216.2577562301369"/>
    <n v="1940.8951814685997"/>
    <n v="1217.2742857164608"/>
    <n v="557.13137854947468"/>
    <n v="2464.4150510764239"/>
    <n v="28753.113175094426"/>
    <n v="13493.791710242089"/>
    <n v="15259.321464852335"/>
    <n v="2722.2065390174612"/>
    <n v="1985.6103213380331"/>
    <n v="1874.7337950065562"/>
    <n v="2035.8156277690207"/>
    <n v="8618.3662831310721"/>
    <n v="6640.955181721265"/>
    <n v="4.0695048986301359"/>
    <n v="4.5266559452054791"/>
    <n v="341"/>
    <n v="13"/>
    <n v="147"/>
    <n v="12"/>
    <n v="8"/>
    <n v="194"/>
    <n v="11"/>
    <n v="20"/>
    <n v="880.24362953536479"/>
    <n v="528.70982376340862"/>
    <n v="16"/>
    <n v="33.99462797260275"/>
    <n v="4.3414213698630135"/>
    <n v="6968.8726027446137"/>
    <n v="115"/>
    <n v="1"/>
    <n v="2.1896398936669641"/>
    <n v="132.68975186828118"/>
  </r>
  <r>
    <d v="2011-05-20T00:00:00"/>
    <x v="1"/>
    <x v="4"/>
    <n v="6"/>
    <n v="0.65"/>
    <n v="1"/>
    <n v="0.79999999999999738"/>
    <n v="163"/>
    <n v="249"/>
    <n v="1.5276073619631902"/>
    <n v="0.55333333333333334"/>
    <n v="93.494341104294477"/>
    <n v="44"/>
    <n v="54"/>
    <n v="23"/>
    <n v="64"/>
    <n v="36.012229714285702"/>
    <n v="46.670528159999982"/>
    <n v="18.042405851249999"/>
    <n v="15239.577600000001"/>
    <n v="1718.9327999999996"/>
    <n v="2744.8896384000004"/>
    <n v="2541.5949311999998"/>
    <n v="1460.5800768000001"/>
    <n v="10211.445753599999"/>
    <n v="3529.198511999999"/>
    <n v="1073.4221476799996"/>
    <n v="1154.7139744799999"/>
    <n v="1793.5646348022049"/>
    <n v="1021.9726192261247"/>
    <n v="556.60915217115519"/>
    <n v="2385.1882279605138"/>
    <n v="440.61287039999996"/>
    <n v="1654.6922496"/>
    <n v="2683.606464"/>
    <n v="1247.0143103999994"/>
    <n v="1948.7583345220564"/>
    <n v="1204.0469483688239"/>
    <n v="560.04020379790711"/>
    <n v="2313.080407711212"/>
    <n v="28741.770928559999"/>
    <n v="13832.056539288275"/>
    <n v="14909.714389271725"/>
    <n v="2744.1571396385229"/>
    <n v="2045.7469771206618"/>
    <n v="1905.5826366353776"/>
    <n v="2053.1072764305659"/>
    <n v="8748.594029825128"/>
    <n v="6161.1203594465969"/>
    <n v="4.065048"/>
    <n v="4.1930160000000001"/>
    <n v="348"/>
    <n v="12"/>
    <n v="163"/>
    <n v="12"/>
    <n v="8"/>
    <n v="185"/>
    <n v="13"/>
    <n v="19"/>
    <n v="827.86069280981599"/>
    <n v="583.29018918045142"/>
    <n v="19"/>
    <n v="35.418208"/>
    <n v="4.5019073599999997"/>
    <n v="6962.940210505767"/>
    <n v="115"/>
    <n v="0"/>
    <n v="2.1412957656559755"/>
    <n v="129.64969034149325"/>
  </r>
  <r>
    <d v="2011-05-19T00:00:00"/>
    <x v="1"/>
    <x v="4"/>
    <n v="5"/>
    <n v="0.65"/>
    <n v="0.79999999999999993"/>
    <n v="0.79726027397260013"/>
    <n v="126"/>
    <n v="229"/>
    <n v="1.8174603174603174"/>
    <n v="0.50888888888888884"/>
    <n v="106.4874520547945"/>
    <n v="39"/>
    <n v="50"/>
    <n v="20"/>
    <n v="61"/>
    <n v="36.985387126366014"/>
    <n v="48.767957047232869"/>
    <n v="17.122934551771838"/>
    <n v="13417.418958904107"/>
    <n v="1452.2893227397253"/>
    <n v="2115.887901948493"/>
    <n v="2612.1167534465753"/>
    <n v="1130.5446078772602"/>
    <n v="9011.1590183715034"/>
    <n v="3291.699454246575"/>
    <n v="975.35914094465738"/>
    <n v="1044.4990076580821"/>
    <n v="1472.3565499434014"/>
    <n v="977.24482042584907"/>
    <n v="429.68789681079528"/>
    <n v="2432.2683356692683"/>
    <n v="389.69474957260269"/>
    <n v="1527.6657106410958"/>
    <n v="2584.7864800547945"/>
    <n v="1156.9390185205477"/>
    <n v="1565.297121140361"/>
    <n v="1142.6763325534314"/>
    <n v="449.44803585806028"/>
    <n v="2501.6644692371874"/>
    <n v="25840.351843282187"/>
    <n v="11895.260020004229"/>
    <n v="13945.091823277959"/>
    <n v="2666.797407264487"/>
    <n v="1807.8672295767365"/>
    <n v="1803.5483786348675"/>
    <n v="1864.4795503352543"/>
    <n v="8142.692565811346"/>
    <n v="5802.3992574666127"/>
    <n v="4.0525432109589028"/>
    <n v="4.1927344383561644"/>
    <n v="296"/>
    <n v="10"/>
    <n v="126"/>
    <n v="11"/>
    <n v="7"/>
    <n v="170"/>
    <n v="11"/>
    <n v="16"/>
    <n v="836.9356090389042"/>
    <n v="457.29888361094851"/>
    <n v="14"/>
    <n v="32.177717369863018"/>
    <n v="4.2673392734246578"/>
    <n v="6865.4758322374455"/>
    <n v="115"/>
    <n v="0"/>
    <n v="2.0311908692180598"/>
    <n v="121.26166802850399"/>
  </r>
  <r>
    <d v="2011-05-18T00:00:00"/>
    <x v="1"/>
    <x v="4"/>
    <n v="4"/>
    <n v="0.65"/>
    <n v="0.73333333333333339"/>
    <n v="0.79452054794520288"/>
    <n v="120"/>
    <n v="192"/>
    <n v="1.6"/>
    <n v="0.42666666666666669"/>
    <n v="96.239182831050229"/>
    <n v="32"/>
    <n v="40"/>
    <n v="16"/>
    <n v="52"/>
    <n v="40.176169497716884"/>
    <n v="52.899155112328756"/>
    <n v="18.15078344699684"/>
    <n v="11548.701939726028"/>
    <n v="1302.7413616438355"/>
    <n v="2127.2684638684937"/>
    <n v="2622.4973299726021"/>
    <n v="1050.6781968657535"/>
    <n v="7050.9993106630145"/>
    <n v="2892.6842038356158"/>
    <n v="846.3864817972601"/>
    <n v="943.84073924383563"/>
    <n v="1273.1072336624554"/>
    <n v="1058.4809579108819"/>
    <n v="416.94231509068925"/>
    <n v="1934.3809182126852"/>
    <n v="352.11119868493154"/>
    <n v="1248.0244918356166"/>
    <n v="2181.9997808219173"/>
    <n v="981.31766005479437"/>
    <n v="1460.8310048372898"/>
    <n v="1155.304058512643"/>
    <n v="408.13656391857444"/>
    <n v="1739.1815041287525"/>
    <n v="22297.807857643831"/>
    <n v="11573.246124639385"/>
    <n v="10724.561733004452"/>
    <n v="2657.151276047603"/>
    <n v="1709.1585164193909"/>
    <n v="1738.1958917398565"/>
    <n v="1849.302146401355"/>
    <n v="7953.8078306082043"/>
    <n v="2770.7539023962418"/>
    <n v="3.8509155616438351"/>
    <n v="4.3284006164383557"/>
    <n v="260"/>
    <n v="10"/>
    <n v="120"/>
    <n v="10"/>
    <n v="6"/>
    <n v="140"/>
    <n v="10"/>
    <n v="15"/>
    <n v="773.39253209424658"/>
    <n v="490.80901904714756"/>
    <n v="12"/>
    <n v="34.412723013698631"/>
    <n v="4.1326293917808217"/>
    <n v="6962.0033672342088"/>
    <n v="115"/>
    <n v="0"/>
    <n v="1.5404419054834488"/>
    <n v="93.257058547864801"/>
  </r>
  <r>
    <d v="2011-05-17T00:00:00"/>
    <x v="1"/>
    <x v="4"/>
    <n v="3"/>
    <n v="0.65"/>
    <n v="0.55555555555555558"/>
    <n v="0.79178082191780563"/>
    <n v="90"/>
    <n v="148"/>
    <n v="1.6444444444444444"/>
    <n v="0.3288888888888889"/>
    <n v="102.03409132420093"/>
    <n v="25"/>
    <n v="32"/>
    <n v="13"/>
    <n v="39"/>
    <n v="36.939621975486652"/>
    <n v="47.603920019557414"/>
    <n v="17.2513206625922"/>
    <n v="9183.0682191780834"/>
    <n v="976.05859969558594"/>
    <n v="1574.5362424109592"/>
    <n v="2745.3040175342462"/>
    <n v="807.61177775342492"/>
    <n v="5031.6747811750383"/>
    <n v="2105.5584526027392"/>
    <n v="618.85096025424639"/>
    <n v="672.80150584109572"/>
    <n v="952.50087743819302"/>
    <n v="1056.4177622418445"/>
    <n v="307.74218250695264"/>
    <n v="1080.5500965110909"/>
    <n v="259.26917266849318"/>
    <n v="965.82044686027393"/>
    <n v="1586.7408154520544"/>
    <n v="736.56374005479438"/>
    <n v="1044.3511029756394"/>
    <n v="1152.6659640304817"/>
    <n v="339.47035563304161"/>
    <n v="1011.9067523964527"/>
    <n v="17104.731912607367"/>
    <n v="9980.6002825247851"/>
    <n v="7124.131630082582"/>
    <n v="2583.8797690862966"/>
    <n v="1453.1056329570847"/>
    <n v="1612.1098003466802"/>
    <n v="1694.6172220582757"/>
    <n v="7343.7124244483375"/>
    <n v="-219.58079436575554"/>
    <n v="4.0436353972602728"/>
    <n v="4.46843365068493"/>
    <n v="199"/>
    <n v="7"/>
    <n v="90"/>
    <n v="6"/>
    <n v="5"/>
    <n v="109"/>
    <n v="7"/>
    <n v="11"/>
    <n v="626.68858238538814"/>
    <n v="382.56784219601673"/>
    <n v="10"/>
    <n v="33.943603342465757"/>
    <n v="4.4841041347945199"/>
    <n v="7021.49155907561"/>
    <n v="115"/>
    <n v="0"/>
    <n v="1.0146179868114069"/>
    <n v="61.948970696370282"/>
  </r>
  <r>
    <d v="2011-05-16T00:00:00"/>
    <x v="1"/>
    <x v="4"/>
    <n v="2"/>
    <n v="0.65"/>
    <n v="0.55555555555555558"/>
    <n v="0.78904109589040838"/>
    <n v="89"/>
    <n v="144"/>
    <n v="1.6179775280898876"/>
    <n v="0.32"/>
    <n v="100.77985778051409"/>
    <n v="24"/>
    <n v="32"/>
    <n v="12"/>
    <n v="37"/>
    <n v="36.133541260273972"/>
    <n v="48.788079307397247"/>
    <n v="17.911621528500554"/>
    <n v="8969.4073424657545"/>
    <n v="1018.8709041095893"/>
    <n v="1607.0383167123291"/>
    <n v="2685.0885624986299"/>
    <n v="775.07638356164387"/>
    <n v="4921.0749838027423"/>
    <n v="2023.4783105753424"/>
    <n v="585.45695168876694"/>
    <n v="662.72999655452043"/>
    <n v="1004.561578674034"/>
    <n v="1055.3704439279029"/>
    <n v="297.20962223205203"/>
    <n v="914.52361398464086"/>
    <n v="262.55505639452053"/>
    <n v="939.64174658630145"/>
    <n v="1582.1299252602741"/>
    <n v="713.72842362739709"/>
    <n v="1124.1749324176346"/>
    <n v="1140.6410582181509"/>
    <n v="322.22729153801941"/>
    <n v="911.01186969468858"/>
    <n v="16757.998657262469"/>
    <n v="10011.388189780397"/>
    <n v="6746.6104674820717"/>
    <n v="2577.3620107178535"/>
    <n v="1515.0569911904795"/>
    <n v="1617.8552071570002"/>
    <n v="1708.055889084274"/>
    <n v="7418.3300981496077"/>
    <n v="-671.71963066753506"/>
    <n v="3.9667671452054787"/>
    <n v="4.4769031780821908"/>
    <n v="194"/>
    <n v="7"/>
    <n v="89"/>
    <n v="6"/>
    <n v="5"/>
    <n v="105"/>
    <n v="7"/>
    <n v="10"/>
    <n v="626.28354933144522"/>
    <n v="381.63245678264576"/>
    <n v="10"/>
    <n v="33.000993315068499"/>
    <n v="4.3190109479452063"/>
    <n v="6942.9896732189663"/>
    <n v="115"/>
    <n v="0"/>
    <n v="0.97171546913077178"/>
    <n v="58.666177978104969"/>
  </r>
  <r>
    <d v="2011-05-15T00:00:00"/>
    <x v="1"/>
    <x v="4"/>
    <n v="1"/>
    <n v="0.65"/>
    <n v="0.60000000000000009"/>
    <n v="0.78630136986301113"/>
    <n v="96"/>
    <n v="169"/>
    <n v="1.7604166666666667"/>
    <n v="0.37555555555555553"/>
    <n v="101.39673041095892"/>
    <n v="30"/>
    <n v="36"/>
    <n v="15"/>
    <n v="45"/>
    <n v="35.644857597343297"/>
    <n v="47.726161246684924"/>
    <n v="17.317886087013697"/>
    <n v="9734.0861194520567"/>
    <n v="1066.5118652054796"/>
    <n v="1680.5851935386304"/>
    <n v="2700.6948524712329"/>
    <n v="874.77050090958915"/>
    <n v="5544.5474377380824"/>
    <n v="2352.5606014246578"/>
    <n v="715.89241870027388"/>
    <n v="779.30487391561633"/>
    <n v="1114.1397935257912"/>
    <n v="1047.2131070196797"/>
    <n v="328.79878440969264"/>
    <n v="1357.606209085385"/>
    <n v="311.16412144109592"/>
    <n v="1135.898868427397"/>
    <n v="1791.1781793972602"/>
    <n v="817.46948699178085"/>
    <n v="1190.4816178210222"/>
    <n v="1225.9979725191799"/>
    <n v="348.01315083156777"/>
    <n v="1291.2179150857642"/>
    <n v="18704.066534955618"/>
    <n v="10510.694973046386"/>
    <n v="8193.3715619092309"/>
    <n v="2602.5426608803523"/>
    <n v="1553.249211795543"/>
    <n v="1659.871646233003"/>
    <n v="1709.4115851034999"/>
    <n v="7525.0751040123978"/>
    <n v="668.29645789683491"/>
    <n v="3.9623230684931503"/>
    <n v="4.5906001849315059"/>
    <n v="222"/>
    <n v="8"/>
    <n v="96"/>
    <n v="8"/>
    <n v="5"/>
    <n v="126"/>
    <n v="9"/>
    <n v="12"/>
    <n v="711.75684489534251"/>
    <n v="415.02528082586059"/>
    <n v="9"/>
    <n v="35.034014630136987"/>
    <n v="4.5098555035616439"/>
    <n v="7055.9400607143743"/>
    <n v="115"/>
    <n v="1"/>
    <n v="1.1612019789578114"/>
    <n v="71.246709233993315"/>
  </r>
  <r>
    <d v="2011-05-14T00:00:00"/>
    <x v="1"/>
    <x v="4"/>
    <n v="7"/>
    <n v="0.65"/>
    <n v="0.94444444444444442"/>
    <n v="0.78356164383561389"/>
    <n v="156"/>
    <n v="260"/>
    <n v="1.6666666666666667"/>
    <n v="0.57777777777777772"/>
    <n v="97.631181126331825"/>
    <n v="45"/>
    <n v="58"/>
    <n v="22"/>
    <n v="68"/>
    <n v="37.978235063173294"/>
    <n v="51.873675771855531"/>
    <n v="17.846659430136985"/>
    <n v="15230.464255707764"/>
    <n v="1663.6196144596647"/>
    <n v="2498.3378014684931"/>
    <n v="2632.641295956164"/>
    <n v="1288.6988425643835"/>
    <n v="10474.405930178389"/>
    <n v="3911.758211506849"/>
    <n v="1141.2208669808217"/>
    <n v="1213.5728412493149"/>
    <n v="1755.4978340471291"/>
    <n v="986.24010192689457"/>
    <n v="506.81444807116702"/>
    <n v="3017.9995356917943"/>
    <n v="446.68828010958902"/>
    <n v="1698.0060510684934"/>
    <n v="2974.6469786301368"/>
    <n v="1256.2246277260272"/>
    <n v="1847.8696651051364"/>
    <n v="1197.5396518270854"/>
    <n v="581.01120074981554"/>
    <n v="2749.1454198522088"/>
    <n v="29536.20172743866"/>
    <n v="13294.650841716268"/>
    <n v="16241.55088572239"/>
    <n v="2723.2242980048395"/>
    <n v="2022.6337575378227"/>
    <n v="1887.6276490553748"/>
    <n v="2034.1495125946012"/>
    <n v="8667.6352171926374"/>
    <n v="7573.9156685297548"/>
    <n v="3.8412350136986291"/>
    <n v="4.3754644109589034"/>
    <n v="349"/>
    <n v="13"/>
    <n v="156"/>
    <n v="12"/>
    <n v="9"/>
    <n v="193"/>
    <n v="14"/>
    <n v="21"/>
    <n v="864.18741499852456"/>
    <n v="589.11571731389461"/>
    <n v="16"/>
    <n v="33.009041972602745"/>
    <n v="4.1277506235616439"/>
    <n v="6995.0004881140158"/>
    <n v="114"/>
    <n v="0"/>
    <n v="2.3218798788249146"/>
    <n v="142.46974461159991"/>
  </r>
  <r>
    <d v="2011-05-13T00:00:00"/>
    <x v="1"/>
    <x v="4"/>
    <n v="6"/>
    <n v="0.65"/>
    <n v="1"/>
    <n v="0.78082191780821664"/>
    <n v="159"/>
    <n v="243"/>
    <n v="1.5283018867924529"/>
    <n v="0.54"/>
    <n v="96.294605324373222"/>
    <n v="43"/>
    <n v="52"/>
    <n v="20"/>
    <n v="68"/>
    <n v="38.553867720259547"/>
    <n v="50.886476077808211"/>
    <n v="17.016286043835613"/>
    <n v="15310.842246575343"/>
    <n v="1754.2234726027393"/>
    <n v="2781.6894246575343"/>
    <n v="2653.4767364383561"/>
    <n v="1335.2349264657535"/>
    <n v="10294.664631616437"/>
    <n v="3662.6174334246571"/>
    <n v="1017.7295215561643"/>
    <n v="1157.1074509808218"/>
    <n v="1846.2157995517923"/>
    <n v="1006.5239319387689"/>
    <n v="547.48008841539138"/>
    <n v="2437.2345860556911"/>
    <n v="454.38196512328773"/>
    <n v="1640.9705582465751"/>
    <n v="2621.1368428767123"/>
    <n v="1243.7262483287668"/>
    <n v="1879.79084870164"/>
    <n v="1171.4407288418327"/>
    <n v="601.1401411526399"/>
    <n v="2307.843895879229"/>
    <n v="28862.735739715066"/>
    <n v="13822.99262616371"/>
    <n v="15039.743113551356"/>
    <n v="2752.2645241305731"/>
    <n v="2080.7146815138267"/>
    <n v="1919.2361708380045"/>
    <n v="2047.444599053244"/>
    <n v="8799.6599755356492"/>
    <n v="6240.0831380157069"/>
    <n v="3.8649576986301364"/>
    <n v="4.5855995205479445"/>
    <n v="342"/>
    <n v="13"/>
    <n v="159"/>
    <n v="12"/>
    <n v="8"/>
    <n v="183"/>
    <n v="13"/>
    <n v="21"/>
    <n v="851.62277830964081"/>
    <n v="631.73482992788183"/>
    <n v="18"/>
    <n v="34.974908356164391"/>
    <n v="4.2231025698630136"/>
    <n v="7033.2530165234166"/>
    <n v="114"/>
    <n v="0"/>
    <n v="2.1383765205400787"/>
    <n v="131.92757117150313"/>
  </r>
  <r>
    <d v="2011-05-12T00:00:00"/>
    <x v="1"/>
    <x v="4"/>
    <n v="5"/>
    <n v="0.65"/>
    <n v="0.79999999999999993"/>
    <n v="0.77808219178081939"/>
    <n v="129"/>
    <n v="217"/>
    <n v="1.682170542635659"/>
    <n v="0.48222222222222222"/>
    <n v="102.46751908251034"/>
    <n v="39"/>
    <n v="46"/>
    <n v="18"/>
    <n v="57"/>
    <n v="36.595584471877515"/>
    <n v="52.286777100273959"/>
    <n v="18.396444780908435"/>
    <n v="13218.309961643834"/>
    <n v="1455.1638969863013"/>
    <n v="2116.379549667945"/>
    <n v="2716.1378819506845"/>
    <n v="1137.416425486027"/>
    <n v="8703.5400015254781"/>
    <n v="3110.624680109589"/>
    <n v="941.1619878049313"/>
    <n v="1048.5973525117809"/>
    <n v="1511.6055786545862"/>
    <n v="978.05608876111751"/>
    <n v="450.13613118079491"/>
    <n v="2160.5862218298025"/>
    <n v="389.49861501369861"/>
    <n v="1372.8966038794522"/>
    <n v="2432.0341229589035"/>
    <n v="1127.7189172602739"/>
    <n v="1606.1789954586575"/>
    <n v="1198.109111025226"/>
    <n v="476.23536377505337"/>
    <n v="2041.6247888533908"/>
    <n v="25096.006138168763"/>
    <n v="12190.25512596009"/>
    <n v="12905.751012208671"/>
    <n v="2682.9687393165627"/>
    <n v="1785.0021376270747"/>
    <n v="1790.6938217604491"/>
    <n v="1903.072880350848"/>
    <n v="8161.7375790549349"/>
    <n v="4744.0134331537383"/>
    <n v="4.0575732493150678"/>
    <n v="4.5852914520547943"/>
    <n v="289"/>
    <n v="11"/>
    <n v="129"/>
    <n v="10"/>
    <n v="7"/>
    <n v="160"/>
    <n v="9"/>
    <n v="15"/>
    <n v="786.73546954092365"/>
    <n v="440.96966978947484"/>
    <n v="15"/>
    <n v="35.013000821917814"/>
    <n v="4.3358088920547946"/>
    <n v="7038.6780731902782"/>
    <n v="114"/>
    <n v="1"/>
    <n v="1.8335475607792848"/>
    <n v="113.20834221235677"/>
  </r>
  <r>
    <d v="2011-05-11T00:00:00"/>
    <x v="1"/>
    <x v="4"/>
    <n v="4"/>
    <n v="0.65"/>
    <n v="0.73333333333333339"/>
    <n v="0.77534246575342214"/>
    <n v="118"/>
    <n v="186"/>
    <n v="1.576271186440678"/>
    <n v="0.41333333333333333"/>
    <n v="95.533660385419097"/>
    <n v="32"/>
    <n v="41"/>
    <n v="16"/>
    <n v="51"/>
    <n v="38.027965754175263"/>
    <n v="48.776569880547932"/>
    <n v="17.207391807123283"/>
    <n v="11272.971925479453"/>
    <n v="1337.5864915981736"/>
    <n v="1964.5594613654798"/>
    <n v="2700.3720810082186"/>
    <n v="1035.4922230882194"/>
    <n v="6910.1346516157082"/>
    <n v="2776.0415000547941"/>
    <n v="780.42511808876691"/>
    <n v="877.57698216328743"/>
    <n v="1316.9946409905604"/>
    <n v="1000.3701560623891"/>
    <n v="401.50310815797309"/>
    <n v="1715.1756950959252"/>
    <n v="335.19399080547942"/>
    <n v="1192.5091605041096"/>
    <n v="1981.4508300821917"/>
    <n v="882.74897990136958"/>
    <n v="1483.870319753825"/>
    <n v="1201.3234549871293"/>
    <n v="416.79325811381057"/>
    <n v="1289.915928438385"/>
    <n v="21436.504978677625"/>
    <n v="11521.278703527605"/>
    <n v="9915.2262751500202"/>
    <n v="2654.2145987276867"/>
    <n v="1769.9976059659366"/>
    <n v="1758.3384562612966"/>
    <n v="1842.2842339484141"/>
    <n v="8024.8348949033343"/>
    <n v="1890.3913802466859"/>
    <n v="3.8641362410958897"/>
    <n v="4.3000656780821913"/>
    <n v="258"/>
    <n v="10"/>
    <n v="118"/>
    <n v="9"/>
    <n v="6"/>
    <n v="140"/>
    <n v="10"/>
    <n v="16"/>
    <n v="724.63013967736242"/>
    <n v="504.93261096774285"/>
    <n v="13"/>
    <n v="32.378285876712333"/>
    <n v="4.4962479473972605"/>
    <n v="7025.4373710398868"/>
    <n v="114"/>
    <n v="0"/>
    <n v="1.4113322418932039"/>
    <n v="86.97566908026333"/>
  </r>
  <r>
    <d v="2011-05-10T00:00:00"/>
    <x v="1"/>
    <x v="4"/>
    <n v="3"/>
    <n v="0.65"/>
    <n v="0.55555555555555558"/>
    <n v="0.77260273972602489"/>
    <n v="86"/>
    <n v="158"/>
    <n v="1.8372093023255813"/>
    <n v="0.3511111111111111"/>
    <n v="108.16340702983962"/>
    <n v="28"/>
    <n v="34"/>
    <n v="13"/>
    <n v="41"/>
    <n v="35.970838271321249"/>
    <n v="54.258031229841933"/>
    <n v="18.59963229081189"/>
    <n v="9302.0530045662072"/>
    <n v="1023.9162100456622"/>
    <n v="1616.6315730410961"/>
    <n v="2658.4669329534245"/>
    <n v="758.12502180821923"/>
    <n v="5292.7456868091276"/>
    <n v="2230.1919728219173"/>
    <n v="705.35440598794514"/>
    <n v="762.58492392328753"/>
    <n v="956.72522024701482"/>
    <n v="1017.6050186786783"/>
    <n v="299.9594324172748"/>
    <n v="1423.8416313901816"/>
    <n v="293.49082652054796"/>
    <n v="1012.9102855013697"/>
    <n v="1686.6250056986303"/>
    <n v="797.47443024657525"/>
    <n v="1091.3324468983917"/>
    <n v="1140.0910066408564"/>
    <n v="329.43148994791466"/>
    <n v="1229.6456044799606"/>
    <n v="17814.601065312148"/>
    <n v="9868.3681426328694"/>
    <n v="7946.2329226792699"/>
    <n v="2568.8553449488404"/>
    <n v="1486.6470868236727"/>
    <n v="1603.5716544521076"/>
    <n v="1699.2837076045848"/>
    <n v="7358.3577938292055"/>
    <n v="587.87512885007345"/>
    <n v="4.2054702246575335"/>
    <n v="4.5759092054794515"/>
    <n v="202"/>
    <n v="7"/>
    <n v="86"/>
    <n v="7"/>
    <n v="5"/>
    <n v="116"/>
    <n v="7"/>
    <n v="13"/>
    <n v="702.31025969340556"/>
    <n v="392.1189088522359"/>
    <n v="9"/>
    <n v="33.126650986301371"/>
    <n v="4.3572257665753424"/>
    <n v="6871.2472342320316"/>
    <n v="114"/>
    <n v="0"/>
    <n v="1.1564469523220968"/>
    <n v="69.703797567362017"/>
  </r>
  <r>
    <d v="2011-05-09T00:00:00"/>
    <x v="1"/>
    <x v="4"/>
    <n v="2"/>
    <n v="0.65"/>
    <n v="0.55555555555555558"/>
    <n v="0.76986301369862764"/>
    <n v="87"/>
    <n v="135"/>
    <n v="1.5517241379310345"/>
    <n v="0.3"/>
    <n v="97.738976749068385"/>
    <n v="25"/>
    <n v="30"/>
    <n v="12"/>
    <n v="36"/>
    <n v="36.413659815691162"/>
    <n v="45.752819819178079"/>
    <n v="16.908650802739729"/>
    <n v="8503.2909771689501"/>
    <n v="968.20447260273966"/>
    <n v="1581.1366921643837"/>
    <n v="2485.8667678684928"/>
    <n v="797.67674038356176"/>
    <n v="4606.8152493552516"/>
    <n v="2002.7512898630139"/>
    <n v="549.03383783013692"/>
    <n v="608.71142889863017"/>
    <n v="984.7791392006427"/>
    <n v="1030.7766753587439"/>
    <n v="301.17073068156242"/>
    <n v="843.77001135083174"/>
    <n v="240.16471594520553"/>
    <n v="914.00931419178096"/>
    <n v="1493.439600821918"/>
    <n v="685.32167539726026"/>
    <n v="1101.1680977495398"/>
    <n v="1114.0322348859463"/>
    <n v="340.83238811015178"/>
    <n v="776.9025856105269"/>
    <n v="15964.927312719636"/>
    <n v="9737.439466403026"/>
    <n v="6227.4878463166106"/>
    <n v="2571.017498717184"/>
    <n v="1453.677110746743"/>
    <n v="1621.2145061595713"/>
    <n v="1707.9461083802985"/>
    <n v="7353.855224003797"/>
    <n v="-1126.3673776871874"/>
    <n v="3.9035157698630134"/>
    <n v="4.27757402739726"/>
    <n v="190"/>
    <n v="6"/>
    <n v="87"/>
    <n v="6"/>
    <n v="4"/>
    <n v="103"/>
    <n v="6"/>
    <n v="10"/>
    <n v="559.15864372602744"/>
    <n v="359.87985168791442"/>
    <n v="9"/>
    <n v="34.619707356164383"/>
    <n v="4.1878345589041093"/>
    <n v="6687.48967708693"/>
    <n v="114"/>
    <n v="0"/>
    <n v="0.93121457333288982"/>
    <n v="54.627086371198338"/>
  </r>
  <r>
    <d v="2011-05-08T00:00:00"/>
    <x v="1"/>
    <x v="4"/>
    <n v="1"/>
    <n v="0.65"/>
    <n v="0.60000000000000009"/>
    <n v="0.76712328767123039"/>
    <n v="93"/>
    <n v="163"/>
    <n v="1.7526881720430108"/>
    <n v="0.36222222222222222"/>
    <n v="107.07983384887319"/>
    <n v="29"/>
    <n v="35"/>
    <n v="13"/>
    <n v="42"/>
    <n v="35.353845924657527"/>
    <n v="50.826958861959938"/>
    <n v="18.066416773385516"/>
    <n v="9958.4245479452075"/>
    <n v="1050.7873643835617"/>
    <n v="1675.9677706520554"/>
    <n v="2561.5947747945206"/>
    <n v="830.53236111780836"/>
    <n v="5941.1170057643831"/>
    <n v="2262.6461391780817"/>
    <n v="660.75046520547914"/>
    <n v="758.78950448219166"/>
    <n v="1045.221615460865"/>
    <n v="1030.745871716631"/>
    <n v="319.09140271245906"/>
    <n v="1287.1272189757974"/>
    <n v="280.66788690410954"/>
    <n v="1099.2241271232876"/>
    <n v="1716.4167945205479"/>
    <n v="791.89254838356158"/>
    <n v="1229.4086352419215"/>
    <n v="1140.6876269654051"/>
    <n v="347.01213449594746"/>
    <n v="1171.0929602282324"/>
    <n v="18579.599378126026"/>
    <n v="10180.262193157614"/>
    <n v="8399.3371849684136"/>
    <n v="2604.3576553550793"/>
    <n v="1578.4498738249208"/>
    <n v="1650.6467942140548"/>
    <n v="1736.0107238941489"/>
    <n v="7569.465047288204"/>
    <n v="829.87213768020774"/>
    <n v="4.1483007123287665"/>
    <n v="4.1852547945205476"/>
    <n v="212"/>
    <n v="8"/>
    <n v="93"/>
    <n v="7"/>
    <n v="4"/>
    <n v="119"/>
    <n v="8"/>
    <n v="13"/>
    <n v="599.45208572266915"/>
    <n v="422.6574511570509"/>
    <n v="11"/>
    <n v="32.153205479452055"/>
    <n v="4.5175064876712332"/>
    <n v="6816.5143977606203"/>
    <n v="114"/>
    <n v="0"/>
    <n v="1.2322041288033936"/>
    <n v="73.678396359372044"/>
  </r>
  <r>
    <d v="2011-05-07T00:00:00"/>
    <x v="1"/>
    <x v="4"/>
    <n v="7"/>
    <n v="0.65"/>
    <n v="0.94444444444444442"/>
    <n v="0.76438356164383314"/>
    <n v="158"/>
    <n v="253"/>
    <n v="1.6012658227848102"/>
    <n v="0.56222222222222218"/>
    <n v="100.15664817062597"/>
    <n v="46"/>
    <n v="55"/>
    <n v="23"/>
    <n v="67"/>
    <n v="34.47905110212939"/>
    <n v="44.914307848767116"/>
    <n v="18.523238035510115"/>
    <n v="15824.750410958903"/>
    <n v="1612.3711104261795"/>
    <n v="2583.0037951561644"/>
    <n v="2493.5595753205475"/>
    <n v="1371.9249673643833"/>
    <n v="10988.633183543987"/>
    <n v="3482.384161315068"/>
    <n v="1033.0290805216437"/>
    <n v="1241.0569483791778"/>
    <n v="1641.9079217588655"/>
    <n v="991.11123787264023"/>
    <n v="500.23652968298148"/>
    <n v="2623.2145009014025"/>
    <n v="448.30364528219184"/>
    <n v="1707.6769474630137"/>
    <n v="2717.3403378904109"/>
    <n v="1235.2607968438356"/>
    <n v="1914.7211929339724"/>
    <n v="1210.650591163527"/>
    <n v="560.07058605303644"/>
    <n v="2423.1393573289165"/>
    <n v="29302.173439080419"/>
    <n v="13267.186397306117"/>
    <n v="16034.987041774306"/>
    <n v="2723.5039516812126"/>
    <n v="2019.6403655773809"/>
    <n v="1871.1545353222809"/>
    <n v="2011.8324713396541"/>
    <n v="8626.1313239205283"/>
    <n v="7408.855717853774"/>
    <n v="3.8343586191780816"/>
    <n v="4.4479038013698613"/>
    <n v="349"/>
    <n v="13"/>
    <n v="158"/>
    <n v="13"/>
    <n v="9"/>
    <n v="191"/>
    <n v="14"/>
    <n v="18"/>
    <n v="897.89078121838031"/>
    <n v="524.94336156054237"/>
    <n v="19"/>
    <n v="34.865090821917811"/>
    <n v="4.3871760558904107"/>
    <n v="6874.1245657016852"/>
    <n v="113"/>
    <n v="0"/>
    <n v="2.3326587827314871"/>
    <n v="141.90254019269298"/>
  </r>
  <r>
    <d v="2011-05-06T00:00:00"/>
    <x v="1"/>
    <x v="4"/>
    <n v="6"/>
    <n v="0.65"/>
    <n v="1"/>
    <n v="0.76164383561643589"/>
    <n v="162"/>
    <n v="265"/>
    <n v="1.6358024691358024"/>
    <n v="0.58888888888888891"/>
    <n v="94.458240081177053"/>
    <n v="48"/>
    <n v="58"/>
    <n v="23"/>
    <n v="69"/>
    <n v="35.95810246575342"/>
    <n v="46.843015265753415"/>
    <n v="18.946427840619414"/>
    <n v="15302.234893150682"/>
    <n v="1794.7091589041095"/>
    <n v="2754.512292821918"/>
    <n v="2600.6474090958905"/>
    <n v="1339.6274077808223"/>
    <n v="10402.15694235616"/>
    <n v="3811.5588613698628"/>
    <n v="1077.3893511123285"/>
    <n v="1307.3035210027394"/>
    <n v="1816.0174228731416"/>
    <n v="1015.4524772733058"/>
    <n v="562.7446224348688"/>
    <n v="2802.0372109036152"/>
    <n v="497.03530684931508"/>
    <n v="1809.3467932054791"/>
    <n v="2995.945956164383"/>
    <n v="1260.9438456986302"/>
    <n v="2045.0553875172134"/>
    <n v="1148.3063467798536"/>
    <n v="566.65912596876353"/>
    <n v="2803.2510416519767"/>
    <n v="29856.467687457531"/>
    <n v="13849.022492545777"/>
    <n v="16007.44519491175"/>
    <n v="2751.3873103373467"/>
    <n v="2132.604860985185"/>
    <n v="1943.9358677487653"/>
    <n v="2031.6326948283836"/>
    <n v="8859.5607338996815"/>
    <n v="7147.8844610120723"/>
    <n v="4.2157384438356162"/>
    <n v="4.1846922602739713"/>
    <n v="360"/>
    <n v="13"/>
    <n v="162"/>
    <n v="12"/>
    <n v="9"/>
    <n v="198"/>
    <n v="13"/>
    <n v="21"/>
    <n v="867.84277347945215"/>
    <n v="582.8449180190139"/>
    <n v="16"/>
    <n v="34.395385643835617"/>
    <n v="4.1657287890410961"/>
    <n v="6965.5160814189276"/>
    <n v="113"/>
    <n v="0"/>
    <n v="2.298098950286382"/>
    <n v="141.65880703461727"/>
  </r>
  <r>
    <d v="2011-05-05T00:00:00"/>
    <x v="1"/>
    <x v="4"/>
    <n v="5"/>
    <n v="0.65"/>
    <n v="0.79999999999999993"/>
    <n v="0.75890410958903864"/>
    <n v="137"/>
    <n v="223"/>
    <n v="1.6277372262773722"/>
    <n v="0.49555555555555558"/>
    <n v="94.566392000799894"/>
    <n v="41"/>
    <n v="48"/>
    <n v="20"/>
    <n v="62"/>
    <n v="35.312204387255655"/>
    <n v="46.943961382356157"/>
    <n v="16.517049210676092"/>
    <n v="12955.595704109586"/>
    <n v="1421.5448427397257"/>
    <n v="2310.5281838991782"/>
    <n v="2671.1379072"/>
    <n v="1067.2600364186301"/>
    <n v="8328.2144193315034"/>
    <n v="3142.786190465753"/>
    <n v="938.87922764712312"/>
    <n v="1024.0570510619177"/>
    <n v="1418.2701868420738"/>
    <n v="996.12910840913992"/>
    <n v="413.7728005378234"/>
    <n v="2277.5503733857572"/>
    <n v="390.3866837260274"/>
    <n v="1531.2182070356164"/>
    <n v="2385.1093606849308"/>
    <n v="1143.7002881753424"/>
    <n v="1587.2219844990645"/>
    <n v="1136.3142114569939"/>
    <n v="451.93087374722631"/>
    <n v="2274.9474699186312"/>
    <n v="24933.277555646026"/>
    <n v="12052.56529301013"/>
    <n v="12880.712262635891"/>
    <n v="2681.9524751828121"/>
    <n v="1773.4410659239602"/>
    <n v="1775.0823921633864"/>
    <n v="1897.9172554408933"/>
    <n v="8128.3931887110521"/>
    <n v="4752.3190739248439"/>
    <n v="4.1630510465753412"/>
    <n v="4.1668846643835611"/>
    <n v="308"/>
    <n v="11"/>
    <n v="137"/>
    <n v="11"/>
    <n v="8"/>
    <n v="171"/>
    <n v="11"/>
    <n v="18"/>
    <n v="838.90216367035293"/>
    <n v="479.63152501685425"/>
    <n v="16"/>
    <n v="34.264143506849322"/>
    <n v="4.3651944087671231"/>
    <n v="6949.1432072123835"/>
    <n v="113"/>
    <n v="1"/>
    <n v="1.8535684009601707"/>
    <n v="113.98860409412292"/>
  </r>
  <r>
    <d v="2011-05-04T00:00:00"/>
    <x v="1"/>
    <x v="4"/>
    <n v="4"/>
    <n v="0.65"/>
    <n v="0.73333333333333339"/>
    <n v="0.7561643835616414"/>
    <n v="117"/>
    <n v="201"/>
    <n v="1.7179487179487178"/>
    <n v="0.44666666666666666"/>
    <n v="98.695913789954318"/>
    <n v="34"/>
    <n v="42"/>
    <n v="17"/>
    <n v="55"/>
    <n v="39.290622090843549"/>
    <n v="49.169214739726016"/>
    <n v="17.592801842331259"/>
    <n v="11547.421913424656"/>
    <n v="1252.7493713242006"/>
    <n v="2128.2570152679455"/>
    <n v="2694.5801114301366"/>
    <n v="1040.7689428339727"/>
    <n v="6936.5652152168013"/>
    <n v="2986.0872789041096"/>
    <n v="835.8766505753423"/>
    <n v="967.60410132821914"/>
    <n v="1356.9385077189838"/>
    <n v="970.71454210212812"/>
    <n v="386.45670346955995"/>
    <n v="2075.4582775169988"/>
    <n v="349.72852813150683"/>
    <n v="1301.1104950356164"/>
    <n v="2192.0752938082192"/>
    <n v="1029.7652441424655"/>
    <n v="1431.8511521040657"/>
    <n v="1182.8257945003397"/>
    <n v="434.47735797372792"/>
    <n v="1823.5252565396745"/>
    <n v="22462.418876674332"/>
    <n v="11626.870127400858"/>
    <n v="10835.548749273476"/>
    <n v="2643.8351146597297"/>
    <n v="1770.7682397601279"/>
    <n v="1729.3347554774452"/>
    <n v="1850.7307878879728"/>
    <n v="7994.6688977852764"/>
    <n v="2840.8798514881973"/>
    <n v="4.0822490301369863"/>
    <n v="4.3812876712328759"/>
    <n v="265"/>
    <n v="9"/>
    <n v="117"/>
    <n v="9"/>
    <n v="7"/>
    <n v="148"/>
    <n v="10"/>
    <n v="17"/>
    <n v="801.86065908130661"/>
    <n v="495.14164418140638"/>
    <n v="14"/>
    <n v="34.776245863013699"/>
    <n v="4.3954253172602735"/>
    <n v="6963.1885397603892"/>
    <n v="113"/>
    <n v="0"/>
    <n v="1.5561188222035904"/>
    <n v="95.889811940473237"/>
  </r>
  <r>
    <d v="2011-05-03T00:00:00"/>
    <x v="1"/>
    <x v="4"/>
    <n v="3"/>
    <n v="0.65"/>
    <n v="0.55555555555555558"/>
    <n v="0.75342465753424415"/>
    <n v="86"/>
    <n v="147"/>
    <n v="1.7093023255813953"/>
    <n v="0.32666666666666666"/>
    <n v="98.415604757353719"/>
    <n v="25"/>
    <n v="31"/>
    <n v="13"/>
    <n v="39"/>
    <n v="38.387539726027399"/>
    <n v="48.41757309167545"/>
    <n v="17.30531957007376"/>
    <n v="8463.7420091324202"/>
    <n v="954.77283105022809"/>
    <n v="1621.6447890410961"/>
    <n v="2650.0703868493151"/>
    <n v="762.11855342465765"/>
    <n v="4384.6811108675793"/>
    <n v="2149.7022246575343"/>
    <n v="629.42845019178083"/>
    <n v="674.90746323287669"/>
    <n v="987.97818155639254"/>
    <n v="1032.6225763701186"/>
    <n v="314.46384775076854"/>
    <n v="1118.9735324049122"/>
    <n v="272.58548301369865"/>
    <n v="940.89923506849323"/>
    <n v="1608.0034993150684"/>
    <n v="733.40643945205466"/>
    <n v="1044.2711150363123"/>
    <n v="1124.0442650477196"/>
    <n v="337.94730869042127"/>
    <n v="1048.6319680748618"/>
    <n v="16427.447635114157"/>
    <n v="9875.1610237668028"/>
    <n v="6552.2866113473538"/>
    <n v="2573.7929767701548"/>
    <n v="1470.76907625901"/>
    <n v="1610.0036767230567"/>
    <n v="1715.2265610543059"/>
    <n v="7369.7922908065266"/>
    <n v="-817.50567945917282"/>
    <n v="3.8608504109589039"/>
    <n v="4.2758493150684922"/>
    <n v="194"/>
    <n v="7"/>
    <n v="86"/>
    <n v="6"/>
    <n v="4"/>
    <n v="108"/>
    <n v="7"/>
    <n v="10"/>
    <n v="585.3295034087289"/>
    <n v="367.55646570846068"/>
    <n v="9"/>
    <n v="32.883979109589042"/>
    <n v="4.3475544657534249"/>
    <n v="6865.7716096832773"/>
    <n v="113"/>
    <n v="0"/>
    <n v="0.95434089332453265"/>
    <n v="57.984837268560653"/>
  </r>
  <r>
    <d v="2011-05-02T00:00:00"/>
    <x v="1"/>
    <x v="4"/>
    <n v="2"/>
    <n v="0.65"/>
    <n v="0.55555555555555558"/>
    <n v="0.7506849315068469"/>
    <n v="91"/>
    <n v="147"/>
    <n v="1.6153846153846154"/>
    <n v="0.32666666666666666"/>
    <n v="97.772440965427251"/>
    <n v="25"/>
    <n v="33"/>
    <n v="13"/>
    <n v="40"/>
    <n v="36.694406363722237"/>
    <n v="46.435420977534235"/>
    <n v="16.506021661643828"/>
    <n v="8897.2921278538797"/>
    <n v="979.97415220700134"/>
    <n v="1527.3958119452057"/>
    <n v="2516.7075982027395"/>
    <n v="783.84419901369859"/>
    <n v="5049.3186708992371"/>
    <n v="2128.2755690958898"/>
    <n v="603.66047270794502"/>
    <n v="660.24086646575313"/>
    <n v="950.97306120503674"/>
    <n v="974.71784026541502"/>
    <n v="290.07218675624949"/>
    <n v="1176.4138200428872"/>
    <n v="266.81550667397261"/>
    <n v="918.69790158904095"/>
    <n v="1710.595504109589"/>
    <n v="702.07656223561628"/>
    <n v="1128.4627167158758"/>
    <n v="1156.5027922222191"/>
    <n v="312.23373360622907"/>
    <n v="1000.9862320638948"/>
    <n v="16867.628662938689"/>
    <n v="9640.9099399326697"/>
    <n v="7226.718723006019"/>
    <n v="2570.5321467789986"/>
    <n v="1509.9490322632178"/>
    <n v="1602.3157574949134"/>
    <n v="1716.5119633383003"/>
    <n v="7399.3088998754301"/>
    <n v="-172.59017686941115"/>
    <n v="3.872491002739725"/>
    <n v="4.2799425616438347"/>
    <n v="202"/>
    <n v="8"/>
    <n v="91"/>
    <n v="7"/>
    <n v="5"/>
    <n v="111"/>
    <n v="7"/>
    <n v="12"/>
    <n v="636.6524319773597"/>
    <n v="379.27476284961551"/>
    <n v="9"/>
    <n v="35.25889816438356"/>
    <n v="4.4081551079452055"/>
    <n v="6704.3539481135722"/>
    <n v="113"/>
    <n v="0"/>
    <n v="1.0779142597385429"/>
    <n v="63.953263035451492"/>
  </r>
  <r>
    <d v="2011-05-01T00:00:00"/>
    <x v="1"/>
    <x v="4"/>
    <n v="1"/>
    <n v="0.65"/>
    <n v="0.60000000000000009"/>
    <n v="0.74794520547944965"/>
    <n v="102"/>
    <n v="160"/>
    <n v="1.5686274509803921"/>
    <n v="0.35555555555555557"/>
    <n v="93.073164995970998"/>
    <n v="29"/>
    <n v="34"/>
    <n v="13"/>
    <n v="43"/>
    <n v="34.934812054794513"/>
    <n v="49.854359873551097"/>
    <n v="17.079926996368268"/>
    <n v="9493.4628295890416"/>
    <n v="1070.8553967123289"/>
    <n v="1694.7235181589042"/>
    <n v="2613.3254136986302"/>
    <n v="861.64287165369865"/>
    <n v="5394.6264227901365"/>
    <n v="2200.8931594520545"/>
    <n v="648.10667835616425"/>
    <n v="734.43686084383557"/>
    <n v="1098.440356590691"/>
    <n v="1006.1630285771872"/>
    <n v="310.03165179567628"/>
    <n v="1168.8016616885002"/>
    <n v="287.84683923287673"/>
    <n v="995.67500975342455"/>
    <n v="1727.0615758904107"/>
    <n v="771.20245479452058"/>
    <n v="1167.9525216200973"/>
    <n v="1110.6170572372744"/>
    <n v="358.6697239464994"/>
    <n v="1144.5465768673621"/>
    <n v="17929.540804624656"/>
    <n v="10221.566143278658"/>
    <n v="7707.9746613459993"/>
    <n v="2595.3969650297158"/>
    <n v="1526.5750366509046"/>
    <n v="1660.9038942181571"/>
    <n v="1747.1372387062174"/>
    <n v="7530.0131346049948"/>
    <n v="177.96152674100267"/>
    <n v="3.8600289534246572"/>
    <n v="4.5424790616438351"/>
    <n v="221"/>
    <n v="8"/>
    <n v="102"/>
    <n v="8"/>
    <n v="5"/>
    <n v="119"/>
    <n v="8"/>
    <n v="12"/>
    <n v="658.88228868280419"/>
    <n v="405.82101461572341"/>
    <n v="12"/>
    <n v="33.501724698630142"/>
    <n v="4.3299167846575335"/>
    <n v="6806.4230715368649"/>
    <n v="113"/>
    <n v="1"/>
    <n v="1.1324560022692753"/>
    <n v="68.212165144654861"/>
  </r>
  <r>
    <d v="2011-04-30T00:00:00"/>
    <x v="1"/>
    <x v="5"/>
    <n v="7"/>
    <n v="0.6"/>
    <n v="0.95"/>
    <n v="0.7452054794520524"/>
    <n v="136"/>
    <n v="230"/>
    <n v="1.6911764705882353"/>
    <n v="0.51111111111111107"/>
    <n v="103.55686143432712"/>
    <n v="42"/>
    <n v="50"/>
    <n v="19"/>
    <n v="63"/>
    <n v="37.232716164383561"/>
    <n v="50.474239568565238"/>
    <n v="17.895139251663402"/>
    <n v="14083.733155068488"/>
    <n v="1564.8896810958902"/>
    <n v="2342.7648694356162"/>
    <n v="2699.4844594849314"/>
    <n v="1255.6803847364383"/>
    <n v="9350.6931225073931"/>
    <n v="3425.4098871232877"/>
    <n v="959.01055180273954"/>
    <n v="1127.3937728547944"/>
    <n v="1657.6121317572515"/>
    <n v="1001.0566013631651"/>
    <n v="458.83894389447721"/>
    <n v="2394.3065347659281"/>
    <n v="419.13314630136989"/>
    <n v="1467.2855671232874"/>
    <n v="2495.3277709589042"/>
    <n v="1140.3189987945204"/>
    <n v="1744.9698404617554"/>
    <n v="1173.4504583584028"/>
    <n v="528.84663600610861"/>
    <n v="2074.798548351815"/>
    <n v="26682.502531123282"/>
    <n v="12862.704325498147"/>
    <n v="13819.798205625137"/>
    <n v="2695.8715347073307"/>
    <n v="1879.0817414759206"/>
    <n v="1863.4981144612138"/>
    <n v="1946.5002392572637"/>
    <n v="8384.9516299017287"/>
    <n v="5434.8465757234062"/>
    <n v="4.1086258520547947"/>
    <n v="4.5377935342465747"/>
    <n v="310"/>
    <n v="11"/>
    <n v="136"/>
    <n v="10"/>
    <n v="8"/>
    <n v="174"/>
    <n v="11"/>
    <n v="17"/>
    <n v="833.54952092518931"/>
    <n v="501.66790204837372"/>
    <n v="16"/>
    <n v="32.32005632876713"/>
    <n v="4.1866067616438354"/>
    <n v="7030.6887469723642"/>
    <n v="114"/>
    <n v="0"/>
    <n v="1.9656393140112165"/>
    <n v="121.22630004934331"/>
  </r>
  <r>
    <d v="2011-04-29T00:00:00"/>
    <x v="1"/>
    <x v="5"/>
    <n v="6"/>
    <n v="0.6"/>
    <n v="1"/>
    <n v="0.74246575342465515"/>
    <n v="151"/>
    <n v="233"/>
    <n v="1.5430463576158941"/>
    <n v="0.51777777777777778"/>
    <n v="96.318518298103967"/>
    <n v="42"/>
    <n v="49"/>
    <n v="21"/>
    <n v="60"/>
    <n v="37.058378453108524"/>
    <n v="48.859320621839515"/>
    <n v="19.10637162542465"/>
    <n v="14544.096263013698"/>
    <n v="1655.1243123287668"/>
    <n v="2481.563529468493"/>
    <n v="2662.8193980493147"/>
    <n v="1241.9232389260271"/>
    <n v="9812.9144088986304"/>
    <n v="3372.3124392328759"/>
    <n v="1026.0457330586298"/>
    <n v="1146.3822975254791"/>
    <n v="1668.3960881931193"/>
    <n v="984.78283721131754"/>
    <n v="487.00314841235536"/>
    <n v="2404.5583960001923"/>
    <n v="406.71151836164381"/>
    <n v="1472.5848397150685"/>
    <n v="2708.5488377260272"/>
    <n v="1161.9794824767121"/>
    <n v="1796.8303711668127"/>
    <n v="1135.7626837315254"/>
    <n v="530.18375607223152"/>
    <n v="2287.0478673088828"/>
    <n v="27493.785723438901"/>
    <n v="12989.265051231196"/>
    <n v="14504.520672207706"/>
    <n v="2712.7053953752684"/>
    <n v="1960.7223623666578"/>
    <n v="1870.552266402467"/>
    <n v="2019.1916233271463"/>
    <n v="8563.1716474715395"/>
    <n v="5941.349024736166"/>
    <n v="3.88731826849315"/>
    <n v="4.537488410958904"/>
    <n v="323"/>
    <n v="12"/>
    <n v="151"/>
    <n v="13"/>
    <n v="7"/>
    <n v="172"/>
    <n v="12"/>
    <n v="18"/>
    <n v="845.86836641640195"/>
    <n v="547.70617566571957"/>
    <n v="16"/>
    <n v="34.05200198630137"/>
    <n v="4.2298534520547948"/>
    <n v="6953.5292352923734"/>
    <n v="114"/>
    <n v="0"/>
    <n v="2.0859221528242897"/>
    <n v="127.23263747550619"/>
  </r>
  <r>
    <d v="2011-04-28T00:00:00"/>
    <x v="1"/>
    <x v="5"/>
    <n v="5"/>
    <n v="0.6"/>
    <n v="0.82"/>
    <n v="0.7397260273972579"/>
    <n v="129"/>
    <n v="196"/>
    <n v="1.5193798449612403"/>
    <n v="0.43555555555555553"/>
    <n v="89.729991360305803"/>
    <n v="37"/>
    <n v="43"/>
    <n v="17"/>
    <n v="52"/>
    <n v="34.432031506849313"/>
    <n v="48.308652121837227"/>
    <n v="17.438616072075867"/>
    <n v="11575.168885479448"/>
    <n v="1342.4310312328766"/>
    <n v="2129.745384433972"/>
    <n v="2566.0554292602737"/>
    <n v="1032.1331132317807"/>
    <n v="7189.6659897862974"/>
    <n v="2754.562520547945"/>
    <n v="821.24708607123284"/>
    <n v="906.80803574794515"/>
    <n v="1358.5819083634265"/>
    <n v="979.67735079818749"/>
    <n v="414.12697758686858"/>
    <n v="1730.2314056186406"/>
    <n v="336.88301720547946"/>
    <n v="1275.8261830136985"/>
    <n v="2263.1703298630136"/>
    <n v="971.54328197260247"/>
    <n v="1477.8621841806923"/>
    <n v="1163.5121580702919"/>
    <n v="460.93460822450305"/>
    <n v="1745.1138615793068"/>
    <n v="22247.640371134239"/>
    <n v="11582.629114149997"/>
    <n v="10665.011256984244"/>
    <n v="2667.018647006485"/>
    <n v="1740.9381287627828"/>
    <n v="1771.8714523960894"/>
    <n v="1878.9565701177473"/>
    <n v="8058.7847982831045"/>
    <n v="2606.2264587011377"/>
    <n v="4.1719977534246562"/>
    <n v="4.1955806849315067"/>
    <n v="278"/>
    <n v="10"/>
    <n v="129"/>
    <n v="9"/>
    <n v="7"/>
    <n v="149"/>
    <n v="9"/>
    <n v="17"/>
    <n v="710.44141729315061"/>
    <n v="480.28216211718484"/>
    <n v="14"/>
    <n v="35.47938780821918"/>
    <n v="4.3728752219178082"/>
    <n v="6842.859855733941"/>
    <n v="114"/>
    <n v="0"/>
    <n v="1.5585605261296636"/>
    <n v="93.552730324423194"/>
  </r>
  <r>
    <d v="2011-04-27T00:00:00"/>
    <x v="1"/>
    <x v="5"/>
    <n v="4"/>
    <n v="0.6"/>
    <n v="0.76"/>
    <n v="0.73698630136986065"/>
    <n v="108"/>
    <n v="195"/>
    <n v="1.8055555555555556"/>
    <n v="0.43333333333333335"/>
    <n v="104.09164054794518"/>
    <n v="35"/>
    <n v="41"/>
    <n v="17"/>
    <n v="51"/>
    <n v="36.79508565248738"/>
    <n v="49.865925698630129"/>
    <n v="18.609385315068497"/>
    <n v="11241.897179178079"/>
    <n v="1241.5814334246572"/>
    <n v="1884.1609090454795"/>
    <n v="2584.2698109369862"/>
    <n v="937.04921407824656"/>
    <n v="7077.9986785420224"/>
    <n v="2796.426509589041"/>
    <n v="847.72073687671218"/>
    <n v="949.07865106849329"/>
    <n v="1292.0863249673412"/>
    <n v="984.72396128452078"/>
    <n v="362.91092849418533"/>
    <n v="1953.5046827881995"/>
    <n v="342.8385672328767"/>
    <n v="1228.3958347397258"/>
    <n v="2078.6976386301371"/>
    <n v="924.08546367123279"/>
    <n v="1444.2797181838505"/>
    <n v="1156.2107713458031"/>
    <n v="418.17112189738555"/>
    <n v="1555.3558928469329"/>
    <n v="21650.722014410952"/>
    <n v="11063.862760233797"/>
    <n v="10586.859254177154"/>
    <n v="2627.9936315333816"/>
    <n v="1667.5878909724702"/>
    <n v="1698.9513780268455"/>
    <n v="1796.6402721184631"/>
    <n v="7791.1731726511607"/>
    <n v="2795.6860815259952"/>
    <n v="4.151478838356164"/>
    <n v="4.4974651301369857"/>
    <n v="252"/>
    <n v="9"/>
    <n v="108"/>
    <n v="8"/>
    <n v="6"/>
    <n v="144"/>
    <n v="8"/>
    <n v="15"/>
    <n v="700.71036182268483"/>
    <n v="421.62213846638247"/>
    <n v="12"/>
    <n v="35.348141547945204"/>
    <n v="4.3206763791780824"/>
    <n v="6827.5994487940152"/>
    <n v="114"/>
    <n v="0"/>
    <n v="1.5505975904967817"/>
    <n v="92.867186440150476"/>
  </r>
  <r>
    <d v="2011-04-26T00:00:00"/>
    <x v="1"/>
    <x v="5"/>
    <n v="3"/>
    <n v="0.6"/>
    <n v="0.6"/>
    <n v="0.7342465753424634"/>
    <n v="92"/>
    <n v="151"/>
    <n v="1.6413043478260869"/>
    <n v="0.33555555555555555"/>
    <n v="100.6848068612269"/>
    <n v="26"/>
    <n v="33"/>
    <n v="13"/>
    <n v="40"/>
    <n v="38.39504226979335"/>
    <n v="49.797021370874589"/>
    <n v="18.085855044328767"/>
    <n v="9263.0022312328747"/>
    <n v="948.04439671232865"/>
    <n v="1510.6672527780822"/>
    <n v="2738.35571059726"/>
    <n v="735.92684375671229"/>
    <n v="5226.096820813148"/>
    <n v="2265.3074939178077"/>
    <n v="647.36127782136964"/>
    <n v="723.43420177315068"/>
    <n v="956.22084497078231"/>
    <n v="966.42184144506007"/>
    <n v="304.83508261324437"/>
    <n v="1408.6252044832411"/>
    <n v="282.21531642739723"/>
    <n v="942.25366198356141"/>
    <n v="1636.3855272328767"/>
    <n v="749.07162581917805"/>
    <n v="1069.359956324794"/>
    <n v="1210.7954326116655"/>
    <n v="335.6609790922285"/>
    <n v="994.10976343432503"/>
    <n v="17457.075732920544"/>
    <n v="9828.2439441898296"/>
    <n v="7628.8317887307139"/>
    <n v="2569.6306638610813"/>
    <n v="1468.9838801803073"/>
    <n v="1596.8923574656285"/>
    <n v="1673.9477722250567"/>
    <n v="7309.4546737320734"/>
    <n v="319.37711499864145"/>
    <n v="3.9422807013698629"/>
    <n v="4.1775006575342468"/>
    <n v="204"/>
    <n v="7"/>
    <n v="92"/>
    <n v="6"/>
    <n v="5"/>
    <n v="112"/>
    <n v="7"/>
    <n v="13"/>
    <n v="596.02660737448491"/>
    <n v="397.76388732662264"/>
    <n v="11"/>
    <n v="34.776227835616439"/>
    <n v="4.2598051550684932"/>
    <n v="6971.2775157428505"/>
    <n v="114"/>
    <n v="0"/>
    <n v="1.0943233534316981"/>
    <n v="66.919577094129068"/>
  </r>
  <r>
    <d v="2011-04-25T00:00:00"/>
    <x v="1"/>
    <x v="5"/>
    <n v="2"/>
    <n v="0.6"/>
    <n v="0.6"/>
    <n v="0.73150684931506615"/>
    <n v="87"/>
    <n v="141"/>
    <n v="1.6206896551724137"/>
    <n v="0.31333333333333335"/>
    <n v="102.0986691355692"/>
    <n v="24"/>
    <n v="29"/>
    <n v="12"/>
    <n v="38"/>
    <n v="39.523478000516924"/>
    <n v="51.32007517808217"/>
    <n v="17.950368517721703"/>
    <n v="8882.5842147945204"/>
    <n v="928.51443616438337"/>
    <n v="1503.0096184109589"/>
    <n v="2665.1138577534243"/>
    <n v="787.7373815934244"/>
    <n v="4855.2377932010968"/>
    <n v="2094.7443340273971"/>
    <n v="615.84090213698607"/>
    <n v="682.11400367342469"/>
    <n v="968.23067324591727"/>
    <n v="1061.8141023548239"/>
    <n v="290.12530255371325"/>
    <n v="1072.5291616833533"/>
    <n v="240.35403757808223"/>
    <n v="936.95860707945201"/>
    <n v="1518.5999924383559"/>
    <n v="690.33392324383556"/>
    <n v="1138.0282222714184"/>
    <n v="1113.6034451535286"/>
    <n v="334.3698558032188"/>
    <n v="800.2450371115599"/>
    <n v="16590.044451136437"/>
    <n v="9862.0324591404278"/>
    <n v="6728.0119919960098"/>
    <n v="2581.0803600973932"/>
    <n v="1447.0736224273089"/>
    <n v="1633.9776214102853"/>
    <n v="1695.5502963423362"/>
    <n v="7357.6819002773236"/>
    <n v="-629.66990828131475"/>
    <n v="3.8696069260273966"/>
    <n v="4.3129574315068488"/>
    <n v="190"/>
    <n v="6"/>
    <n v="87"/>
    <n v="6"/>
    <n v="5"/>
    <n v="103"/>
    <n v="7"/>
    <n v="10"/>
    <n v="626.60309695788362"/>
    <n v="382.94069251092935"/>
    <n v="9"/>
    <n v="34.204173931506844"/>
    <n v="4.4418516515068491"/>
    <n v="6905.3956933396912"/>
    <n v="114"/>
    <n v="0"/>
    <n v="0.97431230457730766"/>
    <n v="59.017649052596575"/>
  </r>
  <r>
    <d v="2011-04-24T00:00:00"/>
    <x v="1"/>
    <x v="5"/>
    <n v="1"/>
    <n v="0.6"/>
    <n v="0.64"/>
    <n v="0.72876712328766891"/>
    <n v="101"/>
    <n v="165"/>
    <n v="1.6336633663366336"/>
    <n v="0.36666666666666664"/>
    <n v="95.01407757819068"/>
    <n v="29"/>
    <n v="38"/>
    <n v="14"/>
    <n v="46"/>
    <n v="34.560108836638726"/>
    <n v="51.520797609393341"/>
    <n v="17.350728820488385"/>
    <n v="9596.4218353972592"/>
    <n v="1055.475655890411"/>
    <n v="1688.7708178796713"/>
    <n v="2555.2974788383558"/>
    <n v="828.72727243397253"/>
    <n v="5579.1019221356692"/>
    <n v="2315.5272920547945"/>
    <n v="721.29116653150675"/>
    <n v="798.13352574246574"/>
    <n v="1026.4251019016858"/>
    <n v="1044.525856875011"/>
    <n v="315.24040492903981"/>
    <n v="1448.7606206230307"/>
    <n v="303.09095736986302"/>
    <n v="1035.9238487671232"/>
    <n v="1881.2457098630134"/>
    <n v="847.69083616438354"/>
    <n v="1205.7510185926938"/>
    <n v="1136.6618756642897"/>
    <n v="351.82111403422846"/>
    <n v="1373.7173438731709"/>
    <n v="18554.800827780819"/>
    <n v="10153.220941148948"/>
    <n v="8401.579886631871"/>
    <n v="2582.528128577721"/>
    <n v="1492.7916307631713"/>
    <n v="1655.0232255994472"/>
    <n v="1716.5172183930952"/>
    <n v="7446.8602033334346"/>
    <n v="954.71968329843639"/>
    <n v="3.861167539726027"/>
    <n v="4.3914774931506839"/>
    <n v="228"/>
    <n v="8"/>
    <n v="101"/>
    <n v="8"/>
    <n v="5"/>
    <n v="127"/>
    <n v="8"/>
    <n v="13"/>
    <n v="652.93408315817828"/>
    <n v="394.56707588835019"/>
    <n v="12"/>
    <n v="33.903205479452062"/>
    <n v="4.3549548010958903"/>
    <n v="6802.5077142398331"/>
    <n v="114"/>
    <n v="0"/>
    <n v="1.2350709825796546"/>
    <n v="73.698069180981321"/>
  </r>
  <r>
    <d v="2011-04-23T00:00:00"/>
    <x v="1"/>
    <x v="5"/>
    <n v="7"/>
    <n v="0.6"/>
    <n v="0.95"/>
    <n v="0.72602739726027166"/>
    <n v="140"/>
    <n v="226"/>
    <n v="1.6142857142857143"/>
    <n v="0.50222222222222224"/>
    <n v="97.945574090019548"/>
    <n v="40"/>
    <n v="47"/>
    <n v="20"/>
    <n v="58"/>
    <n v="38.509272668871041"/>
    <n v="46.070554724383548"/>
    <n v="18.77266896929617"/>
    <n v="13712.380372602736"/>
    <n v="1512.7616506849313"/>
    <n v="2414.0963472657531"/>
    <n v="2670.1799039999992"/>
    <n v="1282.8032687342466"/>
    <n v="8858.0625032876706"/>
    <n v="3350.3067221917804"/>
    <n v="921.41109448767099"/>
    <n v="1088.8148002191779"/>
    <n v="1601.0972482596267"/>
    <n v="1049.5699180944107"/>
    <n v="479.83414629234784"/>
    <n v="2230.0313042522434"/>
    <n v="386.48112016438353"/>
    <n v="1446.8678014246575"/>
    <n v="2451.4640112328766"/>
    <n v="1077.2331484931503"/>
    <n v="1694.8513902493366"/>
    <n v="1198.2098857227129"/>
    <n v="488.32055170147601"/>
    <n v="1980.6642536415418"/>
    <n v="25947.720721501362"/>
    <n v="12878.962660319907"/>
    <n v="13068.758061181456"/>
    <n v="2720.4307768595377"/>
    <n v="1906.0118548307034"/>
    <n v="1815.506926505172"/>
    <n v="1947.0160097090316"/>
    <n v="8388.9655679044445"/>
    <n v="4679.7924932770111"/>
    <n v="4.1818172054794509"/>
    <n v="4.3386455136986291"/>
    <n v="305"/>
    <n v="11"/>
    <n v="140"/>
    <n v="11"/>
    <n v="8"/>
    <n v="165"/>
    <n v="11"/>
    <n v="19"/>
    <n v="864.10364914285697"/>
    <n v="569.18205684479733"/>
    <n v="16"/>
    <n v="34.755011986301369"/>
    <n v="4.4545745150684928"/>
    <n v="7094.3043293047531"/>
    <n v="114"/>
    <n v="0"/>
    <n v="1.842147933687841"/>
    <n v="114.63822860685487"/>
  </r>
  <r>
    <d v="2011-04-22T00:00:00"/>
    <x v="1"/>
    <x v="5"/>
    <n v="6"/>
    <n v="0.6"/>
    <n v="1"/>
    <n v="0.72328767123287441"/>
    <n v="152"/>
    <n v="243"/>
    <n v="1.5986842105263157"/>
    <n v="0.54"/>
    <n v="98.728351838500345"/>
    <n v="45"/>
    <n v="51"/>
    <n v="22"/>
    <n v="68"/>
    <n v="38.212972767123283"/>
    <n v="48.133343865205461"/>
    <n v="17.045819531506847"/>
    <n v="15006.709479452053"/>
    <n v="1642.2791013698627"/>
    <n v="2541.238328810959"/>
    <n v="2732.8030074739727"/>
    <n v="1273.0389419835617"/>
    <n v="10101.908302553422"/>
    <n v="3668.4453856438354"/>
    <n v="1058.9335650345201"/>
    <n v="1159.1157281424655"/>
    <n v="1705.3869262257297"/>
    <n v="994.72704746203931"/>
    <n v="520.61813534234511"/>
    <n v="2665.7625697907079"/>
    <n v="421.20924953424662"/>
    <n v="1641.3809180054793"/>
    <n v="2743.4878155616434"/>
    <n v="1140.1384241095889"/>
    <n v="1780.4108420202795"/>
    <n v="1118.5905655377835"/>
    <n v="527.0190613849843"/>
    <n v="2520.1959382679115"/>
    <n v="28481.699666853689"/>
    <n v="13193.832856241655"/>
    <n v="15287.866810612042"/>
    <n v="2740.3577192078878"/>
    <n v="1973.434903583337"/>
    <n v="1869.7573290682362"/>
    <n v="1992.3467844540623"/>
    <n v="8575.8967363135234"/>
    <n v="6711.9700742985096"/>
    <n v="4.0208585424657537"/>
    <n v="4.5703745753424654"/>
    <n v="338"/>
    <n v="12"/>
    <n v="152"/>
    <n v="11"/>
    <n v="7"/>
    <n v="186"/>
    <n v="12"/>
    <n v="19"/>
    <n v="775.31213821600579"/>
    <n v="536.78868483835231"/>
    <n v="18"/>
    <n v="35.166175780821916"/>
    <n v="4.2982857490410957"/>
    <n v="7038.4067958401065"/>
    <n v="114"/>
    <n v="0"/>
    <n v="2.1720635442167957"/>
    <n v="134.1040948299302"/>
  </r>
  <r>
    <d v="2011-04-21T00:00:00"/>
    <x v="1"/>
    <x v="5"/>
    <n v="5"/>
    <n v="0.6"/>
    <n v="0.82"/>
    <n v="0.72054794520547716"/>
    <n v="124"/>
    <n v="200"/>
    <n v="1.6129032258064515"/>
    <n v="0.44444444444444442"/>
    <n v="93.782016254529367"/>
    <n v="36"/>
    <n v="44"/>
    <n v="18"/>
    <n v="54"/>
    <n v="37.773196712328762"/>
    <n v="45.243472657534241"/>
    <n v="17.017743342465753"/>
    <n v="11628.970015561641"/>
    <n v="1342.5149677808215"/>
    <n v="2121.8116584644381"/>
    <n v="2534.1679351232874"/>
    <n v="1025.95284614663"/>
    <n v="7289.5525436081089"/>
    <n v="3021.8557369863011"/>
    <n v="814.38250783561637"/>
    <n v="918.95814049315061"/>
    <n v="1399.8280121901582"/>
    <n v="965.26238573446165"/>
    <n v="425.27429659922512"/>
    <n v="1964.8316907912235"/>
    <n v="364.91155397260275"/>
    <n v="1307.6690410958904"/>
    <n v="2231.3630191780821"/>
    <n v="977.79235068493142"/>
    <n v="1418.2166480047408"/>
    <n v="1181.2778279896499"/>
    <n v="448.58210892937501"/>
    <n v="1833.6593800077408"/>
    <n v="22608.417333589045"/>
    <n v="11520.373719181965"/>
    <n v="11088.043614407074"/>
    <n v="2670.7834312422783"/>
    <n v="1801.553910213019"/>
    <n v="1775.3965370921405"/>
    <n v="1850.4469964685643"/>
    <n v="8098.1808750160017"/>
    <n v="2989.8627393910774"/>
    <n v="3.888020909589041"/>
    <n v="4.495650294520547"/>
    <n v="276"/>
    <n v="11"/>
    <n v="124"/>
    <n v="9"/>
    <n v="6"/>
    <n v="152"/>
    <n v="9"/>
    <n v="16"/>
    <n v="687.33053706463977"/>
    <n v="458.94156159931663"/>
    <n v="13"/>
    <n v="32.355458876712333"/>
    <n v="4.4412726005479461"/>
    <n v="6817.3348938412219"/>
    <n v="114"/>
    <n v="0"/>
    <n v="1.6264484269980648"/>
    <n v="97.263540477255034"/>
  </r>
  <r>
    <d v="2011-04-20T00:00:00"/>
    <x v="1"/>
    <x v="5"/>
    <n v="4"/>
    <n v="0.6"/>
    <n v="0.76"/>
    <n v="0.71780821917807991"/>
    <n v="110"/>
    <n v="189"/>
    <n v="1.7181818181818183"/>
    <n v="0.42"/>
    <n v="104.07257175990034"/>
    <n v="34"/>
    <n v="43"/>
    <n v="17"/>
    <n v="51"/>
    <n v="36.163353205479446"/>
    <n v="47.727391691603529"/>
    <n v="18.058345407123287"/>
    <n v="11447.982893589038"/>
    <n v="1169.2003910136984"/>
    <n v="1978.3400749308491"/>
    <n v="2630.7534109808216"/>
    <n v="965.59364631846574"/>
    <n v="7042.4961523725997"/>
    <n v="2784.5781968219171"/>
    <n v="811.36565875726001"/>
    <n v="920.97561576328758"/>
    <n v="1316.4130868861259"/>
    <n v="1046.4308766005095"/>
    <n v="375.141929844174"/>
    <n v="1778.9335780116555"/>
    <n v="348.90403098082186"/>
    <n v="1254.1825420273969"/>
    <n v="2173.4923157260273"/>
    <n v="938.84731160547926"/>
    <n v="1366.9045493883552"/>
    <n v="1179.8129373089428"/>
    <n v="401.37463552121113"/>
    <n v="1767.3340781212164"/>
    <n v="21849.528956284928"/>
    <n v="11260.765147779455"/>
    <n v="10588.763808505471"/>
    <n v="2626.2853660300807"/>
    <n v="1731.6838374144274"/>
    <n v="1706.101524390644"/>
    <n v="1796.5085419964732"/>
    <n v="7860.5792698316254"/>
    <n v="2728.1845386738478"/>
    <n v="3.9999421479452049"/>
    <n v="4.3158840821917801"/>
    <n v="255"/>
    <n v="9"/>
    <n v="110"/>
    <n v="8"/>
    <n v="6"/>
    <n v="145"/>
    <n v="10"/>
    <n v="15"/>
    <n v="709.50563501110821"/>
    <n v="472.06653333289825"/>
    <n v="13"/>
    <n v="32.936027369863012"/>
    <n v="4.3760722542465755"/>
    <n v="6958.025517714339"/>
    <n v="114"/>
    <n v="0"/>
    <n v="1.5218058314887877"/>
    <n v="92.883893057065535"/>
  </r>
  <r>
    <d v="2011-04-19T00:00:00"/>
    <x v="1"/>
    <x v="5"/>
    <n v="3"/>
    <n v="0.6"/>
    <n v="0.6"/>
    <n v="0.71506849315068266"/>
    <n v="89"/>
    <n v="146"/>
    <n v="1.6404494382022472"/>
    <n v="0.32444444444444442"/>
    <n v="94.897257146375253"/>
    <n v="24"/>
    <n v="33"/>
    <n v="12"/>
    <n v="40"/>
    <n v="36.627136"/>
    <n v="51.085369919999998"/>
    <n v="17.749676879999999"/>
    <n v="8445.855886027397"/>
    <n v="1014.0606049315068"/>
    <n v="1581.9433385030138"/>
    <n v="2682.922509764383"/>
    <n v="740.67933043726009"/>
    <n v="4454.3713122542467"/>
    <n v="2087.746752"/>
    <n v="613.02443903999995"/>
    <n v="709.98707519999994"/>
    <n v="963.43148511736979"/>
    <n v="992.60795001096074"/>
    <n v="291.66556301344565"/>
    <n v="1163.0532680982237"/>
    <n v="251.78857199999996"/>
    <n v="942.0370175999999"/>
    <n v="1614.2490319999999"/>
    <n v="693.45269759999996"/>
    <n v="1100.9298572089165"/>
    <n v="1118.9067177092038"/>
    <n v="313.63495886110951"/>
    <n v="968.05578542076978"/>
    <n v="16372.202076398904"/>
    <n v="9786.721710625663"/>
    <n v="6585.48036577324"/>
    <n v="2585.7887416487429"/>
    <n v="1451.6033672702515"/>
    <n v="1596.0375953982125"/>
    <n v="1709.7229857452198"/>
    <n v="7343.1526900624267"/>
    <n v="-757.67232428918578"/>
    <n v="3.827019353424657"/>
    <n v="4.3987542123287664"/>
    <n v="198"/>
    <n v="7"/>
    <n v="89"/>
    <n v="7"/>
    <n v="5"/>
    <n v="109"/>
    <n v="7"/>
    <n v="12"/>
    <n v="674.90496791523458"/>
    <n v="391.80178866691512"/>
    <n v="10"/>
    <n v="35.348622438356173"/>
    <n v="4.2328119934246571"/>
    <n v="6863.0681708035427"/>
    <n v="114"/>
    <n v="0"/>
    <n v="0.95955339534419892"/>
    <n v="57.767371629589825"/>
  </r>
  <r>
    <d v="2011-04-18T00:00:00"/>
    <x v="1"/>
    <x v="5"/>
    <n v="2"/>
    <n v="0.6"/>
    <n v="0.6"/>
    <n v="0.71232876712328541"/>
    <n v="89"/>
    <n v="139"/>
    <n v="1.5617977528089888"/>
    <n v="0.30888888888888888"/>
    <n v="97.665911035862692"/>
    <n v="25"/>
    <n v="29"/>
    <n v="12"/>
    <n v="37"/>
    <n v="38.546399594114668"/>
    <n v="50.061209876712319"/>
    <n v="18.26688060866346"/>
    <n v="8692.2660821917798"/>
    <n v="952.85825753424638"/>
    <n v="1571.2024540931504"/>
    <n v="2544.3898599452054"/>
    <n v="757.70537030136995"/>
    <n v="4771.8266553862995"/>
    <n v="2081.5055780821922"/>
    <n v="600.73451852054779"/>
    <n v="675.87458252054796"/>
    <n v="1022.3694882194651"/>
    <n v="1042.3086733438256"/>
    <n v="311.49727722393203"/>
    <n v="981.93924033606504"/>
    <n v="256.11870378082193"/>
    <n v="909.51924076712294"/>
    <n v="1513.7133512328767"/>
    <n v="673.85883879452047"/>
    <n v="1109.6440221103815"/>
    <n v="1112.7971342531655"/>
    <n v="333.12273425469868"/>
    <n v="797.64624395709632"/>
    <n v="16356.449153424655"/>
    <n v="9805.0370137451937"/>
    <n v="6551.4121396794608"/>
    <n v="2579.2973451892044"/>
    <n v="1464.8596551579531"/>
    <n v="1629.6724805194351"/>
    <n v="1700.1980915149966"/>
    <n v="7374.0275723815885"/>
    <n v="-822.61543270212678"/>
    <n v="4.0191455342465758"/>
    <n v="4.5166257534246572"/>
    <n v="192"/>
    <n v="7"/>
    <n v="89"/>
    <n v="7"/>
    <n v="4"/>
    <n v="103"/>
    <n v="7"/>
    <n v="11"/>
    <n v="602.31769132288741"/>
    <n v="415.25396017640793"/>
    <n v="11"/>
    <n v="33.452953972602742"/>
    <n v="4.5405837041095891"/>
    <n v="6762.9335436935598"/>
    <n v="114"/>
    <n v="0"/>
    <n v="0.96872342414020274"/>
    <n v="57.468527541047905"/>
  </r>
  <r>
    <d v="2011-04-17T00:00:00"/>
    <x v="1"/>
    <x v="5"/>
    <n v="1"/>
    <n v="0.6"/>
    <n v="0.64"/>
    <n v="0.70958904109588816"/>
    <n v="91"/>
    <n v="155"/>
    <n v="1.7032967032967032"/>
    <n v="0.34444444444444444"/>
    <n v="99.189972569020028"/>
    <n v="29"/>
    <n v="35"/>
    <n v="13"/>
    <n v="41"/>
    <n v="35.670608630136975"/>
    <n v="50.559544352370899"/>
    <n v="18.737211199465413"/>
    <n v="9026.2875037808226"/>
    <n v="1083.4461738082189"/>
    <n v="1601.990905575452"/>
    <n v="2640.9663525698629"/>
    <n v="865.96808311232871"/>
    <n v="5000.8083363313972"/>
    <n v="2282.9189523287664"/>
    <n v="657.27407658082166"/>
    <n v="768.22565917808197"/>
    <n v="1025.5984007531906"/>
    <n v="979.35520236367779"/>
    <n v="323.94027826069731"/>
    <n v="1379.5248067101043"/>
    <n v="286.99297545205479"/>
    <n v="979.68449665753417"/>
    <n v="1634.6777654794519"/>
    <n v="780.41971726027384"/>
    <n v="1168.4989027077388"/>
    <n v="1146.2983737305055"/>
    <n v="352.22174267658971"/>
    <n v="1014.7559357344805"/>
    <n v="17499.927320526025"/>
    <n v="10104.838241750043"/>
    <n v="7395.0890787759827"/>
    <n v="2590.080729830921"/>
    <n v="1507.5967245308962"/>
    <n v="1652.4718277743264"/>
    <n v="1728.8531488963195"/>
    <n v="7479.0024310324643"/>
    <n v="-83.91335225648254"/>
    <n v="3.9104284931506843"/>
    <n v="4.4506775958904106"/>
    <n v="209"/>
    <n v="7"/>
    <n v="91"/>
    <n v="7"/>
    <n v="5"/>
    <n v="118"/>
    <n v="7"/>
    <n v="13"/>
    <n v="673.70444060540353"/>
    <n v="394.72777650467219"/>
    <n v="10"/>
    <n v="32.472989547945211"/>
    <n v="4.5187526158904108"/>
    <n v="6838.6845125287837"/>
    <n v="114"/>
    <n v="0"/>
    <n v="1.0813613444556245"/>
    <n v="64.86920244540336"/>
  </r>
  <r>
    <d v="2011-04-16T00:00:00"/>
    <x v="1"/>
    <x v="5"/>
    <n v="7"/>
    <n v="0.6"/>
    <n v="0.95"/>
    <n v="0.70684931506849091"/>
    <n v="142"/>
    <n v="229"/>
    <n v="1.6126760563380282"/>
    <n v="0.50888888888888884"/>
    <n v="98.774445934786783"/>
    <n v="40"/>
    <n v="51"/>
    <n v="20"/>
    <n v="60"/>
    <n v="36.335563683877758"/>
    <n v="50.156825985862994"/>
    <n v="17.203195797534246"/>
    <n v="14025.971322739722"/>
    <n v="1514.4306263013693"/>
    <n v="2378.0341012339727"/>
    <n v="2586.0321507945205"/>
    <n v="1183.8379690257532"/>
    <n v="9392.4977279868453"/>
    <n v="3306.536295232876"/>
    <n v="1003.1365197172599"/>
    <n v="1032.1917478520547"/>
    <n v="1606.2117095270148"/>
    <n v="1017.8900454826794"/>
    <n v="480.85944986541421"/>
    <n v="2236.9033579270817"/>
    <n v="423.20210360547952"/>
    <n v="1496.6787506849314"/>
    <n v="2557.0999785205477"/>
    <n v="1152.8843256986302"/>
    <n v="1668.8986993730277"/>
    <n v="1168.1360684685983"/>
    <n v="501.24843375370921"/>
    <n v="2291.5819569142532"/>
    <n v="26512.131670352872"/>
    <n v="12591.148627524692"/>
    <n v="13920.98304282818"/>
    <n v="2687.1526849711231"/>
    <n v="1921.7951380981958"/>
    <n v="1832.3130241738306"/>
    <n v="1917.4212985945132"/>
    <n v="8358.6821458376617"/>
    <n v="5562.3008969905186"/>
    <n v="4.0583917150684927"/>
    <n v="4.1746909315068494"/>
    <n v="313"/>
    <n v="11"/>
    <n v="142"/>
    <n v="12"/>
    <n v="8"/>
    <n v="171"/>
    <n v="12"/>
    <n v="20"/>
    <n v="865.90200296538683"/>
    <n v="581.04537167253488"/>
    <n v="17"/>
    <n v="34.004064164383564"/>
    <n v="4.1543415408219175"/>
    <n v="6921.7804127226964"/>
    <n v="114"/>
    <n v="0"/>
    <n v="2.0111853038909584"/>
    <n v="122.11388634059807"/>
  </r>
  <r>
    <d v="2011-04-15T00:00:00"/>
    <x v="1"/>
    <x v="5"/>
    <n v="6"/>
    <n v="0.6"/>
    <n v="1"/>
    <n v="0.70410958904109366"/>
    <n v="153"/>
    <n v="247"/>
    <n v="1.6143790849673203"/>
    <n v="0.54888888888888887"/>
    <n v="98.123941337630924"/>
    <n v="45"/>
    <n v="56"/>
    <n v="22"/>
    <n v="69"/>
    <n v="34.638674844974901"/>
    <n v="47.933385288567848"/>
    <n v="16.707804894246575"/>
    <n v="15012.963024657531"/>
    <n v="1551.9386465753421"/>
    <n v="2644.6322572273966"/>
    <n v="2653.8687817643836"/>
    <n v="1251.3274978191782"/>
    <n v="10015.073134421915"/>
    <n v="3498.5061593424653"/>
    <n v="1054.5344763484927"/>
    <n v="1152.8385377030136"/>
    <n v="1714.1037269841129"/>
    <n v="991.47441184751892"/>
    <n v="500.67161141923668"/>
    <n v="2499.6294231431029"/>
    <n v="437.0548334794521"/>
    <n v="1641.6329519342464"/>
    <n v="2837.3674918630136"/>
    <n v="1239.7145519342462"/>
    <n v="1776.7092985840557"/>
    <n v="1199.2773197798269"/>
    <n v="560.6529812352004"/>
    <n v="2619.1302296118752"/>
    <n v="28426.550673837803"/>
    <n v="13292.71788666091"/>
    <n v="15133.832787176894"/>
    <n v="2735.5822582318751"/>
    <n v="2009.5788858286787"/>
    <n v="1882.9811045218548"/>
    <n v="2000.8104482727872"/>
    <n v="8628.9526968551963"/>
    <n v="6504.8800903216961"/>
    <n v="3.9496934794520535"/>
    <n v="4.3888188561643835"/>
    <n v="345"/>
    <n v="12"/>
    <n v="153"/>
    <n v="12"/>
    <n v="9"/>
    <n v="192"/>
    <n v="13"/>
    <n v="19"/>
    <n v="898.99607367993553"/>
    <n v="534.37495837514473"/>
    <n v="17"/>
    <n v="33.36332971232877"/>
    <n v="4.2496054136986299"/>
    <n v="7033.0863199772293"/>
    <n v="114"/>
    <n v="0"/>
    <n v="2.1518053523941241"/>
    <n v="132.75291918576224"/>
  </r>
  <r>
    <d v="2011-04-14T00:00:00"/>
    <x v="1"/>
    <x v="5"/>
    <n v="5"/>
    <n v="0.6"/>
    <n v="0.82"/>
    <n v="0.70136986301369642"/>
    <n v="123"/>
    <n v="195"/>
    <n v="1.5853658536585367"/>
    <n v="0.43333333333333335"/>
    <n v="99.588264328767096"/>
    <n v="34"/>
    <n v="42"/>
    <n v="17"/>
    <n v="50"/>
    <n v="35.636302018745489"/>
    <n v="51.212712868331977"/>
    <n v="18.18237037019178"/>
    <n v="12249.356512438353"/>
    <n v="1341.2723914520543"/>
    <n v="2101.2287111644932"/>
    <n v="2729.537343123287"/>
    <n v="1077.8922641884931"/>
    <n v="7681.9705854141339"/>
    <n v="2708.3589534246571"/>
    <n v="870.61611876164363"/>
    <n v="909.11851850958897"/>
    <n v="1319.6373548247141"/>
    <n v="1008.6961032513184"/>
    <n v="421.23432474804798"/>
    <n v="1738.5258078718093"/>
    <n v="363.17679583561647"/>
    <n v="1292.09891769863"/>
    <n v="2077.9626969863011"/>
    <n v="976.69317698630095"/>
    <n v="1462.8523182899773"/>
    <n v="1181.5124580143176"/>
    <n v="451.75772055245386"/>
    <n v="1613.8090906501002"/>
    <n v="22788.654082093148"/>
    <n v="11754.348598157103"/>
    <n v="11034.305483936043"/>
    <n v="2648.5583449087731"/>
    <n v="1714.7987140839127"/>
    <n v="1758.0203952814584"/>
    <n v="1882.1962793080293"/>
    <n v="8003.5737335821732"/>
    <n v="3030.7317503538716"/>
    <n v="4.1337055232876709"/>
    <n v="4.3141416986301362"/>
    <n v="266"/>
    <n v="9"/>
    <n v="123"/>
    <n v="10"/>
    <n v="7"/>
    <n v="143"/>
    <n v="10"/>
    <n v="15"/>
    <n v="816.64383263493198"/>
    <n v="480.69366832588815"/>
    <n v="13"/>
    <n v="32.6884941369863"/>
    <n v="4.1367259134246579"/>
    <n v="7038.5925803159416"/>
    <n v="114"/>
    <n v="0"/>
    <n v="1.5676863461019852"/>
    <n v="96.792153367860024"/>
  </r>
  <r>
    <d v="2011-04-13T00:00:00"/>
    <x v="1"/>
    <x v="5"/>
    <n v="4"/>
    <n v="0.6"/>
    <n v="0.76"/>
    <n v="0.69863013698629917"/>
    <n v="113"/>
    <n v="173"/>
    <n v="1.5309734513274336"/>
    <n v="0.38444444444444442"/>
    <n v="93.935447205721886"/>
    <n v="30"/>
    <n v="38"/>
    <n v="15"/>
    <n v="47"/>
    <n v="35.368147880741333"/>
    <n v="50.162138879999993"/>
    <n v="17.384610846050709"/>
    <n v="10614.705534246574"/>
    <n v="1217.1986761643834"/>
    <n v="2008.1003957654791"/>
    <n v="2549.2332782465751"/>
    <n v="1026.4688589501372"/>
    <n v="6248.1016774487662"/>
    <n v="2405.0340558904104"/>
    <n v="752.43208319999985"/>
    <n v="817.07670976438339"/>
    <n v="1302.8052206531866"/>
    <n v="1044.1823431557254"/>
    <n v="364.92558391365174"/>
    <n v="1262.6297011322299"/>
    <n v="298.09238498630134"/>
    <n v="1157.5354353972605"/>
    <n v="1860.7223784931507"/>
    <n v="824.58310487671213"/>
    <n v="1435.8851344913423"/>
    <n v="1107.8961433872378"/>
    <n v="421.59066214542588"/>
    <n v="1175.5613637294182"/>
    <n v="19947.380363019176"/>
    <n v="11261.087620708759"/>
    <n v="8686.2927423104156"/>
    <n v="2644.8316820669106"/>
    <n v="1724.5018908525694"/>
    <n v="1721.4801231971355"/>
    <n v="1824.8415697979676"/>
    <n v="7915.6552659145837"/>
    <n v="770.6374763958338"/>
    <n v="3.9648874520547941"/>
    <n v="4.178223116438355"/>
    <n v="243"/>
    <n v="9"/>
    <n v="113"/>
    <n v="9"/>
    <n v="6"/>
    <n v="130"/>
    <n v="9"/>
    <n v="13"/>
    <n v="741.21272561445016"/>
    <n v="458.93914807612617"/>
    <n v="13"/>
    <n v="34.457790068493154"/>
    <n v="4.2449922794520552"/>
    <n v="6817.1771104430663"/>
    <n v="114"/>
    <n v="0"/>
    <n v="1.2741773613309968"/>
    <n v="76.195550371143995"/>
  </r>
  <r>
    <d v="2011-04-12T00:00:00"/>
    <x v="1"/>
    <x v="5"/>
    <n v="3"/>
    <n v="0.6"/>
    <n v="0.6"/>
    <n v="0.69589041095890192"/>
    <n v="93"/>
    <n v="149"/>
    <n v="1.6021505376344085"/>
    <n v="0.33111111111111113"/>
    <n v="96.644751780821906"/>
    <n v="27"/>
    <n v="32"/>
    <n v="13"/>
    <n v="40"/>
    <n v="36.485446716508001"/>
    <n v="46.333011110642772"/>
    <n v="18.065739350465748"/>
    <n v="8987.9619156164372"/>
    <n v="930.79353205479447"/>
    <n v="1551.4662928832879"/>
    <n v="2734.5977650849309"/>
    <n v="798.78894809424651"/>
    <n v="4833.9024416087668"/>
    <n v="2152.6413562739722"/>
    <n v="602.32914443835602"/>
    <n v="722.62957401862991"/>
    <n v="949.67463648767398"/>
    <n v="975.14987479591309"/>
    <n v="289.90803217478322"/>
    <n v="1262.8675312725877"/>
    <n v="278.31863490410962"/>
    <n v="950.14384008767104"/>
    <n v="1648.755238191781"/>
    <n v="699.08773926575316"/>
    <n v="1073.6379947684363"/>
    <n v="1166.9516071734915"/>
    <n v="321.15200636069625"/>
    <n v="1014.5638441466904"/>
    <n v="16972.660974851507"/>
    <n v="9861.3271578234617"/>
    <n v="7111.3338170280458"/>
    <n v="2583.3567053082043"/>
    <n v="1496.7257288742694"/>
    <n v="1626.5301271764906"/>
    <n v="1675.041328434997"/>
    <n v="7381.6538897939618"/>
    <n v="-270.32007276591594"/>
    <n v="4.0406273753424644"/>
    <n v="4.5279265068493144"/>
    <n v="205"/>
    <n v="8"/>
    <n v="93"/>
    <n v="7"/>
    <n v="5"/>
    <n v="112"/>
    <n v="7"/>
    <n v="11"/>
    <n v="656.11006529838266"/>
    <n v="355.93915877009522"/>
    <n v="11"/>
    <n v="32.934104383561646"/>
    <n v="4.3879388405479451"/>
    <n v="6943.3846113008985"/>
    <n v="114"/>
    <n v="0"/>
    <n v="1.0241883771574165"/>
    <n v="62.380121202000403"/>
  </r>
  <r>
    <d v="2011-04-11T00:00:00"/>
    <x v="1"/>
    <x v="5"/>
    <n v="2"/>
    <n v="0.6"/>
    <n v="0.6"/>
    <n v="0.69315068493150467"/>
    <n v="91"/>
    <n v="140"/>
    <n v="1.5384615384615385"/>
    <n v="0.31111111111111112"/>
    <n v="94.302568261327707"/>
    <n v="24"/>
    <n v="30"/>
    <n v="12"/>
    <n v="38"/>
    <n v="35.997055707762549"/>
    <n v="48.149992109589029"/>
    <n v="16.510418630136982"/>
    <n v="8581.5337117808212"/>
    <n v="984.9029227397258"/>
    <n v="1585.4475407079449"/>
    <n v="2695.3395319232873"/>
    <n v="801.12641795506863"/>
    <n v="4484.523143934246"/>
    <n v="1943.8410082191776"/>
    <n v="577.79990531506837"/>
    <n v="627.39590794520529"/>
    <n v="989.65169978481958"/>
    <n v="995.41458530578632"/>
    <n v="286.30926846289719"/>
    <n v="877.66126792594798"/>
    <n v="251.25427331506845"/>
    <n v="870.72955967123289"/>
    <n v="1617.3535249315069"/>
    <n v="665.07851046575331"/>
    <n v="1108.5115391237173"/>
    <n v="1120.1288520949904"/>
    <n v="338.045103324732"/>
    <n v="837.73037384012196"/>
    <n v="16119.889324383561"/>
    <n v="9919.9745386832437"/>
    <n v="6199.9147857003154"/>
    <n v="2576.8669943458576"/>
    <n v="1466.2326130454239"/>
    <n v="1625.7516835771096"/>
    <n v="1693.1761154409019"/>
    <n v="7362.0274064092937"/>
    <n v="-1162.1126207089765"/>
    <n v="3.9239607452054783"/>
    <n v="4.5932393835616434"/>
    <n v="195"/>
    <n v="7"/>
    <n v="91"/>
    <n v="7"/>
    <n v="5"/>
    <n v="104"/>
    <n v="7"/>
    <n v="11"/>
    <n v="670.14243831907265"/>
    <n v="393.12269196118325"/>
    <n v="10"/>
    <n v="33.413499287671236"/>
    <n v="4.2663943101369863"/>
    <n v="6872.3765648007502"/>
    <n v="114"/>
    <n v="0"/>
    <n v="0.90215003896255042"/>
    <n v="54.385217418423821"/>
  </r>
  <r>
    <d v="2011-04-10T00:00:00"/>
    <x v="1"/>
    <x v="5"/>
    <n v="1"/>
    <n v="0.6"/>
    <n v="0.64"/>
    <n v="0.69041095890410742"/>
    <n v="96"/>
    <n v="153"/>
    <n v="1.59375"/>
    <n v="0.34"/>
    <n v="100.53608153424655"/>
    <n v="28"/>
    <n v="33"/>
    <n v="14"/>
    <n v="40"/>
    <n v="35.867991549068044"/>
    <n v="46.028834024266146"/>
    <n v="18.312228977671232"/>
    <n v="9651.4638272876691"/>
    <n v="1019.4380659726025"/>
    <n v="1585.911386280329"/>
    <n v="2501.9942273753418"/>
    <n v="830.63277562389021"/>
    <n v="5752.3635039807104"/>
    <n v="2187.9474844931506"/>
    <n v="644.40367633972608"/>
    <n v="732.48915910684923"/>
    <n v="1102.5345087146165"/>
    <n v="1029.8833697374723"/>
    <n v="310.5307263079153"/>
    <n v="1121.891715179722"/>
    <n v="280.88307064109586"/>
    <n v="988.48721569315057"/>
    <n v="1699.7034752876712"/>
    <n v="738.83320056986304"/>
    <n v="1181.2431974540759"/>
    <n v="1114.0301921354428"/>
    <n v="354.00802821060904"/>
    <n v="1058.625544391653"/>
    <n v="17943.64917539178"/>
    <n v="10010.768411839692"/>
    <n v="7932.8807635520861"/>
    <n v="2598.090491583057"/>
    <n v="1573.2195823034763"/>
    <n v="1648.290695052473"/>
    <n v="1714.4496313668221"/>
    <n v="7534.0504003058286"/>
    <n v="398.83036324625937"/>
    <n v="4.1399583452054785"/>
    <n v="4.1555082191780812"/>
    <n v="211"/>
    <n v="8"/>
    <n v="96"/>
    <n v="8"/>
    <n v="5"/>
    <n v="115"/>
    <n v="8"/>
    <n v="12"/>
    <n v="666.05207354827405"/>
    <n v="424.86062691478338"/>
    <n v="11"/>
    <n v="32.738337972602743"/>
    <n v="4.483036462465753"/>
    <n v="6724.3801825147029"/>
    <n v="114"/>
    <n v="0"/>
    <n v="1.179719252665075"/>
    <n v="69.586673364491986"/>
  </r>
  <r>
    <d v="2011-04-09T00:00:00"/>
    <x v="1"/>
    <x v="5"/>
    <n v="7"/>
    <n v="0.6"/>
    <n v="0.95"/>
    <n v="0.68767123287671017"/>
    <n v="141"/>
    <n v="222"/>
    <n v="1.574468085106383"/>
    <n v="0.49333333333333335"/>
    <n v="99.715998694258218"/>
    <n v="39"/>
    <n v="47"/>
    <n v="20"/>
    <n v="61"/>
    <n v="38.061960114686194"/>
    <n v="46.651433156383547"/>
    <n v="16.511845737722879"/>
    <n v="14059.955815890409"/>
    <n v="1551.3519156164377"/>
    <n v="2339.5127743824655"/>
    <n v="2624.6649166027396"/>
    <n v="1224.4267134246577"/>
    <n v="9422.7033270969841"/>
    <n v="3273.3285698630129"/>
    <n v="933.02866312767094"/>
    <n v="1007.2225900010957"/>
    <n v="1586.0278288040522"/>
    <n v="1051.1598605662982"/>
    <n v="482.83644886010541"/>
    <n v="2093.5556847613234"/>
    <n v="383.35909551780821"/>
    <n v="1409.5081822684933"/>
    <n v="2362.9000071780824"/>
    <n v="1115.7146133041092"/>
    <n v="1774.107705220388"/>
    <n v="1162.5755345983666"/>
    <n v="488.98544820315919"/>
    <n v="1845.8132102465797"/>
    <n v="26096.369452767125"/>
    <n v="12734.297230662232"/>
    <n v="13362.072222104885"/>
    <n v="2717.5171634255034"/>
    <n v="1993.2236407052344"/>
    <n v="1859.3993462725177"/>
    <n v="1913.8389170695934"/>
    <n v="8483.9790674728483"/>
    <n v="4878.0931546320444"/>
    <n v="4.1435241205479443"/>
    <n v="4.3695507328767116"/>
    <n v="308"/>
    <n v="12"/>
    <n v="141"/>
    <n v="11"/>
    <n v="7"/>
    <n v="167"/>
    <n v="11"/>
    <n v="19"/>
    <n v="790.03460481828029"/>
    <n v="560.48337812523164"/>
    <n v="17"/>
    <n v="34.508495671232879"/>
    <n v="4.1360515791780825"/>
    <n v="7012.4140425078067"/>
    <n v="114"/>
    <n v="0"/>
    <n v="1.9054882015104586"/>
    <n v="117.21115984302531"/>
  </r>
  <r>
    <d v="2011-04-08T00:00:00"/>
    <x v="1"/>
    <x v="5"/>
    <n v="6"/>
    <n v="0.6"/>
    <n v="1"/>
    <n v="0.68493150684931292"/>
    <n v="156"/>
    <n v="234"/>
    <n v="1.5"/>
    <n v="0.52"/>
    <n v="90.24783983140145"/>
    <n v="43"/>
    <n v="53"/>
    <n v="21"/>
    <n v="62"/>
    <n v="33.97307363013698"/>
    <n v="47.30051272015654"/>
    <n v="17.032845006628364"/>
    <n v="14078.663013698626"/>
    <n v="1555.3413698630136"/>
    <n v="2650.3874630136984"/>
    <n v="2731.6590904109594"/>
    <n v="1252.8094684931507"/>
    <n v="8999.1483616438309"/>
    <n v="3261.4150684931501"/>
    <n v="993.31076712328741"/>
    <n v="1056.0363904109586"/>
    <n v="1649.5835466239034"/>
    <n v="1001.4128862476401"/>
    <n v="484.22414948860387"/>
    <n v="2175.5416436672494"/>
    <n v="397.81763013698628"/>
    <n v="1456.5390904109588"/>
    <n v="2498.3314520547947"/>
    <n v="1175.8980821917805"/>
    <n v="1825.6896246374945"/>
    <n v="1211.0960777719613"/>
    <n v="562.36324949213179"/>
    <n v="1929.4373028929326"/>
    <n v="26473.352864383553"/>
    <n v="13369.225556179545"/>
    <n v="13104.127308204013"/>
    <n v="2728.2886382470679"/>
    <n v="2044.4030709878987"/>
    <n v="1866.2572714835601"/>
    <n v="2017.1913259482403"/>
    <n v="8656.1403066667681"/>
    <n v="4447.9870015372398"/>
    <n v="3.9587671232876707"/>
    <n v="4.3780037671232872"/>
    <n v="335"/>
    <n v="12"/>
    <n v="156"/>
    <n v="12"/>
    <n v="9"/>
    <n v="179"/>
    <n v="11"/>
    <n v="18"/>
    <n v="893.15369525816664"/>
    <n v="507.94076473991214"/>
    <n v="18"/>
    <n v="34.274900684931502"/>
    <n v="4.4523967123287669"/>
    <n v="7126.7989650282152"/>
    <n v="114"/>
    <n v="0"/>
    <n v="1.8387115130519378"/>
    <n v="114.94848515968432"/>
  </r>
  <r>
    <d v="2011-04-07T00:00:00"/>
    <x v="1"/>
    <x v="5"/>
    <n v="5"/>
    <n v="0.6"/>
    <n v="0.82"/>
    <n v="0.68219178082191567"/>
    <n v="119"/>
    <n v="210"/>
    <n v="1.7647058823529411"/>
    <n v="0.46666666666666667"/>
    <n v="106.01675309589039"/>
    <n v="38"/>
    <n v="48"/>
    <n v="18"/>
    <n v="54"/>
    <n v="33.67902904109588"/>
    <n v="49.121814575342462"/>
    <n v="17.78697238356164"/>
    <n v="12615.993618410957"/>
    <n v="1317.5416543561641"/>
    <n v="2177.6058443677807"/>
    <n v="2491.3239220602741"/>
    <n v="1033.6679254829587"/>
    <n v="8230.937580856109"/>
    <n v="2896.396497534246"/>
    <n v="884.19266235616431"/>
    <n v="960.49650871232859"/>
    <n v="1296.7388298215467"/>
    <n v="985.14977438976484"/>
    <n v="427.04804077558435"/>
    <n v="2032.1490236158434"/>
    <n v="376.92300032876716"/>
    <n v="1435.9667533150687"/>
    <n v="2244.3570780821915"/>
    <n v="995.12123967123273"/>
    <n v="1507.484565104297"/>
    <n v="1157.337135027308"/>
    <n v="457.15348240957201"/>
    <n v="1930.3928888560827"/>
    <n v="23726.989012767113"/>
    <n v="11533.509519439085"/>
    <n v="12193.479493328034"/>
    <n v="2663.2498177925436"/>
    <n v="1750.8400042339413"/>
    <n v="1770.4270877455024"/>
    <n v="1832.4422046117884"/>
    <n v="8016.9591143837752"/>
    <n v="4176.520378944253"/>
    <n v="4.0384732931506848"/>
    <n v="4.5482690410958906"/>
    <n v="277"/>
    <n v="10"/>
    <n v="119"/>
    <n v="9"/>
    <n v="6"/>
    <n v="158"/>
    <n v="10"/>
    <n v="17"/>
    <n v="718.81483511483361"/>
    <n v="462.91955325725439"/>
    <n v="12"/>
    <n v="34.584820794520553"/>
    <n v="4.313525090410959"/>
    <n v="6764.410685711382"/>
    <n v="114"/>
    <n v="0"/>
    <n v="1.8025930210128425"/>
    <n v="106.96034643270205"/>
  </r>
  <r>
    <d v="2011-04-06T00:00:00"/>
    <x v="1"/>
    <x v="5"/>
    <n v="4"/>
    <n v="0.6"/>
    <n v="0.76"/>
    <n v="0.67945205479451842"/>
    <n v="112"/>
    <n v="185"/>
    <n v="1.6517857142857142"/>
    <n v="0.41111111111111109"/>
    <n v="97.01398750684929"/>
    <n v="34"/>
    <n v="39"/>
    <n v="17"/>
    <n v="51"/>
    <n v="35.022410613623556"/>
    <n v="45.768342383883954"/>
    <n v="16.589439616438352"/>
    <n v="10865.566600767121"/>
    <n v="1279.8165461917808"/>
    <n v="1932.3659632359449"/>
    <n v="2692.3250856328764"/>
    <n v="987.44298431473976"/>
    <n v="6533.2491137753414"/>
    <n v="2556.6359747945198"/>
    <n v="778.06182052602719"/>
    <n v="846.06142043835587"/>
    <n v="1258.8272245298945"/>
    <n v="982.0766800035592"/>
    <n v="363.07895763031672"/>
    <n v="1576.7763535951322"/>
    <n v="322.46898904109588"/>
    <n v="1227.4642831780823"/>
    <n v="2126.6822695890414"/>
    <n v="914.87053939726013"/>
    <n v="1354.3743881753278"/>
    <n v="1118.7073214030813"/>
    <n v="403.96673692408501"/>
    <n v="1714.4376347029856"/>
    <n v="20917.628443923288"/>
    <n v="11093.165341849824"/>
    <n v="9824.4631020734596"/>
    <n v="2633.2692844028347"/>
    <n v="1649.0627143229708"/>
    <n v="1703.9310338579758"/>
    <n v="1802.8122490841472"/>
    <n v="7789.0752816679287"/>
    <n v="2035.3878204055345"/>
    <n v="3.9659345753424655"/>
    <n v="4.4473827945205473"/>
    <n v="253"/>
    <n v="10"/>
    <n v="112"/>
    <n v="9"/>
    <n v="6"/>
    <n v="141"/>
    <n v="9"/>
    <n v="14"/>
    <n v="751.62509372994111"/>
    <n v="424.76316191323917"/>
    <n v="13"/>
    <n v="33.705605260273977"/>
    <n v="4.4044206816438356"/>
    <n v="6899.7245145617853"/>
    <n v="114"/>
    <n v="0"/>
    <n v="1.423892081682254"/>
    <n v="86.179500895381224"/>
  </r>
  <r>
    <d v="2011-04-05T00:00:00"/>
    <x v="1"/>
    <x v="5"/>
    <n v="3"/>
    <n v="0.6"/>
    <n v="0.6"/>
    <n v="0.67671232876712117"/>
    <n v="93"/>
    <n v="137"/>
    <n v="1.4731182795698925"/>
    <n v="0.30444444444444446"/>
    <n v="90.239402704374712"/>
    <n v="25"/>
    <n v="31"/>
    <n v="11"/>
    <n v="38"/>
    <n v="35.739929424657525"/>
    <n v="52.798646347397259"/>
    <n v="16.571189303532805"/>
    <n v="8392.2644515068478"/>
    <n v="931.86634191780797"/>
    <n v="1516.347218130411"/>
    <n v="2619.1283051835612"/>
    <n v="799.68557841534243"/>
    <n v="4388.9696916953408"/>
    <n v="2001.4360477808214"/>
    <n v="580.78510982136982"/>
    <n v="629.70519353424652"/>
    <n v="974.86598467803378"/>
    <n v="1021.6132581158589"/>
    <n v="294.45979794554501"/>
    <n v="920.98731039699965"/>
    <n v="237.33835934794521"/>
    <n v="869.55143434520551"/>
    <n v="1492.9228859178081"/>
    <n v="686.8820451945204"/>
    <n v="1111.7449835483619"/>
    <n v="1204.3662168530566"/>
    <n v="324.12452146622928"/>
    <n v="646.45900293783143"/>
    <n v="15822.751869366572"/>
    <n v="9866.335864336399"/>
    <n v="5956.4160050301716"/>
    <n v="2575.5254031148038"/>
    <n v="1457.4791307923315"/>
    <n v="1596.240129757221"/>
    <n v="1716.8469904262029"/>
    <n v="7346.0916540905591"/>
    <n v="-1389.6756490603866"/>
    <n v="4.0536339287671233"/>
    <n v="4.2809188972602739"/>
    <n v="198"/>
    <n v="7"/>
    <n v="93"/>
    <n v="7"/>
    <n v="5"/>
    <n v="105"/>
    <n v="7"/>
    <n v="11"/>
    <n v="636.79498086829858"/>
    <n v="392.73240698390362"/>
    <n v="9"/>
    <n v="33.301916986301372"/>
    <n v="4.1918660504109591"/>
    <n v="6905.5281026443208"/>
    <n v="114"/>
    <n v="0"/>
    <n v="0.86255763737306235"/>
    <n v="52.249263202019051"/>
  </r>
  <r>
    <d v="2011-04-04T00:00:00"/>
    <x v="1"/>
    <x v="5"/>
    <n v="2"/>
    <n v="0.6"/>
    <n v="0.6"/>
    <n v="0.67397260273972392"/>
    <n v="87"/>
    <n v="147"/>
    <n v="1.6896551724137931"/>
    <n v="0.32666666666666666"/>
    <n v="103.1420481058101"/>
    <n v="26"/>
    <n v="33"/>
    <n v="12"/>
    <n v="38"/>
    <n v="36.036649376364061"/>
    <n v="53.748851888219171"/>
    <n v="17.596520579524153"/>
    <n v="8973.3581852054795"/>
    <n v="948.1910794520544"/>
    <n v="1588.900715309589"/>
    <n v="2613.8275231561638"/>
    <n v="748.65831599342459"/>
    <n v="4970.1627101983568"/>
    <n v="2126.1623132054797"/>
    <n v="644.98622265863003"/>
    <n v="668.66778202191779"/>
    <n v="1005.8633048630617"/>
    <n v="1059.1185063957898"/>
    <n v="313.69673838382545"/>
    <n v="1061.1377682433506"/>
    <n v="264.91920184109591"/>
    <n v="953.10344732054784"/>
    <n v="1580.6890910136983"/>
    <n v="702.88353665753414"/>
    <n v="1083.4004574788642"/>
    <n v="1157.6160882647341"/>
    <n v="321.53341442062265"/>
    <n v="939.04531666865523"/>
    <n v="16862.960859376435"/>
    <n v="9892.6150642660759"/>
    <n v="6970.3457951103628"/>
    <n v="2584.1582674630704"/>
    <n v="1503.5289214649802"/>
    <n v="1623.3614617733147"/>
    <n v="1695.2299756090858"/>
    <n v="7406.2786263104508"/>
    <n v="-435.93283120009164"/>
    <n v="4.1733555945205483"/>
    <n v="4.3549622465753419"/>
    <n v="196"/>
    <n v="7"/>
    <n v="87"/>
    <n v="7"/>
    <n v="4"/>
    <n v="109"/>
    <n v="6"/>
    <n v="12"/>
    <n v="626.03738044886154"/>
    <n v="392.80930177585492"/>
    <n v="10"/>
    <n v="33.237986465753423"/>
    <n v="4.4561507419178081"/>
    <n v="6897.888731787144"/>
    <n v="114"/>
    <n v="0"/>
    <n v="1.0105042377661615"/>
    <n v="61.143384167634764"/>
  </r>
  <r>
    <d v="2011-04-03T00:00:00"/>
    <x v="1"/>
    <x v="5"/>
    <n v="1"/>
    <n v="0.6"/>
    <n v="0.64"/>
    <n v="0.67123287671232668"/>
    <n v="96"/>
    <n v="149"/>
    <n v="1.5520833333333333"/>
    <n v="0.33111111111111113"/>
    <n v="96.17035397260274"/>
    <n v="26"/>
    <n v="33"/>
    <n v="14"/>
    <n v="41"/>
    <n v="36.414130410958897"/>
    <n v="46.33031449549901"/>
    <n v="16.854540361643831"/>
    <n v="9232.3539813698626"/>
    <n v="1015.3974180821916"/>
    <n v="1574.7607857797261"/>
    <n v="2739.0839631780814"/>
    <n v="840.66075521753419"/>
    <n v="5093.245895276712"/>
    <n v="2148.4336942465748"/>
    <n v="648.62440293698614"/>
    <n v="691.03615482739713"/>
    <n v="1118.7728314346161"/>
    <n v="993.14750897890292"/>
    <n v="320.19407157085175"/>
    <n v="1055.979840026587"/>
    <n v="265.06775465753424"/>
    <n v="1001.0139064109588"/>
    <n v="1636.8014947945207"/>
    <n v="757.1691116712326"/>
    <n v="1210.2628622072968"/>
    <n v="1113.2111863607797"/>
    <n v="338.126360063025"/>
    <n v="998.45185890314451"/>
    <n v="17395.897918997256"/>
    <n v="10248.220324790813"/>
    <n v="7147.6775942064432"/>
    <n v="2597.3409714175432"/>
    <n v="1530.5207271127783"/>
    <n v="1653.4871875167187"/>
    <n v="1739.682408316826"/>
    <n v="7521.0312943638664"/>
    <n v="-373.35370015742319"/>
    <n v="4.0968207123287659"/>
    <n v="4.2672257534246576"/>
    <n v="210"/>
    <n v="8"/>
    <n v="96"/>
    <n v="7"/>
    <n v="6"/>
    <n v="114"/>
    <n v="8"/>
    <n v="13"/>
    <n v="698.00595369041093"/>
    <n v="448.02107589185783"/>
    <n v="12"/>
    <n v="33.411968013698633"/>
    <n v="4.1395770136986298"/>
    <n v="6923.3154356517989"/>
    <n v="114"/>
    <n v="0"/>
    <n v="1.0324067508753516"/>
    <n v="62.698926264968797"/>
  </r>
  <r>
    <d v="2011-04-02T00:00:00"/>
    <x v="1"/>
    <x v="5"/>
    <n v="7"/>
    <n v="0.6"/>
    <n v="0.95"/>
    <n v="0.66849315068492943"/>
    <n v="139"/>
    <n v="232"/>
    <n v="1.6690647482014389"/>
    <n v="0.51555555555555554"/>
    <n v="102.09765130974668"/>
    <n v="41"/>
    <n v="50"/>
    <n v="21"/>
    <n v="64"/>
    <n v="37.15976416438356"/>
    <n v="48.932467470528366"/>
    <n v="16.58823931356164"/>
    <n v="14191.573532054788"/>
    <n v="1476.400070136986"/>
    <n v="2381.5806588493151"/>
    <n v="2527.506154257534"/>
    <n v="1202.5725288854792"/>
    <n v="9556.3142601994459"/>
    <n v="3381.5385389589042"/>
    <n v="1027.5818168810956"/>
    <n v="1061.647316067945"/>
    <n v="1519.9665310552039"/>
    <n v="974.85822651935734"/>
    <n v="476.72587147067111"/>
    <n v="2499.2170428627123"/>
    <n v="428.91185727123292"/>
    <n v="1513.0627815452053"/>
    <n v="2569.0599452054794"/>
    <n v="1157.0978872109588"/>
    <n v="1653.2393785839768"/>
    <n v="1119.891114703863"/>
    <n v="504.48867382776746"/>
    <n v="2390.5133041172699"/>
    <n v="26806.873745332592"/>
    <n v="12360.829138153167"/>
    <n v="14446.044607179429"/>
    <n v="2695.5418712860273"/>
    <n v="1990.4308093264879"/>
    <n v="1861.0595974849857"/>
    <n v="1973.8686754178098"/>
    <n v="8520.9009535153109"/>
    <n v="5925.143653664114"/>
    <n v="4.1564477589041093"/>
    <n v="4.5336219452054785"/>
    <n v="315"/>
    <n v="12"/>
    <n v="139"/>
    <n v="12"/>
    <n v="7"/>
    <n v="176"/>
    <n v="11"/>
    <n v="18"/>
    <n v="835.40667264643344"/>
    <n v="489.63050137677124"/>
    <n v="16"/>
    <n v="34.129893479452058"/>
    <n v="4.3951771660273984"/>
    <n v="6778.6889925095766"/>
    <n v="109"/>
    <n v="0"/>
    <n v="2.1310971226356967"/>
    <n v="132.53251933192135"/>
  </r>
  <r>
    <d v="2011-04-01T00:00:00"/>
    <x v="1"/>
    <x v="5"/>
    <n v="6"/>
    <n v="0.6"/>
    <n v="1"/>
    <n v="0.66575342465753218"/>
    <n v="143"/>
    <n v="251"/>
    <n v="1.7552447552447552"/>
    <n v="0.55777777777777782"/>
    <n v="101.27258043873935"/>
    <n v="43"/>
    <n v="53"/>
    <n v="22"/>
    <n v="65"/>
    <n v="35.850309369863005"/>
    <n v="48.539966044931496"/>
    <n v="18.960717965083244"/>
    <n v="14481.979002739727"/>
    <n v="1553.8993315068492"/>
    <n v="2468.4407092602737"/>
    <n v="2618.8149075287665"/>
    <n v="1340.6613672328767"/>
    <n v="9607.9613502246593"/>
    <n v="3441.6296995068487"/>
    <n v="1067.8792529884929"/>
    <n v="1232.4466677304108"/>
    <n v="1741.5386213629151"/>
    <n v="994.1024770633378"/>
    <n v="523.3632875055556"/>
    <n v="2482.9512342939443"/>
    <n v="448.79212602739727"/>
    <n v="1592.6064373479453"/>
    <n v="2848.8659883561641"/>
    <n v="1193.5930494246575"/>
    <n v="1803.8212498743153"/>
    <n v="1114.9653633161338"/>
    <n v="540.79649205956093"/>
    <n v="2624.2744959061547"/>
    <n v="27861.691555628491"/>
    <n v="13146.504475203736"/>
    <n v="14715.187080424757"/>
    <n v="2705.5195013259472"/>
    <n v="1964.6813364890252"/>
    <n v="1845.0834289903164"/>
    <n v="1962.2882720911839"/>
    <n v="8477.5725388964729"/>
    <n v="6237.6145415282826"/>
    <n v="4.1920388383561642"/>
    <n v="4.2666508493150674"/>
    <n v="326"/>
    <n v="12"/>
    <n v="143"/>
    <n v="12"/>
    <n v="8"/>
    <n v="183"/>
    <n v="11"/>
    <n v="20"/>
    <n v="899.00936839467374"/>
    <n v="552.07178122342111"/>
    <n v="15"/>
    <n v="33.658060684931513"/>
    <n v="4.2433314663013704"/>
    <n v="6892.2983489689959"/>
    <n v="109"/>
    <n v="0"/>
    <n v="2.135018876921654"/>
    <n v="135.00171633417207"/>
  </r>
  <r>
    <d v="2011-03-31T00:00:00"/>
    <x v="1"/>
    <x v="6"/>
    <n v="5"/>
    <n v="0.59"/>
    <n v="0.82"/>
    <n v="0.66301369863013493"/>
    <n v="120"/>
    <n v="199"/>
    <n v="1.6583333333333334"/>
    <n v="0.44222222222222224"/>
    <n v="97.401696414246558"/>
    <n v="37"/>
    <n v="45"/>
    <n v="18"/>
    <n v="56"/>
    <n v="36.480987974607416"/>
    <n v="49.051134680547932"/>
    <n v="17.362974940097839"/>
    <n v="11688.203569709587"/>
    <n v="1338.5669710684926"/>
    <n v="2135.5891138139177"/>
    <n v="2351.8441649095889"/>
    <n v="1048.8203495139944"/>
    <n v="7490.5169125405782"/>
    <n v="2991.441013917808"/>
    <n v="882.92042424986278"/>
    <n v="972.32659664547907"/>
    <n v="1296.9031900733075"/>
    <n v="951.46961837510446"/>
    <n v="409.49547081264251"/>
    <n v="2188.8197555520956"/>
    <n v="367.56731273424663"/>
    <n v="1357.3843866301368"/>
    <n v="2212.3274233424659"/>
    <n v="968.76603826849305"/>
    <n v="1474.9794105541116"/>
    <n v="1129.0195286983724"/>
    <n v="414.68293739938503"/>
    <n v="1887.3632843234727"/>
    <n v="22779.50373656657"/>
    <n v="11212.803784150425"/>
    <n v="11566.699952416147"/>
    <n v="2651.1914151359897"/>
    <n v="1743.5366547224246"/>
    <n v="1742.8423797373339"/>
    <n v="1871.579082454854"/>
    <n v="8009.1495320506028"/>
    <n v="3557.5504203655428"/>
    <n v="4.1915913534246565"/>
    <n v="4.3669026986301365"/>
    <n v="276"/>
    <n v="10"/>
    <n v="120"/>
    <n v="9"/>
    <n v="7"/>
    <n v="156"/>
    <n v="11"/>
    <n v="17"/>
    <n v="738.16715043166687"/>
    <n v="477.05328089300968"/>
    <n v="14"/>
    <n v="32.574073479452053"/>
    <n v="4.4165615254794517"/>
    <n v="6553.2864440918584"/>
    <n v="109"/>
    <n v="0"/>
    <n v="1.7650227944551626"/>
    <n v="106.11651332491878"/>
  </r>
  <r>
    <d v="2011-03-30T00:00:00"/>
    <x v="1"/>
    <x v="6"/>
    <n v="4"/>
    <n v="0.59"/>
    <n v="0.76"/>
    <n v="0.66027397260273768"/>
    <n v="107"/>
    <n v="180"/>
    <n v="1.6822429906542056"/>
    <n v="0.4"/>
    <n v="100.41400000696453"/>
    <n v="32"/>
    <n v="39"/>
    <n v="15"/>
    <n v="46"/>
    <n v="34.754564198340724"/>
    <n v="49.717294027397244"/>
    <n v="17.624083085646213"/>
    <n v="10744.298000745204"/>
    <n v="1204.3286904109586"/>
    <n v="1900.6007556916602"/>
    <n v="2327.4786167013694"/>
    <n v="956.68396908992872"/>
    <n v="6763.8633496732036"/>
    <n v="2467.5740580821912"/>
    <n v="745.75941041095871"/>
    <n v="810.70782193972582"/>
    <n v="1225.6904292506913"/>
    <n v="925.01223068431921"/>
    <n v="383.28375588672361"/>
    <n v="1490.0548746111417"/>
    <n v="325.72304087671233"/>
    <n v="1224.161469369863"/>
    <n v="1963.177323287671"/>
    <n v="852.23312482191761"/>
    <n v="1360.2588880408396"/>
    <n v="1027.2973420627143"/>
    <n v="407.40967739505385"/>
    <n v="1570.3290508575565"/>
    <n v="20337.962939945202"/>
    <n v="10513.715664803301"/>
    <n v="9824.2472751419009"/>
    <n v="2618.4617107471631"/>
    <n v="1647.5749806597673"/>
    <n v="1697.3853904430944"/>
    <n v="1785.0795895587576"/>
    <n v="7748.5016714087833"/>
    <n v="2075.7456037331176"/>
    <n v="3.8148616109589035"/>
    <n v="4.5720445068493154"/>
    <n v="239"/>
    <n v="8"/>
    <n v="107"/>
    <n v="9"/>
    <n v="6"/>
    <n v="132"/>
    <n v="8"/>
    <n v="14"/>
    <n v="726.83598245088194"/>
    <n v="422.33106930362237"/>
    <n v="11"/>
    <n v="33.292155630136989"/>
    <n v="4.3340701369863019"/>
    <n v="6374.5575580461336"/>
    <n v="109"/>
    <n v="0"/>
    <n v="1.5411653570750927"/>
    <n v="90.130708946255965"/>
  </r>
  <r>
    <d v="2011-03-29T00:00:00"/>
    <x v="1"/>
    <x v="6"/>
    <n v="3"/>
    <n v="0.59"/>
    <n v="0.6"/>
    <n v="0.65753424657534043"/>
    <n v="84"/>
    <n v="142"/>
    <n v="1.6904761904761905"/>
    <n v="0.31555555555555553"/>
    <n v="103.44741792563597"/>
    <n v="24"/>
    <n v="31"/>
    <n v="12"/>
    <n v="38"/>
    <n v="37.133225643835608"/>
    <n v="52.038251753424646"/>
    <n v="16.899099962509009"/>
    <n v="8689.5831057534215"/>
    <n v="972.524899726027"/>
    <n v="1470.1797384065753"/>
    <n v="2499.8996238904106"/>
    <n v="784.95755320109595"/>
    <n v="4907.0710899813666"/>
    <n v="2042.3274104109585"/>
    <n v="624.45902104109575"/>
    <n v="642.16579857534236"/>
    <n v="938.20984552937114"/>
    <n v="899.50028627362917"/>
    <n v="307.62272421404748"/>
    <n v="1163.6193740103486"/>
    <n v="265.09179353424662"/>
    <n v="942.48137293150671"/>
    <n v="1504.6630454794517"/>
    <n v="668.04829808219176"/>
    <n v="1018.1522787403956"/>
    <n v="1095.0014059145512"/>
    <n v="309.82812003603993"/>
    <n v="957.30270533640987"/>
    <n v="16351.344745534243"/>
    <n v="9323.3515762061161"/>
    <n v="7027.9931693281251"/>
    <n v="2581.897592741464"/>
    <n v="1484.5672496069265"/>
    <n v="1611.1281598006769"/>
    <n v="1692.6116739354984"/>
    <n v="7370.204676084566"/>
    <n v="-342.21150675643912"/>
    <n v="4.1346603287671222"/>
    <n v="4.1827454794520547"/>
    <n v="189"/>
    <n v="7"/>
    <n v="84"/>
    <n v="6"/>
    <n v="4"/>
    <n v="105"/>
    <n v="7"/>
    <n v="11"/>
    <n v="566.07582327358114"/>
    <n v="367.77134674577968"/>
    <n v="10"/>
    <n v="35.540879452054796"/>
    <n v="4.4509448438356163"/>
    <n v="6559.9193902717616"/>
    <n v="109"/>
    <n v="0"/>
    <n v="1.0713535870197595"/>
    <n v="64.477001553469037"/>
  </r>
  <r>
    <d v="2011-03-28T00:00:00"/>
    <x v="1"/>
    <x v="6"/>
    <n v="2"/>
    <n v="0.59"/>
    <n v="0.6"/>
    <n v="0.65479452054794318"/>
    <n v="90"/>
    <n v="149"/>
    <n v="1.6555555555555554"/>
    <n v="0.33111111111111113"/>
    <n v="98.564483156164385"/>
    <n v="27"/>
    <n v="33"/>
    <n v="13"/>
    <n v="39"/>
    <n v="36.390812931506844"/>
    <n v="48.401427842023168"/>
    <n v="18.571311566364589"/>
    <n v="8870.8034840547953"/>
    <n v="970.49485035616419"/>
    <n v="1538.5053208477809"/>
    <n v="2487.6779604164385"/>
    <n v="793.34182870619168"/>
    <n v="5021.7732244405497"/>
    <n v="2183.4487758904106"/>
    <n v="629.21856194630118"/>
    <n v="724.28115108821896"/>
    <n v="990.31085192751505"/>
    <n v="952.3280514823698"/>
    <n v="297.28653150637325"/>
    <n v="1297.0230540086725"/>
    <n v="278.43381394520549"/>
    <n v="968.44303219726032"/>
    <n v="1573.8444064109592"/>
    <n v="730.26269983561644"/>
    <n v="1051.3704418052171"/>
    <n v="1042.9524266295675"/>
    <n v="303.44659728299177"/>
    <n v="1153.2144866712651"/>
    <n v="16929.230775724929"/>
    <n v="9457.2200106044456"/>
    <n v="7472.0107651204871"/>
    <n v="2580.8280440620356"/>
    <n v="1448.4550750772678"/>
    <n v="1594.2078751254689"/>
    <n v="1696.4189416374297"/>
    <n v="7319.9099359022021"/>
    <n v="152.10082921828143"/>
    <n v="4.0821909041095878"/>
    <n v="4.5189836849315066"/>
    <n v="202"/>
    <n v="8"/>
    <n v="90"/>
    <n v="8"/>
    <n v="4"/>
    <n v="112"/>
    <n v="7"/>
    <n v="13"/>
    <n v="642.60334799605482"/>
    <n v="399.98668480647467"/>
    <n v="11"/>
    <n v="35.273072013698631"/>
    <n v="4.4421320821917805"/>
    <n v="6547.6208737780053"/>
    <n v="109"/>
    <n v="0"/>
    <n v="1.1411795076658287"/>
    <n v="68.550557478169608"/>
  </r>
  <r>
    <d v="2011-03-27T00:00:00"/>
    <x v="1"/>
    <x v="6"/>
    <n v="1"/>
    <n v="0.59"/>
    <n v="0.64"/>
    <n v="0.65205479452054593"/>
    <n v="90"/>
    <n v="161"/>
    <n v="1.788888888888889"/>
    <n v="0.35777777777777775"/>
    <n v="105.33230002849315"/>
    <n v="30"/>
    <n v="34"/>
    <n v="14"/>
    <n v="44"/>
    <n v="34.691838904109588"/>
    <n v="49.144883789589031"/>
    <n v="17.664115701743455"/>
    <n v="9479.9070025643832"/>
    <n v="987.41009604383567"/>
    <n v="1644.3636589329535"/>
    <n v="2487.603525435617"/>
    <n v="792.70007745718351"/>
    <n v="5542.6498367824634"/>
    <n v="2220.2776898630136"/>
    <n v="688.02837305424646"/>
    <n v="777.22109087671208"/>
    <n v="1002.9194605543269"/>
    <n v="957.9623882792896"/>
    <n v="306.07987522204945"/>
    <n v="1418.5654297383064"/>
    <n v="289.34989693150681"/>
    <n v="1065.2641062575342"/>
    <n v="1748.6794804931505"/>
    <n v="831.0182210630137"/>
    <n v="1108.880731502496"/>
    <n v="1038.3736864068151"/>
    <n v="337.65300058022871"/>
    <n v="1449.4042862556653"/>
    <n v="18087.155957147399"/>
    <n v="9676.5364043709615"/>
    <n v="8410.6195527764357"/>
    <n v="2591.5510639799704"/>
    <n v="1521.3625823596244"/>
    <n v="1632.3407489252211"/>
    <n v="1735.2495037850524"/>
    <n v="7480.5038990498688"/>
    <n v="930.11565372656878"/>
    <n v="4.1497842082191774"/>
    <n v="4.3526155068493146"/>
    <n v="212"/>
    <n v="8"/>
    <n v="90"/>
    <n v="7"/>
    <n v="5"/>
    <n v="122"/>
    <n v="8"/>
    <n v="12"/>
    <n v="656.62230157676709"/>
    <n v="371.63306951732227"/>
    <n v="10"/>
    <n v="34.154732164383567"/>
    <n v="4.125631018082192"/>
    <n v="6557.1804513056977"/>
    <n v="109"/>
    <n v="0"/>
    <n v="1.2826579373916227"/>
    <n v="77.161647273178303"/>
  </r>
  <r>
    <d v="2011-03-26T00:00:00"/>
    <x v="1"/>
    <x v="6"/>
    <n v="7"/>
    <n v="0.59"/>
    <n v="0.95"/>
    <n v="0.64931506849314868"/>
    <n v="147"/>
    <n v="221"/>
    <n v="1.5034013605442176"/>
    <n v="0.49111111111111111"/>
    <n v="89.654354578697209"/>
    <n v="39"/>
    <n v="47"/>
    <n v="19"/>
    <n v="57"/>
    <n v="36.689686947435483"/>
    <n v="47.281006742379226"/>
    <n v="18.897581064744049"/>
    <n v="13179.190123068491"/>
    <n v="1439.9140117397258"/>
    <n v="2520.2154649749041"/>
    <n v="2344.2046604383563"/>
    <n v="1175.4857115143013"/>
    <n v="8579.1982978806554"/>
    <n v="3155.3130774794517"/>
    <n v="898.3391281052053"/>
    <n v="1077.1621206904108"/>
    <n v="1480.9796496305669"/>
    <n v="957.93372377899004"/>
    <n v="466.98108180102696"/>
    <n v="2224.9198710644841"/>
    <n v="396.4026757315068"/>
    <n v="1403.0190400876713"/>
    <n v="2432.1041402191781"/>
    <n v="1036.1108536109589"/>
    <n v="1664.6516470936867"/>
    <n v="1106.0228047432734"/>
    <n v="529.03187946079299"/>
    <n v="1967.930378351562"/>
    <n v="25017.555170732601"/>
    <n v="12245.5066234359"/>
    <n v="12772.048547296703"/>
    <n v="2683.8517082390376"/>
    <n v="1907.8060763442322"/>
    <n v="1807.0064989675216"/>
    <n v="1926.2135200077137"/>
    <n v="8324.8778035585055"/>
    <n v="4447.1707437381956"/>
    <n v="3.8092310794520547"/>
    <n v="4.251816732876712"/>
    <n v="309"/>
    <n v="11"/>
    <n v="147"/>
    <n v="12"/>
    <n v="8"/>
    <n v="162"/>
    <n v="10"/>
    <n v="17"/>
    <n v="821.75589618062065"/>
    <n v="484.31574253509729"/>
    <n v="16"/>
    <n v="35.723919863013705"/>
    <n v="4.3465051715068483"/>
    <n v="6555.2425555518494"/>
    <n v="108"/>
    <n v="0"/>
    <n v="1.9483716184505846"/>
    <n v="118.25970877126576"/>
  </r>
  <r>
    <d v="2011-03-25T00:00:00"/>
    <x v="1"/>
    <x v="6"/>
    <n v="6"/>
    <n v="0.59"/>
    <n v="1"/>
    <n v="0.64657534246575143"/>
    <n v="148"/>
    <n v="228"/>
    <n v="1.5405405405405406"/>
    <n v="0.50666666666666671"/>
    <n v="96.556206442058468"/>
    <n v="40"/>
    <n v="48"/>
    <n v="20"/>
    <n v="58"/>
    <n v="38.550439890410956"/>
    <n v="48.707130579287664"/>
    <n v="19.083919518790736"/>
    <n v="14290.318553424653"/>
    <n v="1515.4978586301363"/>
    <n v="2615.0109247824657"/>
    <n v="2475.3088807890413"/>
    <n v="1313.4491243309592"/>
    <n v="9402.0474821523239"/>
    <n v="3392.4387103561639"/>
    <n v="974.14261158575323"/>
    <n v="1106.8673320898627"/>
    <n v="1688.3465414697091"/>
    <n v="932.42384095305079"/>
    <n v="476.30065944799128"/>
    <n v="2376.3776121610281"/>
    <n v="393.88307533150686"/>
    <n v="1494.9420046027394"/>
    <n v="2534.3129740273971"/>
    <n v="1174.3488883726025"/>
    <n v="1827.2754073805054"/>
    <n v="1044.3108823466357"/>
    <n v="553.16114833451013"/>
    <n v="2172.7395042725952"/>
    <n v="26876.752008420819"/>
    <n v="12925.58740983487"/>
    <n v="13951.164598585947"/>
    <n v="2712.4524622629428"/>
    <n v="1966.2983554639541"/>
    <n v="1836.6014685257198"/>
    <n v="1937.7269627001706"/>
    <n v="8453.0792489527885"/>
    <n v="5498.0853496331601"/>
    <n v="3.9408527671232867"/>
    <n v="4.4831140273972601"/>
    <n v="314"/>
    <n v="12"/>
    <n v="148"/>
    <n v="13"/>
    <n v="9"/>
    <n v="166"/>
    <n v="11"/>
    <n v="20"/>
    <n v="951.91159768820455"/>
    <n v="578.36868854212833"/>
    <n v="16"/>
    <n v="33.822742684931512"/>
    <n v="4.3680301939726034"/>
    <n v="6622.0055738990823"/>
    <n v="108"/>
    <n v="0"/>
    <n v="2.1067884106855872"/>
    <n v="129.17744998690691"/>
  </r>
  <r>
    <d v="2011-03-24T00:00:00"/>
    <x v="1"/>
    <x v="6"/>
    <n v="5"/>
    <n v="0.59"/>
    <n v="0.82"/>
    <n v="0.64383561643835419"/>
    <n v="122"/>
    <n v="187"/>
    <n v="1.5327868852459017"/>
    <n v="0.41555555555555557"/>
    <n v="93.034563993712084"/>
    <n v="33"/>
    <n v="42"/>
    <n v="16"/>
    <n v="48"/>
    <n v="37.058830027397249"/>
    <n v="49.880523452054781"/>
    <n v="18.966035934246573"/>
    <n v="11350.216807232875"/>
    <n v="1276.301049506849"/>
    <n v="2158.8970867673424"/>
    <n v="2545.6781944109593"/>
    <n v="1072.8935088184107"/>
    <n v="6849.0490667430122"/>
    <n v="2779.4122520547935"/>
    <n v="798.0883752328765"/>
    <n v="910.36972484383557"/>
    <n v="1345.5470571920898"/>
    <n v="920.12757133884872"/>
    <n v="418.0406160456634"/>
    <n v="1804.1551075549039"/>
    <n v="334.09841646575342"/>
    <n v="1276.0324225753427"/>
    <n v="1991.5744380821916"/>
    <n v="932.68558553424634"/>
    <n v="1469.064230043896"/>
    <n v="1044.0446713246247"/>
    <n v="441.81459161964847"/>
    <n v="1579.4673696693649"/>
    <n v="21648.779071528767"/>
    <n v="11416.107527561482"/>
    <n v="10232.671543967281"/>
    <n v="2644.155619913106"/>
    <n v="1766.3588279805685"/>
    <n v="1770.4396219045193"/>
    <n v="1862.1429212969656"/>
    <n v="8043.096991095159"/>
    <n v="2189.5745528721254"/>
    <n v="3.9004273972602737"/>
    <n v="4.5265039726027405"/>
    <n v="261"/>
    <n v="9"/>
    <n v="122"/>
    <n v="9"/>
    <n v="7"/>
    <n v="139"/>
    <n v="9"/>
    <n v="14"/>
    <n v="757.70082491760172"/>
    <n v="444.06799010979745"/>
    <n v="14"/>
    <n v="33.656686095890414"/>
    <n v="4.2465574794520551"/>
    <n v="6625.174933004917"/>
    <n v="108"/>
    <n v="0"/>
    <n v="1.5445134124671551"/>
    <n v="94.74695874043779"/>
  </r>
  <r>
    <d v="2011-03-23T00:00:00"/>
    <x v="1"/>
    <x v="6"/>
    <n v="4"/>
    <n v="0.59"/>
    <n v="0.76"/>
    <n v="0.64109589041095694"/>
    <n v="117"/>
    <n v="178"/>
    <n v="1.5213675213675213"/>
    <n v="0.39555555555555555"/>
    <n v="89.904828106498059"/>
    <n v="31"/>
    <n v="40"/>
    <n v="16"/>
    <n v="48"/>
    <n v="35.746663482924951"/>
    <n v="46.0576261849315"/>
    <n v="18.208422962876707"/>
    <n v="10518.864888460274"/>
    <n v="1246.5263490630134"/>
    <n v="1849.142633901238"/>
    <n v="2358.5682790356168"/>
    <n v="968.39444619221899"/>
    <n v="6589.2858783942129"/>
    <n v="2538.0131072876716"/>
    <n v="736.922018958904"/>
    <n v="874.00430221808199"/>
    <n v="1192.3693592976847"/>
    <n v="896.50772784648984"/>
    <n v="383.71723161015206"/>
    <n v="1676.3451097103309"/>
    <n v="315.4808154082192"/>
    <n v="1207.5544968767124"/>
    <n v="1875.9661299726024"/>
    <n v="911.36249687671238"/>
    <n v="1400.9315365032619"/>
    <n v="1034.0839235196172"/>
    <n v="407.06787597514403"/>
    <n v="1468.2806031362238"/>
    <n v="20224.694605122189"/>
    <n v="10490.783013881422"/>
    <n v="9733.9115912407669"/>
    <n v="2619.7430320919257"/>
    <n v="1697.9007691146214"/>
    <n v="1707.7383610387169"/>
    <n v="1794.0944941017347"/>
    <n v="7819.4766563469984"/>
    <n v="1914.4349348937685"/>
    <n v="4.0080109808219175"/>
    <n v="4.5698880273972602"/>
    <n v="252"/>
    <n v="10"/>
    <n v="117"/>
    <n v="10"/>
    <n v="6"/>
    <n v="135"/>
    <n v="8"/>
    <n v="15"/>
    <n v="707.84346791508699"/>
    <n v="421.25680986184824"/>
    <n v="15"/>
    <n v="34.851994301369864"/>
    <n v="4.4934045282191786"/>
    <n v="6384.9543560752645"/>
    <n v="108"/>
    <n v="0"/>
    <n v="1.5245076234537183"/>
    <n v="90.1288110300071"/>
  </r>
  <r>
    <d v="2011-03-22T00:00:00"/>
    <x v="1"/>
    <x v="6"/>
    <n v="3"/>
    <n v="0.59"/>
    <n v="0.6"/>
    <n v="0.63835616438355969"/>
    <n v="86"/>
    <n v="152"/>
    <n v="1.7674418604651163"/>
    <n v="0.33777777777777779"/>
    <n v="103.50172020133799"/>
    <n v="28"/>
    <n v="32"/>
    <n v="14"/>
    <n v="41"/>
    <n v="35.281112840182644"/>
    <n v="44.897795551937364"/>
    <n v="16.892656138777145"/>
    <n v="8901.1479373150669"/>
    <n v="975.42113375342433"/>
    <n v="1458.3802496666299"/>
    <n v="2518.8075297863011"/>
    <n v="734.10937028383557"/>
    <n v="5165.2719213317232"/>
    <n v="2116.8667704109585"/>
    <n v="628.56913772712312"/>
    <n v="692.59890168986294"/>
    <n v="937.44483296207022"/>
    <n v="899.31189131648887"/>
    <n v="290.52812469231145"/>
    <n v="1310.7499608570743"/>
    <n v="271.85345753424662"/>
    <n v="954.74688420821917"/>
    <n v="1627.1450956712329"/>
    <n v="733.26519057534222"/>
    <n v="1039.5472413526072"/>
    <n v="1122.1256591851268"/>
    <n v="318.18185881790777"/>
    <n v="1107.1558686333992"/>
    <n v="16901.614508885476"/>
    <n v="9318.4367580632788"/>
    <n v="7583.1777508221967"/>
    <n v="2579.0831980874423"/>
    <n v="1449.0637244684153"/>
    <n v="1622.3034224852922"/>
    <n v="1680.6160346770168"/>
    <n v="7331.0663797181669"/>
    <n v="252.11137110402979"/>
    <n v="3.9635873095890402"/>
    <n v="4.3205684315068478"/>
    <n v="201"/>
    <n v="7"/>
    <n v="86"/>
    <n v="6"/>
    <n v="5"/>
    <n v="115"/>
    <n v="8"/>
    <n v="11"/>
    <n v="602.60777496633057"/>
    <n v="351.46445330823076"/>
    <n v="10"/>
    <n v="33.971195424657537"/>
    <n v="4.1812863068493149"/>
    <n v="6603.511638757871"/>
    <n v="108"/>
    <n v="0"/>
    <n v="1.1483553245086129"/>
    <n v="70.214608803909229"/>
  </r>
  <r>
    <d v="2011-03-21T00:00:00"/>
    <x v="1"/>
    <x v="6"/>
    <n v="2"/>
    <n v="0.59"/>
    <n v="0.6"/>
    <n v="0.63561643835616244"/>
    <n v="93"/>
    <n v="151"/>
    <n v="1.6236559139784945"/>
    <n v="0.33555555555555555"/>
    <n v="95.889742960671654"/>
    <n v="25"/>
    <n v="32"/>
    <n v="12"/>
    <n v="39"/>
    <n v="37.878539212689248"/>
    <n v="51.336137130410947"/>
    <n v="18.642511336817698"/>
    <n v="8917.7460953424634"/>
    <n v="968.64408986301351"/>
    <n v="1526.7212673613149"/>
    <n v="2433.7219036931506"/>
    <n v="774.44539141610949"/>
    <n v="5151.5016227349024"/>
    <n v="2159.0767351232871"/>
    <n v="616.03364556493136"/>
    <n v="727.05794213589024"/>
    <n v="972.85233969527917"/>
    <n v="916.27042329107951"/>
    <n v="309.74586197732089"/>
    <n v="1303.299697860429"/>
    <n v="282.22565227397257"/>
    <n v="981.87330840547952"/>
    <n v="1613.0530734246574"/>
    <n v="761.06525878356149"/>
    <n v="1078.1224760631021"/>
    <n v="1022.7902335868544"/>
    <n v="307.32699946028117"/>
    <n v="1229.9775837774337"/>
    <n v="17026.775800917258"/>
    <n v="9341.9968965444914"/>
    <n v="7684.7789043727644"/>
    <n v="2572.2817790497829"/>
    <n v="1486.6478238503473"/>
    <n v="1599.0014433651536"/>
    <n v="1705.2286504865131"/>
    <n v="7363.1596967517971"/>
    <n v="321.61920762096906"/>
    <n v="3.855186542465753"/>
    <n v="4.4906419726027389"/>
    <n v="201"/>
    <n v="7"/>
    <n v="93"/>
    <n v="7"/>
    <n v="5"/>
    <n v="108"/>
    <n v="7"/>
    <n v="11"/>
    <n v="610.95336289942895"/>
    <n v="366.47810416061333"/>
    <n v="10"/>
    <n v="32.817834958904115"/>
    <n v="4.3068010213698624"/>
    <n v="6430.6079838109108"/>
    <n v="108"/>
    <n v="0"/>
    <n v="1.1950314688314441"/>
    <n v="71.155360225673746"/>
  </r>
  <r>
    <d v="2011-03-20T00:00:00"/>
    <x v="1"/>
    <x v="6"/>
    <n v="1"/>
    <n v="0.59"/>
    <n v="0.64"/>
    <n v="0.63287671232876519"/>
    <n v="91"/>
    <n v="150"/>
    <n v="1.6483516483516483"/>
    <n v="0.33333333333333331"/>
    <n v="96.606673709589032"/>
    <n v="28"/>
    <n v="34"/>
    <n v="13"/>
    <n v="40"/>
    <n v="35.874451259390177"/>
    <n v="47.264264193888295"/>
    <n v="17.524697967123284"/>
    <n v="8791.2073075726021"/>
    <n v="967.24945271232866"/>
    <n v="1578.3724856810959"/>
    <n v="2406.9323615671233"/>
    <n v="790.38787536867937"/>
    <n v="4982.7640376680329"/>
    <n v="2224.2159780821912"/>
    <n v="614.4354345205478"/>
    <n v="700.9879186849314"/>
    <n v="1056.6116054094455"/>
    <n v="951.15648342010945"/>
    <n v="320.31422757812936"/>
    <n v="1211.5570148799866"/>
    <n v="257.02300109589044"/>
    <n v="954.74940493150689"/>
    <n v="1705.2744123287671"/>
    <n v="732.32103452054787"/>
    <n v="1169.424262204876"/>
    <n v="1045.1325203784515"/>
    <n v="330.54886400742674"/>
    <n v="1104.262206285958"/>
    <n v="16947.463944449315"/>
    <n v="9648.8806856153369"/>
    <n v="7298.5832588339772"/>
    <n v="2584.7008247237709"/>
    <n v="1533.439703987603"/>
    <n v="1627.8348010058942"/>
    <n v="1719.7341735942239"/>
    <n v="7465.709503311492"/>
    <n v="-167.12624447751386"/>
    <n v="4.0347173260273967"/>
    <n v="4.3680342465753421"/>
    <n v="206"/>
    <n v="8"/>
    <n v="91"/>
    <n v="7"/>
    <n v="5"/>
    <n v="115"/>
    <n v="8"/>
    <n v="12"/>
    <n v="629.76167770772281"/>
    <n v="404.88388111437985"/>
    <n v="11"/>
    <n v="32.583477164383567"/>
    <n v="4.5319586345205485"/>
    <n v="6470.9820251447018"/>
    <n v="108"/>
    <n v="0"/>
    <n v="1.1278942254009381"/>
    <n v="67.579474618833117"/>
  </r>
  <r>
    <d v="2011-03-19T00:00:00"/>
    <x v="1"/>
    <x v="6"/>
    <n v="7"/>
    <n v="0.59"/>
    <n v="0.95"/>
    <n v="0.63013698630136794"/>
    <n v="139"/>
    <n v="228"/>
    <n v="1.6402877697841727"/>
    <n v="0.50666666666666671"/>
    <n v="96.930151185572058"/>
    <n v="39"/>
    <n v="51"/>
    <n v="21"/>
    <n v="59"/>
    <n v="36.142457278538807"/>
    <n v="47.740456504109581"/>
    <n v="17.63917113907592"/>
    <n v="13473.291014794517"/>
    <n v="1494.1956419178077"/>
    <n v="2321.3468197873972"/>
    <n v="2353.4285118904108"/>
    <n v="1172.0532711846577"/>
    <n v="9120.6580538498602"/>
    <n v="3252.8211550684928"/>
    <n v="1002.5495865863012"/>
    <n v="1040.7110972054793"/>
    <n v="1588.6879627924116"/>
    <n v="979.43539805262662"/>
    <n v="458.16130979642617"/>
    <n v="2269.7971682188081"/>
    <n v="424.53428843835616"/>
    <n v="1480.8377372054792"/>
    <n v="2559.1370893150684"/>
    <n v="1086.0813606575339"/>
    <n v="1769.7911917449605"/>
    <n v="1107.2779268160905"/>
    <n v="483.08160963353777"/>
    <n v="2190.439747421849"/>
    <n v="25814.158971189034"/>
    <n v="12233.264001698519"/>
    <n v="13580.894969490517"/>
    <n v="2702.9313191390843"/>
    <n v="1924.5201917412219"/>
    <n v="1825.8943179728826"/>
    <n v="1946.2171405232928"/>
    <n v="8399.5629693764822"/>
    <n v="5181.3320001140328"/>
    <n v="3.9063404383561635"/>
    <n v="4.262913972602739"/>
    <n v="309"/>
    <n v="11"/>
    <n v="139"/>
    <n v="12"/>
    <n v="7"/>
    <n v="170"/>
    <n v="12"/>
    <n v="17"/>
    <n v="799.20678744163206"/>
    <n v="516.24856146236755"/>
    <n v="17"/>
    <n v="32.587423150684934"/>
    <n v="4.5318107616438352"/>
    <n v="6602.4868920703957"/>
    <n v="108"/>
    <n v="0"/>
    <n v="2.0569363016534283"/>
    <n v="125.74902749528256"/>
  </r>
  <r>
    <d v="2011-03-18T00:00:00"/>
    <x v="1"/>
    <x v="6"/>
    <n v="6"/>
    <n v="0.59"/>
    <n v="1"/>
    <n v="0.62739726027397069"/>
    <n v="154"/>
    <n v="240"/>
    <n v="1.5584415584415585"/>
    <n v="0.53333333333333333"/>
    <n v="94.990192293186254"/>
    <n v="43"/>
    <n v="50"/>
    <n v="22"/>
    <n v="64"/>
    <n v="36.295008042421557"/>
    <n v="48.380425643835615"/>
    <n v="18.350241534246575"/>
    <n v="14628.489613150683"/>
    <n v="1648.57046739726"/>
    <n v="2630.7951054904115"/>
    <n v="2438.3606885260274"/>
    <n v="1318.7237018301369"/>
    <n v="9889.1805847013675"/>
    <n v="3375.4357479452046"/>
    <n v="1064.3693641643836"/>
    <n v="1174.4154581917808"/>
    <n v="1705.1177440537617"/>
    <n v="925.62366899393032"/>
    <n v="469.47728256129517"/>
    <n v="2514.0018746923824"/>
    <n v="425.42603704109592"/>
    <n v="1629.071794849315"/>
    <n v="2677.8157939726029"/>
    <n v="1222.2423320547944"/>
    <n v="1782.552296969425"/>
    <n v="1040.2958109609942"/>
    <n v="520.76519354036077"/>
    <n v="2610.9426564470277"/>
    <n v="27845.83660876712"/>
    <n v="12831.711492926341"/>
    <n v="15014.125115840776"/>
    <n v="2725.4565857952916"/>
    <n v="2032.5000039151375"/>
    <n v="1845.841498301691"/>
    <n v="1941.0982360114695"/>
    <n v="8544.8963240235898"/>
    <n v="6469.2287918171896"/>
    <n v="3.9938760986301363"/>
    <n v="4.2058497328767119"/>
    <n v="333"/>
    <n v="12"/>
    <n v="154"/>
    <n v="12"/>
    <n v="8"/>
    <n v="179"/>
    <n v="13"/>
    <n v="22"/>
    <n v="829.59473972033436"/>
    <n v="606.18801310790252"/>
    <n v="20"/>
    <n v="34.736882465753425"/>
    <n v="4.4320182936986292"/>
    <n v="6584.6454371171858"/>
    <n v="108"/>
    <n v="0"/>
    <n v="2.2801721458238591"/>
    <n v="139.01967699852571"/>
  </r>
  <r>
    <d v="2011-03-17T00:00:00"/>
    <x v="1"/>
    <x v="6"/>
    <n v="5"/>
    <n v="0.59"/>
    <n v="0.82"/>
    <n v="0.62465753424657344"/>
    <n v="126"/>
    <n v="206"/>
    <n v="1.6349206349206349"/>
    <n v="0.45777777777777778"/>
    <n v="96.320152898630113"/>
    <n v="35"/>
    <n v="45"/>
    <n v="18"/>
    <n v="54"/>
    <n v="37.098559189041097"/>
    <n v="46.961243877260273"/>
    <n v="18.09109021808219"/>
    <n v="12136.339265227394"/>
    <n v="1323.1105551780818"/>
    <n v="2078.4981680450628"/>
    <n v="2506.2877629369859"/>
    <n v="1003.3933192293697"/>
    <n v="7871.2705701940577"/>
    <n v="2967.884735123288"/>
    <n v="845.30238979068486"/>
    <n v="976.91887177643821"/>
    <n v="1318.9956727506824"/>
    <n v="969.94154097343016"/>
    <n v="404.77419905251065"/>
    <n v="2096.3945839137882"/>
    <n v="381.0122180383562"/>
    <n v="1391.4582871671232"/>
    <n v="2282.4348944657531"/>
    <n v="965.87165141917808"/>
    <n v="1469.0079548387614"/>
    <n v="1079.8244777577183"/>
    <n v="425.72693638800251"/>
    <n v="2046.217682105929"/>
    <n v="23270.332868186295"/>
    <n v="11256.450031972525"/>
    <n v="12013.882836213776"/>
    <n v="2655.9803491397033"/>
    <n v="1744.0688070724696"/>
    <n v="1745.6696507110012"/>
    <n v="1845.7487374852162"/>
    <n v="7991.4675444083905"/>
    <n v="4022.4152918053796"/>
    <n v="3.8335512657534245"/>
    <n v="4.5724067671232875"/>
    <n v="278"/>
    <n v="10"/>
    <n v="126"/>
    <n v="11"/>
    <n v="7"/>
    <n v="152"/>
    <n v="10"/>
    <n v="18"/>
    <n v="798.31132145877405"/>
    <n v="496.20999709043059"/>
    <n v="16"/>
    <n v="35.524465698630131"/>
    <n v="4.4318736723287664"/>
    <n v="6680.8380609798969"/>
    <n v="108"/>
    <n v="0"/>
    <n v="1.7982598480244658"/>
    <n v="111.23965589086829"/>
  </r>
  <r>
    <d v="2011-03-16T00:00:00"/>
    <x v="1"/>
    <x v="6"/>
    <n v="4"/>
    <n v="0.59"/>
    <n v="0.76"/>
    <n v="0.62191780821917619"/>
    <n v="113"/>
    <n v="188"/>
    <n v="1.663716814159292"/>
    <n v="0.4177777777777778"/>
    <n v="97.594329469656927"/>
    <n v="34"/>
    <n v="42"/>
    <n v="16"/>
    <n v="50"/>
    <n v="35.351126379235758"/>
    <n v="49.256866139178079"/>
    <n v="18.324490613128763"/>
    <n v="11028.159230071233"/>
    <n v="1150.4028410630135"/>
    <n v="1859.1846466917698"/>
    <n v="2426.072222564384"/>
    <n v="972.39868836401092"/>
    <n v="6920.90651351408"/>
    <n v="2686.6856048219174"/>
    <n v="788.10985822684927"/>
    <n v="916.22453065643811"/>
    <n v="1264.8520139247209"/>
    <n v="920.85078707918444"/>
    <n v="389.01823088347385"/>
    <n v="1816.2989618178253"/>
    <n v="328.22433981369863"/>
    <n v="1233.0026376767123"/>
    <n v="2147.4488206027399"/>
    <n v="937.79662763835609"/>
    <n v="1347.9377188525373"/>
    <n v="1051.5922120941882"/>
    <n v="390.13314981151149"/>
    <n v="1856.8093449732696"/>
    <n v="21216.054490570958"/>
    <n v="10622.039670265782"/>
    <n v="10594.014820305176"/>
    <n v="2628.5521030927343"/>
    <n v="1635.440795383498"/>
    <n v="1689.5443634757978"/>
    <n v="1777.8309135413656"/>
    <n v="7731.368175493395"/>
    <n v="2862.6466448117808"/>
    <n v="3.8411354301369856"/>
    <n v="4.5153292739726023"/>
    <n v="255"/>
    <n v="10"/>
    <n v="113"/>
    <n v="10"/>
    <n v="6"/>
    <n v="142"/>
    <n v="10"/>
    <n v="14"/>
    <n v="744.44680461878431"/>
    <n v="435.16411806547251"/>
    <n v="12"/>
    <n v="33.791501589041097"/>
    <n v="4.5140387791780814"/>
    <n v="6501.3569042119434"/>
    <n v="108"/>
    <n v="0"/>
    <n v="1.6295082667191796"/>
    <n v="98.092729817640517"/>
  </r>
  <r>
    <d v="2011-03-15T00:00:00"/>
    <x v="1"/>
    <x v="6"/>
    <n v="3"/>
    <n v="0.59"/>
    <n v="0.6"/>
    <n v="0.61917808219177894"/>
    <n v="84"/>
    <n v="134"/>
    <n v="1.5952380952380953"/>
    <n v="0.29777777777777775"/>
    <n v="99.72492850097845"/>
    <n v="23"/>
    <n v="30"/>
    <n v="12"/>
    <n v="37"/>
    <n v="35.003337999483065"/>
    <n v="48.985733569315052"/>
    <n v="17.35861726809329"/>
    <n v="8376.8939940821892"/>
    <n v="913.78547605479446"/>
    <n v="1455.6826332650958"/>
    <n v="2345.8614797589044"/>
    <n v="729.65746442169859"/>
    <n v="4759.4778926912841"/>
    <n v="1855.1769139726025"/>
    <n v="587.82880283178065"/>
    <n v="642.26883891945181"/>
    <n v="981.8915899812439"/>
    <n v="988.7528060698819"/>
    <n v="289.68613338653751"/>
    <n v="824.94402628617195"/>
    <n v="246.41832565479456"/>
    <n v="852.56548856986308"/>
    <n v="1410.4534773698631"/>
    <n v="657.15282305753419"/>
    <n v="1019.1459336195043"/>
    <n v="1050.2485555909338"/>
    <n v="330.69177586648124"/>
    <n v="766.50384957513506"/>
    <n v="15542.544140512873"/>
    <n v="9191.6183719602795"/>
    <n v="6350.9257685525909"/>
    <n v="2582.0011837625957"/>
    <n v="1461.9239188192598"/>
    <n v="1591.4130107344783"/>
    <n v="1678.3902272583373"/>
    <n v="7313.7283405746712"/>
    <n v="-962.80257202207758"/>
    <n v="3.8846872109589037"/>
    <n v="4.3490953972602746"/>
    <n v="186"/>
    <n v="7"/>
    <n v="84"/>
    <n v="6"/>
    <n v="4"/>
    <n v="102"/>
    <n v="6"/>
    <n v="11"/>
    <n v="539.42875921972609"/>
    <n v="376.72175490627723"/>
    <n v="11"/>
    <n v="34.136273260273981"/>
    <n v="4.487899774246574"/>
    <n v="6450.4637884297972"/>
    <n v="108"/>
    <n v="0"/>
    <n v="0.98456885843530384"/>
    <n v="58.804868227338801"/>
  </r>
  <r>
    <d v="2011-03-14T00:00:00"/>
    <x v="1"/>
    <x v="6"/>
    <n v="2"/>
    <n v="0.59"/>
    <n v="0.6"/>
    <n v="0.6164383561643817"/>
    <n v="90"/>
    <n v="140"/>
    <n v="1.5555555555555556"/>
    <n v="0.31111111111111112"/>
    <n v="96.049607671232877"/>
    <n v="26"/>
    <n v="29"/>
    <n v="12"/>
    <n v="36"/>
    <n v="34.908405479452057"/>
    <n v="49.738413698630133"/>
    <n v="17.595111780821917"/>
    <n v="8644.4646904109595"/>
    <n v="994.30938082191767"/>
    <n v="1519.4854853260272"/>
    <n v="2418.6419210958907"/>
    <n v="768.47786432876705"/>
    <n v="4932.1688004821926"/>
    <n v="1919.9623013698631"/>
    <n v="596.86096438356162"/>
    <n v="633.42402410958903"/>
    <n v="983.88992703910128"/>
    <n v="929.28660446183869"/>
    <n v="297.67383865191323"/>
    <n v="939.39691971016055"/>
    <n v="254.20327397260269"/>
    <n v="949.98522739726013"/>
    <n v="1582.0325068493148"/>
    <n v="679.61845479452063"/>
    <n v="1097.3708987519049"/>
    <n v="1067.1753180358949"/>
    <n v="319.19648398720636"/>
    <n v="982.09676223869201"/>
    <n v="16254.860824109588"/>
    <n v="9401.1983416785442"/>
    <n v="6853.6624824310456"/>
    <n v="2571.593050019871"/>
    <n v="1432.7367357839441"/>
    <n v="1589.8982326580235"/>
    <n v="1678.375558094091"/>
    <n v="7272.60357655593"/>
    <n v="-418.94109412488615"/>
    <n v="4.0481145205479452"/>
    <n v="4.2876743150684931"/>
    <n v="193"/>
    <n v="7"/>
    <n v="90"/>
    <n v="6"/>
    <n v="5"/>
    <n v="103"/>
    <n v="7"/>
    <n v="11"/>
    <n v="575.25175531397258"/>
    <n v="386.36220060923654"/>
    <n v="9"/>
    <n v="33.595248630136986"/>
    <n v="4.3924535342465747"/>
    <n v="6472.3782836095215"/>
    <n v="108"/>
    <n v="0"/>
    <n v="1.0589094428839363"/>
    <n v="63.45983780028746"/>
  </r>
  <r>
    <d v="2011-03-13T00:00:00"/>
    <x v="1"/>
    <x v="6"/>
    <n v="1"/>
    <n v="0.59"/>
    <n v="0.64"/>
    <n v="0.61369863013698445"/>
    <n v="95"/>
    <n v="150"/>
    <n v="1.5789473684210527"/>
    <n v="0.33333333333333331"/>
    <n v="92.778224606777215"/>
    <n v="27"/>
    <n v="33"/>
    <n v="14"/>
    <n v="39"/>
    <n v="36.54050246575342"/>
    <n v="44.173531021526408"/>
    <n v="17.363723329820857"/>
    <n v="8813.9313376438349"/>
    <n v="1048.3131069369861"/>
    <n v="1683.9877411489315"/>
    <n v="2518.129110180822"/>
    <n v="814.85810726715613"/>
    <n v="4845.2694859839121"/>
    <n v="2192.4301479452051"/>
    <n v="618.42943430136972"/>
    <n v="677.18520986301348"/>
    <n v="1027.499503019334"/>
    <n v="967.93859457364567"/>
    <n v="312.48065862831652"/>
    <n v="1180.1260358882919"/>
    <n v="276.39330410958905"/>
    <n v="953.23265753424641"/>
    <n v="1738.1519506849313"/>
    <n v="728.82242630136977"/>
    <n v="1138.5160766585084"/>
    <n v="1124.9213813584936"/>
    <n v="352.07178456686961"/>
    <n v="1081.0910960462654"/>
    <n v="17046.889575320547"/>
    <n v="9940.4029574020769"/>
    <n v="7106.4866179184692"/>
    <n v="2586.2305412627384"/>
    <n v="1493.1265510184614"/>
    <n v="1626.5353853813751"/>
    <n v="1707.3959817752454"/>
    <n v="7413.2884594378202"/>
    <n v="-306.80184151935009"/>
    <n v="4.0756517260273961"/>
    <n v="4.4052663561643834"/>
    <n v="208"/>
    <n v="7"/>
    <n v="95"/>
    <n v="8"/>
    <n v="5"/>
    <n v="113"/>
    <n v="8"/>
    <n v="12"/>
    <n v="686.53341538694553"/>
    <n v="408.48119579137995"/>
    <n v="10"/>
    <n v="33.667466958904114"/>
    <n v="4.1584001753424644"/>
    <n v="6679.9735191231521"/>
    <n v="108"/>
    <n v="0"/>
    <n v="1.0638495193991881"/>
    <n v="65.800802017763601"/>
  </r>
  <r>
    <d v="2011-03-12T00:00:00"/>
    <x v="1"/>
    <x v="6"/>
    <n v="7"/>
    <n v="0.59"/>
    <n v="0.95"/>
    <n v="0.6109589041095872"/>
    <n v="144"/>
    <n v="229"/>
    <n v="1.5902777777777777"/>
    <n v="0.50888888888888884"/>
    <n v="96.555812180365294"/>
    <n v="41"/>
    <n v="48"/>
    <n v="19"/>
    <n v="58"/>
    <n v="35.906426257041709"/>
    <n v="52.701954095342451"/>
    <n v="19.196698485630609"/>
    <n v="13904.036953972602"/>
    <n v="1437.2393671643833"/>
    <n v="2393.9933514450408"/>
    <n v="2413.6407018739724"/>
    <n v="1216.8102201336985"/>
    <n v="9316.8320476842746"/>
    <n v="3195.6719368767122"/>
    <n v="1001.3371278115065"/>
    <n v="1113.4085121665753"/>
    <n v="1599.9509721609782"/>
    <n v="918.85377126566857"/>
    <n v="469.4654290770228"/>
    <n v="2322.1474043511244"/>
    <n v="414.1881252986301"/>
    <n v="1558.1309973041098"/>
    <n v="2643.3688271506844"/>
    <n v="1147.4578312767121"/>
    <n v="1708.6399410827701"/>
    <n v="1063.4072628172205"/>
    <n v="524.13583397952084"/>
    <n v="2466.9627431506251"/>
    <n v="26414.839679021916"/>
    <n v="12308.897483835894"/>
    <n v="14105.942195186024"/>
    <n v="2706.5435020422224"/>
    <n v="1920.5722073966499"/>
    <n v="1852.5017013501592"/>
    <n v="1925.8856936851344"/>
    <n v="8405.5031044741663"/>
    <n v="5700.4390907118559"/>
    <n v="4.0991876383561641"/>
    <n v="4.431163253424657"/>
    <n v="310"/>
    <n v="11"/>
    <n v="144"/>
    <n v="12"/>
    <n v="8"/>
    <n v="166"/>
    <n v="12"/>
    <n v="20"/>
    <n v="836.72837131287667"/>
    <n v="576.05208144649055"/>
    <n v="16"/>
    <n v="33.501138232876713"/>
    <n v="4.2362319189041084"/>
    <n v="6561.1365375906389"/>
    <n v="109"/>
    <n v="0"/>
    <n v="2.1499235863129846"/>
    <n v="129.41231371730296"/>
  </r>
  <r>
    <d v="2011-03-11T00:00:00"/>
    <x v="1"/>
    <x v="6"/>
    <n v="6"/>
    <n v="0.59"/>
    <n v="1"/>
    <n v="0.60821917808218995"/>
    <n v="153"/>
    <n v="237"/>
    <n v="1.5490196078431373"/>
    <n v="0.52666666666666662"/>
    <n v="93.389582766586059"/>
    <n v="42"/>
    <n v="52"/>
    <n v="21"/>
    <n v="64"/>
    <n v="34.891144144564265"/>
    <n v="48.098864486888445"/>
    <n v="17.515333376815068"/>
    <n v="14288.606163287666"/>
    <n v="1552.1987035616437"/>
    <n v="2469.472517470685"/>
    <n v="2452.418643945206"/>
    <n v="1256.7852920810958"/>
    <n v="9662.1284133523222"/>
    <n v="3279.7675495890408"/>
    <n v="1010.0761542246573"/>
    <n v="1120.9813361161644"/>
    <n v="1558.0624284817286"/>
    <n v="897.12913518921016"/>
    <n v="477.92569259761092"/>
    <n v="2477.7077836613125"/>
    <n v="420.18928895342464"/>
    <n v="1535.2095470465752"/>
    <n v="2580.8905735890407"/>
    <n v="1160.6152998575342"/>
    <n v="1766.409505678344"/>
    <n v="1067.4307786070685"/>
    <n v="536.28978862152985"/>
    <n v="2326.7746365396324"/>
    <n v="26948.534616225748"/>
    <n v="12481.92378267248"/>
    <n v="14466.610833553268"/>
    <n v="2710.1569238170855"/>
    <n v="2010.4301204117803"/>
    <n v="1865.7155846440339"/>
    <n v="1940.2231627905503"/>
    <n v="8526.5257916634509"/>
    <n v="5940.0850418898171"/>
    <n v="3.8191073753424658"/>
    <n v="4.4614220000000007"/>
    <n v="332"/>
    <n v="13"/>
    <n v="153"/>
    <n v="12"/>
    <n v="8"/>
    <n v="179"/>
    <n v="11"/>
    <n v="21"/>
    <n v="807.67012464012907"/>
    <n v="524.35615754521564"/>
    <n v="20"/>
    <n v="32.857583452054797"/>
    <n v="4.2750761161643833"/>
    <n v="6585.1040967951521"/>
    <n v="109"/>
    <n v="0"/>
    <n v="2.1968689668237591"/>
    <n v="132.72120030782816"/>
  </r>
  <r>
    <d v="2011-03-10T00:00:00"/>
    <x v="1"/>
    <x v="6"/>
    <n v="5"/>
    <n v="0.59"/>
    <n v="0.82"/>
    <n v="0.6054794520547927"/>
    <n v="127"/>
    <n v="187"/>
    <n v="1.4724409448818898"/>
    <n v="0.41555555555555557"/>
    <n v="89.084720849789633"/>
    <n v="34"/>
    <n v="39"/>
    <n v="16"/>
    <n v="50"/>
    <n v="36.03368627209607"/>
    <n v="50.648403959999989"/>
    <n v="17.371372611156161"/>
    <n v="11313.759547923284"/>
    <n v="1349.095426668493"/>
    <n v="2064.4563067949589"/>
    <n v="2517.9029703123283"/>
    <n v="1057.625237631649"/>
    <n v="7022.8704598528411"/>
    <n v="2630.4590978630131"/>
    <n v="810.37446335999982"/>
    <n v="868.56863055780809"/>
    <n v="1387.8192107889272"/>
    <n v="980.11489689989469"/>
    <n v="385.44324259880148"/>
    <n v="1556.024841493198"/>
    <n v="330.54721269041096"/>
    <n v="1269.7177778849318"/>
    <n v="2156.3718102465755"/>
    <n v="889.00094281643817"/>
    <n v="1520.2112098302141"/>
    <n v="1070.3784972811352"/>
    <n v="455.48888455885952"/>
    <n v="1599.5591519681473"/>
    <n v="21617.894910010953"/>
    <n v="11439.440456696768"/>
    <n v="10178.454453314187"/>
    <n v="2650.3969639755942"/>
    <n v="1702.9149527909844"/>
    <n v="1733.2272904600013"/>
    <n v="1850.8253410609191"/>
    <n v="7937.3645482874999"/>
    <n v="2241.0899050266853"/>
    <n v="4.0144270684931493"/>
    <n v="4.3869144863013689"/>
    <n v="266"/>
    <n v="10"/>
    <n v="127"/>
    <n v="10"/>
    <n v="6"/>
    <n v="139"/>
    <n v="10"/>
    <n v="16"/>
    <n v="710.54923020333047"/>
    <n v="515.02022379480729"/>
    <n v="14"/>
    <n v="33.679688383561647"/>
    <n v="4.3139177687671229"/>
    <n v="6688.7139356738335"/>
    <n v="109"/>
    <n v="0"/>
    <n v="1.5217356507097788"/>
    <n v="93.380316085451256"/>
  </r>
  <r>
    <d v="2011-03-09T00:00:00"/>
    <x v="1"/>
    <x v="6"/>
    <n v="4"/>
    <n v="0.59"/>
    <n v="0.76"/>
    <n v="0.60273972602739545"/>
    <n v="110"/>
    <n v="192"/>
    <n v="1.7454545454545454"/>
    <n v="0.42666666666666669"/>
    <n v="104.58184528019925"/>
    <n v="33"/>
    <n v="43"/>
    <n v="17"/>
    <n v="53"/>
    <n v="36.873119653929344"/>
    <n v="48.172264442224005"/>
    <n v="17.011788138330317"/>
    <n v="11504.002980821917"/>
    <n v="1233.4012265205479"/>
    <n v="2007.6926816929315"/>
    <n v="2398.8559877260273"/>
    <n v="938.81304266695906"/>
    <n v="7392.0424952565463"/>
    <n v="2802.3570936986303"/>
    <n v="818.92849551780807"/>
    <n v="901.62477133150674"/>
    <n v="1296.2758354925411"/>
    <n v="990.46182131782757"/>
    <n v="392.44847795699019"/>
    <n v="1843.7242257805865"/>
    <n v="339.73824526027397"/>
    <n v="1311.0683283287672"/>
    <n v="2171.4739199999999"/>
    <n v="981.57217315068476"/>
    <n v="1301.7348962986821"/>
    <n v="1069.0312693193814"/>
    <n v="423.7887868172873"/>
    <n v="2009.2977143043747"/>
    <n v="22064.167234630138"/>
    <n v="10819.102799288627"/>
    <n v="11245.064435341508"/>
    <n v="2636.2815635258366"/>
    <n v="1663.3922587718193"/>
    <n v="1709.4056175699491"/>
    <n v="1803.5089634185606"/>
    <n v="7812.5884032861659"/>
    <n v="3432.476032055346"/>
    <n v="4.033967671232876"/>
    <n v="4.2425802739726022"/>
    <n v="256"/>
    <n v="9"/>
    <n v="110"/>
    <n v="8"/>
    <n v="6"/>
    <n v="146"/>
    <n v="10"/>
    <n v="16"/>
    <n v="680.31876335638958"/>
    <n v="477.11533906815976"/>
    <n v="13"/>
    <n v="34.604269863013698"/>
    <n v="4.4047300931506843"/>
    <n v="6567.3743291839064"/>
    <n v="109"/>
    <n v="0"/>
    <n v="1.712261837332923"/>
    <n v="103.165728764601"/>
  </r>
  <r>
    <d v="2011-03-08T00:00:00"/>
    <x v="1"/>
    <x v="6"/>
    <n v="3"/>
    <n v="0.59"/>
    <n v="0.6"/>
    <n v="0.5999999999999982"/>
    <n v="84"/>
    <n v="148"/>
    <n v="1.7619047619047619"/>
    <n v="0.3288888888888889"/>
    <n v="105.74344114285711"/>
    <n v="27"/>
    <n v="32"/>
    <n v="12"/>
    <n v="41"/>
    <n v="37.004374779661006"/>
    <n v="52.651438079999991"/>
    <n v="17.441491293658537"/>
    <n v="8882.4490559999977"/>
    <n v="903.45543599999962"/>
    <n v="1477.2759160319997"/>
    <n v="2512.8963720000002"/>
    <n v="754.88197017599998"/>
    <n v="5040.8502337919972"/>
    <n v="2183.2581119999995"/>
    <n v="631.8172569599999"/>
    <n v="715.10114304000001"/>
    <n v="978.18684169214237"/>
    <n v="958.36103150539725"/>
    <n v="294.16545472965959"/>
    <n v="1299.4631840728002"/>
    <n v="265.5960048"/>
    <n v="920.85836800000004"/>
    <n v="1660.6967520000001"/>
    <n v="738.3613439999998"/>
    <n v="1061.9715346116939"/>
    <n v="1076.2689895328838"/>
    <n v="314.12573691622015"/>
    <n v="1133.1462077392021"/>
    <n v="16901.593472799996"/>
    <n v="9428.1338471959953"/>
    <n v="7473.4596256040004"/>
    <n v="2571.1242228844508"/>
    <n v="1428.7449924827697"/>
    <n v="1615.7280613819257"/>
    <n v="1668.9504204619998"/>
    <n v="7284.5476972111455"/>
    <n v="188.91192839285486"/>
    <n v="4.1653247999999996"/>
    <n v="4.4386964999999989"/>
    <n v="196"/>
    <n v="7"/>
    <n v="84"/>
    <n v="7"/>
    <n v="5"/>
    <n v="112"/>
    <n v="8"/>
    <n v="13"/>
    <n v="677.86489402971426"/>
    <n v="418.25874898634987"/>
    <n v="9"/>
    <n v="34.506164000000005"/>
    <n v="4.1230739199999995"/>
    <n v="6604.4257713458428"/>
    <n v="109"/>
    <n v="0"/>
    <n v="1.1315835599256143"/>
    <n v="68.563849776183488"/>
  </r>
  <r>
    <d v="2011-03-07T00:00:00"/>
    <x v="1"/>
    <x v="6"/>
    <n v="2"/>
    <n v="0.59"/>
    <n v="0.6"/>
    <n v="0.59726027397260095"/>
    <n v="89"/>
    <n v="134"/>
    <n v="1.5056179775280898"/>
    <n v="0.29777777777777775"/>
    <n v="94.547499963675506"/>
    <n v="25"/>
    <n v="28"/>
    <n v="12"/>
    <n v="35"/>
    <n v="36.060647526492623"/>
    <n v="45.346406643287658"/>
    <n v="18.820649195084144"/>
    <n v="8414.7274967671201"/>
    <n v="958.31266290410917"/>
    <n v="1585.1255180133696"/>
    <n v="2539.5274490301372"/>
    <n v="774.68424400306844"/>
    <n v="4473.7029486246538"/>
    <n v="1911.2143189041092"/>
    <n v="544.15687971945192"/>
    <n v="658.72272182794507"/>
    <n v="980.18550430573396"/>
    <n v="961.16206023693962"/>
    <n v="297.42408531507272"/>
    <n v="875.32227059375987"/>
    <n v="240.47868644383561"/>
    <n v="859.87181764383558"/>
    <n v="1433.8710970958903"/>
    <n v="670.42050595068486"/>
    <n v="1059.8225021350543"/>
    <n v="1080.2845382230021"/>
    <n v="331.38917935773082"/>
    <n v="733.1458874184591"/>
    <n v="15691.776187256983"/>
    <n v="9609.6050806201092"/>
    <n v="6082.1711066368725"/>
    <n v="2566.660639305916"/>
    <n v="1455.570620552357"/>
    <n v="1614.588222846211"/>
    <n v="1690.1560646094429"/>
    <n v="7326.9755473139276"/>
    <n v="-1244.8044406770541"/>
    <n v="3.8094866630136979"/>
    <n v="4.2856497808219167"/>
    <n v="189"/>
    <n v="7"/>
    <n v="89"/>
    <n v="7"/>
    <n v="4"/>
    <n v="100"/>
    <n v="6"/>
    <n v="11"/>
    <n v="605.53605979227336"/>
    <n v="380.59118047581694"/>
    <n v="10"/>
    <n v="34.373932273972606"/>
    <n v="4.5300362871232869"/>
    <n v="6634.3025589348126"/>
    <n v="109"/>
    <n v="0"/>
    <n v="0.91677626285609304"/>
    <n v="55.799734923274059"/>
  </r>
  <r>
    <d v="2011-03-06T00:00:00"/>
    <x v="1"/>
    <x v="6"/>
    <n v="1"/>
    <n v="0.59"/>
    <n v="0.64"/>
    <n v="0.5945205479452037"/>
    <n v="98"/>
    <n v="156"/>
    <n v="1.5918367346938775"/>
    <n v="0.34666666666666668"/>
    <n v="91.769720950517197"/>
    <n v="28"/>
    <n v="34"/>
    <n v="13"/>
    <n v="44"/>
    <n v="37.686362810428626"/>
    <n v="49.640756883287665"/>
    <n v="15.844265608169364"/>
    <n v="8993.4326531506849"/>
    <n v="1039.2502517479452"/>
    <n v="1647.1274932981478"/>
    <n v="2473.9015217424658"/>
    <n v="815.79548021128733"/>
    <n v="5095.8584096467293"/>
    <n v="2336.5544942465749"/>
    <n v="645.32983948273966"/>
    <n v="697.14768675945197"/>
    <n v="1052.906810095627"/>
    <n v="989.42965027377204"/>
    <n v="314.42104025442018"/>
    <n v="1322.2745198649475"/>
    <n v="287.78363447671228"/>
    <n v="997.9153520219179"/>
    <n v="1784.8928396712329"/>
    <n v="743.60886706849317"/>
    <n v="1124.7559254066662"/>
    <n v="1104.6753964048276"/>
    <n v="342.58150813640117"/>
    <n v="1242.1878632904613"/>
    <n v="17525.915618625753"/>
    <n v="9865.5948258236167"/>
    <n v="7660.3207928021384"/>
    <n v="2588.2121508249993"/>
    <n v="1519.1155942127743"/>
    <n v="1637.6503597907667"/>
    <n v="1726.7512261157146"/>
    <n v="7471.7293309442548"/>
    <n v="188.59146185788177"/>
    <n v="3.948825008219178"/>
    <n v="4.4119139794520539"/>
    <n v="217"/>
    <n v="8"/>
    <n v="98"/>
    <n v="8"/>
    <n v="5"/>
    <n v="119"/>
    <n v="7"/>
    <n v="13"/>
    <n v="654.88488202321128"/>
    <n v="396.09369758383514"/>
    <n v="12"/>
    <n v="32.46819473972603"/>
    <n v="4.3220159057534238"/>
    <n v="6638.5762890810656"/>
    <n v="109"/>
    <n v="0"/>
    <n v="1.1539101848391209"/>
    <n v="70.278172411028791"/>
  </r>
  <r>
    <d v="2011-03-05T00:00:00"/>
    <x v="1"/>
    <x v="6"/>
    <n v="7"/>
    <n v="0.59"/>
    <n v="0.95"/>
    <n v="0.59178082191780645"/>
    <n v="139"/>
    <n v="228"/>
    <n v="1.6402877697841727"/>
    <n v="0.50666666666666671"/>
    <n v="98.593596313393093"/>
    <n v="41"/>
    <n v="51"/>
    <n v="21"/>
    <n v="62"/>
    <n v="35.801076564621802"/>
    <n v="44.126044589589043"/>
    <n v="17.382583437772869"/>
    <n v="13704.50988756164"/>
    <n v="1434.4016247671229"/>
    <n v="2461.8649877181365"/>
    <n v="2345.159290389041"/>
    <n v="1230.2522575456437"/>
    <n v="9101.6349766759413"/>
    <n v="3293.6990439452056"/>
    <n v="926.64693638136987"/>
    <n v="1077.7201731419179"/>
    <n v="1626.786366722193"/>
    <n v="943.18400913566711"/>
    <n v="476.09167816867483"/>
    <n v="2252.0040994419596"/>
    <n v="404.70756085479451"/>
    <n v="1551.9355581369862"/>
    <n v="2449.6794489863009"/>
    <n v="1144.9525248"/>
    <n v="1611.86272093515"/>
    <n v="1090.4534934559576"/>
    <n v="499.92861446228255"/>
    <n v="2349.0302639246916"/>
    <n v="25988.252758575338"/>
    <n v="12285.583418532748"/>
    <n v="13702.669340042592"/>
    <n v="2703.4346698844956"/>
    <n v="1869.2557618963313"/>
    <n v="1811.3354387305026"/>
    <n v="1947.2231770520016"/>
    <n v="8331.2490475633313"/>
    <n v="5371.4202924792589"/>
    <n v="3.8805329095890411"/>
    <n v="4.5643427945205479"/>
    <n v="314"/>
    <n v="11"/>
    <n v="139"/>
    <n v="10"/>
    <n v="9"/>
    <n v="175"/>
    <n v="11"/>
    <n v="19"/>
    <n v="825.23923868635688"/>
    <n v="522.18206640454878"/>
    <n v="15"/>
    <n v="34.62101041095891"/>
    <n v="4.5297405413698622"/>
    <n v="6541.544528888262"/>
    <n v="108"/>
    <n v="0"/>
    <n v="2.0947146777844172"/>
    <n v="126.87656796335733"/>
  </r>
  <r>
    <d v="2011-03-04T00:00:00"/>
    <x v="1"/>
    <x v="6"/>
    <n v="6"/>
    <n v="0.59"/>
    <n v="1"/>
    <n v="0.58904109589040921"/>
    <n v="144"/>
    <n v="257"/>
    <n v="1.7847222222222223"/>
    <n v="0.57111111111111112"/>
    <n v="102.47270867579908"/>
    <n v="45"/>
    <n v="54"/>
    <n v="23"/>
    <n v="67"/>
    <n v="38.464536742770164"/>
    <n v="45.313913293150669"/>
    <n v="17.678850231363725"/>
    <n v="14756.070049315069"/>
    <n v="1590.2337082191777"/>
    <n v="2437.1448231452055"/>
    <n v="2364.5100989589046"/>
    <n v="1324.2039709808219"/>
    <n v="10220.444864449315"/>
    <n v="3807.9891375342463"/>
    <n v="1042.2200057424654"/>
    <n v="1184.4829655013696"/>
    <n v="1682.966425497237"/>
    <n v="968.62097399138713"/>
    <n v="470.60763377321047"/>
    <n v="2912.4970755162467"/>
    <n v="458.95534569863014"/>
    <n v="1692.2781659178081"/>
    <n v="2886.3069746575343"/>
    <n v="1222.2603432328765"/>
    <n v="1755.6259091018064"/>
    <n v="1055.8716657596872"/>
    <n v="548.0906382027016"/>
    <n v="2900.2126164426536"/>
    <n v="28640.796695819176"/>
    <n v="12607.642139410962"/>
    <n v="16033.154556408215"/>
    <n v="2721.3869532335184"/>
    <n v="1978.1429564489197"/>
    <n v="1829.2711635258825"/>
    <n v="1980.3693909031249"/>
    <n v="8509.1704641114447"/>
    <n v="7523.9840922967687"/>
    <n v="3.9839066301369854"/>
    <n v="4.2367855821917804"/>
    <n v="333"/>
    <n v="13"/>
    <n v="144"/>
    <n v="12"/>
    <n v="8"/>
    <n v="189"/>
    <n v="11"/>
    <n v="23"/>
    <n v="850.81373515068481"/>
    <n v="561.66471497831947"/>
    <n v="17"/>
    <n v="34.488741575342466"/>
    <n v="4.490619117808218"/>
    <n v="6566.1123012967937"/>
    <n v="108"/>
    <n v="0"/>
    <n v="2.4418032803431795"/>
    <n v="148.45513478155755"/>
  </r>
  <r>
    <d v="2011-03-03T00:00:00"/>
    <x v="1"/>
    <x v="6"/>
    <n v="5"/>
    <n v="0.59"/>
    <n v="0.82"/>
    <n v="0.58630136986301196"/>
    <n v="117"/>
    <n v="203"/>
    <n v="1.7350427350427351"/>
    <n v="0.45111111111111113"/>
    <n v="100.38066063870738"/>
    <n v="35"/>
    <n v="45"/>
    <n v="18"/>
    <n v="55"/>
    <n v="36.24905984383561"/>
    <n v="48.979600849315062"/>
    <n v="16.523667105534244"/>
    <n v="11744.537294728763"/>
    <n v="1349.1345415671231"/>
    <n v="1994.3743025600875"/>
    <n v="2432.4108594410968"/>
    <n v="1036.9861635755835"/>
    <n v="7629.9005107191178"/>
    <n v="2899.924787506849"/>
    <n v="881.63281528767106"/>
    <n v="908.8016908043835"/>
    <n v="1385.4533455432802"/>
    <n v="907.28868132193463"/>
    <n v="413.38493530146906"/>
    <n v="1984.2323314322196"/>
    <n v="381.05727987945204"/>
    <n v="1333.9501473315067"/>
    <n v="2221.3850963835616"/>
    <n v="956.36436322191764"/>
    <n v="1430.8183550614524"/>
    <n v="1027.7374778411079"/>
    <n v="415.37556246082272"/>
    <n v="2018.8254914530555"/>
    <n v="22676.788016711227"/>
    <n v="11043.829683106835"/>
    <n v="11632.958333604392"/>
    <n v="2653.2253029505437"/>
    <n v="1710.0048142293836"/>
    <n v="1764.910380220754"/>
    <n v="1849.5201220776885"/>
    <n v="7977.660619478369"/>
    <n v="3655.2977141260235"/>
    <n v="4.0233947178082188"/>
    <n v="4.1885063013698627"/>
    <n v="270"/>
    <n v="10"/>
    <n v="117"/>
    <n v="10"/>
    <n v="6"/>
    <n v="153"/>
    <n v="9"/>
    <n v="16"/>
    <n v="747.18240349767757"/>
    <n v="442.17760819717063"/>
    <n v="15"/>
    <n v="35.482321095890413"/>
    <n v="4.3389136569863007"/>
    <n v="6490.0172609645742"/>
    <n v="108"/>
    <n v="0"/>
    <n v="1.7924387356522149"/>
    <n v="107.71257716300363"/>
  </r>
  <r>
    <d v="2011-03-02T00:00:00"/>
    <x v="1"/>
    <x v="6"/>
    <n v="4"/>
    <n v="0.59"/>
    <n v="0.76"/>
    <n v="0.58356164383561471"/>
    <n v="112"/>
    <n v="197"/>
    <n v="1.7589285714285714"/>
    <n v="0.43777777777777777"/>
    <n v="101.67858730332681"/>
    <n v="35"/>
    <n v="44"/>
    <n v="17"/>
    <n v="51"/>
    <n v="37.226815422923529"/>
    <n v="48.16234781782434"/>
    <n v="18.089430332054793"/>
    <n v="11388.001777972602"/>
    <n v="1244.2516834301366"/>
    <n v="1888.8996615252167"/>
    <n v="2548.8572104109594"/>
    <n v="934.13766584179712"/>
    <n v="7260.3589236247662"/>
    <n v="2940.918418410959"/>
    <n v="818.75991290301374"/>
    <n v="922.5609469347944"/>
    <n v="1235.5463201791579"/>
    <n v="955.35957719885482"/>
    <n v="391.01085508931249"/>
    <n v="2100.3225257814415"/>
    <n v="345.48007660273976"/>
    <n v="1327.7731778630136"/>
    <n v="2127.3342820821917"/>
    <n v="986.05841569315066"/>
    <n v="1406.1998830286504"/>
    <n v="1082.1154892969914"/>
    <n v="398.35000531154043"/>
    <n v="1899.9805746039137"/>
    <n v="22101.138691892604"/>
    <n v="10840.476667882482"/>
    <n v="11260.662024010122"/>
    <n v="2642.3947334293198"/>
    <n v="1622.3465550623425"/>
    <n v="1695.0237804716237"/>
    <n v="1777.5763660438331"/>
    <n v="7737.3414350071189"/>
    <n v="3523.3205890030031"/>
    <n v="3.8673135123287672"/>
    <n v="4.4892521301369852"/>
    <n v="259"/>
    <n v="10"/>
    <n v="112"/>
    <n v="9"/>
    <n v="7"/>
    <n v="147"/>
    <n v="11"/>
    <n v="16"/>
    <n v="767.41350539685322"/>
    <n v="474.22960759603933"/>
    <n v="14"/>
    <n v="34.1217397260274"/>
    <n v="4.260829992328766"/>
    <n v="6700.2480636502614"/>
    <n v="108"/>
    <n v="0"/>
    <n v="1.6806335999857549"/>
    <n v="104.26538911120484"/>
  </r>
  <r>
    <d v="2011-03-01T00:00:00"/>
    <x v="1"/>
    <x v="6"/>
    <n v="3"/>
    <n v="0.59"/>
    <n v="0.6"/>
    <n v="0.58082191780821746"/>
    <n v="84"/>
    <n v="138"/>
    <n v="1.6428571428571428"/>
    <n v="0.30666666666666664"/>
    <n v="101.25875300195692"/>
    <n v="24"/>
    <n v="29"/>
    <n v="12"/>
    <n v="35"/>
    <n v="37.001336423882144"/>
    <n v="47.400782094246573"/>
    <n v="19.258903300508806"/>
    <n v="8505.7352521643807"/>
    <n v="959.44210717808187"/>
    <n v="1542.9190659366575"/>
    <n v="2456.5392915287671"/>
    <n v="777.06987052536988"/>
    <n v="4688.6491313516681"/>
    <n v="1961.0708304657535"/>
    <n v="568.80938513095884"/>
    <n v="674.06161551780815"/>
    <n v="957.76365616888643"/>
    <n v="918.55119840240934"/>
    <n v="301.6030359158429"/>
    <n v="1026.023940627382"/>
    <n v="244.48766597260274"/>
    <n v="925.54714126027397"/>
    <n v="1516.1291585753427"/>
    <n v="654.74461597808215"/>
    <n v="1080.1476257117727"/>
    <n v="1065.7711132397089"/>
    <n v="304.90554675059855"/>
    <n v="890.08429608422114"/>
    <n v="16010.027772243286"/>
    <n v="9405.2704041800134"/>
    <n v="6604.7573680632713"/>
    <n v="2566.4051069414181"/>
    <n v="1446.9728177663335"/>
    <n v="1601.7452496443943"/>
    <n v="1670.1229751958876"/>
    <n v="7285.2461495480329"/>
    <n v="-680.48878148476069"/>
    <n v="4.058448558904109"/>
    <n v="4.1835783835616436"/>
    <n v="184"/>
    <n v="7"/>
    <n v="84"/>
    <n v="6"/>
    <n v="4"/>
    <n v="100"/>
    <n v="7"/>
    <n v="11"/>
    <n v="568.6343128560469"/>
    <n v="392.02522028768493"/>
    <n v="11"/>
    <n v="32.590199178082194"/>
    <n v="4.3819300558904102"/>
    <n v="6493.9856887240203"/>
    <n v="108"/>
    <n v="0"/>
    <n v="1.017057579836"/>
    <n v="61.155160815400663"/>
  </r>
  <r>
    <d v="2011-02-28T00:00:00"/>
    <x v="1"/>
    <x v="7"/>
    <n v="2"/>
    <n v="0.5"/>
    <n v="0.5"/>
    <n v="0.57808219178082021"/>
    <n v="65"/>
    <n v="102"/>
    <n v="1.5692307692307692"/>
    <n v="0.22666666666666666"/>
    <n v="90.527828029504732"/>
    <n v="18"/>
    <n v="23"/>
    <n v="8"/>
    <n v="28"/>
    <n v="36.703674547276975"/>
    <n v="53.789540488767116"/>
    <n v="17.825860963444224"/>
    <n v="5884.308821917808"/>
    <n v="644.04252739726019"/>
    <n v="1022.100176219178"/>
    <n v="2543.849885194521"/>
    <n v="535.35267419178081"/>
    <n v="2427.0486137095886"/>
    <n v="1504.8506564383561"/>
    <n v="430.31632391013693"/>
    <n v="499.12410697643833"/>
    <n v="708.35455791491097"/>
    <n v="948.70106152889912"/>
    <n v="211.74823635645461"/>
    <n v="565.48723152466653"/>
    <n v="186.91956848219183"/>
    <n v="690.68600810958912"/>
    <n v="1131.8715404383561"/>
    <n v="481.88615750136978"/>
    <n v="759.78491336107845"/>
    <n v="1056.9309431455169"/>
    <n v="228.42507309321147"/>
    <n v="446.22234493169981"/>
    <n v="11454.005711171507"/>
    <n v="8015.2475210055518"/>
    <n v="3438.7581901659551"/>
    <n v="2516.116569005731"/>
    <n v="1233.5226308253607"/>
    <n v="1505.1559217793051"/>
    <n v="1552.3656207986969"/>
    <n v="6807.1607424090944"/>
    <n v="-3368.4025522431393"/>
    <n v="4.038062991780822"/>
    <n v="4.231279520547945"/>
    <n v="142"/>
    <n v="5"/>
    <n v="65"/>
    <n v="5"/>
    <n v="4"/>
    <n v="77"/>
    <n v="5"/>
    <n v="8"/>
    <n v="567.87268646845109"/>
    <n v="315.51233929095378"/>
    <n v="7"/>
    <n v="33.583906520547949"/>
    <n v="4.2475622893150682"/>
    <n v="6562.3751450735217"/>
    <n v="108"/>
    <n v="1"/>
    <n v="0.52401121760731473"/>
    <n v="31.840353612647732"/>
  </r>
  <r>
    <d v="2011-02-27T00:00:00"/>
    <x v="1"/>
    <x v="7"/>
    <n v="1"/>
    <n v="0.5"/>
    <n v="0.55000000000000004"/>
    <n v="0.57534246575342296"/>
    <n v="71"/>
    <n v="119"/>
    <n v="1.676056338028169"/>
    <n v="0.26444444444444443"/>
    <n v="98.061024889060391"/>
    <n v="20"/>
    <n v="25"/>
    <n v="11"/>
    <n v="31"/>
    <n v="36.700139031963467"/>
    <n v="46.459445433623905"/>
    <n v="18.493825820945649"/>
    <n v="6962.3327671232873"/>
    <n v="734.09735616438354"/>
    <n v="1162.1009490410959"/>
    <n v="2388.428746520548"/>
    <n v="591.85723857534242"/>
    <n v="3554.0431891506842"/>
    <n v="1651.5062564383561"/>
    <n v="511.05389976986294"/>
    <n v="573.30860044931512"/>
    <n v="796.7863624351678"/>
    <n v="931.69838904793596"/>
    <n v="222.36142685444045"/>
    <n v="785.02257831999032"/>
    <n v="214.67135736986299"/>
    <n v="811.15845961643822"/>
    <n v="1270.4526397260272"/>
    <n v="597.78536942465746"/>
    <n v="856.5695583103568"/>
    <n v="1091.9888376572078"/>
    <n v="253.25946194572165"/>
    <n v="692.24996822369951"/>
    <n v="13326.366706082188"/>
    <n v="8295.0509703878179"/>
    <n v="5031.3157356943739"/>
    <n v="2520.9651715121358"/>
    <n v="1266.7606192356488"/>
    <n v="1529.2136870240306"/>
    <n v="1580.281151441234"/>
    <n v="6897.2206292130495"/>
    <n v="-1865.9048935186793"/>
    <n v="4.0456099726027395"/>
    <n v="4.4490863013698627"/>
    <n v="158"/>
    <n v="6"/>
    <n v="71"/>
    <n v="6"/>
    <n v="4"/>
    <n v="87"/>
    <n v="6"/>
    <n v="10"/>
    <n v="583.4347794559136"/>
    <n v="358.77630865977824"/>
    <n v="8"/>
    <n v="32.871147534246575"/>
    <n v="4.3470064219178077"/>
    <n v="6428.8881104354004"/>
    <n v="108"/>
    <n v="0"/>
    <n v="0.78261056177467447"/>
    <n v="46.586256811984946"/>
  </r>
  <r>
    <d v="2011-02-26T00:00:00"/>
    <x v="1"/>
    <x v="7"/>
    <n v="7"/>
    <n v="0.5"/>
    <n v="0.9375"/>
    <n v="0.57260273972602571"/>
    <n v="116"/>
    <n v="185"/>
    <n v="1.5948275862068966"/>
    <n v="0.41111111111111109"/>
    <n v="99.240628837978264"/>
    <n v="33"/>
    <n v="40"/>
    <n v="16"/>
    <n v="49"/>
    <n v="34.876686297616814"/>
    <n v="48.524454826027387"/>
    <n v="18.169673474979025"/>
    <n v="11511.912945205479"/>
    <n v="1307.549627568493"/>
    <n v="1916.5647230136985"/>
    <n v="2351.9493347178086"/>
    <n v="1053.2157041095888"/>
    <n v="7497.7328109328755"/>
    <n v="2545.9980997260272"/>
    <n v="776.3912772164382"/>
    <n v="890.31400027397228"/>
    <n v="1237.0981378889032"/>
    <n v="980.70577584377406"/>
    <n v="386.47321245600631"/>
    <n v="1608.426251027754"/>
    <n v="321.16043589041095"/>
    <n v="1194.704138520548"/>
    <n v="2063.0256854794525"/>
    <n v="864.73858454794515"/>
    <n v="1423.1622130658936"/>
    <n v="1023.2092514171655"/>
    <n v="443.97564403786851"/>
    <n v="1553.2817359174289"/>
    <n v="21475.794794428766"/>
    <n v="10816.353996550706"/>
    <n v="10659.440797878058"/>
    <n v="2656.7594566614866"/>
    <n v="1682.4236235780663"/>
    <n v="1705.0176061858692"/>
    <n v="1828.3718939970554"/>
    <n v="7872.5725804224767"/>
    <n v="2786.8682174555834"/>
    <n v="4.0850698520547937"/>
    <n v="4.2481543698630126"/>
    <n v="254"/>
    <n v="10"/>
    <n v="116"/>
    <n v="9"/>
    <n v="7"/>
    <n v="138"/>
    <n v="9"/>
    <n v="15"/>
    <n v="734.03169128842706"/>
    <n v="452.91776107629283"/>
    <n v="12"/>
    <n v="34.786859301369866"/>
    <n v="4.2992394772602731"/>
    <n v="6481.2719273079374"/>
    <n v="106"/>
    <n v="0"/>
    <n v="1.6446526110046376"/>
    <n v="100.56076224413262"/>
  </r>
  <r>
    <d v="2011-02-25T00:00:00"/>
    <x v="1"/>
    <x v="7"/>
    <n v="6"/>
    <n v="0.5"/>
    <n v="1"/>
    <n v="0.56986301369862846"/>
    <n v="129"/>
    <n v="203"/>
    <n v="1.5736434108527131"/>
    <n v="0.45111111111111113"/>
    <n v="98.492727620261221"/>
    <n v="37"/>
    <n v="45"/>
    <n v="18"/>
    <n v="52"/>
    <n v="35.377664187103235"/>
    <n v="45.796350841643829"/>
    <n v="19.188474715005263"/>
    <n v="12705.561863013698"/>
    <n v="1398.5449863013698"/>
    <n v="2091.5984219178081"/>
    <n v="2412.5568878465751"/>
    <n v="1085.8271473972602"/>
    <n v="8514.1243921534242"/>
    <n v="2900.9684633424654"/>
    <n v="824.33431514958886"/>
    <n v="997.80068518027372"/>
    <n v="1427.9623697460879"/>
    <n v="903.35384259404339"/>
    <n v="400.13453806726318"/>
    <n v="1991.6527132649335"/>
    <n v="372.037345841096"/>
    <n v="1317.446747879452"/>
    <n v="2182.8447399452057"/>
    <n v="1042.4550859397259"/>
    <n v="1498.3560035612395"/>
    <n v="1105.3387552770134"/>
    <n v="430.24402167057747"/>
    <n v="1880.8451390966491"/>
    <n v="23741.994232592879"/>
    <n v="11355.371988077868"/>
    <n v="12386.622244515007"/>
    <n v="2666.5051341509966"/>
    <n v="1758.8228586985012"/>
    <n v="1765.662113415033"/>
    <n v="1870.222600186928"/>
    <n v="8061.2127064514589"/>
    <n v="4325.4095380635517"/>
    <n v="3.9250762520547942"/>
    <n v="4.3002026301369858"/>
    <n v="281"/>
    <n v="10"/>
    <n v="129"/>
    <n v="10"/>
    <n v="7"/>
    <n v="152"/>
    <n v="9"/>
    <n v="16"/>
    <n v="736.66435481975145"/>
    <n v="449.2517681591109"/>
    <n v="15"/>
    <n v="35.337338630136983"/>
    <n v="4.4506282695890409"/>
    <n v="6554.4535930384291"/>
    <n v="106"/>
    <n v="0"/>
    <n v="1.8898024173473438"/>
    <n v="116.85492683504724"/>
  </r>
  <r>
    <d v="2011-02-24T00:00:00"/>
    <x v="1"/>
    <x v="7"/>
    <n v="5"/>
    <n v="0.5"/>
    <n v="0.77499999999999991"/>
    <n v="0.56712328767123121"/>
    <n v="97"/>
    <n v="162"/>
    <n v="1.6701030927835052"/>
    <n v="0.36"/>
    <n v="98.190051433413345"/>
    <n v="28"/>
    <n v="35"/>
    <n v="14"/>
    <n v="41"/>
    <n v="35.159907945205475"/>
    <n v="48.404542707475535"/>
    <n v="17.842708171653857"/>
    <n v="9524.434989041094"/>
    <n v="1065.0787630136983"/>
    <n v="1669.258057906849"/>
    <n v="2473.1608064547941"/>
    <n v="856.53221365479453"/>
    <n v="5590.5626740383541"/>
    <n v="2215.0742005479451"/>
    <n v="677.66359790465754"/>
    <n v="731.55103503780822"/>
    <n v="1127.1621808326399"/>
    <n v="975.93238559306178"/>
    <n v="323.38307290286048"/>
    <n v="1197.8111941618488"/>
    <n v="282.11771924383561"/>
    <n v="1001.7178126027397"/>
    <n v="1790.314030849315"/>
    <n v="786.49216490958906"/>
    <n v="1181.1596807594358"/>
    <n v="1072.9623684173775"/>
    <n v="349.19156936253165"/>
    <n v="1257.3281090661346"/>
    <n v="18074.444313150681"/>
    <n v="10028.742335884346"/>
    <n v="8045.701977266338"/>
    <n v="2600.0953536407828"/>
    <n v="1532.781533312577"/>
    <n v="1634.9827595544648"/>
    <n v="1720.6254601681385"/>
    <n v="7488.4851066759629"/>
    <n v="557.21687059037231"/>
    <n v="4.1240792547945206"/>
    <n v="4.2257758150684923"/>
    <n v="215"/>
    <n v="8"/>
    <n v="97"/>
    <n v="9"/>
    <n v="5"/>
    <n v="118"/>
    <n v="7"/>
    <n v="12"/>
    <n v="721.49809373433118"/>
    <n v="390.70402667154809"/>
    <n v="12"/>
    <n v="33.531842821917806"/>
    <n v="4.3335928252054776"/>
    <n v="6602.1318433778597"/>
    <n v="106"/>
    <n v="1"/>
    <n v="1.2186521214865502"/>
    <n v="75.902848842135271"/>
  </r>
  <r>
    <d v="2011-02-23T00:00:00"/>
    <x v="1"/>
    <x v="7"/>
    <n v="4"/>
    <n v="0.5"/>
    <n v="0.7"/>
    <n v="0.56438356164383396"/>
    <n v="87"/>
    <n v="135"/>
    <n v="1.5517241379310345"/>
    <n v="0.3"/>
    <n v="97.891930845536109"/>
    <n v="24"/>
    <n v="30"/>
    <n v="11"/>
    <n v="37"/>
    <n v="36.971211506849308"/>
    <n v="51.696342919053542"/>
    <n v="17.46788073454276"/>
    <n v="8516.5979835616417"/>
    <n v="939.42216986301366"/>
    <n v="1467.2193486904109"/>
    <n v="2354.1649979178083"/>
    <n v="751.08143500273979"/>
    <n v="4883.5543718136969"/>
    <n v="1996.4454213698627"/>
    <n v="568.65977210958897"/>
    <n v="646.31158717808216"/>
    <n v="928.65373940424547"/>
    <n v="959.87382907050528"/>
    <n v="300.57358380629154"/>
    <n v="1022.3156283764922"/>
    <n v="244.52809052054795"/>
    <n v="920.80300536986306"/>
    <n v="1562.0766263013697"/>
    <n v="678.53191364383554"/>
    <n v="1060.4914737997381"/>
    <n v="1043.8109003568952"/>
    <n v="311.61332691827016"/>
    <n v="990.02393476071302"/>
    <n v="16073.376569917808"/>
    <n v="9177.4826349669038"/>
    <n v="6895.8939349509019"/>
    <n v="2582.2987729486999"/>
    <n v="1472.4756423069057"/>
    <n v="1609.3673938655838"/>
    <n v="1696.8967261503917"/>
    <n v="7361.0385352715803"/>
    <n v="-465.14460032067655"/>
    <n v="3.8684025205479444"/>
    <n v="4.2603757945205478"/>
    <n v="189"/>
    <n v="7"/>
    <n v="87"/>
    <n v="8"/>
    <n v="5"/>
    <n v="102"/>
    <n v="6"/>
    <n v="12"/>
    <n v="683.24201334416614"/>
    <n v="386.31196804959575"/>
    <n v="10"/>
    <n v="33.638343698630138"/>
    <n v="4.4330211243835613"/>
    <n v="6423.6887457041685"/>
    <n v="106"/>
    <n v="0"/>
    <n v="1.0735099734654048"/>
    <n v="65.05560315991417"/>
  </r>
  <r>
    <d v="2011-02-22T00:00:00"/>
    <x v="1"/>
    <x v="7"/>
    <n v="3"/>
    <n v="0.5"/>
    <n v="0.5"/>
    <n v="0.56164383561643672"/>
    <n v="62"/>
    <n v="95"/>
    <n v="1.532258064516129"/>
    <n v="0.21111111111111111"/>
    <n v="95.55103402562969"/>
    <n v="17"/>
    <n v="20"/>
    <n v="8"/>
    <n v="26"/>
    <n v="37.892857164013321"/>
    <n v="51.372845999999996"/>
    <n v="17.182226314014748"/>
    <n v="5924.1641095890409"/>
    <n v="680.95023972602723"/>
    <n v="1077.0119802739725"/>
    <n v="2424.4746327123289"/>
    <n v="550.47546739726033"/>
    <n v="2553.1522689315066"/>
    <n v="1402.0357150684929"/>
    <n v="410.98276799999996"/>
    <n v="446.7378841643835"/>
    <n v="698.07621620365398"/>
    <n v="924.01589219115317"/>
    <n v="208.43457559550421"/>
    <n v="429.22968324256516"/>
    <n v="172.25010369863011"/>
    <n v="594.13285260273983"/>
    <n v="1037.2078787671232"/>
    <n v="447.59460821917804"/>
    <n v="731.76084083618264"/>
    <n v="1059.5808210508908"/>
    <n v="230.71271508819183"/>
    <n v="229.13106631240606"/>
    <n v="11116.056159835618"/>
    <n v="7904.5431413491388"/>
    <n v="3211.5130184864774"/>
    <n v="2509.4931507328688"/>
    <n v="1248.0309080449895"/>
    <n v="1500.5928530689691"/>
    <n v="1576.2706555200159"/>
    <n v="6834.3875673668426"/>
    <n v="-3622.8745488803634"/>
    <n v="4.0115421369863009"/>
    <n v="4.3124125684931496"/>
    <n v="133"/>
    <n v="5"/>
    <n v="62"/>
    <n v="4"/>
    <n v="3"/>
    <n v="71"/>
    <n v="5"/>
    <n v="9"/>
    <n v="457.47958972072468"/>
    <n v="360.94892360372336"/>
    <n v="7"/>
    <n v="32.822691712328769"/>
    <n v="4.4155604383561631"/>
    <n v="6415.6658665406685"/>
    <n v="106"/>
    <n v="0"/>
    <n v="0.5005736092391182"/>
    <n v="30.29729262723092"/>
  </r>
  <r>
    <d v="2011-02-21T00:00:00"/>
    <x v="1"/>
    <x v="7"/>
    <n v="2"/>
    <n v="0.5"/>
    <n v="0.5"/>
    <n v="0.55890410958903947"/>
    <n v="60"/>
    <n v="103"/>
    <n v="1.7166666666666666"/>
    <n v="0.22888888888888889"/>
    <n v="106.45551780821916"/>
    <n v="18"/>
    <n v="22"/>
    <n v="9"/>
    <n v="28"/>
    <n v="36.450524389041092"/>
    <n v="46.453226430684914"/>
    <n v="17.400215658082189"/>
    <n v="6387.3310684931494"/>
    <n v="690.21380821917808"/>
    <n v="1069.5383329315068"/>
    <n v="2320.0483747068492"/>
    <n v="522.53313928767125"/>
    <n v="3165.4250297863"/>
    <n v="1458.0209755616436"/>
    <n v="418.07903787616425"/>
    <n v="487.20603842630129"/>
    <n v="666.84114376971684"/>
    <n v="975.84469763894379"/>
    <n v="219.09086544227696"/>
    <n v="501.52934501317156"/>
    <n v="188.60415899178082"/>
    <n v="658.8585885808219"/>
    <n v="1094.8984206027396"/>
    <n v="491.30020681643816"/>
    <n v="732.51356457569932"/>
    <n v="1020.8271246732488"/>
    <n v="217.39846988955424"/>
    <n v="462.9222158532782"/>
    <n v="11874.512303568217"/>
    <n v="7744.6357129154676"/>
    <n v="4129.8765906527497"/>
    <n v="2506.3424648539271"/>
    <n v="1255.5928722526137"/>
    <n v="1492.6332703243706"/>
    <n v="1559.4837232409839"/>
    <n v="6814.0523306718951"/>
    <n v="-2684.1757400191455"/>
    <n v="3.8914965041095879"/>
    <n v="4.3862426849315064"/>
    <n v="137"/>
    <n v="5"/>
    <n v="60"/>
    <n v="4"/>
    <n v="3"/>
    <n v="77"/>
    <n v="5"/>
    <n v="9"/>
    <n v="456.41398214136984"/>
    <n v="338.50485579107954"/>
    <n v="7"/>
    <n v="34.397961260273973"/>
    <n v="4.536623745753424"/>
    <n v="6321.7941689021836"/>
    <n v="106"/>
    <n v="0"/>
    <n v="0.65327602897421233"/>
    <n v="38.961099911818394"/>
  </r>
  <r>
    <d v="2011-02-20T00:00:00"/>
    <x v="1"/>
    <x v="7"/>
    <n v="1"/>
    <n v="0.5"/>
    <n v="0.55000000000000004"/>
    <n v="0.55616438356164222"/>
    <n v="69"/>
    <n v="109"/>
    <n v="1.5797101449275361"/>
    <n v="0.24222222222222223"/>
    <n v="93.163702680166779"/>
    <n v="20"/>
    <n v="23"/>
    <n v="10"/>
    <n v="28"/>
    <n v="37.83781511054476"/>
    <n v="45.576340171397256"/>
    <n v="17.809077839530328"/>
    <n v="6428.2954849315074"/>
    <n v="764.278191780822"/>
    <n v="1141.1289669698629"/>
    <n v="2395.2083234301367"/>
    <n v="607.32374873424658"/>
    <n v="3048.9126375780829"/>
    <n v="1627.0260497534246"/>
    <n v="455.76340171397254"/>
    <n v="498.65417950684923"/>
    <n v="740.42656378763252"/>
    <n v="911.70392064378234"/>
    <n v="238.47803403380323"/>
    <n v="690.83511250902848"/>
    <n v="189.64575892602738"/>
    <n v="690.79918360547947"/>
    <n v="1200.8457373150686"/>
    <n v="549.81491164931504"/>
    <n v="854.03954968381242"/>
    <n v="1039.8005354153997"/>
    <n v="247.0902013478331"/>
    <n v="490.17530504884547"/>
    <n v="12405.122899182465"/>
    <n v="8175.1998440465104"/>
    <n v="4229.9230551359569"/>
    <n v="2530.3170135825194"/>
    <n v="1289.8507135470331"/>
    <n v="1518.3549821036981"/>
    <n v="1585.1454011167903"/>
    <n v="6923.6681103500414"/>
    <n v="-2693.7450552140872"/>
    <n v="3.9229734575342459"/>
    <n v="4.2289940410958904"/>
    <n v="150"/>
    <n v="5"/>
    <n v="69"/>
    <n v="5"/>
    <n v="4"/>
    <n v="81"/>
    <n v="5"/>
    <n v="8"/>
    <n v="540.47752684359739"/>
    <n v="303.430996790714"/>
    <n v="8"/>
    <n v="34.982883945205486"/>
    <n v="4.250781516712328"/>
    <n v="6370.9663903553337"/>
    <n v="106"/>
    <n v="0"/>
    <n v="0.66393743051908294"/>
    <n v="39.904934482414689"/>
  </r>
  <r>
    <d v="2011-02-19T00:00:00"/>
    <x v="1"/>
    <x v="7"/>
    <n v="7"/>
    <n v="0.5"/>
    <n v="0.9375"/>
    <n v="0.55342465753424497"/>
    <n v="121"/>
    <n v="190"/>
    <n v="1.5702479338842976"/>
    <n v="0.42222222222222222"/>
    <n v="90.076463828823719"/>
    <n v="34"/>
    <n v="42"/>
    <n v="17"/>
    <n v="51"/>
    <n v="35.309722191780814"/>
    <n v="45.497674187912963"/>
    <n v="18.282555419178081"/>
    <n v="10899.25212328767"/>
    <n v="1267.5040068493151"/>
    <n v="1929.0781578082194"/>
    <n v="2492.2039165150686"/>
    <n v="1034.225709041096"/>
    <n v="6711.2483467726006"/>
    <n v="2683.5388865753421"/>
    <n v="773.46046119452035"/>
    <n v="932.41032637808212"/>
    <n v="1305.1153466678127"/>
    <n v="982.38575945988964"/>
    <n v="375.17568702170917"/>
    <n v="1726.7328809985333"/>
    <n v="327.86342531506853"/>
    <n v="1215.1737196712327"/>
    <n v="2187.7308049315066"/>
    <n v="956.42584372602732"/>
    <n v="1474.1863293260944"/>
    <n v="1104.7043732266247"/>
    <n v="418.22263624798381"/>
    <n v="1690.0804548431324"/>
    <n v="21243.359597928764"/>
    <n v="11115.297915314497"/>
    <n v="10128.061682614265"/>
    <n v="2633.6587995453674"/>
    <n v="1750.2048068938861"/>
    <n v="1737.1956429700222"/>
    <n v="1819.2455978281569"/>
    <n v="7940.304847237433"/>
    <n v="2187.7568353768338"/>
    <n v="4.0620745972602732"/>
    <n v="4.4336045342465749"/>
    <n v="265"/>
    <n v="10"/>
    <n v="121"/>
    <n v="9"/>
    <n v="8"/>
    <n v="144"/>
    <n v="10"/>
    <n v="17"/>
    <n v="766.47630014210347"/>
    <n v="499.2518987155147"/>
    <n v="16"/>
    <n v="32.971247534246572"/>
    <n v="4.358856609315068"/>
    <n v="6686.2210888378777"/>
    <n v="107"/>
    <n v="0"/>
    <n v="1.5147661957398133"/>
    <n v="94.654782080507147"/>
  </r>
  <r>
    <d v="2011-02-18T00:00:00"/>
    <x v="1"/>
    <x v="7"/>
    <n v="6"/>
    <n v="0.5"/>
    <n v="1"/>
    <n v="0.55068493150684772"/>
    <n v="122"/>
    <n v="196"/>
    <n v="1.6065573770491803"/>
    <n v="0.43555555555555553"/>
    <n v="97.68595823040647"/>
    <n v="34"/>
    <n v="43"/>
    <n v="18"/>
    <n v="51"/>
    <n v="37.951036254047317"/>
    <n v="46.072995068493135"/>
    <n v="17.884334781369862"/>
    <n v="11917.686904109589"/>
    <n v="1391.8978904109588"/>
    <n v="2147.8719728219176"/>
    <n v="2431.4639941479454"/>
    <n v="1087.0697450958903"/>
    <n v="7643.1790824547952"/>
    <n v="2922.2297915616437"/>
    <n v="829.31391123287642"/>
    <n v="912.10107384986304"/>
    <n v="1413.0099658118354"/>
    <n v="939.93211464325771"/>
    <n v="434.03325877480808"/>
    <n v="1876.6694374144827"/>
    <n v="354.36575539726033"/>
    <n v="1282.7741155945207"/>
    <n v="2111.508075178082"/>
    <n v="972.10013247123243"/>
    <n v="1478.6239697469985"/>
    <n v="1092.6711527321993"/>
    <n v="471.39977830112383"/>
    <n v="1678.0531778607735"/>
    <n v="22693.977649806024"/>
    <n v="11496.075952075977"/>
    <n v="11197.901697730051"/>
    <n v="2651.4529392503814"/>
    <n v="1784.5510263738036"/>
    <n v="1753.8712311765112"/>
    <n v="1872.4686733284425"/>
    <n v="8062.3438701291388"/>
    <n v="3135.5578276009082"/>
    <n v="4.0456954520547939"/>
    <n v="4.3504802328767118"/>
    <n v="268"/>
    <n v="10"/>
    <n v="122"/>
    <n v="10"/>
    <n v="7"/>
    <n v="146"/>
    <n v="10"/>
    <n v="16"/>
    <n v="789.58112381244109"/>
    <n v="496.31067684916053"/>
    <n v="15"/>
    <n v="35.367211849315069"/>
    <n v="4.3111016810958898"/>
    <n v="6585.2296129237075"/>
    <n v="107"/>
    <n v="0"/>
    <n v="1.7004572894092922"/>
    <n v="104.65328689467337"/>
  </r>
  <r>
    <d v="2011-02-17T00:00:00"/>
    <x v="1"/>
    <x v="7"/>
    <n v="5"/>
    <n v="0.5"/>
    <n v="0.77499999999999991"/>
    <n v="0.54794520547945047"/>
    <n v="98"/>
    <n v="150"/>
    <n v="1.5306122448979591"/>
    <n v="0.33333333333333331"/>
    <n v="94.625225048923667"/>
    <n v="27"/>
    <n v="32"/>
    <n v="13"/>
    <n v="40"/>
    <n v="37.937399582075685"/>
    <n v="49.792552160168583"/>
    <n v="17.888786198630132"/>
    <n v="9273.2720547945191"/>
    <n v="984.38270547945183"/>
    <n v="1672.9708339726026"/>
    <n v="2513.8934531506852"/>
    <n v="814.16434684931505"/>
    <n v="5256.6261263013675"/>
    <n v="2238.3065753424653"/>
    <n v="647.30317808219161"/>
    <n v="715.55144794520527"/>
    <n v="1048.8160006014041"/>
    <n v="919.1638510701614"/>
    <n v="312.42518716658009"/>
    <n v="1320.7561625317167"/>
    <n v="266.37238356164386"/>
    <n v="1024.5698630136985"/>
    <n v="1727.0617808219176"/>
    <n v="724.00832876712309"/>
    <n v="1165.8666740507472"/>
    <n v="1075.3048261642064"/>
    <n v="336.29741282290621"/>
    <n v="1164.5434431265237"/>
    <n v="17600.828317808213"/>
    <n v="9858.9025858486093"/>
    <n v="7741.9257319596081"/>
    <n v="2591.2153933598493"/>
    <n v="1556.9132872055882"/>
    <n v="1640.222186029584"/>
    <n v="1742.3327678771311"/>
    <n v="7530.6836344721523"/>
    <n v="211.24209748745125"/>
    <n v="4.1608405479452051"/>
    <n v="4.4765945205479447"/>
    <n v="210"/>
    <n v="8"/>
    <n v="98"/>
    <n v="8"/>
    <n v="5"/>
    <n v="112"/>
    <n v="7"/>
    <n v="13"/>
    <n v="663.40175756779422"/>
    <n v="407.21518550681174"/>
    <n v="12"/>
    <n v="33.355134246575346"/>
    <n v="4.5187180273972594"/>
    <n v="6581.3344450729328"/>
    <n v="107"/>
    <n v="0"/>
    <n v="1.1763458910305862"/>
    <n v="72.354446093080455"/>
  </r>
  <r>
    <d v="2011-02-16T00:00:00"/>
    <x v="1"/>
    <x v="7"/>
    <n v="4"/>
    <n v="0.5"/>
    <n v="0.7"/>
    <n v="0.54520547945205322"/>
    <n v="84"/>
    <n v="152"/>
    <n v="1.8095238095238095"/>
    <n v="0.33777777777777779"/>
    <n v="106.31085479452055"/>
    <n v="28"/>
    <n v="32"/>
    <n v="13"/>
    <n v="40"/>
    <n v="34.500605194520546"/>
    <n v="51.588663510727081"/>
    <n v="16.966904768876709"/>
    <n v="8930.111802739726"/>
    <n v="978.74277123287641"/>
    <n v="1557.685780076712"/>
    <n v="2448.3035803068492"/>
    <n v="779.79989076164384"/>
    <n v="5123.0653228273986"/>
    <n v="2070.0363116712329"/>
    <n v="670.65262563945203"/>
    <n v="678.67619075506843"/>
    <n v="1021.2694868948629"/>
    <n v="899.33953401014969"/>
    <n v="281.02697659319625"/>
    <n v="1217.7291305675449"/>
    <n v="266.3940431342466"/>
    <n v="1027.2710165041096"/>
    <n v="1647.4935189041094"/>
    <n v="719.41838202739723"/>
    <n v="1008.5406621374143"/>
    <n v="1055.8121803017243"/>
    <n v="307.55222758410395"/>
    <n v="1288.6718905466209"/>
    <n v="16988.79666260822"/>
    <n v="9359.3303186666544"/>
    <n v="7629.4663439415635"/>
    <n v="2577.6317272430842"/>
    <n v="1479.864108576633"/>
    <n v="1609.645033817942"/>
    <n v="1678.3392022775354"/>
    <n v="7345.4800719151945"/>
    <n v="283.9862720263709"/>
    <n v="3.8057247123287667"/>
    <n v="4.2496443493150675"/>
    <n v="197"/>
    <n v="7"/>
    <n v="84"/>
    <n v="7"/>
    <n v="4"/>
    <n v="113"/>
    <n v="7"/>
    <n v="12"/>
    <n v="626.71049717377673"/>
    <n v="370.1865836501413"/>
    <n v="10"/>
    <n v="32.949004986301375"/>
    <n v="4.3670857961643827"/>
    <n v="6465.5606764131908"/>
    <n v="107"/>
    <n v="0"/>
    <n v="1.1800162005708772"/>
    <n v="71.303423775154798"/>
  </r>
  <r>
    <d v="2011-02-15T00:00:00"/>
    <x v="1"/>
    <x v="7"/>
    <n v="3"/>
    <n v="0.5"/>
    <n v="0.5"/>
    <n v="0.54246575342465597"/>
    <n v="62"/>
    <n v="99"/>
    <n v="1.596774193548387"/>
    <n v="0.22"/>
    <n v="98.840839593459989"/>
    <n v="18"/>
    <n v="22"/>
    <n v="9"/>
    <n v="27"/>
    <n v="35.649670536986292"/>
    <n v="44.620501236164372"/>
    <n v="16.421404487671232"/>
    <n v="6128.1320547945197"/>
    <n v="662.28909589041086"/>
    <n v="1022.5400705753425"/>
    <n v="2387.570418147945"/>
    <n v="547.87202235616428"/>
    <n v="2832.4386396054788"/>
    <n v="1425.9868214794517"/>
    <n v="401.58451112547937"/>
    <n v="443.37792116712325"/>
    <n v="689.20602566149989"/>
    <n v="968.12791634534983"/>
    <n v="208.6755834017527"/>
    <n v="404.93972836345182"/>
    <n v="172.97972620273973"/>
    <n v="669.02372541369868"/>
    <n v="1046.7315241643835"/>
    <n v="470.46034218082178"/>
    <n v="773.35152688210894"/>
    <n v="1024.5893384621315"/>
    <n v="224.87796358316172"/>
    <n v="336.37648903424184"/>
    <n v="11420.565722418629"/>
    <n v="7846.8108654154566"/>
    <n v="3573.7548570031722"/>
    <n v="2518.1423271244012"/>
    <n v="1240.3150689666099"/>
    <n v="1504.7656269400072"/>
    <n v="1563.0149317687628"/>
    <n v="6826.2379547997807"/>
    <n v="-3252.4830977966085"/>
    <n v="4.159948142465753"/>
    <n v="4.4280481095890405"/>
    <n v="138"/>
    <n v="5"/>
    <n v="62"/>
    <n v="5"/>
    <n v="3"/>
    <n v="76"/>
    <n v="5"/>
    <n v="9"/>
    <n v="510.70742078444539"/>
    <n v="343.73859678579515"/>
    <n v="7"/>
    <n v="34.935628000000001"/>
    <n v="4.509766864657534"/>
    <n v="6394.8015346549473"/>
    <n v="107"/>
    <n v="1"/>
    <n v="0.55885313056803188"/>
    <n v="33.399578102833388"/>
  </r>
  <r>
    <d v="2011-02-14T00:00:00"/>
    <x v="1"/>
    <x v="7"/>
    <n v="2"/>
    <n v="0.5"/>
    <n v="0.5"/>
    <n v="0.53972602739725872"/>
    <n v="62"/>
    <n v="99"/>
    <n v="1.596774193548387"/>
    <n v="0.22"/>
    <n v="101.09469200176758"/>
    <n v="17"/>
    <n v="20"/>
    <n v="8"/>
    <n v="25"/>
    <n v="37.579346150314699"/>
    <n v="52.547914790136979"/>
    <n v="18.271710069830132"/>
    <n v="6267.8709041095899"/>
    <n v="683.56208219178086"/>
    <n v="1115.9253567123289"/>
    <n v="2336.5461705534244"/>
    <n v="547.88408284931495"/>
    <n v="2951.0773761863029"/>
    <n v="1390.4358075616437"/>
    <n v="420.38331832109583"/>
    <n v="456.79275174575332"/>
    <n v="726.74733797562851"/>
    <n v="975.64009241266865"/>
    <n v="216.20018342845762"/>
    <n v="349.02426381173825"/>
    <n v="179.36506671780822"/>
    <n v="650.94156256438362"/>
    <n v="1090.4981059726028"/>
    <n v="473.32263452054787"/>
    <n v="731.72879964011963"/>
    <n v="1041.3976933214512"/>
    <n v="228.04391871208236"/>
    <n v="392.95695810168945"/>
    <n v="11613.172233705205"/>
    <n v="7920.1136356054758"/>
    <n v="3693.0585980997307"/>
    <n v="2513.6443858651437"/>
    <n v="1229.468011484051"/>
    <n v="1498.9273639516337"/>
    <n v="1570.7911942361707"/>
    <n v="6812.8309555369988"/>
    <n v="-3119.7723574372694"/>
    <n v="4.1435651506849318"/>
    <n v="4.5236253287671229"/>
    <n v="132"/>
    <n v="5"/>
    <n v="62"/>
    <n v="5"/>
    <n v="4"/>
    <n v="70"/>
    <n v="5"/>
    <n v="7"/>
    <n v="580.69678211347764"/>
    <n v="328.90073379715795"/>
    <n v="7"/>
    <n v="33.64070893150685"/>
    <n v="4.1330966191780814"/>
    <n v="6364.499464979659"/>
    <n v="107"/>
    <n v="0"/>
    <n v="0.58025907904000962"/>
    <n v="34.514566337380664"/>
  </r>
  <r>
    <d v="2011-02-13T00:00:00"/>
    <x v="1"/>
    <x v="7"/>
    <n v="1"/>
    <n v="0.5"/>
    <n v="0.55000000000000004"/>
    <n v="0.53698630136986147"/>
    <n v="65"/>
    <n v="112"/>
    <n v="1.7230769230769232"/>
    <n v="0.24888888888888888"/>
    <n v="105.1345143097998"/>
    <n v="19"/>
    <n v="23"/>
    <n v="9"/>
    <n v="29"/>
    <n v="39.050478465753429"/>
    <n v="54.942192710136986"/>
    <n v="17.528215437846008"/>
    <n v="6833.7434301369867"/>
    <n v="715.84232876712326"/>
    <n v="1127.2292107397261"/>
    <n v="2338.9024170082193"/>
    <n v="613.3318260164383"/>
    <n v="3470.122305139726"/>
    <n v="1640.1200955616439"/>
    <n v="494.47973439123285"/>
    <n v="508.31824769753422"/>
    <n v="745.183855008416"/>
    <n v="921.88156918507013"/>
    <n v="231.85107807236633"/>
    <n v="744.00157538455881"/>
    <n v="203.3246797150685"/>
    <n v="707.2252801753425"/>
    <n v="1274.5355256986302"/>
    <n v="542.00843783013693"/>
    <n v="808.22673525896857"/>
    <n v="1109.400349974035"/>
    <n v="254.08264417597687"/>
    <n v="555.38419401019792"/>
    <n v="12919.597759973696"/>
    <n v="8150.0896854392176"/>
    <n v="4769.5080745344821"/>
    <n v="2521.0512609684638"/>
    <n v="1276.0075079754693"/>
    <n v="1520.0327281980944"/>
    <n v="1600.2196165196649"/>
    <n v="6917.3111136616926"/>
    <n v="-2147.8030391272141"/>
    <n v="4.1670232767123281"/>
    <n v="4.5320350684931503"/>
    <n v="145"/>
    <n v="5"/>
    <n v="65"/>
    <n v="5"/>
    <n v="3"/>
    <n v="80"/>
    <n v="6"/>
    <n v="8"/>
    <n v="502.08780969407798"/>
    <n v="332.31038789652422"/>
    <n v="8"/>
    <n v="33.439615232876712"/>
    <n v="4.513799958356163"/>
    <n v="6387.0253449420961"/>
    <n v="107"/>
    <n v="0"/>
    <n v="0.74674951435905434"/>
    <n v="44.574841818079271"/>
  </r>
  <r>
    <d v="2011-02-12T00:00:00"/>
    <x v="1"/>
    <x v="7"/>
    <n v="7"/>
    <n v="0.5"/>
    <n v="0.9375"/>
    <n v="0.53424657534246422"/>
    <n v="122"/>
    <n v="191"/>
    <n v="1.5655737704918034"/>
    <n v="0.42444444444444446"/>
    <n v="96.970237761059948"/>
    <n v="32"/>
    <n v="40"/>
    <n v="17"/>
    <n v="49"/>
    <n v="38.615327610350072"/>
    <n v="49.740999513940359"/>
    <n v="18.109508622421021"/>
    <n v="11830.369006849314"/>
    <n v="1305.1117936643834"/>
    <n v="1911.4169178082193"/>
    <n v="2421.3222808767123"/>
    <n v="985.99280547945204"/>
    <n v="7816.748796349314"/>
    <n v="2780.303587945205"/>
    <n v="845.59699173698607"/>
    <n v="887.36592249862997"/>
    <n v="1339.2908242360334"/>
    <n v="960.50017856844954"/>
    <n v="375.23350420263404"/>
    <n v="1838.2419951737036"/>
    <n v="352.56412134246574"/>
    <n v="1198.5221742465753"/>
    <n v="2063.6433565753423"/>
    <n v="914.85487693150662"/>
    <n v="1475.5486444830949"/>
    <n v="1074.9880291927084"/>
    <n v="407.27953233499744"/>
    <n v="1571.7683230850889"/>
    <n v="22178.331831790409"/>
    <n v="10951.572717182304"/>
    <n v="11226.759114608107"/>
    <n v="2635.8376318246269"/>
    <n v="1680.921522484673"/>
    <n v="1705.2804091859591"/>
    <n v="1805.0701327400307"/>
    <n v="7827.1096962352894"/>
    <n v="3399.6494183728155"/>
    <n v="3.9156256438356158"/>
    <n v="4.2528531506849303"/>
    <n v="260"/>
    <n v="10"/>
    <n v="122"/>
    <n v="10"/>
    <n v="7"/>
    <n v="138"/>
    <n v="9"/>
    <n v="16"/>
    <n v="741.1347874655288"/>
    <n v="484.60588895056463"/>
    <n v="14"/>
    <n v="32.862316506849311"/>
    <n v="4.2020676767123275"/>
    <n v="6565.4805940975712"/>
    <n v="107"/>
    <n v="0"/>
    <n v="1.7099676030877418"/>
    <n v="104.92298237951502"/>
  </r>
  <r>
    <d v="2011-02-11T00:00:00"/>
    <x v="1"/>
    <x v="7"/>
    <n v="6"/>
    <n v="0.5"/>
    <n v="1"/>
    <n v="0.53150684931506698"/>
    <n v="120"/>
    <n v="189"/>
    <n v="1.575"/>
    <n v="0.42"/>
    <n v="96.819578082191768"/>
    <n v="32"/>
    <n v="42"/>
    <n v="16"/>
    <n v="48"/>
    <n v="35.969200873750452"/>
    <n v="49.493966009178074"/>
    <n v="18.992628162123282"/>
    <n v="11618.349369863012"/>
    <n v="1342.5552328767121"/>
    <n v="2204.1713727123288"/>
    <n v="2384.8582067506845"/>
    <n v="1047.4471785205478"/>
    <n v="7324.4278447561628"/>
    <n v="2661.7208646575336"/>
    <n v="791.90345614684918"/>
    <n v="911.64615178191752"/>
    <n v="1382.7636462998437"/>
    <n v="977.43752987779442"/>
    <n v="438.2782020610768"/>
    <n v="1566.7910943475856"/>
    <n v="352.9426616876712"/>
    <n v="1287.8739119342465"/>
    <n v="2096.320177479452"/>
    <n v="968.17924997260252"/>
    <n v="1505.8080667438223"/>
    <n v="1104.5641900117316"/>
    <n v="437.15067543881156"/>
    <n v="1657.7930688796064"/>
    <n v="22031.491076399998"/>
    <n v="11482.479068416642"/>
    <n v="10549.012007983354"/>
    <n v="2649.5845336400571"/>
    <n v="1798.356911088141"/>
    <n v="1772.8156377560686"/>
    <n v="1834.5855106096133"/>
    <n v="8055.3425930938793"/>
    <n v="2493.6694148894767"/>
    <n v="3.875376361643835"/>
    <n v="4.352779849315068"/>
    <n v="258"/>
    <n v="10"/>
    <n v="120"/>
    <n v="10"/>
    <n v="6"/>
    <n v="138"/>
    <n v="8"/>
    <n v="15"/>
    <n v="751.53023439780804"/>
    <n v="466.4132297064524"/>
    <n v="13"/>
    <n v="34.0632818630137"/>
    <n v="4.3750274367123279"/>
    <n v="6586.527553552256"/>
    <n v="107"/>
    <n v="0"/>
    <n v="1.6016044755318826"/>
    <n v="98.588897270872465"/>
  </r>
  <r>
    <d v="2011-02-10T00:00:00"/>
    <x v="1"/>
    <x v="7"/>
    <n v="5"/>
    <n v="0.5"/>
    <n v="0.77499999999999991"/>
    <n v="0.52876712328766973"/>
    <n v="101"/>
    <n v="156"/>
    <n v="1.5445544554455446"/>
    <n v="0.34666666666666668"/>
    <n v="93.633401519055994"/>
    <n v="29"/>
    <n v="33"/>
    <n v="13"/>
    <n v="43"/>
    <n v="35.179497544851969"/>
    <n v="50.629304495342467"/>
    <n v="16.868261826670917"/>
    <n v="9456.9735534246556"/>
    <n v="1006.2149544520546"/>
    <n v="1623.4570510027395"/>
    <n v="2503.6621852931503"/>
    <n v="872.63196598356149"/>
    <n v="5463.4373055972592"/>
    <n v="2181.1288477808221"/>
    <n v="658.18095843945207"/>
    <n v="725.33525854684945"/>
    <n v="1123.3762887578155"/>
    <n v="932.16658957871095"/>
    <n v="337.40643718234759"/>
    <n v="1171.6957492482495"/>
    <n v="282.38768935890414"/>
    <n v="1026.4084844712329"/>
    <n v="1745.7745275616435"/>
    <n v="776.10719736986277"/>
    <n v="1179.8963147469783"/>
    <n v="1049.918319168376"/>
    <n v="335.29923869379604"/>
    <n v="1265.5640261524929"/>
    <n v="17858.511471405476"/>
    <n v="9957.8143904074768"/>
    <n v="7900.6970809980021"/>
    <n v="2592.5511294119437"/>
    <n v="1537.4027672446637"/>
    <n v="1644.2271829269605"/>
    <n v="1728.7537720043902"/>
    <n v="7502.9348515879574"/>
    <n v="397.76222941004198"/>
    <n v="3.8948729424657533"/>
    <n v="4.5180456369863009"/>
    <n v="219"/>
    <n v="8"/>
    <n v="101"/>
    <n v="8"/>
    <n v="6"/>
    <n v="118"/>
    <n v="8"/>
    <n v="12"/>
    <n v="693.0348201179437"/>
    <n v="405.58462974896167"/>
    <n v="11"/>
    <n v="34.546247534246575"/>
    <n v="4.3921936493150673"/>
    <n v="6559.7879975697924"/>
    <n v="107"/>
    <n v="0"/>
    <n v="1.2044134785948839"/>
    <n v="73.838290476616848"/>
  </r>
  <r>
    <d v="2011-02-09T00:00:00"/>
    <x v="1"/>
    <x v="7"/>
    <n v="4"/>
    <n v="0.5"/>
    <n v="0.7"/>
    <n v="0.52602739726027248"/>
    <n v="86"/>
    <n v="138"/>
    <n v="1.6046511627906976"/>
    <n v="0.30666666666666664"/>
    <n v="96.735406180312182"/>
    <n v="24"/>
    <n v="31"/>
    <n v="12"/>
    <n v="37"/>
    <n v="34.969729315068484"/>
    <n v="46.861742978630126"/>
    <n v="17.741866722251018"/>
    <n v="8319.2449315068479"/>
    <n v="930.19850958904101"/>
    <n v="1543.0220643945204"/>
    <n v="2457.4939941698626"/>
    <n v="728.72839153972598"/>
    <n v="4520.1989909917811"/>
    <n v="1923.3351123287666"/>
    <n v="562.34091574356148"/>
    <n v="656.44906872328761"/>
    <n v="932.00267789952773"/>
    <n v="909.51850987312616"/>
    <n v="295.9866028373275"/>
    <n v="1004.617306185634"/>
    <n v="242.15148098630135"/>
    <n v="900.72617240547959"/>
    <n v="1588.5504848219177"/>
    <n v="666.86889521095884"/>
    <n v="1096.4281420582718"/>
    <n v="1109.3231154495888"/>
    <n v="318.03208439072245"/>
    <n v="874.51369152607413"/>
    <n v="15789.865571316162"/>
    <n v="9390.5355826126743"/>
    <n v="6399.32998870349"/>
    <n v="2579.4648538985766"/>
    <n v="1472.8502746208915"/>
    <n v="1603.2472397943227"/>
    <n v="1668.1751858554005"/>
    <n v="7323.7375541691918"/>
    <n v="-924.40756546570356"/>
    <n v="3.9581679123287667"/>
    <n v="4.5613056986301359"/>
    <n v="190"/>
    <n v="7"/>
    <n v="86"/>
    <n v="7"/>
    <n v="5"/>
    <n v="104"/>
    <n v="7"/>
    <n v="12"/>
    <n v="659.89457443313142"/>
    <n v="390.50623097682353"/>
    <n v="10"/>
    <n v="34.960912"/>
    <n v="4.5002287342465745"/>
    <n v="6539.9075026114397"/>
    <n v="107"/>
    <n v="0"/>
    <n v="0.97850466327668761"/>
    <n v="59.806822324331684"/>
  </r>
  <r>
    <d v="2011-02-08T00:00:00"/>
    <x v="1"/>
    <x v="7"/>
    <n v="3"/>
    <n v="0.5"/>
    <n v="0.5"/>
    <n v="0.52328767123287523"/>
    <n v="63"/>
    <n v="105"/>
    <n v="1.6666666666666667"/>
    <n v="0.23333333333333334"/>
    <n v="99.635198956294857"/>
    <n v="18"/>
    <n v="22"/>
    <n v="9"/>
    <n v="29"/>
    <n v="38.607290630136973"/>
    <n v="50.247900624657525"/>
    <n v="17.187394239395367"/>
    <n v="6277.0175342465764"/>
    <n v="699.69018493150679"/>
    <n v="1052.8270461369862"/>
    <n v="2389.4956104657531"/>
    <n v="517.30530016438354"/>
    <n v="3017.0797624109596"/>
    <n v="1544.291625205479"/>
    <n v="452.23110562191772"/>
    <n v="498.43443294246561"/>
    <n v="667.12807424707751"/>
    <n v="969.809848582668"/>
    <n v="206.6185723720111"/>
    <n v="651.40066856810563"/>
    <n v="191.0191620821918"/>
    <n v="679.13673205479472"/>
    <n v="1199.3584236986303"/>
    <n v="521.23862268493133"/>
    <n v="755.91837019061984"/>
    <n v="1025.9392415489779"/>
    <n v="216.78324413377362"/>
    <n v="592.11208464717629"/>
    <n v="12062.417823468491"/>
    <n v="7801.8253078422485"/>
    <n v="4260.5925156262419"/>
    <n v="2513.0133641243674"/>
    <n v="1248.3000918549137"/>
    <n v="1485.6267285078288"/>
    <n v="1562.0424154684893"/>
    <n v="6808.9825999555997"/>
    <n v="-2548.3900843293568"/>
    <n v="3.8462573589041091"/>
    <n v="4.4956535342465758"/>
    <n v="141"/>
    <n v="5"/>
    <n v="63"/>
    <n v="5"/>
    <n v="3"/>
    <n v="78"/>
    <n v="5"/>
    <n v="9"/>
    <n v="502.80989927201557"/>
    <n v="330.89475554903328"/>
    <n v="8"/>
    <n v="33.630840369863016"/>
    <n v="4.4308496832876711"/>
    <n v="6395.655391896893"/>
    <n v="107"/>
    <n v="0"/>
    <n v="0.66616980661970737"/>
    <n v="39.818621641366747"/>
  </r>
  <r>
    <d v="2011-02-07T00:00:00"/>
    <x v="1"/>
    <x v="7"/>
    <n v="2"/>
    <n v="0.5"/>
    <n v="0.5"/>
    <n v="0.52054794520547798"/>
    <n v="62"/>
    <n v="98"/>
    <n v="1.5806451612903225"/>
    <n v="0.21777777777777776"/>
    <n v="94.845470614228887"/>
    <n v="17"/>
    <n v="21"/>
    <n v="8"/>
    <n v="25"/>
    <n v="37.704755991348229"/>
    <n v="51.356815693150679"/>
    <n v="19.267449388273974"/>
    <n v="5880.4191780821911"/>
    <n v="649.5779452054793"/>
    <n v="1105.4513095890411"/>
    <n v="2338.4819756712332"/>
    <n v="550.65726246575343"/>
    <n v="2535.4065755616425"/>
    <n v="1432.7807276712326"/>
    <n v="410.85452554520543"/>
    <n v="481.68623470684935"/>
    <n v="720.66114710175282"/>
    <n v="939.62239683558903"/>
    <n v="201.60900994426927"/>
    <n v="463.42893404167637"/>
    <n v="173.20049063013701"/>
    <n v="666.93337775342468"/>
    <n v="1051.1031616438356"/>
    <n v="486.91735495890407"/>
    <n v="752.13087798552556"/>
    <n v="1054.4319128800662"/>
    <n v="231.01472904043086"/>
    <n v="340.57686508027882"/>
    <n v="11233.472996197259"/>
    <n v="7894.0606215136613"/>
    <n v="3339.4123746835976"/>
    <n v="2513.4571564735916"/>
    <n v="1258.0233257478199"/>
    <n v="1502.8344598241913"/>
    <n v="1575.2063541948214"/>
    <n v="6849.5212962404239"/>
    <n v="-3510.1089215568263"/>
    <n v="3.937412219178082"/>
    <n v="4.5084174657534239"/>
    <n v="133"/>
    <n v="5"/>
    <n v="62"/>
    <n v="5"/>
    <n v="3"/>
    <n v="71"/>
    <n v="4"/>
    <n v="7"/>
    <n v="515.43103841626157"/>
    <n v="288.46222665771438"/>
    <n v="7"/>
    <n v="34.250791917808215"/>
    <n v="4.3787825972602734"/>
    <n v="6343.3020105657615"/>
    <n v="107"/>
    <n v="0"/>
    <n v="0.52644700963650859"/>
    <n v="31.2094614456411"/>
  </r>
  <r>
    <d v="2011-02-06T00:00:00"/>
    <x v="1"/>
    <x v="7"/>
    <n v="1"/>
    <n v="0.5"/>
    <n v="0.55000000000000004"/>
    <n v="0.51780821917808073"/>
    <n v="69"/>
    <n v="106"/>
    <n v="1.536231884057971"/>
    <n v="0.23555555555555555"/>
    <n v="96.360953901131623"/>
    <n v="19"/>
    <n v="22"/>
    <n v="9"/>
    <n v="27"/>
    <n v="38.792047577681252"/>
    <n v="49.969012883287661"/>
    <n v="18.006978204931503"/>
    <n v="6648.9058191780823"/>
    <n v="753.31645821917812"/>
    <n v="1167.6313266410959"/>
    <n v="2425.7384876712331"/>
    <n v="593.31399346849309"/>
    <n v="3215.5384696164383"/>
    <n v="1590.4739506849314"/>
    <n v="449.72111594958892"/>
    <n v="486.1884115331506"/>
    <n v="799.63370139322433"/>
    <n v="950.90329873349708"/>
    <n v="219.93624447733956"/>
    <n v="555.91023356361006"/>
    <n v="193.60826235616437"/>
    <n v="693.07206347397266"/>
    <n v="1204.8546978630136"/>
    <n v="504.27761832328758"/>
    <n v="865.62677524302069"/>
    <n v="1096.7522530871804"/>
    <n v="247.16635965919914"/>
    <n v="386.26725402703818"/>
    <n v="12524.418397581368"/>
    <n v="8366.7024403742835"/>
    <n v="4157.7159572070859"/>
    <n v="2533.3625730763706"/>
    <n v="1302.0605700942069"/>
    <n v="1511.2210426023664"/>
    <n v="1584.6566756202649"/>
    <n v="6931.3008613932088"/>
    <n v="-2773.5849041861238"/>
    <n v="3.8494124054794514"/>
    <n v="4.3251747328767127"/>
    <n v="146"/>
    <n v="5"/>
    <n v="69"/>
    <n v="5"/>
    <n v="4"/>
    <n v="77"/>
    <n v="5"/>
    <n v="8"/>
    <n v="546.08919231923767"/>
    <n v="332.67730103704929"/>
    <n v="8"/>
    <n v="34.357581424657539"/>
    <n v="4.3137387473972595"/>
    <n v="6500.0840979530076"/>
    <n v="107"/>
    <n v="0"/>
    <n v="0.63964033304067935"/>
    <n v="38.857158478570895"/>
  </r>
  <r>
    <d v="2011-02-05T00:00:00"/>
    <x v="1"/>
    <x v="7"/>
    <n v="7"/>
    <n v="0.5"/>
    <n v="0.9375"/>
    <n v="0.51506849315068348"/>
    <n v="121"/>
    <n v="187"/>
    <n v="1.5454545454545454"/>
    <n v="0.41555555555555557"/>
    <n v="92.806862900486806"/>
    <n v="33"/>
    <n v="41"/>
    <n v="16"/>
    <n v="50"/>
    <n v="34.482442754535356"/>
    <n v="47.309047463835604"/>
    <n v="18.308691546410959"/>
    <n v="11229.630410958904"/>
    <n v="1200.1315068493147"/>
    <n v="2080.908286027397"/>
    <n v="2331.0648311671234"/>
    <n v="1005.3029613698631"/>
    <n v="7012.4858392438355"/>
    <n v="2551.7007638356163"/>
    <n v="756.94475942136967"/>
    <n v="915.43457732054787"/>
    <n v="1256.2017472062653"/>
    <n v="980.08899487181407"/>
    <n v="402.71344298778564"/>
    <n v="1585.0759155116689"/>
    <n v="342.23333760000003"/>
    <n v="1197.063623890411"/>
    <n v="1982.8235655890412"/>
    <n v="928.00222842739697"/>
    <n v="1397.4612758437122"/>
    <n v="1046.4362192819106"/>
    <n v="430.20765474737283"/>
    <n v="1576.0176056338532"/>
    <n v="21103.964773892603"/>
    <n v="10930.385413503243"/>
    <n v="10173.579360389358"/>
    <n v="2645.3132146958596"/>
    <n v="1710.107200383723"/>
    <n v="1738.9321351501769"/>
    <n v="1828.5136812660669"/>
    <n v="7922.8662314958265"/>
    <n v="2250.7131288935334"/>
    <n v="3.9445275287671229"/>
    <n v="4.298750054794521"/>
    <n v="261"/>
    <n v="9"/>
    <n v="121"/>
    <n v="10"/>
    <n v="7"/>
    <n v="140"/>
    <n v="8"/>
    <n v="16"/>
    <n v="761.10490359995458"/>
    <n v="452.40071743986255"/>
    <n v="15"/>
    <n v="33.403426191780824"/>
    <n v="4.2876383364383557"/>
    <n v="6473.8406170775361"/>
    <n v="106"/>
    <n v="0"/>
    <n v="1.5714905513046107"/>
    <n v="95.977163777258099"/>
  </r>
  <r>
    <d v="2011-02-04T00:00:00"/>
    <x v="1"/>
    <x v="7"/>
    <n v="6"/>
    <n v="0.5"/>
    <n v="1"/>
    <n v="0.51232876712328623"/>
    <n v="121"/>
    <n v="209"/>
    <n v="1.7272727272727273"/>
    <n v="0.46444444444444444"/>
    <n v="100.69783765425112"/>
    <n v="37"/>
    <n v="45"/>
    <n v="19"/>
    <n v="56"/>
    <n v="36.92398097961911"/>
    <n v="48.006875598904095"/>
    <n v="18.303229299099801"/>
    <n v="12184.438356164384"/>
    <n v="1290.6357260273971"/>
    <n v="2166.0409223013694"/>
    <n v="2522.6168311232877"/>
    <n v="1099.2360959999999"/>
    <n v="7687.1802327671257"/>
    <n v="3027.7664403287667"/>
    <n v="912.13063637917787"/>
    <n v="1024.9808407495889"/>
    <n v="1444.2454137691002"/>
    <n v="936.71083327234987"/>
    <n v="415.78074663986615"/>
    <n v="2168.1409237762173"/>
    <n v="386.62361561095889"/>
    <n v="1341.860824021918"/>
    <n v="2239.144306767123"/>
    <n v="981.78462088767105"/>
    <n v="1513.3169558325562"/>
    <n v="1028.0737665954355"/>
    <n v="457.09157842116269"/>
    <n v="1950.9310664385159"/>
    <n v="23389.365366936989"/>
    <n v="11583.113143955128"/>
    <n v="11806.252222981859"/>
    <n v="2658.4950184816053"/>
    <n v="1785.0956746006218"/>
    <n v="1771.6224524264421"/>
    <n v="1844.0244806609239"/>
    <n v="8059.2376261695936"/>
    <n v="3747.014596812267"/>
    <n v="4.1431001424657525"/>
    <n v="4.3158796643835604"/>
    <n v="278"/>
    <n v="10"/>
    <n v="121"/>
    <n v="10"/>
    <n v="7"/>
    <n v="157"/>
    <n v="11"/>
    <n v="18"/>
    <n v="813.17516892743106"/>
    <n v="516.59473131693107"/>
    <n v="16"/>
    <n v="33.20207684931507"/>
    <n v="4.3567212175342451"/>
    <n v="6614.1974457763572"/>
    <n v="106"/>
    <n v="0"/>
    <n v="1.7849863599885432"/>
    <n v="111.37973795265904"/>
  </r>
  <r>
    <d v="2011-02-03T00:00:00"/>
    <x v="1"/>
    <x v="7"/>
    <n v="5"/>
    <n v="0.5"/>
    <n v="0.77499999999999991"/>
    <n v="0.50958904109588898"/>
    <n v="96"/>
    <n v="155"/>
    <n v="1.6145833333333333"/>
    <n v="0.34444444444444444"/>
    <n v="101.1099609589041"/>
    <n v="27"/>
    <n v="34"/>
    <n v="13"/>
    <n v="41"/>
    <n v="37.533052917134512"/>
    <n v="52.483145925395142"/>
    <n v="18.219621697427321"/>
    <n v="9706.5562520547937"/>
    <n v="1031.104206849315"/>
    <n v="1663.7633753424657"/>
    <n v="2362.456885610959"/>
    <n v="825.25191386301367"/>
    <n v="5886.1882840876715"/>
    <n v="2289.5162279452052"/>
    <n v="682.28089703013688"/>
    <n v="747.00448959452024"/>
    <n v="1084.8532362282936"/>
    <n v="907.47032157237641"/>
    <n v="316.08389769050137"/>
    <n v="1410.3941590786908"/>
    <n v="283.12981150684931"/>
    <n v="1053.4949768767124"/>
    <n v="1782.2360328767124"/>
    <n v="762.20203134246572"/>
    <n v="1225.5908608759198"/>
    <n v="1033.1282989060317"/>
    <n v="367.20573540751445"/>
    <n v="1255.1379574132734"/>
    <n v="18337.524926076712"/>
    <n v="9785.8045254970766"/>
    <n v="8551.7204005796357"/>
    <n v="2590.6379211675799"/>
    <n v="1548.0998644833767"/>
    <n v="1639.199284433631"/>
    <n v="1721.2139151114745"/>
    <n v="7499.1509851960618"/>
    <n v="1052.5694153835739"/>
    <n v="3.9954138739726024"/>
    <n v="4.2284921780821909"/>
    <n v="211"/>
    <n v="8"/>
    <n v="96"/>
    <n v="8"/>
    <n v="5"/>
    <n v="115"/>
    <n v="8"/>
    <n v="12"/>
    <n v="656.97019033972606"/>
    <n v="401.46216617237764"/>
    <n v="12"/>
    <n v="34.233068493150689"/>
    <n v="4.4387784591780823"/>
    <n v="6375.5658430234316"/>
    <n v="106"/>
    <n v="0"/>
    <n v="1.3413272815521931"/>
    <n v="80.676607552638075"/>
  </r>
  <r>
    <d v="2011-02-02T00:00:00"/>
    <x v="1"/>
    <x v="7"/>
    <n v="4"/>
    <n v="0.5"/>
    <n v="0.7"/>
    <n v="0.50684931506849173"/>
    <n v="85"/>
    <n v="133"/>
    <n v="1.5647058823529412"/>
    <n v="0.29555555555555557"/>
    <n v="98.419990975020156"/>
    <n v="24"/>
    <n v="30"/>
    <n v="11"/>
    <n v="34"/>
    <n v="36.341516509386096"/>
    <n v="51.837273056039834"/>
    <n v="17.787767621917805"/>
    <n v="8365.6992328767137"/>
    <n v="911.60122602739727"/>
    <n v="1453.2112030684932"/>
    <n v="2350.2588465205481"/>
    <n v="771.00500515068495"/>
    <n v="4702.8254041643841"/>
    <n v="1962.4418915068493"/>
    <n v="570.21000361643814"/>
    <n v="604.78409914520535"/>
    <n v="986.71146984366464"/>
    <n v="913.09697684803371"/>
    <n v="303.34525496708272"/>
    <n v="934.28229260971159"/>
    <n v="236.99566972602742"/>
    <n v="890.06719123287678"/>
    <n v="1514.5276616438359"/>
    <n v="625.940530849315"/>
    <n v="1032.8275151601079"/>
    <n v="1111.5760120063499"/>
    <n v="309.54411707960645"/>
    <n v="813.58340920599085"/>
    <n v="15682.267506624656"/>
    <n v="9231.5764006445697"/>
    <n v="6450.6911059800859"/>
    <n v="2579.2014722289996"/>
    <n v="1482.5076920537344"/>
    <n v="1605.0091870042568"/>
    <n v="1692.8026815342178"/>
    <n v="7359.5210328212088"/>
    <n v="-908.82992684112287"/>
    <n v="4.1740428493150681"/>
    <n v="4.3065869520547944"/>
    <n v="184"/>
    <n v="7"/>
    <n v="85"/>
    <n v="7"/>
    <n v="5"/>
    <n v="99"/>
    <n v="7"/>
    <n v="12"/>
    <n v="645.80824302207895"/>
    <n v="422.82747809612971"/>
    <n v="11"/>
    <n v="33.278550410958907"/>
    <n v="4.3261534246575337"/>
    <n v="6438.2930131581306"/>
    <n v="106"/>
    <n v="1"/>
    <n v="1.0019256801137533"/>
    <n v="60.855576471510247"/>
  </r>
  <r>
    <d v="2011-02-01T00:00:00"/>
    <x v="1"/>
    <x v="7"/>
    <n v="3"/>
    <n v="0.5"/>
    <n v="0.5"/>
    <n v="0.50410958904109449"/>
    <n v="65"/>
    <n v="106"/>
    <n v="1.6307692307692307"/>
    <n v="0.23555555555555555"/>
    <n v="96.139983983140141"/>
    <n v="19"/>
    <n v="23"/>
    <n v="9"/>
    <n v="28"/>
    <n v="35.505121095890409"/>
    <n v="49.295526404383551"/>
    <n v="18.223164321252447"/>
    <n v="6249.0989589041092"/>
    <n v="665.05079452054781"/>
    <n v="1019.7934027397259"/>
    <n v="2488.4347865424661"/>
    <n v="544.81393578082191"/>
    <n v="2861.1076283616435"/>
    <n v="1491.2150860273973"/>
    <n v="443.65973763945198"/>
    <n v="510.24860099506856"/>
    <n v="704.81722013247452"/>
    <n v="945.10714165409865"/>
    <n v="212.70992247658552"/>
    <n v="582.48914039875899"/>
    <n v="187.18042467945207"/>
    <n v="716.20602389041096"/>
    <n v="1214.0655228493151"/>
    <n v="501.41161065205472"/>
    <n v="721.84033401497163"/>
    <n v="1081.512759193492"/>
    <n v="232.40034012676375"/>
    <n v="583.11014873600561"/>
    <n v="11978.136760157808"/>
    <n v="7951.4298426614005"/>
    <n v="4026.7069174964081"/>
    <n v="2517.6160288826081"/>
    <n v="1263.8571317516321"/>
    <n v="1507.8085593301239"/>
    <n v="1577.5349861919892"/>
    <n v="6866.8167061563536"/>
    <n v="-2840.1097886599464"/>
    <n v="3.9269187616438357"/>
    <n v="4.4586923835616439"/>
    <n v="144"/>
    <n v="5"/>
    <n v="65"/>
    <n v="5"/>
    <n v="3"/>
    <n v="79"/>
    <n v="6"/>
    <n v="8"/>
    <n v="498.83595385390942"/>
    <n v="330.08708835043319"/>
    <n v="8"/>
    <n v="33.042869041095891"/>
    <n v="4.3606201512328759"/>
    <n v="6529.1475104961428"/>
    <n v="106"/>
    <n v="1"/>
    <n v="0.61672782105522117"/>
    <n v="37.987801108456679"/>
  </r>
  <r>
    <d v="2011-01-31T00:00:00"/>
    <x v="1"/>
    <x v="8"/>
    <n v="2"/>
    <n v="0.55000000000000004"/>
    <n v="0.6"/>
    <n v="0.50136986301369724"/>
    <n v="82"/>
    <n v="127"/>
    <n v="1.5487804878048781"/>
    <n v="0.28222222222222221"/>
    <n v="93.234247938523211"/>
    <n v="22"/>
    <n v="29"/>
    <n v="10"/>
    <n v="33"/>
    <n v="35.348538825678212"/>
    <n v="53.203381458410945"/>
    <n v="17.298052112577832"/>
    <n v="7645.2083309589034"/>
    <n v="856.64153917808198"/>
    <n v="1449.6144936854791"/>
    <n v="2330.7155537424655"/>
    <n v="687.932817849863"/>
    <n v="4033.5870048591792"/>
    <n v="1802.7754801095889"/>
    <n v="532.03381458410945"/>
    <n v="570.83571971506842"/>
    <n v="896.44037996014424"/>
    <n v="925.29152278728145"/>
    <n v="280.50745806372942"/>
    <n v="803.40565359761217"/>
    <n v="230.63822265205479"/>
    <n v="847.30108861369854"/>
    <n v="1468.5883272876713"/>
    <n v="610.01072008767119"/>
    <n v="1019.7414357493853"/>
    <n v="1020.6332613548462"/>
    <n v="305.88081154712182"/>
    <n v="810.28284998974209"/>
    <n v="14564.033243186848"/>
    <n v="8916.7577347403167"/>
    <n v="5647.2755084465334"/>
    <n v="2561.0516954806335"/>
    <n v="1426.2183417350839"/>
    <n v="1577.400568261085"/>
    <n v="1667.0404523956456"/>
    <n v="7231.7110578724478"/>
    <n v="-1584.4355494259162"/>
    <n v="4.1612115287671232"/>
    <n v="4.5585304315068491"/>
    <n v="176"/>
    <n v="6"/>
    <n v="82"/>
    <n v="7"/>
    <n v="5"/>
    <n v="94"/>
    <n v="6"/>
    <n v="11"/>
    <n v="653.89212662602063"/>
    <n v="380.1922248275493"/>
    <n v="10"/>
    <n v="33.457793273972605"/>
    <n v="4.299915460821917"/>
    <n v="6325.4816942691004"/>
    <n v="106"/>
    <n v="0"/>
    <n v="0.89278189099226657"/>
    <n v="53.276184041948426"/>
  </r>
  <r>
    <d v="2011-01-30T00:00:00"/>
    <x v="1"/>
    <x v="8"/>
    <n v="1"/>
    <n v="0.55000000000000004"/>
    <n v="0.64"/>
    <n v="0.49863013698629993"/>
    <n v="86"/>
    <n v="156"/>
    <n v="1.8139534883720929"/>
    <n v="0.34666666666666668"/>
    <n v="104.68711003504302"/>
    <n v="28"/>
    <n v="33"/>
    <n v="13"/>
    <n v="40"/>
    <n v="35.020169758814276"/>
    <n v="51.278928341917805"/>
    <n v="17.728555988712326"/>
    <n v="9003.0914630136995"/>
    <n v="968.03386915068506"/>
    <n v="1582.5835911925481"/>
    <n v="2403.4025879013698"/>
    <n v="782.27752499901374"/>
    <n v="5202.8616280714541"/>
    <n v="2136.230355287671"/>
    <n v="666.62606844493143"/>
    <n v="709.14223954849308"/>
    <n v="960.14968246803664"/>
    <n v="918.66822350340783"/>
    <n v="293.9187070999273"/>
    <n v="1339.2620502097243"/>
    <n v="285.54664320000001"/>
    <n v="1062.9883833863012"/>
    <n v="1795.2633093698628"/>
    <n v="779.77340423013686"/>
    <n v="1014.2093714593273"/>
    <n v="1016.1179832023562"/>
    <n v="304.33723554842021"/>
    <n v="1588.9071499761972"/>
    <n v="17406.695735631783"/>
    <n v="9275.6649073744065"/>
    <n v="8131.0308282573751"/>
    <n v="2562.7173446733441"/>
    <n v="1463.2865724342091"/>
    <n v="1621.6391467595622"/>
    <n v="1665.7090843761423"/>
    <n v="7313.3521482432579"/>
    <n v="817.67868001411898"/>
    <n v="4.1329199671232866"/>
    <n v="4.3840779589041086"/>
    <n v="200"/>
    <n v="8"/>
    <n v="86"/>
    <n v="7"/>
    <n v="4"/>
    <n v="114"/>
    <n v="8"/>
    <n v="12"/>
    <n v="609.89419470956091"/>
    <n v="381.1818619423459"/>
    <n v="11"/>
    <n v="33.564570410958908"/>
    <n v="4.3343807736986291"/>
    <n v="6388.3626703458085"/>
    <n v="106"/>
    <n v="1"/>
    <n v="1.2727879188827009"/>
    <n v="76.707838002428062"/>
  </r>
  <r>
    <d v="2011-01-29T00:00:00"/>
    <x v="1"/>
    <x v="8"/>
    <n v="7"/>
    <n v="0.55000000000000004"/>
    <n v="0.95"/>
    <n v="0.49589041095890268"/>
    <n v="136"/>
    <n v="212"/>
    <n v="1.5588235294117647"/>
    <n v="0.47111111111111109"/>
    <n v="97.414284452054773"/>
    <n v="36"/>
    <n v="45"/>
    <n v="18"/>
    <n v="55"/>
    <n v="39.199862258751899"/>
    <n v="50.025547765479445"/>
    <n v="18.350038719123287"/>
    <n v="13248.342685479449"/>
    <n v="1385.222439383562"/>
    <n v="2136.0672445019181"/>
    <n v="2514.8877720657538"/>
    <n v="1071.2889375386301"/>
    <n v="8911.3211707567098"/>
    <n v="3175.1888429589039"/>
    <n v="900.45985977863006"/>
    <n v="1009.2521295517809"/>
    <n v="1515.3475071405082"/>
    <n v="917.6984930604973"/>
    <n v="415.76878163896021"/>
    <n v="2236.0860504493494"/>
    <n v="370.59469781917807"/>
    <n v="1356.329952438356"/>
    <n v="2390.4354476712324"/>
    <n v="1008.7267510356163"/>
    <n v="1635.1306658282826"/>
    <n v="1084.9250061247494"/>
    <n v="462.61788354645455"/>
    <n v="1943.4132934648958"/>
    <n v="24844.55280611671"/>
    <n v="11753.732291445755"/>
    <n v="13090.820514670955"/>
    <n v="2678.6485326019374"/>
    <n v="1863.1604304697325"/>
    <n v="1782.4860863746958"/>
    <n v="1858.7716660811159"/>
    <n v="8183.0667155274814"/>
    <n v="4907.7537991434738"/>
    <n v="3.8540607780821916"/>
    <n v="4.5274405479452051"/>
    <n v="290"/>
    <n v="11"/>
    <n v="136"/>
    <n v="12"/>
    <n v="8"/>
    <n v="154"/>
    <n v="11"/>
    <n v="19"/>
    <n v="841.50646383916217"/>
    <n v="554.96391854025308"/>
    <n v="16"/>
    <n v="32.986298589041098"/>
    <n v="4.1309364876712324"/>
    <n v="6660.4300973325498"/>
    <n v="108"/>
    <n v="1"/>
    <n v="1.9654617379609953"/>
    <n v="121.2113010617681"/>
  </r>
  <r>
    <d v="2011-01-28T00:00:00"/>
    <x v="1"/>
    <x v="8"/>
    <n v="6"/>
    <n v="0.55000000000000004"/>
    <n v="1"/>
    <n v="0.49315068493150543"/>
    <n v="137"/>
    <n v="243"/>
    <n v="1.7737226277372262"/>
    <n v="0.54"/>
    <n v="102.46906189381063"/>
    <n v="45"/>
    <n v="52"/>
    <n v="20"/>
    <n v="63"/>
    <n v="36.121639429459108"/>
    <n v="53.755314371506834"/>
    <n v="17.511915311154596"/>
    <n v="14038.261479452056"/>
    <n v="1535.5927671232878"/>
    <n v="2340.6818340821919"/>
    <n v="2451.7602009863008"/>
    <n v="1154.9135815890413"/>
    <n v="9626.498629917809"/>
    <n v="3503.7990246575337"/>
    <n v="1075.1062874301367"/>
    <n v="1103.2506646027396"/>
    <n v="1547.7442564672092"/>
    <n v="923.32399045978775"/>
    <n v="466.62383860554348"/>
    <n v="2744.46389115787"/>
    <n v="438.28965961643831"/>
    <n v="1568.7391877260275"/>
    <n v="2675.4371901369859"/>
    <n v="1137.074467068493"/>
    <n v="1724.509922455914"/>
    <n v="1042.1510906881817"/>
    <n v="513.81033046261871"/>
    <n v="2539.0691609412293"/>
    <n v="27075.550727813697"/>
    <n v="12165.519045796787"/>
    <n v="14910.031682016908"/>
    <n v="2674.8839234050638"/>
    <n v="1866.0950895900621"/>
    <n v="1791.6120671080002"/>
    <n v="1924.9949326780818"/>
    <n v="8257.5860127812084"/>
    <n v="6652.4456692357016"/>
    <n v="3.8934159452054788"/>
    <n v="4.5532523287671234"/>
    <n v="317"/>
    <n v="12"/>
    <n v="137"/>
    <n v="12"/>
    <n v="8"/>
    <n v="180"/>
    <n v="12"/>
    <n v="23"/>
    <n v="868.2270973222677"/>
    <n v="571.21790552021616"/>
    <n v="16"/>
    <n v="35.525347123287673"/>
    <n v="4.3946537205479448"/>
    <n v="6557.1424208583212"/>
    <n v="108"/>
    <n v="0"/>
    <n v="2.2738611921235661"/>
    <n v="138.05584890756396"/>
  </r>
  <r>
    <d v="2011-01-27T00:00:00"/>
    <x v="1"/>
    <x v="8"/>
    <n v="5"/>
    <n v="0.55000000000000004"/>
    <n v="0.82"/>
    <n v="0.49041095890410819"/>
    <n v="114"/>
    <n v="190"/>
    <n v="1.6666666666666667"/>
    <n v="0.42222222222222222"/>
    <n v="99.909003137707273"/>
    <n v="33"/>
    <n v="40"/>
    <n v="17"/>
    <n v="52"/>
    <n v="37.636137841996614"/>
    <n v="46.942361115229644"/>
    <n v="17.749949629504741"/>
    <n v="11389.626357698629"/>
    <n v="1248.2055535068491"/>
    <n v="2024.0127124076714"/>
    <n v="2485.6368731506846"/>
    <n v="982.95248525326019"/>
    <n v="7145.2298403938612"/>
    <n v="2747.4380624657529"/>
    <n v="798.020138958904"/>
    <n v="922.99738073424658"/>
    <n v="1200.2144237406301"/>
    <n v="981.7089383621792"/>
    <n v="380.00107099238721"/>
    <n v="1906.5311490637073"/>
    <n v="335.89859819178082"/>
    <n v="1196.8734860273971"/>
    <n v="2079.2470931506846"/>
    <n v="924.31085063013688"/>
    <n v="1377.2366883453772"/>
    <n v="1089.6743160974154"/>
    <n v="395.25505783626471"/>
    <n v="1674.1639657209421"/>
    <n v="21642.617521364376"/>
    <n v="10916.69256618587"/>
    <n v="10725.924955178511"/>
    <n v="2635.0420542346824"/>
    <n v="1694.9110428790768"/>
    <n v="1722.9397750192065"/>
    <n v="1777.7773149073241"/>
    <n v="7830.6701870402903"/>
    <n v="2895.2547681382166"/>
    <n v="4.10375224109589"/>
    <n v="4.3918936506849304"/>
    <n v="256"/>
    <n v="9"/>
    <n v="114"/>
    <n v="10"/>
    <n v="7"/>
    <n v="142"/>
    <n v="10"/>
    <n v="16"/>
    <n v="819.07223862980243"/>
    <n v="469.08475535545853"/>
    <n v="14"/>
    <n v="35.49536104109589"/>
    <n v="4.1609436076712321"/>
    <n v="6665.0537709980254"/>
    <n v="108"/>
    <n v="0"/>
    <n v="1.6092780829242148"/>
    <n v="99.314119955356574"/>
  </r>
  <r>
    <d v="2011-01-26T00:00:00"/>
    <x v="1"/>
    <x v="8"/>
    <n v="4"/>
    <n v="0.55000000000000004"/>
    <n v="0.76"/>
    <n v="0.48767123287671094"/>
    <n v="106"/>
    <n v="169"/>
    <n v="1.5943396226415094"/>
    <n v="0.37555555555555553"/>
    <n v="97.274467341431915"/>
    <n v="31"/>
    <n v="37"/>
    <n v="15"/>
    <n v="46"/>
    <n v="36.040406717163577"/>
    <n v="45.413952992876709"/>
    <n v="16.7624047093508"/>
    <n v="10311.093538191782"/>
    <n v="1106.6202544657533"/>
    <n v="1762.8791268506302"/>
    <n v="2403.1144431123294"/>
    <n v="884.06845314805491"/>
    <n v="6367.6517695465218"/>
    <n v="2450.7476567671233"/>
    <n v="681.20929489315063"/>
    <n v="771.0706166301369"/>
    <n v="1139.1661772304951"/>
    <n v="908.1948646344008"/>
    <n v="343.46864946016018"/>
    <n v="1512.1978769653551"/>
    <n v="290.30512744109592"/>
    <n v="1129.2492508931507"/>
    <n v="1845.6490185205482"/>
    <n v="793.11597396164382"/>
    <n v="1210.6726109205165"/>
    <n v="1068.1567254163183"/>
    <n v="380.31588765379723"/>
    <n v="1399.1741468258065"/>
    <n v="19379.060731764388"/>
    <n v="10100.036938426701"/>
    <n v="9279.0237933376829"/>
    <n v="2603.8023073211584"/>
    <n v="1559.542356965911"/>
    <n v="1696.769451245229"/>
    <n v="1780.6430968324589"/>
    <n v="7640.7572123647569"/>
    <n v="1638.2665809729297"/>
    <n v="3.8170336438356163"/>
    <n v="4.3872440547945208"/>
    <n v="235"/>
    <n v="9"/>
    <n v="106"/>
    <n v="8"/>
    <n v="6"/>
    <n v="129"/>
    <n v="9"/>
    <n v="14"/>
    <n v="666.98932380711506"/>
    <n v="426.27196046880846"/>
    <n v="12"/>
    <n v="35.670963041095888"/>
    <n v="4.3770658016438349"/>
    <n v="6462.507879019975"/>
    <n v="108"/>
    <n v="0"/>
    <n v="1.4358239815012537"/>
    <n v="85.916886975348916"/>
  </r>
  <r>
    <d v="2011-01-25T00:00:00"/>
    <x v="1"/>
    <x v="8"/>
    <n v="3"/>
    <n v="0.55000000000000004"/>
    <n v="0.6"/>
    <n v="0.48493150684931369"/>
    <n v="79"/>
    <n v="140"/>
    <n v="1.7721518987341771"/>
    <n v="0.31111111111111112"/>
    <n v="105.78010778567712"/>
    <n v="26"/>
    <n v="29"/>
    <n v="12"/>
    <n v="38"/>
    <n v="35.16512789041095"/>
    <n v="47.070464613698611"/>
    <n v="17.997040140735397"/>
    <n v="8356.6285150684926"/>
    <n v="875.28834739726028"/>
    <n v="1478.2482594542464"/>
    <n v="2441.8402661589043"/>
    <n v="715.71500438794521"/>
    <n v="4596.1133324646562"/>
    <n v="1934.0820339726024"/>
    <n v="564.84557536438331"/>
    <n v="683.88752534794514"/>
    <n v="936.99822549012879"/>
    <n v="944.90886238651035"/>
    <n v="264.82076249719216"/>
    <n v="1036.0872843110994"/>
    <n v="245.76241315068495"/>
    <n v="942.66925238356146"/>
    <n v="1583.0597079452057"/>
    <n v="688.46013369862987"/>
    <n v="1042.678837517456"/>
    <n v="1013.7432741030156"/>
    <n v="285.94388869762599"/>
    <n v="1117.585506859984"/>
    <n v="15874.683504328767"/>
    <n v="9124.8973806930244"/>
    <n v="6749.7861236357394"/>
    <n v="2560.2193480197407"/>
    <n v="1383.9298276440454"/>
    <n v="1569.9884403944016"/>
    <n v="1647.202036441053"/>
    <n v="7161.3396524992404"/>
    <n v="-411.55352886349829"/>
    <n v="4.0750405479452043"/>
    <n v="4.4348206095890408"/>
    <n v="184"/>
    <n v="6"/>
    <n v="79"/>
    <n v="6"/>
    <n v="5"/>
    <n v="105"/>
    <n v="8"/>
    <n v="12"/>
    <n v="645.49163075964634"/>
    <n v="408.90054292834884"/>
    <n v="9"/>
    <n v="35.640985205479453"/>
    <n v="4.480723274520547"/>
    <n v="6448.6678810642225"/>
    <n v="108"/>
    <n v="0"/>
    <n v="1.046694642696008"/>
    <n v="62.498019663293881"/>
  </r>
  <r>
    <d v="2011-01-24T00:00:00"/>
    <x v="1"/>
    <x v="8"/>
    <n v="2"/>
    <n v="0.55000000000000004"/>
    <n v="0.6"/>
    <n v="0.48219178082191644"/>
    <n v="79"/>
    <n v="125"/>
    <n v="1.5822784810126582"/>
    <n v="0.27777777777777779"/>
    <n v="98.652300052020109"/>
    <n v="21"/>
    <n v="28"/>
    <n v="11"/>
    <n v="33"/>
    <n v="38.077675146771028"/>
    <n v="48.240568916562871"/>
    <n v="18.590069701120793"/>
    <n v="7793.5317041095886"/>
    <n v="919.10558465753445"/>
    <n v="1479.7144949128767"/>
    <n v="2490.262937161644"/>
    <n v="732.06191042630132"/>
    <n v="4010.5979462662999"/>
    <n v="1865.8060821917804"/>
    <n v="530.64625808219159"/>
    <n v="613.47230013698618"/>
    <n v="878.29280620975419"/>
    <n v="898.71987246771641"/>
    <n v="280.2748071076341"/>
    <n v="952.6371546258531"/>
    <n v="216.0780410958904"/>
    <n v="797.77586849315071"/>
    <n v="1389.9199178082192"/>
    <n v="609.12631232876709"/>
    <n v="986.74430286166739"/>
    <n v="1075.03262941105"/>
    <n v="302.05165037953839"/>
    <n v="649.07155707377183"/>
    <n v="14735.462068904108"/>
    <n v="9123.1554109381832"/>
    <n v="5612.3066579659253"/>
    <n v="2565.9404094403399"/>
    <n v="1396.0454324009363"/>
    <n v="1568.9281178215626"/>
    <n v="1655.4842763067004"/>
    <n v="7186.3982359695383"/>
    <n v="-1574.0915780036139"/>
    <n v="3.7804360438356164"/>
    <n v="4.4649833424657528"/>
    <n v="172"/>
    <n v="6"/>
    <n v="79"/>
    <n v="6"/>
    <n v="5"/>
    <n v="93"/>
    <n v="6"/>
    <n v="11"/>
    <n v="654.71433882922838"/>
    <n v="376.0633038531912"/>
    <n v="10"/>
    <n v="34.205752767123286"/>
    <n v="4.2643327605479442"/>
    <n v="6516.7677665926822"/>
    <n v="108"/>
    <n v="0"/>
    <n v="0.86121016721458865"/>
    <n v="51.96580238857338"/>
  </r>
  <r>
    <d v="2011-01-23T00:00:00"/>
    <x v="1"/>
    <x v="8"/>
    <n v="1"/>
    <n v="0.55000000000000004"/>
    <n v="0.64"/>
    <n v="0.47945205479451919"/>
    <n v="89"/>
    <n v="141"/>
    <n v="1.5842696629213484"/>
    <n v="0.31333333333333335"/>
    <n v="100.2344082499615"/>
    <n v="26"/>
    <n v="32"/>
    <n v="12"/>
    <n v="39"/>
    <n v="35.831876428908828"/>
    <n v="48.3384698630137"/>
    <n v="17.183474174920967"/>
    <n v="8920.8623342465744"/>
    <n v="929.64260821917821"/>
    <n v="1582.9499946082194"/>
    <n v="2478.0646800000004"/>
    <n v="776.33879671232876"/>
    <n v="5013.1514711452028"/>
    <n v="2078.2488328767122"/>
    <n v="580.06163835616439"/>
    <n v="670.15549282191773"/>
    <n v="978.97245519330841"/>
    <n v="914.70737491859484"/>
    <n v="305.44005345318425"/>
    <n v="1129.3460804897068"/>
    <n v="251.32023493150689"/>
    <n v="941.92573808219174"/>
    <n v="1544.4103746575342"/>
    <n v="716.68113534246572"/>
    <n v="1031.2153915386809"/>
    <n v="1098.0954905615042"/>
    <n v="318.060726635501"/>
    <n v="1006.9658742780123"/>
    <n v="16633.308389534246"/>
    <n v="9483.8449636213227"/>
    <n v="7149.4634259129216"/>
    <n v="2562.4569695730197"/>
    <n v="1489.7562545627507"/>
    <n v="1596.1962673279263"/>
    <n v="1681.6210847234674"/>
    <n v="7330.0305761871641"/>
    <n v="-180.5671502742407"/>
    <n v="4.1139123287671229"/>
    <n v="4.1948856164383557"/>
    <n v="198"/>
    <n v="7"/>
    <n v="89"/>
    <n v="7"/>
    <n v="5"/>
    <n v="109"/>
    <n v="7"/>
    <n v="13"/>
    <n v="652.22743433535493"/>
    <n v="403.50823551652979"/>
    <n v="11"/>
    <n v="34.586930479452057"/>
    <n v="4.367987123287671"/>
    <n v="6540.8331211385157"/>
    <n v="108"/>
    <n v="1"/>
    <n v="1.0930508841155797"/>
    <n v="66.198735425119651"/>
  </r>
  <r>
    <d v="2011-01-22T00:00:00"/>
    <x v="1"/>
    <x v="8"/>
    <n v="7"/>
    <n v="0.55000000000000004"/>
    <n v="0.95"/>
    <n v="0.47671232876712194"/>
    <n v="128"/>
    <n v="205"/>
    <n v="1.6015625"/>
    <n v="0.45555555555555555"/>
    <n v="97.183700907534231"/>
    <n v="38"/>
    <n v="44"/>
    <n v="19"/>
    <n v="56"/>
    <n v="35.667397260273965"/>
    <n v="46.020902519394362"/>
    <n v="17.910742027984341"/>
    <n v="12439.513716164382"/>
    <n v="1382.5354008219178"/>
    <n v="2181.4475269610962"/>
    <n v="2424.6481315068495"/>
    <n v="1127.6687473052054"/>
    <n v="8088.2847112131485"/>
    <n v="2924.7265753424654"/>
    <n v="874.39714786849288"/>
    <n v="1003.0015535671231"/>
    <n v="1515.6983322989847"/>
    <n v="916.56394880108689"/>
    <n v="425.44240697714616"/>
    <n v="1944.4205887008638"/>
    <n v="355.4892216986301"/>
    <n v="1350.7248482191781"/>
    <n v="2345.0511082191774"/>
    <n v="1019.8103750136984"/>
    <n v="1551.2589153055815"/>
    <n v="1060.6870990525779"/>
    <n v="449.46945342611735"/>
    <n v="2009.6600853664074"/>
    <n v="23695.249946915068"/>
    <n v="11652.884561634646"/>
    <n v="12042.36538528042"/>
    <n v="2684.199032928399"/>
    <n v="1877.5696111413788"/>
    <n v="1773.4975090882308"/>
    <n v="1881.7652302256056"/>
    <n v="8217.0313833836153"/>
    <n v="3825.3340018968065"/>
    <n v="4.0538544657534246"/>
    <n v="4.4556764931506843"/>
    <n v="285"/>
    <n v="10"/>
    <n v="128"/>
    <n v="10"/>
    <n v="7"/>
    <n v="157"/>
    <n v="10"/>
    <n v="18"/>
    <n v="761.51558514174667"/>
    <n v="509.65433927491779"/>
    <n v="14"/>
    <n v="33.734027178082194"/>
    <n v="4.190535807123287"/>
    <n v="6549.2584057032345"/>
    <n v="107"/>
    <n v="1"/>
    <n v="1.8387372492118603"/>
    <n v="112.54547089047122"/>
  </r>
  <r>
    <d v="2011-01-21T00:00:00"/>
    <x v="1"/>
    <x v="8"/>
    <n v="6"/>
    <n v="0.55000000000000004"/>
    <n v="1"/>
    <n v="0.47397260273972469"/>
    <n v="132"/>
    <n v="222"/>
    <n v="1.6818181818181819"/>
    <n v="0.49333333333333335"/>
    <n v="103.14609041095889"/>
    <n v="40"/>
    <n v="49"/>
    <n v="20"/>
    <n v="61"/>
    <n v="34.302415731568409"/>
    <n v="46.965713191890401"/>
    <n v="17.327674123009206"/>
    <n v="13615.283934246574"/>
    <n v="1436.0751493150683"/>
    <n v="2275.0741077041098"/>
    <n v="2451.2457709479449"/>
    <n v="1227.2846928657536"/>
    <n v="9097.7545120438335"/>
    <n v="3052.9150001095886"/>
    <n v="939.31426383780797"/>
    <n v="1056.9881215035616"/>
    <n v="1528.2158770031676"/>
    <n v="941.02768134390885"/>
    <n v="437.72839360540951"/>
    <n v="2142.2454334984727"/>
    <n v="410.43259765479451"/>
    <n v="1461.1766447342466"/>
    <n v="2485.4708783013693"/>
    <n v="1114.0334760328767"/>
    <n v="1734.4309685433777"/>
    <n v="1020.116701359607"/>
    <n v="472.63915827255187"/>
    <n v="2243.9267685477512"/>
    <n v="25571.690065735886"/>
    <n v="12087.763351645834"/>
    <n v="13483.926714090057"/>
    <n v="2704.431258894097"/>
    <n v="1920.5484271863284"/>
    <n v="1818.8448437312261"/>
    <n v="1909.0310864905941"/>
    <n v="8352.8556163022458"/>
    <n v="5131.0710977878061"/>
    <n v="3.9540700273972602"/>
    <n v="4.4292691917808211"/>
    <n v="302"/>
    <n v="11"/>
    <n v="132"/>
    <n v="12"/>
    <n v="8"/>
    <n v="170"/>
    <n v="12"/>
    <n v="19"/>
    <n v="902.06129871481949"/>
    <n v="530.09488535604157"/>
    <n v="16"/>
    <n v="35.315271369863012"/>
    <n v="4.5406798356164373"/>
    <n v="6575.9351607667377"/>
    <n v="107"/>
    <n v="0"/>
    <n v="2.0504956914018395"/>
    <n v="126.01800667373885"/>
  </r>
  <r>
    <d v="2011-01-20T00:00:00"/>
    <x v="1"/>
    <x v="8"/>
    <n v="5"/>
    <n v="0.55000000000000004"/>
    <n v="0.82"/>
    <n v="0.47123287671232744"/>
    <n v="116"/>
    <n v="189"/>
    <n v="1.6293103448275863"/>
    <n v="0.42"/>
    <n v="97.46835605101559"/>
    <n v="32"/>
    <n v="40"/>
    <n v="16"/>
    <n v="52"/>
    <n v="39.239962520547948"/>
    <n v="50.87188878780821"/>
    <n v="16.878364144805058"/>
    <n v="11306.329301917809"/>
    <n v="1253.038432438356"/>
    <n v="1977.98600640526"/>
    <n v="2431.7762589369859"/>
    <n v="940.40243618893146"/>
    <n v="7209.2030328249884"/>
    <n v="2825.277301479452"/>
    <n v="813.95022060493136"/>
    <n v="877.67493552986298"/>
    <n v="1209.273302799538"/>
    <n v="919.33481626531943"/>
    <n v="375.53508308783233"/>
    <n v="2012.7592554615567"/>
    <n v="341.3056406794521"/>
    <n v="1284.3550032657536"/>
    <n v="2189.0591842191784"/>
    <n v="898.41969586849302"/>
    <n v="1349.8859182653396"/>
    <n v="1044.2355792403062"/>
    <n v="399.39136060776571"/>
    <n v="1919.6266659194662"/>
    <n v="21789.409716003287"/>
    <n v="10647.82076179728"/>
    <n v="11141.58895420601"/>
    <n v="2638.2133024704717"/>
    <n v="1701.4948463917065"/>
    <n v="1713.7452744172806"/>
    <n v="1799.2422763502996"/>
    <n v="7852.6956996297577"/>
    <n v="3288.8932545762491"/>
    <n v="3.8821215452054796"/>
    <n v="4.2331897808219168"/>
    <n v="256"/>
    <n v="9"/>
    <n v="116"/>
    <n v="9"/>
    <n v="6"/>
    <n v="140"/>
    <n v="10"/>
    <n v="15"/>
    <n v="691.83164243937642"/>
    <n v="447.1684289558375"/>
    <n v="14"/>
    <n v="33.399233863013706"/>
    <n v="4.3329642476712324"/>
    <n v="6505.9172964189884"/>
    <n v="107"/>
    <n v="0"/>
    <n v="1.712531599554548"/>
    <n v="104.12699957201879"/>
  </r>
  <r>
    <d v="2011-01-19T00:00:00"/>
    <x v="1"/>
    <x v="8"/>
    <n v="4"/>
    <n v="0.55000000000000004"/>
    <n v="0.76"/>
    <n v="0.46849315068493019"/>
    <n v="108"/>
    <n v="180"/>
    <n v="1.6666666666666667"/>
    <n v="0.4"/>
    <n v="95.607339482496187"/>
    <n v="32"/>
    <n v="39"/>
    <n v="16"/>
    <n v="49"/>
    <n v="35.796505190044371"/>
    <n v="47.020772515068487"/>
    <n v="17.829932787475535"/>
    <n v="10325.592664109588"/>
    <n v="1082.2269540273971"/>
    <n v="1808.1774228585205"/>
    <n v="2339.5750081643832"/>
    <n v="939.97337771835623"/>
    <n v="6320.0938093957257"/>
    <n v="2541.5518684931503"/>
    <n v="752.33236024109578"/>
    <n v="873.66670658630119"/>
    <n v="1116.176213615186"/>
    <n v="953.21612725156558"/>
    <n v="359.59682343242662"/>
    <n v="1738.5617710213689"/>
    <n v="319.25726136986304"/>
    <n v="1150.6682564383561"/>
    <n v="1901.748013150685"/>
    <n v="901.31571024657524"/>
    <n v="1277.6723945711094"/>
    <n v="1096.9581183931596"/>
    <n v="386.79588203484968"/>
    <n v="1511.5628462063612"/>
    <n v="19848.359794663014"/>
    <n v="10278.141368039556"/>
    <n v="9570.2184266234563"/>
    <n v="2602.7418371596968"/>
    <n v="1629.8705818727744"/>
    <n v="1667.8874507115188"/>
    <n v="1745.4942640788931"/>
    <n v="7645.9941338228837"/>
    <n v="1924.2242928005744"/>
    <n v="4.0088426958904098"/>
    <n v="4.1850492191780813"/>
    <n v="244"/>
    <n v="9"/>
    <n v="108"/>
    <n v="8"/>
    <n v="6"/>
    <n v="136"/>
    <n v="10"/>
    <n v="15"/>
    <n v="659.52001224423736"/>
    <n v="446.5053610844077"/>
    <n v="12"/>
    <n v="33.849083876712335"/>
    <n v="4.1901248449315061"/>
    <n v="6471.9427235368657"/>
    <n v="107"/>
    <n v="0"/>
    <n v="1.4787242155000728"/>
    <n v="89.441293706761272"/>
  </r>
  <r>
    <d v="2011-01-18T00:00:00"/>
    <x v="1"/>
    <x v="8"/>
    <n v="3"/>
    <n v="0.55000000000000004"/>
    <n v="0.6"/>
    <n v="0.46575342465753294"/>
    <n v="85"/>
    <n v="136"/>
    <n v="1.6"/>
    <n v="0.30222222222222223"/>
    <n v="97.974088767123277"/>
    <n v="24"/>
    <n v="28"/>
    <n v="12"/>
    <n v="38"/>
    <n v="35.992120547945198"/>
    <n v="45.834566860273959"/>
    <n v="17.386015634318667"/>
    <n v="8327.7975452054779"/>
    <n v="873.59091780821916"/>
    <n v="1417.6322630136985"/>
    <n v="2332.2317898082192"/>
    <n v="705.88322314520553"/>
    <n v="4745.6411870465736"/>
    <n v="1871.5902684931505"/>
    <n v="550.01480232328754"/>
    <n v="660.66859410410939"/>
    <n v="934.46131036191582"/>
    <n v="946.59435297558957"/>
    <n v="287.20924411418855"/>
    <n v="914.00875746885322"/>
    <n v="250.96963068493153"/>
    <n v="866.67564186301377"/>
    <n v="1533.0270246575344"/>
    <n v="668.95152394520539"/>
    <n v="964.74057574831045"/>
    <n v="1103.0313044835434"/>
    <n v="302.9861702657625"/>
    <n v="948.86577065306824"/>
    <n v="15603.285949084926"/>
    <n v="8994.7702339164316"/>
    <n v="6608.5157151684953"/>
    <n v="2560.565218975923"/>
    <n v="1438.7347652252211"/>
    <n v="1573.3986403039817"/>
    <n v="1668.0395511449174"/>
    <n v="7240.7381756500436"/>
    <n v="-632.22246048154921"/>
    <n v="4.1156732054794514"/>
    <n v="4.4849206164383553"/>
    <n v="187"/>
    <n v="7"/>
    <n v="85"/>
    <n v="7"/>
    <n v="5"/>
    <n v="102"/>
    <n v="6"/>
    <n v="13"/>
    <n v="629.04667425418211"/>
    <n v="403.89248276060965"/>
    <n v="11"/>
    <n v="35.01932095890411"/>
    <n v="4.1467475287671229"/>
    <n v="6430.3096224480905"/>
    <n v="107"/>
    <n v="0"/>
    <n v="1.0277134544343387"/>
    <n v="61.761829113724254"/>
  </r>
  <r>
    <d v="2011-01-17T00:00:00"/>
    <x v="1"/>
    <x v="8"/>
    <n v="2"/>
    <n v="0.55000000000000004"/>
    <n v="0.6"/>
    <n v="0.46301369863013569"/>
    <n v="83"/>
    <n v="132"/>
    <n v="1.5903614457831325"/>
    <n v="0.29333333333333333"/>
    <n v="92.587006463112701"/>
    <n v="22"/>
    <n v="30"/>
    <n v="11"/>
    <n v="36"/>
    <n v="36.124260012644889"/>
    <n v="53.079505762191779"/>
    <n v="17.381684633424655"/>
    <n v="7684.7215364383537"/>
    <n v="910.34422931506856"/>
    <n v="1373.7310789610958"/>
    <n v="2470.3460883616435"/>
    <n v="706.60891213150683"/>
    <n v="4044.3796862991771"/>
    <n v="1878.4615206575343"/>
    <n v="583.87456338410959"/>
    <n v="625.74064680328763"/>
    <n v="887.67579792008871"/>
    <n v="921.13584032309325"/>
    <n v="277.00713247357459"/>
    <n v="1002.257960128175"/>
    <n v="241.2298770410959"/>
    <n v="859.10422303561631"/>
    <n v="1519.9893231780823"/>
    <n v="640.81727684383554"/>
    <n v="1001.68685331411"/>
    <n v="1055.0762073234312"/>
    <n v="300.3088442383031"/>
    <n v="904.06879522278575"/>
    <n v="14944.283196696986"/>
    <n v="8993.5767550468463"/>
    <n v="5950.706441650138"/>
    <n v="2563.3227846349682"/>
    <n v="1419.4323625441189"/>
    <n v="1595.3969717235475"/>
    <n v="1663.6808608829397"/>
    <n v="7241.832979785574"/>
    <n v="-1291.1265381354342"/>
    <n v="3.8610076931506847"/>
    <n v="4.3236753287671226"/>
    <n v="182"/>
    <n v="7"/>
    <n v="83"/>
    <n v="7"/>
    <n v="5"/>
    <n v="99"/>
    <n v="7"/>
    <n v="12"/>
    <n v="657.93051751145731"/>
    <n v="400.30865296584221"/>
    <n v="10"/>
    <n v="35.812503616438363"/>
    <n v="4.3541587473972596"/>
    <n v="6497.216363716143"/>
    <n v="107"/>
    <n v="0"/>
    <n v="0.91588552828285008"/>
    <n v="55.614078893926525"/>
  </r>
  <r>
    <d v="2011-01-16T00:00:00"/>
    <x v="1"/>
    <x v="8"/>
    <n v="1"/>
    <n v="0.55000000000000004"/>
    <n v="0.64"/>
    <n v="0.46027397260273845"/>
    <n v="89"/>
    <n v="136"/>
    <n v="1.5280898876404494"/>
    <n v="0.30222222222222223"/>
    <n v="96.424507183007535"/>
    <n v="24"/>
    <n v="31"/>
    <n v="12"/>
    <n v="37"/>
    <n v="33.810058775591529"/>
    <n v="47.353787612054788"/>
    <n v="17.88642984115512"/>
    <n v="8581.7811392876702"/>
    <n v="943.75223408219199"/>
    <n v="1486.532969682411"/>
    <n v="2346.6372053917808"/>
    <n v="773.42828342005498"/>
    <n v="4918.9349148756155"/>
    <n v="1859.553232657534"/>
    <n v="568.24545134465745"/>
    <n v="661.79790412273951"/>
    <n v="938.07269631716895"/>
    <n v="946.53758879273073"/>
    <n v="304.60418524379713"/>
    <n v="900.38211777123422"/>
    <n v="244.40426906301366"/>
    <n v="899.18462877808201"/>
    <n v="1436.7587278904109"/>
    <n v="692.74105827945186"/>
    <n v="1022.6537612858735"/>
    <n v="1023.0314166491078"/>
    <n v="311.42940891542133"/>
    <n v="915.97409716055586"/>
    <n v="15888.218645505753"/>
    <n v="9152.9275156983476"/>
    <n v="6735.2911298074059"/>
    <n v="2580.731972032338"/>
    <n v="1439.3010636587269"/>
    <n v="1610.6394684374488"/>
    <n v="1699.631431648367"/>
    <n v="7330.3039357768803"/>
    <n v="-595.01280596947527"/>
    <n v="3.8725076712328761"/>
    <n v="4.149403397260274"/>
    <n v="193"/>
    <n v="7"/>
    <n v="89"/>
    <n v="8"/>
    <n v="5"/>
    <n v="104"/>
    <n v="6"/>
    <n v="12"/>
    <n v="672.87393213960911"/>
    <n v="378.90250448429373"/>
    <n v="11"/>
    <n v="35.302199013698626"/>
    <n v="4.3583401380821911"/>
    <n v="6380.7917884594899"/>
    <n v="107"/>
    <n v="0"/>
    <n v="1.055557265164031"/>
    <n v="62.946646072966409"/>
  </r>
  <r>
    <d v="2011-01-15T00:00:00"/>
    <x v="1"/>
    <x v="8"/>
    <n v="7"/>
    <n v="0.55000000000000004"/>
    <n v="0.95"/>
    <n v="0.4575342465753412"/>
    <n v="130"/>
    <n v="206"/>
    <n v="1.5846153846153845"/>
    <n v="0.45777777777777778"/>
    <n v="99.54571248050577"/>
    <n v="38"/>
    <n v="45"/>
    <n v="18"/>
    <n v="54"/>
    <n v="35.701351578808378"/>
    <n v="46.558469742465746"/>
    <n v="18.294048867945204"/>
    <n v="12940.942622465751"/>
    <n v="1333.9948931506847"/>
    <n v="2231.3382021172606"/>
    <n v="2525.9531491726025"/>
    <n v="1100.8551654838359"/>
    <n v="8416.7909988427364"/>
    <n v="2963.2121810410954"/>
    <n v="838.05245536438338"/>
    <n v="987.87863886904097"/>
    <n v="1414.3008918562896"/>
    <n v="936.14940443889896"/>
    <n v="415.89686813977318"/>
    <n v="2022.7961108395589"/>
    <n v="361.35229029041096"/>
    <n v="1335.1598981260274"/>
    <n v="2210.3530619726021"/>
    <n v="1057.2412142465753"/>
    <n v="1638.1678416082318"/>
    <n v="1077.8217581225717"/>
    <n v="470.78787929624912"/>
    <n v="1777.3289856085635"/>
    <n v="24028.187255526573"/>
    <n v="11811.271160235714"/>
    <n v="12216.916095290859"/>
    <n v="2675.6779427734041"/>
    <n v="1799.285766107899"/>
    <n v="1781.6604214281599"/>
    <n v="1894.1175658192717"/>
    <n v="8150.7416961287345"/>
    <n v="4066.1743991621242"/>
    <n v="3.9078333369863012"/>
    <n v="4.5057555890410956"/>
    <n v="285"/>
    <n v="10"/>
    <n v="130"/>
    <n v="11"/>
    <n v="8"/>
    <n v="155"/>
    <n v="11"/>
    <n v="17"/>
    <n v="856.1906447592329"/>
    <n v="499.72722970438014"/>
    <n v="15"/>
    <n v="33.419314273972603"/>
    <n v="4.1247227638356154"/>
    <n v="6680.4666659527957"/>
    <n v="107"/>
    <n v="0"/>
    <n v="1.8287518980604676"/>
    <n v="114.17678593729775"/>
  </r>
  <r>
    <d v="2011-01-14T00:00:00"/>
    <x v="1"/>
    <x v="8"/>
    <n v="6"/>
    <n v="0.55000000000000004"/>
    <n v="1"/>
    <n v="0.45479452054794395"/>
    <n v="138"/>
    <n v="234"/>
    <n v="1.6956521739130435"/>
    <n v="0.52"/>
    <n v="98.02376605122096"/>
    <n v="40"/>
    <n v="53"/>
    <n v="21"/>
    <n v="60"/>
    <n v="35.47209370923553"/>
    <n v="48.896437706771039"/>
    <n v="17.661624885369864"/>
    <n v="13527.279715068493"/>
    <n v="1430.3424164383562"/>
    <n v="2273.2376484821916"/>
    <n v="2499.2126730739724"/>
    <n v="1135.1468499287671"/>
    <n v="9050.0249600219158"/>
    <n v="3298.9047149589046"/>
    <n v="1026.8251918421918"/>
    <n v="1059.6974931221919"/>
    <n v="1504.0879927905444"/>
    <n v="968.14157979994843"/>
    <n v="467.68732802690158"/>
    <n v="2445.510499305894"/>
    <n v="421.3808275068493"/>
    <n v="1492.2264470794521"/>
    <n v="2673.6204289315074"/>
    <n v="1166.5056683835617"/>
    <n v="1641.1548966904456"/>
    <n v="1078.6005747277302"/>
    <n v="494.58295377002969"/>
    <n v="2539.3949467131647"/>
    <n v="26096.782903331503"/>
    <n v="12061.852497290532"/>
    <n v="14034.930406040974"/>
    <n v="2702.7010176741205"/>
    <n v="1850.0496246824068"/>
    <n v="1801.2328107138728"/>
    <n v="1910.8455582441245"/>
    <n v="8264.8290113145249"/>
    <n v="5770.1013947264455"/>
    <n v="3.7962262356164382"/>
    <n v="4.1314458904109586"/>
    <n v="312"/>
    <n v="13"/>
    <n v="138"/>
    <n v="11"/>
    <n v="8"/>
    <n v="174"/>
    <n v="11"/>
    <n v="19"/>
    <n v="813.36482795807024"/>
    <n v="506.88222424437839"/>
    <n v="17"/>
    <n v="33.732170164383568"/>
    <n v="4.1462052339726014"/>
    <n v="6708.1156417409475"/>
    <n v="107"/>
    <n v="0"/>
    <n v="2.0922314336248546"/>
    <n v="131.16757388823339"/>
  </r>
  <r>
    <d v="2011-01-13T00:00:00"/>
    <x v="1"/>
    <x v="8"/>
    <n v="5"/>
    <n v="0.55000000000000004"/>
    <n v="0.82"/>
    <n v="0.4520547945205467"/>
    <n v="116"/>
    <n v="169"/>
    <n v="1.4568965517241379"/>
    <n v="0.37555555555555553"/>
    <n v="91.643937109116649"/>
    <n v="30"/>
    <n v="36"/>
    <n v="15"/>
    <n v="46"/>
    <n v="37.299631515151503"/>
    <n v="46.680139515616432"/>
    <n v="17.305531071351993"/>
    <n v="10630.696704657532"/>
    <n v="1255.4618593150683"/>
    <n v="1852.48998585863"/>
    <n v="2484.5937657534246"/>
    <n v="941.51790009863021"/>
    <n v="6607.5569122619145"/>
    <n v="2461.7756799999993"/>
    <n v="700.20209273424643"/>
    <n v="796.05442928219168"/>
    <n v="1264.7610056592475"/>
    <n v="927.61756804046354"/>
    <n v="394.44798359439585"/>
    <n v="1371.2056447223308"/>
    <n v="317.9660917808219"/>
    <n v="1096.2682739726026"/>
    <n v="1863.6688912328768"/>
    <n v="831.6493518904108"/>
    <n v="1317.0778502535532"/>
    <n v="1028.5845434364296"/>
    <n v="400.67568387358949"/>
    <n v="1363.2145313131396"/>
    <n v="19953.743374865746"/>
    <n v="10611.766286568363"/>
    <n v="9341.9770882973862"/>
    <n v="2633.0179491069071"/>
    <n v="1706.1241240491458"/>
    <n v="1708.3745242852046"/>
    <n v="1789.3952597195907"/>
    <n v="7836.9118571608487"/>
    <n v="1505.0652311365338"/>
    <n v="4.161105534246575"/>
    <n v="4.1790006506849311"/>
    <n v="243"/>
    <n v="9"/>
    <n v="116"/>
    <n v="11"/>
    <n v="6"/>
    <n v="127"/>
    <n v="9"/>
    <n v="15"/>
    <n v="773.58817309553137"/>
    <n v="488.8491131894375"/>
    <n v="15"/>
    <n v="34.353977191780821"/>
    <n v="4.4876124164383553"/>
    <n v="6547.2102365158426"/>
    <n v="107"/>
    <n v="0"/>
    <n v="1.4268637711057839"/>
    <n v="87.308197086891454"/>
  </r>
  <r>
    <d v="2011-01-12T00:00:00"/>
    <x v="1"/>
    <x v="8"/>
    <n v="4"/>
    <n v="0.55000000000000004"/>
    <n v="0.76"/>
    <n v="0.44931506849314945"/>
    <n v="99"/>
    <n v="182"/>
    <n v="1.8383838383838385"/>
    <n v="0.40444444444444444"/>
    <n v="107.52611594520549"/>
    <n v="33"/>
    <n v="38"/>
    <n v="16"/>
    <n v="47"/>
    <n v="38.030137375265284"/>
    <n v="47.938874794520544"/>
    <n v="17.387842313074902"/>
    <n v="10645.085478575344"/>
    <n v="1161.2204909589041"/>
    <n v="1711.6106221834525"/>
    <n v="2322.1165358465755"/>
    <n v="858.25138864043845"/>
    <n v="6914.3274228637811"/>
    <n v="2700.1397536438353"/>
    <n v="767.0219967123287"/>
    <n v="817.22858871452047"/>
    <n v="1112.9456813957017"/>
    <n v="940.77376752894133"/>
    <n v="337.28316320457327"/>
    <n v="1893.3877269414684"/>
    <n v="327.10642796712324"/>
    <n v="1123.8368241972601"/>
    <n v="1922.5114950136988"/>
    <n v="890.19016661917783"/>
    <n v="1208.0498805066463"/>
    <n v="1064.2874622233312"/>
    <n v="362.67698373327221"/>
    <n v="1628.6305873340098"/>
    <n v="20354.341222402192"/>
    <n v="9917.9954852629307"/>
    <n v="10436.34573713926"/>
    <n v="2610.6849391699079"/>
    <n v="1627.8314379301407"/>
    <n v="1696.981820225451"/>
    <n v="1745.3747512269442"/>
    <n v="7680.8729485524436"/>
    <n v="2755.4727885868178"/>
    <n v="3.7715884931506847"/>
    <n v="4.4874470136986293"/>
    <n v="233"/>
    <n v="9"/>
    <n v="99"/>
    <n v="7"/>
    <n v="6"/>
    <n v="134"/>
    <n v="8"/>
    <n v="16"/>
    <n v="642.38102127996024"/>
    <n v="428.23927381418798"/>
    <n v="13"/>
    <n v="34.289457041095893"/>
    <n v="4.2021354871232868"/>
    <n v="6415.725716934774"/>
    <n v="107"/>
    <n v="0"/>
    <n v="1.626682030622314"/>
    <n v="97.535941468591218"/>
  </r>
  <r>
    <d v="2011-01-11T00:00:00"/>
    <x v="1"/>
    <x v="8"/>
    <n v="3"/>
    <n v="0.55000000000000004"/>
    <n v="0.6"/>
    <n v="0.4465753424657522"/>
    <n v="79"/>
    <n v="140"/>
    <n v="1.7721518987341771"/>
    <n v="0.31111111111111112"/>
    <n v="104.3393819178082"/>
    <n v="25"/>
    <n v="31"/>
    <n v="12"/>
    <n v="38"/>
    <n v="34.698950136986305"/>
    <n v="51.227620471232875"/>
    <n v="17.677339459552989"/>
    <n v="8242.811171506848"/>
    <n v="857.86060438356174"/>
    <n v="1425.0501480328765"/>
    <n v="2397.1862030794523"/>
    <n v="688.23559185534248"/>
    <n v="4590.199832922739"/>
    <n v="1943.1412076712331"/>
    <n v="614.73144565479447"/>
    <n v="671.73889946301358"/>
    <n v="881.42482342485391"/>
    <n v="949.2207400619584"/>
    <n v="274.00835694353111"/>
    <n v="1124.957632358698"/>
    <n v="240.83964493150685"/>
    <n v="888.02785841095874"/>
    <n v="1596.3773326027399"/>
    <n v="655.27577950684929"/>
    <n v="995.66200374539744"/>
    <n v="1037.5694588883068"/>
    <n v="311.08586746572155"/>
    <n v="1036.2032853526287"/>
    <n v="15710.803944131505"/>
    <n v="8959.44319349744"/>
    <n v="6751.3607506340659"/>
    <n v="2569.2029076418994"/>
    <n v="1445.6891033328607"/>
    <n v="1576.8071085651529"/>
    <n v="1647.8014814932503"/>
    <n v="7239.5006010331635"/>
    <n v="-488.13985039909858"/>
    <n v="4.0093624109589046"/>
    <n v="4.19582660958904"/>
    <n v="185"/>
    <n v="7"/>
    <n v="79"/>
    <n v="7"/>
    <n v="5"/>
    <n v="106"/>
    <n v="7"/>
    <n v="13"/>
    <n v="685.13497867863362"/>
    <n v="397.1045132887441"/>
    <n v="9"/>
    <n v="35.392069136986301"/>
    <n v="4.331689374246575"/>
    <n v="6439.3387281432369"/>
    <n v="107"/>
    <n v="0"/>
    <n v="1.0484556001266296"/>
    <n v="63.096829445178187"/>
  </r>
  <r>
    <d v="2011-01-10T00:00:00"/>
    <x v="1"/>
    <x v="8"/>
    <n v="2"/>
    <n v="0.55000000000000004"/>
    <n v="0.6"/>
    <n v="0.44383561643835495"/>
    <n v="83"/>
    <n v="129"/>
    <n v="1.5542168674698795"/>
    <n v="0.28666666666666668"/>
    <n v="96.982309740881306"/>
    <n v="22"/>
    <n v="28"/>
    <n v="11"/>
    <n v="34"/>
    <n v="37.312672504109578"/>
    <n v="47.337514129613936"/>
    <n v="18.592660509041096"/>
    <n v="8049.5317084931485"/>
    <n v="881.42575068493124"/>
    <n v="1410.9171792657535"/>
    <n v="2416.5045190356168"/>
    <n v="684.69938519671234"/>
    <n v="4418.8363756799972"/>
    <n v="1865.6336252054789"/>
    <n v="520.71265542575327"/>
    <n v="632.15045730739723"/>
    <n v="953.07209198380133"/>
    <n v="940.71734223672638"/>
    <n v="280.36114228111444"/>
    <n v="844.34616143698724"/>
    <n v="221.69146773698628"/>
    <n v="836.59292054794514"/>
    <n v="1460.9304780821915"/>
    <n v="608.1361683287671"/>
    <n v="1033.6053483291762"/>
    <n v="1008.7504111958671"/>
    <n v="290.21400484785431"/>
    <n v="794.78127032299267"/>
    <n v="15076.805231812601"/>
    <n v="9018.841424372622"/>
    <n v="6057.9638074399772"/>
    <n v="2554.1915094880055"/>
    <n v="1421.3949322660637"/>
    <n v="1592.8620182787022"/>
    <n v="1658.4486454213643"/>
    <n v="7226.8971054541362"/>
    <n v="-1168.9332980141571"/>
    <n v="4.1319771287671223"/>
    <n v="4.4259711506849309"/>
    <n v="178"/>
    <n v="7"/>
    <n v="83"/>
    <n v="7"/>
    <n v="4"/>
    <n v="95"/>
    <n v="6"/>
    <n v="12"/>
    <n v="597.99195082504718"/>
    <n v="411.94431975820589"/>
    <n v="10"/>
    <n v="33.199070493150685"/>
    <n v="4.422328661917807"/>
    <n v="6409.3254800586146"/>
    <n v="107"/>
    <n v="0"/>
    <n v="0.94517961777540682"/>
    <n v="56.616484181682033"/>
  </r>
  <r>
    <d v="2011-01-09T00:00:00"/>
    <x v="1"/>
    <x v="8"/>
    <n v="1"/>
    <n v="0.55000000000000004"/>
    <n v="0.64"/>
    <n v="0.4410958904109577"/>
    <n v="87"/>
    <n v="137"/>
    <n v="1.5747126436781609"/>
    <n v="0.30444444444444446"/>
    <n v="97.404522172886161"/>
    <n v="24"/>
    <n v="29"/>
    <n v="12"/>
    <n v="35"/>
    <n v="37.526902893771002"/>
    <n v="47.954639082739725"/>
    <n v="17.917899248219179"/>
    <n v="8474.1934290410954"/>
    <n v="969.99377621917779"/>
    <n v="1521.6665694825206"/>
    <n v="2414.0083435397264"/>
    <n v="728.84680148515065"/>
    <n v="4779.6654907528764"/>
    <n v="1988.925853369863"/>
    <n v="575.45566899287667"/>
    <n v="627.12647368767125"/>
    <n v="1020.5615358482594"/>
    <n v="965.171529359744"/>
    <n v="299.94150966060408"/>
    <n v="905.8334211818036"/>
    <n v="238.39240206575343"/>
    <n v="858.19689836712314"/>
    <n v="1493.9698999726024"/>
    <n v="662.51056043835604"/>
    <n v="1117.4194649244159"/>
    <n v="1016.945246211933"/>
    <n v="313.06815995036999"/>
    <n v="805.63688975711602"/>
    <n v="15888.764962154519"/>
    <n v="9397.629160462724"/>
    <n v="6491.1358016917966"/>
    <n v="2578.1508771568101"/>
    <n v="1459.6728824688914"/>
    <n v="1605.3299253847081"/>
    <n v="1697.8386651575595"/>
    <n v="7340.9923501679687"/>
    <n v="-849.85654847617388"/>
    <n v="3.9172164164383561"/>
    <n v="4.3082910479452048"/>
    <n v="187"/>
    <n v="7"/>
    <n v="87"/>
    <n v="7"/>
    <n v="5"/>
    <n v="100"/>
    <n v="6"/>
    <n v="12"/>
    <n v="643.38230544929615"/>
    <n v="411.42142347634939"/>
    <n v="11"/>
    <n v="35.709596712328768"/>
    <n v="4.1801094498630134"/>
    <n v="6458.6458208368513"/>
    <n v="107"/>
    <n v="0"/>
    <n v="1.0050304633132423"/>
    <n v="60.664820576558846"/>
  </r>
  <r>
    <d v="2011-01-08T00:00:00"/>
    <x v="1"/>
    <x v="8"/>
    <n v="7"/>
    <n v="0.55000000000000004"/>
    <n v="0.95"/>
    <n v="0.43835616438356045"/>
    <n v="127"/>
    <n v="209"/>
    <n v="1.6456692913385826"/>
    <n v="0.46444444444444444"/>
    <n v="96.337227828713182"/>
    <n v="37"/>
    <n v="45"/>
    <n v="18"/>
    <n v="56"/>
    <n v="37.906178469762779"/>
    <n v="46.760704898630131"/>
    <n v="18.267590275538161"/>
    <n v="12234.827934246574"/>
    <n v="1449.3594575342465"/>
    <n v="2137.5508371287669"/>
    <n v="2321.8379861917806"/>
    <n v="1152.758224109589"/>
    <n v="8072.0403443506848"/>
    <n v="3108.306634520548"/>
    <n v="841.69268817534237"/>
    <n v="1022.9850554301371"/>
    <n v="1414.6281717021172"/>
    <n v="915.23764891898384"/>
    <n v="430.81665822554322"/>
    <n v="2212.3018992793836"/>
    <n v="360.31796975342468"/>
    <n v="1391.7804957808219"/>
    <n v="2313.6959638356161"/>
    <n v="995.27059726027392"/>
    <n v="1601.7378678240739"/>
    <n v="1018.7946401089125"/>
    <n v="450.0801780234093"/>
    <n v="1990.4523406737408"/>
    <n v="23718.236796536989"/>
    <n v="11443.442212233174"/>
    <n v="12274.794584303809"/>
    <n v="2682.4766011559291"/>
    <n v="1860.0347363189401"/>
    <n v="1778.7593159225016"/>
    <n v="1890.2104506524815"/>
    <n v="8211.4811040498516"/>
    <n v="4063.3134802539626"/>
    <n v="3.900921041095891"/>
    <n v="4.4558013698630123"/>
    <n v="283"/>
    <n v="10"/>
    <n v="127"/>
    <n v="11"/>
    <n v="7"/>
    <n v="156"/>
    <n v="10"/>
    <n v="20"/>
    <n v="795.42241617120044"/>
    <n v="530.90047670127774"/>
    <n v="17"/>
    <n v="36.057287671232885"/>
    <n v="4.4522977534246566"/>
    <n v="6401.8515561444201"/>
    <n v="107"/>
    <n v="0"/>
    <n v="1.9173819443724227"/>
    <n v="114.7177063953627"/>
  </r>
  <r>
    <d v="2011-01-07T00:00:00"/>
    <x v="1"/>
    <x v="8"/>
    <n v="6"/>
    <n v="0.55000000000000004"/>
    <n v="1"/>
    <n v="0.4356164383561632"/>
    <n v="141"/>
    <n v="218"/>
    <n v="1.5460992907801419"/>
    <n v="0.48444444444444446"/>
    <n v="95.219816496648207"/>
    <n v="40"/>
    <n v="49"/>
    <n v="19"/>
    <n v="61"/>
    <n v="34.052311612128669"/>
    <n v="46.878879940014407"/>
    <n v="16.455781710990344"/>
    <n v="13425.994126027397"/>
    <n v="1439.229376712329"/>
    <n v="2451.0321531616432"/>
    <n v="2404.169313139726"/>
    <n v="1235.9497370301374"/>
    <n v="8774.0722994082189"/>
    <n v="3030.6557334794516"/>
    <n v="890.69871886027374"/>
    <n v="1003.8026843704109"/>
    <n v="1594.7328099273766"/>
    <n v="932.15853579121074"/>
    <n v="442.92256544691713"/>
    <n v="1955.3432255446317"/>
    <n v="397.72307263561646"/>
    <n v="1414.8465948054793"/>
    <n v="2391.5869596164384"/>
    <n v="1115.7355534027397"/>
    <n v="1626.1124638563485"/>
    <n v="1107.2813622983151"/>
    <n v="505.5962984791754"/>
    <n v="2080.9020558264351"/>
    <n v="25110.272819910137"/>
    <n v="12299.95523913085"/>
    <n v="12810.317580779285"/>
    <n v="2682.8765070713589"/>
    <n v="1946.1110160267619"/>
    <n v="1833.1062068517376"/>
    <n v="1890.2869461312923"/>
    <n v="8352.3806760811513"/>
    <n v="4457.9369046981355"/>
    <n v="4.0433473315068493"/>
    <n v="4.2294643904109588"/>
    <n v="310"/>
    <n v="12"/>
    <n v="141"/>
    <n v="12"/>
    <n v="8"/>
    <n v="169"/>
    <n v="10"/>
    <n v="20"/>
    <n v="863.99307848673857"/>
    <n v="527.18590139032631"/>
    <n v="16"/>
    <n v="34.172675273972608"/>
    <n v="4.3873149753424645"/>
    <n v="6589.9104168863396"/>
    <n v="107"/>
    <n v="0"/>
    <n v="1.943928941424369"/>
    <n v="119.72259421289051"/>
  </r>
  <r>
    <d v="2011-01-06T00:00:00"/>
    <x v="1"/>
    <x v="8"/>
    <n v="5"/>
    <n v="0.55000000000000004"/>
    <n v="0.82"/>
    <n v="0.43287671232876596"/>
    <n v="111"/>
    <n v="184"/>
    <n v="1.6576576576576576"/>
    <n v="0.40888888888888891"/>
    <n v="95.520118225842282"/>
    <n v="32"/>
    <n v="42"/>
    <n v="16"/>
    <n v="51"/>
    <n v="36.228074319141058"/>
    <n v="47.078208039452051"/>
    <n v="17.099438597260274"/>
    <n v="10602.733123068494"/>
    <n v="1154.8522974246575"/>
    <n v="1942.0758105494795"/>
    <n v="2527.6949435835613"/>
    <n v="928.07186587002752"/>
    <n v="6359.742800490083"/>
    <n v="2680.8774996164384"/>
    <n v="753.25132863123281"/>
    <n v="872.0713684602739"/>
    <n v="1311.4891629671176"/>
    <n v="899.17646599393663"/>
    <n v="378.6680269412301"/>
    <n v="1716.8665408056609"/>
    <n v="313.27799671232879"/>
    <n v="1152.3343177643835"/>
    <n v="2116.1046430684928"/>
    <n v="926.34594121643818"/>
    <n v="1412.563042544798"/>
    <n v="1005.5894678467919"/>
    <n v="413.37508021633982"/>
    <n v="1676.5353081537137"/>
    <n v="20571.848515962738"/>
    <n v="10818.70386651328"/>
    <n v="9753.1446494494576"/>
    <n v="2640.7741794724593"/>
    <n v="1663.9352156417858"/>
    <n v="1704.4382426435352"/>
    <n v="1806.5302298717652"/>
    <n v="7815.6778676295453"/>
    <n v="1937.4667818199123"/>
    <n v="4.1301974465753428"/>
    <n v="4.1465936712328766"/>
    <n v="252"/>
    <n v="10"/>
    <n v="111"/>
    <n v="9"/>
    <n v="6"/>
    <n v="141"/>
    <n v="9"/>
    <n v="18"/>
    <n v="729.43819189230646"/>
    <n v="495.82984900256508"/>
    <n v="14"/>
    <n v="33.386761972602741"/>
    <n v="4.4217501764383549"/>
    <n v="6545.0802210022575"/>
    <n v="107"/>
    <n v="1"/>
    <n v="1.4901489852107488"/>
    <n v="91.150884574293997"/>
  </r>
  <r>
    <d v="2011-01-05T00:00:00"/>
    <x v="1"/>
    <x v="8"/>
    <n v="4"/>
    <n v="0.55000000000000004"/>
    <n v="0.76"/>
    <n v="0.43013698630136871"/>
    <n v="105"/>
    <n v="167"/>
    <n v="1.5904761904761904"/>
    <n v="0.37111111111111111"/>
    <n v="95.227340599608596"/>
    <n v="29"/>
    <n v="35"/>
    <n v="15"/>
    <n v="42"/>
    <n v="38.423220452054792"/>
    <n v="49.135516636931492"/>
    <n v="19.363009818082187"/>
    <n v="9998.8707629589026"/>
    <n v="1141.2585058630139"/>
    <n v="1870.0933217385207"/>
    <n v="2452.4933432547946"/>
    <n v="879.07832196558934"/>
    <n v="5938.4642818630109"/>
    <n v="2459.0861089315067"/>
    <n v="737.03274955397239"/>
    <n v="813.24641235945182"/>
    <n v="1219.0563776763486"/>
    <n v="966.93877731667226"/>
    <n v="342.92821822356666"/>
    <n v="1480.4418976283437"/>
    <n v="291.82433301369866"/>
    <n v="1045.7837873095889"/>
    <n v="1900.2486649315069"/>
    <n v="843.93062926027369"/>
    <n v="1281.3692487600651"/>
    <n v="1003.2158937330973"/>
    <n v="368.40052849729273"/>
    <n v="1428.8017435246129"/>
    <n v="19231.281954181919"/>
    <n v="10383.574031165947"/>
    <n v="8847.707923015967"/>
    <n v="2609.3732057846837"/>
    <n v="1595.9634679300757"/>
    <n v="1683.1538402407743"/>
    <n v="1772.2577724748398"/>
    <n v="7660.7482864303729"/>
    <n v="1186.9596365855996"/>
    <n v="3.9591671671232871"/>
    <n v="4.5244355547945201"/>
    <n v="226"/>
    <n v="9"/>
    <n v="105"/>
    <n v="8"/>
    <n v="6"/>
    <n v="121"/>
    <n v="9"/>
    <n v="14"/>
    <n v="693.55533159452068"/>
    <n v="480.7044428428224"/>
    <n v="12"/>
    <n v="33.631238315068494"/>
    <n v="4.5339826268493137"/>
    <n v="6510.146578932312"/>
    <n v="107"/>
    <n v="0"/>
    <n v="1.3590643184054119"/>
    <n v="82.688859093607164"/>
  </r>
  <r>
    <d v="2011-01-04T00:00:00"/>
    <x v="1"/>
    <x v="8"/>
    <n v="3"/>
    <n v="0.55000000000000004"/>
    <n v="0.6"/>
    <n v="0.42739726027397146"/>
    <n v="82"/>
    <n v="127"/>
    <n v="1.5487804878048781"/>
    <n v="0.28222222222222221"/>
    <n v="96.25859506849315"/>
    <n v="22"/>
    <n v="27"/>
    <n v="11"/>
    <n v="34"/>
    <n v="37.68107794911937"/>
    <n v="48.907026302166855"/>
    <n v="17.124223078356163"/>
    <n v="7893.2047956164379"/>
    <n v="881.5933545205479"/>
    <n v="1365.8117576942466"/>
    <n v="2462.1131393753426"/>
    <n v="727.41151729972614"/>
    <n v="4219.4617357676689"/>
    <n v="1846.3728195068493"/>
    <n v="537.97728932383541"/>
    <n v="582.22358466410958"/>
    <n v="888.05730785604919"/>
    <n v="948.0799828074089"/>
    <n v="266.8750042799677"/>
    <n v="863.56139855136871"/>
    <n v="233.08592113972603"/>
    <n v="798.52500515068505"/>
    <n v="1344.0459686575341"/>
    <n v="614.44145990136974"/>
    <n v="1039.5631151641871"/>
    <n v="1063.1321966871501"/>
    <n v="290.55061255621837"/>
    <n v="596.85243044175945"/>
    <n v="14731.470198481091"/>
    <n v="9051.5946337202968"/>
    <n v="5679.8755647607968"/>
    <n v="2566.3882524388364"/>
    <n v="1441.2222316666621"/>
    <n v="1573.9280527951826"/>
    <n v="1674.9445841424274"/>
    <n v="7256.4831210431084"/>
    <n v="-1576.6075562823144"/>
    <n v="3.9706406465753412"/>
    <n v="4.4980532876712322"/>
    <n v="176"/>
    <n v="6"/>
    <n v="82"/>
    <n v="7"/>
    <n v="4"/>
    <n v="94"/>
    <n v="6"/>
    <n v="11"/>
    <n v="611.08171412271304"/>
    <n v="380.3320107876408"/>
    <n v="11"/>
    <n v="33.944485917808223"/>
    <n v="4.3047654838356157"/>
    <n v="6526.4359208209717"/>
    <n v="107"/>
    <n v="0"/>
    <n v="0.87028749437967601"/>
    <n v="53.082949203371932"/>
  </r>
  <r>
    <d v="2011-01-03T00:00:00"/>
    <x v="1"/>
    <x v="8"/>
    <n v="2"/>
    <n v="0.55000000000000004"/>
    <n v="0.6"/>
    <n v="0.42465753424657421"/>
    <n v="80"/>
    <n v="128"/>
    <n v="1.6"/>
    <n v="0.28444444444444444"/>
    <n v="98.155746986301352"/>
    <n v="22"/>
    <n v="27"/>
    <n v="11"/>
    <n v="33"/>
    <n v="36.634752250489242"/>
    <n v="49.62975988841842"/>
    <n v="17.309387907347446"/>
    <n v="7852.4597589041086"/>
    <n v="906.00921369863011"/>
    <n v="1431.1003163178079"/>
    <n v="2399.0343435616437"/>
    <n v="694.75010735342482"/>
    <n v="4233.5842053698625"/>
    <n v="1795.1028602739727"/>
    <n v="545.92735877260259"/>
    <n v="571.20980094246568"/>
    <n v="899.10737851493468"/>
    <n v="923.57355004345152"/>
    <n v="262.18906926620258"/>
    <n v="827.37002216445239"/>
    <n v="228.73332427397261"/>
    <n v="813.87329227397254"/>
    <n v="1443.6727408219176"/>
    <n v="594.21940076712326"/>
    <n v="991.62394027506502"/>
    <n v="1029.0805932142866"/>
    <n v="310.2456701675099"/>
    <n v="749.54855448012427"/>
    <n v="14751.207750728769"/>
    <n v="8940.7049687143262"/>
    <n v="5810.5027820144387"/>
    <n v="2554.5386388470683"/>
    <n v="1434.7737071903912"/>
    <n v="1571.8207660800836"/>
    <n v="1639.7976132514937"/>
    <n v="7200.9307253690367"/>
    <n v="-1390.4279433545944"/>
    <n v="3.8353604383561644"/>
    <n v="4.3369593835616431"/>
    <n v="173"/>
    <n v="6"/>
    <n v="80"/>
    <n v="6"/>
    <n v="5"/>
    <n v="93"/>
    <n v="6"/>
    <n v="12"/>
    <n v="622.17165549452056"/>
    <n v="403.52322538540432"/>
    <n v="10"/>
    <n v="33.295702808219183"/>
    <n v="4.283015117808219"/>
    <n v="6395.3193978970367"/>
    <n v="107"/>
    <n v="0"/>
    <n v="0.90855552639405279"/>
    <n v="54.303764317891954"/>
  </r>
  <r>
    <d v="2011-01-02T00:00:00"/>
    <x v="1"/>
    <x v="8"/>
    <n v="1"/>
    <n v="0.55000000000000004"/>
    <n v="0.64"/>
    <n v="0.42191780821917696"/>
    <n v="91"/>
    <n v="143"/>
    <n v="1.5714285714285714"/>
    <n v="0.31777777777777777"/>
    <n v="96.736525757639626"/>
    <n v="26"/>
    <n v="30"/>
    <n v="13"/>
    <n v="38"/>
    <n v="35.262742191780816"/>
    <n v="48.29983379506848"/>
    <n v="18.3899314197837"/>
    <n v="8803.023843945206"/>
    <n v="902.73372230136999"/>
    <n v="1512.9409788493151"/>
    <n v="2454.6958494904102"/>
    <n v="766.08894987221913"/>
    <n v="4972.0317880346302"/>
    <n v="1974.7135627397256"/>
    <n v="627.89783933589024"/>
    <n v="698.81739395178056"/>
    <n v="1002.1842616822061"/>
    <n v="900.95145195390171"/>
    <n v="294.9829896265536"/>
    <n v="1103.3100927647351"/>
    <n v="266.82285688767121"/>
    <n v="906.3949234849315"/>
    <n v="1563.840399452055"/>
    <n v="691.00433358904093"/>
    <n v="1027.9012967396402"/>
    <n v="1040.4198518494757"/>
    <n v="310.88890862317885"/>
    <n v="1048.8524562014038"/>
    <n v="16435.24887568767"/>
    <n v="9311.0545386868998"/>
    <n v="7124.1943370007693"/>
    <n v="2565.2553736322157"/>
    <n v="1429.8003157310709"/>
    <n v="1611.5693836767393"/>
    <n v="1704.8887294097287"/>
    <n v="7311.5138024497546"/>
    <n v="-187.31946544898437"/>
    <n v="3.9380584438356157"/>
    <n v="4.2714851095890412"/>
    <n v="198"/>
    <n v="7"/>
    <n v="91"/>
    <n v="8"/>
    <n v="5"/>
    <n v="107"/>
    <n v="8"/>
    <n v="12"/>
    <n v="676.24653974456351"/>
    <n v="410.86330902105823"/>
    <n v="11"/>
    <n v="34.7773938630137"/>
    <n v="4.5162506520547936"/>
    <n v="6448.2714521995604"/>
    <n v="107"/>
    <n v="0"/>
    <n v="1.1048223372436727"/>
    <n v="66.581255485988493"/>
  </r>
  <r>
    <d v="2011-01-01T00:00:00"/>
    <x v="1"/>
    <x v="8"/>
    <n v="7"/>
    <n v="0.55000000000000004"/>
    <n v="0.95"/>
    <n v="0.41917808219177971"/>
    <n v="136"/>
    <n v="208"/>
    <n v="1.5294117647058822"/>
    <n v="0.4622222222222222"/>
    <n v="90.844537022562434"/>
    <n v="36"/>
    <n v="45"/>
    <n v="17"/>
    <n v="57"/>
    <n v="36.809279556232028"/>
    <n v="52.482006870846078"/>
    <n v="16.894071661081469"/>
    <n v="12354.857035068491"/>
    <n v="1396.6814799315066"/>
    <n v="2243.6001288197258"/>
    <n v="2314.0811593972608"/>
    <n v="1166.4334919539729"/>
    <n v="8027.4237348290389"/>
    <n v="2981.551644054794"/>
    <n v="892.19411680438327"/>
    <n v="962.96208468164377"/>
    <n v="1442.5856196665579"/>
    <n v="923.51814142316846"/>
    <n v="423.01697068496583"/>
    <n v="2047.5871137661286"/>
    <n v="372.08493606575337"/>
    <n v="1308.8500273095888"/>
    <n v="2327.459474849315"/>
    <n v="992.80720938082175"/>
    <n v="1636.4611669271715"/>
    <n v="1055.972737757724"/>
    <n v="466.68172165735467"/>
    <n v="1842.0860212632285"/>
    <n v="23589.448008146297"/>
    <n v="11672.351138287901"/>
    <n v="11917.096869858397"/>
    <n v="2686.4594847243097"/>
    <n v="1837.1516813620051"/>
    <n v="1790.7867519005272"/>
    <n v="1865.0562115404821"/>
    <n v="8179.4541295273239"/>
    <n v="3737.6427403310727"/>
    <n v="3.8345338520547942"/>
    <n v="4.2451252260273966"/>
    <n v="291"/>
    <n v="11"/>
    <n v="136"/>
    <n v="12"/>
    <n v="8"/>
    <n v="155"/>
    <n v="11"/>
    <n v="20"/>
    <n v="841.78158531925874"/>
    <n v="557.82414635493842"/>
    <n v="17"/>
    <n v="33.922338205479456"/>
    <n v="4.5377110684931496"/>
    <n v="6442.7396263576011"/>
    <n v="112"/>
    <n v="1"/>
    <n v="1.8496940061189031"/>
    <n v="106.40265062373568"/>
  </r>
  <r>
    <d v="2010-12-31T00:00:00"/>
    <x v="2"/>
    <x v="9"/>
    <n v="6"/>
    <n v="0.67"/>
    <n v="1"/>
    <n v="0.41643835616438246"/>
    <n v="169"/>
    <n v="261"/>
    <n v="1.544378698224852"/>
    <n v="0.57999999999999996"/>
    <n v="96.432963034773437"/>
    <n v="48"/>
    <n v="58"/>
    <n v="22"/>
    <n v="72"/>
    <n v="33.819304698888601"/>
    <n v="52.280475966425904"/>
    <n v="16.712919621369863"/>
    <n v="16297.170752876711"/>
    <n v="1694.6930071232878"/>
    <n v="2972.0938796186301"/>
    <n v="2486.6991833424659"/>
    <n v="1442.3786432876714"/>
    <n v="11090.692053751232"/>
    <n v="3584.8462980821914"/>
    <n v="1150.1704712613698"/>
    <n v="1203.3302127386303"/>
    <n v="1879.7206680211555"/>
    <n v="1022.7564912186991"/>
    <n v="565.42064072278697"/>
    <n v="2470.4491821195502"/>
    <n v="480.47534906301371"/>
    <n v="1686.1947532273971"/>
    <n v="2868.541165479452"/>
    <n v="1249.4688562849315"/>
    <n v="2102.4720972068781"/>
    <n v="1108.41414912962"/>
    <n v="580.87209371486756"/>
    <n v="2492.921784003428"/>
    <n v="30214.890866136986"/>
    <n v="14160.827846262773"/>
    <n v="16054.063019874211"/>
    <n v="2710.3007666143317"/>
    <n v="2174.9841033549837"/>
    <n v="1898.2695213076686"/>
    <n v="1991.3002505539357"/>
    <n v="8774.8546418309197"/>
    <n v="7279.2083780432931"/>
    <n v="4.0204738849315067"/>
    <n v="4.349111890410958"/>
    <n v="369"/>
    <n v="15"/>
    <n v="169"/>
    <n v="16"/>
    <n v="11"/>
    <n v="200"/>
    <n v="15"/>
    <n v="26"/>
    <n v="1102.5540595782056"/>
    <n v="710.91904899234157"/>
    <n v="22"/>
    <n v="34.201393972602737"/>
    <n v="4.4511328657534239"/>
    <n v="6786.1104369822497"/>
    <n v="112"/>
    <n v="0"/>
    <n v="2.3657238073203795"/>
    <n v="143.33984839173402"/>
  </r>
  <r>
    <d v="2010-12-30T00:00:00"/>
    <x v="2"/>
    <x v="9"/>
    <n v="5"/>
    <n v="0.67"/>
    <n v="0.79999999999999993"/>
    <n v="0.41369863013698521"/>
    <n v="135"/>
    <n v="207"/>
    <n v="1.5333333333333334"/>
    <n v="0.46"/>
    <n v="92.033825665753412"/>
    <n v="37"/>
    <n v="45"/>
    <n v="18"/>
    <n v="57"/>
    <n v="34.525166626127621"/>
    <n v="47.720277803835607"/>
    <n v="16.402551101831286"/>
    <n v="12424.566464876711"/>
    <n v="1429.5386531506847"/>
    <n v="2207.2558260111778"/>
    <n v="2661.0788736000004"/>
    <n v="1174.6989994152329"/>
    <n v="7811.0714190009849"/>
    <n v="2831.0636633424651"/>
    <n v="858.96500046904089"/>
    <n v="934.9454128043833"/>
    <n v="1566.4856478614299"/>
    <n v="1020.7026125133353"/>
    <n v="430.82750050059866"/>
    <n v="1606.9583157405252"/>
    <n v="362.89527060821922"/>
    <n v="1327.8296179726026"/>
    <n v="2325.2890564109584"/>
    <n v="1018.1223746630135"/>
    <n v="1694.9441178683587"/>
    <n v="1170.4433059578289"/>
    <n v="503.95850879939331"/>
    <n v="1664.7903870292125"/>
    <n v="23513.215514298077"/>
    <n v="12430.395392527356"/>
    <n v="11082.820121770723"/>
    <n v="2605.4709210564806"/>
    <n v="1801.7777887146376"/>
    <n v="1778.4444110085587"/>
    <n v="1886.4579709587329"/>
    <n v="8072.1510917384094"/>
    <n v="3010.6690300323116"/>
    <n v="4.1429411506849299"/>
    <n v="4.3097168219178075"/>
    <n v="292"/>
    <n v="11"/>
    <n v="135"/>
    <n v="11"/>
    <n v="8"/>
    <n v="157"/>
    <n v="12"/>
    <n v="17"/>
    <n v="850.50103912223551"/>
    <n v="557.46787939736021"/>
    <n v="16"/>
    <n v="34.102364493150688"/>
    <n v="4.1096008536986295"/>
    <n v="6936.6015289163488"/>
    <n v="112"/>
    <n v="0"/>
    <n v="1.597730542192771"/>
    <n v="98.953751087238601"/>
  </r>
  <r>
    <d v="2010-12-29T00:00:00"/>
    <x v="2"/>
    <x v="9"/>
    <n v="4"/>
    <n v="0.67"/>
    <n v="0.73333333333333339"/>
    <n v="0.41095890410958796"/>
    <n v="124"/>
    <n v="183"/>
    <n v="1.4758064516129032"/>
    <n v="0.40666666666666668"/>
    <n v="93.284854971277085"/>
    <n v="31"/>
    <n v="38"/>
    <n v="15"/>
    <n v="47"/>
    <n v="36.155684574151273"/>
    <n v="52.8784165479452"/>
    <n v="17.947497730107841"/>
    <n v="11567.322016438358"/>
    <n v="1286.7676739726026"/>
    <n v="2177.5674508273974"/>
    <n v="2660.9990400000002"/>
    <n v="1053.5596968328769"/>
    <n v="6961.9635027506865"/>
    <n v="2494.7422356164379"/>
    <n v="793.17624821917798"/>
    <n v="843.53239331506848"/>
    <n v="1345.7302285201129"/>
    <n v="969.08202907960924"/>
    <n v="415.07100141944005"/>
    <n v="1401.5676181315221"/>
    <n v="331.65481068493148"/>
    <n v="1186.825091506849"/>
    <n v="2031.3789657534246"/>
    <n v="858.01871342465745"/>
    <n v="1526.9281393089584"/>
    <n v="1154.2797309643377"/>
    <n v="453.08804588367923"/>
    <n v="1273.5816652128865"/>
    <n v="21393.418148931512"/>
    <n v="11756.305362836412"/>
    <n v="9637.1127860950965"/>
    <n v="2598.2215818973832"/>
    <n v="1745.4386958866642"/>
    <n v="1741.658085013466"/>
    <n v="1795.2988409562217"/>
    <n v="7880.6172037537344"/>
    <n v="1756.4955823413657"/>
    <n v="3.9720378082191776"/>
    <n v="4.4354058219178079"/>
    <n v="255"/>
    <n v="9"/>
    <n v="124"/>
    <n v="12"/>
    <n v="8"/>
    <n v="131"/>
    <n v="9"/>
    <n v="14"/>
    <n v="950.34293349359268"/>
    <n v="479.29248059115065"/>
    <n v="17"/>
    <n v="34.86284794520548"/>
    <n v="4.2693510136986292"/>
    <n v="6862.9380655618534"/>
    <n v="112"/>
    <n v="1"/>
    <n v="1.4042255217854902"/>
    <n v="86.04564987584908"/>
  </r>
  <r>
    <d v="2010-12-28T00:00:00"/>
    <x v="2"/>
    <x v="9"/>
    <n v="3"/>
    <n v="0.67"/>
    <n v="0.55555555555555558"/>
    <n v="0.40821917808219071"/>
    <n v="97"/>
    <n v="163"/>
    <n v="1.6804123711340206"/>
    <n v="0.36222222222222222"/>
    <n v="97.325942889422393"/>
    <n v="28"/>
    <n v="34"/>
    <n v="13"/>
    <n v="44"/>
    <n v="39.128198547061416"/>
    <n v="50.752084418630133"/>
    <n v="18.128310038405974"/>
    <n v="9440.6164602739718"/>
    <n v="952.96746347031956"/>
    <n v="1590.5222647232879"/>
    <n v="2686.9555978520548"/>
    <n v="837.43617928767139"/>
    <n v="5278.6698818812765"/>
    <n v="2425.9483099178078"/>
    <n v="659.77709744219169"/>
    <n v="797.64564168986283"/>
    <n v="1001.9125139893611"/>
    <n v="988.27216839808523"/>
    <n v="301.06697016296943"/>
    <n v="1592.1193964994463"/>
    <n v="280.80639581917808"/>
    <n v="1067.5913592986301"/>
    <n v="1753.5110662465752"/>
    <n v="766.54930481095892"/>
    <n v="1111.7035660777842"/>
    <n v="1147.1841192953548"/>
    <n v="340.90038878380665"/>
    <n v="1268.6700520183967"/>
    <n v="18145.413098969497"/>
    <n v="10005.953768570374"/>
    <n v="8139.4593303991196"/>
    <n v="2517.9046017308283"/>
    <n v="1509.6537507716466"/>
    <n v="1599.3062875435201"/>
    <n v="1670.2607785736245"/>
    <n v="7297.1254186196193"/>
    <n v="842.33391177950307"/>
    <n v="3.8566627726027396"/>
    <n v="4.5350144383561641"/>
    <n v="216"/>
    <n v="8"/>
    <n v="97"/>
    <n v="8"/>
    <n v="5"/>
    <n v="119"/>
    <n v="8"/>
    <n v="14"/>
    <n v="685.503943754837"/>
    <n v="423.59274248831213"/>
    <n v="12"/>
    <n v="34.695100808219181"/>
    <n v="4.4723013534246565"/>
    <n v="6836.7355669301569"/>
    <n v="112"/>
    <n v="0"/>
    <n v="1.1905476306221852"/>
    <n v="72.673744021420717"/>
  </r>
  <r>
    <d v="2010-12-27T00:00:00"/>
    <x v="2"/>
    <x v="9"/>
    <n v="2"/>
    <n v="0.67"/>
    <n v="0.55555555555555558"/>
    <n v="0.40547945205479347"/>
    <n v="97"/>
    <n v="146"/>
    <n v="1.5051546391752577"/>
    <n v="0.32444444444444442"/>
    <n v="89.487853128089256"/>
    <n v="25"/>
    <n v="30"/>
    <n v="13"/>
    <n v="40"/>
    <n v="39.465887999999993"/>
    <n v="45.265022473846145"/>
    <n v="16.974152315999998"/>
    <n v="8680.3217534246578"/>
    <n v="978.51189162861476"/>
    <n v="1616.1776271780825"/>
    <n v="2731.1355206136982"/>
    <n v="774.14462965479458"/>
    <n v="4537.3758676066973"/>
    <n v="2170.6238399999997"/>
    <n v="588.44529215999989"/>
    <n v="678.96609263999994"/>
    <n v="996.76492485443464"/>
    <n v="995.32306827824289"/>
    <n v="322.55660782825521"/>
    <n v="1123.3906238390671"/>
    <n v="250.21808640000003"/>
    <n v="911.71880959999999"/>
    <n v="1560.9116160000001"/>
    <n v="682.25541119999991"/>
    <n v="1135.3506173828359"/>
    <n v="1143.4885510286099"/>
    <n v="338.21562140117567"/>
    <n v="788.04913338737833"/>
    <n v="16501.972793053275"/>
    <n v="10053.15716822013"/>
    <n v="6448.8156248331434"/>
    <n v="2516.1163147541101"/>
    <n v="1454.1014858030849"/>
    <n v="1589.4476599629047"/>
    <n v="1692.9474095659623"/>
    <n v="7252.6128700860627"/>
    <n v="-803.79724525291749"/>
    <n v="3.8800264438356158"/>
    <n v="4.1568147123287664"/>
    <n v="205"/>
    <n v="7"/>
    <n v="97"/>
    <n v="8"/>
    <n v="6"/>
    <n v="108"/>
    <n v="7"/>
    <n v="12"/>
    <n v="739.17947303352639"/>
    <n v="407.20599461349741"/>
    <n v="12"/>
    <n v="33.426840328767121"/>
    <n v="4.4030202717808207"/>
    <n v="6882.8401917238389"/>
    <n v="112"/>
    <n v="0"/>
    <n v="0.93694106578087033"/>
    <n v="57.578710936010211"/>
  </r>
  <r>
    <d v="2010-12-26T00:00:00"/>
    <x v="2"/>
    <x v="9"/>
    <n v="1"/>
    <n v="0.67"/>
    <n v="0.60000000000000009"/>
    <n v="0.40273972602739622"/>
    <n v="100"/>
    <n v="170"/>
    <n v="1.7"/>
    <n v="0.37777777777777777"/>
    <n v="100.28212348931507"/>
    <n v="30"/>
    <n v="36"/>
    <n v="15"/>
    <n v="46"/>
    <n v="35.249149555832297"/>
    <n v="49.868951566027391"/>
    <n v="17.805109405122096"/>
    <n v="10028.212348931507"/>
    <n v="1117.4270426301373"/>
    <n v="1664.3018927658084"/>
    <n v="2582.655051747945"/>
    <n v="858.59816557413728"/>
    <n v="6040.0842814737543"/>
    <n v="2326.4438706849314"/>
    <n v="748.0342734904109"/>
    <n v="819.0350326356164"/>
    <n v="1072.0654190776393"/>
    <n v="991.24729809784731"/>
    <n v="331.21936743838535"/>
    <n v="1498.9810921970866"/>
    <n v="320.005997260274"/>
    <n v="1062.6053347945206"/>
    <n v="1789.287264931507"/>
    <n v="868.94440504109571"/>
    <n v="1211.5746682706063"/>
    <n v="1134.1353958768157"/>
    <n v="368.18861183038871"/>
    <n v="1326.9443260495866"/>
    <n v="19079.995570400002"/>
    <n v="10213.985870679573"/>
    <n v="8866.0096997204273"/>
    <n v="2548.5405359044121"/>
    <n v="1542.9396928429417"/>
    <n v="1618.4622384011795"/>
    <n v="1710.2553101905373"/>
    <n v="7420.1977773390718"/>
    <n v="1445.8119223813574"/>
    <n v="3.7726116821917803"/>
    <n v="4.3910707602739718"/>
    <n v="227"/>
    <n v="8"/>
    <n v="100"/>
    <n v="9"/>
    <n v="5"/>
    <n v="127"/>
    <n v="9"/>
    <n v="16"/>
    <n v="714.7777154123047"/>
    <n v="471.3645835854079"/>
    <n v="13"/>
    <n v="33.809180808219182"/>
    <n v="4.1133838641095881"/>
    <n v="6746.8701744461378"/>
    <n v="112"/>
    <n v="0"/>
    <n v="1.3140922339517602"/>
    <n v="79.16080089036096"/>
  </r>
  <r>
    <d v="2010-12-25T00:00:00"/>
    <x v="2"/>
    <x v="9"/>
    <n v="7"/>
    <n v="0.67"/>
    <n v="0.94444444444444442"/>
    <n v="0.39999999999999897"/>
    <n v="161"/>
    <n v="243"/>
    <n v="1.5093167701863355"/>
    <n v="0.54"/>
    <n v="94.027161904761911"/>
    <n v="45"/>
    <n v="51"/>
    <n v="22"/>
    <n v="64"/>
    <n v="37.408675499999994"/>
    <n v="46.273993396363629"/>
    <n v="17.671085752500002"/>
    <n v="15138.373066666667"/>
    <n v="1626.10474"/>
    <n v="2617.10052864"/>
    <n v="2600.8013951999997"/>
    <n v="1392.3996172800003"/>
    <n v="10154.176265546666"/>
    <n v="3591.2328479999996"/>
    <n v="1018.0278547199998"/>
    <n v="1130.9494881600001"/>
    <n v="1729.8433619458181"/>
    <n v="969.97718043635518"/>
    <n v="535.13747342109389"/>
    <n v="2505.2521750767319"/>
    <n v="421.70958720000004"/>
    <n v="1614.7828224000004"/>
    <n v="2670.2735400000001"/>
    <n v="1199.2831487999999"/>
    <n v="1989.4323776148142"/>
    <n v="1170.0500213166515"/>
    <n v="595.01643394621306"/>
    <n v="2151.5502655223222"/>
    <n v="28410.737095946664"/>
    <n v="13599.758389800943"/>
    <n v="14810.978706145721"/>
    <n v="2689.6939779184604"/>
    <n v="1995.879276893598"/>
    <n v="1840.5940364423627"/>
    <n v="1964.743403026845"/>
    <n v="8490.9106942812668"/>
    <n v="6320.0680118644541"/>
    <n v="3.8078664"/>
    <n v="4.5601500000000001"/>
    <n v="343"/>
    <n v="13"/>
    <n v="161"/>
    <n v="14"/>
    <n v="10"/>
    <n v="182"/>
    <n v="13"/>
    <n v="21"/>
    <n v="985.38656513590058"/>
    <n v="604.33281613907195"/>
    <n v="20"/>
    <n v="34.398000000000003"/>
    <n v="4.1910207999999995"/>
    <n v="6892.5837792877746"/>
    <n v="112"/>
    <n v="1"/>
    <n v="2.1488282450265945"/>
    <n v="132.24088130487252"/>
  </r>
  <r>
    <d v="2010-12-24T00:00:00"/>
    <x v="2"/>
    <x v="9"/>
    <n v="6"/>
    <n v="0.67"/>
    <n v="1"/>
    <n v="0.39726027397260172"/>
    <n v="175"/>
    <n v="255"/>
    <n v="1.4571428571428571"/>
    <n v="0.56666666666666665"/>
    <n v="90.93521321330725"/>
    <n v="45"/>
    <n v="55"/>
    <n v="21"/>
    <n v="65"/>
    <n v="36.303554958904094"/>
    <n v="51.121332493150661"/>
    <n v="18.713800875869332"/>
    <n v="15913.662312328768"/>
    <n v="1778.3779712328767"/>
    <n v="3018.8709361972606"/>
    <n v="2626.7566250958898"/>
    <n v="1431.0598740164385"/>
    <n v="10615.352848252054"/>
    <n v="3630.3554958904097"/>
    <n v="1073.5479823561639"/>
    <n v="1216.3970569315065"/>
    <n v="1842.8507626013622"/>
    <n v="1032.6558768591735"/>
    <n v="585.68436647254737"/>
    <n v="2459.1095292449959"/>
    <n v="450.31892671232879"/>
    <n v="1705.9477084931507"/>
    <n v="2872.4660136986295"/>
    <n v="1258.3712613698629"/>
    <n v="2096.3093860017652"/>
    <n v="1158.4319419411745"/>
    <n v="608.22247941652381"/>
    <n v="2424.1401029145081"/>
    <n v="29899.444729013692"/>
    <n v="14400.842248602135"/>
    <n v="15498.602480411559"/>
    <n v="2683.3598293538598"/>
    <n v="2061.6484228412801"/>
    <n v="1892.4265513552436"/>
    <n v="2050.3980465169334"/>
    <n v="8687.832850067316"/>
    <n v="6810.7696303442408"/>
    <n v="3.8748092054794516"/>
    <n v="4.3427054794520545"/>
    <n v="361"/>
    <n v="14"/>
    <n v="175"/>
    <n v="15"/>
    <n v="12"/>
    <n v="186"/>
    <n v="13"/>
    <n v="22"/>
    <n v="1091.8317757334794"/>
    <n v="651.29938283687045"/>
    <n v="21"/>
    <n v="33.989297808219185"/>
    <n v="4.134717189041095"/>
    <n v="6964.5323073793261"/>
    <n v="112"/>
    <n v="0"/>
    <n v="2.2253615600274967"/>
    <n v="138.38037928938891"/>
  </r>
  <r>
    <d v="2010-12-23T00:00:00"/>
    <x v="2"/>
    <x v="9"/>
    <n v="5"/>
    <n v="0.67"/>
    <n v="0.79999999999999993"/>
    <n v="0.39452054794520447"/>
    <n v="130"/>
    <n v="231"/>
    <n v="1.7769230769230768"/>
    <n v="0.51333333333333331"/>
    <n v="103.32902675152792"/>
    <n v="43"/>
    <n v="50"/>
    <n v="20"/>
    <n v="63"/>
    <n v="34.298593095890404"/>
    <n v="50.903027956602742"/>
    <n v="16.975922094246574"/>
    <n v="13432.773477698629"/>
    <n v="1352.8778625753421"/>
    <n v="2336.8215659730408"/>
    <n v="2556.390095605479"/>
    <n v="1147.181283608548"/>
    <n v="8745.258395086903"/>
    <n v="3189.7691579178077"/>
    <n v="1018.0605591320548"/>
    <n v="1069.4830919375343"/>
    <n v="1481.7904924749137"/>
    <n v="1051.8412211279415"/>
    <n v="442.10333618876837"/>
    <n v="2301.5777591957735"/>
    <n v="433.62508398904106"/>
    <n v="1569.1967663342466"/>
    <n v="2451.5348012054792"/>
    <n v="1084.6247576547944"/>
    <n v="1639.7347663346563"/>
    <n v="1176.2254022137383"/>
    <n v="464.77942857072793"/>
    <n v="2258.2418120644388"/>
    <n v="25601.945558444932"/>
    <n v="12296.867592097813"/>
    <n v="13305.077966347115"/>
    <n v="2632.3135270059347"/>
    <n v="1868.6968992864176"/>
    <n v="1769.7965415579101"/>
    <n v="1891.4224876955159"/>
    <n v="8162.2294555457784"/>
    <n v="5142.8485108013401"/>
    <n v="4.0566222904109583"/>
    <n v="4.1817417534246575"/>
    <n v="306"/>
    <n v="12"/>
    <n v="130"/>
    <n v="12"/>
    <n v="8"/>
    <n v="176"/>
    <n v="13"/>
    <n v="23"/>
    <n v="929.29122233647206"/>
    <n v="608.67307836646842"/>
    <n v="16"/>
    <n v="33.546090410958904"/>
    <n v="4.3808422619178078"/>
    <n v="6890.3075405519066"/>
    <n v="112"/>
    <n v="0"/>
    <n v="1.9309846313886581"/>
    <n v="118.7953389852421"/>
  </r>
  <r>
    <d v="2010-12-22T00:00:00"/>
    <x v="2"/>
    <x v="9"/>
    <n v="4"/>
    <n v="0.67"/>
    <n v="0.73333333333333339"/>
    <n v="0.39178082191780722"/>
    <n v="128"/>
    <n v="199"/>
    <n v="1.5546875"/>
    <n v="0.44222222222222224"/>
    <n v="91.436836345890413"/>
    <n v="35"/>
    <n v="45"/>
    <n v="18"/>
    <n v="54"/>
    <n v="35.264638432876716"/>
    <n v="44.209395984657526"/>
    <n v="17.128538667397262"/>
    <n v="11703.915052273973"/>
    <n v="1303.7935047123287"/>
    <n v="2178.0710732554521"/>
    <n v="2491.2341252383558"/>
    <n v="1087.5763900247673"/>
    <n v="7250.8269684677252"/>
    <n v="2821.1710746301374"/>
    <n v="795.76912772383548"/>
    <n v="924.94108803945221"/>
    <n v="1426.7492364960003"/>
    <n v="1048.7755924520411"/>
    <n v="395.40571053989476"/>
    <n v="1670.9507509054888"/>
    <n v="374.27967650958908"/>
    <n v="1283.4148849972603"/>
    <n v="2215.1566908493151"/>
    <n v="945.91493260273967"/>
    <n v="1452.5332220381301"/>
    <n v="1155.5659301808921"/>
    <n v="432.7212622709435"/>
    <n v="1777.945770468938"/>
    <n v="22368.35603233863"/>
    <n v="11668.632542496476"/>
    <n v="10699.723489842152"/>
    <n v="2596.9726598575216"/>
    <n v="1766.4142477828111"/>
    <n v="1739.9646696047471"/>
    <n v="1799.8585164427218"/>
    <n v="7903.2100936878014"/>
    <n v="2796.5133961543524"/>
    <n v="4.0244956931506852"/>
    <n v="4.4072481849315066"/>
    <n v="280"/>
    <n v="10"/>
    <n v="128"/>
    <n v="10"/>
    <n v="7"/>
    <n v="152"/>
    <n v="10"/>
    <n v="19"/>
    <n v="764.58583597512336"/>
    <n v="547.74332661282995"/>
    <n v="16"/>
    <n v="34.892115041095892"/>
    <n v="4.3374967539726024"/>
    <n v="6773.153775757306"/>
    <n v="112"/>
    <n v="0"/>
    <n v="1.5797254638066764"/>
    <n v="95.533245445019219"/>
  </r>
  <r>
    <d v="2010-12-21T00:00:00"/>
    <x v="2"/>
    <x v="9"/>
    <n v="3"/>
    <n v="0.67"/>
    <n v="0.55555555555555558"/>
    <n v="0.38904109589040997"/>
    <n v="93"/>
    <n v="153"/>
    <n v="1.6451612903225807"/>
    <n v="0.34"/>
    <n v="99.899452094073752"/>
    <n v="26"/>
    <n v="32"/>
    <n v="14"/>
    <n v="42"/>
    <n v="38.068328219178071"/>
    <n v="45.213187395381588"/>
    <n v="17.371477156086101"/>
    <n v="9290.6490447488595"/>
    <n v="979.69682283105033"/>
    <n v="1584.4881323835618"/>
    <n v="2605.6954320657528"/>
    <n v="803.10068304657545"/>
    <n v="5277.0616200840195"/>
    <n v="2207.9630367123282"/>
    <n v="632.98462353534228"/>
    <n v="729.60204055561621"/>
    <n v="1070.5429013985938"/>
    <n v="970.87208900577423"/>
    <n v="308.58665231573758"/>
    <n v="1220.5480580831811"/>
    <n v="269.66499494794527"/>
    <n v="975.76904416438356"/>
    <n v="1762.1981067945203"/>
    <n v="753.28675594520553"/>
    <n v="1156.7130760921566"/>
    <n v="1142.8298549456824"/>
    <n v="325.80688160944737"/>
    <n v="1135.5690892047685"/>
    <n v="17601.814470235251"/>
    <n v="9968.6357028632829"/>
    <n v="7633.1787673719691"/>
    <n v="2530.7569278780006"/>
    <n v="1519.1020963954797"/>
    <n v="1576.3729196781749"/>
    <n v="1696.4093739944929"/>
    <n v="7322.6413179461479"/>
    <n v="310.53744942582034"/>
    <n v="3.8260269369863007"/>
    <n v="4.5328620821917802"/>
    <n v="207"/>
    <n v="8"/>
    <n v="93"/>
    <n v="8"/>
    <n v="5"/>
    <n v="114"/>
    <n v="8"/>
    <n v="13"/>
    <n v="697.98597008007073"/>
    <n v="432.89503944844046"/>
    <n v="11"/>
    <n v="33.382058356164386"/>
    <n v="4.4928775013698621"/>
    <n v="6744.0029183196102"/>
    <n v="112"/>
    <n v="0"/>
    <n v="1.1318468956525767"/>
    <n v="68.153381851535443"/>
  </r>
  <r>
    <d v="2010-12-20T00:00:00"/>
    <x v="2"/>
    <x v="9"/>
    <n v="2"/>
    <n v="0.67"/>
    <n v="0.55555555555555558"/>
    <n v="0.38630136986301272"/>
    <n v="90"/>
    <n v="149"/>
    <n v="1.6555555555555554"/>
    <n v="0.33111111111111113"/>
    <n v="103.92391415525114"/>
    <n v="26"/>
    <n v="33"/>
    <n v="13"/>
    <n v="41"/>
    <n v="36.189472037148825"/>
    <n v="50.400444248345629"/>
    <n v="17.175622053698628"/>
    <n v="9353.1522739726024"/>
    <n v="948.98459391172003"/>
    <n v="1558.9317346191783"/>
    <n v="2493.6876272219179"/>
    <n v="839.18652913972619"/>
    <n v="5410.3309769035004"/>
    <n v="2135.1788501917808"/>
    <n v="655.20577522849317"/>
    <n v="704.20050420164375"/>
    <n v="1078.8692847736215"/>
    <n v="963.76389131644544"/>
    <n v="325.40882102801419"/>
    <n v="1126.5431325038367"/>
    <n v="271.97289064109594"/>
    <n v="931.85316506301376"/>
    <n v="1674.9474460821916"/>
    <n v="742.22883839999997"/>
    <n v="1134.1808082435716"/>
    <n v="1140.2711772353018"/>
    <n v="323.45795157690975"/>
    <n v="1023.0924031305184"/>
    <n v="17417.724337692543"/>
    <n v="9857.7578251546856"/>
    <n v="7559.966512537856"/>
    <n v="2531.4162975075365"/>
    <n v="1509.41860416588"/>
    <n v="1575.1785373570779"/>
    <n v="1666.1307145334342"/>
    <n v="7282.1441535639278"/>
    <n v="277.82235897393002"/>
    <n v="3.8256140712328763"/>
    <n v="4.5065054383561636"/>
    <n v="203"/>
    <n v="8"/>
    <n v="90"/>
    <n v="8"/>
    <n v="5"/>
    <n v="113"/>
    <n v="8"/>
    <n v="15"/>
    <n v="706.59418425278545"/>
    <n v="481.99084897093695"/>
    <n v="11"/>
    <n v="35.795361095890414"/>
    <n v="4.1989750224657527"/>
    <n v="6622.8557337796947"/>
    <n v="112"/>
    <n v="0"/>
    <n v="1.1414964807369203"/>
    <n v="67.49970100480229"/>
  </r>
  <r>
    <d v="2010-12-19T00:00:00"/>
    <x v="2"/>
    <x v="9"/>
    <n v="1"/>
    <n v="0.67"/>
    <n v="0.60000000000000009"/>
    <n v="0.38356164383561547"/>
    <n v="99"/>
    <n v="178"/>
    <n v="1.797979797979798"/>
    <n v="0.39555555555555555"/>
    <n v="103.30758535491906"/>
    <n v="31"/>
    <n v="40"/>
    <n v="15"/>
    <n v="46"/>
    <n v="35.316356673741083"/>
    <n v="51.777250954520554"/>
    <n v="17.871502292555093"/>
    <n v="10227.450950136987"/>
    <n v="1107.8547287671233"/>
    <n v="1675.058650441644"/>
    <n v="2696.6418095342469"/>
    <n v="861.32728819726049"/>
    <n v="6102.2779307309575"/>
    <n v="2507.4613238356169"/>
    <n v="776.65876431780828"/>
    <n v="822.08910545753429"/>
    <n v="1171.9332631414086"/>
    <n v="983.96025719376871"/>
    <n v="323.19878711356603"/>
    <n v="1627.1168861622159"/>
    <n v="305.76588361643832"/>
    <n v="1198.4009468493152"/>
    <n v="1894.7517720547944"/>
    <n v="904.81147265753418"/>
    <n v="1185.9839643144451"/>
    <n v="1139.973290533716"/>
    <n v="375.87919375865215"/>
    <n v="1601.8936265712691"/>
    <n v="19745.244947693151"/>
    <n v="10413.956504228709"/>
    <n v="9331.288443464442"/>
    <n v="2531.6573051874607"/>
    <n v="1527.9559450653685"/>
    <n v="1633.2390888667824"/>
    <n v="1728.3996379240598"/>
    <n v="7421.2519770436711"/>
    <n v="1910.0364664207709"/>
    <n v="3.8964782465753425"/>
    <n v="4.4844935616438351"/>
    <n v="231"/>
    <n v="9"/>
    <n v="99"/>
    <n v="9"/>
    <n v="6"/>
    <n v="132"/>
    <n v="9"/>
    <n v="17"/>
    <n v="792.88299214744734"/>
    <n v="488.30606055808585"/>
    <n v="11"/>
    <n v="34.216203287671235"/>
    <n v="4.3629896986301366"/>
    <n v="6845.9012014116997"/>
    <n v="112"/>
    <n v="1"/>
    <n v="1.363047489137037"/>
    <n v="83.315075388075371"/>
  </r>
  <r>
    <d v="2010-12-18T00:00:00"/>
    <x v="2"/>
    <x v="9"/>
    <n v="7"/>
    <n v="0.67"/>
    <n v="0.94444444444444442"/>
    <n v="0.38082191780821822"/>
    <n v="163"/>
    <n v="262"/>
    <n v="1.6073619631901841"/>
    <n v="0.5822222222222222"/>
    <n v="95.836147286326565"/>
    <n v="45"/>
    <n v="57"/>
    <n v="23"/>
    <n v="67"/>
    <n v="37.640336193392415"/>
    <n v="48.022017613150666"/>
    <n v="18.896597115420153"/>
    <n v="15621.292007671229"/>
    <n v="1621.222937458143"/>
    <n v="2606.8212939221917"/>
    <n v="2649.7094384219181"/>
    <n v="1429.405101922192"/>
    <n v="10556.579110863071"/>
    <n v="3839.3142917260261"/>
    <n v="1104.5064051024654"/>
    <n v="1266.0720067331504"/>
    <n v="1791.9119353316094"/>
    <n v="1054.7171115077933"/>
    <n v="516.69096351329802"/>
    <n v="2846.572693208941"/>
    <n v="469.33423979178087"/>
    <n v="1667.1255990356165"/>
    <n v="3034.7310767671229"/>
    <n v="1321.4433560547943"/>
    <n v="1949.1477786192502"/>
    <n v="1164.5246197729691"/>
    <n v="591.67470172137098"/>
    <n v="2787.2871715357232"/>
    <n v="29945.041920340325"/>
    <n v="13754.602944732591"/>
    <n v="16190.438975607734"/>
    <n v="2673.3325812885068"/>
    <n v="2055.7237244550847"/>
    <n v="1885.9415169415129"/>
    <n v="1975.9086629188814"/>
    <n v="8590.9064856039877"/>
    <n v="7599.5324900037467"/>
    <n v="3.876260646575342"/>
    <n v="4.4711665068493147"/>
    <n v="355"/>
    <n v="14"/>
    <n v="163"/>
    <n v="13"/>
    <n v="10"/>
    <n v="192"/>
    <n v="12"/>
    <n v="25"/>
    <n v="943.4142588228525"/>
    <n v="648.13979366171827"/>
    <n v="21"/>
    <n v="32.912081041095888"/>
    <n v="4.103667890410958"/>
    <n v="7007.6172347334868"/>
    <n v="112"/>
    <n v="0"/>
    <n v="2.3104057246961616"/>
    <n v="144.55749085364047"/>
  </r>
  <r>
    <d v="2010-12-17T00:00:00"/>
    <x v="2"/>
    <x v="9"/>
    <n v="6"/>
    <n v="0.67"/>
    <n v="1"/>
    <n v="0.37808219178082098"/>
    <n v="160"/>
    <n v="260"/>
    <n v="1.625"/>
    <n v="0.57777777777777772"/>
    <n v="101.74155772602741"/>
    <n v="45"/>
    <n v="60"/>
    <n v="24"/>
    <n v="67"/>
    <n v="34.240785242009132"/>
    <n v="45.57380773150684"/>
    <n v="17.285737518217132"/>
    <n v="16278.649236164385"/>
    <n v="1822.8540947945201"/>
    <n v="2760.2548846816439"/>
    <n v="2542.9159422246576"/>
    <n v="1483.2217516536989"/>
    <n v="11315.110752398905"/>
    <n v="3595.282450410959"/>
    <n v="1093.7713855561642"/>
    <n v="1158.1444137205478"/>
    <n v="1893.649853962266"/>
    <n v="999.06925466223925"/>
    <n v="540.36997987944108"/>
    <n v="2414.1091611837242"/>
    <n v="473.22403397260274"/>
    <n v="1674.4594936986305"/>
    <n v="2893.779655890411"/>
    <n v="1239.0026380273973"/>
    <n v="2035.4100189767498"/>
    <n v="1180.0292422214259"/>
    <n v="581.65682223547867"/>
    <n v="2483.369738155387"/>
    <n v="30229.167402235616"/>
    <n v="14016.577750497601"/>
    <n v="16212.589651738015"/>
    <n v="2689.6725130324526"/>
    <n v="2130.8053860977407"/>
    <n v="1921.3054170402283"/>
    <n v="2018.1557098128128"/>
    <n v="8759.9390259832344"/>
    <n v="7452.6506257547808"/>
    <n v="3.8243754739726024"/>
    <n v="4.1539961506849306"/>
    <n v="356"/>
    <n v="13"/>
    <n v="160"/>
    <n v="15"/>
    <n v="11"/>
    <n v="196"/>
    <n v="14"/>
    <n v="25"/>
    <n v="1102.7887940160001"/>
    <n v="683.11466556966275"/>
    <n v="19"/>
    <n v="34.499848273972603"/>
    <n v="4.4750113665753419"/>
    <n v="6873.7524495342859"/>
    <n v="112"/>
    <n v="0"/>
    <n v="2.3586228585867186"/>
    <n v="144.75526474766085"/>
  </r>
  <r>
    <d v="2010-12-16T00:00:00"/>
    <x v="2"/>
    <x v="9"/>
    <n v="5"/>
    <n v="0.67"/>
    <n v="0.79999999999999993"/>
    <n v="0.37534246575342373"/>
    <n v="139"/>
    <n v="202"/>
    <n v="1.4532374100719425"/>
    <n v="0.44888888888888889"/>
    <n v="90.126076505765241"/>
    <n v="34"/>
    <n v="45"/>
    <n v="17"/>
    <n v="57"/>
    <n v="35.717227103173229"/>
    <n v="49.731783133344074"/>
    <n v="16.312406952328768"/>
    <n v="12527.524634301368"/>
    <n v="1357.2846930410958"/>
    <n v="2235.9379248394516"/>
    <n v="2537.6342202739725"/>
    <n v="1171.5978012756161"/>
    <n v="7939.6393809534247"/>
    <n v="2821.6609411506852"/>
    <n v="845.44031326684922"/>
    <n v="929.80719628273971"/>
    <n v="1423.9224626872458"/>
    <n v="1038.4750311021189"/>
    <n v="456.52177013160787"/>
    <n v="1677.9891867793021"/>
    <n v="348.8325503671233"/>
    <n v="1274.6733501369863"/>
    <n v="2237.0311299178074"/>
    <n v="966.44245111232863"/>
    <n v="1550.4711744983576"/>
    <n v="1116.5012433044992"/>
    <n v="476.96907983544548"/>
    <n v="1683.0379838959429"/>
    <n v="23308.697259576977"/>
    <n v="12008.030707948317"/>
    <n v="11300.66655162867"/>
    <n v="2609.1639445763021"/>
    <n v="1852.1860390456136"/>
    <n v="1766.2542809509516"/>
    <n v="1882.287866484301"/>
    <n v="8109.8921310571686"/>
    <n v="3190.7744205714907"/>
    <n v="4.065434367123288"/>
    <n v="4.2275002328767117"/>
    <n v="292"/>
    <n v="11"/>
    <n v="139"/>
    <n v="12"/>
    <n v="8"/>
    <n v="153"/>
    <n v="12"/>
    <n v="20"/>
    <n v="855.42013617108489"/>
    <n v="610.49291794425562"/>
    <n v="19"/>
    <n v="34.194063821917808"/>
    <n v="4.3755194509589028"/>
    <n v="6779.9416503416323"/>
    <n v="112"/>
    <n v="0"/>
    <n v="1.6667793226596934"/>
    <n v="100.89880849668455"/>
  </r>
  <r>
    <d v="2010-12-15T00:00:00"/>
    <x v="2"/>
    <x v="9"/>
    <n v="4"/>
    <n v="0.67"/>
    <n v="0.73333333333333339"/>
    <n v="0.37260273972602648"/>
    <n v="122"/>
    <n v="205"/>
    <n v="1.680327868852459"/>
    <n v="0.45555555555555555"/>
    <n v="99.984095245452494"/>
    <n v="35"/>
    <n v="44"/>
    <n v="18"/>
    <n v="55"/>
    <n v="36.796825885208946"/>
    <n v="50.053954290410957"/>
    <n v="17.015900754171852"/>
    <n v="12198.059619945205"/>
    <n v="1307.772375890411"/>
    <n v="2104.6172617854249"/>
    <n v="2688.5102297424655"/>
    <n v="1058.1165133150687"/>
    <n v="7654.5879909926562"/>
    <n v="2906.9492449315067"/>
    <n v="900.97117722739722"/>
    <n v="935.87454147945186"/>
    <n v="1303.9371197364949"/>
    <n v="1060.6890093278359"/>
    <n v="425.06489554613842"/>
    <n v="1954.1039390278866"/>
    <n v="374.24234761643839"/>
    <n v="1288.1923401643835"/>
    <n v="2295.0898224657535"/>
    <n v="1015.6429597808216"/>
    <n v="1529.7844432605716"/>
    <n v="1146.6821126134889"/>
    <n v="439.00863119732344"/>
    <n v="1857.6922829560128"/>
    <n v="23222.794429501366"/>
    <n v="11756.410216524813"/>
    <n v="11466.384212976556"/>
    <n v="2588.0889360760466"/>
    <n v="1768.268211045523"/>
    <n v="1714.8914859234169"/>
    <n v="1813.8132567983498"/>
    <n v="7885.0618898433368"/>
    <n v="3581.3223231332158"/>
    <n v="4.1164510684931503"/>
    <n v="4.4876166575342458"/>
    <n v="274"/>
    <n v="10"/>
    <n v="122"/>
    <n v="10"/>
    <n v="7"/>
    <n v="152"/>
    <n v="11"/>
    <n v="18"/>
    <n v="815.33727936336311"/>
    <n v="532.24368232699737"/>
    <n v="16"/>
    <n v="34.886942904109588"/>
    <n v="4.1550957019178076"/>
    <n v="6966.3525005446281"/>
    <n v="112"/>
    <n v="0"/>
    <n v="1.6459666966436333"/>
    <n v="102.37843047300497"/>
  </r>
  <r>
    <d v="2010-12-14T00:00:00"/>
    <x v="2"/>
    <x v="9"/>
    <n v="3"/>
    <n v="0.67"/>
    <n v="0.55555555555555558"/>
    <n v="0.36986301369862923"/>
    <n v="89"/>
    <n v="147"/>
    <n v="1.651685393258427"/>
    <n v="0.32666666666666666"/>
    <n v="98.240651788004712"/>
    <n v="27"/>
    <n v="32"/>
    <n v="13"/>
    <n v="40"/>
    <n v="35.538998504759689"/>
    <n v="47.553940997260263"/>
    <n v="16.741215902465754"/>
    <n v="8743.4180091324197"/>
    <n v="951.17641171993921"/>
    <n v="1564.0432714520548"/>
    <n v="2527.0717137534248"/>
    <n v="772.76268361643849"/>
    <n v="4830.716752030442"/>
    <n v="2096.8009117808215"/>
    <n v="618.20123296438339"/>
    <n v="669.64863609863016"/>
    <n v="1068.7172621272969"/>
    <n v="977.74593622771886"/>
    <n v="298.66815841341599"/>
    <n v="1039.5194240754031"/>
    <n v="264.41220649315068"/>
    <n v="962.65388186301379"/>
    <n v="1674.9160668493153"/>
    <n v="718.18713073972606"/>
    <n v="1112.7446140092918"/>
    <n v="1108.0189768080497"/>
    <n v="351.10421129381081"/>
    <n v="1048.3014838340539"/>
    <n v="16699.414487641403"/>
    <n v="9780.8768277015006"/>
    <n v="6918.5376599398996"/>
    <n v="2527.1401924885977"/>
    <n v="1449.7234022409873"/>
    <n v="1605.799396103527"/>
    <n v="1664.7031695619191"/>
    <n v="7247.3661603950313"/>
    <n v="-328.82850045512896"/>
    <n v="3.7993906849315064"/>
    <n v="4.413536198630136"/>
    <n v="201"/>
    <n v="8"/>
    <n v="89"/>
    <n v="7"/>
    <n v="5"/>
    <n v="112"/>
    <n v="7"/>
    <n v="12"/>
    <n v="655.80373062767421"/>
    <n v="397.83478373750182"/>
    <n v="11"/>
    <n v="33.754489041095894"/>
    <n v="4.4702529041095884"/>
    <n v="6634.5487807800719"/>
    <n v="112"/>
    <n v="0"/>
    <n v="1.0428045506248336"/>
    <n v="61.772657678034818"/>
  </r>
  <r>
    <d v="2010-12-13T00:00:00"/>
    <x v="2"/>
    <x v="9"/>
    <n v="2"/>
    <n v="0.67"/>
    <n v="0.55555555555555558"/>
    <n v="0.36712328767123198"/>
    <n v="96"/>
    <n v="159"/>
    <n v="1.65625"/>
    <n v="0.35333333333333333"/>
    <n v="94.83308493150686"/>
    <n v="28"/>
    <n v="34"/>
    <n v="14"/>
    <n v="40"/>
    <n v="36.649044991604072"/>
    <n v="45.70525642050881"/>
    <n v="19.013036113232879"/>
    <n v="9103.9761534246591"/>
    <n v="1024.9641643835619"/>
    <n v="1597.714157063014"/>
    <n v="2493.1637875726024"/>
    <n v="828.89437755616439"/>
    <n v="5209.1679956164398"/>
    <n v="2272.2407894794524"/>
    <n v="639.87358988712333"/>
    <n v="760.52144452931509"/>
    <n v="1056.3131457003697"/>
    <n v="1045.4591037705206"/>
    <n v="325.14745760937126"/>
    <n v="1245.716116815629"/>
    <n v="273.74332142465749"/>
    <n v="1049.383690520548"/>
    <n v="1785.2631430684928"/>
    <n v="743.43123813698628"/>
    <n v="1086.8346893122314"/>
    <n v="1140.4420376588371"/>
    <n v="319.80472971035135"/>
    <n v="1304.7399364692651"/>
    <n v="17653.397534854797"/>
    <n v="9893.773485953463"/>
    <n v="7759.6240489013344"/>
    <n v="2520.6807876059952"/>
    <n v="1494.7358079023761"/>
    <n v="1611.2951868881898"/>
    <n v="1690.0482548076595"/>
    <n v="7316.7600372042207"/>
    <n v="442.86401169711371"/>
    <n v="3.77919402739726"/>
    <n v="4.2396580410958906"/>
    <n v="212"/>
    <n v="8"/>
    <n v="96"/>
    <n v="8"/>
    <n v="6"/>
    <n v="116"/>
    <n v="8"/>
    <n v="14"/>
    <n v="717.46679698630135"/>
    <n v="460.27787548073934"/>
    <n v="11"/>
    <n v="33.482950027397266"/>
    <n v="4.1591426498630133"/>
    <n v="6695.6095590867562"/>
    <n v="112"/>
    <n v="0"/>
    <n v="1.1589122663776865"/>
    <n v="69.282357579476198"/>
  </r>
  <r>
    <d v="2010-12-12T00:00:00"/>
    <x v="2"/>
    <x v="9"/>
    <n v="1"/>
    <n v="0.67"/>
    <n v="0.60000000000000009"/>
    <n v="0.36438356164383473"/>
    <n v="101"/>
    <n v="151"/>
    <n v="1.495049504950495"/>
    <n v="0.33555555555555555"/>
    <n v="93.961619448257167"/>
    <n v="27"/>
    <n v="34"/>
    <n v="13"/>
    <n v="40"/>
    <n v="34.563122382214239"/>
    <n v="48.349489609441505"/>
    <n v="18.054455219013693"/>
    <n v="9490.1235642739739"/>
    <n v="1029.1226763287671"/>
    <n v="1658.1554622877809"/>
    <n v="2664.8466474082188"/>
    <n v="870.9835204523838"/>
    <n v="5325.2606104543574"/>
    <n v="2108.3504653150685"/>
    <n v="628.54336492273956"/>
    <n v="722.1782087605477"/>
    <n v="1153.1712912295291"/>
    <n v="975.66513847747433"/>
    <n v="327.62129522894975"/>
    <n v="1002.6143140624033"/>
    <n v="263.22693652602743"/>
    <n v="966.21760192876707"/>
    <n v="1655.3830440821916"/>
    <n v="759.63122709041079"/>
    <n v="1159.1788712275345"/>
    <n v="1144.6545142487155"/>
    <n v="372.66486112879517"/>
    <n v="967.96056302235206"/>
    <n v="17622.777089228493"/>
    <n v="10326.941601689381"/>
    <n v="7295.8354875391133"/>
    <n v="2530.3985921256804"/>
    <n v="1553.8033394470531"/>
    <n v="1641.2076673143893"/>
    <n v="1715.7830586841767"/>
    <n v="7441.1926575712996"/>
    <n v="-145.35717003218724"/>
    <n v="4.0280670246575339"/>
    <n v="4.373884602739726"/>
    <n v="215"/>
    <n v="8"/>
    <n v="101"/>
    <n v="9"/>
    <n v="6"/>
    <n v="114"/>
    <n v="8"/>
    <n v="15"/>
    <n v="771.38400447748268"/>
    <n v="495.60111994321863"/>
    <n v="14"/>
    <n v="33.831473890410962"/>
    <n v="4.4440474553424654"/>
    <n v="6809.4851738349535"/>
    <n v="112"/>
    <n v="1"/>
    <n v="1.071422479275369"/>
    <n v="65.14138828159922"/>
  </r>
  <r>
    <d v="2010-12-11T00:00:00"/>
    <x v="2"/>
    <x v="9"/>
    <n v="7"/>
    <n v="0.67"/>
    <n v="0.94444444444444442"/>
    <n v="0.36164383561643748"/>
    <n v="161"/>
    <n v="269"/>
    <n v="1.670807453416149"/>
    <n v="0.59777777777777774"/>
    <n v="99.736630134717387"/>
    <n v="46"/>
    <n v="58"/>
    <n v="24"/>
    <n v="76"/>
    <n v="35.559833947312953"/>
    <n v="46.744230893424657"/>
    <n v="16.547122295428984"/>
    <n v="16057.5974516895"/>
    <n v="1738.6203609132422"/>
    <n v="2585.6500786849315"/>
    <n v="2690.789769468493"/>
    <n v="1402.3681652515068"/>
    <n v="11117.409799197812"/>
    <n v="3698.2227305205474"/>
    <n v="1121.8615414421918"/>
    <n v="1257.5812944526028"/>
    <n v="1794.0885797315766"/>
    <n v="1046.4073648550473"/>
    <n v="525.24212609206677"/>
    <n v="2711.9274957366511"/>
    <n v="487.75585867397257"/>
    <n v="1698.5115044821921"/>
    <n v="3017.2162577534245"/>
    <n v="1308.5683026410959"/>
    <n v="1991.194495709829"/>
    <n v="1112.7864463439596"/>
    <n v="588.33191276661705"/>
    <n v="2819.7390687302795"/>
    <n v="30385.935302568771"/>
    <n v="13736.858938904028"/>
    <n v="16649.076363664743"/>
    <n v="2665.298686582214"/>
    <n v="2047.1793493680568"/>
    <n v="1854.3262188230867"/>
    <n v="1991.6061643649887"/>
    <n v="8558.4104191383467"/>
    <n v="8090.6659445263958"/>
    <n v="4.1344551780821908"/>
    <n v="4.3388767123287675"/>
    <n v="365"/>
    <n v="15"/>
    <n v="161"/>
    <n v="13"/>
    <n v="9"/>
    <n v="204"/>
    <n v="15"/>
    <n v="26"/>
    <n v="912.63215090005269"/>
    <n v="676.44735734228584"/>
    <n v="20"/>
    <n v="33.525421424657537"/>
    <n v="4.1847823364383556"/>
    <n v="6982.2225299332713"/>
    <n v="112"/>
    <n v="0"/>
    <n v="2.3844952366225796"/>
    <n v="148.65246753272092"/>
  </r>
  <r>
    <d v="2010-12-10T00:00:00"/>
    <x v="2"/>
    <x v="9"/>
    <n v="6"/>
    <n v="0.67"/>
    <n v="1"/>
    <n v="0.35890410958904023"/>
    <n v="162"/>
    <n v="256"/>
    <n v="1.5802469135802468"/>
    <n v="0.56888888888888889"/>
    <n v="97.920124038559109"/>
    <n v="43"/>
    <n v="55"/>
    <n v="22"/>
    <n v="69"/>
    <n v="38.283540540117421"/>
    <n v="46.520572085080943"/>
    <n v="16.997659743752234"/>
    <n v="15863.060094246575"/>
    <n v="1684.5975205479451"/>
    <n v="2879.0523210871233"/>
    <n v="2500.7459840876709"/>
    <n v="1502.2095866038355"/>
    <n v="10665.649723015889"/>
    <n v="3751.7869729315071"/>
    <n v="1023.4525858717807"/>
    <n v="1172.8385223189041"/>
    <n v="1918.3468896072563"/>
    <n v="1019.0791902208443"/>
    <n v="578.57638784360222"/>
    <n v="2432.0756134504891"/>
    <n v="438.02544604931501"/>
    <n v="1652.7287730849316"/>
    <n v="2698.9319364383559"/>
    <n v="1256.4123816328768"/>
    <n v="1962.3519753055532"/>
    <n v="1183.5053773344052"/>
    <n v="615.07555049708753"/>
    <n v="2285.1656340684331"/>
    <n v="29541.834233122187"/>
    <n v="14158.943262587378"/>
    <n v="15382.890970534811"/>
    <n v="2703.5893562881938"/>
    <n v="2144.9209510448454"/>
    <n v="1889.2495577208097"/>
    <n v="2017.1593992684418"/>
    <n v="8754.9192643222905"/>
    <n v="6627.9717062125183"/>
    <n v="3.8373093698630134"/>
    <n v="4.3429207739726019"/>
    <n v="351"/>
    <n v="13"/>
    <n v="162"/>
    <n v="15"/>
    <n v="10"/>
    <n v="189"/>
    <n v="14"/>
    <n v="22"/>
    <n v="1062.0382549041094"/>
    <n v="669.71475574699105"/>
    <n v="21"/>
    <n v="33.288214438356164"/>
    <n v="4.3703416854794517"/>
    <n v="6866.202036673476"/>
    <n v="112"/>
    <n v="1"/>
    <n v="2.2403784345948963"/>
    <n v="137.34724080834653"/>
  </r>
  <r>
    <d v="2010-12-09T00:00:00"/>
    <x v="2"/>
    <x v="9"/>
    <n v="5"/>
    <n v="0.67"/>
    <n v="0.79999999999999993"/>
    <n v="0.35616438356164298"/>
    <n v="128"/>
    <n v="219"/>
    <n v="1.7109375"/>
    <n v="0.48666666666666669"/>
    <n v="104.21475534246575"/>
    <n v="39"/>
    <n v="48"/>
    <n v="19"/>
    <n v="62"/>
    <n v="36.351086896551713"/>
    <n v="46.172435115789462"/>
    <n v="17.068918877419353"/>
    <n v="13339.488683835616"/>
    <n v="1357.4255802739724"/>
    <n v="2282.5672956493149"/>
    <n v="2513.6816903013691"/>
    <n v="1100.201501667945"/>
    <n v="8800.4637764909585"/>
    <n v="3162.5445599999994"/>
    <n v="877.27626719999978"/>
    <n v="1058.2729703999998"/>
    <n v="1542.1928163299322"/>
    <n v="981.64304528386015"/>
    <n v="432.37201371143698"/>
    <n v="2141.8859222747697"/>
    <n v="385.33287600000006"/>
    <n v="1432.158336"/>
    <n v="2473.1843400000002"/>
    <n v="1084.3009919999997"/>
    <n v="1602.3083765619099"/>
    <n v="1084.032344325251"/>
    <n v="476.0728805172584"/>
    <n v="2212.5629425955808"/>
    <n v="25169.984605709589"/>
    <n v="12015.071964348279"/>
    <n v="13154.912641361308"/>
    <n v="2621.2585506148107"/>
    <n v="1795.153252502259"/>
    <n v="1764.9804297989285"/>
    <n v="1860.3457902392302"/>
    <n v="8041.7380231552279"/>
    <n v="5113.1746182060824"/>
    <n v="3.987206136986301"/>
    <n v="4.4901277397260255"/>
    <n v="296"/>
    <n v="12"/>
    <n v="128"/>
    <n v="12"/>
    <n v="7"/>
    <n v="168"/>
    <n v="10"/>
    <n v="19"/>
    <n v="875.25436925589031"/>
    <n v="510.29778800256929"/>
    <n v="15"/>
    <n v="32.982021780821917"/>
    <n v="4.3183780821917805"/>
    <n v="6676.3639204023293"/>
    <n v="112"/>
    <n v="0"/>
    <n v="1.9703708183373818"/>
    <n v="117.45457715501168"/>
  </r>
  <r>
    <d v="2010-12-08T00:00:00"/>
    <x v="2"/>
    <x v="9"/>
    <n v="4"/>
    <n v="0.67"/>
    <n v="0.73333333333333339"/>
    <n v="0.35342465753424573"/>
    <n v="123"/>
    <n v="206"/>
    <n v="1.6747967479674797"/>
    <n v="0.45777777777777778"/>
    <n v="100.18054017953001"/>
    <n v="37"/>
    <n v="46"/>
    <n v="18"/>
    <n v="55"/>
    <n v="36.718210281564616"/>
    <n v="50.019852637808214"/>
    <n v="17.27776222278456"/>
    <n v="12322.206442082192"/>
    <n v="1303.9412008584475"/>
    <n v="2113.5580195068496"/>
    <n v="2511.0041543013699"/>
    <n v="1048.7548257770961"/>
    <n v="7952.8306433553225"/>
    <n v="3047.6114533698633"/>
    <n v="900.35734748054779"/>
    <n v="950.2769222531507"/>
    <n v="1365.823792827475"/>
    <n v="964.42775739581043"/>
    <n v="417.72958496547676"/>
    <n v="2150.2645879147994"/>
    <n v="375.40133339178089"/>
    <n v="1384.3414194849313"/>
    <n v="2364.9689468493152"/>
    <n v="956.65083406027395"/>
    <n v="1482.1541621571748"/>
    <n v="1168.2401473523023"/>
    <n v="463.51868762520661"/>
    <n v="1967.4495366516173"/>
    <n v="23605.755899830503"/>
    <n v="11535.21113190876"/>
    <n v="12070.54476792174"/>
    <n v="2605.6332040238167"/>
    <n v="1762.6908890047857"/>
    <n v="1731.9052110521634"/>
    <n v="1808.3836810056855"/>
    <n v="7908.6129850864518"/>
    <n v="4161.9317828352914"/>
    <n v="4.0342369315068494"/>
    <n v="4.3076271986301364"/>
    <n v="279"/>
    <n v="11"/>
    <n v="123"/>
    <n v="12"/>
    <n v="8"/>
    <n v="156"/>
    <n v="10"/>
    <n v="17"/>
    <n v="922.49056903826261"/>
    <n v="475.61211955190112"/>
    <n v="15"/>
    <n v="34.433627794520547"/>
    <n v="4.4089196832876709"/>
    <n v="6728.1786222685359"/>
    <n v="112"/>
    <n v="0"/>
    <n v="1.7940285841953347"/>
    <n v="107.77272114215839"/>
  </r>
  <r>
    <d v="2010-12-07T00:00:00"/>
    <x v="2"/>
    <x v="9"/>
    <n v="3"/>
    <n v="0.67"/>
    <n v="0.55555555555555558"/>
    <n v="0.35068493150684849"/>
    <n v="89"/>
    <n v="152"/>
    <n v="1.7078651685393258"/>
    <n v="0.33777777777777779"/>
    <n v="105.38631745934022"/>
    <n v="27"/>
    <n v="32"/>
    <n v="14"/>
    <n v="42"/>
    <n v="35.80568550917112"/>
    <n v="46.353927305518589"/>
    <n v="17.349776989432481"/>
    <n v="9379.3822538812801"/>
    <n v="958.15886210045676"/>
    <n v="1644.4664795178082"/>
    <n v="2622.8147185972607"/>
    <n v="797.73567254794523"/>
    <n v="5272.5242453187229"/>
    <n v="2112.535445041096"/>
    <n v="648.95498227726023"/>
    <n v="728.69063355616424"/>
    <n v="1021.2704610415453"/>
    <n v="991.6931108091527"/>
    <n v="299.64857246945496"/>
    <n v="1177.5689165543677"/>
    <n v="275.91221233972601"/>
    <n v="1000.7290080438357"/>
    <n v="1607.3931870684933"/>
    <n v="775.34643971506864"/>
    <n v="1150.9933281086248"/>
    <n v="1082.3380602182478"/>
    <n v="333.65082938425462"/>
    <n v="1092.3986294559961"/>
    <n v="17487.103024023381"/>
    <n v="9944.6112326942948"/>
    <n v="7542.4917913290865"/>
    <n v="2519.2993734808197"/>
    <n v="1462.3981626346831"/>
    <n v="1604.9117079240568"/>
    <n v="1677.4952732691779"/>
    <n v="7264.1045173087377"/>
    <n v="278.38727402034874"/>
    <n v="3.8835221260273971"/>
    <n v="4.3029970410958898"/>
    <n v="204"/>
    <n v="8"/>
    <n v="89"/>
    <n v="7"/>
    <n v="5"/>
    <n v="115"/>
    <n v="8"/>
    <n v="15"/>
    <n v="682.92362301074343"/>
    <n v="462.52242886403053"/>
    <n v="12"/>
    <n v="34.334330301369867"/>
    <n v="4.4735467747945199"/>
    <n v="6712.2853884093165"/>
    <n v="112"/>
    <n v="0"/>
    <n v="1.1236846103643565"/>
    <n v="67.343676708295419"/>
  </r>
  <r>
    <d v="2010-12-06T00:00:00"/>
    <x v="2"/>
    <x v="9"/>
    <n v="2"/>
    <n v="0.67"/>
    <n v="0.55555555555555558"/>
    <n v="0.34794520547945124"/>
    <n v="89"/>
    <n v="149"/>
    <n v="1.6741573033707866"/>
    <n v="0.33111111111111113"/>
    <n v="104.26210070288852"/>
    <n v="28"/>
    <n v="31"/>
    <n v="13"/>
    <n v="38"/>
    <n v="36.493273454376592"/>
    <n v="49.987515954309785"/>
    <n v="18.978043930209083"/>
    <n v="9279.3269625570774"/>
    <n v="1002.3375199391171"/>
    <n v="1550.0448957369863"/>
    <n v="2700.7935970191779"/>
    <n v="775.30386989589044"/>
    <n v="5255.5221198441404"/>
    <n v="2153.1031338082189"/>
    <n v="649.83770740602722"/>
    <n v="721.16566934794514"/>
    <n v="1063.8153173621556"/>
    <n v="962.34811288536901"/>
    <n v="321.14809615675773"/>
    <n v="1176.7949841579084"/>
    <n v="279.82835107397261"/>
    <n v="954.88203029041097"/>
    <n v="1690.754500931507"/>
    <n v="729.50494053698617"/>
    <n v="1173.5112336558273"/>
    <n v="1155.2422034309609"/>
    <n v="347.1256971760701"/>
    <n v="979.09068857001876"/>
    <n v="17460.740815891266"/>
    <n v="10049.333023319195"/>
    <n v="7411.4077925720676"/>
    <n v="2526.4085669710257"/>
    <n v="1505.7907752096453"/>
    <n v="1609.2257006156067"/>
    <n v="1681.0378917654621"/>
    <n v="7322.4629345617395"/>
    <n v="88.94485801033079"/>
    <n v="3.966142290410958"/>
    <n v="4.467526232876712"/>
    <n v="199"/>
    <n v="8"/>
    <n v="89"/>
    <n v="8"/>
    <n v="5"/>
    <n v="110"/>
    <n v="7"/>
    <n v="14"/>
    <n v="734.15562600535623"/>
    <n v="448.12310958627205"/>
    <n v="12"/>
    <n v="35.407203712328766"/>
    <n v="4.5295337172602732"/>
    <n v="6839.5107669123281"/>
    <n v="112"/>
    <n v="0"/>
    <n v="1.0836166569729548"/>
    <n v="66.173283862250599"/>
  </r>
  <r>
    <d v="2010-12-05T00:00:00"/>
    <x v="2"/>
    <x v="9"/>
    <n v="1"/>
    <n v="0.67"/>
    <n v="0.60000000000000009"/>
    <n v="0.34520547945205399"/>
    <n v="100"/>
    <n v="155"/>
    <n v="1.55"/>
    <n v="0.34444444444444444"/>
    <n v="95.042183671232891"/>
    <n v="26"/>
    <n v="34"/>
    <n v="13"/>
    <n v="43"/>
    <n v="37.326053077625573"/>
    <n v="50.29334907060062"/>
    <n v="16.455108238165018"/>
    <n v="9504.2183671232888"/>
    <n v="1055.7977552876712"/>
    <n v="1784.7883011787401"/>
    <n v="2510.7780111780826"/>
    <n v="826.08959699112347"/>
    <n v="5438.3602130630134"/>
    <n v="2239.5631846575343"/>
    <n v="653.81353791780805"/>
    <n v="707.5696542410958"/>
    <n v="1070.5694941588338"/>
    <n v="997.69860432556857"/>
    <n v="341.12845099792105"/>
    <n v="1191.5498273341145"/>
    <n v="291.10460991780826"/>
    <n v="1018.3096881095892"/>
    <n v="1750.2361257534244"/>
    <n v="756.53613501369853"/>
    <n v="1165.2159447941897"/>
    <n v="1142.5569076929492"/>
    <n v="381.4493583177852"/>
    <n v="1126.9643479895965"/>
    <n v="17977.149058021918"/>
    <n v="10220.274669635193"/>
    <n v="7756.8743883867246"/>
    <n v="2530.5816102806293"/>
    <n v="1509.2993251158696"/>
    <n v="1634.7239349593692"/>
    <n v="1714.2213815893217"/>
    <n v="7388.8262519451901"/>
    <n v="368.04813644153455"/>
    <n v="3.7996518246575337"/>
    <n v="4.467222876712329"/>
    <n v="216"/>
    <n v="8"/>
    <n v="100"/>
    <n v="9"/>
    <n v="6"/>
    <n v="116"/>
    <n v="7"/>
    <n v="14"/>
    <n v="768.24838640219195"/>
    <n v="436.18385809593786"/>
    <n v="14"/>
    <n v="35.032153205479453"/>
    <n v="4.1796425994520545"/>
    <n v="6675.4988114211037"/>
    <n v="112"/>
    <n v="0"/>
    <n v="1.1619917263883706"/>
    <n v="69.25780703916719"/>
  </r>
  <r>
    <d v="2010-12-04T00:00:00"/>
    <x v="2"/>
    <x v="9"/>
    <n v="7"/>
    <n v="0.67"/>
    <n v="0.94444444444444442"/>
    <n v="0.34246575342465674"/>
    <n v="154"/>
    <n v="256"/>
    <n v="1.6623376623376624"/>
    <n v="0.56888888888888889"/>
    <n v="99.229371997865158"/>
    <n v="44"/>
    <n v="56"/>
    <n v="22"/>
    <n v="69"/>
    <n v="37.16657095890411"/>
    <n v="48.639132851805719"/>
    <n v="17.677155259082788"/>
    <n v="15281.323287671234"/>
    <n v="1688.4543801369864"/>
    <n v="2610.7490202739723"/>
    <n v="2515.9061589041094"/>
    <n v="1356.2400657534245"/>
    <n v="10486.882422876715"/>
    <n v="3716.6570958904113"/>
    <n v="1070.0609227397258"/>
    <n v="1219.7237128767124"/>
    <n v="1676.3974513594355"/>
    <n v="1038.1010172248796"/>
    <n v="532.7367768918582"/>
    <n v="2759.2064860306755"/>
    <n v="438.55693150684925"/>
    <n v="1724.7526575342465"/>
    <n v="2862.3772054794513"/>
    <n v="1243.141610958904"/>
    <n v="2008.3490066993634"/>
    <n v="1169.266288028062"/>
    <n v="579.26411339230367"/>
    <n v="2511.9489973597219"/>
    <n v="29245.047804794518"/>
    <n v="13487.009898527409"/>
    <n v="15758.037906267113"/>
    <n v="2676.9279649808032"/>
    <n v="1979.8649217457728"/>
    <n v="1859.5148823265686"/>
    <n v="2011.8325291678048"/>
    <n v="8528.1402982209493"/>
    <n v="7229.8976080461598"/>
    <n v="3.9850520547945205"/>
    <n v="4.1329847602739722"/>
    <n v="345"/>
    <n v="13"/>
    <n v="154"/>
    <n v="14"/>
    <n v="10"/>
    <n v="191"/>
    <n v="12"/>
    <n v="25"/>
    <n v="1010.3213368724425"/>
    <n v="629.04557111318536"/>
    <n v="21"/>
    <n v="33.070720890410961"/>
    <n v="4.1622350684931497"/>
    <n v="6864.8158361416936"/>
    <n v="107"/>
    <n v="0"/>
    <n v="2.295478608953299"/>
    <n v="147.2713823015618"/>
  </r>
  <r>
    <d v="2010-12-03T00:00:00"/>
    <x v="2"/>
    <x v="9"/>
    <n v="6"/>
    <n v="0.67"/>
    <n v="1"/>
    <n v="0.33972602739725949"/>
    <n v="166"/>
    <n v="281"/>
    <n v="1.6927710843373494"/>
    <n v="0.62444444444444447"/>
    <n v="97.463303013698663"/>
    <n v="48"/>
    <n v="63"/>
    <n v="26"/>
    <n v="79"/>
    <n v="35.815287475749713"/>
    <n v="44.490186547776595"/>
    <n v="16.266995191857117"/>
    <n v="16178.908300273977"/>
    <n v="1704.269711780822"/>
    <n v="2850.8917598334247"/>
    <n v="2682.3385428164379"/>
    <n v="1499.5541926750684"/>
    <n v="10850.393516729868"/>
    <n v="3975.4969098082183"/>
    <n v="1156.7448502421914"/>
    <n v="1285.0926201567122"/>
    <n v="1920.6568093139642"/>
    <n v="964.28299545208802"/>
    <n v="580.90830052616025"/>
    <n v="2951.4862749149088"/>
    <n v="484.42248078904112"/>
    <n v="1858.5136632986303"/>
    <n v="2968.1363914520552"/>
    <n v="1424.5483123726028"/>
    <n v="2059.5797408843573"/>
    <n v="1071.0774651630734"/>
    <n v="581.22976570976584"/>
    <n v="3023.7338761551318"/>
    <n v="31036.133240174251"/>
    <n v="14210.51957237434"/>
    <n v="16825.613667799909"/>
    <n v="2683.4748573016163"/>
    <n v="2056.2787615874695"/>
    <n v="1896.1605145922792"/>
    <n v="2020.1663552331847"/>
    <n v="8656.0804887145496"/>
    <n v="8169.5331790853597"/>
    <n v="4.063681183561644"/>
    <n v="4.3928953150684924"/>
    <n v="382"/>
    <n v="15"/>
    <n v="166"/>
    <n v="13"/>
    <n v="11"/>
    <n v="216"/>
    <n v="15"/>
    <n v="27"/>
    <n v="1016.7881198060143"/>
    <n v="673.9149093623746"/>
    <n v="22"/>
    <n v="35.109509150684929"/>
    <n v="4.1405111386301368"/>
    <n v="6864.478889272892"/>
    <n v="107"/>
    <n v="0"/>
    <n v="2.4511130326430552"/>
    <n v="157.24872586728887"/>
  </r>
  <r>
    <d v="2010-12-02T00:00:00"/>
    <x v="2"/>
    <x v="9"/>
    <n v="5"/>
    <n v="0.67"/>
    <n v="0.79999999999999993"/>
    <n v="0.33698630136986224"/>
    <n v="139"/>
    <n v="218"/>
    <n v="1.5683453237410072"/>
    <n v="0.48444444444444446"/>
    <n v="93.856301816103269"/>
    <n v="37"/>
    <n v="47"/>
    <n v="19"/>
    <n v="56"/>
    <n v="37.780487013698632"/>
    <n v="50.163277106387888"/>
    <n v="17.475250642661447"/>
    <n v="13046.025952438355"/>
    <n v="1381.6541753424658"/>
    <n v="2366.1164846150141"/>
    <n v="2674.4531817205479"/>
    <n v="1144.2470566645479"/>
    <n v="8242.86340478071"/>
    <n v="3173.5609091506849"/>
    <n v="953.10226502136993"/>
    <n v="978.6140359890411"/>
    <n v="1526.1232710215106"/>
    <n v="1036.0171846330472"/>
    <n v="458.45662621243679"/>
    <n v="2084.6801282941015"/>
    <n v="400.07245206575351"/>
    <n v="1358.5699222794519"/>
    <n v="2492.6998450410961"/>
    <n v="1108.2276190684929"/>
    <n v="1558.4608607201651"/>
    <n v="1105.6647769320521"/>
    <n v="490.20747248916717"/>
    <n v="2205.2367283134095"/>
    <n v="24892.52717639671"/>
    <n v="12359.746915008487"/>
    <n v="12532.780261388221"/>
    <n v="2605.4881347954406"/>
    <n v="1848.1312543464096"/>
    <n v="1746.7109459591034"/>
    <n v="1858.9084871470075"/>
    <n v="8059.2388222479603"/>
    <n v="4473.5414391402628"/>
    <n v="3.9446647232876715"/>
    <n v="4.3752520616438355"/>
    <n v="298"/>
    <n v="12"/>
    <n v="139"/>
    <n v="13"/>
    <n v="9"/>
    <n v="159"/>
    <n v="10"/>
    <n v="18"/>
    <n v="978.89185543886629"/>
    <n v="531.92904586336999"/>
    <n v="16"/>
    <n v="33.871964575342467"/>
    <n v="4.5116709753424651"/>
    <n v="6900.5256511219995"/>
    <n v="107"/>
    <n v="0"/>
    <n v="1.816206604398382"/>
    <n v="117.12878748960955"/>
  </r>
  <r>
    <d v="2010-12-01T00:00:00"/>
    <x v="2"/>
    <x v="9"/>
    <n v="4"/>
    <n v="0.67"/>
    <n v="0.73333333333333339"/>
    <n v="0.33424657534246499"/>
    <n v="120"/>
    <n v="212"/>
    <n v="1.7666666666666666"/>
    <n v="0.47111111111111109"/>
    <n v="103.42061064474888"/>
    <n v="36"/>
    <n v="47"/>
    <n v="19"/>
    <n v="58"/>
    <n v="35.439912709027894"/>
    <n v="46.202740703792358"/>
    <n v="17.834626787416155"/>
    <n v="12410.473277369865"/>
    <n v="1283.2303162739729"/>
    <n v="2154.2133825507949"/>
    <n v="2705.5912398904106"/>
    <n v="1024.5720170327672"/>
    <n v="7809.3269541698646"/>
    <n v="2941.5127548493151"/>
    <n v="877.85207337205475"/>
    <n v="1034.4083536701371"/>
    <n v="1301.8022291741615"/>
    <n v="1055.1897218703159"/>
    <n v="401.75649409596696"/>
    <n v="2095.0247367510624"/>
    <n v="399.34074082191785"/>
    <n v="1371.7755777753425"/>
    <n v="2351.4936032876712"/>
    <n v="996.14419673424652"/>
    <n v="1517.7747211315564"/>
    <n v="1170.5950390795654"/>
    <n v="446.69986048365894"/>
    <n v="1983.6844979243979"/>
    <n v="23666.230894154523"/>
    <n v="11778.194705309199"/>
    <n v="11888.036188845324"/>
    <n v="2606.7314452134688"/>
    <n v="1727.402650865484"/>
    <n v="1723.9835590039727"/>
    <n v="1831.7219738637425"/>
    <n v="7889.8396289466682"/>
    <n v="3998.1965598986562"/>
    <n v="3.7861524821917807"/>
    <n v="4.4183142054794518"/>
    <n v="280"/>
    <n v="10"/>
    <n v="120"/>
    <n v="10"/>
    <n v="8"/>
    <n v="160"/>
    <n v="10"/>
    <n v="20"/>
    <n v="882.65649592109582"/>
    <n v="517.26533346383326"/>
    <n v="14"/>
    <n v="34.324474109589048"/>
    <n v="4.3733713358904094"/>
    <n v="7016.7611570110666"/>
    <n v="107"/>
    <n v="0"/>
    <n v="1.6942341235267693"/>
    <n v="111.10314195182546"/>
  </r>
  <r>
    <d v="2010-11-30T00:00:00"/>
    <x v="2"/>
    <x v="10"/>
    <n v="3"/>
    <n v="0.48"/>
    <n v="0.48051948051948046"/>
    <n v="0.33150684931506774"/>
    <n v="60"/>
    <n v="91"/>
    <n v="1.5166666666666666"/>
    <n v="0.20222222222222222"/>
    <n v="94.66811885144989"/>
    <n v="15"/>
    <n v="20"/>
    <n v="8"/>
    <n v="24"/>
    <n v="35.849959101369862"/>
    <n v="49.148468235616427"/>
    <n v="17.546355850684929"/>
    <n v="5680.0871310869934"/>
    <n v="621.21128949297258"/>
    <n v="994.42629587003012"/>
    <n v="2334.2250007232874"/>
    <n v="500.85638751003728"/>
    <n v="2471.7907364766111"/>
    <n v="1254.7485685479451"/>
    <n v="393.18774588493142"/>
    <n v="421.11254041643826"/>
    <n v="669.61096364130901"/>
    <n v="879.01761849901322"/>
    <n v="200.95768681143949"/>
    <n v="319.46258589755331"/>
    <n v="158.52253901917808"/>
    <n v="614.07253952876715"/>
    <n v="966.15428498630126"/>
    <n v="440.82171932054797"/>
    <n v="674.81025927318308"/>
    <n v="947.72818763862915"/>
    <n v="198.22522159923295"/>
    <n v="358.80741434374937"/>
    <n v="10549.918358284072"/>
    <n v="7399.8576215661606"/>
    <n v="3150.0607367179136"/>
    <n v="2432.1360206609115"/>
    <n v="1177.150251473548"/>
    <n v="1442.3111979104647"/>
    <n v="1494.2720413218235"/>
    <n v="6545.8695113667472"/>
    <n v="-3395.8087746488354"/>
    <n v="4.1493008219178078"/>
    <n v="4.4396922739726028"/>
    <n v="127"/>
    <n v="5"/>
    <n v="60"/>
    <n v="5"/>
    <n v="3"/>
    <n v="67"/>
    <n v="4"/>
    <n v="8"/>
    <n v="510.60102454711398"/>
    <n v="313.35873473762894"/>
    <n v="7"/>
    <n v="33.224542150684933"/>
    <n v="4.5113755123287662"/>
    <n v="6106.6796233896594"/>
    <n v="107"/>
    <n v="0"/>
    <n v="0.51583854581999455"/>
    <n v="29.439819969326297"/>
  </r>
  <r>
    <d v="2010-11-29T00:00:00"/>
    <x v="2"/>
    <x v="10"/>
    <n v="2"/>
    <n v="0.48"/>
    <n v="0.48051948051948046"/>
    <n v="0.32876712328767049"/>
    <n v="58"/>
    <n v="93"/>
    <n v="1.603448275862069"/>
    <n v="0.20666666666666667"/>
    <n v="100.9124226318792"/>
    <n v="17"/>
    <n v="21"/>
    <n v="8"/>
    <n v="24"/>
    <n v="35.512157952415286"/>
    <n v="49.296774094520543"/>
    <n v="17.966090915753426"/>
    <n v="5852.9205126489933"/>
    <n v="584.55480747197987"/>
    <n v="1016.2935516885964"/>
    <n v="2132.5484396712327"/>
    <n v="504.34564016936474"/>
    <n v="2784.2876885917794"/>
    <n v="1349.4620021917808"/>
    <n v="394.37419275616435"/>
    <n v="431.18618197808223"/>
    <n v="639.42888756540754"/>
    <n v="905.09987401941623"/>
    <n v="184.74614086782015"/>
    <n v="445.74747447338359"/>
    <n v="158.50716164383562"/>
    <n v="584.24049271232877"/>
    <n v="1072.5496356164381"/>
    <n v="461.31587506849309"/>
    <n v="729.93553886530731"/>
    <n v="931.0266470103121"/>
    <n v="209.70602705644063"/>
    <n v="405.94495210903523"/>
    <n v="10889.110862088095"/>
    <n v="7253.1307469138983"/>
    <n v="3635.9801151741981"/>
    <n v="2438.3314494054862"/>
    <n v="1198.5521625085978"/>
    <n v="1442.790135073619"/>
    <n v="1491.782623376916"/>
    <n v="6571.4563703646199"/>
    <n v="-2935.4762551904232"/>
    <n v="4.0816801643835614"/>
    <n v="4.3613545205479456"/>
    <n v="128"/>
    <n v="5"/>
    <n v="58"/>
    <n v="4"/>
    <n v="4"/>
    <n v="70"/>
    <n v="4"/>
    <n v="9"/>
    <n v="503.88794917644054"/>
    <n v="321.15105331263385"/>
    <n v="7"/>
    <n v="34.988278356164386"/>
    <n v="4.1140670575342462"/>
    <n v="5919.3401202253499"/>
    <n v="107"/>
    <n v="0"/>
    <n v="0.61425429884501648"/>
    <n v="33.981122571721478"/>
  </r>
  <r>
    <d v="2010-11-28T00:00:00"/>
    <x v="2"/>
    <x v="10"/>
    <n v="1"/>
    <n v="0.48"/>
    <n v="0.53246753246753253"/>
    <n v="0.32602739726027324"/>
    <n v="63"/>
    <n v="104"/>
    <n v="1.6507936507936507"/>
    <n v="0.2311111111111111"/>
    <n v="101.85724720868173"/>
    <n v="17"/>
    <n v="22"/>
    <n v="8"/>
    <n v="27"/>
    <n v="36.004831269406388"/>
    <n v="55.666831088219176"/>
    <n v="17.874745442191781"/>
    <n v="6417.0065741469489"/>
    <n v="677.37811452766414"/>
    <n v="1138.2981507757338"/>
    <n v="2219.8445830356163"/>
    <n v="541.2618566382921"/>
    <n v="3194.9800982249708"/>
    <n v="1404.1884195068492"/>
    <n v="445.33464870575341"/>
    <n v="482.61812693917813"/>
    <n v="740.62604123191932"/>
    <n v="886.79718897902865"/>
    <n v="205.36496095794629"/>
    <n v="499.35300398288643"/>
    <n v="190.88123927671231"/>
    <n v="662.02846334246578"/>
    <n v="1117.8887798356163"/>
    <n v="528.97278036164391"/>
    <n v="765.53979855194507"/>
    <n v="931.74963100296475"/>
    <n v="234.00063700617079"/>
    <n v="568.48119625535753"/>
    <n v="11926.297146642832"/>
    <n v="7663.4828481796167"/>
    <n v="4262.814298463215"/>
    <n v="2455.2654755116027"/>
    <n v="1259.559126881295"/>
    <n v="1483.3439322039515"/>
    <n v="1522.5158811015053"/>
    <n v="6720.6844156983543"/>
    <n v="-2457.8701172351393"/>
    <n v="4.1128455452054791"/>
    <n v="4.4347540479452041"/>
    <n v="137"/>
    <n v="5"/>
    <n v="63"/>
    <n v="6"/>
    <n v="3"/>
    <n v="74"/>
    <n v="5"/>
    <n v="9"/>
    <n v="557.05779863566318"/>
    <n v="346.74371184276379"/>
    <n v="8"/>
    <n v="35.16500601369863"/>
    <n v="4.3772585358904106"/>
    <n v="6002.6037834268918"/>
    <n v="107"/>
    <n v="0"/>
    <n v="0.71016086556183966"/>
    <n v="39.839385966945933"/>
  </r>
  <r>
    <d v="2010-11-27T00:00:00"/>
    <x v="2"/>
    <x v="10"/>
    <n v="7"/>
    <n v="0.48"/>
    <n v="0.93506493506493504"/>
    <n v="0.32328767123287599"/>
    <n v="110"/>
    <n v="167"/>
    <n v="1.5181818181818181"/>
    <n v="0.37111111111111111"/>
    <n v="95.218123707784116"/>
    <n v="30"/>
    <n v="36"/>
    <n v="15"/>
    <n v="44"/>
    <n v="35.954095920298883"/>
    <n v="46.781415091726025"/>
    <n v="16.852329101992524"/>
    <n v="10473.993607856253"/>
    <n v="1243.9296327913182"/>
    <n v="1854.1714399390853"/>
    <n v="2228.7376721095889"/>
    <n v="978.57158494684927"/>
    <n v="6656.4425436520469"/>
    <n v="2372.9703307397263"/>
    <n v="701.72122637589041"/>
    <n v="741.50248048767105"/>
    <n v="1240.6243041190771"/>
    <n v="877.19796227655263"/>
    <n v="390.32722565802669"/>
    <n v="1308.0445455496315"/>
    <n v="308.01778678356169"/>
    <n v="1078.0867299945207"/>
    <n v="1833.7241005479452"/>
    <n v="849.31632710136978"/>
    <n v="1395.9567246652748"/>
    <n v="964.39283218355399"/>
    <n v="419.87039067347217"/>
    <n v="1288.9249969050964"/>
    <n v="19603.262222678255"/>
    <n v="10349.85013657148"/>
    <n v="9253.412086106775"/>
    <n v="2577.47734557692"/>
    <n v="1618.2466974632143"/>
    <n v="1655.3474388954585"/>
    <n v="1763.5071668580395"/>
    <n v="7614.5786487936321"/>
    <n v="1638.8334373131429"/>
    <n v="3.9859867726027387"/>
    <n v="4.1483590273972597"/>
    <n v="235"/>
    <n v="9"/>
    <n v="110"/>
    <n v="10"/>
    <n v="7"/>
    <n v="125"/>
    <n v="8"/>
    <n v="15"/>
    <n v="782.22883499021725"/>
    <n v="461.49950653787283"/>
    <n v="13"/>
    <n v="35.583369068493148"/>
    <n v="4.4073319583561634"/>
    <n v="6132.3103430312312"/>
    <n v="100"/>
    <n v="0"/>
    <n v="1.5089601746301653"/>
    <n v="92.534120861067748"/>
  </r>
  <r>
    <d v="2010-11-26T00:00:00"/>
    <x v="2"/>
    <x v="10"/>
    <n v="6"/>
    <n v="0.48"/>
    <n v="1"/>
    <n v="0.32054794520547875"/>
    <n v="120"/>
    <n v="196"/>
    <n v="1.6333333333333333"/>
    <n v="0.43555555555555553"/>
    <n v="98.764718465753418"/>
    <n v="34"/>
    <n v="44"/>
    <n v="17"/>
    <n v="51"/>
    <n v="34.989205670530382"/>
    <n v="46.990151700628523"/>
    <n v="17.490988878904112"/>
    <n v="11851.76621589041"/>
    <n v="1327.5982947945204"/>
    <n v="1987.1300391978084"/>
    <n v="2309.3060660383558"/>
    <n v="1049.6533658301369"/>
    <n v="7833.2750396186284"/>
    <n v="2729.1580423013697"/>
    <n v="798.8325789106849"/>
    <n v="892.04043282410964"/>
    <n v="1285.3593546978102"/>
    <n v="830.18028307381053"/>
    <n v="411.81762977919743"/>
    <n v="1892.6737864853462"/>
    <n v="364.68086380273974"/>
    <n v="1298.1244317808216"/>
    <n v="2173.7255687671231"/>
    <n v="989.07164896438348"/>
    <n v="1379.6162348783757"/>
    <n v="971.87569326770199"/>
    <n v="433.83838104352378"/>
    <n v="2040.2722041254665"/>
    <n v="22424.998078036162"/>
    <n v="10658.777047806721"/>
    <n v="11766.221030229441"/>
    <n v="2574.3733617248845"/>
    <n v="1712.3901462153597"/>
    <n v="1714.8497813252493"/>
    <n v="1806.2700700804783"/>
    <n v="7807.8833593459713"/>
    <n v="3958.3376708834694"/>
    <n v="3.8789053808219176"/>
    <n v="4.31712106849315"/>
    <n v="266"/>
    <n v="11"/>
    <n v="120"/>
    <n v="10"/>
    <n v="8"/>
    <n v="146"/>
    <n v="10"/>
    <n v="19"/>
    <n v="801.91342065994502"/>
    <n v="502.00932026694329"/>
    <n v="16"/>
    <n v="34.483057767123292"/>
    <n v="4.4589861030136975"/>
    <n v="6170.8607317597762"/>
    <n v="100"/>
    <n v="0"/>
    <n v="1.9067390339360335"/>
    <n v="117.66221030229441"/>
  </r>
  <r>
    <d v="2010-11-25T00:00:00"/>
    <x v="2"/>
    <x v="10"/>
    <n v="5"/>
    <n v="0.48"/>
    <n v="0.76623376623376616"/>
    <n v="0.3178082191780815"/>
    <n v="94"/>
    <n v="152"/>
    <n v="1.6170212765957446"/>
    <n v="0.33777777777777779"/>
    <n v="94.989300523038594"/>
    <n v="27"/>
    <n v="32"/>
    <n v="13"/>
    <n v="42"/>
    <n v="38.279564808915723"/>
    <n v="50.492154051844054"/>
    <n v="16.570259535029354"/>
    <n v="8928.9942491656275"/>
    <n v="935.51126179683308"/>
    <n v="1578.0544868550933"/>
    <n v="2179.3281510575343"/>
    <n v="784.48724124305272"/>
    <n v="5322.635631806781"/>
    <n v="2258.4943237260277"/>
    <n v="656.39800267397266"/>
    <n v="695.9509004712329"/>
    <n v="1022.839133884535"/>
    <n v="852.78013083141116"/>
    <n v="302.62542805465813"/>
    <n v="1432.598534100629"/>
    <n v="259.09395287671236"/>
    <n v="977.16454049315098"/>
    <n v="1611.8985170410958"/>
    <n v="715.9697927013699"/>
    <n v="1157.2493317277451"/>
    <n v="983.22163180472648"/>
    <n v="324.44264093670711"/>
    <n v="1099.2131986431505"/>
    <n v="17039.475540946023"/>
    <n v="9185.0281763954627"/>
    <n v="7854.4473645505605"/>
    <n v="2519.6725993632767"/>
    <n v="1442.432898713158"/>
    <n v="1572.3281580284956"/>
    <n v="1672.4206151176395"/>
    <n v="7206.8542712225699"/>
    <n v="647.59309332799057"/>
    <n v="4.0285696438356169"/>
    <n v="4.1391269863013695"/>
    <n v="208"/>
    <n v="8"/>
    <n v="94"/>
    <n v="8"/>
    <n v="6"/>
    <n v="114"/>
    <n v="8"/>
    <n v="14"/>
    <n v="676.448705406165"/>
    <n v="420.36301088555518"/>
    <n v="13"/>
    <n v="34.245525041095888"/>
    <n v="4.5235860515068484"/>
    <n v="6031.0679931842933"/>
    <n v="100"/>
    <n v="1"/>
    <n v="1.3023310918442417"/>
    <n v="78.544473645505605"/>
  </r>
  <r>
    <d v="2010-11-24T00:00:00"/>
    <x v="2"/>
    <x v="10"/>
    <n v="4"/>
    <n v="0.48"/>
    <n v="0.68831168831168832"/>
    <n v="0.31506849315068425"/>
    <n v="84"/>
    <n v="129"/>
    <n v="1.5357142857142858"/>
    <n v="0.28666666666666668"/>
    <n v="96.432748783897125"/>
    <n v="22"/>
    <n v="29"/>
    <n v="11"/>
    <n v="33"/>
    <n v="37.61509440773569"/>
    <n v="48.523667375342463"/>
    <n v="18.859271276712327"/>
    <n v="8100.3508978473583"/>
    <n v="869.05520185020441"/>
    <n v="1350.7924729122931"/>
    <n v="2147.9064036164386"/>
    <n v="747.43493021170605"/>
    <n v="4723.2722929571246"/>
    <n v="1918.3698147945202"/>
    <n v="533.7603411287671"/>
    <n v="622.3559521315068"/>
    <n v="961.20381035021626"/>
    <n v="898.87287684193291"/>
    <n v="273.51527879957365"/>
    <n v="940.89414206307106"/>
    <n v="226.60757432876713"/>
    <n v="820.90256219178082"/>
    <n v="1480.4096547945207"/>
    <n v="653.33776832876697"/>
    <n v="963.58962000237034"/>
    <n v="981.99655241221171"/>
    <n v="288.76452553362947"/>
    <n v="946.906861695624"/>
    <n v="15225.149767396193"/>
    <n v="8614.0764706803729"/>
    <n v="6611.0732967158192"/>
    <n v="2505.6137061777113"/>
    <n v="1367.0132847563405"/>
    <n v="1562.032519270972"/>
    <n v="1634.51832789281"/>
    <n v="7069.177838097833"/>
    <n v="-458.10454138201294"/>
    <n v="3.7556423013698628"/>
    <n v="4.5332278767123286"/>
    <n v="179"/>
    <n v="7"/>
    <n v="84"/>
    <n v="8"/>
    <n v="5"/>
    <n v="95"/>
    <n v="6"/>
    <n v="12"/>
    <n v="657.13975580506769"/>
    <n v="404.25953039843165"/>
    <n v="10"/>
    <n v="33.524573082191779"/>
    <n v="4.4500615178082183"/>
    <n v="6033.266797812752"/>
    <n v="100"/>
    <n v="0"/>
    <n v="1.0957700891186413"/>
    <n v="66.110732967158185"/>
  </r>
  <r>
    <d v="2010-11-23T00:00:00"/>
    <x v="2"/>
    <x v="10"/>
    <n v="3"/>
    <n v="0.48"/>
    <n v="0.48051948051948046"/>
    <n v="0.312328767123287"/>
    <n v="60"/>
    <n v="89"/>
    <n v="1.4833333333333334"/>
    <n v="0.19777777777777777"/>
    <n v="93.310449790428748"/>
    <n v="15"/>
    <n v="20"/>
    <n v="8"/>
    <n v="23"/>
    <n v="36.15289043287671"/>
    <n v="47.19249812712328"/>
    <n v="17.102022248433592"/>
    <n v="5598.626987425725"/>
    <n v="636.46070606653598"/>
    <n v="977.78066189162053"/>
    <n v="2226.2302861150688"/>
    <n v="492.48515341799674"/>
    <n v="2538.5915920675752"/>
    <n v="1265.3511651506849"/>
    <n v="377.53998501698624"/>
    <n v="393.34651171397257"/>
    <n v="614.48751572938988"/>
    <n v="877.9627241168904"/>
    <n v="190.1765337665957"/>
    <n v="353.61088826876772"/>
    <n v="164.65033844383564"/>
    <n v="551.93959101369865"/>
    <n v="978.12946783561642"/>
    <n v="421.72364712328766"/>
    <n v="697.81219574917509"/>
    <n v="974.97431458519316"/>
    <n v="208.8989166542419"/>
    <n v="234.75761742782802"/>
    <n v="10387.768399790346"/>
    <n v="7260.8083020261711"/>
    <n v="3126.9600977641708"/>
    <n v="2436.3734998314553"/>
    <n v="1201.9279803961279"/>
    <n v="1440.7887653589737"/>
    <n v="1507.4305340005567"/>
    <n v="6586.5207795871129"/>
    <n v="-3459.560681822938"/>
    <n v="3.8184154191780819"/>
    <n v="4.4852504794520538"/>
    <n v="126"/>
    <n v="5"/>
    <n v="60"/>
    <n v="5"/>
    <n v="4"/>
    <n v="66"/>
    <n v="5"/>
    <n v="8"/>
    <n v="554.47441521370285"/>
    <n v="331.42648571162709"/>
    <n v="7"/>
    <n v="33.252337232876712"/>
    <n v="4.160735982465753"/>
    <n v="6028.2661246823172"/>
    <n v="100"/>
    <n v="0"/>
    <n v="0.51871633287074859"/>
    <n v="31.269600977641709"/>
  </r>
  <r>
    <d v="2010-11-22T00:00:00"/>
    <x v="2"/>
    <x v="10"/>
    <n v="2"/>
    <n v="0.48"/>
    <n v="0.48051948051948046"/>
    <n v="0.30958904109588975"/>
    <n v="56"/>
    <n v="85"/>
    <n v="1.5178571428571428"/>
    <n v="0.18888888888888888"/>
    <n v="96.475467844562445"/>
    <n v="14"/>
    <n v="18"/>
    <n v="7"/>
    <n v="24"/>
    <n v="37.007997465753419"/>
    <n v="51.657377424657518"/>
    <n v="16.161324189041096"/>
    <n v="5402.6261992954969"/>
    <n v="588.87510993773333"/>
    <n v="995.68159170334081"/>
    <n v="2156.7357920219179"/>
    <n v="514.36259713844504"/>
    <n v="2324.7213283695264"/>
    <n v="1184.2559189041094"/>
    <n v="361.60164197260264"/>
    <n v="387.87178053698631"/>
    <n v="657.57476289136628"/>
    <n v="855.31361497924456"/>
    <n v="188.82917440230659"/>
    <n v="232.01178914078088"/>
    <n v="149.78085484931506"/>
    <n v="563.32785797260283"/>
    <n v="914.44729109589025"/>
    <n v="397.76955090410962"/>
    <n v="708.27550012528775"/>
    <n v="988.24213127893654"/>
    <n v="214.95565627514569"/>
    <n v="113.85226714254779"/>
    <n v="9950.5562054688453"/>
    <n v="7279.9708208159909"/>
    <n v="2670.5853846528548"/>
    <n v="2442.5672378953341"/>
    <n v="1172.029153393366"/>
    <n v="1447.6039550455719"/>
    <n v="1517.8893982620757"/>
    <n v="6580.0897445963474"/>
    <n v="-3909.504359943493"/>
    <n v="3.7706225753424656"/>
    <n v="4.3072811369863011"/>
    <n v="119"/>
    <n v="5"/>
    <n v="56"/>
    <n v="5"/>
    <n v="3"/>
    <n v="63"/>
    <n v="4"/>
    <n v="7"/>
    <n v="523.82571155195762"/>
    <n v="297.12528690479513"/>
    <n v="8"/>
    <n v="33.808853054794518"/>
    <n v="4.3634505172602722"/>
    <n v="5954.345328596366"/>
    <n v="100"/>
    <n v="0"/>
    <n v="0.44851032939374363"/>
    <n v="26.705853846528548"/>
  </r>
  <r>
    <d v="2010-11-21T00:00:00"/>
    <x v="2"/>
    <x v="10"/>
    <n v="1"/>
    <n v="0.48"/>
    <n v="0.53246753246753253"/>
    <n v="0.3068493150684925"/>
    <n v="62"/>
    <n v="102"/>
    <n v="1.6451612903225807"/>
    <n v="0.22666666666666666"/>
    <n v="100.04634853768415"/>
    <n v="17"/>
    <n v="23"/>
    <n v="8"/>
    <n v="26"/>
    <n v="36.680253534246575"/>
    <n v="53.379448762191771"/>
    <n v="17.57173373336143"/>
    <n v="6202.8736093364178"/>
    <n v="640.97910549724247"/>
    <n v="1086.8583676019498"/>
    <n v="2306.7197773150683"/>
    <n v="542.44653098993058"/>
    <n v="2907.8280389267111"/>
    <n v="1467.2101413698629"/>
    <n v="427.03559009753417"/>
    <n v="456.86507706739718"/>
    <n v="680.96353967774144"/>
    <n v="895.31157247098304"/>
    <n v="216.09428845371579"/>
    <n v="558.74140793235392"/>
    <n v="184.68395427945202"/>
    <n v="644.97434090958905"/>
    <n v="1151.3280348493149"/>
    <n v="488.6708062684931"/>
    <n v="751.59208261522735"/>
    <n v="999.57129093171261"/>
    <n v="232.64906339098539"/>
    <n v="485.84469936892344"/>
    <n v="11664.620659675304"/>
    <n v="7712.206513447315"/>
    <n v="3952.4141462279886"/>
    <n v="2449.4269059559829"/>
    <n v="1227.4094494611254"/>
    <n v="1472.2018847869494"/>
    <n v="1528.2432831848728"/>
    <n v="6677.2815233889305"/>
    <n v="-2724.8673771609419"/>
    <n v="4.0939396273972593"/>
    <n v="4.5496356164383567"/>
    <n v="136"/>
    <n v="5"/>
    <n v="62"/>
    <n v="5"/>
    <n v="3"/>
    <n v="74"/>
    <n v="5"/>
    <n v="10"/>
    <n v="507.87415172992888"/>
    <n v="363.31812174373789"/>
    <n v="7"/>
    <n v="34.538191780821919"/>
    <n v="4.4323609271232867"/>
    <n v="6161.1441654825503"/>
    <n v="100"/>
    <n v="0"/>
    <n v="0.64150651893055155"/>
    <n v="39.524141462279886"/>
  </r>
  <r>
    <d v="2010-11-20T00:00:00"/>
    <x v="2"/>
    <x v="10"/>
    <n v="7"/>
    <n v="0.48"/>
    <n v="0.93506493506493504"/>
    <n v="0.30410958904109525"/>
    <n v="109"/>
    <n v="170"/>
    <n v="1.5596330275229358"/>
    <n v="0.37777777777777777"/>
    <n v="97.333378583653342"/>
    <n v="29"/>
    <n v="36"/>
    <n v="16"/>
    <n v="47"/>
    <n v="36.282511645943096"/>
    <n v="43.85474210958904"/>
    <n v="16.40078433296415"/>
    <n v="10609.338265618215"/>
    <n v="1242.7557978722646"/>
    <n v="1879.7141877256286"/>
    <n v="2221.5507666410958"/>
    <n v="985.49192823870453"/>
    <n v="6765.3371808850507"/>
    <n v="2358.3632569863012"/>
    <n v="701.67587375342464"/>
    <n v="770.83686364931509"/>
    <n v="1234.6563382283293"/>
    <n v="863.96276819899435"/>
    <n v="380.61819175290282"/>
    <n v="1351.6386962088145"/>
    <n v="311.4758825753425"/>
    <n v="1074.8696881095891"/>
    <n v="1793.1566279452054"/>
    <n v="823.44835857534247"/>
    <n v="1409.4820407728528"/>
    <n v="996.4116221065326"/>
    <n v="393.13061600013191"/>
    <n v="1203.9262783259619"/>
    <n v="19685.920615085"/>
    <n v="10365.018459665172"/>
    <n v="9320.9021554198262"/>
    <n v="2581.4288682224005"/>
    <n v="1696.5045780197088"/>
    <n v="1676.0992985341888"/>
    <n v="1749.4372824904881"/>
    <n v="7703.4700272667869"/>
    <n v="1617.432128153041"/>
    <n v="3.9395462136986299"/>
    <n v="4.5103321438356154"/>
    <n v="237"/>
    <n v="9"/>
    <n v="109"/>
    <n v="9"/>
    <n v="7"/>
    <n v="128"/>
    <n v="9"/>
    <n v="16"/>
    <n v="746.67990937327409"/>
    <n v="484.22603480082546"/>
    <n v="13"/>
    <n v="35.716753780821918"/>
    <n v="4.1862212931506848"/>
    <n v="6147.0682515245426"/>
    <n v="100"/>
    <n v="1"/>
    <n v="1.5163166852927226"/>
    <n v="93.209021554198259"/>
  </r>
  <r>
    <d v="2010-11-19T00:00:00"/>
    <x v="2"/>
    <x v="10"/>
    <n v="6"/>
    <n v="0.48"/>
    <n v="1"/>
    <n v="0.301369863013698"/>
    <n v="114"/>
    <n v="199"/>
    <n v="1.7456140350877194"/>
    <n v="0.44222222222222224"/>
    <n v="106.65670598413843"/>
    <n v="37"/>
    <n v="43"/>
    <n v="17"/>
    <n v="55"/>
    <n v="33.658791849315072"/>
    <n v="48.507044524738113"/>
    <n v="17.311883617434621"/>
    <n v="12158.864482191781"/>
    <n v="1306.0764493150682"/>
    <n v="2057.8365496109586"/>
    <n v="2181.1748528219177"/>
    <n v="1082.9124327452053"/>
    <n v="8143.0170963287665"/>
    <n v="2692.7033479452057"/>
    <n v="824.61975692054796"/>
    <n v="952.15359895890413"/>
    <n v="1359.2370515723501"/>
    <n v="863.06679076756473"/>
    <n v="414.69382088426107"/>
    <n v="1832.4790406004813"/>
    <n v="354.62064969863013"/>
    <n v="1268.4082481095893"/>
    <n v="2300.9856416438356"/>
    <n v="948.34715967123293"/>
    <n v="1450.7197775181996"/>
    <n v="984.56613042483514"/>
    <n v="423.91530625464355"/>
    <n v="2013.1604849256103"/>
    <n v="22806.779334454794"/>
    <n v="10818.122712599936"/>
    <n v="11988.656621854858"/>
    <n v="2594.6559946785619"/>
    <n v="1734.931960594917"/>
    <n v="1699.0013821883576"/>
    <n v="1791.2222155453542"/>
    <n v="7819.81155300719"/>
    <n v="4168.8450688476678"/>
    <n v="3.781239123287671"/>
    <n v="4.34106205479452"/>
    <n v="266"/>
    <n v="10"/>
    <n v="114"/>
    <n v="10"/>
    <n v="7"/>
    <n v="152"/>
    <n v="10"/>
    <n v="18"/>
    <n v="793.62022103532797"/>
    <n v="485.76272743603249"/>
    <n v="16"/>
    <n v="33.406405890410959"/>
    <n v="4.5140660164383561"/>
    <n v="6104.532569757167"/>
    <n v="100"/>
    <n v="0"/>
    <n v="1.963894284264873"/>
    <n v="119.88656621854858"/>
  </r>
  <r>
    <d v="2010-11-18T00:00:00"/>
    <x v="2"/>
    <x v="10"/>
    <n v="5"/>
    <n v="0.48"/>
    <n v="0.76623376623376616"/>
    <n v="0.29863013698630075"/>
    <n v="96"/>
    <n v="144"/>
    <n v="1.5"/>
    <n v="0.32"/>
    <n v="94.627241843088413"/>
    <n v="26"/>
    <n v="31"/>
    <n v="13"/>
    <n v="37"/>
    <n v="35.540367780821917"/>
    <n v="45.570937779388828"/>
    <n v="18.366405077349132"/>
    <n v="9084.2152169364872"/>
    <n v="994.80159259918128"/>
    <n v="1545.1725062949934"/>
    <n v="2165.434012208219"/>
    <n v="788.57057392036984"/>
    <n v="5579.8397171120851"/>
    <n v="2025.8009635068493"/>
    <n v="592.42219113205476"/>
    <n v="679.55698786191783"/>
    <n v="1064.0804553359933"/>
    <n v="895.23089879448401"/>
    <n v="298.97709998357846"/>
    <n v="1039.4916883867666"/>
    <n v="246.27993100273974"/>
    <n v="913.11910855890403"/>
    <n v="1606.2063346849313"/>
    <n v="690.36359118904102"/>
    <n v="1143.8526072129973"/>
    <n v="954.39161310900784"/>
    <n v="341.79881440158726"/>
    <n v="1015.9259307120241"/>
    <n v="16832.765917472105"/>
    <n v="9197.5085812612288"/>
    <n v="7635.2573362108751"/>
    <n v="2522.6927098144279"/>
    <n v="1477.9737633200198"/>
    <n v="1579.2297033768987"/>
    <n v="1666.1614612341752"/>
    <n v="7246.0576377455218"/>
    <n v="389.19969846535423"/>
    <n v="4.0847168219178069"/>
    <n v="4.353763253424658"/>
    <n v="203"/>
    <n v="7"/>
    <n v="96"/>
    <n v="8"/>
    <n v="6"/>
    <n v="107"/>
    <n v="8"/>
    <n v="13"/>
    <n v="656.12999264510563"/>
    <n v="443.21549099434736"/>
    <n v="12"/>
    <n v="34.861516698630133"/>
    <n v="4.4535024131506846"/>
    <n v="6033.2106919632533"/>
    <n v="100"/>
    <n v="0"/>
    <n v="1.2655379906393263"/>
    <n v="76.352573362108757"/>
  </r>
  <r>
    <d v="2010-11-17T00:00:00"/>
    <x v="2"/>
    <x v="10"/>
    <n v="4"/>
    <n v="0.48"/>
    <n v="0.68831168831168832"/>
    <n v="0.2958904109589035"/>
    <n v="82"/>
    <n v="146"/>
    <n v="1.7804878048780488"/>
    <n v="0.32444444444444442"/>
    <n v="102.43565944780245"/>
    <n v="25"/>
    <n v="33"/>
    <n v="13"/>
    <n v="39"/>
    <n v="35.836775172413788"/>
    <n v="48.457056738461539"/>
    <n v="17.925429156923077"/>
    <n v="8399.7240747198011"/>
    <n v="873.46511564490311"/>
    <n v="1359.6378117210174"/>
    <n v="2342.2708776328768"/>
    <n v="681.33833281127193"/>
    <n v="4889.9421681995391"/>
    <n v="2078.5329599999995"/>
    <n v="629.94173760000001"/>
    <n v="699.09173711999995"/>
    <n v="922.74780664694993"/>
    <n v="843.87549790273579"/>
    <n v="279.64254768874935"/>
    <n v="1361.3005824815646"/>
    <n v="273.28936320000003"/>
    <n v="956.83481600000005"/>
    <n v="1605.919744"/>
    <n v="721.85809920000008"/>
    <n v="1000.5355148953613"/>
    <n v="1003.3425595891107"/>
    <n v="307.34533274734088"/>
    <n v="1246.6786151681872"/>
    <n v="16238.657647484706"/>
    <n v="8740.7362816354143"/>
    <n v="7497.9213658492909"/>
    <n v="2493.5287545977044"/>
    <n v="1418.9086582664017"/>
    <n v="1547.9814844883524"/>
    <n v="1631.6560085228605"/>
    <n v="7092.074905875319"/>
    <n v="405.84645997397274"/>
    <n v="3.7527971178082189"/>
    <n v="4.4227761917808222"/>
    <n v="192"/>
    <n v="7"/>
    <n v="82"/>
    <n v="7"/>
    <n v="5"/>
    <n v="110"/>
    <n v="7"/>
    <n v="15"/>
    <n v="641.45078373148772"/>
    <n v="409.25317044768695"/>
    <n v="10"/>
    <n v="35.694989534246574"/>
    <n v="4.4878786630136984"/>
    <n v="6184.3119388028863"/>
    <n v="100"/>
    <n v="0"/>
    <n v="1.2124099560380008"/>
    <n v="74.97921365849291"/>
  </r>
  <r>
    <d v="2010-11-16T00:00:00"/>
    <x v="2"/>
    <x v="10"/>
    <n v="3"/>
    <n v="0.48"/>
    <n v="0.48051948051948046"/>
    <n v="0.29315068493150626"/>
    <n v="55"/>
    <n v="87"/>
    <n v="1.5818181818181818"/>
    <n v="0.19333333333333333"/>
    <n v="97.267781872005926"/>
    <n v="15"/>
    <n v="19"/>
    <n v="8"/>
    <n v="24"/>
    <n v="35.772430336825131"/>
    <n v="46.506994204931495"/>
    <n v="17.37253984438356"/>
    <n v="5349.7280029603262"/>
    <n v="605.43587233588323"/>
    <n v="1023.6799334263366"/>
    <n v="2232.4798433095889"/>
    <n v="512.93930465941287"/>
    <n v="2186.0647939008713"/>
    <n v="1216.2626314520544"/>
    <n v="372.05595363945196"/>
    <n v="416.94095626520544"/>
    <n v="669.27748124990399"/>
    <n v="893.43721912998933"/>
    <n v="183.83340808255497"/>
    <n v="258.7114328942634"/>
    <n v="156.29706695342463"/>
    <n v="588.65823491506842"/>
    <n v="993.39864287671207"/>
    <n v="420.80680188493147"/>
    <n v="720.11458136453427"/>
    <n v="999.22017210693855"/>
    <n v="205.17404533387622"/>
    <n v="234.65194782478744"/>
    <n v="10119.584163283058"/>
    <n v="7440.1559886631358"/>
    <n v="2679.4281746199222"/>
    <n v="2438.8185398512846"/>
    <n v="1198.8109867732612"/>
    <n v="1436.0995724714271"/>
    <n v="1515.9000880270505"/>
    <n v="6589.6291871230242"/>
    <n v="-3910.201012503102"/>
    <n v="3.8194680986301361"/>
    <n v="4.4701221369863013"/>
    <n v="121"/>
    <n v="5"/>
    <n v="55"/>
    <n v="5"/>
    <n v="3"/>
    <n v="66"/>
    <n v="4"/>
    <n v="8"/>
    <n v="548.23259365750368"/>
    <n v="317.55420153862696"/>
    <n v="7"/>
    <n v="35.14630795890411"/>
    <n v="4.2547148032876709"/>
    <n v="6076.1920664275449"/>
    <n v="100"/>
    <n v="0"/>
    <n v="0.44097160611897401"/>
    <n v="26.794281746199221"/>
  </r>
  <r>
    <d v="2010-11-15T00:00:00"/>
    <x v="2"/>
    <x v="10"/>
    <n v="2"/>
    <n v="0.48"/>
    <n v="0.48051948051948046"/>
    <n v="0.29041095890410901"/>
    <n v="60"/>
    <n v="92"/>
    <n v="1.5333333333333334"/>
    <n v="0.20444444444444446"/>
    <n v="92.877410373954802"/>
    <n v="17"/>
    <n v="20"/>
    <n v="8"/>
    <n v="25"/>
    <n v="36.694226363569051"/>
    <n v="47.199797457534238"/>
    <n v="17.822174453654789"/>
    <n v="5572.6446224372885"/>
    <n v="610.22130291407223"/>
    <n v="954.20841210124865"/>
    <n v="2169.7171345972597"/>
    <n v="498.53626483862644"/>
    <n v="2560.4041138142261"/>
    <n v="1357.6863754520548"/>
    <n v="377.59837966027391"/>
    <n v="445.55436134136971"/>
    <n v="662.87017196030388"/>
    <n v="895.1502251179852"/>
    <n v="199.09286515722343"/>
    <n v="423.72585421818587"/>
    <n v="161.32134062465752"/>
    <n v="576.70585442191793"/>
    <n v="972.31152263013701"/>
    <n v="461.02517339178075"/>
    <n v="730.57736223056088"/>
    <n v="1011.4919666007119"/>
    <n v="201.83892230481283"/>
    <n v="227.45563993240742"/>
    <n v="10535.068932873552"/>
    <n v="7323.4833249087314"/>
    <n v="3211.5856079648192"/>
    <n v="2437.0233594523907"/>
    <n v="1180.8688428007679"/>
    <n v="1447.2988269359148"/>
    <n v="1510.1060433428768"/>
    <n v="6575.2970725319501"/>
    <n v="-3363.71146456713"/>
    <n v="3.8229996821917802"/>
    <n v="4.4481620958904102"/>
    <n v="130"/>
    <n v="5"/>
    <n v="60"/>
    <n v="5"/>
    <n v="4"/>
    <n v="70"/>
    <n v="4"/>
    <n v="9"/>
    <n v="543.36927173057018"/>
    <n v="326.32103441516665"/>
    <n v="7"/>
    <n v="34.770309095890411"/>
    <n v="4.3451901019178081"/>
    <n v="6025.9780138778688"/>
    <n v="100"/>
    <n v="0"/>
    <n v="0.53295674172201024"/>
    <n v="32.115856079648189"/>
  </r>
  <r>
    <d v="2010-11-14T00:00:00"/>
    <x v="2"/>
    <x v="10"/>
    <n v="1"/>
    <n v="0.48"/>
    <n v="0.53246753246753253"/>
    <n v="0.28767123287671176"/>
    <n v="63"/>
    <n v="102"/>
    <n v="1.6190476190476191"/>
    <n v="0.22666666666666666"/>
    <n v="99.28603264289525"/>
    <n v="18"/>
    <n v="23"/>
    <n v="9"/>
    <n v="28"/>
    <n v="34.560672609421985"/>
    <n v="49.548137030136985"/>
    <n v="17.572728589432483"/>
    <n v="6255.0200565024006"/>
    <n v="707.78151930261538"/>
    <n v="1075.0059733872267"/>
    <n v="2227.867589589041"/>
    <n v="530.41254002860705"/>
    <n v="3129.5154728001412"/>
    <n v="1416.9875769863015"/>
    <n v="445.93323327123284"/>
    <n v="492.03640050410951"/>
    <n v="747.38049646008517"/>
    <n v="862.067272971286"/>
    <n v="221.26322777905457"/>
    <n v="524.24621355121837"/>
    <n v="175.93203402739726"/>
    <n v="651.19098213698635"/>
    <n v="1068.9662876712327"/>
    <n v="470.96729950684926"/>
    <n v="756.97576480708392"/>
    <n v="952.42190717158326"/>
    <n v="229.44668644982417"/>
    <n v="428.21224491397425"/>
    <n v="11684.815389909125"/>
    <n v="7602.8414586437921"/>
    <n v="4081.9739312653337"/>
    <n v="2447.8638568008441"/>
    <n v="1230.5836363499566"/>
    <n v="1473.2141883699653"/>
    <n v="1527.5588449552595"/>
    <n v="6679.220526476026"/>
    <n v="-2597.2465952106932"/>
    <n v="3.9685459726027394"/>
    <n v="4.3699029794520534"/>
    <n v="141"/>
    <n v="5"/>
    <n v="63"/>
    <n v="6"/>
    <n v="4"/>
    <n v="78"/>
    <n v="5"/>
    <n v="10"/>
    <n v="608.45811158807533"/>
    <n v="352.0598071558511"/>
    <n v="8"/>
    <n v="34.94729239726027"/>
    <n v="4.4313446191780814"/>
    <n v="6000.6478551725859"/>
    <n v="100"/>
    <n v="0"/>
    <n v="0.68025553736612843"/>
    <n v="40.81973931265334"/>
  </r>
  <r>
    <d v="2010-11-13T00:00:00"/>
    <x v="2"/>
    <x v="10"/>
    <n v="7"/>
    <n v="0.48"/>
    <n v="0.93506493506493504"/>
    <n v="0.28493150684931451"/>
    <n v="113"/>
    <n v="186"/>
    <n v="1.6460176991150441"/>
    <n v="0.41333333333333333"/>
    <n v="96.622532778943679"/>
    <n v="33"/>
    <n v="38"/>
    <n v="17"/>
    <n v="49"/>
    <n v="38.91167197993439"/>
    <n v="47.507797124383558"/>
    <n v="18.256229136281799"/>
    <n v="10918.346204020636"/>
    <n v="1178.8518923750221"/>
    <n v="1882.0806849614517"/>
    <n v="2333.033455167124"/>
    <n v="992.41435391043569"/>
    <n v="6889.6696023566474"/>
    <n v="2762.7287105753417"/>
    <n v="807.63255111452042"/>
    <n v="894.55522767780815"/>
    <n v="1189.8980593709985"/>
    <n v="889.00735122027208"/>
    <n v="377.29460741110006"/>
    <n v="2008.7164713653001"/>
    <n v="340.52297030136981"/>
    <n v="1170.5610871232877"/>
    <n v="2055.9333580273974"/>
    <n v="893.04274375890407"/>
    <n v="1376.840080412421"/>
    <n v="922.29493002779384"/>
    <n v="414.31291385324459"/>
    <n v="1746.6122349174993"/>
    <n v="21022.174744974283"/>
    <n v="10377.176436334843"/>
    <n v="10644.998308639446"/>
    <n v="2554.8308476565335"/>
    <n v="1642.0003632595713"/>
    <n v="1684.0405076048191"/>
    <n v="1764.3141011852031"/>
    <n v="7645.1858197061274"/>
    <n v="2999.812488933313"/>
    <n v="3.9168381698630128"/>
    <n v="4.2700013150684928"/>
    <n v="250"/>
    <n v="9"/>
    <n v="113"/>
    <n v="10"/>
    <n v="7"/>
    <n v="137"/>
    <n v="9"/>
    <n v="16"/>
    <n v="783.43349025365671"/>
    <n v="448.2116821172209"/>
    <n v="16"/>
    <n v="35.815740493150685"/>
    <n v="4.2327231189041088"/>
    <n v="6188.2004145404171"/>
    <n v="101"/>
    <n v="1"/>
    <n v="1.7202090422971579"/>
    <n v="105.39602285781629"/>
  </r>
  <r>
    <d v="2010-11-12T00:00:00"/>
    <x v="2"/>
    <x v="10"/>
    <n v="6"/>
    <n v="0.48"/>
    <n v="1"/>
    <n v="0.28219178082191726"/>
    <n v="117"/>
    <n v="205"/>
    <n v="1.7521367521367521"/>
    <n v="0.45555555555555555"/>
    <n v="100.98310609062169"/>
    <n v="37"/>
    <n v="46"/>
    <n v="17"/>
    <n v="52"/>
    <n v="34.933653262914667"/>
    <n v="49.527795852377103"/>
    <n v="17.512568759114856"/>
    <n v="11815.023412602737"/>
    <n v="1237.7653742465752"/>
    <n v="2002.514242349589"/>
    <n v="2153.8490944438358"/>
    <n v="1014.8046601117808"/>
    <n v="7881.6207899441069"/>
    <n v="2899.4932208219175"/>
    <n v="841.97252949041081"/>
    <n v="910.65357547397252"/>
    <n v="1358.2128569120068"/>
    <n v="884.63142256170238"/>
    <n v="410.73862992624009"/>
    <n v="1998.5364163863512"/>
    <n v="353.60832254794525"/>
    <n v="1266.2134645479453"/>
    <n v="2222.9202464383561"/>
    <n v="1029.9358158904106"/>
    <n v="1481.1586089393645"/>
    <n v="992.38577355525126"/>
    <n v="433.53744005716982"/>
    <n v="1965.5960268728716"/>
    <n v="22577.585962060268"/>
    <n v="10731.83272885694"/>
    <n v="11845.75323320333"/>
    <n v="2593.723141698712"/>
    <n v="1696.3371778088185"/>
    <n v="1688.2306840889132"/>
    <n v="1812.8613367952971"/>
    <n v="7791.1523403917417"/>
    <n v="4054.6008928115862"/>
    <n v="3.766540931506849"/>
    <n v="4.1181491712328757"/>
    <n v="269"/>
    <n v="11"/>
    <n v="117"/>
    <n v="10"/>
    <n v="7"/>
    <n v="152"/>
    <n v="10"/>
    <n v="18"/>
    <n v="751.36629014861967"/>
    <n v="488.81790436314861"/>
    <n v="15"/>
    <n v="33.676343534246577"/>
    <n v="4.4698852953424648"/>
    <n v="6105.8448039197592"/>
    <n v="101"/>
    <n v="0"/>
    <n v="1.9400678552456379"/>
    <n v="117.28468547726069"/>
  </r>
  <r>
    <d v="2010-11-11T00:00:00"/>
    <x v="2"/>
    <x v="10"/>
    <n v="5"/>
    <n v="0.48"/>
    <n v="0.76623376623376616"/>
    <n v="0.27945205479452001"/>
    <n v="93"/>
    <n v="159"/>
    <n v="1.7096774193548387"/>
    <n v="0.35333333333333333"/>
    <n v="98.67684143172778"/>
    <n v="27"/>
    <n v="34"/>
    <n v="14"/>
    <n v="42"/>
    <n v="38.449499544576696"/>
    <n v="45.880103673581218"/>
    <n v="17.430098408454011"/>
    <n v="9176.9462531506833"/>
    <n v="995.8009495249953"/>
    <n v="1564.5317970315318"/>
    <n v="2191.8450236054796"/>
    <n v="790.27716007463425"/>
    <n v="5626.0932219640326"/>
    <n v="2345.4194722191783"/>
    <n v="642.32145143013702"/>
    <n v="732.06413315506848"/>
    <n v="1022.286359978975"/>
    <n v="856.77067085786894"/>
    <n v="306.1060162820288"/>
    <n v="1534.6420096855106"/>
    <n v="274.55500030684937"/>
    <n v="1017.922063430137"/>
    <n v="1710.0404260273972"/>
    <n v="786.39400346301363"/>
    <n v="1149.3720317798563"/>
    <n v="956.4845182736608"/>
    <n v="321.54667324045613"/>
    <n v="1361.5082699334239"/>
    <n v="17681.463752707459"/>
    <n v="9159.2202511244923"/>
    <n v="8522.2435015829669"/>
    <n v="2525.0526025358536"/>
    <n v="1444.4357105722524"/>
    <n v="1578.7470628042413"/>
    <n v="1682.7399672477363"/>
    <n v="7230.9753431600839"/>
    <n v="1291.2681584228831"/>
    <n v="4.0579587616438353"/>
    <n v="4.1525094109589036"/>
    <n v="210"/>
    <n v="8"/>
    <n v="93"/>
    <n v="8"/>
    <n v="6"/>
    <n v="117"/>
    <n v="8"/>
    <n v="15"/>
    <n v="684.44253473078538"/>
    <n v="429.56196652764169"/>
    <n v="13"/>
    <n v="34.579424657534247"/>
    <n v="4.3144197260273964"/>
    <n v="6025.142294765692"/>
    <n v="101"/>
    <n v="0"/>
    <n v="1.4144468436847737"/>
    <n v="84.37864853052443"/>
  </r>
  <r>
    <d v="2010-11-10T00:00:00"/>
    <x v="2"/>
    <x v="10"/>
    <n v="4"/>
    <n v="0.48"/>
    <n v="0.68831168831168832"/>
    <n v="0.27671232876712276"/>
    <n v="79"/>
    <n v="137"/>
    <n v="1.7341772151898733"/>
    <n v="0.30444444444444446"/>
    <n v="106.26498579693239"/>
    <n v="24"/>
    <n v="29"/>
    <n v="11"/>
    <n v="37"/>
    <n v="36.479465693460838"/>
    <n v="54.322096065354913"/>
    <n v="17.991144323613472"/>
    <n v="8394.9338779576592"/>
    <n v="838.67473665184127"/>
    <n v="1378.4448984613982"/>
    <n v="2346.2559454684933"/>
    <n v="734.84774777646669"/>
    <n v="4774.0600229031425"/>
    <n v="1933.4116817534245"/>
    <n v="597.54305671890404"/>
    <n v="665.67233997369851"/>
    <n v="949.67336359795729"/>
    <n v="893.27618537728904"/>
    <n v="278.85562609243021"/>
    <n v="1074.8219033783507"/>
    <n v="242.22886298630135"/>
    <n v="842.52694496438346"/>
    <n v="1505.1253745753424"/>
    <n v="633.62934496438334"/>
    <n v="1002.4961562142958"/>
    <n v="964.8988282759741"/>
    <n v="293.33865720239589"/>
    <n v="962.77688579774497"/>
    <n v="15653.746220545938"/>
    <n v="8842.0874084667012"/>
    <n v="6811.6588120792385"/>
    <n v="2505.3143711839284"/>
    <n v="1423.0034740531812"/>
    <n v="1532.8905588204946"/>
    <n v="1607.4944346263578"/>
    <n v="7068.7028386839611"/>
    <n v="-257.04402660472442"/>
    <n v="3.9628829589041086"/>
    <n v="4.1738756986301366"/>
    <n v="180"/>
    <n v="7"/>
    <n v="79"/>
    <n v="6"/>
    <n v="5"/>
    <n v="101"/>
    <n v="6"/>
    <n v="12"/>
    <n v="620.94980390848025"/>
    <n v="378.14349654671457"/>
    <n v="11"/>
    <n v="35.828555671232877"/>
    <n v="4.1934785621917801"/>
    <n v="6208.6824560688992"/>
    <n v="101"/>
    <n v="0"/>
    <n v="1.0971182469512415"/>
    <n v="67.442166456230083"/>
  </r>
  <r>
    <d v="2010-11-09T00:00:00"/>
    <x v="2"/>
    <x v="10"/>
    <n v="3"/>
    <n v="0.48"/>
    <n v="0.48051948051948046"/>
    <n v="0.27397260273972551"/>
    <n v="57"/>
    <n v="96"/>
    <n v="1.6842105263157894"/>
    <n v="0.21333333333333335"/>
    <n v="97.815812058165335"/>
    <n v="17"/>
    <n v="20"/>
    <n v="8"/>
    <n v="25"/>
    <n v="36.061395927434276"/>
    <n v="50.4755605479452"/>
    <n v="17.070369455342462"/>
    <n v="5575.5012873154237"/>
    <n v="629.17983276996972"/>
    <n v="956.38355645187687"/>
    <n v="2323.7981852054795"/>
    <n v="499.09908909019742"/>
    <n v="2425.4002893378397"/>
    <n v="1334.2716493150683"/>
    <n v="403.8044843835616"/>
    <n v="426.75923638356159"/>
    <n v="613.48527970655812"/>
    <n v="902.81676882415661"/>
    <n v="195.25646788847351"/>
    <n v="453.27685366300341"/>
    <n v="178.53033205479451"/>
    <n v="647.9445567123289"/>
    <n v="1088.5421589041096"/>
    <n v="442.55736986301366"/>
    <n v="730.55335719144171"/>
    <n v="1002.1901219287081"/>
    <n v="208.96317770834219"/>
    <n v="415.86776070575468"/>
    <n v="10727.090907701831"/>
    <n v="7432.546003995235"/>
    <n v="3294.5449037065978"/>
    <n v="2442.0884441136068"/>
    <n v="1180.2644348320086"/>
    <n v="1454.5539470982815"/>
    <n v="1498.2057065245217"/>
    <n v="6575.1125325684188"/>
    <n v="-3280.5676288618224"/>
    <n v="4.1398767123287676"/>
    <n v="4.2688397260273971"/>
    <n v="127"/>
    <n v="5"/>
    <n v="57"/>
    <n v="5"/>
    <n v="3"/>
    <n v="70"/>
    <n v="5"/>
    <n v="9"/>
    <n v="530.42537975404264"/>
    <n v="342.31170328383763"/>
    <n v="7"/>
    <n v="35.729064383561642"/>
    <n v="4.1458856438356158"/>
    <n v="6182.4758312492295"/>
    <n v="101"/>
    <n v="0"/>
    <n v="0.53288439674189603"/>
    <n v="32.619256472342549"/>
  </r>
  <r>
    <d v="2010-11-08T00:00:00"/>
    <x v="2"/>
    <x v="10"/>
    <n v="2"/>
    <n v="0.48"/>
    <n v="0.48051948051948046"/>
    <n v="0.27123287671232826"/>
    <n v="56"/>
    <n v="90"/>
    <n v="1.6071428571428572"/>
    <n v="0.2"/>
    <n v="98.059595569674912"/>
    <n v="15"/>
    <n v="19"/>
    <n v="8"/>
    <n v="23"/>
    <n v="36.749129540692991"/>
    <n v="45.291255189041088"/>
    <n v="17.538437786301369"/>
    <n v="5491.337351901795"/>
    <n v="578.03783850560387"/>
    <n v="1042.8202056687421"/>
    <n v="2317.0123854246576"/>
    <n v="482.705040598783"/>
    <n v="2226.8375587152159"/>
    <n v="1249.4704043835616"/>
    <n v="362.33004151232871"/>
    <n v="403.38406908493153"/>
    <n v="638.58592977497631"/>
    <n v="862.7816235638212"/>
    <n v="200.08916333393429"/>
    <n v="313.7277983080902"/>
    <n v="155.90598164383562"/>
    <n v="566.7504184109589"/>
    <n v="984.74372383561638"/>
    <n v="441.49046005479454"/>
    <n v="670.54243691869783"/>
    <n v="941.2902139807087"/>
    <n v="203.12251553793905"/>
    <n v="333.93541750785982"/>
    <n v="10233.450289333425"/>
    <n v="7358.9495148022597"/>
    <n v="2874.5007745311659"/>
    <n v="2435.3371933779631"/>
    <n v="1178.7534067565382"/>
    <n v="1455.5192475647641"/>
    <n v="1496.2686998911302"/>
    <n v="6565.8785475903951"/>
    <n v="-3691.3777730592301"/>
    <n v="3.7925044602739724"/>
    <n v="4.4590322602739727"/>
    <n v="121"/>
    <n v="5"/>
    <n v="56"/>
    <n v="5"/>
    <n v="3"/>
    <n v="65"/>
    <n v="4"/>
    <n v="8"/>
    <n v="548.93394738459756"/>
    <n v="314.11508615496587"/>
    <n v="7"/>
    <n v="33.381081712328765"/>
    <n v="4.1759477567123282"/>
    <n v="6069.3539776715579"/>
    <n v="101"/>
    <n v="1"/>
    <n v="0.47360901755048684"/>
    <n v="28.460403708229364"/>
  </r>
  <r>
    <d v="2010-11-07T00:00:00"/>
    <x v="2"/>
    <x v="10"/>
    <n v="1"/>
    <n v="0.48"/>
    <n v="0.53246753246753253"/>
    <n v="0.26849315068493101"/>
    <n v="63"/>
    <n v="102"/>
    <n v="1.6190476190476191"/>
    <n v="0.22666666666666666"/>
    <n v="100.50534469616491"/>
    <n v="18"/>
    <n v="21"/>
    <n v="8"/>
    <n v="27"/>
    <n v="38.414951519494203"/>
    <n v="52.978433163287662"/>
    <n v="17.105597404931505"/>
    <n v="6331.8367158583897"/>
    <n v="653.9106545881516"/>
    <n v="1055.4440180395518"/>
    <n v="2222.921899528767"/>
    <n v="534.35024187069928"/>
    <n v="3173.0312110075224"/>
    <n v="1498.1831092602738"/>
    <n v="423.82746530630129"/>
    <n v="461.85112993315062"/>
    <n v="711.9213909178518"/>
    <n v="857.5374188334232"/>
    <n v="216.58880112107033"/>
    <n v="597.81409362738054"/>
    <n v="188.4171509260274"/>
    <n v="662.00651888219193"/>
    <n v="1073.2619184657533"/>
    <n v="489.41472999452048"/>
    <n v="773.18360246731083"/>
    <n v="1000.6986141923675"/>
    <n v="241.74259989917576"/>
    <n v="397.47550170963916"/>
    <n v="11782.70939321476"/>
    <n v="7614.3885868702173"/>
    <n v="4168.3208063445427"/>
    <n v="2450.8782570065428"/>
    <n v="1227.1375791143391"/>
    <n v="1480.4338265291558"/>
    <n v="1538.468994607917"/>
    <n v="6696.9186572579547"/>
    <n v="-2528.597850913412"/>
    <n v="4.0956184438356154"/>
    <n v="4.4457423150684932"/>
    <n v="137"/>
    <n v="5"/>
    <n v="63"/>
    <n v="6"/>
    <n v="4"/>
    <n v="74"/>
    <n v="5"/>
    <n v="9"/>
    <n v="605.19304118079663"/>
    <n v="337.90089935422753"/>
    <n v="8"/>
    <n v="34.941876986301367"/>
    <n v="4.266401849863013"/>
    <n v="6041.8605381597918"/>
    <n v="101"/>
    <n v="0"/>
    <n v="0.68990682257854874"/>
    <n v="41.270503033114281"/>
  </r>
  <r>
    <d v="2010-11-06T00:00:00"/>
    <x v="2"/>
    <x v="10"/>
    <n v="7"/>
    <n v="0.48"/>
    <n v="0.93506493506493504"/>
    <n v="0.26575342465753377"/>
    <n v="117"/>
    <n v="177"/>
    <n v="1.5128205128205128"/>
    <n v="0.39333333333333331"/>
    <n v="92.059537490454744"/>
    <n v="31"/>
    <n v="40"/>
    <n v="16"/>
    <n v="49"/>
    <n v="35.872046262010407"/>
    <n v="44.665601091780815"/>
    <n v="16.756453922281242"/>
    <n v="10770.965886383205"/>
    <n v="1165.9126923180929"/>
    <n v="2008.1451790327981"/>
    <n v="2294.4878975342467"/>
    <n v="953.87039486405956"/>
    <n v="6680.3751072701925"/>
    <n v="2546.9152846027391"/>
    <n v="714.64961746849303"/>
    <n v="821.06624219178082"/>
    <n v="1231.4722113857845"/>
    <n v="890.55976772265547"/>
    <n v="367.95639523149248"/>
    <n v="1592.6427699230808"/>
    <n v="325.06163570958904"/>
    <n v="1115.5692430027398"/>
    <n v="1938.5089996438358"/>
    <n v="883.53167395068488"/>
    <n v="1330.622834498774"/>
    <n v="995.62443975051656"/>
    <n v="402.18907710536126"/>
    <n v="1534.2352009521978"/>
    <n v="20282.181275271159"/>
    <n v="10474.928197125686"/>
    <n v="9807.2530781454716"/>
    <n v="2555.3033376981166"/>
    <n v="1687.2828433839645"/>
    <n v="1673.4930010726955"/>
    <n v="1780.2550426358148"/>
    <n v="7696.3342247905912"/>
    <n v="2110.9188533548822"/>
    <n v="3.9335746191780818"/>
    <n v="4.3631970410958907"/>
    <n v="253"/>
    <n v="10"/>
    <n v="117"/>
    <n v="11"/>
    <n v="8"/>
    <n v="136"/>
    <n v="9"/>
    <n v="17"/>
    <n v="853.62022185633316"/>
    <n v="476.02718921204587"/>
    <n v="15"/>
    <n v="34.669241178082189"/>
    <n v="4.5121436690410963"/>
    <n v="6224.9147751659129"/>
    <n v="101"/>
    <n v="0"/>
    <n v="1.5754839114056913"/>
    <n v="97.101515625202694"/>
  </r>
  <r>
    <d v="2010-11-05T00:00:00"/>
    <x v="2"/>
    <x v="10"/>
    <n v="6"/>
    <n v="0.48"/>
    <n v="1"/>
    <n v="0.26301369863013652"/>
    <n v="124"/>
    <n v="205"/>
    <n v="1.653225806451613"/>
    <n v="0.45555555555555555"/>
    <n v="94.853541953159507"/>
    <n v="35"/>
    <n v="45"/>
    <n v="18"/>
    <n v="55"/>
    <n v="37.267492547945203"/>
    <n v="47.074291309589043"/>
    <n v="16.804100525828144"/>
    <n v="11761.839202191779"/>
    <n v="1247.9746980821917"/>
    <n v="2166.2740356558902"/>
    <n v="2169.0653294465751"/>
    <n v="1035.6530776372601"/>
    <n v="7638.8214575342445"/>
    <n v="2981.3994038356163"/>
    <n v="847.3372435726028"/>
    <n v="924.22552892054784"/>
    <n v="1373.2494412209026"/>
    <n v="853.137578152179"/>
    <n v="390.7038550169255"/>
    <n v="2135.8713019387596"/>
    <n v="358.82874246575341"/>
    <n v="1318.3851625205482"/>
    <n v="2301.6277161643834"/>
    <n v="968.49906147945194"/>
    <n v="1498.5265568266695"/>
    <n v="1009.7868426621826"/>
    <n v="435.77647115081567"/>
    <n v="2003.2508119904692"/>
    <n v="22710.116759232878"/>
    <n v="10932.1731877694"/>
    <n v="11777.943571463473"/>
    <n v="2575.8879249785568"/>
    <n v="1767.5524480942402"/>
    <n v="1708.8908030677242"/>
    <n v="1775.4731143916642"/>
    <n v="7827.8042905321854"/>
    <n v="3950.1392809312929"/>
    <n v="3.9173839561643833"/>
    <n v="4.5317028493150673"/>
    <n v="277"/>
    <n v="11"/>
    <n v="124"/>
    <n v="10"/>
    <n v="7"/>
    <n v="153"/>
    <n v="10"/>
    <n v="20"/>
    <n v="736.34573811754296"/>
    <n v="513.15507340980537"/>
    <n v="16"/>
    <n v="33.254601972602735"/>
    <n v="4.1151472175342461"/>
    <n v="6092.7000902437821"/>
    <n v="101"/>
    <n v="0"/>
    <n v="1.9331238034058906"/>
    <n v="116.61330268775716"/>
  </r>
  <r>
    <d v="2010-11-04T00:00:00"/>
    <x v="2"/>
    <x v="10"/>
    <n v="5"/>
    <n v="0.48"/>
    <n v="0.76623376623376616"/>
    <n v="0.26027397260273927"/>
    <n v="90"/>
    <n v="146"/>
    <n v="1.6222222222222222"/>
    <n v="0.32444444444444442"/>
    <n v="94.88998655043585"/>
    <n v="26"/>
    <n v="32"/>
    <n v="13"/>
    <n v="37"/>
    <n v="34.397594482758613"/>
    <n v="48.341850092307681"/>
    <n v="18.776265859459457"/>
    <n v="8540.0987895392263"/>
    <n v="1001.6401596868886"/>
    <n v="1645.6719581887919"/>
    <n v="2341.356197917808"/>
    <n v="768.99370045756962"/>
    <n v="4785.7170926619456"/>
    <n v="1995.0604799999996"/>
    <n v="628.44405119999988"/>
    <n v="694.72183679999989"/>
    <n v="1031.7528104181961"/>
    <n v="849.63340130206723"/>
    <n v="303.99707807603033"/>
    <n v="1132.8430782037053"/>
    <n v="256.61156400000004"/>
    <n v="913.44511999999997"/>
    <n v="1647.2141399999996"/>
    <n v="709.51219199999991"/>
    <n v="1084.7964875416226"/>
    <n v="926.83541833913864"/>
    <n v="328.25442166497129"/>
    <n v="1186.8966884542667"/>
    <n v="16386.748333226114"/>
    <n v="9281.2914739061962"/>
    <n v="7105.4568593199174"/>
    <n v="2512.0456672630999"/>
    <n v="1496.6240329547138"/>
    <n v="1583.3133215909882"/>
    <n v="1679.5543753155573"/>
    <n v="7271.5373971243589"/>
    <n v="-166.08053780444061"/>
    <n v="3.7987410410958899"/>
    <n v="4.3582753082191772"/>
    <n v="198"/>
    <n v="8"/>
    <n v="90"/>
    <n v="8"/>
    <n v="5"/>
    <n v="108"/>
    <n v="8"/>
    <n v="14"/>
    <n v="686.98093483704679"/>
    <n v="445.17067014368951"/>
    <n v="11"/>
    <n v="33.777688767123294"/>
    <n v="4.1969675232876709"/>
    <n v="6127.4615513694935"/>
    <n v="101"/>
    <n v="0"/>
    <n v="1.1596085589034566"/>
    <n v="70.351058013068496"/>
  </r>
  <r>
    <d v="2010-11-03T00:00:00"/>
    <x v="2"/>
    <x v="10"/>
    <n v="4"/>
    <n v="0.48"/>
    <n v="0.68831168831168832"/>
    <n v="0.25753424657534202"/>
    <n v="80"/>
    <n v="135"/>
    <n v="1.6875"/>
    <n v="0.3"/>
    <n v="97.485478962462196"/>
    <n v="23"/>
    <n v="30"/>
    <n v="12"/>
    <n v="36"/>
    <n v="36.748282657017313"/>
    <n v="45.596087926027394"/>
    <n v="17.615879889041093"/>
    <n v="7798.8383169969757"/>
    <n v="851.80269088062619"/>
    <n v="1358.8429753498665"/>
    <n v="2222.6547199561642"/>
    <n v="726.4146865391923"/>
    <n v="4342.7286260323799"/>
    <n v="1947.6589808219176"/>
    <n v="547.15305511232873"/>
    <n v="634.1716760054793"/>
    <n v="953.57797220031944"/>
    <n v="846.12943351882018"/>
    <n v="284.43220482383884"/>
    <n v="1044.8441013967472"/>
    <n v="243.10131435616438"/>
    <n v="832.36557501369862"/>
    <n v="1508.1791005479452"/>
    <n v="652.05658652054785"/>
    <n v="979.47016058214319"/>
    <n v="951.58137083974361"/>
    <n v="305.34640310493472"/>
    <n v="999.30464191153442"/>
    <n v="15015.327296255684"/>
    <n v="8628.4499269150238"/>
    <n v="6386.877369340662"/>
    <n v="2492.4467299646376"/>
    <n v="1370.7788006604262"/>
    <n v="1548.1574905113721"/>
    <n v="1607.795014971563"/>
    <n v="7019.1780361079982"/>
    <n v="-632.30066676733804"/>
    <n v="3.8337906082191777"/>
    <n v="4.3926002054794511"/>
    <n v="181"/>
    <n v="7"/>
    <n v="80"/>
    <n v="7"/>
    <n v="5"/>
    <n v="101"/>
    <n v="8"/>
    <n v="13"/>
    <n v="646.18685727678337"/>
    <n v="433.33595862774803"/>
    <n v="11"/>
    <n v="33.435588986301369"/>
    <n v="4.4211209863013696"/>
    <n v="6014.3229082864382"/>
    <n v="101"/>
    <n v="0"/>
    <n v="1.0619445391834423"/>
    <n v="63.236409597432299"/>
  </r>
  <r>
    <d v="2010-11-02T00:00:00"/>
    <x v="2"/>
    <x v="10"/>
    <n v="3"/>
    <n v="0.48"/>
    <n v="0.48051948051948046"/>
    <n v="0.25479452054794477"/>
    <n v="60"/>
    <n v="94"/>
    <n v="1.5666666666666667"/>
    <n v="0.2088888888888889"/>
    <n v="95.196117553460226"/>
    <n v="16"/>
    <n v="21"/>
    <n v="8"/>
    <n v="25"/>
    <n v="36.109714742687885"/>
    <n v="49.042497619726021"/>
    <n v="18.061928408021917"/>
    <n v="5711.7670532076136"/>
    <n v="621.29672454011722"/>
    <n v="1013.2258248345845"/>
    <n v="2184.537577906849"/>
    <n v="490.72365098719791"/>
    <n v="2644.5767240190994"/>
    <n v="1336.0594454794518"/>
    <n v="392.33998095780817"/>
    <n v="451.54821020054794"/>
    <n v="646.43088649724848"/>
    <n v="836.53859562429886"/>
    <n v="198.18391652919095"/>
    <n v="498.79423798706966"/>
    <n v="166.74366101917809"/>
    <n v="592.25596528219182"/>
    <n v="1063.58707430137"/>
    <n v="478.58845808219189"/>
    <n v="694.24328992923313"/>
    <n v="985.92349439696136"/>
    <n v="206.90744301825563"/>
    <n v="414.10093134048179"/>
    <n v="10814.186573070469"/>
    <n v="7256.7146797238202"/>
    <n v="3557.4718933466511"/>
    <n v="2433.2436476789344"/>
    <n v="1190.0931919050117"/>
    <n v="1448.6459455216479"/>
    <n v="1495.3861081869686"/>
    <n v="6567.3688932925634"/>
    <n v="-3009.896999945915"/>
    <n v="3.7979170191780822"/>
    <n v="4.4528847328767114"/>
    <n v="130"/>
    <n v="5"/>
    <n v="60"/>
    <n v="5"/>
    <n v="3"/>
    <n v="70"/>
    <n v="5"/>
    <n v="8"/>
    <n v="491.79827383048416"/>
    <n v="312.21420260656572"/>
    <n v="7"/>
    <n v="36.208894821917809"/>
    <n v="4.2268844493150679"/>
    <n v="5953.5945860712573"/>
    <n v="101"/>
    <n v="0"/>
    <n v="0.59753344671293884"/>
    <n v="35.222493993531202"/>
  </r>
  <r>
    <d v="2010-11-01T00:00:00"/>
    <x v="2"/>
    <x v="10"/>
    <n v="2"/>
    <n v="0.48"/>
    <n v="0.48051948051948046"/>
    <n v="0.25205479452054752"/>
    <n v="59"/>
    <n v="91"/>
    <n v="1.5423728813559323"/>
    <n v="0.20222222222222222"/>
    <n v="95.667319385717605"/>
    <n v="17"/>
    <n v="20"/>
    <n v="8"/>
    <n v="23"/>
    <n v="35.892533597926686"/>
    <n v="48.804045302465745"/>
    <n v="18.08672232414532"/>
    <n v="5644.3718437573389"/>
    <n v="603.60255123287664"/>
    <n v="954.64914532286764"/>
    <n v="2177.7573611835619"/>
    <n v="486.75684452195691"/>
    <n v="2628.8110439618299"/>
    <n v="1328.0237431232874"/>
    <n v="390.43236241972596"/>
    <n v="415.9946134553424"/>
    <n v="643.87926010283297"/>
    <n v="839.12212515292129"/>
    <n v="201.08575847365671"/>
    <n v="450.36357526894449"/>
    <n v="161.42648863561641"/>
    <n v="558.63731410410958"/>
    <n v="1046.6745604383561"/>
    <n v="430.61500773698623"/>
    <n v="667.7258189133654"/>
    <n v="914.57197990434054"/>
    <n v="199.3955073793251"/>
    <n v="415.66006471803735"/>
    <n v="10579.778484903638"/>
    <n v="7084.9438009548285"/>
    <n v="3494.8346839488122"/>
    <n v="2434.8906398021008"/>
    <n v="1155.7383224166406"/>
    <n v="1434.0257308905682"/>
    <n v="1497.3036964241633"/>
    <n v="6521.9583895334727"/>
    <n v="-3027.1237055846632"/>
    <n v="3.7778084054794516"/>
    <n v="4.2621894520547938"/>
    <n v="127"/>
    <n v="5"/>
    <n v="59"/>
    <n v="5"/>
    <n v="4"/>
    <n v="68"/>
    <n v="5"/>
    <n v="8"/>
    <n v="552.07576541110984"/>
    <n v="321.95783630121093"/>
    <n v="7"/>
    <n v="33.374313863013697"/>
    <n v="4.3777011178082184"/>
    <n v="5879.3639780825042"/>
    <n v="101"/>
    <n v="0"/>
    <n v="0.59442393717706477"/>
    <n v="34.602323603453584"/>
  </r>
  <r>
    <d v="2010-10-31T00:00:00"/>
    <x v="2"/>
    <x v="11"/>
    <n v="1"/>
    <n v="0.63"/>
    <n v="0.64"/>
    <n v="0.24931506849315024"/>
    <n v="99"/>
    <n v="161"/>
    <n v="1.6262626262626263"/>
    <n v="0.35777777777777775"/>
    <n v="99.362825819178084"/>
    <n v="29"/>
    <n v="35"/>
    <n v="14"/>
    <n v="45"/>
    <n v="37.312901260273975"/>
    <n v="47.940541229589037"/>
    <n v="16.320397760876713"/>
    <n v="9836.9197560986304"/>
    <n v="1113.3961154630138"/>
    <n v="1738.3494572060051"/>
    <n v="2632.8968813589045"/>
    <n v="905.68029594161112"/>
    <n v="5673.3892370551248"/>
    <n v="2388.0256806575344"/>
    <n v="671.16757721424653"/>
    <n v="734.41789923945203"/>
    <n v="1159.3421682359312"/>
    <n v="968.37645324104483"/>
    <n v="322.14899724670693"/>
    <n v="1343.7435383875504"/>
    <n v="283.87409020273975"/>
    <n v="1051.6022161534245"/>
    <n v="1775.4153698630137"/>
    <n v="748.50604747397256"/>
    <n v="1170.9096178857801"/>
    <n v="1129.8381973280818"/>
    <n v="348.20756094176193"/>
    <n v="1210.442347537527"/>
    <n v="18603.324752366028"/>
    <n v="10375.749629385828"/>
    <n v="8227.5751229802008"/>
    <n v="2536.2762644854015"/>
    <n v="1580.3336116161954"/>
    <n v="1636.331892154421"/>
    <n v="1723.2447476528237"/>
    <n v="7476.1865159088411"/>
    <n v="751.38860707135973"/>
    <n v="4.0019154410958908"/>
    <n v="4.3657425821917801"/>
    <n v="222"/>
    <n v="8"/>
    <n v="99"/>
    <n v="9"/>
    <n v="6"/>
    <n v="123"/>
    <n v="8"/>
    <n v="15"/>
    <n v="799.53433856159404"/>
    <n v="458.1053270784123"/>
    <n v="14"/>
    <n v="34.382407356164379"/>
    <n v="4.3732447627397262"/>
    <n v="6760.1325435163526"/>
    <n v="101"/>
    <n v="1"/>
    <n v="1.2170730484968484"/>
    <n v="81.461139831487131"/>
  </r>
  <r>
    <d v="2010-10-30T00:00:00"/>
    <x v="2"/>
    <x v="11"/>
    <n v="7"/>
    <n v="0.63"/>
    <n v="0.95"/>
    <n v="0.24657534246575299"/>
    <n v="142"/>
    <n v="237"/>
    <n v="1.6690140845070423"/>
    <n v="0.52666666666666662"/>
    <n v="97.521361366004228"/>
    <n v="42"/>
    <n v="53"/>
    <n v="22"/>
    <n v="65"/>
    <n v="35.623502465753425"/>
    <n v="46.435180496637606"/>
    <n v="16.681200177281347"/>
    <n v="13848.033313972601"/>
    <n v="1633.5703319178081"/>
    <n v="2472.1770367824656"/>
    <n v="2728.9818739726029"/>
    <n v="1326.3357752284933"/>
    <n v="8954.1089599068473"/>
    <n v="3384.2327342465755"/>
    <n v="1021.5739709260273"/>
    <n v="1084.2780115232877"/>
    <n v="1694.2479218332455"/>
    <n v="975.41557793584298"/>
    <n v="496.74697676373899"/>
    <n v="2323.6742401630627"/>
    <n v="417.46269550684934"/>
    <n v="1590.6689911232877"/>
    <n v="2720.5787761643833"/>
    <n v="1183.2847693150684"/>
    <n v="1786.9423670243514"/>
    <n v="1162.9904366094752"/>
    <n v="566.72800761515941"/>
    <n v="2395.3344208606022"/>
    <n v="26883.683594695889"/>
    <n v="13210.565973765375"/>
    <n v="13673.117620930512"/>
    <n v="2653.2100993310628"/>
    <n v="2024.1324204690764"/>
    <n v="1814.800405454605"/>
    <n v="1952.134298126804"/>
    <n v="8444.2772233815485"/>
    <n v="5228.8403975489655"/>
    <n v="4.0093581369863012"/>
    <n v="4.4952406164383554"/>
    <n v="324"/>
    <n v="13"/>
    <n v="142"/>
    <n v="12"/>
    <n v="9"/>
    <n v="182"/>
    <n v="13"/>
    <n v="25"/>
    <n v="965.33372116658313"/>
    <n v="661.11867092443651"/>
    <n v="20"/>
    <n v="34.871306438356164"/>
    <n v="4.2609706082191776"/>
    <n v="6989.9559679827707"/>
    <n v="113"/>
    <n v="0"/>
    <n v="1.9561092635718609"/>
    <n v="121.00104089319038"/>
  </r>
  <r>
    <d v="2010-10-29T00:00:00"/>
    <x v="2"/>
    <x v="11"/>
    <n v="6"/>
    <n v="0.63"/>
    <n v="1"/>
    <n v="0.24383561643835575"/>
    <n v="153"/>
    <n v="257"/>
    <n v="1.6797385620915033"/>
    <n v="0.57111111111111112"/>
    <n v="101.3382660435133"/>
    <n v="48"/>
    <n v="58"/>
    <n v="23"/>
    <n v="72"/>
    <n v="33.691794754200046"/>
    <n v="45.449991202191768"/>
    <n v="17.089484744383558"/>
    <n v="15504.754704657535"/>
    <n v="1682.8396890410959"/>
    <n v="2656.6501568350682"/>
    <n v="2726.300900909589"/>
    <n v="1389.3828546279453"/>
    <n v="10415.260481326026"/>
    <n v="3571.330243945205"/>
    <n v="1045.3497976504107"/>
    <n v="1230.4429015956161"/>
    <n v="1778.2063094632911"/>
    <n v="1011.7360599263357"/>
    <n v="519.73712634739661"/>
    <n v="2537.443447454209"/>
    <n v="472.08587281643833"/>
    <n v="1655.174992832877"/>
    <n v="2765.8797952876712"/>
    <n v="1274.2813566246571"/>
    <n v="1940.0601150029922"/>
    <n v="1134.8138037565766"/>
    <n v="586.87322809337456"/>
    <n v="2505.674870708699"/>
    <n v="29202.139354451505"/>
    <n v="13743.76055496257"/>
    <n v="15458.378799488934"/>
    <n v="2658.6296330236532"/>
    <n v="2067.6439445175001"/>
    <n v="1891.6965668380731"/>
    <n v="1946.507421952917"/>
    <n v="8564.4775663321416"/>
    <n v="6893.9012331567938"/>
    <n v="4.0404273534246578"/>
    <n v="4.3521696027397265"/>
    <n v="354"/>
    <n v="14"/>
    <n v="153"/>
    <n v="14"/>
    <n v="10"/>
    <n v="201"/>
    <n v="13"/>
    <n v="28"/>
    <n v="1062.3268882153102"/>
    <n v="675.10875286178089"/>
    <n v="21"/>
    <n v="34.04426593150685"/>
    <n v="4.2565183528767117"/>
    <n v="6999.7544710114234"/>
    <n v="113"/>
    <n v="0"/>
    <n v="2.2084172899932142"/>
    <n v="136.79981238485783"/>
  </r>
  <r>
    <d v="2010-10-28T00:00:00"/>
    <x v="2"/>
    <x v="11"/>
    <n v="5"/>
    <n v="0.63"/>
    <n v="0.82"/>
    <n v="0.2410958904109585"/>
    <n v="124"/>
    <n v="216"/>
    <n v="1.7419354838709677"/>
    <n v="0.48"/>
    <n v="104.13444101599649"/>
    <n v="36"/>
    <n v="49"/>
    <n v="20"/>
    <n v="56"/>
    <n v="34.518701217727639"/>
    <n v="44.104901688986295"/>
    <n v="17.821397866614483"/>
    <n v="12912.670685983565"/>
    <n v="1348.4767056657533"/>
    <n v="2211.9037889732381"/>
    <n v="2601.473000153424"/>
    <n v="1154.9108132572928"/>
    <n v="8292.8597892653634"/>
    <n v="2934.089603506849"/>
    <n v="882.09803377972594"/>
    <n v="997.99828053041097"/>
    <n v="1380.3693758014081"/>
    <n v="1030.8896901005144"/>
    <n v="420.56891006075352"/>
    <n v="1982.3579418543102"/>
    <n v="373.89956488767126"/>
    <n v="1339.4875770739727"/>
    <n v="2388.873623671233"/>
    <n v="996.55238978630132"/>
    <n v="1542.3965167078309"/>
    <n v="1065.417167533195"/>
    <n v="460.20084494327375"/>
    <n v="2030.7986262348782"/>
    <n v="24174.146464885478"/>
    <n v="11868.130107530931"/>
    <n v="12306.016357354552"/>
    <n v="2619.3419592465398"/>
    <n v="1818.9420604728452"/>
    <n v="1725.7239323146921"/>
    <n v="1837.8594050522934"/>
    <n v="8001.8673570863712"/>
    <n v="4304.1490002681758"/>
    <n v="3.8391706849315064"/>
    <n v="4.3475473972602732"/>
    <n v="285"/>
    <n v="11"/>
    <n v="124"/>
    <n v="11"/>
    <n v="8"/>
    <n v="161"/>
    <n v="10"/>
    <n v="18"/>
    <n v="914.49568101044463"/>
    <n v="492.49182190655233"/>
    <n v="15"/>
    <n v="35.537716602739728"/>
    <n v="4.4159391210958905"/>
    <n v="6793.2534251843645"/>
    <n v="113"/>
    <n v="0"/>
    <n v="1.8115055610516364"/>
    <n v="108.90279962260666"/>
  </r>
  <r>
    <d v="2010-10-27T00:00:00"/>
    <x v="2"/>
    <x v="11"/>
    <n v="4"/>
    <n v="0.63"/>
    <n v="0.76"/>
    <n v="0.23835616438356125"/>
    <n v="120"/>
    <n v="182"/>
    <n v="1.5166666666666666"/>
    <n v="0.40444444444444444"/>
    <n v="93.93718609972602"/>
    <n v="31"/>
    <n v="41"/>
    <n v="16"/>
    <n v="51"/>
    <n v="35.976379348554033"/>
    <n v="45.449665880547947"/>
    <n v="15.758970923835616"/>
    <n v="11272.462331967123"/>
    <n v="1257.1968086136985"/>
    <n v="1988.2497720628603"/>
    <n v="2635.1791551123288"/>
    <n v="1069.3964143461696"/>
    <n v="6836.8337990594628"/>
    <n v="2590.2993130958903"/>
    <n v="727.19465408876715"/>
    <n v="803.70751711561638"/>
    <n v="1378.2359159349276"/>
    <n v="1001.5786824025105"/>
    <n v="386.59587066626199"/>
    <n v="1354.7910152965735"/>
    <n v="335.97008127123291"/>
    <n v="1160.2246975123287"/>
    <n v="2036.8734687671233"/>
    <n v="901.33155840000006"/>
    <n v="1455.6008690121018"/>
    <n v="1154.2675579606052"/>
    <n v="435.20642979562081"/>
    <n v="1389.3249491823572"/>
    <n v="21085.260430831779"/>
    <n v="11504.310667293388"/>
    <n v="9580.9497635383923"/>
    <n v="2593.3938415481066"/>
    <n v="1740.7315809816162"/>
    <n v="1730.2009748356804"/>
    <n v="1809.3599909051218"/>
    <n v="7873.6863882705247"/>
    <n v="1707.2633752678657"/>
    <n v="3.8938745424657535"/>
    <n v="4.5159507123287668"/>
    <n v="259"/>
    <n v="10"/>
    <n v="120"/>
    <n v="10"/>
    <n v="7"/>
    <n v="139"/>
    <n v="10"/>
    <n v="18"/>
    <n v="806.48359004885924"/>
    <n v="557.26254051873093"/>
    <n v="17"/>
    <n v="35.264816904109594"/>
    <n v="4.3942328624657527"/>
    <n v="6865.7404687139297"/>
    <n v="113"/>
    <n v="0"/>
    <n v="1.3954721718942382"/>
    <n v="84.787166049012328"/>
  </r>
  <r>
    <d v="2010-10-26T00:00:00"/>
    <x v="2"/>
    <x v="11"/>
    <n v="3"/>
    <n v="0.63"/>
    <n v="0.6"/>
    <n v="0.235616438356164"/>
    <n v="94"/>
    <n v="153"/>
    <n v="1.6276595744680851"/>
    <n v="0.34"/>
    <n v="95.4433522681434"/>
    <n v="27"/>
    <n v="35"/>
    <n v="13"/>
    <n v="40"/>
    <n v="36.199205578435702"/>
    <n v="47.462394211169645"/>
    <n v="17.491827543534242"/>
    <n v="8971.6751132054796"/>
    <n v="1001.3388391232875"/>
    <n v="1662.53817581063"/>
    <n v="2564.9345632438353"/>
    <n v="853.24321770608208"/>
    <n v="4892.2979955682194"/>
    <n v="2244.3507458630133"/>
    <n v="617.01112474520539"/>
    <n v="699.67310174136969"/>
    <n v="1040.6699052369006"/>
    <n v="1042.9432256124026"/>
    <n v="326.42697260960506"/>
    <n v="1150.9948688906802"/>
    <n v="262.93681449863016"/>
    <n v="977.24637527671246"/>
    <n v="1713.9568714520547"/>
    <n v="724.27107471780812"/>
    <n v="1176.5947297155751"/>
    <n v="1118.3180954238544"/>
    <n v="339.82711906288063"/>
    <n v="1043.671191742895"/>
    <n v="17212.460060623565"/>
    <n v="10125.496004421764"/>
    <n v="7086.9640562017939"/>
    <n v="2529.3632007342194"/>
    <n v="1536.1435561783314"/>
    <n v="1591.0329433892521"/>
    <n v="1695.9433360048151"/>
    <n v="7352.4830363066176"/>
    <n v="-265.51898010481636"/>
    <n v="4.0273015561643835"/>
    <n v="4.4334619863013689"/>
    <n v="209"/>
    <n v="8"/>
    <n v="94"/>
    <n v="8"/>
    <n v="6"/>
    <n v="115"/>
    <n v="8"/>
    <n v="14"/>
    <n v="756.70237653880474"/>
    <n v="461.05115022692155"/>
    <n v="13"/>
    <n v="35.927276958904109"/>
    <n v="4.40702528"/>
    <n v="6749.6864448674678"/>
    <n v="113"/>
    <n v="0"/>
    <n v="1.0499693747389993"/>
    <n v="62.716496072582245"/>
  </r>
  <r>
    <d v="2010-10-25T00:00:00"/>
    <x v="2"/>
    <x v="11"/>
    <n v="2"/>
    <n v="0.63"/>
    <n v="0.6"/>
    <n v="0.23287671232876675"/>
    <n v="98"/>
    <n v="158"/>
    <n v="1.6122448979591837"/>
    <n v="0.3511111111111111"/>
    <n v="96.480796086105642"/>
    <n v="29"/>
    <n v="33"/>
    <n v="14"/>
    <n v="42"/>
    <n v="36.873991126822801"/>
    <n v="48.101245432485321"/>
    <n v="16.591444076712328"/>
    <n v="9455.1180164383532"/>
    <n v="1041.9672526027396"/>
    <n v="1633.2818497052056"/>
    <n v="2520.6805873972603"/>
    <n v="797.02979107068484"/>
    <n v="5546.0930408679415"/>
    <n v="2286.1874498630136"/>
    <n v="673.41743605479451"/>
    <n v="696.84065122191771"/>
    <n v="1105.0233216036681"/>
    <n v="1000.5088759124054"/>
    <n v="305.22067082450923"/>
    <n v="1245.6926687991429"/>
    <n v="289.41245260273973"/>
    <n v="1046.7759552876712"/>
    <n v="1736.8212550684932"/>
    <n v="785.36662619178082"/>
    <n v="1093.1179796782058"/>
    <n v="1093.5232017358317"/>
    <n v="327.85652464845856"/>
    <n v="1343.8785830881889"/>
    <n v="18011.907095331502"/>
    <n v="9876.2428025762292"/>
    <n v="8135.664292755273"/>
    <n v="2530.4826625607934"/>
    <n v="1527.9596978753266"/>
    <n v="1610.1710126138341"/>
    <n v="1695.4757490464558"/>
    <n v="7364.0891220964095"/>
    <n v="771.5751706588635"/>
    <n v="3.8733475068493148"/>
    <n v="4.4591103082191781"/>
    <n v="216"/>
    <n v="8"/>
    <n v="98"/>
    <n v="10"/>
    <n v="5"/>
    <n v="118"/>
    <n v="9"/>
    <n v="15"/>
    <n v="757.80493288364539"/>
    <n v="490.32261728961009"/>
    <n v="14"/>
    <n v="33.506086369863013"/>
    <n v="4.5146812109589032"/>
    <n v="6639.0987950941326"/>
    <n v="113"/>
    <n v="0"/>
    <n v="1.2254169645384712"/>
    <n v="71.997029139427198"/>
  </r>
  <r>
    <d v="2010-10-24T00:00:00"/>
    <x v="2"/>
    <x v="11"/>
    <n v="1"/>
    <n v="0.63"/>
    <n v="0.64"/>
    <n v="0.2301369863013695"/>
    <n v="100"/>
    <n v="161"/>
    <n v="1.61"/>
    <n v="0.35777777777777775"/>
    <n v="94.123269582904101"/>
    <n v="29"/>
    <n v="34"/>
    <n v="14"/>
    <n v="41"/>
    <n v="36.576522057838666"/>
    <n v="45.64585923287671"/>
    <n v="17.844455972495822"/>
    <n v="9412.3269582904104"/>
    <n v="1041.2959687890411"/>
    <n v="1681.4292640080657"/>
    <n v="2619.3501590794517"/>
    <n v="842.36000190351774"/>
    <n v="5310.4835020884175"/>
    <n v="2304.3208896438359"/>
    <n v="639.04202926027392"/>
    <n v="731.62269487232879"/>
    <n v="1165.2334901289637"/>
    <n v="1038.8422662468311"/>
    <n v="352.5946085693015"/>
    <n v="1118.3152488313424"/>
    <n v="298.38532103013699"/>
    <n v="1040.6265365041095"/>
    <n v="1750.2246658630136"/>
    <n v="815.01012427397256"/>
    <n v="1211.1132037150476"/>
    <n v="1151.1234398842735"/>
    <n v="363.59334063907698"/>
    <n v="1178.4166634328346"/>
    <n v="18032.855188527123"/>
    <n v="10425.63977417453"/>
    <n v="7607.215414352595"/>
    <n v="2542.9528747811814"/>
    <n v="1565.3254567235654"/>
    <n v="1628.988533810123"/>
    <n v="1690.8888198819245"/>
    <n v="7428.1556851967944"/>
    <n v="179.05972915579878"/>
    <n v="4.0736579178082186"/>
    <n v="4.4155592602739713"/>
    <n v="218"/>
    <n v="8"/>
    <n v="100"/>
    <n v="10"/>
    <n v="7"/>
    <n v="118"/>
    <n v="7"/>
    <n v="15"/>
    <n v="874.3337022484759"/>
    <n v="476.66735617620441"/>
    <n v="15"/>
    <n v="33.821956383561648"/>
    <n v="4.4067363199999994"/>
    <n v="6843.6781650355006"/>
    <n v="113"/>
    <n v="0"/>
    <n v="1.1115682577269665"/>
    <n v="67.320490392500844"/>
  </r>
  <r>
    <d v="2010-10-23T00:00:00"/>
    <x v="2"/>
    <x v="11"/>
    <n v="7"/>
    <n v="0.63"/>
    <n v="0.95"/>
    <n v="0.22739726027397225"/>
    <n v="152"/>
    <n v="233"/>
    <n v="1.5328947368421053"/>
    <n v="0.51777777777777778"/>
    <n v="95.430105246575337"/>
    <n v="43"/>
    <n v="50"/>
    <n v="19"/>
    <n v="65"/>
    <n v="34.403268949182497"/>
    <n v="48.823397692170147"/>
    <n v="16.486821499144362"/>
    <n v="14505.37599747945"/>
    <n v="1499.8243895753424"/>
    <n v="2539.7877472569867"/>
    <n v="2632.2638368438352"/>
    <n v="1286.5370146244381"/>
    <n v="9546.6117883295319"/>
    <n v="3199.5040122739724"/>
    <n v="927.64455615123279"/>
    <n v="1071.6433974443835"/>
    <n v="1736.3788646250089"/>
    <n v="1004.4868634968528"/>
    <n v="518.38076106525716"/>
    <n v="1939.5454766824705"/>
    <n v="428.07056069589032"/>
    <n v="1444.3206757698629"/>
    <n v="2548.2775662465747"/>
    <n v="1110.5156783342463"/>
    <n v="1817.6508166113515"/>
    <n v="1131.897564190838"/>
    <n v="562.48002336941977"/>
    <n v="2019.1560768749639"/>
    <n v="26735.17683397096"/>
    <n v="13229.863492083989"/>
    <n v="13505.313341886967"/>
    <n v="2639.1973752276913"/>
    <n v="2021.2166335622549"/>
    <n v="1838.6523535359925"/>
    <n v="1929.8177425750264"/>
    <n v="8428.8841049009643"/>
    <n v="5076.4292369860068"/>
    <n v="4.0732155616438348"/>
    <n v="4.5017474589041093"/>
    <n v="329"/>
    <n v="13"/>
    <n v="152"/>
    <n v="14"/>
    <n v="9"/>
    <n v="177"/>
    <n v="12"/>
    <n v="22"/>
    <n v="977.28643270184864"/>
    <n v="626.06994707549177"/>
    <n v="22"/>
    <n v="35.732157904109592"/>
    <n v="4.42383877479452"/>
    <n v="6880.006164713679"/>
    <n v="111"/>
    <n v="1"/>
    <n v="1.9629798314939459"/>
    <n v="121.66948956654926"/>
  </r>
  <r>
    <d v="2010-10-22T00:00:00"/>
    <x v="2"/>
    <x v="11"/>
    <n v="6"/>
    <n v="0.63"/>
    <n v="1"/>
    <n v="0.224657534246575"/>
    <n v="151"/>
    <n v="241"/>
    <n v="1.5960264900662251"/>
    <n v="0.53555555555555556"/>
    <n v="95.867757147781901"/>
    <n v="43"/>
    <n v="53"/>
    <n v="22"/>
    <n v="63"/>
    <n v="36.206359335616433"/>
    <n v="48.001572088767119"/>
    <n v="17.167150943718202"/>
    <n v="14476.031329315067"/>
    <n v="1692.8402399999998"/>
    <n v="2730.5484418454798"/>
    <n v="2473.6819747068489"/>
    <n v="1359.7126425073973"/>
    <n v="9604.9285102553404"/>
    <n v="3475.8104962191778"/>
    <n v="1056.0345859528766"/>
    <n v="1081.5305094542466"/>
    <n v="1720.6183694361159"/>
    <n v="1051.9033636478653"/>
    <n v="520.87248872652719"/>
    <n v="2319.9813698157923"/>
    <n v="430.22848300273972"/>
    <n v="1569.8761023123284"/>
    <n v="2656.9556712328763"/>
    <n v="1170.6969394849314"/>
    <n v="1812.3049477871762"/>
    <n v="1060.3856851686539"/>
    <n v="574.41417785840008"/>
    <n v="2380.6523852186447"/>
    <n v="27610.004356974245"/>
    <n v="13304.442091684465"/>
    <n v="14305.562265289776"/>
    <n v="2687.4793075438097"/>
    <n v="2006.154651619014"/>
    <n v="1896.844081850033"/>
    <n v="1951.5909510030212"/>
    <n v="8542.0689920158784"/>
    <n v="5763.4932732739017"/>
    <n v="3.9586568547945209"/>
    <n v="4.4106336986301358"/>
    <n v="332"/>
    <n v="14"/>
    <n v="151"/>
    <n v="12"/>
    <n v="9"/>
    <n v="181"/>
    <n v="12"/>
    <n v="24"/>
    <n v="912.86625324671684"/>
    <n v="655.03973472474195"/>
    <n v="22"/>
    <n v="33.864666931506846"/>
    <n v="4.479744429589041"/>
    <n v="6735.9544695584154"/>
    <n v="111"/>
    <n v="1"/>
    <n v="2.1237617222533864"/>
    <n v="128.87893932693493"/>
  </r>
  <r>
    <d v="2010-10-21T00:00:00"/>
    <x v="2"/>
    <x v="11"/>
    <n v="5"/>
    <n v="0.63"/>
    <n v="0.82"/>
    <n v="0.22191780821917775"/>
    <n v="127"/>
    <n v="197"/>
    <n v="1.5511811023622046"/>
    <n v="0.43777777777777777"/>
    <n v="96.11308686303525"/>
    <n v="34"/>
    <n v="44"/>
    <n v="17"/>
    <n v="54"/>
    <n v="34.781024657534246"/>
    <n v="47.771941961385977"/>
    <n v="16.217894926027398"/>
    <n v="12206.362031605477"/>
    <n v="1349.9151748273969"/>
    <n v="2283.6389123022905"/>
    <n v="2517.7791736109584"/>
    <n v="1099.3945988025864"/>
    <n v="7655.4645217170382"/>
    <n v="2712.9199232876713"/>
    <n v="812.12301334356164"/>
    <n v="875.76632600547953"/>
    <n v="1468.6023413940343"/>
    <n v="990.29383639841831"/>
    <n v="427.55756962183773"/>
    <n v="1514.3555152224221"/>
    <n v="367.61178955068488"/>
    <n v="1283.154951189041"/>
    <n v="2158.778105150685"/>
    <n v="967.34973264657549"/>
    <n v="1567.3398145499768"/>
    <n v="1139.0837725901993"/>
    <n v="482.72386010954807"/>
    <n v="1587.7471312872619"/>
    <n v="22733.981047606572"/>
    <n v="11976.413879379848"/>
    <n v="10757.567168226722"/>
    <n v="2593.3764351962614"/>
    <n v="1846.5126858090523"/>
    <n v="1766.4848635976941"/>
    <n v="1857.4311156088115"/>
    <n v="8063.8051002118191"/>
    <n v="2693.7620680149048"/>
    <n v="4.103807802739726"/>
    <n v="4.3714185821917804"/>
    <n v="276"/>
    <n v="11"/>
    <n v="127"/>
    <n v="12"/>
    <n v="8"/>
    <n v="149"/>
    <n v="11"/>
    <n v="18"/>
    <n v="929.26184011272983"/>
    <n v="561.7930112417074"/>
    <n v="18"/>
    <n v="35.186003904109583"/>
    <n v="4.1519272734246568"/>
    <n v="6721.8579307565851"/>
    <n v="111"/>
    <n v="0"/>
    <n v="1.6003859764730097"/>
    <n v="96.915019533574068"/>
  </r>
  <r>
    <d v="2010-10-20T00:00:00"/>
    <x v="2"/>
    <x v="11"/>
    <n v="4"/>
    <n v="0.63"/>
    <n v="0.76"/>
    <n v="0.2191780821917805"/>
    <n v="121"/>
    <n v="175"/>
    <n v="1.4462809917355373"/>
    <n v="0.3888888888888889"/>
    <n v="91.386952049813189"/>
    <n v="30"/>
    <n v="37"/>
    <n v="15"/>
    <n v="46"/>
    <n v="35.080253117971779"/>
    <n v="47.407918849315053"/>
    <n v="18.002578695652172"/>
    <n v="11057.821198027395"/>
    <n v="1247.1958178630134"/>
    <n v="2062.9757825753427"/>
    <n v="2483.9262404383562"/>
    <n v="1040.6537509453151"/>
    <n v="6717.4612419313962"/>
    <n v="2350.3769589041094"/>
    <n v="711.11878273972582"/>
    <n v="828.11861999999985"/>
    <n v="1359.8526947546095"/>
    <n v="1059.9156654766236"/>
    <n v="396.68266499216776"/>
    <n v="1073.1633364204338"/>
    <n v="312.10942191780822"/>
    <n v="1178.0957808219177"/>
    <n v="1902.2101095890412"/>
    <n v="821.09608767123268"/>
    <n v="1387.4747976577316"/>
    <n v="1161.0232827847951"/>
    <n v="451.31427812593984"/>
    <n v="1213.6990414315326"/>
    <n v="20408.142777534245"/>
    <n v="11403.819157750882"/>
    <n v="9004.323619783363"/>
    <n v="2592.7497010703964"/>
    <n v="1663.0238367500051"/>
    <n v="1716.4258516593427"/>
    <n v="1824.6389050034786"/>
    <n v="7796.8382944832229"/>
    <n v="1207.4853253001402"/>
    <n v="3.9184550136986296"/>
    <n v="4.1722369863013693"/>
    <n v="249"/>
    <n v="10"/>
    <n v="121"/>
    <n v="12"/>
    <n v="7"/>
    <n v="128"/>
    <n v="8"/>
    <n v="16"/>
    <n v="877.38479095224204"/>
    <n v="528.08456722938763"/>
    <n v="15"/>
    <n v="33.040640547945202"/>
    <n v="4.2595738739726023"/>
    <n v="6779.064949556092"/>
    <n v="111"/>
    <n v="0"/>
    <n v="1.3282545139758524"/>
    <n v="81.120032610660928"/>
  </r>
  <r>
    <d v="2010-10-19T00:00:00"/>
    <x v="2"/>
    <x v="11"/>
    <n v="3"/>
    <n v="0.63"/>
    <n v="0.6"/>
    <n v="0.21643835616438326"/>
    <n v="93"/>
    <n v="149"/>
    <n v="1.6021505376344085"/>
    <n v="0.33111111111111113"/>
    <n v="96.610874937693325"/>
    <n v="26"/>
    <n v="33"/>
    <n v="13"/>
    <n v="40"/>
    <n v="37.088508493150684"/>
    <n v="45.516358671780807"/>
    <n v="17.935605330410958"/>
    <n v="8984.8113692054794"/>
    <n v="953.69834958904107"/>
    <n v="1638.491090530192"/>
    <n v="2556.600352964384"/>
    <n v="810.99092799123287"/>
    <n v="4932.4273473087133"/>
    <n v="2188.2220010958904"/>
    <n v="591.71266273315052"/>
    <n v="717.42421321643837"/>
    <n v="1009.2714766607291"/>
    <n v="967.01779052864458"/>
    <n v="332.4937018352785"/>
    <n v="1188.5759080208268"/>
    <n v="277.5214342849315"/>
    <n v="919.48061001643839"/>
    <n v="1599.8411916164382"/>
    <n v="717.0635172821917"/>
    <n v="1179.9797951343376"/>
    <n v="1098.4544849515676"/>
    <n v="359.38904647868884"/>
    <n v="876.08342663540589"/>
    <n v="16949.775349040003"/>
    <n v="9952.6886670750555"/>
    <n v="6997.0866819649464"/>
    <n v="2533.5901814662548"/>
    <n v="1526.9638648308294"/>
    <n v="1590.1379226241411"/>
    <n v="1658.3989814535557"/>
    <n v="7309.0909503747807"/>
    <n v="-312.00426840983346"/>
    <n v="3.851155331506849"/>
    <n v="4.2757111849315068"/>
    <n v="205"/>
    <n v="8"/>
    <n v="93"/>
    <n v="8"/>
    <n v="6"/>
    <n v="112"/>
    <n v="7"/>
    <n v="14"/>
    <n v="753.60379785807868"/>
    <n v="432.89680669212231"/>
    <n v="12"/>
    <n v="33.634032465753421"/>
    <n v="4.5224154619178076"/>
    <n v="6648.9447736176007"/>
    <n v="111"/>
    <n v="0"/>
    <n v="1.0523604752634945"/>
    <n v="63.036816954639157"/>
  </r>
  <r>
    <d v="2010-10-18T00:00:00"/>
    <x v="2"/>
    <x v="11"/>
    <n v="2"/>
    <n v="0.63"/>
    <n v="0.6"/>
    <n v="0.21369863013698601"/>
    <n v="98"/>
    <n v="141"/>
    <n v="1.4387755102040816"/>
    <n v="0.31333333333333335"/>
    <n v="88.786149886497043"/>
    <n v="24"/>
    <n v="32"/>
    <n v="12"/>
    <n v="39"/>
    <n v="33.809300630136988"/>
    <n v="47.392747091506855"/>
    <n v="16.83688403911486"/>
    <n v="8701.0426888767106"/>
    <n v="1003.2341621917807"/>
    <n v="1612.4847395769864"/>
    <n v="2491.5711633534247"/>
    <n v="783.29587270487673"/>
    <n v="4816.9250754332024"/>
    <n v="1893.3208352876713"/>
    <n v="568.71296509808224"/>
    <n v="656.63847752547952"/>
    <n v="1095.7864468478424"/>
    <n v="977.08254468722043"/>
    <n v="313.18427713016513"/>
    <n v="732.61900924600536"/>
    <n v="246.92619205479451"/>
    <n v="923.62439855342461"/>
    <n v="1515.4566041095891"/>
    <n v="679.85490831780817"/>
    <n v="1110.2268465628408"/>
    <n v="1123.7273166509203"/>
    <n v="358.37008876976677"/>
    <n v="773.53785105208874"/>
    <n v="16188.81123201534"/>
    <n v="9865.7292962840438"/>
    <n v="6323.0819357312967"/>
    <n v="2520.9558373128166"/>
    <n v="1480.470621297939"/>
    <n v="1588.9273666985805"/>
    <n v="1697.163770318527"/>
    <n v="7287.5175956278626"/>
    <n v="-964.4356598965669"/>
    <n v="3.9923370410958903"/>
    <n v="4.1327618082191782"/>
    <n v="205"/>
    <n v="8"/>
    <n v="98"/>
    <n v="10"/>
    <n v="6"/>
    <n v="107"/>
    <n v="8"/>
    <n v="15"/>
    <n v="797.93498377718993"/>
    <n v="512.88995494673122"/>
    <n v="13"/>
    <n v="35.892126986301371"/>
    <n v="4.5007120306849311"/>
    <n v="6609.1456945418186"/>
    <n v="111"/>
    <n v="0"/>
    <n v="0.95671698400494209"/>
    <n v="56.964702123705372"/>
  </r>
  <r>
    <d v="2010-10-17T00:00:00"/>
    <x v="2"/>
    <x v="11"/>
    <n v="1"/>
    <n v="0.63"/>
    <n v="0.64"/>
    <n v="0.21095890410958876"/>
    <n v="96"/>
    <n v="177"/>
    <n v="1.84375"/>
    <n v="0.39333333333333331"/>
    <n v="105.5968952547945"/>
    <n v="30"/>
    <n v="38"/>
    <n v="15"/>
    <n v="48"/>
    <n v="38.475868061240931"/>
    <n v="47.638510966356165"/>
    <n v="16.983107204794518"/>
    <n v="10137.301944460272"/>
    <n v="1059.3776219178083"/>
    <n v="1817.3356304019292"/>
    <n v="2475.908161841096"/>
    <n v="871.18107124497533"/>
    <n v="6032.2547028900808"/>
    <n v="2616.3590281643833"/>
    <n v="714.57766449534245"/>
    <n v="815.18914583013691"/>
    <n v="1159.8773845110986"/>
    <n v="964.94093807246384"/>
    <n v="329.00377023545121"/>
    <n v="1692.3037456708494"/>
    <n v="330.00914455890415"/>
    <n v="1109.1900582575342"/>
    <n v="1925.7429740547943"/>
    <n v="815.64430448219161"/>
    <n v="1195.2119194369602"/>
    <n v="1131.2072785369794"/>
    <n v="355.616815055914"/>
    <n v="1498.5504683235708"/>
    <n v="19523.391886221365"/>
    <n v="10300.282969336868"/>
    <n v="9223.108916884501"/>
    <n v="2551.7905251256925"/>
    <n v="1512.0686231451423"/>
    <n v="1609.309908083982"/>
    <n v="1733.5810502513855"/>
    <n v="7406.7501066062014"/>
    <n v="1816.358810278296"/>
    <n v="4.1295550684931506"/>
    <n v="4.4004862876712325"/>
    <n v="227"/>
    <n v="9"/>
    <n v="96"/>
    <n v="9"/>
    <n v="6"/>
    <n v="131"/>
    <n v="9"/>
    <n v="18"/>
    <n v="806.94138492000002"/>
    <n v="505.74959164972034"/>
    <n v="13"/>
    <n v="34.023539219178083"/>
    <n v="4.1772480295890411"/>
    <n v="6613.4887985510932"/>
    <n v="111"/>
    <n v="0"/>
    <n v="1.3945905403068246"/>
    <n v="83.091071323283799"/>
  </r>
  <r>
    <d v="2010-10-16T00:00:00"/>
    <x v="2"/>
    <x v="11"/>
    <n v="7"/>
    <n v="0.63"/>
    <n v="0.95"/>
    <n v="0.20821917808219151"/>
    <n v="147"/>
    <n v="255"/>
    <n v="1.7346938775510203"/>
    <n v="0.56666666666666665"/>
    <n v="99.701210677103688"/>
    <n v="46"/>
    <n v="55"/>
    <n v="22"/>
    <n v="69"/>
    <n v="36.104259769428992"/>
    <n v="47.079608050311329"/>
    <n v="16.368838754258487"/>
    <n v="14656.077969534243"/>
    <n v="1506.2638724383557"/>
    <n v="2478.4764118776984"/>
    <n v="2491.4213386520546"/>
    <n v="1313.8374990535892"/>
    <n v="9878.6065923892565"/>
    <n v="3646.5302367123286"/>
    <n v="1035.7513771068493"/>
    <n v="1129.4498740438355"/>
    <n v="1735.1095826875694"/>
    <n v="1035.5644717955508"/>
    <n v="489.87993067697079"/>
    <n v="2551.1775027029225"/>
    <n v="438.34837019178076"/>
    <n v="1681.6070768219176"/>
    <n v="2853.0031561643832"/>
    <n v="1252.7073271232873"/>
    <n v="1801.2880722508824"/>
    <n v="1162.0122245265609"/>
    <n v="553.89493399752541"/>
    <n v="2708.4706995264005"/>
    <n v="28199.739260136979"/>
    <n v="13061.484465518402"/>
    <n v="15138.254794618579"/>
    <n v="2669.8117131966951"/>
    <n v="1967.9706132465235"/>
    <n v="1820.8102928173507"/>
    <n v="1954.6310596421727"/>
    <n v="8413.2236789027411"/>
    <n v="6725.0311157158358"/>
    <n v="3.8656299945205479"/>
    <n v="4.1105867671232872"/>
    <n v="339"/>
    <n v="14"/>
    <n v="147"/>
    <n v="14"/>
    <n v="10"/>
    <n v="192"/>
    <n v="14"/>
    <n v="23"/>
    <n v="1025.9159591156479"/>
    <n v="628.33592422355912"/>
    <n v="20"/>
    <n v="36.316901753424652"/>
    <n v="4.2460829479452054"/>
    <n v="6824.8474055315219"/>
    <n v="113"/>
    <n v="0"/>
    <n v="2.2181089034091901"/>
    <n v="133.96685658954493"/>
  </r>
  <r>
    <d v="2010-10-15T00:00:00"/>
    <x v="2"/>
    <x v="11"/>
    <n v="6"/>
    <n v="0.63"/>
    <n v="1"/>
    <n v="0.20547945205479426"/>
    <n v="153"/>
    <n v="259"/>
    <n v="1.6928104575163399"/>
    <n v="0.5755555555555556"/>
    <n v="98.637253827558411"/>
    <n v="45"/>
    <n v="59"/>
    <n v="24"/>
    <n v="71"/>
    <n v="36.698635194942042"/>
    <n v="45.360025315068491"/>
    <n v="17.269695845649238"/>
    <n v="15091.499835616438"/>
    <n v="1686.2705136986299"/>
    <n v="2655.1616429589044"/>
    <n v="2699.1751167123284"/>
    <n v="1363.997320767123"/>
    <n v="10059.436268876712"/>
    <n v="3816.6580602739728"/>
    <n v="1088.6406075616437"/>
    <n v="1226.1484050410959"/>
    <n v="1699.920233886508"/>
    <n v="965.89220365016206"/>
    <n v="542.59292666676595"/>
    <n v="2923.0417086732759"/>
    <n v="462.45060246575349"/>
    <n v="1642.8008109589043"/>
    <n v="2966.1934198630133"/>
    <n v="1225.8428843835618"/>
    <n v="1899.8935431567897"/>
    <n v="1149.4866480210146"/>
    <n v="559.09872543865265"/>
    <n v="2688.8088010547754"/>
    <n v="29206.505139863013"/>
    <n v="13535.218361258248"/>
    <n v="15671.286778604765"/>
    <n v="2684.0013676890803"/>
    <n v="2075.1047732187421"/>
    <n v="1878.7222728769132"/>
    <n v="1998.7542057650273"/>
    <n v="8636.582619549763"/>
    <n v="7034.7041590550016"/>
    <n v="3.8022969863013696"/>
    <n v="4.3480215753424662"/>
    <n v="352"/>
    <n v="14"/>
    <n v="153"/>
    <n v="14"/>
    <n v="9"/>
    <n v="199"/>
    <n v="14"/>
    <n v="25"/>
    <n v="1009.9456460789684"/>
    <n v="628.78296082378893"/>
    <n v="21"/>
    <n v="34.343845890410954"/>
    <n v="4.1338680273972601"/>
    <n v="6961.7550625347694"/>
    <n v="113"/>
    <n v="0"/>
    <n v="2.2510540284505303"/>
    <n v="138.68395379296251"/>
  </r>
  <r>
    <d v="2010-10-14T00:00:00"/>
    <x v="2"/>
    <x v="11"/>
    <n v="5"/>
    <n v="0.63"/>
    <n v="0.82"/>
    <n v="0.20273972602739701"/>
    <n v="128"/>
    <n v="192"/>
    <n v="1.5"/>
    <n v="0.42666666666666669"/>
    <n v="94.333183939726027"/>
    <n v="35"/>
    <n v="42"/>
    <n v="17"/>
    <n v="52"/>
    <n v="34.769883018679941"/>
    <n v="49.163716152522149"/>
    <n v="17.187641914267651"/>
    <n v="12074.647544284931"/>
    <n v="1408.3330671123288"/>
    <n v="2126.0998064534792"/>
    <n v="2680.9094915506853"/>
    <n v="1125.1866350150137"/>
    <n v="7550.7846783780824"/>
    <n v="2677.2809924383555"/>
    <n v="835.78317459287655"/>
    <n v="893.75737954191777"/>
    <n v="1507.8631205520217"/>
    <n v="1052.6596406535687"/>
    <n v="436.71244303522042"/>
    <n v="1409.5863423323394"/>
    <n v="345.93402950136976"/>
    <n v="1248.6365352328767"/>
    <n v="2040.0957159452055"/>
    <n v="900.27250954520525"/>
    <n v="1631.3459939542097"/>
    <n v="1161.3946041304087"/>
    <n v="462.68146800580251"/>
    <n v="1279.516724134236"/>
    <n v="22424.740948195067"/>
    <n v="12184.853203350409"/>
    <n v="10239.887744844658"/>
    <n v="2610.8647415526993"/>
    <n v="1812.8065702125082"/>
    <n v="1763.0735224937548"/>
    <n v="1825.8497623022006"/>
    <n v="8012.5945965611618"/>
    <n v="2227.2931482834965"/>
    <n v="3.8097469479452051"/>
    <n v="4.339081698630137"/>
    <n v="274"/>
    <n v="11"/>
    <n v="128"/>
    <n v="11"/>
    <n v="9"/>
    <n v="146"/>
    <n v="11"/>
    <n v="18"/>
    <n v="926.90561453424664"/>
    <n v="595.3412391985172"/>
    <n v="17"/>
    <n v="35.007130602739721"/>
    <n v="4.1897684515068487"/>
    <n v="6983.655529576823"/>
    <n v="113"/>
    <n v="0"/>
    <n v="1.4662647236074584"/>
    <n v="90.618475618094322"/>
  </r>
  <r>
    <d v="2010-10-13T00:00:00"/>
    <x v="2"/>
    <x v="11"/>
    <n v="4"/>
    <n v="0.63"/>
    <n v="0.76"/>
    <n v="0.19999999999999976"/>
    <n v="119"/>
    <n v="182"/>
    <n v="1.5294117647058822"/>
    <n v="0.40444444444444444"/>
    <n v="95.104068141176484"/>
    <n v="31"/>
    <n v="40"/>
    <n v="15"/>
    <n v="48"/>
    <n v="35.776503887323948"/>
    <n v="50.937659135999994"/>
    <n v="18.385043039999999"/>
    <n v="11317.384108800001"/>
    <n v="1300.0779792000001"/>
    <n v="1970.5964705279998"/>
    <n v="2660.0472575999997"/>
    <n v="990.21858324479979"/>
    <n v="6996.5997766272012"/>
    <n v="2540.1317760000002"/>
    <n v="764.06488703999992"/>
    <n v="882.48206591999997"/>
    <n v="1366.8470543220556"/>
    <n v="1053.6372183078304"/>
    <n v="394.33669468058918"/>
    <n v="1371.8577616495245"/>
    <n v="311.57839440000004"/>
    <n v="1169.4452224000001"/>
    <n v="2066.1841199999999"/>
    <n v="924.61824000000001"/>
    <n v="1455.4892596852264"/>
    <n v="1161.0857939323323"/>
    <n v="430.13695806894333"/>
    <n v="1425.1139651134977"/>
    <n v="21275.966793759999"/>
    <n v="11482.395290369775"/>
    <n v="9793.5715033902234"/>
    <n v="2595.8178445907897"/>
    <n v="1723.6870004024756"/>
    <n v="1692.5538435512663"/>
    <n v="1810.2141507803904"/>
    <n v="7822.2728393249217"/>
    <n v="1971.2986640653016"/>
    <n v="3.9547872000000002"/>
    <n v="4.4554664999999982"/>
    <n v="253"/>
    <n v="9"/>
    <n v="119"/>
    <n v="10"/>
    <n v="8"/>
    <n v="134"/>
    <n v="9"/>
    <n v="16"/>
    <n v="850.21446726647378"/>
    <n v="525.15316554299909"/>
    <n v="17"/>
    <n v="33.068146999999996"/>
    <n v="4.5258359999999991"/>
    <n v="6951.4245455127948"/>
    <n v="113"/>
    <n v="0"/>
    <n v="1.4088582044254596"/>
    <n v="86.668774366285163"/>
  </r>
  <r>
    <d v="2010-10-12T00:00:00"/>
    <x v="2"/>
    <x v="11"/>
    <n v="3"/>
    <n v="0.63"/>
    <n v="0.6"/>
    <n v="0.19726027397260251"/>
    <n v="91"/>
    <n v="153"/>
    <n v="1.6813186813186813"/>
    <n v="0.34"/>
    <n v="100.38254991780821"/>
    <n v="28"/>
    <n v="35"/>
    <n v="13"/>
    <n v="39"/>
    <n v="34.131200876712334"/>
    <n v="47.341146009357217"/>
    <n v="18.693475253108538"/>
    <n v="9134.812042520547"/>
    <n v="1012.343237260274"/>
    <n v="1614.4327311149589"/>
    <n v="2496.3169378191778"/>
    <n v="812.7459528696985"/>
    <n v="5223.6596579769866"/>
    <n v="2150.2656552328772"/>
    <n v="615.43489812164387"/>
    <n v="729.04553487123303"/>
    <n v="1062.2475262909797"/>
    <n v="1042.5043268220229"/>
    <n v="303.72425345207546"/>
    <n v="1086.269981660676"/>
    <n v="265.51161586849315"/>
    <n v="979.08474950136974"/>
    <n v="1721.7326081095887"/>
    <n v="720.9496551452055"/>
    <n v="1176.5045129069699"/>
    <n v="1126.3753714056118"/>
    <n v="348.83211676514043"/>
    <n v="1035.5666275469353"/>
    <n v="17329.179996631232"/>
    <n v="9983.683729446635"/>
    <n v="7345.4962671845988"/>
    <n v="2526.9950116491673"/>
    <n v="1492.5245780206506"/>
    <n v="1594.0290768249699"/>
    <n v="1670.9158319620374"/>
    <n v="7284.4644984568249"/>
    <n v="61.031768727772032"/>
    <n v="3.8796725589041099"/>
    <n v="4.2909570410958899"/>
    <n v="206"/>
    <n v="8"/>
    <n v="91"/>
    <n v="8"/>
    <n v="5"/>
    <n v="115"/>
    <n v="8"/>
    <n v="14"/>
    <n v="703.35651740054789"/>
    <n v="460.75195082114539"/>
    <n v="13"/>
    <n v="35.327779506849311"/>
    <n v="4.1205307704109586"/>
    <n v="6686.7926453661457"/>
    <n v="113"/>
    <n v="0"/>
    <n v="1.0985081573114017"/>
    <n v="65.004391744996454"/>
  </r>
  <r>
    <d v="2010-10-11T00:00:00"/>
    <x v="2"/>
    <x v="11"/>
    <n v="2"/>
    <n v="0.63"/>
    <n v="0.6"/>
    <n v="0.19452054794520526"/>
    <n v="90"/>
    <n v="140"/>
    <n v="1.5555555555555556"/>
    <n v="0.31111111111111112"/>
    <n v="96.825759780821926"/>
    <n v="24"/>
    <n v="31"/>
    <n v="12"/>
    <n v="38"/>
    <n v="36.380521205479447"/>
    <n v="46.290698827397257"/>
    <n v="17.774914586301364"/>
    <n v="8714.3183802739732"/>
    <n v="1038.9996004931509"/>
    <n v="1691.0559029233975"/>
    <n v="2657.2897317698626"/>
    <n v="844.55696212865757"/>
    <n v="4560.4153839452065"/>
    <n v="2000.9286663013695"/>
    <n v="555.48838592876712"/>
    <n v="675.44675427945185"/>
    <n v="1050.6786516698739"/>
    <n v="1057.6105322362332"/>
    <n v="325.58434486996077"/>
    <n v="797.99027773352043"/>
    <n v="256.54000438356167"/>
    <n v="914.74714301369863"/>
    <n v="1536.8236339726027"/>
    <n v="681.96931331506835"/>
    <n v="1137.624468906673"/>
    <n v="1140.4983579303948"/>
    <n v="354.31714091468689"/>
    <n v="757.64012693317659"/>
    <n v="16375.261881961645"/>
    <n v="10259.21609334974"/>
    <n v="6116.0457886119029"/>
    <n v="2528.5648111626156"/>
    <n v="1535.6875611345074"/>
    <n v="1582.8486595714269"/>
    <n v="1697.0476220206504"/>
    <n v="7344.1486538891995"/>
    <n v="-1228.1028652772939"/>
    <n v="3.8989024438356159"/>
    <n v="4.2344927397260266"/>
    <n v="195"/>
    <n v="7"/>
    <n v="90"/>
    <n v="8"/>
    <n v="6"/>
    <n v="105"/>
    <n v="7"/>
    <n v="14"/>
    <n v="807.7848483945204"/>
    <n v="486.77470575521357"/>
    <n v="12"/>
    <n v="35.817878465753424"/>
    <n v="4.1936662542465744"/>
    <n v="6878.2504708665829"/>
    <n v="113"/>
    <n v="1"/>
    <n v="0.88918625666758389"/>
    <n v="54.124299014264629"/>
  </r>
  <r>
    <d v="2010-10-10T00:00:00"/>
    <x v="2"/>
    <x v="11"/>
    <n v="1"/>
    <n v="0.63"/>
    <n v="0.64"/>
    <n v="0.19178082191780801"/>
    <n v="104"/>
    <n v="170"/>
    <n v="1.6346153846153846"/>
    <n v="0.37777777777777777"/>
    <n v="94.236558297154872"/>
    <n v="30"/>
    <n v="38"/>
    <n v="15"/>
    <n v="47"/>
    <n v="35.762252054794516"/>
    <n v="46.050655956164384"/>
    <n v="16.411626204605071"/>
    <n v="9800.6020629041068"/>
    <n v="1094.3570446027397"/>
    <n v="1793.4255121393976"/>
    <n v="2683.1845006027393"/>
    <n v="871.31495785906839"/>
    <n v="5547.0341369056396"/>
    <n v="2431.8331397260272"/>
    <n v="690.75983934246574"/>
    <n v="771.34643161643828"/>
    <n v="1162.3955163977582"/>
    <n v="1058.5878671031676"/>
    <n v="320.94621788126"/>
    <n v="1352.0098093027457"/>
    <n v="314.88095835616429"/>
    <n v="1086.5999079452054"/>
    <n v="1965.392030136986"/>
    <n v="799.23645369863004"/>
    <n v="1243.9483846191479"/>
    <n v="1116.902943481329"/>
    <n v="357.86246234706925"/>
    <n v="1447.3955596894389"/>
    <n v="18955.007868328765"/>
    <n v="10608.568362430939"/>
    <n v="8346.4395058978243"/>
    <n v="2547.8810766117244"/>
    <n v="1556.1929333400772"/>
    <n v="1612.6111183472037"/>
    <n v="1732.9749876544397"/>
    <n v="7449.6601159534457"/>
    <n v="896.77938994438045"/>
    <n v="3.7845108493150681"/>
    <n v="4.4372730821917798"/>
    <n v="234"/>
    <n v="10"/>
    <n v="104"/>
    <n v="10"/>
    <n v="6"/>
    <n v="130"/>
    <n v="9"/>
    <n v="16"/>
    <n v="822.75768778480074"/>
    <n v="488.83261565042039"/>
    <n v="13"/>
    <n v="33.878296986301372"/>
    <n v="4.3616146410958896"/>
    <n v="6896.9801724766157"/>
    <n v="113"/>
    <n v="0"/>
    <n v="1.2101585472444132"/>
    <n v="73.862296512370122"/>
  </r>
  <r>
    <d v="2010-10-09T00:00:00"/>
    <x v="2"/>
    <x v="11"/>
    <n v="7"/>
    <n v="0.63"/>
    <n v="0.95"/>
    <n v="0.18904109589041077"/>
    <n v="152"/>
    <n v="253"/>
    <n v="1.6644736842105263"/>
    <n v="0.56222222222222218"/>
    <n v="97.03168606849313"/>
    <n v="47"/>
    <n v="56"/>
    <n v="23"/>
    <n v="70"/>
    <n v="34.094007854235933"/>
    <n v="43.727792469041091"/>
    <n v="16.664870811522505"/>
    <n v="14748.816282410957"/>
    <n v="1589.6580425753423"/>
    <n v="2525.4820155116713"/>
    <n v="2628.5586190027393"/>
    <n v="1350.1819482687124"/>
    <n v="9834.2517422031742"/>
    <n v="3511.6828089863011"/>
    <n v="1005.7392267879451"/>
    <n v="1166.5409568065754"/>
    <n v="1722.1469707242059"/>
    <n v="968.74527202127592"/>
    <n v="513.02373153125495"/>
    <n v="2480.0470183040843"/>
    <n v="457.72088059726025"/>
    <n v="1548.5921001205479"/>
    <n v="2883.0618881643841"/>
    <n v="1199.1112030684931"/>
    <n v="1799.4087401471179"/>
    <n v="1145.4355845063562"/>
    <n v="554.52211178213031"/>
    <n v="2589.1196355150805"/>
    <n v="28110.9233895178"/>
    <n v="13207.504993495468"/>
    <n v="14903.41839602234"/>
    <n v="2663.652932381885"/>
    <n v="1996.0354479042469"/>
    <n v="1825.7070497305278"/>
    <n v="1921.618629004998"/>
    <n v="8407.0140590216579"/>
    <n v="6496.4043370006748"/>
    <n v="3.8155351890410958"/>
    <n v="4.26847805479452"/>
    <n v="348"/>
    <n v="14"/>
    <n v="152"/>
    <n v="14"/>
    <n v="10"/>
    <n v="196"/>
    <n v="12"/>
    <n v="28"/>
    <n v="1026.9825130710194"/>
    <n v="653.86040291361974"/>
    <n v="19"/>
    <n v="35.756957945205478"/>
    <n v="4.1632228668493143"/>
    <n v="6873.6618214358787"/>
    <n v="113"/>
    <n v="0"/>
    <n v="2.1681919744066023"/>
    <n v="131.8886583718791"/>
  </r>
  <r>
    <d v="2010-10-08T00:00:00"/>
    <x v="2"/>
    <x v="11"/>
    <n v="6"/>
    <n v="0.63"/>
    <n v="1"/>
    <n v="0.18630136986301352"/>
    <n v="162"/>
    <n v="238"/>
    <n v="1.4691358024691359"/>
    <n v="0.52888888888888885"/>
    <n v="91.22703780821918"/>
    <n v="43"/>
    <n v="54"/>
    <n v="21"/>
    <n v="66"/>
    <n v="35.540872816833769"/>
    <n v="48.451391671232869"/>
    <n v="16.124882851008717"/>
    <n v="14778.780124931507"/>
    <n v="1620.1929205479453"/>
    <n v="2639.4811110049318"/>
    <n v="2576.5333300602733"/>
    <n v="1351.9779895232875"/>
    <n v="9830.9806148909574"/>
    <n v="3447.4646632328759"/>
    <n v="1017.4792250958902"/>
    <n v="1064.2422681665753"/>
    <n v="1746.0291918521875"/>
    <n v="1007.0611513197418"/>
    <n v="551.65053001928356"/>
    <n v="2224.4452833041287"/>
    <n v="426.31907927671233"/>
    <n v="1530.181514169863"/>
    <n v="2677.957794630137"/>
    <n v="1191.1951903561642"/>
    <n v="1867.4265661522857"/>
    <n v="1147.3477093163667"/>
    <n v="548.91390780900031"/>
    <n v="2261.9653951552236"/>
    <n v="27753.812780407668"/>
    <n v="13436.42148705736"/>
    <n v="14317.391293350309"/>
    <n v="2691.7943625147905"/>
    <n v="2035.3732847642716"/>
    <n v="1896.4976262302907"/>
    <n v="2009.8323073640506"/>
    <n v="8633.4975808734034"/>
    <n v="5683.8937124769054"/>
    <n v="3.7561842410958897"/>
    <n v="4.2854671780821914"/>
    <n v="346"/>
    <n v="13"/>
    <n v="162"/>
    <n v="16"/>
    <n v="9"/>
    <n v="184"/>
    <n v="13"/>
    <n v="26"/>
    <n v="1013.5790787945205"/>
    <n v="700.46138073074621"/>
    <n v="24"/>
    <n v="34.893214520547943"/>
    <n v="4.4173534794520544"/>
    <n v="6884.377680708214"/>
    <n v="113"/>
    <n v="0"/>
    <n v="2.0796928869070181"/>
    <n v="126.70257781725937"/>
  </r>
  <r>
    <d v="2010-10-07T00:00:00"/>
    <x v="2"/>
    <x v="11"/>
    <n v="5"/>
    <n v="0.63"/>
    <n v="0.82"/>
    <n v="0.18356164383561627"/>
    <n v="132"/>
    <n v="199"/>
    <n v="1.5075757575757576"/>
    <n v="0.44222222222222224"/>
    <n v="90.100068325778324"/>
    <n v="36"/>
    <n v="45"/>
    <n v="18"/>
    <n v="54"/>
    <n v="33.365644858447489"/>
    <n v="47.028185950684929"/>
    <n v="17.840040105205478"/>
    <n v="11893.209019002739"/>
    <n v="1289.0687388657536"/>
    <n v="2157.7654396216108"/>
    <n v="2643.9839163616439"/>
    <n v="1153.2149811655888"/>
    <n v="7227.313420719649"/>
    <n v="2702.6172335342467"/>
    <n v="846.50734711232872"/>
    <n v="963.3621656810958"/>
    <n v="1388.5345847024564"/>
    <n v="1010.0580104852704"/>
    <n v="429.85341671047343"/>
    <n v="1684.0407344294708"/>
    <n v="345.74358027945203"/>
    <n v="1237.0726634958905"/>
    <n v="2125.0346012876712"/>
    <n v="1002.6264912657534"/>
    <n v="1537.5315248910899"/>
    <n v="1067.2479103559767"/>
    <n v="457.60567596731636"/>
    <n v="1648.0922251143845"/>
    <n v="22405.241840524937"/>
    <n v="11845.795460261426"/>
    <n v="10559.446380263504"/>
    <n v="2614.4836256716662"/>
    <n v="1780.2306668944093"/>
    <n v="1738.4107518844983"/>
    <n v="1831.8619045665387"/>
    <n v="7964.9869490171131"/>
    <n v="2594.4594312463978"/>
    <n v="3.9954224219178078"/>
    <n v="4.5011616575342464"/>
    <n v="285"/>
    <n v="11"/>
    <n v="132"/>
    <n v="11"/>
    <n v="8"/>
    <n v="153"/>
    <n v="11"/>
    <n v="21"/>
    <n v="857.15395761990931"/>
    <n v="591.57040771727077"/>
    <n v="17"/>
    <n v="36.112689315068494"/>
    <n v="4.4947790673972596"/>
    <n v="6812.8767377402237"/>
    <n v="113"/>
    <n v="0"/>
    <n v="1.5499247655207082"/>
    <n v="93.446428143924805"/>
  </r>
  <r>
    <d v="2010-10-06T00:00:00"/>
    <x v="2"/>
    <x v="11"/>
    <n v="4"/>
    <n v="0.63"/>
    <n v="0.76"/>
    <n v="0.18082191780821902"/>
    <n v="124"/>
    <n v="182"/>
    <n v="1.467741935483871"/>
    <n v="0.40444444444444444"/>
    <n v="88.794513233053451"/>
    <n v="31"/>
    <n v="39"/>
    <n v="17"/>
    <n v="49"/>
    <n v="37.726511736986296"/>
    <n v="42.544713295987108"/>
    <n v="17.858756909589044"/>
    <n v="11010.519640898628"/>
    <n v="1227.2439726246578"/>
    <n v="2018.5214085709154"/>
    <n v="2727.0133742465755"/>
    <n v="1045.1044834907177"/>
    <n v="6447.1243472150773"/>
    <n v="2640.8558215890407"/>
    <n v="723.26012603178083"/>
    <n v="875.07908856986307"/>
    <n v="1269.6033768246377"/>
    <n v="1041.3072087273238"/>
    <n v="412.05088454737501"/>
    <n v="1516.2335660913479"/>
    <n v="328.64266553424653"/>
    <n v="1121.9316581698629"/>
    <n v="2045.7324558904108"/>
    <n v="843.84197681095895"/>
    <n v="1409.0912952599012"/>
    <n v="1146.7365839721815"/>
    <n v="414.59084971362529"/>
    <n v="1369.7300274597719"/>
    <n v="20817.107406119452"/>
    <n v="11484.019465353253"/>
    <n v="9333.087940766196"/>
    <n v="2584.0401183225131"/>
    <n v="1731.6840654673465"/>
    <n v="1719.1994246321997"/>
    <n v="1801.5058461122326"/>
    <n v="7836.4294545342918"/>
    <n v="1496.6584862319078"/>
    <n v="4.0617672986301381"/>
    <n v="4.2373690273972606"/>
    <n v="260"/>
    <n v="10"/>
    <n v="124"/>
    <n v="12"/>
    <n v="8"/>
    <n v="136"/>
    <n v="9"/>
    <n v="16"/>
    <n v="933.97407521100138"/>
    <n v="500.54438788590744"/>
    <n v="18"/>
    <n v="35.248780958904106"/>
    <n v="4.4041356800000004"/>
    <n v="6982.2892616040917"/>
    <n v="113"/>
    <n v="1"/>
    <n v="1.3366802192067933"/>
    <n v="82.59369859085129"/>
  </r>
  <r>
    <d v="2010-10-05T00:00:00"/>
    <x v="2"/>
    <x v="11"/>
    <n v="3"/>
    <n v="0.63"/>
    <n v="0.6"/>
    <n v="0.17808219178082177"/>
    <n v="93"/>
    <n v="158"/>
    <n v="1.6989247311827957"/>
    <n v="0.3511111111111111"/>
    <n v="102.18845652673443"/>
    <n v="29"/>
    <n v="34"/>
    <n v="13"/>
    <n v="43"/>
    <n v="36.987833668188742"/>
    <n v="51.739527239620642"/>
    <n v="16.425191030519272"/>
    <n v="9503.5264569863011"/>
    <n v="1036.1707520547945"/>
    <n v="1689.7607911627399"/>
    <n v="2519.1651550684933"/>
    <n v="781.07349020054778"/>
    <n v="5549.6977726093155"/>
    <n v="2330.2335210958909"/>
    <n v="672.61385411506831"/>
    <n v="706.28321431232871"/>
    <n v="1009.7372277294749"/>
    <n v="995.87141725100116"/>
    <n v="317.07476206516282"/>
    <n v="1386.4471824776492"/>
    <n v="283.60964071232877"/>
    <n v="966.78878860273971"/>
    <n v="1793.3279205479453"/>
    <n v="780.605952"/>
    <n v="1106.7178848965812"/>
    <n v="1091.047880174481"/>
    <n v="355.39095014264359"/>
    <n v="1271.1755866493077"/>
    <n v="18073.160100427402"/>
    <n v="9865.8395586911247"/>
    <n v="8207.3205417362733"/>
    <n v="2514.9944282264796"/>
    <n v="1508.6178579904442"/>
    <n v="1588.3490712086432"/>
    <n v="1691.0886794039588"/>
    <n v="7303.0500368295261"/>
    <n v="904.27050490675083"/>
    <n v="3.8060196164383555"/>
    <n v="4.3061864041095896"/>
    <n v="212"/>
    <n v="8"/>
    <n v="93"/>
    <n v="8"/>
    <n v="5"/>
    <n v="119"/>
    <n v="9"/>
    <n v="15"/>
    <n v="697.52680294207687"/>
    <n v="468.44035100080112"/>
    <n v="12"/>
    <n v="34.106810547945202"/>
    <n v="4.0980387780821914"/>
    <n v="6618.0799950751598"/>
    <n v="113"/>
    <n v="0"/>
    <n v="1.2401361947640019"/>
    <n v="72.631155236604187"/>
  </r>
  <r>
    <d v="2010-10-04T00:00:00"/>
    <x v="2"/>
    <x v="11"/>
    <n v="2"/>
    <n v="0.63"/>
    <n v="0.6"/>
    <n v="0.17534246575342452"/>
    <n v="93"/>
    <n v="157"/>
    <n v="1.6881720430107527"/>
    <n v="0.34888888888888892"/>
    <n v="101.49367148033582"/>
    <n v="28"/>
    <n v="35"/>
    <n v="13"/>
    <n v="44"/>
    <n v="35.625459287671234"/>
    <n v="48.133773709757634"/>
    <n v="16.080503968244084"/>
    <n v="9438.9114476712311"/>
    <n v="955.72534093150659"/>
    <n v="1590.4154954485477"/>
    <n v="2721.6553338739732"/>
    <n v="790.87465033643821"/>
    <n v="5291.6913089437794"/>
    <n v="2244.4039351232877"/>
    <n v="625.73905822684924"/>
    <n v="707.54217460273969"/>
    <n v="1044.5901679271967"/>
    <n v="1029.1370746016448"/>
    <n v="315.18113182424753"/>
    <n v="1188.7767935997874"/>
    <n v="290.28551217534243"/>
    <n v="1058.5696284054793"/>
    <n v="1790.5791501369858"/>
    <n v="741.43115625205473"/>
    <n v="1127.2911749258319"/>
    <n v="1161.6286049282785"/>
    <n v="344.78472244788304"/>
    <n v="1247.1609446678688"/>
    <n v="17853.187403525477"/>
    <n v="10125.558356314041"/>
    <n v="7727.6290472114351"/>
    <n v="2534.3671489728208"/>
    <n v="1489.0347048602455"/>
    <n v="1589.1326745667072"/>
    <n v="1668.5369922126051"/>
    <n v="7281.0715206123787"/>
    <n v="446.55752659905738"/>
    <n v="3.7584772273972602"/>
    <n v="4.3534001095890416"/>
    <n v="213"/>
    <n v="9"/>
    <n v="93"/>
    <n v="9"/>
    <n v="6"/>
    <n v="120"/>
    <n v="8"/>
    <n v="16"/>
    <n v="823.05572252563854"/>
    <n v="477.78167487061785"/>
    <n v="12"/>
    <n v="34.458220712328767"/>
    <n v="4.442628149041095"/>
    <n v="6939.9147325821532"/>
    <n v="113"/>
    <n v="0"/>
    <n v="1.1135048981122273"/>
    <n v="68.386097762933048"/>
  </r>
  <r>
    <d v="2010-10-03T00:00:00"/>
    <x v="2"/>
    <x v="11"/>
    <n v="1"/>
    <n v="0.63"/>
    <n v="0.64"/>
    <n v="0.17260273972602727"/>
    <n v="99"/>
    <n v="166"/>
    <n v="1.6767676767676767"/>
    <n v="0.36888888888888888"/>
    <n v="102.27990367322541"/>
    <n v="31"/>
    <n v="36"/>
    <n v="14"/>
    <n v="45"/>
    <n v="33.529005144142303"/>
    <n v="48.389507134872801"/>
    <n v="16.281699866301373"/>
    <n v="10125.710463649315"/>
    <n v="1103.8912995945204"/>
    <n v="1666.9494095142577"/>
    <n v="2596.9212493150685"/>
    <n v="827.09366376644391"/>
    <n v="6138.6374406480663"/>
    <n v="2246.4433446575345"/>
    <n v="677.45309988821919"/>
    <n v="732.67649398356173"/>
    <n v="1127.7724791346641"/>
    <n v="994.80258191020437"/>
    <n v="326.06388515530114"/>
    <n v="1207.9339923291454"/>
    <n v="284.26490265205479"/>
    <n v="1073.2407004931506"/>
    <n v="1843.7849398356163"/>
    <n v="831.18403752328766"/>
    <n v="1215.8519487792585"/>
    <n v="1120.3572316013283"/>
    <n v="364.85666753907509"/>
    <n v="1331.4087325844478"/>
    <n v="18918.64928227726"/>
    <n v="10240.669116715602"/>
    <n v="8677.9801655616593"/>
    <n v="2545.1753815860834"/>
    <n v="1580.3076681892592"/>
    <n v="1630.7949634671311"/>
    <n v="1698.236905225187"/>
    <n v="7454.5149184676611"/>
    <n v="1223.4652470939964"/>
    <n v="3.7580682082191781"/>
    <n v="4.1414940479452058"/>
    <n v="225"/>
    <n v="9"/>
    <n v="99"/>
    <n v="9"/>
    <n v="5"/>
    <n v="126"/>
    <n v="8"/>
    <n v="15"/>
    <n v="719.93434864990684"/>
    <n v="446.97377589368182"/>
    <n v="15"/>
    <n v="35.15711567123288"/>
    <n v="4.2787439572602732"/>
    <n v="6748.2213680954674"/>
    <n v="113"/>
    <n v="0"/>
    <n v="1.2859655444306834"/>
    <n v="76.796284650988142"/>
  </r>
  <r>
    <d v="2010-10-02T00:00:00"/>
    <x v="2"/>
    <x v="11"/>
    <n v="7"/>
    <n v="0.63"/>
    <n v="0.95"/>
    <n v="0.16986301369863002"/>
    <n v="149"/>
    <n v="235"/>
    <n v="1.5771812080536913"/>
    <n v="0.52222222222222225"/>
    <n v="96.990836021697135"/>
    <n v="41"/>
    <n v="49"/>
    <n v="20"/>
    <n v="62"/>
    <n v="36.435893698630132"/>
    <n v="47.506253868493147"/>
    <n v="17.533304653203711"/>
    <n v="14451.634567232873"/>
    <n v="1528.5139707945204"/>
    <n v="2618.9535362104111"/>
    <n v="2716.297918421918"/>
    <n v="1232.9081162827397"/>
    <n v="9411.9889671123237"/>
    <n v="3279.2304328767118"/>
    <n v="950.12507736986288"/>
    <n v="1087.0648884986301"/>
    <n v="1649.0311609439739"/>
    <n v="960.4701529110431"/>
    <n v="487.52266815575877"/>
    <n v="2219.3964167344288"/>
    <n v="442.9732719452054"/>
    <n v="1473.8726136986299"/>
    <n v="2547.9607035616436"/>
    <n v="1092.5089788493151"/>
    <n v="1797.529546860924"/>
    <n v="1156.5821046198866"/>
    <n v="566.53435710397662"/>
    <n v="2036.6695594700072"/>
    <n v="26853.884504827387"/>
    <n v="13185.829561510629"/>
    <n v="13668.05494331676"/>
    <n v="2672.482080541467"/>
    <n v="1937.6621972305272"/>
    <n v="1805.9832256377531"/>
    <n v="1966.4013546337046"/>
    <n v="8382.5288580434517"/>
    <n v="5285.5260852733063"/>
    <n v="3.9186456328767116"/>
    <n v="4.3700793972602732"/>
    <n v="321"/>
    <n v="13"/>
    <n v="149"/>
    <n v="14"/>
    <n v="9"/>
    <n v="172"/>
    <n v="11"/>
    <n v="21"/>
    <n v="1013.8769807452791"/>
    <n v="576.19050828107459"/>
    <n v="20"/>
    <n v="33.146115780821916"/>
    <n v="4.5242031780821916"/>
    <n v="6971.335840386022"/>
    <n v="118"/>
    <n v="0"/>
    <n v="1.960607730893642"/>
    <n v="115.83097409590475"/>
  </r>
  <r>
    <d v="2010-10-01T00:00:00"/>
    <x v="2"/>
    <x v="11"/>
    <n v="6"/>
    <n v="0.63"/>
    <n v="1"/>
    <n v="0.16712328767123277"/>
    <n v="158"/>
    <n v="236"/>
    <n v="1.4936708860759493"/>
    <n v="0.52444444444444449"/>
    <n v="94.637178539968787"/>
    <n v="40"/>
    <n v="52"/>
    <n v="21"/>
    <n v="61"/>
    <n v="36.514650911256702"/>
    <n v="45.150613021056742"/>
    <n v="18.341539364275768"/>
    <n v="14952.674209315068"/>
    <n v="1676.462708219178"/>
    <n v="2650.9544818323288"/>
    <n v="2526.6523636602737"/>
    <n v="1337.2369389764383"/>
    <n v="10114.293133065203"/>
    <n v="3359.3478838356164"/>
    <n v="948.16287344219165"/>
    <n v="1118.8339012208219"/>
    <n v="1762.2606061691554"/>
    <n v="1056.2836139668377"/>
    <n v="506.32932643625247"/>
    <n v="2101.4711119263843"/>
    <n v="408.3987280438356"/>
    <n v="1578.6915980273973"/>
    <n v="2714.7534154520549"/>
    <n v="1089.0559193424658"/>
    <n v="1846.3948587548048"/>
    <n v="1121.9726506282925"/>
    <n v="562.12398823894944"/>
    <n v="2260.4081632437069"/>
    <n v="27846.381236898629"/>
    <n v="13370.208828663333"/>
    <n v="14476.172408235294"/>
    <n v="2659.0242127268903"/>
    <n v="2030.9629311371928"/>
    <n v="1886.3579232521879"/>
    <n v="1973.5857125515095"/>
    <n v="8549.9307796677804"/>
    <n v="5926.2416285675154"/>
    <n v="4.0085187287671227"/>
    <n v="4.1668369520547941"/>
    <n v="332"/>
    <n v="13"/>
    <n v="158"/>
    <n v="15"/>
    <n v="9"/>
    <n v="174"/>
    <n v="12"/>
    <n v="23"/>
    <n v="989.59652422314537"/>
    <n v="668.79640304614134"/>
    <n v="24"/>
    <n v="33.91451594520548"/>
    <n v="4.2870804438356158"/>
    <n v="6832.1279984369157"/>
    <n v="118"/>
    <n v="0"/>
    <n v="2.1188379976995773"/>
    <n v="122.6794271884347"/>
  </r>
  <r>
    <d v="2010-09-30T00:00:00"/>
    <x v="2"/>
    <x v="0"/>
    <n v="5"/>
    <n v="0.78"/>
    <n v="0.88"/>
    <n v="0.16438356164383552"/>
    <n v="178"/>
    <n v="257"/>
    <n v="1.4438202247191012"/>
    <n v="0.57111111111111112"/>
    <n v="90.9586134745267"/>
    <n v="46"/>
    <n v="58"/>
    <n v="22"/>
    <n v="69"/>
    <n v="35.937991738672288"/>
    <n v="47.950517835616438"/>
    <n v="18.000090563907094"/>
    <n v="16190.633198465752"/>
    <n v="1828.0972063561646"/>
    <n v="2956.4393449275617"/>
    <n v="2711.8066901917805"/>
    <n v="1531.0171723186852"/>
    <n v="10819.467197383889"/>
    <n v="3737.5511408219177"/>
    <n v="1054.9113923835616"/>
    <n v="1242.0062489095894"/>
    <n v="1910.5068618180642"/>
    <n v="1109.2998263227973"/>
    <n v="598.8409097518653"/>
    <n v="2415.8211842223427"/>
    <n v="461.83956164383562"/>
    <n v="1647.952608438356"/>
    <n v="2876.9534772602733"/>
    <n v="1201.9765795068495"/>
    <n v="2001.2999546269521"/>
    <n v="1138.4504523393221"/>
    <n v="613.70448602099032"/>
    <n v="2435.2673338620498"/>
    <n v="30241.921413786302"/>
    <n v="14571.365698318019"/>
    <n v="15670.555715468281"/>
    <n v="2705.4719273105002"/>
    <n v="2228.7749802858339"/>
    <n v="1911.5823026129856"/>
    <n v="2016.3945956516459"/>
    <n v="8862.2238058609655"/>
    <n v="6808.3319096073174"/>
    <n v="3.8078745205479456"/>
    <n v="4.326306575342465"/>
    <n v="373"/>
    <n v="14"/>
    <n v="178"/>
    <n v="15"/>
    <n v="11"/>
    <n v="195"/>
    <n v="12"/>
    <n v="24"/>
    <n v="1051.5777718729703"/>
    <n v="668.05801807250339"/>
    <n v="22"/>
    <n v="33.327746027397261"/>
    <n v="4.4937469260273968"/>
    <n v="7123.9345107023"/>
    <n v="118"/>
    <n v="0"/>
    <n v="2.1997051898675339"/>
    <n v="132.80131962261254"/>
  </r>
  <r>
    <d v="2010-09-29T00:00:00"/>
    <x v="2"/>
    <x v="0"/>
    <n v="4"/>
    <n v="0.78"/>
    <n v="0.84"/>
    <n v="0.16164383561643828"/>
    <n v="168"/>
    <n v="267"/>
    <n v="1.5892857142857142"/>
    <n v="0.59333333333333338"/>
    <n v="93.113356931506857"/>
    <n v="47"/>
    <n v="58"/>
    <n v="24"/>
    <n v="75"/>
    <n v="37.585859682191774"/>
    <n v="46.540717624109583"/>
    <n v="16.33093062627945"/>
    <n v="15643.043964493152"/>
    <n v="1720.7227516931507"/>
    <n v="2757.1743071021588"/>
    <n v="2796.1148976657532"/>
    <n v="1387.9606577180055"/>
    <n v="10422.516853700385"/>
    <n v="3946.5152666301365"/>
    <n v="1116.9772229786299"/>
    <n v="1224.8197969709588"/>
    <n v="1874.943689415134"/>
    <n v="1099.4305955120903"/>
    <n v="568.88781600624134"/>
    <n v="2745.0501856462602"/>
    <n v="478.86349344657532"/>
    <n v="1765.1649318575344"/>
    <n v="2879.9707823835611"/>
    <n v="1249.9000277917808"/>
    <n v="1971.7528051725869"/>
    <n v="1235.1885861127819"/>
    <n v="573.35739296682118"/>
    <n v="2593.6004512272621"/>
    <n v="30025.978238245472"/>
    <n v="14264.810747671574"/>
    <n v="15761.167490573906"/>
    <n v="2675.7018966682554"/>
    <n v="2084.9015830554108"/>
    <n v="1919.9801419759647"/>
    <n v="2025.1445546949776"/>
    <n v="8705.7281763946085"/>
    <n v="7055.4393141792898"/>
    <n v="4.0468981479452051"/>
    <n v="4.2051249178082184"/>
    <n v="372"/>
    <n v="15"/>
    <n v="168"/>
    <n v="15"/>
    <n v="11"/>
    <n v="204"/>
    <n v="13"/>
    <n v="24"/>
    <n v="1074.2410501466302"/>
    <n v="642.65047909087366"/>
    <n v="26"/>
    <n v="33.192673356164377"/>
    <n v="4.3772742750684932"/>
    <n v="7271.2955966252302"/>
    <n v="118"/>
    <n v="0"/>
    <n v="2.1675872313441658"/>
    <n v="133.56921602181276"/>
  </r>
  <r>
    <d v="2010-09-28T00:00:00"/>
    <x v="2"/>
    <x v="0"/>
    <n v="3"/>
    <n v="0.78"/>
    <n v="0.73333333333333339"/>
    <n v="0.15890410958904103"/>
    <n v="140"/>
    <n v="232"/>
    <n v="1.6571428571428573"/>
    <n v="0.51555555555555554"/>
    <n v="102.07147870684931"/>
    <n v="42"/>
    <n v="49"/>
    <n v="21"/>
    <n v="62"/>
    <n v="34.230972695468914"/>
    <n v="47.408691325244618"/>
    <n v="17.405646648307556"/>
    <n v="14290.007018958902"/>
    <n v="1464.538739068493"/>
    <n v="2417.0015370871233"/>
    <n v="2773.5275149150684"/>
    <n v="1246.2888600197259"/>
    <n v="9317.7278460054767"/>
    <n v="3115.0185152876711"/>
    <n v="995.58251783013691"/>
    <n v="1079.1500921950685"/>
    <n v="1638.5065057876543"/>
    <n v="1095.026158885139"/>
    <n v="502.89120031068541"/>
    <n v="1953.3272603293969"/>
    <n v="399.4250869479452"/>
    <n v="1444.1381214684932"/>
    <n v="2671.077718356164"/>
    <n v="1070.2477045479452"/>
    <n v="1780.1824798102243"/>
    <n v="1230.067922281138"/>
    <n v="516.1064656078305"/>
    <n v="2058.5317636213549"/>
    <n v="26529.185514660821"/>
    <n v="13199.598644704589"/>
    <n v="13329.586869956229"/>
    <n v="2623.8908095114593"/>
    <n v="1906.4577900245667"/>
    <n v="1798.3718793371222"/>
    <n v="1900.9653822300547"/>
    <n v="8229.6858611032039"/>
    <n v="5099.9010088530285"/>
    <n v="3.9365634082191776"/>
    <n v="4.4724971506849318"/>
    <n v="314"/>
    <n v="13"/>
    <n v="140"/>
    <n v="13"/>
    <n v="9"/>
    <n v="174"/>
    <n v="12"/>
    <n v="24"/>
    <n v="1011.4999576034443"/>
    <n v="669.60493758278881"/>
    <n v="20"/>
    <n v="34.934653561643835"/>
    <n v="4.29527485369863"/>
    <n v="7197.7342436905128"/>
    <n v="118"/>
    <n v="0"/>
    <n v="1.8519142856157629"/>
    <n v="112.9626005928494"/>
  </r>
  <r>
    <d v="2010-09-27T00:00:00"/>
    <x v="2"/>
    <x v="0"/>
    <n v="2"/>
    <n v="0.78"/>
    <n v="0.73333333333333339"/>
    <n v="0.15616438356164378"/>
    <n v="142"/>
    <n v="241"/>
    <n v="1.6971830985915493"/>
    <n v="0.53555555555555556"/>
    <n v="97.128977040324145"/>
    <n v="42"/>
    <n v="50"/>
    <n v="21"/>
    <n v="63"/>
    <n v="37.973186387135186"/>
    <n v="50.198622904109591"/>
    <n v="17.032195282661444"/>
    <n v="13792.314739726029"/>
    <n v="1555.7672541369864"/>
    <n v="2478.741385433425"/>
    <n v="2866.2672539835617"/>
    <n v="1241.3803049240548"/>
    <n v="8761.6930495219749"/>
    <n v="3493.5331476164374"/>
    <n v="1054.1710809863014"/>
    <n v="1073.028302807671"/>
    <n v="1597.0375023493627"/>
    <n v="1087.3435624763558"/>
    <n v="470.78169337868508"/>
    <n v="2465.5697732060062"/>
    <n v="452.17995149589046"/>
    <n v="1613.1607059287671"/>
    <n v="2657.7950577260272"/>
    <n v="1168.6821425095891"/>
    <n v="1747.3026781045442"/>
    <n v="1187.830125678865"/>
    <n v="506.27217139999448"/>
    <n v="2450.4128824768691"/>
    <n v="26860.632382933694"/>
    <n v="13182.956677728849"/>
    <n v="13677.675705204851"/>
    <n v="2650.4714924044533"/>
    <n v="1922.437700101271"/>
    <n v="1819.4617720806341"/>
    <n v="1937.7614963342853"/>
    <n v="8330.132460920644"/>
    <n v="5347.5432442842011"/>
    <n v="3.9282860054794515"/>
    <n v="4.3426883972602743"/>
    <n v="318"/>
    <n v="13"/>
    <n v="142"/>
    <n v="13"/>
    <n v="9"/>
    <n v="176"/>
    <n v="14"/>
    <n v="22"/>
    <n v="1020.4264561655135"/>
    <n v="645.37420054180984"/>
    <n v="19"/>
    <n v="33.409138671232874"/>
    <n v="4.2089727463013693"/>
    <n v="7261.8181360623457"/>
    <n v="118"/>
    <n v="1"/>
    <n v="1.8835056798353593"/>
    <n v="115.91250597631229"/>
  </r>
  <r>
    <d v="2010-09-26T00:00:00"/>
    <x v="2"/>
    <x v="0"/>
    <n v="1"/>
    <n v="0.78"/>
    <n v="0.76"/>
    <n v="0.15342465753424653"/>
    <n v="144"/>
    <n v="227"/>
    <n v="1.5763888888888888"/>
    <n v="0.50444444444444447"/>
    <n v="98.857731682191769"/>
    <n v="39"/>
    <n v="48"/>
    <n v="19"/>
    <n v="62"/>
    <n v="37.7819935178712"/>
    <n v="52.204170548348941"/>
    <n v="17.652428706177638"/>
    <n v="14235.513362235615"/>
    <n v="1529.806965041096"/>
    <n v="2522.9507900149479"/>
    <n v="2894.308411265753"/>
    <n v="1264.8087414349152"/>
    <n v="9083.2523845610958"/>
    <n v="3287.0334360547945"/>
    <n v="991.87924041862982"/>
    <n v="1094.4505797830136"/>
    <n v="1691.5797645575444"/>
    <n v="1138.6712613954039"/>
    <n v="492.88028605174054"/>
    <n v="2050.2319442517492"/>
    <n v="394.10202121643829"/>
    <n v="1409.8643070246576"/>
    <n v="2585.8592681643836"/>
    <n v="1084.2277048109588"/>
    <n v="1800.0736258833567"/>
    <n v="1215.0459123132302"/>
    <n v="553.69404695470996"/>
    <n v="1905.2397160651417"/>
    <n v="26612.736884749585"/>
    <n v="13574.012839871601"/>
    <n v="13038.724044877987"/>
    <n v="2663.2030000625614"/>
    <n v="1961.1847220853938"/>
    <n v="1840.7146607658547"/>
    <n v="1904.8226946687664"/>
    <n v="8369.9250775825767"/>
    <n v="4668.7989672954081"/>
    <n v="3.8336837589041095"/>
    <n v="4.3467086027397261"/>
    <n v="312"/>
    <n v="13"/>
    <n v="144"/>
    <n v="13"/>
    <n v="9"/>
    <n v="168"/>
    <n v="12"/>
    <n v="24"/>
    <n v="1020.8714912482189"/>
    <n v="712.09956685814768"/>
    <n v="21"/>
    <n v="35.638323287671234"/>
    <n v="4.4888492142465752"/>
    <n v="7378.5879850244364"/>
    <n v="118"/>
    <n v="0"/>
    <n v="1.7671028754202496"/>
    <n v="110.49766139727107"/>
  </r>
  <r>
    <d v="2010-09-25T00:00:00"/>
    <x v="2"/>
    <x v="0"/>
    <n v="7"/>
    <n v="0.78"/>
    <n v="0.96666666666666667"/>
    <n v="0.15068493150684928"/>
    <n v="189"/>
    <n v="316"/>
    <n v="1.6719576719576719"/>
    <n v="0.70222222222222219"/>
    <n v="100.12218938030007"/>
    <n v="56"/>
    <n v="67"/>
    <n v="27"/>
    <n v="84"/>
    <n v="37.30598233210825"/>
    <n v="48.404163156164387"/>
    <n v="16.815339785518592"/>
    <n v="18923.093792876713"/>
    <n v="1904.0640120547946"/>
    <n v="3150.5970299967125"/>
    <n v="2821.0923192328769"/>
    <n v="1566.4896697512327"/>
    <n v="13288.978785950685"/>
    <n v="4588.635826849315"/>
    <n v="1306.9124052164384"/>
    <n v="1412.4885419835616"/>
    <n v="2067.4286409464116"/>
    <n v="1136.4515194007954"/>
    <n v="649.67412715230819"/>
    <n v="3454.4824865497999"/>
    <n v="581.57353380821928"/>
    <n v="2039.6685255890411"/>
    <n v="3603.0811315068495"/>
    <n v="1565.6168574246576"/>
    <n v="2239.3852621827532"/>
    <n v="1236.263137987406"/>
    <n v="663.97256533206735"/>
    <n v="3650.3190828265415"/>
    <n v="35925.134627309584"/>
    <n v="15531.354271982564"/>
    <n v="20393.780355327028"/>
    <n v="2748.0218388124881"/>
    <n v="2322.5162961849387"/>
    <n v="2001.3994530536781"/>
    <n v="2123.3474579330255"/>
    <n v="9195.2850459841302"/>
    <n v="11198.49530934289"/>
    <n v="3.8175721643835616"/>
    <n v="4.4456845890410959"/>
    <n v="423"/>
    <n v="17"/>
    <n v="189"/>
    <n v="16"/>
    <n v="13"/>
    <n v="234"/>
    <n v="17"/>
    <n v="29"/>
    <n v="1156.6518071452053"/>
    <n v="757.53631292725515"/>
    <n v="29"/>
    <n v="35.851188972602742"/>
    <n v="4.3250064438356155"/>
    <n v="7392.2244476710694"/>
    <n v="119"/>
    <n v="1"/>
    <n v="2.7588150900575155"/>
    <n v="171.37630550694982"/>
  </r>
  <r>
    <d v="2010-09-24T00:00:00"/>
    <x v="2"/>
    <x v="0"/>
    <n v="6"/>
    <n v="0.78"/>
    <n v="1"/>
    <n v="0.14794520547945203"/>
    <n v="196"/>
    <n v="326"/>
    <n v="1.6632653061224489"/>
    <n v="0.72444444444444445"/>
    <n v="99.291806318143685"/>
    <n v="57"/>
    <n v="73"/>
    <n v="30"/>
    <n v="88"/>
    <n v="35.49203016227608"/>
    <n v="44.303891518684928"/>
    <n v="16.522936606176835"/>
    <n v="19461.194038356163"/>
    <n v="1991.9266027397264"/>
    <n v="3313.1635389369867"/>
    <n v="2750.6931974136992"/>
    <n v="1729.9245015320548"/>
    <n v="13659.339403213151"/>
    <n v="4613.9639210958903"/>
    <n v="1329.1167455605478"/>
    <n v="1454.0184213435614"/>
    <n v="2180.1716037627584"/>
    <n v="1065.391243923978"/>
    <n v="661.63086446050124"/>
    <n v="3489.9053758527625"/>
    <n v="571.8694929534247"/>
    <n v="2074.7035844383563"/>
    <n v="3533.8444300273973"/>
    <n v="1637.0225937534246"/>
    <n v="2354.3376458510802"/>
    <n v="1214.3966531412075"/>
    <n v="700.3099739232041"/>
    <n v="3548.395828257113"/>
    <n v="36667.659830268494"/>
    <n v="15970.019222945471"/>
    <n v="20697.640607323025"/>
    <n v="2746.7198310009344"/>
    <n v="2284.9803581587239"/>
    <n v="2034.7614227740983"/>
    <n v="2192.2373050696506"/>
    <n v="9258.6989170034067"/>
    <n v="11438.941690319618"/>
    <n v="3.8446178630136978"/>
    <n v="4.4151699041095886"/>
    <n v="444"/>
    <n v="18"/>
    <n v="196"/>
    <n v="17"/>
    <n v="12"/>
    <n v="248"/>
    <n v="18"/>
    <n v="32"/>
    <n v="1153.1615096867322"/>
    <n v="787.74066777162045"/>
    <n v="26"/>
    <n v="33.386248767123291"/>
    <n v="4.46701642958904"/>
    <n v="7227.8569592796321"/>
    <n v="119"/>
    <n v="0"/>
    <n v="2.8635930018993991"/>
    <n v="173.92975300271451"/>
  </r>
  <r>
    <d v="2010-09-23T00:00:00"/>
    <x v="2"/>
    <x v="0"/>
    <n v="5"/>
    <n v="0.78"/>
    <n v="0.88"/>
    <n v="0.14520547945205478"/>
    <n v="180"/>
    <n v="250"/>
    <n v="1.3888888888888888"/>
    <n v="0.55555555555555558"/>
    <n v="87.782335736986298"/>
    <n v="44"/>
    <n v="53"/>
    <n v="21"/>
    <n v="68"/>
    <n v="36.437217342183303"/>
    <n v="50.761703953033262"/>
    <n v="17.006959726027397"/>
    <n v="15800.820432657534"/>
    <n v="1734.6810812054794"/>
    <n v="2897.9194526144884"/>
    <n v="2767.4853451397262"/>
    <n v="1429.0701588059176"/>
    <n v="10441.026557302881"/>
    <n v="3534.4100821917805"/>
    <n v="1065.9957830136984"/>
    <n v="1156.4732613698629"/>
    <n v="1893.6971316196407"/>
    <n v="1116.714964671512"/>
    <n v="596.05618863981863"/>
    <n v="2150.4108416443714"/>
    <n v="444.85310958904108"/>
    <n v="1672.8556273972602"/>
    <n v="2649.3414109589039"/>
    <n v="1227.4883506849314"/>
    <n v="2011.6030061388703"/>
    <n v="1187.7571619608964"/>
    <n v="648.00234613901284"/>
    <n v="2147.1759843913569"/>
    <n v="29286.919139068494"/>
    <n v="14548.305755729882"/>
    <n v="14738.613383338608"/>
    <n v="2716.8245233266721"/>
    <n v="2229.8685529537674"/>
    <n v="1898.378523079602"/>
    <n v="2061.1947315012735"/>
    <n v="8906.2663308613155"/>
    <n v="5832.3470524772965"/>
    <n v="4.0403316164383565"/>
    <n v="4.3156095890410962"/>
    <n v="366"/>
    <n v="14"/>
    <n v="180"/>
    <n v="16"/>
    <n v="12"/>
    <n v="186"/>
    <n v="14"/>
    <n v="25"/>
    <n v="1103.5849932426872"/>
    <n v="756.19496296939735"/>
    <n v="23"/>
    <n v="34.816247219178081"/>
    <n v="4.1050404504109581"/>
    <n v="7245.4170904334715"/>
    <n v="119"/>
    <n v="0"/>
    <n v="2.0341980591840354"/>
    <n v="123.85389397763537"/>
  </r>
  <r>
    <d v="2010-09-22T00:00:00"/>
    <x v="2"/>
    <x v="0"/>
    <n v="4"/>
    <n v="0.78"/>
    <n v="0.84"/>
    <n v="0.14246575342465753"/>
    <n v="164"/>
    <n v="252"/>
    <n v="1.5365853658536586"/>
    <n v="0.56000000000000005"/>
    <n v="93.885409635816885"/>
    <n v="46"/>
    <n v="53"/>
    <n v="22"/>
    <n v="69"/>
    <n v="34.979295481942721"/>
    <n v="46.642832317210463"/>
    <n v="17.145610244383558"/>
    <n v="15397.20718027397"/>
    <n v="1796.2904321753419"/>
    <n v="2947.1269477642518"/>
    <n v="2713.9664653150685"/>
    <n v="1413.6190232547945"/>
    <n v="10118.785176115196"/>
    <n v="3462.9502527123291"/>
    <n v="1026.1423109786301"/>
    <n v="1183.0471068624656"/>
    <n v="1754.6201024522047"/>
    <n v="1136.3489417551391"/>
    <n v="539.86740527152392"/>
    <n v="2241.3032210745578"/>
    <n v="434.38267055342465"/>
    <n v="1592.1582809424656"/>
    <n v="2673.2390321095886"/>
    <n v="1188.5137225643837"/>
    <n v="2066.7932868056914"/>
    <n v="1165.9149843546356"/>
    <n v="597.19062823473405"/>
    <n v="2058.3948067748011"/>
    <n v="28753.930989172597"/>
    <n v="14335.447785208042"/>
    <n v="14418.483203964553"/>
    <n v="2695.1306923514921"/>
    <n v="2061.9662927310128"/>
    <n v="1861.7748308963801"/>
    <n v="1988.2448661527646"/>
    <n v="8607.1166821316492"/>
    <n v="5811.3665218329061"/>
    <n v="4.110491441095891"/>
    <n v="4.3325763287671242"/>
    <n v="354"/>
    <n v="14"/>
    <n v="164"/>
    <n v="15"/>
    <n v="10"/>
    <n v="190"/>
    <n v="14"/>
    <n v="23"/>
    <n v="1078.4622616362981"/>
    <n v="668.11025595114791"/>
    <n v="24"/>
    <n v="36.037870246575345"/>
    <n v="4.5184114432876701"/>
    <n v="7172.3349453060364"/>
    <n v="119"/>
    <n v="0"/>
    <n v="2.010291392400851"/>
    <n v="121.16372440306347"/>
  </r>
  <r>
    <d v="2010-09-21T00:00:00"/>
    <x v="2"/>
    <x v="0"/>
    <n v="3"/>
    <n v="0.78"/>
    <n v="0.73333333333333339"/>
    <n v="0.13972602739726028"/>
    <n v="147"/>
    <n v="226"/>
    <n v="1.5374149659863945"/>
    <n v="0.50222222222222224"/>
    <n v="89.840489026558586"/>
    <n v="41"/>
    <n v="52"/>
    <n v="20"/>
    <n v="63"/>
    <n v="35.238002557077621"/>
    <n v="45.067640926684916"/>
    <n v="17.071031836555768"/>
    <n v="13206.551886904112"/>
    <n v="1532.0345980273974"/>
    <n v="2464.4298799903563"/>
    <n v="2795.4419623890412"/>
    <n v="1269.9289544311237"/>
    <n v="8208.7856881209882"/>
    <n v="3277.1342378082186"/>
    <n v="901.35281853369838"/>
    <n v="1075.4750057030135"/>
    <n v="1675.6234290423076"/>
    <n v="1065.2950773811751"/>
    <n v="458.85682639504728"/>
    <n v="2054.1867292264005"/>
    <n v="409.48144727671234"/>
    <n v="1451.0105287890412"/>
    <n v="2384.91569830137"/>
    <n v="1117.0437035835614"/>
    <n v="1766.2746541913723"/>
    <n v="1170.3851096858393"/>
    <n v="534.32480732910824"/>
    <n v="1891.4668067443645"/>
    <n v="25354.999924927124"/>
    <n v="13200.560700835373"/>
    <n v="12154.439224091751"/>
    <n v="2627.9004595421484"/>
    <n v="1897.5264464496404"/>
    <n v="1799.4290985169196"/>
    <n v="1928.0666747841165"/>
    <n v="8252.9226792928257"/>
    <n v="3901.5165447989257"/>
    <n v="4.0276857863013689"/>
    <n v="4.263240301369863"/>
    <n v="323"/>
    <n v="13"/>
    <n v="147"/>
    <n v="14"/>
    <n v="10"/>
    <n v="176"/>
    <n v="11"/>
    <n v="22"/>
    <n v="1066.0899260098809"/>
    <n v="599.95787490347436"/>
    <n v="21"/>
    <n v="36.181300821917809"/>
    <n v="4.4407333687671224"/>
    <n v="7133.4425170897748"/>
    <n v="119"/>
    <n v="0"/>
    <n v="1.7038672695508577"/>
    <n v="102.13814474026682"/>
  </r>
  <r>
    <d v="2010-09-20T00:00:00"/>
    <x v="2"/>
    <x v="0"/>
    <n v="2"/>
    <n v="0.78"/>
    <n v="0.73333333333333339"/>
    <n v="0.13698630136986303"/>
    <n v="135"/>
    <n v="218"/>
    <n v="1.6148148148148149"/>
    <n v="0.48444444444444446"/>
    <n v="98.63515762557077"/>
    <n v="41"/>
    <n v="47"/>
    <n v="20"/>
    <n v="59"/>
    <n v="34.000059153175592"/>
    <n v="44.874159830136982"/>
    <n v="16.438697402368238"/>
    <n v="13315.746279452054"/>
    <n v="1438.9882356164385"/>
    <n v="2570.5910931287681"/>
    <n v="2860.0391638356159"/>
    <n v="1204.5460213479453"/>
    <n v="8119.5582367561619"/>
    <n v="2992.0052054794523"/>
    <n v="897.48319660273967"/>
    <n v="969.88314673972593"/>
    <n v="1621.3668157422383"/>
    <n v="1117.706739866509"/>
    <n v="479.96422328138277"/>
    <n v="1640.3337699317879"/>
    <n v="388.33570356164381"/>
    <n v="1377.1178257534248"/>
    <n v="2286.0232547945207"/>
    <n v="1023.7260887671232"/>
    <n v="1723.0165707769042"/>
    <n v="1254.9291049625815"/>
    <n v="521.37977774325816"/>
    <n v="1575.8774193939689"/>
    <n v="24689.30893676712"/>
    <n v="13353.539510685203"/>
    <n v="11335.769426081919"/>
    <n v="2644.9308396003858"/>
    <n v="1967.722574260637"/>
    <n v="1818.1015919412505"/>
    <n v="1915.0899086924655"/>
    <n v="8345.8449144947372"/>
    <n v="2989.9245115871799"/>
    <n v="3.8272569863013697"/>
    <n v="4.137822260273972"/>
    <n v="302"/>
    <n v="12"/>
    <n v="135"/>
    <n v="12"/>
    <n v="8"/>
    <n v="167"/>
    <n v="11"/>
    <n v="23"/>
    <n v="982.98907826849324"/>
    <n v="655.37296097164324"/>
    <n v="19"/>
    <n v="36.359558219178076"/>
    <n v="4.3070684931506849"/>
    <n v="7348.6196803450148"/>
    <n v="119"/>
    <n v="0"/>
    <n v="1.5425712472780615"/>
    <n v="95.258566605730408"/>
  </r>
  <r>
    <d v="2010-09-19T00:00:00"/>
    <x v="2"/>
    <x v="0"/>
    <n v="1"/>
    <n v="0.78"/>
    <n v="0.76"/>
    <n v="0.13424657534246578"/>
    <n v="148"/>
    <n v="237"/>
    <n v="1.6013513513513513"/>
    <n v="0.52666666666666662"/>
    <n v="92.849240810958918"/>
    <n v="41"/>
    <n v="53"/>
    <n v="21"/>
    <n v="65"/>
    <n v="35.451929662489071"/>
    <n v="45.141776138395301"/>
    <n v="17.498743969315072"/>
    <n v="13741.687640021919"/>
    <n v="1489.5605549589043"/>
    <n v="2605.349141320241"/>
    <n v="2907.7595928986302"/>
    <n v="1320.003164614488"/>
    <n v="8398.1362961474624"/>
    <n v="3332.4813882739727"/>
    <n v="947.97729890630126"/>
    <n v="1137.4183580054796"/>
    <n v="1577.7369844690079"/>
    <n v="1042.2875301542751"/>
    <n v="508.36087393849567"/>
    <n v="2289.4916566239749"/>
    <n v="436.67798671232873"/>
    <n v="1498.5422160657536"/>
    <n v="2709.6988009315069"/>
    <n v="1119.6908722849314"/>
    <n v="1860.9609343251752"/>
    <n v="1180.5125351217898"/>
    <n v="561.29889548528126"/>
    <n v="2161.8375110622737"/>
    <n v="26413.7351161611"/>
    <n v="13564.269652327386"/>
    <n v="12849.465463833712"/>
    <n v="2642.9789514673457"/>
    <n v="1926.3859987095047"/>
    <n v="1816.1828932406293"/>
    <n v="1937.1512470006446"/>
    <n v="8322.6990904181257"/>
    <n v="4526.7663734155885"/>
    <n v="3.9562309479452056"/>
    <n v="4.1030243630136978"/>
    <n v="328"/>
    <n v="13"/>
    <n v="148"/>
    <n v="15"/>
    <n v="9"/>
    <n v="180"/>
    <n v="13"/>
    <n v="23"/>
    <n v="1108.0721998108152"/>
    <n v="625.67707771235575"/>
    <n v="21"/>
    <n v="35.737503794520542"/>
    <n v="4.2681647791780817"/>
    <n v="7244.9428193485728"/>
    <n v="119"/>
    <n v="1"/>
    <n v="1.7735772088521562"/>
    <n v="107.97870137675389"/>
  </r>
  <r>
    <d v="2010-09-18T00:00:00"/>
    <x v="2"/>
    <x v="0"/>
    <n v="7"/>
    <n v="0.78"/>
    <n v="0.96666666666666667"/>
    <n v="0.13150684931506854"/>
    <n v="195"/>
    <n v="331"/>
    <n v="1.6974358974358974"/>
    <n v="0.73555555555555552"/>
    <n v="97.451756361643831"/>
    <n v="61"/>
    <n v="73"/>
    <n v="29"/>
    <n v="87"/>
    <n v="36.015504847270499"/>
    <n v="49.354232759489832"/>
    <n v="17.625184013452998"/>
    <n v="19003.092490520547"/>
    <n v="1965.3971401643839"/>
    <n v="3404.990312426959"/>
    <n v="2677.0830083506848"/>
    <n v="1620.4188751535344"/>
    <n v="13265.997434753752"/>
    <n v="4826.077649534247"/>
    <n v="1431.2727500252051"/>
    <n v="1533.3910091704108"/>
    <n v="2114.2331118290513"/>
    <n v="1138.3971949677782"/>
    <n v="654.19845409259358"/>
    <n v="3883.9126478404401"/>
    <n v="624.7673063013699"/>
    <n v="2111.8702206246576"/>
    <n v="3467.1445443287666"/>
    <n v="1534.8683798794518"/>
    <n v="2241.5797394465521"/>
    <n v="1204.0871592415176"/>
    <n v="649.04406393349211"/>
    <n v="3643.9394885126849"/>
    <n v="36497.881490549029"/>
    <n v="15704.031919442161"/>
    <n v="20793.849571106879"/>
    <n v="2755.0984887240338"/>
    <n v="2299.3682195397896"/>
    <n v="1994.0464709098733"/>
    <n v="2084.4889689566753"/>
    <n v="9133.002148130372"/>
    <n v="11660.847422976496"/>
    <n v="4.0106869150684918"/>
    <n v="4.2321683835616435"/>
    <n v="445"/>
    <n v="18"/>
    <n v="195"/>
    <n v="18"/>
    <n v="13"/>
    <n v="250"/>
    <n v="18"/>
    <n v="30"/>
    <n v="1224.4987593531616"/>
    <n v="750.11112209076919"/>
    <n v="29"/>
    <n v="35.115300931506845"/>
    <n v="4.2938653961643833"/>
    <n v="7223.6461535392082"/>
    <n v="120"/>
    <n v="0"/>
    <n v="2.8785808619541782"/>
    <n v="173.28207975922399"/>
  </r>
  <r>
    <d v="2010-09-17T00:00:00"/>
    <x v="2"/>
    <x v="0"/>
    <n v="6"/>
    <n v="0.78"/>
    <n v="1"/>
    <n v="0.12876712328767129"/>
    <n v="192"/>
    <n v="331"/>
    <n v="1.7239583333333333"/>
    <n v="0.73555555555555552"/>
    <n v="98.855410273972623"/>
    <n v="57"/>
    <n v="69"/>
    <n v="30"/>
    <n v="86"/>
    <n v="38.224093613394217"/>
    <n v="47.198844629917808"/>
    <n v="17.845941407327171"/>
    <n v="18980.238772602745"/>
    <n v="2090.042353972603"/>
    <n v="3529.2485461216438"/>
    <n v="2932.8923853369865"/>
    <n v="1619.1079770476713"/>
    <n v="12989.032218069047"/>
    <n v="4816.235795287671"/>
    <n v="1415.9653388975341"/>
    <n v="1534.7509610301368"/>
    <n v="2084.8204217330035"/>
    <n v="1109.9584871890154"/>
    <n v="654.53975072215212"/>
    <n v="3917.6334355711697"/>
    <n v="574.80169009315068"/>
    <n v="2164.8619095671233"/>
    <n v="3601.9401500273971"/>
    <n v="1608.1622920767122"/>
    <n v="2269.3246184084842"/>
    <n v="1225.2605679173844"/>
    <n v="702.53788171848555"/>
    <n v="3752.6429737200278"/>
    <n v="36786.999263555073"/>
    <n v="16127.690636194828"/>
    <n v="20659.308627360242"/>
    <n v="2749.8618036865973"/>
    <n v="2398.8338670577937"/>
    <n v="2003.3093285633763"/>
    <n v="2191.9978653215458"/>
    <n v="9344.002864629314"/>
    <n v="11315.305762730932"/>
    <n v="4.0612108273972609"/>
    <n v="4.214624089041096"/>
    <n v="434"/>
    <n v="17"/>
    <n v="192"/>
    <n v="19"/>
    <n v="12"/>
    <n v="242"/>
    <n v="17"/>
    <n v="32"/>
    <n v="1304.7849800192469"/>
    <n v="779.40749720067924"/>
    <n v="29"/>
    <n v="35.397910972602737"/>
    <n v="4.3669374049315071"/>
    <n v="7468.000883392664"/>
    <n v="120"/>
    <n v="0"/>
    <n v="2.7663773679114581"/>
    <n v="172.16090522800201"/>
  </r>
  <r>
    <d v="2010-09-16T00:00:00"/>
    <x v="2"/>
    <x v="0"/>
    <n v="5"/>
    <n v="0.78"/>
    <n v="0.88"/>
    <n v="0.12602739726027404"/>
    <n v="176"/>
    <n v="275"/>
    <n v="1.5625"/>
    <n v="0.61111111111111116"/>
    <n v="94.705516010958902"/>
    <n v="47"/>
    <n v="57"/>
    <n v="23"/>
    <n v="75"/>
    <n v="37.280259957850369"/>
    <n v="49.550536109589046"/>
    <n v="17.659094676164383"/>
    <n v="16668.170817928767"/>
    <n v="1742.0091064109588"/>
    <n v="2901.5482987449864"/>
    <n v="2730.3478449534246"/>
    <n v="1484.091448429414"/>
    <n v="11294.1923322119"/>
    <n v="3877.1470356164382"/>
    <n v="1139.662330520548"/>
    <n v="1324.4321007123287"/>
    <n v="1828.950963344023"/>
    <n v="1068.4121376554056"/>
    <n v="556.44292387691451"/>
    <n v="2887.4354419729716"/>
    <n v="473.61236547945202"/>
    <n v="1846.1536876712325"/>
    <n v="2877.371712328767"/>
    <n v="1280.2213479452055"/>
    <n v="1992.8429683359846"/>
    <n v="1253.5858101239137"/>
    <n v="647.47990252861644"/>
    <n v="2583.4504324361424"/>
    <n v="31228.780504613696"/>
    <n v="14463.702297992682"/>
    <n v="16765.078206621016"/>
    <n v="2724.4908624466307"/>
    <n v="2109.7232256808156"/>
    <n v="1935.1046741998571"/>
    <n v="2023.3644249965932"/>
    <n v="8792.6831873238971"/>
    <n v="7972.3950192971188"/>
    <n v="3.8804636712328766"/>
    <n v="4.3911918082191779"/>
    <n v="378"/>
    <n v="16"/>
    <n v="176"/>
    <n v="16"/>
    <n v="12"/>
    <n v="202"/>
    <n v="13"/>
    <n v="24"/>
    <n v="1132.0889351112448"/>
    <n v="632.62783623972621"/>
    <n v="25"/>
    <n v="34.322984164383556"/>
    <n v="4.3624875528767113"/>
    <n v="7231.9384826900477"/>
    <n v="120"/>
    <n v="0"/>
    <n v="2.3181997809783566"/>
    <n v="139.70898505517513"/>
  </r>
  <r>
    <d v="2010-09-15T00:00:00"/>
    <x v="2"/>
    <x v="0"/>
    <n v="4"/>
    <n v="0.78"/>
    <n v="0.84"/>
    <n v="0.12328767123287679"/>
    <n v="159"/>
    <n v="279"/>
    <n v="1.7547169811320755"/>
    <n v="0.62"/>
    <n v="102.63887337503232"/>
    <n v="52"/>
    <n v="63"/>
    <n v="25"/>
    <n v="74"/>
    <n v="33.586593620011911"/>
    <n v="45.223061018301365"/>
    <n v="18.086518249537207"/>
    <n v="16319.580866630138"/>
    <n v="1681.4547488219177"/>
    <n v="2761.2721055421371"/>
    <n v="2733.0774825205476"/>
    <n v="1468.9757647745753"/>
    <n v="11037.710262614795"/>
    <n v="3862.4582663013698"/>
    <n v="1130.5765254575342"/>
    <n v="1338.4023504657532"/>
    <n v="1917.8996638246597"/>
    <n v="1042.1620698030492"/>
    <n v="548.18965218294557"/>
    <n v="2823.1857564140028"/>
    <n v="517.12985564383553"/>
    <n v="1795.7886825205478"/>
    <n v="3118.8754541095891"/>
    <n v="1289.280494465753"/>
    <n v="2015.1947974314899"/>
    <n v="1223.4107010234309"/>
    <n v="573.53355509431844"/>
    <n v="2908.935433190486"/>
    <n v="31053.547244416437"/>
    <n v="14283.715792197154"/>
    <n v="16769.831452219285"/>
    <n v="2696.5937551651414"/>
    <n v="2034.808467069289"/>
    <n v="1874.7318498119234"/>
    <n v="2044.2663122780359"/>
    <n v="8650.40038432439"/>
    <n v="8119.4310678948914"/>
    <n v="4.0211329315068491"/>
    <n v="4.4900968150684921"/>
    <n v="373"/>
    <n v="15"/>
    <n v="159"/>
    <n v="16"/>
    <n v="10"/>
    <n v="214"/>
    <n v="14"/>
    <n v="29"/>
    <n v="1138.6569759356528"/>
    <n v="704.92901677503812"/>
    <n v="22"/>
    <n v="33.944090753424661"/>
    <n v="4.5001479178082189"/>
    <n v="7155.9252574791408"/>
    <n v="120"/>
    <n v="1"/>
    <n v="2.3434889058814585"/>
    <n v="139.74859543516069"/>
  </r>
  <r>
    <d v="2010-09-14T00:00:00"/>
    <x v="2"/>
    <x v="0"/>
    <n v="3"/>
    <n v="0.78"/>
    <n v="0.73333333333333339"/>
    <n v="0.12054794520547953"/>
    <n v="136"/>
    <n v="214"/>
    <n v="1.5735294117647058"/>
    <n v="0.47555555555555556"/>
    <n v="97.05136260435134"/>
    <n v="38"/>
    <n v="46"/>
    <n v="18"/>
    <n v="60"/>
    <n v="34.978520840182647"/>
    <n v="49.061676116164378"/>
    <n v="15.989341307178082"/>
    <n v="13198.985314191783"/>
    <n v="1517.1102404383564"/>
    <n v="2442.7907999210961"/>
    <n v="2870.769678115068"/>
    <n v="1197.2986302772606"/>
    <n v="8205.2364463167141"/>
    <n v="2938.1957505753421"/>
    <n v="883.11017009095883"/>
    <n v="959.36047843068491"/>
    <n v="1586.5373038471628"/>
    <n v="1117.50493807515"/>
    <n v="463.72278376067999"/>
    <n v="1612.9013734139942"/>
    <n v="395.1235118465753"/>
    <n v="1426.7860907835618"/>
    <n v="2316.7714577534243"/>
    <n v="1044.538910860274"/>
    <n v="1778.3160817962862"/>
    <n v="1137.1687591023469"/>
    <n v="525.07678669085976"/>
    <n v="1742.6583436543431"/>
    <n v="24679.981924970962"/>
    <n v="13119.18576158591"/>
    <n v="11560.79616338505"/>
    <n v="2655.761836757611"/>
    <n v="1898.4554566758052"/>
    <n v="1806.5146904581197"/>
    <n v="1940.1606013437367"/>
    <n v="8300.8925852352731"/>
    <n v="3259.9035781497787"/>
    <n v="4.052044865753424"/>
    <n v="4.4164699178082198"/>
    <n v="298"/>
    <n v="11"/>
    <n v="136"/>
    <n v="13"/>
    <n v="9"/>
    <n v="162"/>
    <n v="13"/>
    <n v="23"/>
    <n v="1053.2272086977598"/>
    <n v="703.94778348510954"/>
    <n v="21"/>
    <n v="35.584584"/>
    <n v="4.4052633402739723"/>
    <n v="7250.0528446986536"/>
    <n v="120"/>
    <n v="0"/>
    <n v="1.5945809514807159"/>
    <n v="96.339968028208744"/>
  </r>
  <r>
    <d v="2010-09-13T00:00:00"/>
    <x v="2"/>
    <x v="0"/>
    <n v="2"/>
    <n v="0.78"/>
    <n v="0.73333333333333339"/>
    <n v="0.11780821917808226"/>
    <n v="139"/>
    <n v="211"/>
    <n v="1.5179856115107915"/>
    <n v="0.46888888888888891"/>
    <n v="95.14717562235144"/>
    <n v="36"/>
    <n v="46"/>
    <n v="18"/>
    <n v="56"/>
    <n v="37.171391037754759"/>
    <n v="48.124826353972601"/>
    <n v="16.993690334559687"/>
    <n v="13225.45741150685"/>
    <n v="1515.4077020273976"/>
    <n v="2415.7282135601099"/>
    <n v="2828.5086934356164"/>
    <n v="1192.3874755121096"/>
    <n v="8304.2407310264134"/>
    <n v="3048.0540650958901"/>
    <n v="866.24687437150681"/>
    <n v="951.6466587353425"/>
    <n v="1532.2652249943637"/>
    <n v="1061.76159131852"/>
    <n v="496.34292747315021"/>
    <n v="1775.5778544167056"/>
    <n v="371.76551309589047"/>
    <n v="1334.8450568767125"/>
    <n v="2251.6985645753421"/>
    <n v="998.23876629041092"/>
    <n v="1745.4388103179215"/>
    <n v="1167.880184643828"/>
    <n v="507.98276427035876"/>
    <n v="1535.2461416062479"/>
    <n v="24563.360612575343"/>
    <n v="12948.295885525977"/>
    <n v="11615.064727049368"/>
    <n v="2654.7269178392316"/>
    <n v="1909.4998010911841"/>
    <n v="1830.0052811842111"/>
    <n v="1899.2446365381852"/>
    <n v="8293.4766366528129"/>
    <n v="3321.5880903965535"/>
    <n v="4.0633580712328765"/>
    <n v="4.3816670136986309"/>
    <n v="295"/>
    <n v="12"/>
    <n v="139"/>
    <n v="14"/>
    <n v="8"/>
    <n v="156"/>
    <n v="12"/>
    <n v="21"/>
    <n v="1018.746305145125"/>
    <n v="653.73206118550729"/>
    <n v="19"/>
    <n v="35.379861808219175"/>
    <n v="4.2716302728767124"/>
    <n v="7181.9320036693498"/>
    <n v="120"/>
    <n v="0"/>
    <n v="1.6172618622837238"/>
    <n v="96.792206058744739"/>
  </r>
  <r>
    <d v="2010-09-12T00:00:00"/>
    <x v="2"/>
    <x v="0"/>
    <n v="1"/>
    <n v="0.78"/>
    <n v="0.76"/>
    <n v="0.115068493150685"/>
    <n v="145"/>
    <n v="227"/>
    <n v="1.5655172413793104"/>
    <n v="0.50444444444444447"/>
    <n v="96.882014239924416"/>
    <n v="39"/>
    <n v="51"/>
    <n v="21"/>
    <n v="59"/>
    <n v="35.402691687062401"/>
    <n v="44.867492934011736"/>
    <n v="18.326570877603899"/>
    <n v="14047.892064789041"/>
    <n v="1529.995719057534"/>
    <n v="2460.1801840443613"/>
    <n v="2879.0315372712334"/>
    <n v="1326.6022498149698"/>
    <n v="8912.0738127160075"/>
    <n v="3186.2422518356161"/>
    <n v="942.21735161424647"/>
    <n v="1081.26768177863"/>
    <n v="1611.219252883845"/>
    <n v="1056.268062243"/>
    <n v="518.87611614186142"/>
    <n v="2023.3638539597869"/>
    <n v="390.98837727123288"/>
    <n v="1489.8870784000001"/>
    <n v="2594.8684441643836"/>
    <n v="1123.075138980822"/>
    <n v="1738.9815866440663"/>
    <n v="1218.8493815443057"/>
    <n v="549.56647137002369"/>
    <n v="2091.421599258043"/>
    <n v="26386.434107891502"/>
    <n v="13359.574841957665"/>
    <n v="13026.859265933837"/>
    <n v="2640.774783673668"/>
    <n v="1929.9059482803104"/>
    <n v="1797.9110213982553"/>
    <n v="1951.8068993046402"/>
    <n v="8320.3986526568733"/>
    <n v="4706.4606132769641"/>
    <n v="4.1020943671232875"/>
    <n v="4.2951203835616436"/>
    <n v="315"/>
    <n v="12"/>
    <n v="145"/>
    <n v="15"/>
    <n v="9"/>
    <n v="170"/>
    <n v="13"/>
    <n v="22"/>
    <n v="1103.3071400491967"/>
    <n v="656.01600055532185"/>
    <n v="22"/>
    <n v="34.722341452054792"/>
    <n v="4.3489969095890411"/>
    <n v="7266.7688079974741"/>
    <n v="120"/>
    <n v="0"/>
    <n v="1.7926618570274413"/>
    <n v="108.55716054944864"/>
  </r>
  <r>
    <d v="2010-09-11T00:00:00"/>
    <x v="2"/>
    <x v="0"/>
    <n v="7"/>
    <n v="0.78"/>
    <n v="0.96666666666666667"/>
    <n v="0.11232876712328774"/>
    <n v="182"/>
    <n v="303"/>
    <n v="1.6648351648351649"/>
    <n v="0.67333333333333334"/>
    <n v="101.95843199999999"/>
    <n v="52"/>
    <n v="66"/>
    <n v="28"/>
    <n v="82"/>
    <n v="36.074566824239611"/>
    <n v="42.796912124148719"/>
    <n v="17.377552658068826"/>
    <n v="18556.434623999998"/>
    <n v="1941.8393087671232"/>
    <n v="3353.7289353573701"/>
    <n v="2769.2975667945207"/>
    <n v="1706.9081013093698"/>
    <n v="12668.339329305863"/>
    <n v="4256.7988852602739"/>
    <n v="1198.3135394761641"/>
    <n v="1424.9593179616438"/>
    <n v="2184.2281877972578"/>
    <n v="1095.5584059540658"/>
    <n v="629.64418768368444"/>
    <n v="2970.6409612630741"/>
    <n v="561.67576703013697"/>
    <n v="1895.1457325589045"/>
    <n v="3473.5504184383553"/>
    <n v="1401.0365099835615"/>
    <n v="2332.7041105566227"/>
    <n v="1191.0997951276217"/>
    <n v="649.82705737860454"/>
    <n v="3157.7774649481098"/>
    <n v="34709.75410347616"/>
    <n v="15912.996347959119"/>
    <n v="18796.757755517046"/>
    <n v="2752.7394878703853"/>
    <n v="2302.2128490520599"/>
    <n v="1985.1077626958663"/>
    <n v="2172.3089737619721"/>
    <n v="9212.3690733802832"/>
    <n v="9584.3886821367596"/>
    <n v="3.8430903452054794"/>
    <n v="4.156840630136986"/>
    <n v="410"/>
    <n v="16"/>
    <n v="182"/>
    <n v="17"/>
    <n v="12"/>
    <n v="228"/>
    <n v="17"/>
    <n v="33"/>
    <n v="1247.6269423097615"/>
    <n v="857.33131171820344"/>
    <n v="28"/>
    <n v="34.726452369863011"/>
    <n v="4.344548329863013"/>
    <n v="7258.1473581725168"/>
    <n v="118"/>
    <n v="0"/>
    <n v="2.5897459541589911"/>
    <n v="159.29455725014446"/>
  </r>
  <r>
    <d v="2010-09-10T00:00:00"/>
    <x v="2"/>
    <x v="0"/>
    <n v="6"/>
    <n v="0.78"/>
    <n v="1"/>
    <n v="0.10958904109589047"/>
    <n v="199"/>
    <n v="312"/>
    <n v="1.5678391959798994"/>
    <n v="0.69333333333333336"/>
    <n v="90.132541061471741"/>
    <n v="57"/>
    <n v="70"/>
    <n v="26"/>
    <n v="80"/>
    <n v="35.68443512889656"/>
    <n v="50.696139747945203"/>
    <n v="17.458065503013696"/>
    <n v="17936.375671232876"/>
    <n v="1973.8607342465752"/>
    <n v="3348.3429014794519"/>
    <n v="2772.0255964931512"/>
    <n v="1715.3060504547946"/>
    <n v="12074.561857052055"/>
    <n v="4531.9232613698632"/>
    <n v="1318.0996334465754"/>
    <n v="1396.6452402410957"/>
    <n v="2226.9358198934824"/>
    <n v="1143.5843719592513"/>
    <n v="682.76168730744359"/>
    <n v="3193.3862558973574"/>
    <n v="585.10688350684927"/>
    <n v="1985.3345385205482"/>
    <n v="3466.6829457534241"/>
    <n v="1478.5940199452057"/>
    <n v="2297.5440963378887"/>
    <n v="1211.0438111921585"/>
    <n v="723.14550546321323"/>
    <n v="3283.9849747327662"/>
    <n v="34672.622928263016"/>
    <n v="16120.689840580835"/>
    <n v="18551.933087682177"/>
    <n v="2782.7376831743022"/>
    <n v="2406.8049085844063"/>
    <n v="2039.2780790687891"/>
    <n v="2140.650489914949"/>
    <n v="9369.471160742447"/>
    <n v="9182.4619269397335"/>
    <n v="4.0698626301369867"/>
    <n v="4.0961917808219184"/>
    <n v="432"/>
    <n v="18"/>
    <n v="199"/>
    <n v="17"/>
    <n v="14"/>
    <n v="233"/>
    <n v="17"/>
    <n v="28"/>
    <n v="1220.6327185992429"/>
    <n v="782.82268052449774"/>
    <n v="30"/>
    <n v="36.019460821917811"/>
    <n v="4.2582925917808216"/>
    <n v="7352.8439261840031"/>
    <n v="118"/>
    <n v="0"/>
    <n v="2.5230962704943889"/>
    <n v="157.21977192950996"/>
  </r>
  <r>
    <d v="2010-09-09T00:00:00"/>
    <x v="2"/>
    <x v="0"/>
    <n v="5"/>
    <n v="0.78"/>
    <n v="0.88"/>
    <n v="0.10684931506849321"/>
    <n v="170"/>
    <n v="273"/>
    <n v="1.6058823529411765"/>
    <n v="0.60666666666666669"/>
    <n v="95.367082802127328"/>
    <n v="48"/>
    <n v="60"/>
    <n v="25"/>
    <n v="73"/>
    <n v="36.535263951293757"/>
    <n v="47.672122231232876"/>
    <n v="17.859300109258772"/>
    <n v="16212.404076361647"/>
    <n v="1756.4967161424659"/>
    <n v="3068.0580387882083"/>
    <n v="2698.8483471780823"/>
    <n v="1525.7973609626301"/>
    <n v="10676.197045575193"/>
    <n v="3945.808506739726"/>
    <n v="1191.803055780822"/>
    <n v="1303.7289079758903"/>
    <n v="1925.2515724996217"/>
    <n v="1039.7894476634719"/>
    <n v="570.34087555702843"/>
    <n v="2905.9585747763153"/>
    <n v="513.94606476164392"/>
    <n v="1766.8230186082194"/>
    <n v="2937.0658851780822"/>
    <n v="1265.992590378082"/>
    <n v="2044.6615120191514"/>
    <n v="1148.7529357777332"/>
    <n v="635.75993054329183"/>
    <n v="2654.6531805858526"/>
    <n v="30894.068821926576"/>
    <n v="14657.260020989219"/>
    <n v="16236.808800937361"/>
    <n v="2688.8153454810845"/>
    <n v="2128.5832575312429"/>
    <n v="1905.2644279231031"/>
    <n v="2039.5209085726051"/>
    <n v="8762.1839395080351"/>
    <n v="7474.6248614293218"/>
    <n v="3.9989185315068485"/>
    <n v="4.3244207602739717"/>
    <n v="376"/>
    <n v="15"/>
    <n v="170"/>
    <n v="17"/>
    <n v="10"/>
    <n v="206"/>
    <n v="15"/>
    <n v="30"/>
    <n v="1158.2529480416522"/>
    <n v="772.2921616864345"/>
    <n v="23"/>
    <n v="35.570814808219176"/>
    <n v="4.4131512602739722"/>
    <n v="7038.4430070041553"/>
    <n v="118"/>
    <n v="0"/>
    <n v="2.3068750837052527"/>
    <n v="137.60007458421492"/>
  </r>
  <r>
    <d v="2010-09-08T00:00:00"/>
    <x v="2"/>
    <x v="0"/>
    <n v="4"/>
    <n v="0.78"/>
    <n v="0.84"/>
    <n v="0.10410958904109595"/>
    <n v="162"/>
    <n v="265"/>
    <n v="1.6358024691358024"/>
    <n v="0.58888888888888891"/>
    <n v="94.54610861004565"/>
    <n v="47"/>
    <n v="56"/>
    <n v="23"/>
    <n v="74"/>
    <n v="34.577961835350443"/>
    <n v="49.048208482191782"/>
    <n v="16.637657712550908"/>
    <n v="15316.469594827395"/>
    <n v="1643.8921328219178"/>
    <n v="2773.2162293591668"/>
    <n v="2760.6138537205479"/>
    <n v="1394.2565402175123"/>
    <n v="10032.275104352088"/>
    <n v="3561.5300690410959"/>
    <n v="1128.1087950904109"/>
    <n v="1231.1866707287672"/>
    <n v="1755.429091455904"/>
    <n v="1114.0265874970355"/>
    <n v="574.64372516579624"/>
    <n v="2476.7261307415383"/>
    <n v="453.63123419178083"/>
    <n v="1675.7776394520549"/>
    <n v="2798.3953679452056"/>
    <n v="1256.8603423561644"/>
    <n v="2070.597649757507"/>
    <n v="1154.4012805835559"/>
    <n v="570.65258007029229"/>
    <n v="2389.0130735338498"/>
    <n v="29065.851846454792"/>
    <n v="14167.837537827318"/>
    <n v="14898.014308627477"/>
    <n v="2697.6657896468823"/>
    <n v="2066.9221067015628"/>
    <n v="1897.3485538987752"/>
    <n v="1990.2089874701928"/>
    <n v="8652.1454377174123"/>
    <n v="6245.8688709100625"/>
    <n v="3.7830888986301368"/>
    <n v="4.4319051506849316"/>
    <n v="362"/>
    <n v="14"/>
    <n v="162"/>
    <n v="14"/>
    <n v="10"/>
    <n v="200"/>
    <n v="15"/>
    <n v="28"/>
    <n v="1026.383203451441"/>
    <n v="740.48137188552823"/>
    <n v="23"/>
    <n v="35.749241260273976"/>
    <n v="4.1546840328767125"/>
    <n v="7187.1743535186451"/>
    <n v="118"/>
    <n v="0"/>
    <n v="2.0728611239734032"/>
    <n v="126.25435854769047"/>
  </r>
  <r>
    <d v="2010-09-07T00:00:00"/>
    <x v="2"/>
    <x v="0"/>
    <n v="3"/>
    <n v="0.78"/>
    <n v="0.73333333333333339"/>
    <n v="0.10136986301369869"/>
    <n v="142"/>
    <n v="231"/>
    <n v="1.6267605633802817"/>
    <n v="0.51333333333333331"/>
    <n v="100.46097956550264"/>
    <n v="43"/>
    <n v="48"/>
    <n v="21"/>
    <n v="64"/>
    <n v="35.432784758693366"/>
    <n v="43.849944473424657"/>
    <n v="16.484499293116439"/>
    <n v="14265.459098301375"/>
    <n v="1448.4009892602742"/>
    <n v="2347.100459688329"/>
    <n v="2872.9759967999998"/>
    <n v="1197.482502733151"/>
    <n v="9296.3011283401684"/>
    <n v="3224.3834130410964"/>
    <n v="920.84883394191775"/>
    <n v="1055.0079547594521"/>
    <n v="1628.4532828009126"/>
    <n v="1138.0203536297929"/>
    <n v="462.35513442251482"/>
    <n v="1971.4114308892463"/>
    <n v="408.31706953972599"/>
    <n v="1441.374869391781"/>
    <n v="2652.9495679726028"/>
    <n v="1109.9560682958904"/>
    <n v="1667.5398490803934"/>
    <n v="1164.8104781035227"/>
    <n v="518.41799030849802"/>
    <n v="2261.8292577075854"/>
    <n v="26526.697864504113"/>
    <n v="12997.156047567114"/>
    <n v="13529.541816936999"/>
    <n v="2625.6931556390105"/>
    <n v="1917.8593664796156"/>
    <n v="1806.3637138055542"/>
    <n v="1918.1800987351478"/>
    <n v="8268.0963346593271"/>
    <n v="5261.4454822776715"/>
    <n v="3.9784667178082196"/>
    <n v="4.4272914863013693"/>
    <n v="318"/>
    <n v="12"/>
    <n v="142"/>
    <n v="12"/>
    <n v="10"/>
    <n v="176"/>
    <n v="12"/>
    <n v="22"/>
    <n v="994.26969790755311"/>
    <n v="623.75101255119034"/>
    <n v="19"/>
    <n v="36.58981027397261"/>
    <n v="4.2105156098630134"/>
    <n v="7276.3613530445236"/>
    <n v="118"/>
    <n v="0"/>
    <n v="1.8593828921478814"/>
    <n v="114.65713404183897"/>
  </r>
  <r>
    <d v="2010-09-06T00:00:00"/>
    <x v="2"/>
    <x v="0"/>
    <n v="2"/>
    <n v="0.78"/>
    <n v="0.73333333333333339"/>
    <n v="9.8630136986301423E-2"/>
    <n v="145"/>
    <n v="224"/>
    <n v="1.5448275862068965"/>
    <n v="0.49777777777777776"/>
    <n v="92.866966891261228"/>
    <n v="38"/>
    <n v="50"/>
    <n v="20"/>
    <n v="61"/>
    <n v="37.530027277708591"/>
    <n v="47.388848050849305"/>
    <n v="16.177029264873116"/>
    <n v="13465.710199232877"/>
    <n v="1497.5232052602739"/>
    <n v="2470.583487207452"/>
    <n v="2690.17148870137"/>
    <n v="1258.0014813001644"/>
    <n v="8544.4769472841654"/>
    <n v="3302.6424004383562"/>
    <n v="947.77696101698609"/>
    <n v="986.79878515726011"/>
    <n v="1614.1236065340738"/>
    <n v="1079.0117679293892"/>
    <n v="499.77657476110971"/>
    <n v="2044.3061973880299"/>
    <n v="417.30320692602749"/>
    <n v="1456.5338294356163"/>
    <n v="2355.4408854794519"/>
    <n v="1085.9185362410958"/>
    <n v="1722.8844303661083"/>
    <n v="1134.7303591380603"/>
    <n v="528.27951999687241"/>
    <n v="1929.3021485811505"/>
    <n v="25515.648009187946"/>
    <n v="12997.5627159346"/>
    <n v="12518.085293253345"/>
    <n v="2623.6375442798549"/>
    <n v="1856.2324838057721"/>
    <n v="1803.9312425484645"/>
    <n v="1935.8705176293256"/>
    <n v="8219.6717882634166"/>
    <n v="4298.4135049899287"/>
    <n v="3.9467093917808214"/>
    <n v="4.3580193698630127"/>
    <n v="314"/>
    <n v="12"/>
    <n v="145"/>
    <n v="13"/>
    <n v="9"/>
    <n v="169"/>
    <n v="11"/>
    <n v="21"/>
    <n v="973.88029005929445"/>
    <n v="604.57504364015574"/>
    <n v="21"/>
    <n v="33.631756986301369"/>
    <n v="4.2362078860273966"/>
    <n v="7002.8236511927043"/>
    <n v="118"/>
    <n v="0"/>
    <n v="1.7875768285441966"/>
    <n v="106.08546858689276"/>
  </r>
  <r>
    <d v="2010-09-05T00:00:00"/>
    <x v="2"/>
    <x v="0"/>
    <n v="1"/>
    <n v="0.78"/>
    <n v="0.76"/>
    <n v="9.589041095890416E-2"/>
    <n v="146"/>
    <n v="220"/>
    <n v="1.5068493150684932"/>
    <n v="0.48888888888888887"/>
    <n v="93.036009854006394"/>
    <n v="38"/>
    <n v="49"/>
    <n v="19"/>
    <n v="61"/>
    <n v="36.355464525271607"/>
    <n v="46.484605323720253"/>
    <n v="17.099503744891081"/>
    <n v="13583.257438684934"/>
    <n v="1530.0856622465751"/>
    <n v="2675.6148794774795"/>
    <n v="2765.9864732054793"/>
    <n v="1315.2907791991233"/>
    <n v="8356.4509690494251"/>
    <n v="3162.9254136986301"/>
    <n v="883.20750115068483"/>
    <n v="1043.0697284383559"/>
    <n v="1679.4993162176022"/>
    <n v="1065.8742734494599"/>
    <n v="489.62783612538237"/>
    <n v="1854.2012174952263"/>
    <n v="389.29034958904111"/>
    <n v="1413.4624613698631"/>
    <n v="2444.1214328767123"/>
    <n v="1067.4707638356163"/>
    <n v="1833.9277773791268"/>
    <n v="1218.9420488582848"/>
    <n v="546.96440048584088"/>
    <n v="1714.5107809479796"/>
    <n v="25516.890751890413"/>
    <n v="13591.727784397781"/>
    <n v="11925.162967492632"/>
    <n v="2666.109304090352"/>
    <n v="1995.9675505011637"/>
    <n v="1826.4947360032884"/>
    <n v="1965.7490739867828"/>
    <n v="8454.3206645815881"/>
    <n v="3470.8423029110436"/>
    <n v="3.7387857534246569"/>
    <n v="4.4827205479452052"/>
    <n v="313"/>
    <n v="12"/>
    <n v="146"/>
    <n v="14"/>
    <n v="9"/>
    <n v="167"/>
    <n v="12"/>
    <n v="24"/>
    <n v="1064.4419111869036"/>
    <n v="697.365576817533"/>
    <n v="21"/>
    <n v="36.215056643835609"/>
    <n v="4.3178627890410946"/>
    <n v="7183.6902387855062"/>
    <n v="118"/>
    <n v="0"/>
    <n v="1.6600330152193103"/>
    <n v="101.06070311434434"/>
  </r>
  <r>
    <d v="2010-09-04T00:00:00"/>
    <x v="2"/>
    <x v="0"/>
    <n v="7"/>
    <n v="0.78"/>
    <n v="0.96666666666666667"/>
    <n v="9.3150684931506897E-2"/>
    <n v="181"/>
    <n v="318"/>
    <n v="1.7569060773480663"/>
    <n v="0.70666666666666667"/>
    <n v="104.26758248391735"/>
    <n v="60"/>
    <n v="73"/>
    <n v="27"/>
    <n v="85"/>
    <n v="35.278328478731083"/>
    <n v="48.109672517260272"/>
    <n v="17.32216325917808"/>
    <n v="18872.43242958904"/>
    <n v="1922.2618950136989"/>
    <n v="3143.0152601319455"/>
    <n v="2934.5558368438356"/>
    <n v="1630.6811812050412"/>
    <n v="13086.442046421917"/>
    <n v="4692.0176876712339"/>
    <n v="1298.9611579660273"/>
    <n v="1472.3838770301368"/>
    <n v="2188.945099285831"/>
    <n v="1048.369362351877"/>
    <n v="610.77277879558562"/>
    <n v="3615.2754822341039"/>
    <n v="570.72307186849321"/>
    <n v="1965.3745741150685"/>
    <n v="3599.2936464657528"/>
    <n v="1556.6008067506853"/>
    <n v="2271.0500473532916"/>
    <n v="1232.8951799331378"/>
    <n v="710.75070495029263"/>
    <n v="3477.2961669632778"/>
    <n v="35950.049146470134"/>
    <n v="15771.035450850839"/>
    <n v="20179.013695619298"/>
    <n v="2727.0318110866156"/>
    <n v="2246.6122940899004"/>
    <n v="1969.8178414371428"/>
    <n v="2146.9284524068016"/>
    <n v="9090.3903990204599"/>
    <n v="11088.623296598835"/>
    <n v="3.7188049315068494"/>
    <n v="4.3617338630136988"/>
    <n v="426"/>
    <n v="17"/>
    <n v="181"/>
    <n v="16"/>
    <n v="12"/>
    <n v="245"/>
    <n v="18"/>
    <n v="33"/>
    <n v="1192.4368165141602"/>
    <n v="801.03040515142027"/>
    <n v="25"/>
    <n v="33.8837335890411"/>
    <n v="4.2875873490410958"/>
    <n v="7397.4458279981427"/>
    <n v="129"/>
    <n v="0"/>
    <n v="2.727835277852928"/>
    <n v="156.42646275673874"/>
  </r>
  <r>
    <d v="2010-09-03T00:00:00"/>
    <x v="2"/>
    <x v="0"/>
    <n v="6"/>
    <n v="0.78"/>
    <n v="1"/>
    <n v="9.0410958904109634E-2"/>
    <n v="198"/>
    <n v="320"/>
    <n v="1.6161616161616161"/>
    <n v="0.71111111111111114"/>
    <n v="99.257581867995"/>
    <n v="57"/>
    <n v="69"/>
    <n v="28"/>
    <n v="85"/>
    <n v="35.220246210045666"/>
    <n v="49.289839918590992"/>
    <n v="17.533259467397258"/>
    <n v="19653.00120986301"/>
    <n v="2053.46501260274"/>
    <n v="3446.7268759495896"/>
    <n v="2763.0091392657532"/>
    <n v="1761.0261495583563"/>
    <n v="13735.704057692054"/>
    <n v="4437.7510224657535"/>
    <n v="1380.1155177205478"/>
    <n v="1490.3270547287671"/>
    <n v="2196.9359951200195"/>
    <n v="1060.3500039576934"/>
    <n v="636.42637485427838"/>
    <n v="3414.481220983077"/>
    <n v="573.17731594520546"/>
    <n v="2063.8226235616439"/>
    <n v="3396.3478969863017"/>
    <n v="1501.4744232328765"/>
    <n v="2417.7539942879102"/>
    <n v="1163.5592949109346"/>
    <n v="734.56848158895559"/>
    <n v="3218.9404889382267"/>
    <n v="36549.482077106841"/>
    <n v="16180.356309493493"/>
    <n v="20369.125767613357"/>
    <n v="2757.0698947111746"/>
    <n v="2305.6138156488114"/>
    <n v="2000.4440104221178"/>
    <n v="2161.7908625920895"/>
    <n v="9224.918583374194"/>
    <n v="11144.207184239152"/>
    <n v="3.9023617972602738"/>
    <n v="4.4734885068493151"/>
    <n v="437"/>
    <n v="18"/>
    <n v="198"/>
    <n v="18"/>
    <n v="13"/>
    <n v="239"/>
    <n v="17"/>
    <n v="30"/>
    <n v="1247.9476116564883"/>
    <n v="765.70912792804847"/>
    <n v="29"/>
    <n v="35.596074068493145"/>
    <n v="4.407977170410958"/>
    <n v="7192.574353903321"/>
    <n v="129"/>
    <n v="0"/>
    <n v="2.8319659645310842"/>
    <n v="157.90019974894076"/>
  </r>
  <r>
    <d v="2010-09-02T00:00:00"/>
    <x v="2"/>
    <x v="0"/>
    <n v="5"/>
    <n v="0.78"/>
    <n v="0.88"/>
    <n v="8.7671232876712371E-2"/>
    <n v="178"/>
    <n v="269"/>
    <n v="1.5112359550561798"/>
    <n v="0.59777777777777774"/>
    <n v="90.750311306264422"/>
    <n v="48"/>
    <n v="61"/>
    <n v="23"/>
    <n v="70"/>
    <n v="34.706293590046499"/>
    <n v="46.549029974794522"/>
    <n v="17.983779728407043"/>
    <n v="16153.555412515067"/>
    <n v="1862.3691395506851"/>
    <n v="2962.1283966246579"/>
    <n v="2689.8475455123285"/>
    <n v="1481.584132208219"/>
    <n v="10882.364477720548"/>
    <n v="3782.9860013150683"/>
    <n v="1070.627689420274"/>
    <n v="1258.8645809884931"/>
    <n v="2002.416137744287"/>
    <n v="1086.5257358943993"/>
    <n v="571.57967264315118"/>
    <n v="2451.9567254419976"/>
    <n v="470.71355750136985"/>
    <n v="1758.9244766684931"/>
    <n v="2940.8630324383562"/>
    <n v="1313.868236449315"/>
    <n v="2125.5361399832964"/>
    <n v="1137.0793999507416"/>
    <n v="619.68113994226917"/>
    <n v="2602.0726231812273"/>
    <n v="30612.772126847125"/>
    <n v="14676.378300503351"/>
    <n v="15936.393826343774"/>
    <n v="2694.4410025608036"/>
    <n v="2216.8892949519386"/>
    <n v="1918.1058634903297"/>
    <n v="2025.4219595682107"/>
    <n v="8854.8581205712835"/>
    <n v="7081.5357057724905"/>
    <n v="3.7806117041095888"/>
    <n v="4.4430168219178077"/>
    <n v="380"/>
    <n v="15"/>
    <n v="178"/>
    <n v="18"/>
    <n v="13"/>
    <n v="202"/>
    <n v="15"/>
    <n v="28"/>
    <n v="1242.3615859814684"/>
    <n v="779.21993311940105"/>
    <n v="24"/>
    <n v="36.471985315068494"/>
    <n v="4.3260464547945201"/>
    <n v="7069.005483406112"/>
    <n v="129"/>
    <n v="1"/>
    <n v="2.2544039417925337"/>
    <n v="123.53793663832383"/>
  </r>
  <r>
    <d v="2010-09-01T00:00:00"/>
    <x v="2"/>
    <x v="0"/>
    <n v="4"/>
    <n v="0.78"/>
    <n v="0.84"/>
    <n v="8.4931506849315108E-2"/>
    <n v="169"/>
    <n v="255"/>
    <n v="1.5088757396449703"/>
    <n v="0.56666666666666665"/>
    <n v="88.619068830347729"/>
    <n v="46"/>
    <n v="54"/>
    <n v="21"/>
    <n v="66"/>
    <n v="34.71082244383561"/>
    <n v="52.51034446027397"/>
    <n v="18.559494775591531"/>
    <n v="14976.622632328766"/>
    <n v="1633.7701903561644"/>
    <n v="2901.0963137101153"/>
    <n v="2723.4940400876712"/>
    <n v="1465.1841527471345"/>
    <n v="9520.6183161400095"/>
    <n v="3471.0822443835614"/>
    <n v="1102.7172336657534"/>
    <n v="1224.926655189041"/>
    <n v="1867.5185168685175"/>
    <n v="1099.5964562723004"/>
    <n v="548.35802987339241"/>
    <n v="2283.253130224145"/>
    <n v="459.06877454794517"/>
    <n v="1562.5311254794524"/>
    <n v="2790.5380347945206"/>
    <n v="1181.4882332054794"/>
    <n v="1975.4131017882514"/>
    <n v="1170.0682659116633"/>
    <n v="623.59751871936476"/>
    <n v="2224.5472816081178"/>
    <n v="28402.745123950685"/>
    <n v="14374.326395978411"/>
    <n v="14028.418727972274"/>
    <n v="2683.131086892643"/>
    <n v="2127.2307122150255"/>
    <n v="1871.6348577134929"/>
    <n v="2020.4517128762668"/>
    <n v="8702.4483696974276"/>
    <n v="5325.9703582748461"/>
    <n v="3.7254133479452052"/>
    <n v="4.3522214383561648"/>
    <n v="356"/>
    <n v="15"/>
    <n v="169"/>
    <n v="17"/>
    <n v="11"/>
    <n v="187"/>
    <n v="13"/>
    <n v="25"/>
    <n v="1174.6371963506379"/>
    <n v="714.37419312588224"/>
    <n v="24"/>
    <n v="36.546042630136988"/>
    <n v="4.4292095572602728"/>
    <n v="7139.6636317857483"/>
    <n v="129"/>
    <n v="0"/>
    <n v="1.9648570929193108"/>
    <n v="108.74743199978506"/>
  </r>
  <r>
    <d v="2010-08-31T00:00:00"/>
    <x v="2"/>
    <x v="1"/>
    <n v="3"/>
    <n v="1"/>
    <n v="0.79487179487179482"/>
    <n v="8.2191780821917845E-2"/>
    <n v="197"/>
    <n v="317"/>
    <n v="1.6091370558375635"/>
    <n v="0.70444444444444443"/>
    <n v="99.114544511187276"/>
    <n v="58"/>
    <n v="67"/>
    <n v="28"/>
    <n v="83"/>
    <n v="34.943931695342464"/>
    <n v="45.99026396947162"/>
    <n v="17.464999574121144"/>
    <n v="19525.565268703893"/>
    <n v="2110.4375342465746"/>
    <n v="3368.7110784404631"/>
    <n v="3502.363660273973"/>
    <n v="1734.6678767544784"/>
    <n v="13030.260187481552"/>
    <n v="4367.991461917808"/>
    <n v="1287.7273911452053"/>
    <n v="1449.5949646520548"/>
    <n v="2143.5299145002191"/>
    <n v="1402.6971142731334"/>
    <n v="685.26650416360701"/>
    <n v="2873.820284778109"/>
    <n v="587.80507512328757"/>
    <n v="1976.8560499726025"/>
    <n v="3427.0484389041094"/>
    <n v="1558.6611734794517"/>
    <n v="2442.1779078746222"/>
    <n v="1546.9301834319665"/>
    <n v="752.94645526809859"/>
    <n v="2808.3161909047631"/>
    <n v="36291.687358144984"/>
    <n v="17579.290694980558"/>
    <n v="18712.396663164422"/>
    <n v="2780.8807127179793"/>
    <n v="2356.9659015589132"/>
    <n v="2056.6506881845348"/>
    <n v="2210.6937369602888"/>
    <n v="9405.1910394217157"/>
    <n v="9307.2056237427096"/>
    <n v="3.7289192876712325"/>
    <n v="4.1450998630136988"/>
    <n v="433"/>
    <n v="18"/>
    <n v="197"/>
    <n v="19"/>
    <n v="14"/>
    <n v="236"/>
    <n v="18"/>
    <n v="31"/>
    <n v="1441.5710980227116"/>
    <n v="878.57280980470784"/>
    <n v="30"/>
    <n v="33.271991506849311"/>
    <n v="4.4936277041095893"/>
    <n v="8676.6955281534574"/>
    <n v="129"/>
    <n v="0"/>
    <n v="2.1566270940875949"/>
    <n v="145.0573384741428"/>
  </r>
  <r>
    <d v="2010-08-30T00:00:00"/>
    <x v="2"/>
    <x v="1"/>
    <n v="2"/>
    <n v="1"/>
    <n v="0.79487179487179482"/>
    <n v="7.9452054794520582E-2"/>
    <n v="202"/>
    <n v="308"/>
    <n v="1.5247524752475248"/>
    <n v="0.68444444444444441"/>
    <n v="92.298684388986842"/>
    <n v="56"/>
    <n v="67"/>
    <n v="28"/>
    <n v="84"/>
    <n v="35.83652247421761"/>
    <n v="47.831912166575329"/>
    <n v="16.731535739178081"/>
    <n v="18644.334246575341"/>
    <n v="2114.2993698630135"/>
    <n v="3276.1964894415169"/>
    <n v="3617.5588865753425"/>
    <n v="1775.8858844257111"/>
    <n v="12088.992355995782"/>
    <n v="4407.892264328766"/>
    <n v="1339.2935406641093"/>
    <n v="1405.4490020909589"/>
    <n v="2272.4386184318855"/>
    <n v="1345.2608174630675"/>
    <n v="644.61794063954585"/>
    <n v="2890.3174305493349"/>
    <n v="541.77240841643834"/>
    <n v="2037.1513294904112"/>
    <n v="3309.3152315616435"/>
    <n v="1463.8181965150686"/>
    <n v="2293.1348031264752"/>
    <n v="1572.4161964413693"/>
    <n v="719.09764892283715"/>
    <n v="2767.4085174928805"/>
    <n v="35263.325589505745"/>
    <n v="17516.607285467755"/>
    <n v="17746.718304037997"/>
    <n v="2780.8636037405436"/>
    <n v="2365.4618818268063"/>
    <n v="2000.5170290011408"/>
    <n v="2173.7421514356729"/>
    <n v="9320.5846660041643"/>
    <n v="8426.1336380338253"/>
    <n v="3.8263218410958904"/>
    <n v="4.252530061643836"/>
    <n v="437"/>
    <n v="19"/>
    <n v="202"/>
    <n v="19"/>
    <n v="12"/>
    <n v="235"/>
    <n v="16"/>
    <n v="31"/>
    <n v="1330.4895003649492"/>
    <n v="852.4634753068998"/>
    <n v="29"/>
    <n v="35.543152726027401"/>
    <n v="4.1405439364383563"/>
    <n v="8759.9267834722159"/>
    <n v="129"/>
    <n v="0"/>
    <n v="2.0258980174950323"/>
    <n v="137.57145972122478"/>
  </r>
  <r>
    <d v="2010-08-29T00:00:00"/>
    <x v="2"/>
    <x v="1"/>
    <n v="1"/>
    <n v="1"/>
    <n v="0.81538461538461537"/>
    <n v="7.6712328767123319E-2"/>
    <n v="209"/>
    <n v="332"/>
    <n v="1.5885167464114833"/>
    <n v="0.73777777777777775"/>
    <n v="91.314266044841943"/>
    <n v="60"/>
    <n v="72"/>
    <n v="30"/>
    <n v="91"/>
    <n v="33.589481066002492"/>
    <n v="47.381240250739715"/>
    <n v="16.12542609592052"/>
    <n v="19084.681603371966"/>
    <n v="2151.5409534246578"/>
    <n v="3596.6417604923081"/>
    <n v="3433.6950312328768"/>
    <n v="1821.7551509715486"/>
    <n v="12384.130614099889"/>
    <n v="4433.8115007123288"/>
    <n v="1421.4372075221916"/>
    <n v="1467.4137747287673"/>
    <n v="2173.9253151619737"/>
    <n v="1380.2156362199569"/>
    <n v="693.40795573943478"/>
    <n v="3075.1135758419218"/>
    <n v="593.55871772054797"/>
    <n v="2038.1132828054795"/>
    <n v="3768.100381808219"/>
    <n v="1574.5126014246578"/>
    <n v="2379.4225393554602"/>
    <n v="1511.0630714079471"/>
    <n v="731.01884030700671"/>
    <n v="3352.7805326884909"/>
    <n v="36533.170023518811"/>
    <n v="17721.145300888515"/>
    <n v="18812.024722630304"/>
    <n v="2773.8359311869322"/>
    <n v="2417.6722791714965"/>
    <n v="2097.5919456240472"/>
    <n v="2152.4265053843965"/>
    <n v="9441.5266613668718"/>
    <n v="9370.4980612634245"/>
    <n v="4.0997415452054806"/>
    <n v="4.2608558630136981"/>
    <n v="462"/>
    <n v="19"/>
    <n v="209"/>
    <n v="20"/>
    <n v="15"/>
    <n v="253"/>
    <n v="20"/>
    <n v="36"/>
    <n v="1482.4077415999316"/>
    <n v="940.16892805848397"/>
    <n v="28"/>
    <n v="35.163624328767121"/>
    <n v="4.3771256482191774"/>
    <n v="8544.0424838103263"/>
    <n v="129"/>
    <n v="1"/>
    <n v="2.2017709717942364"/>
    <n v="145.82964901263801"/>
  </r>
  <r>
    <d v="2010-08-28T00:00:00"/>
    <x v="2"/>
    <x v="1"/>
    <n v="7"/>
    <n v="1"/>
    <n v="0.97435897435897434"/>
    <n v="7.3972602739726057E-2"/>
    <n v="244"/>
    <n v="394"/>
    <n v="1.6147540983606556"/>
    <n v="0.87555555555555553"/>
    <n v="100.85383406173885"/>
    <n v="71"/>
    <n v="86"/>
    <n v="35"/>
    <n v="108"/>
    <n v="35.096764521071464"/>
    <n v="47.537091874567501"/>
    <n v="17.080054145753419"/>
    <n v="24608.335511064281"/>
    <n v="2476.5929132420092"/>
    <n v="4415.7690739726022"/>
    <n v="3437.1945665753424"/>
    <n v="2141.2305720379345"/>
    <n v="17090.734211720413"/>
    <n v="5510.1920298082196"/>
    <n v="1663.7982156098626"/>
    <n v="1844.6458477413694"/>
    <n v="2586.9653882504908"/>
    <n v="1426.3665143911742"/>
    <n v="843.32808487323655"/>
    <n v="4161.9761056445504"/>
    <n v="722.84889402739736"/>
    <n v="2620.7021269917809"/>
    <n v="4198.4153814794527"/>
    <n v="1987.8420816657535"/>
    <n v="2863.9446481722039"/>
    <n v="1472.585335008685"/>
    <n v="878.8633626604294"/>
    <n v="4314.4151383230637"/>
    <n v="45633.373001630127"/>
    <n v="20066.247545942097"/>
    <n v="25567.125455688027"/>
    <n v="2870.8398651669363"/>
    <n v="2800.4344803890949"/>
    <n v="2188.3936971218318"/>
    <n v="2358.9170504216036"/>
    <n v="10218.585093099467"/>
    <n v="15348.540362588563"/>
    <n v="3.735520438356164"/>
    <n v="4.4716542328767126"/>
    <n v="544"/>
    <n v="23"/>
    <n v="244"/>
    <n v="25"/>
    <n v="18"/>
    <n v="300"/>
    <n v="23"/>
    <n v="39"/>
    <n v="1761.271930906528"/>
    <n v="1003.7097307530796"/>
    <n v="38"/>
    <n v="33.318681027397261"/>
    <n v="4.372678058082192"/>
    <n v="8632.81830810875"/>
    <n v="144"/>
    <n v="0"/>
    <n v="2.9616197796811026"/>
    <n v="177.54948233116684"/>
  </r>
  <r>
    <d v="2010-08-27T00:00:00"/>
    <x v="2"/>
    <x v="1"/>
    <n v="6"/>
    <n v="1"/>
    <n v="1"/>
    <n v="7.1232876712328794E-2"/>
    <n v="248"/>
    <n v="398"/>
    <n v="1.6048387096774193"/>
    <n v="0.88444444444444448"/>
    <n v="92.713834732655769"/>
    <n v="71"/>
    <n v="88"/>
    <n v="34"/>
    <n v="105"/>
    <n v="34.054416450762467"/>
    <n v="49.912649264915387"/>
    <n v="17.622337501056752"/>
    <n v="22993.03101369863"/>
    <n v="2721.4584657534247"/>
    <n v="4445.7965063013698"/>
    <n v="3465.9136306849314"/>
    <n v="2128.546328547945"/>
    <n v="15674.233013917808"/>
    <n v="5414.6522156712326"/>
    <n v="1697.0300750071233"/>
    <n v="1850.3454376109589"/>
    <n v="2856.3617566807711"/>
    <n v="1452.9184085817417"/>
    <n v="831.15315074589353"/>
    <n v="3821.5944122809083"/>
    <n v="714.45790829589055"/>
    <n v="2514.3536815342468"/>
    <n v="4337.3073895890411"/>
    <n v="1866.0314048876712"/>
    <n v="2972.5591414685027"/>
    <n v="1577.2364249378202"/>
    <n v="925.58126727692149"/>
    <n v="3956.7735506236049"/>
    <n v="44108.667592048216"/>
    <n v="20656.066615225896"/>
    <n v="23452.600976822323"/>
    <n v="2894.7716254992906"/>
    <n v="2767.9062452077201"/>
    <n v="2290.2085581743754"/>
    <n v="2376.6768275391732"/>
    <n v="10329.563256420559"/>
    <n v="13123.03772040176"/>
    <n v="4.0832012712328769"/>
    <n v="4.148274205479451"/>
    <n v="546"/>
    <n v="22"/>
    <n v="248"/>
    <n v="24"/>
    <n v="18"/>
    <n v="298"/>
    <n v="22"/>
    <n v="38"/>
    <n v="1700.3660143243483"/>
    <n v="1034.9865736929676"/>
    <n v="33"/>
    <n v="34.648544958904111"/>
    <n v="4.3424086969863005"/>
    <n v="8811.8857646039251"/>
    <n v="144"/>
    <n v="0"/>
    <n v="2.6614735600667951"/>
    <n v="162.86528456126612"/>
  </r>
  <r>
    <d v="2010-08-26T00:00:00"/>
    <x v="2"/>
    <x v="1"/>
    <n v="5"/>
    <n v="1"/>
    <n v="0.90769230769230769"/>
    <n v="6.8493150684931531E-2"/>
    <n v="225"/>
    <n v="365"/>
    <n v="1.6222222222222222"/>
    <n v="0.81111111111111112"/>
    <n v="101.67639311556023"/>
    <n v="65"/>
    <n v="78"/>
    <n v="33"/>
    <n v="97"/>
    <n v="34.219720279720278"/>
    <n v="43.804210909090905"/>
    <n v="17.284331134020618"/>
    <n v="22877.188451001053"/>
    <n v="2325.4567123287666"/>
    <n v="3914.0898319915705"/>
    <n v="3487.4255342465754"/>
    <n v="1900.7548425711277"/>
    <n v="15900.374954520543"/>
    <n v="4893.42"/>
    <n v="1445.5389599999999"/>
    <n v="1676.5801200000001"/>
    <n v="2661.2810853790697"/>
    <n v="1378.6912682446589"/>
    <n v="742.26707335694448"/>
    <n v="3233.2996530193273"/>
    <n v="653.26724999999999"/>
    <n v="2392.2975999999999"/>
    <n v="4178.46"/>
    <n v="1791.9360000000001"/>
    <n v="2684.4302036933773"/>
    <n v="1534.1950919641931"/>
    <n v="840.16142104392645"/>
    <n v="3957.174133298503"/>
    <n v="42234.145093329811"/>
    <n v="19143.296352491441"/>
    <n v="23090.848740838373"/>
    <n v="2820.9367405171047"/>
    <n v="2678.656193808084"/>
    <n v="2187.6265574486024"/>
    <n v="2336.7203781940148"/>
    <n v="10023.939869967806"/>
    <n v="13066.908870870564"/>
    <n v="4.0944871232876716"/>
    <n v="4.4279691780821908"/>
    <n v="498"/>
    <n v="19"/>
    <n v="225"/>
    <n v="23"/>
    <n v="16"/>
    <n v="273"/>
    <n v="21"/>
    <n v="35"/>
    <n v="1612.3935028602741"/>
    <n v="980.97219014988173"/>
    <n v="35"/>
    <n v="34.164082534246575"/>
    <n v="4.1615176164383563"/>
    <n v="8657.0612868691114"/>
    <n v="144"/>
    <n v="0"/>
    <n v="2.6672848875243838"/>
    <n v="160.35311625582204"/>
  </r>
  <r>
    <d v="2010-08-25T00:00:00"/>
    <x v="2"/>
    <x v="1"/>
    <n v="4"/>
    <n v="1"/>
    <n v="0.87692307692307692"/>
    <n v="6.5753424657534268E-2"/>
    <n v="208"/>
    <n v="360"/>
    <n v="1.7307692307692308"/>
    <n v="0.8"/>
    <n v="103.61345325443789"/>
    <n v="65"/>
    <n v="76"/>
    <n v="32"/>
    <n v="97"/>
    <n v="37.021371168755465"/>
    <n v="47.117776117808205"/>
    <n v="17.096935921592994"/>
    <n v="21551.59827692308"/>
    <n v="2289.7833863013693"/>
    <n v="3830.7423845968392"/>
    <n v="3606.2064394520548"/>
    <n v="1836.3627452560588"/>
    <n v="14568.070093919496"/>
    <n v="5220.0133347945202"/>
    <n v="1507.7688357698626"/>
    <n v="1658.4027843945203"/>
    <n v="2343.2049984463183"/>
    <n v="1378.6497499257193"/>
    <n v="745.80605179313613"/>
    <n v="3918.5241547937285"/>
    <n v="643.04090038356162"/>
    <n v="2375.4926781369863"/>
    <n v="3843.725720547945"/>
    <n v="1807.0443064109586"/>
    <n v="2609.3289031190288"/>
    <n v="1550.5194683674647"/>
    <n v="767.97394811395588"/>
    <n v="3741.4812858790028"/>
    <n v="40896.870223662801"/>
    <n v="18668.794689070575"/>
    <n v="22228.075534592226"/>
    <n v="2843.9801630848997"/>
    <n v="2524.0148463528358"/>
    <n v="2150.4192026967607"/>
    <n v="2244.8727802658782"/>
    <n v="9763.2869924003735"/>
    <n v="12464.788542191853"/>
    <n v="4.0432062904109589"/>
    <n v="4.2424624657534249"/>
    <n v="478"/>
    <n v="19"/>
    <n v="208"/>
    <n v="19"/>
    <n v="12"/>
    <n v="270"/>
    <n v="22"/>
    <n v="34"/>
    <n v="1382.0800896560265"/>
    <n v="926.62594373796207"/>
    <n v="30"/>
    <n v="35.250051506849317"/>
    <n v="4.1054368043835607"/>
    <n v="8810.5597882131588"/>
    <n v="144"/>
    <n v="0"/>
    <n v="2.5228902667829498"/>
    <n v="154.36163565689046"/>
  </r>
  <r>
    <d v="2010-08-24T00:00:00"/>
    <x v="2"/>
    <x v="1"/>
    <n v="3"/>
    <n v="1"/>
    <n v="0.79487179487179482"/>
    <n v="6.3013698630137005E-2"/>
    <n v="206"/>
    <n v="315"/>
    <n v="1.529126213592233"/>
    <n v="0.7"/>
    <n v="94.173209203351504"/>
    <n v="55"/>
    <n v="70"/>
    <n v="28"/>
    <n v="86"/>
    <n v="34.944497832328764"/>
    <n v="46.318855364383566"/>
    <n v="16.26467479706913"/>
    <n v="19399.68109589041"/>
    <n v="2110.4952876712327"/>
    <n v="3403.7996048724976"/>
    <n v="3681.7502399999998"/>
    <n v="1695.4648688219177"/>
    <n v="12729.16166986723"/>
    <n v="4368.0622290410956"/>
    <n v="1296.9279502027398"/>
    <n v="1398.7620325479452"/>
    <n v="2221.786224915078"/>
    <n v="1350.6161862949668"/>
    <n v="664.03718217740379"/>
    <n v="2827.3126184043326"/>
    <n v="574.00906758904114"/>
    <n v="2076.3657784109596"/>
    <n v="3432.5115904109589"/>
    <n v="1470.336736438356"/>
    <n v="2319.499312912184"/>
    <n v="1455.7873072223508"/>
    <n v="693.97010135040216"/>
    <n v="3083.9664513643779"/>
    <n v="36127.151768202748"/>
    <n v="17486.711028566802"/>
    <n v="18640.440739635938"/>
    <n v="2772.7167213839089"/>
    <n v="2467.7478840972271"/>
    <n v="2049.7398830143493"/>
    <n v="2204.7712172681204"/>
    <n v="9494.9757057636052"/>
    <n v="9145.4650338723404"/>
    <n v="3.9450186082191774"/>
    <n v="4.3326146164383559"/>
    <n v="445"/>
    <n v="18"/>
    <n v="206"/>
    <n v="22"/>
    <n v="14"/>
    <n v="239"/>
    <n v="18"/>
    <n v="29"/>
    <n v="1534.5462606456258"/>
    <n v="833.10736773728081"/>
    <n v="29"/>
    <n v="35.673078000000004"/>
    <n v="4.4065295430136988"/>
    <n v="8706.3271106244447"/>
    <n v="144"/>
    <n v="0"/>
    <n v="2.1410223281053575"/>
    <n v="129.44750513636069"/>
  </r>
  <r>
    <d v="2010-08-23T00:00:00"/>
    <x v="2"/>
    <x v="1"/>
    <n v="2"/>
    <n v="1"/>
    <n v="0.79487179487179482"/>
    <n v="6.0273972602739749E-2"/>
    <n v="208"/>
    <n v="338"/>
    <n v="1.625"/>
    <n v="0.75111111111111106"/>
    <n v="94.546391667342121"/>
    <n v="60"/>
    <n v="70"/>
    <n v="29"/>
    <n v="90"/>
    <n v="38.12970805479452"/>
    <n v="47.739954650845533"/>
    <n v="17.815226472986303"/>
    <n v="19665.649466807161"/>
    <n v="2041.8015525114156"/>
    <n v="3359.3038828577446"/>
    <n v="3523.1343386301369"/>
    <n v="1767.5780464488937"/>
    <n v="13057.434751381801"/>
    <n v="4956.862047123288"/>
    <n v="1384.4586848745205"/>
    <n v="1603.3703825687674"/>
    <n v="2319.6211355270661"/>
    <n v="1426.1517571982831"/>
    <n v="678.05283474048724"/>
    <n v="3520.8653871007391"/>
    <n v="634.78675804931515"/>
    <n v="2060.9230742794521"/>
    <n v="3854.1696618082187"/>
    <n v="1572.6432589150686"/>
    <n v="2369.9624792326044"/>
    <n v="1570.9748479217812"/>
    <n v="740.8275267566305"/>
    <n v="3440.7578991410383"/>
    <n v="37774.664886937207"/>
    <n v="17755.606849313626"/>
    <n v="20019.058037623578"/>
    <n v="2765.1291295307255"/>
    <n v="2327.4066461922034"/>
    <n v="2000.3176539730489"/>
    <n v="2194.326720227486"/>
    <n v="9287.1801499234625"/>
    <n v="10731.877887700119"/>
    <n v="4.0540506410958903"/>
    <n v="4.1643656301369862"/>
    <n v="457"/>
    <n v="18"/>
    <n v="208"/>
    <n v="21"/>
    <n v="15"/>
    <n v="249"/>
    <n v="19"/>
    <n v="34"/>
    <n v="1497.1182002198266"/>
    <n v="941.61752432003755"/>
    <n v="32"/>
    <n v="35.188561972602734"/>
    <n v="4.4838407627397254"/>
    <n v="8732.3642473747823"/>
    <n v="144"/>
    <n v="0"/>
    <n v="2.2925129404264055"/>
    <n v="139.02123637238594"/>
  </r>
  <r>
    <d v="2010-08-22T00:00:00"/>
    <x v="2"/>
    <x v="1"/>
    <n v="1"/>
    <n v="1"/>
    <n v="0.81538461538461537"/>
    <n v="5.7534246575342486E-2"/>
    <n v="207"/>
    <n v="321"/>
    <n v="1.5507246376811594"/>
    <n v="0.71333333333333337"/>
    <n v="98.109739509170609"/>
    <n v="57"/>
    <n v="72"/>
    <n v="29"/>
    <n v="83"/>
    <n v="34.742795692895825"/>
    <n v="46.114702620538488"/>
    <n v="18.272938522370026"/>
    <n v="20308.716078398316"/>
    <n v="2189.8815890410965"/>
    <n v="3453.149030157218"/>
    <n v="3753.5740471232875"/>
    <n v="1688.2428956054791"/>
    <n v="13603.631694553425"/>
    <n v="4481.8206443835616"/>
    <n v="1337.3263759956162"/>
    <n v="1516.6538973567122"/>
    <n v="2283.8311623805266"/>
    <n v="1333.7406201069662"/>
    <n v="716.08440243887844"/>
    <n v="3002.1447328095187"/>
    <n v="586.70704819726029"/>
    <n v="2148.4955725150689"/>
    <n v="3582.4939757260277"/>
    <n v="1567.5111399452055"/>
    <n v="2576.5815500374606"/>
    <n v="1500.6138517170575"/>
    <n v="756.26600606779914"/>
    <n v="3051.7463285612439"/>
    <n v="37719.606321558866"/>
    <n v="18062.083565634675"/>
    <n v="19657.522755924187"/>
    <n v="2792.1618496361702"/>
    <n v="2464.6187415232362"/>
    <n v="2029.5290528915516"/>
    <n v="2219.1773664285156"/>
    <n v="9505.4870104794736"/>
    <n v="10152.035745444717"/>
    <n v="3.9011573917808215"/>
    <n v="4.3234096712328771"/>
    <n v="448"/>
    <n v="18"/>
    <n v="207"/>
    <n v="19"/>
    <n v="12"/>
    <n v="241"/>
    <n v="18"/>
    <n v="30"/>
    <n v="1332.0963534273696"/>
    <n v="863.13484181106139"/>
    <n v="30"/>
    <n v="35.087978013698624"/>
    <n v="4.3546043923287669"/>
    <n v="8821.6579986562465"/>
    <n v="144"/>
    <n v="0"/>
    <n v="2.2283251922618748"/>
    <n v="136.51057469391796"/>
  </r>
  <r>
    <d v="2010-08-21T00:00:00"/>
    <x v="2"/>
    <x v="1"/>
    <n v="7"/>
    <n v="1"/>
    <n v="0.97435897435897434"/>
    <n v="5.4794520547945223E-2"/>
    <n v="232"/>
    <n v="385"/>
    <n v="1.6594827586206897"/>
    <n v="0.85555555555555551"/>
    <n v="97.4277969550525"/>
    <n v="70"/>
    <n v="86"/>
    <n v="34"/>
    <n v="105"/>
    <n v="35.215670073761856"/>
    <n v="49.002394090249794"/>
    <n v="17.271692975342468"/>
    <n v="22603.248893572181"/>
    <n v="2519.951780821918"/>
    <n v="4177.0178144573229"/>
    <n v="3760.6653369863016"/>
    <n v="2181.5294475869332"/>
    <n v="15003.988075363541"/>
    <n v="5493.6445315068495"/>
    <n v="1666.0813990684931"/>
    <n v="1813.527762410959"/>
    <n v="2658.3787400547944"/>
    <n v="1444.2590399012784"/>
    <n v="811.58269958183257"/>
    <n v="4059.033213448397"/>
    <n v="720.32508493150692"/>
    <n v="2416.2213523287674"/>
    <n v="4343.2535616438354"/>
    <n v="1820.5655539726029"/>
    <n v="2934.5467852180036"/>
    <n v="1579.2475152940199"/>
    <n v="855.14606713105752"/>
    <n v="3931.4251852336315"/>
    <n v="43396.819920257105"/>
    <n v="20402.373446211546"/>
    <n v="22994.44647404557"/>
    <n v="2897.3766396372002"/>
    <n v="2739.0979406882266"/>
    <n v="2206.6175593826856"/>
    <n v="2365.595592630717"/>
    <n v="10208.687732338829"/>
    <n v="12785.75874170673"/>
    <n v="3.7326632876712327"/>
    <n v="4.1035135616438358"/>
    <n v="527"/>
    <n v="22"/>
    <n v="232"/>
    <n v="21"/>
    <n v="15"/>
    <n v="295"/>
    <n v="21"/>
    <n v="37"/>
    <n v="1570.2226446771554"/>
    <n v="966.18572140067272"/>
    <n v="35"/>
    <n v="34.847699178082188"/>
    <n v="4.1005945095890404"/>
    <n v="9102.0732038913593"/>
    <n v="144"/>
    <n v="0"/>
    <n v="2.5262866996295834"/>
    <n v="159.6836560697609"/>
  </r>
  <r>
    <d v="2010-08-20T00:00:00"/>
    <x v="2"/>
    <x v="1"/>
    <n v="6"/>
    <n v="1"/>
    <n v="1"/>
    <n v="5.205479452054796E-2"/>
    <n v="250"/>
    <n v="411"/>
    <n v="1.6439999999999999"/>
    <n v="0.91333333333333333"/>
    <n v="96.246067726027391"/>
    <n v="71"/>
    <n v="92"/>
    <n v="37"/>
    <n v="106"/>
    <n v="33.640784453147326"/>
    <n v="47.327572210351718"/>
    <n v="17.637956939612305"/>
    <n v="24061.516931506849"/>
    <n v="2682.3633698630133"/>
    <n v="4369.109097205479"/>
    <n v="3602.0613698630132"/>
    <n v="2180.6914980821921"/>
    <n v="16592.018336219178"/>
    <n v="5483.4478658630142"/>
    <n v="1751.1201717830136"/>
    <n v="1869.6234355989043"/>
    <n v="2834.6555273783652"/>
    <n v="1413.4279999130265"/>
    <n v="830.44191262864604"/>
    <n v="4025.6660333248933"/>
    <n v="747.54846251506842"/>
    <n v="2637.1422556931507"/>
    <n v="4622.8671720000002"/>
    <n v="1897.8314380273973"/>
    <n v="2978.4928429464417"/>
    <n v="1502.8435478550832"/>
    <n v="872.22905752943973"/>
    <n v="4551.8238799046512"/>
    <n v="45753.461102850415"/>
    <n v="20583.952853401686"/>
    <n v="25169.508249448725"/>
    <n v="2904.7421949897148"/>
    <n v="2739.4109016082966"/>
    <n v="2207.796824191294"/>
    <n v="2439.4843899794296"/>
    <n v="10291.434310768735"/>
    <n v="14878.073938679994"/>
    <n v="4.0449047671232883"/>
    <n v="4.4175413835616446"/>
    <n v="556"/>
    <n v="22"/>
    <n v="250"/>
    <n v="23"/>
    <n v="18"/>
    <n v="306"/>
    <n v="24"/>
    <n v="40"/>
    <n v="1664.9053622847123"/>
    <n v="1062.1752554081124"/>
    <n v="36"/>
    <n v="36.493132123287673"/>
    <n v="4.1736054465753423"/>
    <n v="8842.1266736228954"/>
    <n v="144"/>
    <n v="0"/>
    <n v="2.8465446355266919"/>
    <n v="174.78825173228282"/>
  </r>
  <r>
    <d v="2010-08-19T00:00:00"/>
    <x v="2"/>
    <x v="1"/>
    <n v="5"/>
    <n v="1"/>
    <n v="0.90769230769230769"/>
    <n v="4.9315068493150697E-2"/>
    <n v="221"/>
    <n v="360"/>
    <n v="1.6289592760180995"/>
    <n v="0.8"/>
    <n v="94.671285279575073"/>
    <n v="64"/>
    <n v="80"/>
    <n v="31"/>
    <n v="96"/>
    <n v="35.20931726027397"/>
    <n v="46.100849952806001"/>
    <n v="17.850079294520544"/>
    <n v="20922.354046786091"/>
    <n v="2453.3544876712331"/>
    <n v="3730.8025675801896"/>
    <n v="3526.3118663013702"/>
    <n v="2046.0749243481557"/>
    <n v="14072.519176227608"/>
    <n v="5070.1416854794516"/>
    <n v="1429.1263485369861"/>
    <n v="1713.6076122739721"/>
    <n v="2443.6644123950773"/>
    <n v="1377.0012484993788"/>
    <n v="783.49750500704624"/>
    <n v="3608.7124803889074"/>
    <n v="627.60234476712333"/>
    <n v="2309.7160661917806"/>
    <n v="3950.0670180821921"/>
    <n v="1688.1234410958903"/>
    <n v="2840.7757742507611"/>
    <n v="1456.8635575785781"/>
    <n v="827.12227733384236"/>
    <n v="3450.7472609738043"/>
    <n v="40164.093050884723"/>
    <n v="19032.114133294395"/>
    <n v="21131.978917590321"/>
    <n v="2852.141838392396"/>
    <n v="2678.1583419949411"/>
    <n v="2178.7780052549833"/>
    <n v="2287.8216434171345"/>
    <n v="9996.8998290594554"/>
    <n v="11135.079088530872"/>
    <n v="4.0796316493150684"/>
    <n v="4.2794695616438361"/>
    <n v="492"/>
    <n v="21"/>
    <n v="221"/>
    <n v="23"/>
    <n v="15"/>
    <n v="271"/>
    <n v="20"/>
    <n v="33"/>
    <n v="1599.6434190621228"/>
    <n v="900.4451948073048"/>
    <n v="31"/>
    <n v="33.878007397260276"/>
    <n v="4.5090668010958908"/>
    <n v="8641.8901430932438"/>
    <n v="144"/>
    <n v="0"/>
    <n v="2.4452959442535129"/>
    <n v="146.74985359437721"/>
  </r>
  <r>
    <d v="2010-08-18T00:00:00"/>
    <x v="2"/>
    <x v="1"/>
    <n v="4"/>
    <n v="1"/>
    <n v="0.87692307692307692"/>
    <n v="4.6575342465753435E-2"/>
    <n v="220"/>
    <n v="326"/>
    <n v="1.4818181818181819"/>
    <n v="0.72444444444444445"/>
    <n v="91.774487487307212"/>
    <n v="59"/>
    <n v="72"/>
    <n v="29"/>
    <n v="89"/>
    <n v="35.079124492314129"/>
    <n v="46.4395096626547"/>
    <n v="16.540937115542558"/>
    <n v="20190.387247207585"/>
    <n v="2324.1598520547941"/>
    <n v="3714.2527741302424"/>
    <n v="3479.3816745205481"/>
    <n v="1889.661183082824"/>
    <n v="13431.251467528766"/>
    <n v="4595.3653084931511"/>
    <n v="1346.7457802169863"/>
    <n v="1472.1434032832876"/>
    <n v="2341.2930666391917"/>
    <n v="1459.5213846963925"/>
    <n v="765.78232650177574"/>
    <n v="2847.6577141560647"/>
    <n v="565.41173483835621"/>
    <n v="2120.6549724931506"/>
    <n v="3487.2154264109586"/>
    <n v="1606.9081249315066"/>
    <n v="2776.2831174338544"/>
    <n v="1582.5256328332127"/>
    <n v="801.48713349530965"/>
    <n v="2619.8943749115952"/>
    <n v="37708.991849929771"/>
    <n v="18810.188293333351"/>
    <n v="18898.803556596424"/>
    <n v="2813.0511490438748"/>
    <n v="2499.025077148437"/>
    <n v="2099.395245393292"/>
    <n v="2290.5492724894743"/>
    <n v="9702.0207440750783"/>
    <n v="9196.7828125213418"/>
    <n v="4.0752781808219174"/>
    <n v="4.1629416232876713"/>
    <n v="469"/>
    <n v="19"/>
    <n v="220"/>
    <n v="23"/>
    <n v="14"/>
    <n v="249"/>
    <n v="17"/>
    <n v="36"/>
    <n v="1527.6451744279261"/>
    <n v="972.00654307381558"/>
    <n v="34"/>
    <n v="34.999763917808224"/>
    <n v="4.4486849994520545"/>
    <n v="8771.8696112852522"/>
    <n v="144"/>
    <n v="0"/>
    <n v="2.1544783944670804"/>
    <n v="131.24169136525293"/>
  </r>
  <r>
    <d v="2010-08-17T00:00:00"/>
    <x v="2"/>
    <x v="1"/>
    <n v="3"/>
    <n v="1"/>
    <n v="0.79487179487179482"/>
    <n v="4.3835616438356172E-2"/>
    <n v="200"/>
    <n v="322"/>
    <n v="1.61"/>
    <n v="0.7155555555555555"/>
    <n v="97.515763793466775"/>
    <n v="60"/>
    <n v="67"/>
    <n v="28"/>
    <n v="89"/>
    <n v="34.633786794951995"/>
    <n v="48.599656678356155"/>
    <n v="16.885169657010923"/>
    <n v="19503.152758693355"/>
    <n v="2085.6947214611869"/>
    <n v="3541.8651321053744"/>
    <n v="3547.7098520547947"/>
    <n v="1784.9738169863015"/>
    <n v="12714.298679008072"/>
    <n v="4398.490922958903"/>
    <n v="1360.7903869939723"/>
    <n v="1502.7800994739723"/>
    <n v="2315.6344399673462"/>
    <n v="1329.3418509700425"/>
    <n v="658.80466253034729"/>
    <n v="2958.2804559591118"/>
    <n v="571.81443169315071"/>
    <n v="2152.2410271561644"/>
    <n v="3717.1867377534236"/>
    <n v="1588.5661555726028"/>
    <n v="2362.6739699033005"/>
    <n v="1592.7266699350005"/>
    <n v="703.44630127102971"/>
    <n v="3370.9614110660109"/>
    <n v="36880.717241756734"/>
    <n v="17837.176695723538"/>
    <n v="19043.540546033193"/>
    <n v="2796.2525641717866"/>
    <n v="2458.7508496529254"/>
    <n v="2039.4845202668439"/>
    <n v="2151.5443231712497"/>
    <n v="9446.0322572628065"/>
    <n v="9597.5082887703902"/>
    <n v="3.8208879123287667"/>
    <n v="4.4812055342465751"/>
    <n v="444"/>
    <n v="18"/>
    <n v="200"/>
    <n v="17"/>
    <n v="12"/>
    <n v="244"/>
    <n v="19"/>
    <n v="31"/>
    <n v="1286.8095761662385"/>
    <n v="881.92232653027384"/>
    <n v="31"/>
    <n v="34.30521490410959"/>
    <n v="4.091451083835616"/>
    <n v="8706.780424297267"/>
    <n v="144"/>
    <n v="1"/>
    <n v="2.1872080858832748"/>
    <n v="132.24680934745274"/>
  </r>
  <r>
    <d v="2010-08-16T00:00:00"/>
    <x v="2"/>
    <x v="1"/>
    <n v="2"/>
    <n v="1"/>
    <n v="0.79487179487179482"/>
    <n v="4.1095890410958909E-2"/>
    <n v="192"/>
    <n v="314"/>
    <n v="1.6354166666666667"/>
    <n v="0.69777777777777783"/>
    <n v="102.16747146118722"/>
    <n v="54"/>
    <n v="70"/>
    <n v="28"/>
    <n v="83"/>
    <n v="36.61069610251878"/>
    <n v="47.666047984344409"/>
    <n v="16.714791035352366"/>
    <n v="19616.154520547945"/>
    <n v="2153.7497716894982"/>
    <n v="3274.2737237513165"/>
    <n v="3475.5704383561642"/>
    <n v="1695.7623057534247"/>
    <n v="13324.297824376536"/>
    <n v="4539.7263167123283"/>
    <n v="1334.6493435616435"/>
    <n v="1387.3276559342464"/>
    <n v="2111.252475967699"/>
    <n v="1383.8731452991415"/>
    <n v="675.48963111645367"/>
    <n v="3091.0880638249246"/>
    <n v="579.09191917808209"/>
    <n v="2108.6573133150687"/>
    <n v="3282.6484794520552"/>
    <n v="1517.225976986301"/>
    <n v="2326.6082116819171"/>
    <n v="1476.9347285664016"/>
    <n v="685.44272558560067"/>
    <n v="2998.6380230975883"/>
    <n v="36519.23129737717"/>
    <n v="17105.207386078117"/>
    <n v="19414.023911299049"/>
    <n v="2760.2827046741295"/>
    <n v="2371.4634327905419"/>
    <n v="2014.3463236542293"/>
    <n v="2209.2242535205019"/>
    <n v="9355.3167146394026"/>
    <n v="10058.70719665965"/>
    <n v="4.0353225205479442"/>
    <n v="4.3905061643835612"/>
    <n v="427"/>
    <n v="17"/>
    <n v="192"/>
    <n v="20"/>
    <n v="14"/>
    <n v="235"/>
    <n v="17"/>
    <n v="32"/>
    <n v="1495.5761453503685"/>
    <n v="869.61764836928262"/>
    <n v="26"/>
    <n v="35.322470342465749"/>
    <n v="4.327933271232876"/>
    <n v="8544.6044759610104"/>
    <n v="144"/>
    <n v="0"/>
    <n v="2.2720798798724453"/>
    <n v="134.81961049513228"/>
  </r>
  <r>
    <d v="2010-08-15T00:00:00"/>
    <x v="2"/>
    <x v="1"/>
    <n v="1"/>
    <n v="1"/>
    <n v="0.81538461538461537"/>
    <n v="3.8356164383561646E-2"/>
    <n v="204"/>
    <n v="312"/>
    <n v="1.5294117647058822"/>
    <n v="0.69333333333333336"/>
    <n v="95.365718366081936"/>
    <n v="56"/>
    <n v="67"/>
    <n v="29"/>
    <n v="84"/>
    <n v="36.20687981824257"/>
    <n v="43.939890664903167"/>
    <n v="17.313774334872797"/>
    <n v="19454.606546680716"/>
    <n v="2094.3288328767121"/>
    <n v="3418.7358741041094"/>
    <n v="3453.8566290410959"/>
    <n v="1741.3227430710222"/>
    <n v="12935.020133341201"/>
    <n v="4453.4462176438365"/>
    <n v="1274.2568292821918"/>
    <n v="1454.357044129315"/>
    <n v="2327.6732724931385"/>
    <n v="1357.2462230804394"/>
    <n v="711.40600836270403"/>
    <n v="2785.7345871190614"/>
    <n v="564.75289933150691"/>
    <n v="2007.0940784219181"/>
    <n v="3567.2157225205478"/>
    <n v="1553.8940044273972"/>
    <n v="2554.2929301751683"/>
    <n v="1573.6563017300482"/>
    <n v="721.63139707378025"/>
    <n v="2843.3760757223731"/>
    <n v="36423.952175314138"/>
    <n v="17859.821379131507"/>
    <n v="18564.130796182635"/>
    <n v="2783.790059431743"/>
    <n v="2444.8762896421322"/>
    <n v="2071.3894712934216"/>
    <n v="2211.1670011745077"/>
    <n v="9511.2228215418054"/>
    <n v="9052.9079746408261"/>
    <n v="3.933325446575342"/>
    <n v="4.3988139999999998"/>
    <n v="440"/>
    <n v="17"/>
    <n v="204"/>
    <n v="20"/>
    <n v="14"/>
    <n v="236"/>
    <n v="17"/>
    <n v="33"/>
    <n v="1435.652541036038"/>
    <n v="931.42489490175467"/>
    <n v="32"/>
    <n v="35.15192761643835"/>
    <n v="4.168617823561644"/>
    <n v="8611.7912013969799"/>
    <n v="144"/>
    <n v="0"/>
    <n v="2.1556642935294592"/>
    <n v="128.91757497349053"/>
  </r>
  <r>
    <d v="2010-08-14T00:00:00"/>
    <x v="2"/>
    <x v="1"/>
    <n v="7"/>
    <n v="1"/>
    <n v="0.97435897435897434"/>
    <n v="3.5616438356164383E-2"/>
    <n v="250"/>
    <n v="386"/>
    <n v="1.544"/>
    <n v="0.85777777777777775"/>
    <n v="92.702022676501599"/>
    <n v="70"/>
    <n v="86"/>
    <n v="33"/>
    <n v="106"/>
    <n v="34.239402335089565"/>
    <n v="48.785410899526767"/>
    <n v="16.303143920268798"/>
    <n v="23175.505669125399"/>
    <n v="2553.0718173515979"/>
    <n v="4127.4905521770288"/>
    <n v="3558.1934860273973"/>
    <n v="2082.9755562486826"/>
    <n v="15959.917892023892"/>
    <n v="5341.3467642739724"/>
    <n v="1609.9185596843834"/>
    <n v="1728.1332555484928"/>
    <n v="2590.8815349441547"/>
    <n v="1417.3701096921916"/>
    <n v="837.86500781558436"/>
    <n v="3833.2819270549189"/>
    <n v="666.07588296986296"/>
    <n v="2485.4048035068495"/>
    <n v="4281.4923721643836"/>
    <n v="1927.8017500931501"/>
    <n v="2999.2510601461422"/>
    <n v="1501.9274620608724"/>
    <n v="875.59899714345443"/>
    <n v="3983.9972893837776"/>
    <n v="43768.750874718091"/>
    <n v="19991.553766255511"/>
    <n v="23777.197108462587"/>
    <n v="2863.5975067536037"/>
    <n v="2677.7917003007806"/>
    <n v="2176.6168888791472"/>
    <n v="2345.5983569896434"/>
    <n v="10063.604452923175"/>
    <n v="13713.592655539405"/>
    <n v="4.0344395178082184"/>
    <n v="4.1144603013698626"/>
    <n v="545"/>
    <n v="21"/>
    <n v="250"/>
    <n v="26"/>
    <n v="16"/>
    <n v="295"/>
    <n v="21"/>
    <n v="43"/>
    <n v="1641.1348118681224"/>
    <n v="1051.3609008709273"/>
    <n v="36"/>
    <n v="36.099628369863012"/>
    <n v="4.1125569446575341"/>
    <n v="8768.3690631833451"/>
    <n v="144"/>
    <n v="0"/>
    <n v="2.7117012225566959"/>
    <n v="165.11942436432352"/>
  </r>
  <r>
    <d v="2010-08-13T00:00:00"/>
    <x v="2"/>
    <x v="1"/>
    <n v="6"/>
    <n v="1"/>
    <n v="1"/>
    <n v="3.287671232876712E-2"/>
    <n v="242"/>
    <n v="416"/>
    <n v="1.71900826446281"/>
    <n v="0.9244444444444444"/>
    <n v="98.477197781048332"/>
    <n v="73"/>
    <n v="95"/>
    <n v="36"/>
    <n v="108"/>
    <n v="33.879161570776255"/>
    <n v="46.46582549041095"/>
    <n v="18.145831671232873"/>
    <n v="23831.481863013698"/>
    <n v="2520.9372054794517"/>
    <n v="4352.8420366027394"/>
    <n v="3748.9552964383556"/>
    <n v="2077.3734785753422"/>
    <n v="16173.248256876714"/>
    <n v="5691.6991438904106"/>
    <n v="1672.7697176547942"/>
    <n v="1959.7498204931503"/>
    <n v="2723.461813180264"/>
    <n v="1404.7351636739461"/>
    <n v="826.37458114716151"/>
    <n v="4369.6471240369847"/>
    <n v="777.74741812602736"/>
    <n v="2630.3805916931506"/>
    <n v="4572.9269339178081"/>
    <n v="2097.3977992767118"/>
    <n v="3153.7552198608187"/>
    <n v="1507.5882749343893"/>
    <n v="866.01517948319679"/>
    <n v="4551.0940687352941"/>
    <n v="45755.090493545198"/>
    <n v="20661.101043896215"/>
    <n v="25093.989449648994"/>
    <n v="2920.063355987505"/>
    <n v="2775.4717488849851"/>
    <n v="2250.7112264385942"/>
    <n v="2461.7957263859266"/>
    <n v="10408.04205769701"/>
    <n v="14685.947391951973"/>
    <n v="4.0183775013698622"/>
    <n v="4.3680872602739713"/>
    <n v="554"/>
    <n v="22"/>
    <n v="242"/>
    <n v="23"/>
    <n v="16"/>
    <n v="312"/>
    <n v="23"/>
    <n v="39"/>
    <n v="1640.4448828638058"/>
    <n v="984.56229678232398"/>
    <n v="39"/>
    <n v="36.383491890410959"/>
    <n v="4.2844896526027396"/>
    <n v="8997.3294198366948"/>
    <n v="144"/>
    <n v="0"/>
    <n v="2.789048647515727"/>
    <n v="174.26381562256245"/>
  </r>
  <r>
    <d v="2010-08-12T00:00:00"/>
    <x v="2"/>
    <x v="1"/>
    <n v="5"/>
    <n v="1"/>
    <n v="0.90769230769230769"/>
    <n v="3.0136986301369857E-2"/>
    <n v="228"/>
    <n v="338"/>
    <n v="1.4824561403508771"/>
    <n v="0.75111111111111106"/>
    <n v="92.572689079917936"/>
    <n v="59"/>
    <n v="76"/>
    <n v="30"/>
    <n v="87"/>
    <n v="33.479777256621006"/>
    <n v="45.719523587506849"/>
    <n v="18.103865147132733"/>
    <n v="21106.573110221289"/>
    <n v="2448.6441863013697"/>
    <n v="4084.4448128674394"/>
    <n v="3507.5623956164382"/>
    <n v="2034.6281104590096"/>
    <n v="13928.581977579768"/>
    <n v="4519.7699296438359"/>
    <n v="1371.5857076252055"/>
    <n v="1575.0362678005479"/>
    <n v="2467.0703670996095"/>
    <n v="1408.89013387001"/>
    <n v="737.16422930752015"/>
    <n v="2853.2671747924496"/>
    <n v="583.2797640657534"/>
    <n v="2260.4226237369871"/>
    <n v="3588.9512758904102"/>
    <n v="1703.9492025863015"/>
    <n v="2777.5408943176812"/>
    <n v="1505.6644156575951"/>
    <n v="851.12010162724414"/>
    <n v="3002.2774546769324"/>
    <n v="39158.212067871696"/>
    <n v="19374.085460822549"/>
    <n v="19784.126607049151"/>
    <n v="2839.0413510454991"/>
    <n v="2687.4242266929505"/>
    <n v="2119.2869533862122"/>
    <n v="2353.4529160066513"/>
    <n v="9999.2054471313131"/>
    <n v="9784.9211599178343"/>
    <n v="4.0921270356164392"/>
    <n v="4.4280336780821914"/>
    <n v="480"/>
    <n v="20"/>
    <n v="228"/>
    <n v="22"/>
    <n v="16"/>
    <n v="252"/>
    <n v="19"/>
    <n v="37"/>
    <n v="1604.4392198238143"/>
    <n v="1025.1388289504755"/>
    <n v="35"/>
    <n v="36.702376027397264"/>
    <n v="4.0864773150684925"/>
    <n v="8693.3500259804423"/>
    <n v="144"/>
    <n v="0"/>
    <n v="2.2757770649891533"/>
    <n v="137.38976810450799"/>
  </r>
  <r>
    <d v="2010-08-11T00:00:00"/>
    <x v="2"/>
    <x v="1"/>
    <n v="4"/>
    <n v="1"/>
    <n v="0.87692307692307692"/>
    <n v="2.7397260273972598E-2"/>
    <n v="211"/>
    <n v="358"/>
    <n v="1.6966824644549763"/>
    <n v="0.79555555555555557"/>
    <n v="102.72176381224435"/>
    <n v="66"/>
    <n v="79"/>
    <n v="33"/>
    <n v="101"/>
    <n v="33.876725917808216"/>
    <n v="44.197593605977573"/>
    <n v="17.020264599484602"/>
    <n v="21674.292164383558"/>
    <n v="2235.177698630137"/>
    <n v="3707.5339146385663"/>
    <n v="3741.527243835616"/>
    <n v="1975.1694527797681"/>
    <n v="14485.239251759745"/>
    <n v="4912.1252580821911"/>
    <n v="1458.5205889972599"/>
    <n v="1719.0467245479447"/>
    <n v="2390.875792076994"/>
    <n v="1441.0259373242443"/>
    <n v="712.92695919362302"/>
    <n v="3544.8638830325349"/>
    <n v="626.82941884931506"/>
    <n v="2283.9108453698627"/>
    <n v="4073.007586849315"/>
    <n v="1699.6397799452054"/>
    <n v="2611.7803153619698"/>
    <n v="1449.17011683341"/>
    <n v="771.39071706641766"/>
    <n v="3851.0464817519005"/>
    <n v="40682.550065654788"/>
    <n v="18801.40044911061"/>
    <n v="21881.149616544179"/>
    <n v="2823.3591912589486"/>
    <n v="2481.5934733996405"/>
    <n v="2103.7870166099965"/>
    <n v="2308.026011107665"/>
    <n v="9716.7656923762515"/>
    <n v="12164.383924167927"/>
    <n v="3.7363901917808215"/>
    <n v="4.2685216438356166"/>
    <n v="490"/>
    <n v="19"/>
    <n v="211"/>
    <n v="19"/>
    <n v="13"/>
    <n v="279"/>
    <n v="20"/>
    <n v="40"/>
    <n v="1429.2672017067603"/>
    <n v="977.38251367631415"/>
    <n v="29"/>
    <n v="35.937612602739726"/>
    <n v="4.163768460273972"/>
    <n v="8890.4106510004294"/>
    <n v="144"/>
    <n v="0"/>
    <n v="2.4612079773932507"/>
    <n v="151.95242789266791"/>
  </r>
  <r>
    <d v="2010-08-10T00:00:00"/>
    <x v="2"/>
    <x v="1"/>
    <n v="3"/>
    <n v="1"/>
    <n v="0.79487179487179482"/>
    <n v="2.4657534246575338E-2"/>
    <n v="208"/>
    <n v="347"/>
    <n v="1.6682692307692308"/>
    <n v="0.77111111111111108"/>
    <n v="95.914092972359555"/>
    <n v="65"/>
    <n v="75"/>
    <n v="30"/>
    <n v="97"/>
    <n v="35.394174926027397"/>
    <n v="48.652228477808208"/>
    <n v="16.10737003654851"/>
    <n v="19950.131338250787"/>
    <n v="2027.8303196347028"/>
    <n v="3549.5463354942049"/>
    <n v="3474.9422630136983"/>
    <n v="1737.1834089610118"/>
    <n v="13216.289650416578"/>
    <n v="4955.1844896438351"/>
    <n v="1459.5668543342463"/>
    <n v="1562.4148935452054"/>
    <n v="2322.8360624606271"/>
    <n v="1369.6329021965989"/>
    <n v="698.92029560966273"/>
    <n v="3585.7769772563975"/>
    <n v="648.79938261369864"/>
    <n v="2175.7714851068499"/>
    <n v="3963.0229428493158"/>
    <n v="1692.2514253150682"/>
    <n v="2504.3864248579875"/>
    <n v="1506.3655321966276"/>
    <n v="735.99273023375213"/>
    <n v="3733.1005485965643"/>
    <n v="38434.973131293715"/>
    <n v="17899.805955024174"/>
    <n v="20535.167176269541"/>
    <n v="2753.563037204684"/>
    <n v="2324.9345603731917"/>
    <n v="2013.3356268346768"/>
    <n v="2179.6919485995886"/>
    <n v="9271.5251730121417"/>
    <n v="11263.642003257399"/>
    <n v="4.0717119780821918"/>
    <n v="4.1606632123287666"/>
    <n v="475"/>
    <n v="19"/>
    <n v="208"/>
    <n v="21"/>
    <n v="15"/>
    <n v="267"/>
    <n v="21"/>
    <n v="34"/>
    <n v="1516.4432320619273"/>
    <n v="904.59329331340405"/>
    <n v="32"/>
    <n v="33.529411904109587"/>
    <n v="4.3270799627397256"/>
    <n v="8553.7911271706726"/>
    <n v="144"/>
    <n v="0"/>
    <n v="2.4007094481230258"/>
    <n v="142.60532761298293"/>
  </r>
  <r>
    <d v="2010-08-09T00:00:00"/>
    <x v="2"/>
    <x v="1"/>
    <n v="2"/>
    <n v="1"/>
    <n v="0.79487179487179482"/>
    <n v="2.1917808219178079E-2"/>
    <n v="191"/>
    <n v="301"/>
    <n v="1.5759162303664922"/>
    <n v="0.66888888888888887"/>
    <n v="96.446782559762525"/>
    <n v="54"/>
    <n v="64"/>
    <n v="26"/>
    <n v="83"/>
    <n v="33.956014766658924"/>
    <n v="47.154982834394097"/>
    <n v="17.493268913682126"/>
    <n v="18421.335468914644"/>
    <n v="2114.4479999999999"/>
    <n v="3275.0276270263435"/>
    <n v="3698.0913797260268"/>
    <n v="1654.8236344109589"/>
    <n v="11907.840827751315"/>
    <n v="4006.8097424657531"/>
    <n v="1226.0295536942465"/>
    <n v="1451.9413198356165"/>
    <n v="2327.3582177355561"/>
    <n v="1393.3741268988767"/>
    <n v="636.24482731977957"/>
    <n v="2327.8034440414031"/>
    <n v="551.43151180273969"/>
    <n v="2016.3393409753426"/>
    <n v="3195.8152991780821"/>
    <n v="1375.2094069479454"/>
    <n v="2285.6606913903529"/>
    <n v="1580.1953150797324"/>
    <n v="748.26366466698994"/>
    <n v="2524.6758877670336"/>
    <n v="34359.359643814365"/>
    <n v="17599.039484254612"/>
    <n v="16760.320159559753"/>
    <n v="2791.8548108493733"/>
    <n v="2304.3577887887955"/>
    <n v="2051.7964897357415"/>
    <n v="2212.7637470624977"/>
    <n v="9360.7728364364084"/>
    <n v="7399.5473231233445"/>
    <n v="4.0634593643835615"/>
    <n v="4.1990996164383567"/>
    <n v="418"/>
    <n v="17"/>
    <n v="191"/>
    <n v="19"/>
    <n v="13"/>
    <n v="227"/>
    <n v="15"/>
    <n v="33"/>
    <n v="1445.5191859540655"/>
    <n v="921.29913768194808"/>
    <n v="30"/>
    <n v="33.743168219178081"/>
    <n v="4.5075852449315068"/>
    <n v="8905.1446703841357"/>
    <n v="144"/>
    <n v="0"/>
    <n v="1.8820940905429191"/>
    <n v="116.39111221916495"/>
  </r>
  <r>
    <d v="2010-08-08T00:00:00"/>
    <x v="2"/>
    <x v="1"/>
    <n v="1"/>
    <n v="1"/>
    <n v="0.81538461538461537"/>
    <n v="1.9178082191780819E-2"/>
    <n v="195"/>
    <n v="325"/>
    <n v="1.6666666666666667"/>
    <n v="0.72222222222222221"/>
    <n v="105.2325809645781"/>
    <n v="59"/>
    <n v="68"/>
    <n v="27"/>
    <n v="88"/>
    <n v="35.639129673174409"/>
    <n v="48.375414794520537"/>
    <n v="17.812944022415937"/>
    <n v="20520.353288092731"/>
    <n v="2213.2802904109585"/>
    <n v="3419.5230139751316"/>
    <n v="3460.329833424657"/>
    <n v="1829.6380145702844"/>
    <n v="14024.142716533615"/>
    <n v="4526.1694684931499"/>
    <n v="1306.1361994520546"/>
    <n v="1567.5390739726026"/>
    <n v="2236.9963056074962"/>
    <n v="1340.1728863823221"/>
    <n v="693.04316014046037"/>
    <n v="3129.6323897875286"/>
    <n v="596.00067657534248"/>
    <n v="2126.9830400000005"/>
    <n v="3750.8942116438357"/>
    <n v="1497.1876471232874"/>
    <n v="2376.6833456347654"/>
    <n v="1441.9355659895607"/>
    <n v="772.02746063528286"/>
    <n v="3380.4192030828567"/>
    <n v="38104.543895763964"/>
    <n v="17570.34958635996"/>
    <n v="20534.194309404"/>
    <n v="2762.3240087596305"/>
    <n v="2491.7921502372119"/>
    <n v="2084.9050948193649"/>
    <n v="2207.0415043461653"/>
    <n v="9546.0627581623721"/>
    <n v="10988.131551241631"/>
    <n v="3.863961863013698"/>
    <n v="4.2031142260273979"/>
    <n v="437"/>
    <n v="18"/>
    <n v="195"/>
    <n v="17"/>
    <n v="14"/>
    <n v="242"/>
    <n v="17"/>
    <n v="37"/>
    <n v="1384.5857267747297"/>
    <n v="952.85730171502098"/>
    <n v="26"/>
    <n v="34.166800835616435"/>
    <n v="4.4429222454794521"/>
    <n v="8452.297492804244"/>
    <n v="144"/>
    <n v="0"/>
    <n v="2.4294216249351761"/>
    <n v="142.59857159308334"/>
  </r>
  <r>
    <d v="2010-08-07T00:00:00"/>
    <x v="2"/>
    <x v="1"/>
    <n v="7"/>
    <n v="1"/>
    <n v="0.97435897435897434"/>
    <n v="1.643835616438356E-2"/>
    <n v="250"/>
    <n v="382"/>
    <n v="1.528"/>
    <n v="0.84888888888888892"/>
    <n v="94.426851405690172"/>
    <n v="68"/>
    <n v="82"/>
    <n v="35"/>
    <n v="102"/>
    <n v="33.928614566575341"/>
    <n v="45.893076440547937"/>
    <n v="17.201303013698627"/>
    <n v="23606.712851422544"/>
    <n v="2553.1634337899541"/>
    <n v="4385.1532743350899"/>
    <n v="3780.6835068493156"/>
    <n v="1999.121682613277"/>
    <n v="15994.917821414816"/>
    <n v="5089.2921849863014"/>
    <n v="1606.2576754191778"/>
    <n v="1754.53290739726"/>
    <n v="2776.7782654721077"/>
    <n v="1387.6946201252049"/>
    <n v="853.52713338952026"/>
    <n v="3432.0827488159071"/>
    <n v="677.17466531506852"/>
    <n v="2433.775626520548"/>
    <n v="4013.5696564383561"/>
    <n v="1849.4841000328765"/>
    <n v="2840.0462981776391"/>
    <n v="1567.226143953648"/>
    <n v="863.36176216752835"/>
    <n v="3703.3698440080343"/>
    <n v="43583.963101322086"/>
    <n v="20453.592687083332"/>
    <n v="23130.370414238758"/>
    <n v="2857.0804867831789"/>
    <n v="2708.7307953804129"/>
    <n v="2207.1415892487694"/>
    <n v="2370.8266368254899"/>
    <n v="10143.779508237851"/>
    <n v="12986.590906000903"/>
    <n v="3.7347541150684926"/>
    <n v="4.1856194109589042"/>
    <n v="537"/>
    <n v="21"/>
    <n v="250"/>
    <n v="26"/>
    <n v="17"/>
    <n v="287"/>
    <n v="22"/>
    <n v="38"/>
    <n v="1748.3728557732015"/>
    <n v="1049.0592374188502"/>
    <n v="38"/>
    <n v="35.359988136986296"/>
    <n v="4.4685812997260266"/>
    <n v="9021.2686603547118"/>
    <n v="144"/>
    <n v="0"/>
    <n v="2.5639819946709452"/>
    <n v="160.62757232110249"/>
  </r>
  <r>
    <d v="2010-08-06T00:00:00"/>
    <x v="2"/>
    <x v="1"/>
    <n v="6"/>
    <n v="1"/>
    <n v="1"/>
    <n v="1.3698630136986301E-2"/>
    <n v="250"/>
    <n v="421"/>
    <n v="1.6839999999999999"/>
    <n v="0.93555555555555558"/>
    <n v="98.34439890410961"/>
    <n v="77"/>
    <n v="90"/>
    <n v="39"/>
    <n v="115"/>
    <n v="36.195570830940852"/>
    <n v="44.804687838145405"/>
    <n v="16.022406505872542"/>
    <n v="24586.099726027402"/>
    <n v="2619.9932876712328"/>
    <n v="4198.3497468493151"/>
    <n v="3470.9229369863015"/>
    <n v="2094.970389041096"/>
    <n v="17441.849940821921"/>
    <n v="6044.6603287671223"/>
    <n v="1747.3828256876709"/>
    <n v="1842.5767481753423"/>
    <n v="2900.2875939933128"/>
    <n v="1407.2366165249346"/>
    <n v="797.1333306625188"/>
    <n v="4529.9623614493703"/>
    <n v="728.90373649315075"/>
    <n v="2641.5971419178086"/>
    <n v="4715.0038024657533"/>
    <n v="2092.6740427397262"/>
    <n v="3129.4453125845671"/>
    <n v="1541.0668433602732"/>
    <n v="877.93857997924681"/>
    <n v="4629.7279876923512"/>
    <n v="47018.891639945214"/>
    <n v="20417.351349981567"/>
    <n v="26601.540289963639"/>
    <n v="2921.0986750982079"/>
    <n v="2777.1004116103286"/>
    <n v="2255.7121526555084"/>
    <n v="2362.7316833208697"/>
    <n v="10316.642922684914"/>
    <n v="16284.897367278732"/>
    <n v="4.0387117808219184"/>
    <n v="4.2025387328767119"/>
    <n v="571"/>
    <n v="23"/>
    <n v="250"/>
    <n v="24"/>
    <n v="16"/>
    <n v="321"/>
    <n v="26"/>
    <n v="48"/>
    <n v="1562.278891660274"/>
    <n v="1176.7746356616096"/>
    <n v="37"/>
    <n v="36.693373356164379"/>
    <n v="4.4856372438356154"/>
    <n v="8756.1053369500751"/>
    <n v="144"/>
    <n v="0"/>
    <n v="3.0380562209213307"/>
    <n v="184.73291868030304"/>
  </r>
  <r>
    <d v="2010-08-05T00:00:00"/>
    <x v="2"/>
    <x v="1"/>
    <n v="5"/>
    <n v="1"/>
    <n v="0.90769230769230769"/>
    <n v="1.0958904109589041E-2"/>
    <n v="230"/>
    <n v="389"/>
    <n v="1.691304347826087"/>
    <n v="0.86444444444444446"/>
    <n v="99.484201401933404"/>
    <n v="68"/>
    <n v="83"/>
    <n v="35"/>
    <n v="106"/>
    <n v="35.432558387371856"/>
    <n v="44.284047107882571"/>
    <n v="17.239409633672778"/>
    <n v="22881.366322444683"/>
    <n v="2306.9834082191783"/>
    <n v="3756.0450663047418"/>
    <n v="3485.2200854794523"/>
    <n v="1950.6412775721813"/>
    <n v="15996.443301307483"/>
    <n v="5350.3163164931502"/>
    <n v="1549.9416487758899"/>
    <n v="1827.3774211693146"/>
    <n v="2665.6586969893515"/>
    <n v="1348.4445540499862"/>
    <n v="733.46910494676854"/>
    <n v="3980.0630304522483"/>
    <n v="700.12326575342468"/>
    <n v="2540.2268686027401"/>
    <n v="4133.9669878356153"/>
    <n v="1892.3027391123283"/>
    <n v="2857.0248753808"/>
    <n v="1493.7337711010598"/>
    <n v="820.79010036764419"/>
    <n v="4095.0711144546049"/>
    <n v="43182.604978406322"/>
    <n v="19111.027532191983"/>
    <n v="24071.577446214334"/>
    <n v="2864.8263878982752"/>
    <n v="2597.1199519824231"/>
    <n v="2198.3528631515692"/>
    <n v="2271.0949100075277"/>
    <n v="9931.3941130397943"/>
    <n v="14140.183333174544"/>
    <n v="3.9836454904109582"/>
    <n v="4.2581663013698625"/>
    <n v="522"/>
    <n v="21"/>
    <n v="230"/>
    <n v="21"/>
    <n v="15"/>
    <n v="292"/>
    <n v="24"/>
    <n v="37"/>
    <n v="1438.7331802470846"/>
    <n v="991.78737573682361"/>
    <n v="36"/>
    <n v="34.563704767123284"/>
    <n v="4.2618603901369863"/>
    <n v="8619.2595209491192"/>
    <n v="144"/>
    <n v="1"/>
    <n v="2.7927662913163642"/>
    <n v="167.16373226537732"/>
  </r>
  <r>
    <d v="2010-08-04T00:00:00"/>
    <x v="2"/>
    <x v="1"/>
    <n v="4"/>
    <n v="1"/>
    <n v="0.87692307692307692"/>
    <n v="8.2191780821917818E-3"/>
    <n v="209"/>
    <n v="367"/>
    <n v="1.7559808612440191"/>
    <n v="0.81555555555555559"/>
    <n v="103.74585458377238"/>
    <n v="68"/>
    <n v="80"/>
    <n v="33"/>
    <n v="100"/>
    <n v="34.553991617919287"/>
    <n v="46.839923456637599"/>
    <n v="16.261058844493149"/>
    <n v="21682.883608008429"/>
    <n v="2207.947002739726"/>
    <n v="3719.7512380830344"/>
    <n v="3535.5196208219181"/>
    <n v="1859.9367716687038"/>
    <n v="14775.622980174499"/>
    <n v="5113.9907594520546"/>
    <n v="1545.7174740690407"/>
    <n v="1626.105884449315"/>
    <n v="2514.0634431104227"/>
    <n v="1356.7964764174076"/>
    <n v="746.14950757453687"/>
    <n v="3668.8046908680435"/>
    <n v="668.47225255890419"/>
    <n v="2309.4397105095895"/>
    <n v="4049.4438036438355"/>
    <n v="1718.1246772602738"/>
    <n v="2667.360633333617"/>
    <n v="1460.0431037081144"/>
    <n v="835.13870931641702"/>
    <n v="3782.9379976144542"/>
    <n v="40922.125172691172"/>
    <n v="18694.759504034169"/>
    <n v="22227.365668656999"/>
    <n v="2797.6672318933115"/>
    <n v="2481.1444689188265"/>
    <n v="2137.7106817354384"/>
    <n v="2272.2842026444832"/>
    <n v="9688.8065851920601"/>
    <n v="12538.559083464943"/>
    <n v="3.881775780821918"/>
    <n v="4.3955029999999997"/>
    <n v="490"/>
    <n v="20"/>
    <n v="209"/>
    <n v="19"/>
    <n v="13"/>
    <n v="281"/>
    <n v="19"/>
    <n v="41"/>
    <n v="1395.6298764514688"/>
    <n v="985.83831183680434"/>
    <n v="30"/>
    <n v="33.623112561643829"/>
    <n v="4.0940037523287671"/>
    <n v="8590.4929864620899"/>
    <n v="144"/>
    <n v="0"/>
    <n v="2.5874377295558588"/>
    <n v="154.35670603234027"/>
  </r>
  <r>
    <d v="2010-08-03T00:00:00"/>
    <x v="2"/>
    <x v="1"/>
    <n v="3"/>
    <n v="1"/>
    <n v="0.79487179487179482"/>
    <n v="5.4794520547945206E-3"/>
    <n v="192"/>
    <n v="298"/>
    <n v="1.5520833333333333"/>
    <n v="0.66222222222222227"/>
    <n v="98.182803652968019"/>
    <n v="55"/>
    <n v="65"/>
    <n v="27"/>
    <n v="77"/>
    <n v="33.870155302283109"/>
    <n v="46.80022866995435"/>
    <n v="17.501272717167762"/>
    <n v="18851.098301369861"/>
    <n v="2058.9639452054789"/>
    <n v="3289.4083113003162"/>
    <n v="3654.2202410958898"/>
    <n v="1727.148901428872"/>
    <n v="12239.284792750264"/>
    <n v="4064.4186362739729"/>
    <n v="1263.6061740887674"/>
    <n v="1347.5979992219177"/>
    <n v="2263.3411152286349"/>
    <n v="1335.7748338052174"/>
    <n v="649.00172191535182"/>
    <n v="2427.5051386354535"/>
    <n v="547.63439099178083"/>
    <n v="1815.9528637369863"/>
    <n v="3196.2251260273974"/>
    <n v="1362.0392637369862"/>
    <n v="2400.9463345168551"/>
    <n v="1489.8991738645766"/>
    <n v="692.12678263216355"/>
    <n v="2338.879353479555"/>
    <n v="34507.536700653152"/>
    <n v="17501.867415787878"/>
    <n v="17005.669284865275"/>
    <n v="2770.9449357326503"/>
    <n v="2418.5462606645774"/>
    <n v="2057.4704093216887"/>
    <n v="2144.4653671756482"/>
    <n v="9391.4269728945656"/>
    <n v="7614.2423119707091"/>
    <n v="4.0100787287671231"/>
    <n v="4.4640114246575342"/>
    <n v="416"/>
    <n v="17"/>
    <n v="192"/>
    <n v="17"/>
    <n v="12"/>
    <n v="224"/>
    <n v="16"/>
    <n v="29"/>
    <n v="1309.6486779214961"/>
    <n v="853.41649639604543"/>
    <n v="26"/>
    <n v="35.621604986301371"/>
    <n v="4.3432855671232877"/>
    <n v="8696.6501973518043"/>
    <n v="144"/>
    <n v="0"/>
    <n v="1.9554275380701904"/>
    <n v="118.09492558934218"/>
  </r>
  <r>
    <d v="2010-08-02T00:00:00"/>
    <x v="2"/>
    <x v="1"/>
    <n v="2"/>
    <n v="1"/>
    <n v="0.79487179487179482"/>
    <n v="2.7397260273972603E-3"/>
    <n v="193"/>
    <n v="324"/>
    <n v="1.6787564766839378"/>
    <n v="0.72"/>
    <n v="98.654580627549052"/>
    <n v="57"/>
    <n v="67"/>
    <n v="30"/>
    <n v="88"/>
    <n v="36.182222805125939"/>
    <n v="45.834822443835606"/>
    <n v="17.019707241743461"/>
    <n v="19040.334061116966"/>
    <n v="2077.2845205479448"/>
    <n v="3564.2151241643833"/>
    <n v="3448.9039364383561"/>
    <n v="1730.6205292982083"/>
    <n v="12373.878991763962"/>
    <n v="4486.5956278356161"/>
    <n v="1375.0446733150682"/>
    <n v="1497.7342372734245"/>
    <n v="2121.1182877161268"/>
    <n v="1408.4656775535404"/>
    <n v="681.033177930237"/>
    <n v="3148.7573952242046"/>
    <n v="590.76541420273963"/>
    <n v="2158.7950206246578"/>
    <n v="3585.4822296986304"/>
    <n v="1598.9208049972601"/>
    <n v="2461.0165916733517"/>
    <n v="1477.3978597015323"/>
    <n v="755.58829890919208"/>
    <n v="3239.9607192392118"/>
    <n v="36410.956589612302"/>
    <n v="17648.359483384927"/>
    <n v="18762.597106227378"/>
    <n v="2786.0583856680719"/>
    <n v="2392.842982239762"/>
    <n v="2040.7093373778425"/>
    <n v="2139.7046050830454"/>
    <n v="9359.3153103687218"/>
    <n v="9403.2817958586529"/>
    <n v="4.0603449205479443"/>
    <n v="4.16268509589041"/>
    <n v="435"/>
    <n v="17"/>
    <n v="193"/>
    <n v="19"/>
    <n v="12"/>
    <n v="242"/>
    <n v="17"/>
    <n v="33"/>
    <n v="1404.4348564089605"/>
    <n v="869.96221966940186"/>
    <n v="31"/>
    <n v="34.540930315068493"/>
    <n v="4.2098384010958902"/>
    <n v="8563.614182227886"/>
    <n v="144"/>
    <n v="0"/>
    <n v="2.1909671205372021"/>
    <n v="130.29581323769014"/>
  </r>
  <r>
    <d v="2010-08-01T00:00:00"/>
    <x v="2"/>
    <x v="1"/>
    <n v="1"/>
    <n v="1"/>
    <n v="0.81538461538461537"/>
    <n v="0"/>
    <n v="203"/>
    <n v="313"/>
    <n v="1.541871921182266"/>
    <n v="0.69555555555555559"/>
    <n v="93.893747631678664"/>
    <n v="54"/>
    <n v="67"/>
    <n v="27"/>
    <n v="85"/>
    <n v="37.337537190082642"/>
    <n v="47.945339999999995"/>
    <n v="17.307648"/>
    <n v="19060.43076923077"/>
    <n v="2088.1999999999998"/>
    <n v="3476.6695384615387"/>
    <n v="3664.8"/>
    <n v="1676.6916923076919"/>
    <n v="12330.469538461542"/>
    <n v="4517.8419999999996"/>
    <n v="1294.5241799999999"/>
    <n v="1471.1500799999999"/>
    <n v="2212.421918970424"/>
    <n v="1360.8697166434979"/>
    <n v="656.8840336736929"/>
    <n v="3053.3405907123843"/>
    <n v="554.94900000000007"/>
    <n v="1939.0976000000001"/>
    <n v="3563.5049999999997"/>
    <n v="1430.2847999999999"/>
    <n v="2347.0080535453808"/>
    <n v="1437.691283790904"/>
    <n v="703.36281268539608"/>
    <n v="2999.7742499783194"/>
    <n v="35919.983429230771"/>
    <n v="17536.399050078522"/>
    <n v="18383.584379152246"/>
    <n v="2796.1590502939052"/>
    <n v="2503.6148867107372"/>
    <n v="2052.9354243040279"/>
    <n v="2191.2778471969896"/>
    <n v="9543.9872085056595"/>
    <n v="8839.5971706465898"/>
    <n v="4.0404"/>
    <n v="4.4848999999999997"/>
    <n v="436"/>
    <n v="18"/>
    <n v="203"/>
    <n v="22"/>
    <n v="14"/>
    <n v="233"/>
    <n v="18"/>
    <n v="32"/>
    <n v="1563.8118438802576"/>
    <n v="907.76301916043246"/>
    <n v="30"/>
    <n v="35.314999999999998"/>
    <n v="4.1924999999999999"/>
    <n v="8700.2882406695262"/>
    <n v="144"/>
    <n v="0"/>
    <n v="2.1129856702009158"/>
    <n v="127.663780410779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B4:D35" firstHeaderRow="1" firstDataRow="2" firstDataCol="1"/>
  <pivotFields count="69">
    <pivotField numFmtId="15" showAll="0"/>
    <pivotField axis="axisRow" showAll="0" defaultSubtotal="0">
      <items count="3">
        <item x="2"/>
        <item x="1"/>
        <item x="0"/>
      </items>
    </pivotField>
    <pivotField axis="axisRow" showAll="0">
      <items count="13">
        <item x="8"/>
        <item x="7"/>
        <item x="6"/>
        <item x="5"/>
        <item x="4"/>
        <item x="3"/>
        <item x="2"/>
        <item x="1"/>
        <item x="0"/>
        <item x="11"/>
        <item x="10"/>
        <item x="9"/>
        <item t="default"/>
      </items>
    </pivotField>
    <pivotField showAll="0"/>
    <pivotField numFmtId="9" showAll="0"/>
    <pivotField numFmtId="9" showAll="0"/>
    <pivotField numFmtId="165" showAll="0"/>
    <pivotField showAll="0"/>
    <pivotField showAll="0"/>
    <pivotField numFmtId="2" showAll="0"/>
    <pivotField numFmtId="9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numFmtId="166" showAll="0" defaultSubtotal="0"/>
    <pivotField numFmtId="166" showAll="0" defaultSubtotal="0"/>
    <pivotField numFmtId="166" showAll="0" defaultSubtota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numFmtId="164" showAll="0" defaultSubtotal="0"/>
    <pivotField numFmtId="2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numFmtId="164" showAll="0" defaultSubtotal="0"/>
    <pivotField showAll="0" defaultSubtotal="0"/>
    <pivotField numFmtId="168" showAll="0" defaultSubtotal="0"/>
    <pivotField numFmtId="2" showAll="0" defaultSubtotal="0"/>
    <pivotField numFmtId="2" showAll="0" defaultSubtotal="0"/>
    <pivotField dataField="1" numFmtId="1" showAll="0" defaultSubtotal="0"/>
    <pivotField showAll="0" defaultSubtotal="0"/>
    <pivotField numFmtId="166" showAll="0" defaultSubtotal="0"/>
    <pivotField dataField="1" numFmtId="166" showAll="0" defaultSubtotal="0"/>
  </pivotFields>
  <rowFields count="2">
    <field x="1"/>
    <field x="2"/>
  </rowFields>
  <rowItems count="30">
    <i>
      <x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#empleados" fld="65" subtotal="average" baseField="0" baseItem="0"/>
    <dataField name="Promedio de productividad 2" fld="68" subtotal="average" baseField="0" baseItem="0"/>
  </dataFields>
  <formats count="14">
    <format dxfId="13">
      <pivotArea field="2" dataOnly="0" labelOnly="1" grandRow="1" outline="0" axis="axisRow" fieldPosition="1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1">
            <x v="0"/>
          </reference>
          <reference field="2" count="1" selected="0">
            <x v="2"/>
          </reference>
        </references>
      </pivotArea>
    </format>
    <format dxfId="9">
      <pivotArea dataOnly="0" labelOnly="1" outline="0" fieldPosition="0">
        <references count="2">
          <reference field="4294967294" count="1">
            <x v="0"/>
          </reference>
          <reference field="2" count="1" selected="0">
            <x v="3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2" count="1" selected="0">
            <x v="4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0"/>
          </reference>
          <reference field="2" count="1" selected="0">
            <x v="5"/>
          </reference>
        </references>
      </pivotArea>
    </format>
    <format dxfId="6">
      <pivotArea dataOnly="0" labelOnly="1" outline="0" fieldPosition="0">
        <references count="2">
          <reference field="4294967294" count="1">
            <x v="0"/>
          </reference>
          <reference field="2" count="1" selected="0">
            <x v="6"/>
          </reference>
        </references>
      </pivotArea>
    </format>
    <format dxfId="5">
      <pivotArea dataOnly="0" labelOnly="1" outline="0" fieldPosition="0">
        <references count="2">
          <reference field="4294967294" count="1">
            <x v="0"/>
          </reference>
          <reference field="2" count="1" selected="0">
            <x v="7"/>
          </reference>
        </references>
      </pivotArea>
    </format>
    <format dxfId="4">
      <pivotArea dataOnly="0" labelOnly="1" outline="0" fieldPosition="0">
        <references count="2">
          <reference field="4294967294" count="1">
            <x v="0"/>
          </reference>
          <reference field="2" count="1" selected="0">
            <x v="8"/>
          </reference>
        </references>
      </pivotArea>
    </format>
    <format dxfId="3">
      <pivotArea dataOnly="0" labelOnly="1" outline="0" fieldPosition="0">
        <references count="2">
          <reference field="4294967294" count="1">
            <x v="0"/>
          </reference>
          <reference field="2" count="1" selected="0">
            <x v="9"/>
          </reference>
        </references>
      </pivotArea>
    </format>
    <format dxfId="2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0"/>
          </reference>
        </references>
      </pivotArea>
    </format>
    <format dxfId="1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3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O16" sqref="O16"/>
    </sheetView>
    <sheetView tabSelected="1" workbookViewId="1"/>
  </sheetViews>
  <sheetFormatPr baseColWidth="10" defaultRowHeight="15" x14ac:dyDescent="0.25"/>
  <cols>
    <col min="1" max="1" width="10.140625" style="19" bestFit="1" customWidth="1"/>
    <col min="2" max="2" width="5" bestFit="1" customWidth="1"/>
    <col min="3" max="3" width="3" bestFit="1" customWidth="1"/>
    <col min="4" max="4" width="2" bestFit="1" customWidth="1"/>
    <col min="5" max="6" width="5.5703125" bestFit="1" customWidth="1"/>
    <col min="7" max="7" width="7.28515625" bestFit="1" customWidth="1"/>
    <col min="8" max="8" width="6.5703125" style="4" customWidth="1"/>
    <col min="9" max="9" width="7.42578125" customWidth="1"/>
    <col min="10" max="10" width="8.28515625" customWidth="1"/>
    <col min="11" max="11" width="6.5703125" customWidth="1"/>
    <col min="12" max="12" width="7.85546875" customWidth="1"/>
    <col min="13" max="16" width="7.5703125" customWidth="1"/>
  </cols>
  <sheetData>
    <row r="1" spans="1:69" x14ac:dyDescent="0.25">
      <c r="A1" s="42" t="s">
        <v>0</v>
      </c>
      <c r="B1" s="8" t="s">
        <v>28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14</v>
      </c>
      <c r="H1" s="8" t="s">
        <v>26</v>
      </c>
      <c r="I1" s="8" t="s">
        <v>8</v>
      </c>
      <c r="J1" s="33" t="s">
        <v>27</v>
      </c>
      <c r="K1" s="33" t="s">
        <v>20</v>
      </c>
      <c r="L1" s="33" t="s">
        <v>49</v>
      </c>
      <c r="M1" s="33" t="s">
        <v>50</v>
      </c>
      <c r="N1" s="33" t="s">
        <v>53</v>
      </c>
      <c r="O1" s="33" t="s">
        <v>51</v>
      </c>
      <c r="P1" s="33" t="s">
        <v>52</v>
      </c>
      <c r="Q1" s="34" t="s">
        <v>54</v>
      </c>
      <c r="R1" s="33" t="s">
        <v>55</v>
      </c>
      <c r="S1" s="33" t="s">
        <v>56</v>
      </c>
      <c r="T1" s="34" t="s">
        <v>12</v>
      </c>
      <c r="U1" s="34" t="s">
        <v>19</v>
      </c>
      <c r="V1" s="33" t="s">
        <v>11</v>
      </c>
      <c r="W1" s="33" t="s">
        <v>10</v>
      </c>
      <c r="X1" s="33" t="s">
        <v>9</v>
      </c>
      <c r="Y1" s="33" t="s">
        <v>13</v>
      </c>
      <c r="Z1" s="34" t="s">
        <v>16</v>
      </c>
      <c r="AA1" s="33" t="s">
        <v>17</v>
      </c>
      <c r="AB1" s="33" t="s">
        <v>18</v>
      </c>
      <c r="AC1" s="33" t="s">
        <v>22</v>
      </c>
      <c r="AD1" s="33" t="s">
        <v>23</v>
      </c>
      <c r="AE1" s="33" t="s">
        <v>24</v>
      </c>
      <c r="AF1" s="33" t="s">
        <v>25</v>
      </c>
      <c r="AG1" s="33" t="s">
        <v>31</v>
      </c>
      <c r="AH1" s="33" t="s">
        <v>32</v>
      </c>
      <c r="AI1" s="33" t="s">
        <v>33</v>
      </c>
      <c r="AJ1" s="33" t="s">
        <v>34</v>
      </c>
      <c r="AK1" s="33" t="s">
        <v>35</v>
      </c>
      <c r="AL1" s="33" t="s">
        <v>36</v>
      </c>
      <c r="AM1" s="33" t="s">
        <v>37</v>
      </c>
      <c r="AN1" s="33" t="s">
        <v>38</v>
      </c>
      <c r="AO1" s="33" t="s">
        <v>45</v>
      </c>
      <c r="AP1" s="33" t="s">
        <v>46</v>
      </c>
      <c r="AQ1" s="33" t="s">
        <v>43</v>
      </c>
      <c r="AR1" s="33" t="s">
        <v>39</v>
      </c>
      <c r="AS1" s="33" t="s">
        <v>40</v>
      </c>
      <c r="AT1" s="33" t="s">
        <v>41</v>
      </c>
      <c r="AU1" s="33" t="s">
        <v>42</v>
      </c>
      <c r="AV1" s="33" t="s">
        <v>44</v>
      </c>
      <c r="AW1" s="33" t="s">
        <v>48</v>
      </c>
      <c r="AX1" s="31" t="s">
        <v>57</v>
      </c>
      <c r="AY1" s="31" t="s">
        <v>58</v>
      </c>
      <c r="AZ1" s="31" t="s">
        <v>66</v>
      </c>
      <c r="BA1" s="31" t="s">
        <v>59</v>
      </c>
      <c r="BB1" s="32" t="s">
        <v>60</v>
      </c>
      <c r="BC1" s="32" t="s">
        <v>61</v>
      </c>
      <c r="BD1" s="32" t="s">
        <v>62</v>
      </c>
      <c r="BE1" s="32" t="s">
        <v>68</v>
      </c>
      <c r="BF1" s="32" t="s">
        <v>69</v>
      </c>
      <c r="BG1" s="32" t="s">
        <v>70</v>
      </c>
      <c r="BH1" s="32" t="s">
        <v>67</v>
      </c>
      <c r="BI1" s="32" t="s">
        <v>71</v>
      </c>
      <c r="BJ1" s="32" t="s">
        <v>64</v>
      </c>
      <c r="BK1" s="32" t="s">
        <v>65</v>
      </c>
      <c r="BL1" s="35" t="s">
        <v>72</v>
      </c>
      <c r="BM1" s="35" t="s">
        <v>75</v>
      </c>
      <c r="BN1" s="35" t="s">
        <v>74</v>
      </c>
      <c r="BO1" s="35" t="s">
        <v>73</v>
      </c>
      <c r="BP1" s="35" t="s">
        <v>78</v>
      </c>
      <c r="BQ1" s="35" t="s">
        <v>149</v>
      </c>
    </row>
    <row r="2" spans="1:69" x14ac:dyDescent="0.25">
      <c r="A2" s="43">
        <v>41182</v>
      </c>
      <c r="B2" s="17">
        <v>2012</v>
      </c>
      <c r="C2" s="4">
        <v>9</v>
      </c>
      <c r="D2" s="4">
        <v>1</v>
      </c>
      <c r="E2" s="5">
        <v>0.78</v>
      </c>
      <c r="F2" s="5">
        <v>0.76</v>
      </c>
      <c r="G2" s="10">
        <v>2.1671232876712718</v>
      </c>
      <c r="H2" s="17">
        <v>151</v>
      </c>
      <c r="I2" s="9">
        <v>246</v>
      </c>
      <c r="J2" s="14">
        <v>1.6291390728476822</v>
      </c>
      <c r="K2" s="5">
        <v>0.54666666666666663</v>
      </c>
      <c r="L2" s="21">
        <v>102.45270406560837</v>
      </c>
      <c r="M2" s="9">
        <v>43</v>
      </c>
      <c r="N2" s="9">
        <v>51</v>
      </c>
      <c r="O2" s="9">
        <v>22</v>
      </c>
      <c r="P2" s="9">
        <v>68</v>
      </c>
      <c r="Q2" s="20">
        <v>37.982829048090991</v>
      </c>
      <c r="R2" s="20">
        <v>51.814777440597844</v>
      </c>
      <c r="S2" s="20">
        <v>18.170714110684955</v>
      </c>
      <c r="T2" s="6">
        <v>15470.358313906865</v>
      </c>
      <c r="U2" s="6">
        <v>1663.8717221260304</v>
      </c>
      <c r="V2" s="6">
        <v>2489.310074349763</v>
      </c>
      <c r="W2" s="6">
        <v>2964.0611853369874</v>
      </c>
      <c r="X2" s="6">
        <v>1236.8586594247888</v>
      </c>
      <c r="Y2" s="6">
        <v>10444.000116921356</v>
      </c>
      <c r="Z2" s="6">
        <v>3570.3859305205533</v>
      </c>
      <c r="AA2" s="6">
        <v>1139.9251036931526</v>
      </c>
      <c r="AB2" s="6">
        <v>1235.608559526577</v>
      </c>
      <c r="AC2" s="6">
        <v>1471.6343685309291</v>
      </c>
      <c r="AD2" s="6">
        <v>1014.5628934609588</v>
      </c>
      <c r="AE2" s="6">
        <v>466.19040774697839</v>
      </c>
      <c r="AF2" s="6">
        <v>2993.5319240014164</v>
      </c>
      <c r="AG2" s="6">
        <v>436.23640592876694</v>
      </c>
      <c r="AH2" s="6">
        <v>1656.6364763178103</v>
      </c>
      <c r="AI2" s="6">
        <v>2778.4655679452067</v>
      </c>
      <c r="AJ2" s="6">
        <v>1220.2828463342485</v>
      </c>
      <c r="AK2" s="6">
        <v>1681.8471960048132</v>
      </c>
      <c r="AL2" s="6">
        <v>1332.9072332403093</v>
      </c>
      <c r="AM2" s="6">
        <v>491.76282331581262</v>
      </c>
      <c r="AN2" s="6">
        <v>2585.1040439650974</v>
      </c>
      <c r="AO2" s="6">
        <v>29171.770926299214</v>
      </c>
      <c r="AP2" s="6">
        <v>13149.13484141134</v>
      </c>
      <c r="AQ2" s="6">
        <v>16022.636084887868</v>
      </c>
      <c r="AR2" s="6">
        <v>2774.7598543492782</v>
      </c>
      <c r="AS2" s="6">
        <v>1951.0876282530919</v>
      </c>
      <c r="AT2" s="6">
        <v>1878.0404645189237</v>
      </c>
      <c r="AU2" s="6">
        <v>1956.3949457410131</v>
      </c>
      <c r="AV2" s="6">
        <v>8560.2828928623076</v>
      </c>
      <c r="AW2" s="6">
        <v>7462.3531920255664</v>
      </c>
      <c r="AX2" s="27">
        <v>4.0982148821917868</v>
      </c>
      <c r="AY2" s="27">
        <v>4.5012349931506899</v>
      </c>
      <c r="AZ2">
        <v>335</v>
      </c>
      <c r="BA2" s="9">
        <v>9</v>
      </c>
      <c r="BB2" s="4">
        <v>151</v>
      </c>
      <c r="BC2" s="9">
        <v>6</v>
      </c>
      <c r="BD2" s="9">
        <v>4</v>
      </c>
      <c r="BE2" s="4">
        <v>184</v>
      </c>
      <c r="BF2" s="9">
        <v>10</v>
      </c>
      <c r="BG2" s="9">
        <v>8</v>
      </c>
      <c r="BH2" s="24">
        <v>443.06158404712181</v>
      </c>
      <c r="BI2" s="24">
        <v>288.82053290923693</v>
      </c>
      <c r="BJ2" s="9">
        <v>7</v>
      </c>
      <c r="BK2" s="30">
        <v>31.706740972602681</v>
      </c>
      <c r="BL2" s="15">
        <v>4.5485900920547957</v>
      </c>
      <c r="BM2" s="15">
        <v>7531.3391955176776</v>
      </c>
      <c r="BN2" s="36">
        <v>123</v>
      </c>
      <c r="BO2" s="9">
        <v>0</v>
      </c>
      <c r="BP2" s="20">
        <v>2.1274617526752531</v>
      </c>
      <c r="BQ2" s="20">
        <v>130.2653340234786</v>
      </c>
    </row>
    <row r="3" spans="1:69" x14ac:dyDescent="0.25">
      <c r="A3" s="43">
        <v>41181</v>
      </c>
      <c r="B3" s="17">
        <v>2012</v>
      </c>
      <c r="C3" s="4">
        <v>9</v>
      </c>
      <c r="D3" s="4">
        <v>7</v>
      </c>
      <c r="E3" s="5">
        <v>0.78</v>
      </c>
      <c r="F3" s="5">
        <v>0.96666666666666667</v>
      </c>
      <c r="G3" s="10">
        <v>2.1643835616438745</v>
      </c>
      <c r="H3" s="17">
        <v>194</v>
      </c>
      <c r="I3" s="9">
        <v>332</v>
      </c>
      <c r="J3" s="14">
        <v>1.7113402061855669</v>
      </c>
      <c r="K3" s="5">
        <v>0.73777777777777775</v>
      </c>
      <c r="L3" s="21">
        <v>99.533724479593374</v>
      </c>
      <c r="M3" s="9">
        <v>57</v>
      </c>
      <c r="N3" s="9">
        <v>72</v>
      </c>
      <c r="O3" s="9">
        <v>30</v>
      </c>
      <c r="P3" s="9">
        <v>87</v>
      </c>
      <c r="Q3" s="20">
        <v>40.52066874800898</v>
      </c>
      <c r="R3" s="20">
        <v>52.271662684931577</v>
      </c>
      <c r="S3" s="20">
        <v>19.279723775909329</v>
      </c>
      <c r="T3" s="6">
        <v>19309.542549041114</v>
      </c>
      <c r="U3" s="6">
        <v>2250.7647802739766</v>
      </c>
      <c r="V3" s="6">
        <v>3042.6000821654779</v>
      </c>
      <c r="W3" s="6">
        <v>2733.9856589589053</v>
      </c>
      <c r="X3" s="6">
        <v>1571.6320670860268</v>
      </c>
      <c r="Y3" s="6">
        <v>14212.089521104681</v>
      </c>
      <c r="Z3" s="6">
        <v>5227.166268493158</v>
      </c>
      <c r="AA3" s="6">
        <v>1568.1498805479473</v>
      </c>
      <c r="AB3" s="6">
        <v>1677.3359685041116</v>
      </c>
      <c r="AC3" s="6">
        <v>1980.505991468764</v>
      </c>
      <c r="AD3" s="6">
        <v>1038.7890166924624</v>
      </c>
      <c r="AE3" s="6">
        <v>595.9102276104677</v>
      </c>
      <c r="AF3" s="6">
        <v>4857.4468817735233</v>
      </c>
      <c r="AG3" s="6">
        <v>592.85096284931478</v>
      </c>
      <c r="AH3" s="6">
        <v>2181.3068729863035</v>
      </c>
      <c r="AI3" s="6">
        <v>3708.6570279452076</v>
      </c>
      <c r="AJ3" s="6">
        <v>1743.6874310137009</v>
      </c>
      <c r="AK3" s="6">
        <v>2029.8486585666628</v>
      </c>
      <c r="AL3" s="6">
        <v>1253.9172311690638</v>
      </c>
      <c r="AM3" s="6">
        <v>575.2436254988063</v>
      </c>
      <c r="AN3" s="6">
        <v>4367.4927795599942</v>
      </c>
      <c r="AO3" s="6">
        <v>38259.461741654828</v>
      </c>
      <c r="AP3" s="6">
        <v>14822.432559216637</v>
      </c>
      <c r="AQ3" s="6">
        <v>23437.0291824382</v>
      </c>
      <c r="AR3" s="6">
        <v>2859.9506041514041</v>
      </c>
      <c r="AS3" s="6">
        <v>2375.5105135924273</v>
      </c>
      <c r="AT3" s="6">
        <v>2037.5382301552427</v>
      </c>
      <c r="AU3" s="6">
        <v>2183.0383205761459</v>
      </c>
      <c r="AV3" s="6">
        <v>9456.0376684752191</v>
      </c>
      <c r="AW3" s="6">
        <v>13980.991513962974</v>
      </c>
      <c r="AX3" s="27">
        <v>4.1952673972602801</v>
      </c>
      <c r="AY3" s="27">
        <v>4.5643999315068529</v>
      </c>
      <c r="AZ3">
        <v>440</v>
      </c>
      <c r="BA3" s="9">
        <v>13</v>
      </c>
      <c r="BB3" s="4">
        <v>194</v>
      </c>
      <c r="BC3" s="9">
        <v>8</v>
      </c>
      <c r="BD3" s="9">
        <v>6</v>
      </c>
      <c r="BE3" s="4">
        <v>246</v>
      </c>
      <c r="BF3" s="9">
        <v>13</v>
      </c>
      <c r="BG3" s="9">
        <v>12</v>
      </c>
      <c r="BH3" s="24">
        <v>530.28375935539043</v>
      </c>
      <c r="BI3" s="24">
        <v>367.39890607435916</v>
      </c>
      <c r="BJ3" s="9">
        <v>8</v>
      </c>
      <c r="BK3" s="30">
        <v>31.806087945205423</v>
      </c>
      <c r="BL3" s="15">
        <v>4.5837377972602749</v>
      </c>
      <c r="BM3" s="15">
        <v>7314.6523901415549</v>
      </c>
      <c r="BN3" s="36">
        <v>123</v>
      </c>
      <c r="BO3" s="9">
        <v>0</v>
      </c>
      <c r="BP3" s="20">
        <v>3.2041207062725015</v>
      </c>
      <c r="BQ3" s="20">
        <v>190.54495270274958</v>
      </c>
    </row>
    <row r="4" spans="1:69" x14ac:dyDescent="0.25">
      <c r="A4" s="43">
        <v>41180</v>
      </c>
      <c r="B4" s="17">
        <v>2012</v>
      </c>
      <c r="C4" s="4">
        <v>9</v>
      </c>
      <c r="D4" s="4">
        <v>6</v>
      </c>
      <c r="E4" s="5">
        <v>0.78</v>
      </c>
      <c r="F4" s="5">
        <v>1</v>
      </c>
      <c r="G4" s="10">
        <v>2.1616438356164771</v>
      </c>
      <c r="H4" s="17">
        <v>188</v>
      </c>
      <c r="I4" s="9">
        <v>336</v>
      </c>
      <c r="J4" s="14">
        <v>1.7872340425531914</v>
      </c>
      <c r="K4" s="5">
        <v>0.7466666666666667</v>
      </c>
      <c r="L4" s="21">
        <v>109.95498089186837</v>
      </c>
      <c r="M4" s="9">
        <v>57</v>
      </c>
      <c r="N4" s="9">
        <v>76</v>
      </c>
      <c r="O4" s="9">
        <v>28</v>
      </c>
      <c r="P4" s="9">
        <v>87</v>
      </c>
      <c r="Q4" s="20">
        <v>39.233536369142087</v>
      </c>
      <c r="R4" s="20">
        <v>51.438764554520617</v>
      </c>
      <c r="S4" s="20">
        <v>18.778174367501205</v>
      </c>
      <c r="T4" s="6">
        <v>20671.536407671254</v>
      </c>
      <c r="U4" s="6">
        <v>2316.8535961643879</v>
      </c>
      <c r="V4" s="6">
        <v>3305.1688536723273</v>
      </c>
      <c r="W4" s="6">
        <v>2834.5220908273982</v>
      </c>
      <c r="X4" s="6">
        <v>1602.6832357347939</v>
      </c>
      <c r="Y4" s="6">
        <v>15246.015823601121</v>
      </c>
      <c r="Z4" s="6">
        <v>5218.0603370958979</v>
      </c>
      <c r="AA4" s="6">
        <v>1440.2854075265773</v>
      </c>
      <c r="AB4" s="6">
        <v>1633.7011699726049</v>
      </c>
      <c r="AC4" s="6">
        <v>2056.8953641493704</v>
      </c>
      <c r="AD4" s="6">
        <v>1030.321821967703</v>
      </c>
      <c r="AE4" s="6">
        <v>612.82843261096616</v>
      </c>
      <c r="AF4" s="6">
        <v>4592.0012958670404</v>
      </c>
      <c r="AG4" s="6">
        <v>592.9098308383559</v>
      </c>
      <c r="AH4" s="6">
        <v>2225.7361120438377</v>
      </c>
      <c r="AI4" s="6">
        <v>3711.7041521095898</v>
      </c>
      <c r="AJ4" s="6">
        <v>1799.5627702356189</v>
      </c>
      <c r="AK4" s="6">
        <v>2061.4204228234521</v>
      </c>
      <c r="AL4" s="6">
        <v>1287.1706469907995</v>
      </c>
      <c r="AM4" s="6">
        <v>628.91921766710084</v>
      </c>
      <c r="AN4" s="6">
        <v>4352.4025777460502</v>
      </c>
      <c r="AO4" s="6">
        <v>39610.349783658123</v>
      </c>
      <c r="AP4" s="6">
        <v>15419.930086443912</v>
      </c>
      <c r="AQ4" s="6">
        <v>24190.419697214209</v>
      </c>
      <c r="AR4" s="6">
        <v>2872.1762331654968</v>
      </c>
      <c r="AS4" s="6">
        <v>2389.9125290111533</v>
      </c>
      <c r="AT4" s="6">
        <v>2060.1061482416385</v>
      </c>
      <c r="AU4" s="6">
        <v>2176.281331040806</v>
      </c>
      <c r="AV4" s="6">
        <v>9498.476241459095</v>
      </c>
      <c r="AW4" s="6">
        <v>14691.943455755114</v>
      </c>
      <c r="AX4" s="27">
        <v>4.3219607671232936</v>
      </c>
      <c r="AY4" s="27">
        <v>4.5323767123287704</v>
      </c>
      <c r="AZ4">
        <v>436</v>
      </c>
      <c r="BA4" s="9">
        <v>12</v>
      </c>
      <c r="BB4" s="4">
        <v>188</v>
      </c>
      <c r="BC4" s="9">
        <v>7</v>
      </c>
      <c r="BD4" s="9">
        <v>6</v>
      </c>
      <c r="BE4" s="4">
        <v>248</v>
      </c>
      <c r="BF4" s="9">
        <v>13</v>
      </c>
      <c r="BG4" s="9">
        <v>13</v>
      </c>
      <c r="BH4" s="24">
        <v>535.37693799494025</v>
      </c>
      <c r="BI4" s="24">
        <v>387.90800841503636</v>
      </c>
      <c r="BJ4" s="9">
        <v>9</v>
      </c>
      <c r="BK4" s="30">
        <v>30.286376630136928</v>
      </c>
      <c r="BL4" s="15">
        <v>4.2836061380821935</v>
      </c>
      <c r="BM4" s="15">
        <v>7449.755546318298</v>
      </c>
      <c r="BN4" s="36">
        <v>123</v>
      </c>
      <c r="BO4" s="9">
        <v>0</v>
      </c>
      <c r="BP4" s="20">
        <v>3.2471427480824149</v>
      </c>
      <c r="BQ4" s="20">
        <v>196.6700788391399</v>
      </c>
    </row>
    <row r="5" spans="1:69" x14ac:dyDescent="0.25">
      <c r="A5" s="43">
        <v>41179</v>
      </c>
      <c r="B5" s="17">
        <v>2012</v>
      </c>
      <c r="C5" s="4">
        <v>9</v>
      </c>
      <c r="D5" s="4">
        <v>5</v>
      </c>
      <c r="E5" s="5">
        <v>0.78</v>
      </c>
      <c r="F5" s="5">
        <v>0.88</v>
      </c>
      <c r="G5" s="10">
        <v>2.1589041095890797</v>
      </c>
      <c r="H5" s="17">
        <v>176</v>
      </c>
      <c r="I5" s="9">
        <v>278</v>
      </c>
      <c r="J5" s="14">
        <v>1.5795454545454546</v>
      </c>
      <c r="K5" s="5">
        <v>0.61777777777777776</v>
      </c>
      <c r="L5" s="21">
        <v>98.466256306849402</v>
      </c>
      <c r="M5" s="9">
        <v>49</v>
      </c>
      <c r="N5" s="9">
        <v>64</v>
      </c>
      <c r="O5" s="9">
        <v>24</v>
      </c>
      <c r="P5" s="9">
        <v>75</v>
      </c>
      <c r="Q5" s="20">
        <v>38.913470083646558</v>
      </c>
      <c r="R5" s="20">
        <v>51.887825023561703</v>
      </c>
      <c r="S5" s="20">
        <v>18.464346409117834</v>
      </c>
      <c r="T5" s="6">
        <v>17330.061110005496</v>
      </c>
      <c r="U5" s="6">
        <v>1967.3969148493188</v>
      </c>
      <c r="V5" s="6">
        <v>2917.3120445510126</v>
      </c>
      <c r="W5" s="6">
        <v>2986.7969151123298</v>
      </c>
      <c r="X5" s="6">
        <v>1395.8225308910462</v>
      </c>
      <c r="Y5" s="6">
        <v>11997.526534300427</v>
      </c>
      <c r="Z5" s="6">
        <v>4397.2221194520607</v>
      </c>
      <c r="AA5" s="6">
        <v>1245.3078005654809</v>
      </c>
      <c r="AB5" s="6">
        <v>1384.8259806838375</v>
      </c>
      <c r="AC5" s="6">
        <v>1769.5114851900596</v>
      </c>
      <c r="AD5" s="6">
        <v>1066.1460581054459</v>
      </c>
      <c r="AE5" s="6">
        <v>560.68067405507077</v>
      </c>
      <c r="AF5" s="6">
        <v>3631.0176833508021</v>
      </c>
      <c r="AG5" s="6">
        <v>482.74248802191767</v>
      </c>
      <c r="AH5" s="6">
        <v>1820.5507527890431</v>
      </c>
      <c r="AI5" s="6">
        <v>3273.9722134794538</v>
      </c>
      <c r="AJ5" s="6">
        <v>1436.5869627616457</v>
      </c>
      <c r="AK5" s="6">
        <v>1896.6671590290014</v>
      </c>
      <c r="AL5" s="6">
        <v>1246.9097451992011</v>
      </c>
      <c r="AM5" s="6">
        <v>568.89642985156684</v>
      </c>
      <c r="AN5" s="6">
        <v>3301.3790829722911</v>
      </c>
      <c r="AO5" s="6">
        <v>33338.66634260826</v>
      </c>
      <c r="AP5" s="6">
        <v>14408.743041984733</v>
      </c>
      <c r="AQ5" s="6">
        <v>18929.923300623523</v>
      </c>
      <c r="AR5" s="6">
        <v>2833.0041165990092</v>
      </c>
      <c r="AS5" s="6">
        <v>2102.3841543197082</v>
      </c>
      <c r="AT5" s="6">
        <v>2007.9117034520409</v>
      </c>
      <c r="AU5" s="6">
        <v>2129.9682233979752</v>
      </c>
      <c r="AV5" s="6">
        <v>9073.2681977687334</v>
      </c>
      <c r="AW5" s="6">
        <v>9856.6551028547929</v>
      </c>
      <c r="AX5" s="27">
        <v>4.0842646356164432</v>
      </c>
      <c r="AY5" s="27">
        <v>4.5683388493150723</v>
      </c>
      <c r="AZ5">
        <v>388</v>
      </c>
      <c r="BA5" s="9">
        <v>11</v>
      </c>
      <c r="BB5" s="4">
        <v>176</v>
      </c>
      <c r="BC5" s="9">
        <v>8</v>
      </c>
      <c r="BD5" s="9">
        <v>6</v>
      </c>
      <c r="BE5" s="4">
        <v>212</v>
      </c>
      <c r="BF5" s="9">
        <v>11</v>
      </c>
      <c r="BG5" s="9">
        <v>11</v>
      </c>
      <c r="BH5" s="24">
        <v>580.67636856682645</v>
      </c>
      <c r="BI5" s="24">
        <v>352.45019236656924</v>
      </c>
      <c r="BJ5" s="9">
        <v>8</v>
      </c>
      <c r="BK5" s="30">
        <v>32.512869698630077</v>
      </c>
      <c r="BL5" s="15">
        <v>4.3849310553424674</v>
      </c>
      <c r="BM5" s="15">
        <v>7566.2560116961849</v>
      </c>
      <c r="BN5" s="36">
        <v>123</v>
      </c>
      <c r="BO5" s="9">
        <v>0</v>
      </c>
      <c r="BP5" s="20">
        <v>2.5018877594626696</v>
      </c>
      <c r="BQ5" s="20">
        <v>153.90181545222376</v>
      </c>
    </row>
    <row r="6" spans="1:69" x14ac:dyDescent="0.25">
      <c r="A6" s="43">
        <v>41178</v>
      </c>
      <c r="B6" s="17">
        <v>2012</v>
      </c>
      <c r="C6" s="4">
        <v>9</v>
      </c>
      <c r="D6" s="4">
        <v>4</v>
      </c>
      <c r="E6" s="5">
        <v>0.78</v>
      </c>
      <c r="F6" s="5">
        <v>0.84</v>
      </c>
      <c r="G6" s="10">
        <v>2.1561643835616824</v>
      </c>
      <c r="H6" s="17">
        <v>158</v>
      </c>
      <c r="I6" s="9">
        <v>280</v>
      </c>
      <c r="J6" s="14">
        <v>1.7721518987341771</v>
      </c>
      <c r="K6" s="5">
        <v>0.62222222222222223</v>
      </c>
      <c r="L6" s="21">
        <v>103.31271310560095</v>
      </c>
      <c r="M6" s="9">
        <v>47</v>
      </c>
      <c r="N6" s="9">
        <v>61</v>
      </c>
      <c r="O6" s="9">
        <v>26</v>
      </c>
      <c r="P6" s="9">
        <v>78</v>
      </c>
      <c r="Q6" s="20">
        <v>38.165072267884383</v>
      </c>
      <c r="R6" s="20">
        <v>50.318651319705012</v>
      </c>
      <c r="S6" s="20">
        <v>18.309655293572202</v>
      </c>
      <c r="T6" s="6">
        <v>16323.40867068495</v>
      </c>
      <c r="U6" s="6">
        <v>1889.0606309917839</v>
      </c>
      <c r="V6" s="6">
        <v>2660.7256491905741</v>
      </c>
      <c r="W6" s="6">
        <v>2992.4581893041104</v>
      </c>
      <c r="X6" s="6">
        <v>1385.2569364676378</v>
      </c>
      <c r="Y6" s="6">
        <v>11174.028526714412</v>
      </c>
      <c r="Z6" s="6">
        <v>4121.8278049315131</v>
      </c>
      <c r="AA6" s="6">
        <v>1308.2849343123303</v>
      </c>
      <c r="AB6" s="6">
        <v>1428.1531128986319</v>
      </c>
      <c r="AC6" s="6">
        <v>1606.533686653034</v>
      </c>
      <c r="AD6" s="6">
        <v>1107.2407583167846</v>
      </c>
      <c r="AE6" s="6">
        <v>504.08449936099692</v>
      </c>
      <c r="AF6" s="6">
        <v>3640.406907811659</v>
      </c>
      <c r="AG6" s="6">
        <v>471.92821545205464</v>
      </c>
      <c r="AH6" s="6">
        <v>1864.03334312329</v>
      </c>
      <c r="AI6" s="6">
        <v>3281.7054871232885</v>
      </c>
      <c r="AJ6" s="6">
        <v>1477.4343820273994</v>
      </c>
      <c r="AK6" s="6">
        <v>1713.6490611114652</v>
      </c>
      <c r="AL6" s="6">
        <v>1287.884660677845</v>
      </c>
      <c r="AM6" s="6">
        <v>502.53137599361321</v>
      </c>
      <c r="AN6" s="6">
        <v>3591.0363299431092</v>
      </c>
      <c r="AO6" s="6">
        <v>32165.836581545242</v>
      </c>
      <c r="AP6" s="6">
        <v>13760.364817076061</v>
      </c>
      <c r="AQ6" s="6">
        <v>18405.471764469181</v>
      </c>
      <c r="AR6" s="6">
        <v>2798.8336486888848</v>
      </c>
      <c r="AS6" s="6">
        <v>2072.4991630191971</v>
      </c>
      <c r="AT6" s="6">
        <v>1952.5369357988911</v>
      </c>
      <c r="AU6" s="6">
        <v>2028.724565279329</v>
      </c>
      <c r="AV6" s="6">
        <v>8852.5943127863029</v>
      </c>
      <c r="AW6" s="6">
        <v>9552.877451682878</v>
      </c>
      <c r="AX6" s="27">
        <v>4.0965617095890465</v>
      </c>
      <c r="AY6" s="27">
        <v>4.3550479520547984</v>
      </c>
      <c r="AZ6">
        <v>370</v>
      </c>
      <c r="BA6" s="9">
        <v>11</v>
      </c>
      <c r="BB6" s="4">
        <v>158</v>
      </c>
      <c r="BC6" s="9">
        <v>6</v>
      </c>
      <c r="BD6" s="9">
        <v>4</v>
      </c>
      <c r="BE6" s="4">
        <v>212</v>
      </c>
      <c r="BF6" s="9">
        <v>11</v>
      </c>
      <c r="BG6" s="9">
        <v>9</v>
      </c>
      <c r="BH6" s="24">
        <v>445.47093512419758</v>
      </c>
      <c r="BI6" s="24">
        <v>303.57159852177506</v>
      </c>
      <c r="BJ6" s="9">
        <v>7</v>
      </c>
      <c r="BK6" s="30">
        <v>31.056363205479393</v>
      </c>
      <c r="BL6" s="15">
        <v>4.2921541139726038</v>
      </c>
      <c r="BM6" s="15">
        <v>7626.6505272498471</v>
      </c>
      <c r="BN6" s="36">
        <v>123</v>
      </c>
      <c r="BO6" s="9">
        <v>0</v>
      </c>
      <c r="BP6" s="20">
        <v>2.4133099712261434</v>
      </c>
      <c r="BQ6" s="20">
        <v>149.6379818249527</v>
      </c>
    </row>
    <row r="7" spans="1:69" x14ac:dyDescent="0.25">
      <c r="A7" s="43">
        <v>41177</v>
      </c>
      <c r="B7" s="17">
        <v>2012</v>
      </c>
      <c r="C7" s="4">
        <v>9</v>
      </c>
      <c r="D7" s="4">
        <v>3</v>
      </c>
      <c r="E7" s="5">
        <v>0.78</v>
      </c>
      <c r="F7" s="5">
        <v>0.73333333333333339</v>
      </c>
      <c r="G7" s="10">
        <v>2.153424657534285</v>
      </c>
      <c r="H7" s="17">
        <v>151</v>
      </c>
      <c r="I7" s="9">
        <v>242</v>
      </c>
      <c r="J7" s="14">
        <v>1.6026490066225165</v>
      </c>
      <c r="K7" s="5">
        <v>0.5377777777777778</v>
      </c>
      <c r="L7" s="21">
        <v>98.239002696180833</v>
      </c>
      <c r="M7" s="9">
        <v>43</v>
      </c>
      <c r="N7" s="9">
        <v>54</v>
      </c>
      <c r="O7" s="9">
        <v>22</v>
      </c>
      <c r="P7" s="9">
        <v>66</v>
      </c>
      <c r="Q7" s="20">
        <v>39.188315146448296</v>
      </c>
      <c r="R7" s="20">
        <v>48.473424789041161</v>
      </c>
      <c r="S7" s="20">
        <v>18.517321390684959</v>
      </c>
      <c r="T7" s="6">
        <v>14834.089407123305</v>
      </c>
      <c r="U7" s="6">
        <v>1685.2172166575369</v>
      </c>
      <c r="V7" s="6">
        <v>2433.6646602134783</v>
      </c>
      <c r="W7" s="6">
        <v>2986.6210650739736</v>
      </c>
      <c r="X7" s="6">
        <v>1187.5220316019722</v>
      </c>
      <c r="Y7" s="6">
        <v>9911.4988668914157</v>
      </c>
      <c r="Z7" s="6">
        <v>3801.2665692054848</v>
      </c>
      <c r="AA7" s="6">
        <v>1066.4153453589056</v>
      </c>
      <c r="AB7" s="6">
        <v>1222.1432117852073</v>
      </c>
      <c r="AC7" s="6">
        <v>1452.6162084107091</v>
      </c>
      <c r="AD7" s="6">
        <v>1027.0673812310943</v>
      </c>
      <c r="AE7" s="6">
        <v>449.43758733796386</v>
      </c>
      <c r="AF7" s="6">
        <v>3160.7039493698303</v>
      </c>
      <c r="AG7" s="6">
        <v>422.80992473424647</v>
      </c>
      <c r="AH7" s="6">
        <v>1670.2918606904125</v>
      </c>
      <c r="AI7" s="6">
        <v>2746.517406027398</v>
      </c>
      <c r="AJ7" s="6">
        <v>1255.3484396712347</v>
      </c>
      <c r="AK7" s="6">
        <v>1519.5080161469168</v>
      </c>
      <c r="AL7" s="6">
        <v>1241.1969080351944</v>
      </c>
      <c r="AM7" s="6">
        <v>458.02248113486866</v>
      </c>
      <c r="AN7" s="6">
        <v>2876.2402258063116</v>
      </c>
      <c r="AO7" s="6">
        <v>28704.099381253727</v>
      </c>
      <c r="AP7" s="6">
        <v>12755.656339186171</v>
      </c>
      <c r="AQ7" s="6">
        <v>15948.443042067558</v>
      </c>
      <c r="AR7" s="6">
        <v>2751.4627557313852</v>
      </c>
      <c r="AS7" s="6">
        <v>1869.0331088766725</v>
      </c>
      <c r="AT7" s="6">
        <v>1836.4052893160829</v>
      </c>
      <c r="AU7" s="6">
        <v>1944.4897715663774</v>
      </c>
      <c r="AV7" s="6">
        <v>8401.3909254905175</v>
      </c>
      <c r="AW7" s="6">
        <v>7547.0521165770388</v>
      </c>
      <c r="AX7" s="27">
        <v>4.2359342465753489</v>
      </c>
      <c r="AY7" s="27">
        <v>4.6765009315068529</v>
      </c>
      <c r="AZ7">
        <v>336</v>
      </c>
      <c r="BA7" s="9">
        <v>10</v>
      </c>
      <c r="BB7" s="4">
        <v>151</v>
      </c>
      <c r="BC7" s="9">
        <v>7</v>
      </c>
      <c r="BD7" s="9">
        <v>4</v>
      </c>
      <c r="BE7" s="4">
        <v>185</v>
      </c>
      <c r="BF7" s="9">
        <v>10</v>
      </c>
      <c r="BG7" s="9">
        <v>8</v>
      </c>
      <c r="BH7" s="24">
        <v>481.36347897869973</v>
      </c>
      <c r="BI7" s="24">
        <v>284.99557397640979</v>
      </c>
      <c r="BJ7" s="9">
        <v>7</v>
      </c>
      <c r="BK7" s="30">
        <v>32.553073287671175</v>
      </c>
      <c r="BL7" s="15">
        <v>4.3449499616438372</v>
      </c>
      <c r="BM7" s="15">
        <v>7456.0555589253709</v>
      </c>
      <c r="BN7" s="36">
        <v>123</v>
      </c>
      <c r="BO7" s="9">
        <v>0</v>
      </c>
      <c r="BP7" s="20">
        <v>2.1389919798781891</v>
      </c>
      <c r="BQ7" s="20">
        <v>129.66213855339478</v>
      </c>
    </row>
    <row r="8" spans="1:69" x14ac:dyDescent="0.25">
      <c r="A8" s="43">
        <v>41176</v>
      </c>
      <c r="B8" s="17">
        <v>2012</v>
      </c>
      <c r="C8" s="4">
        <v>9</v>
      </c>
      <c r="D8" s="4">
        <v>2</v>
      </c>
      <c r="E8" s="5">
        <v>0.78</v>
      </c>
      <c r="F8" s="5">
        <v>0.73333333333333339</v>
      </c>
      <c r="G8" s="10">
        <v>2.1506849315068877</v>
      </c>
      <c r="H8" s="17">
        <v>143</v>
      </c>
      <c r="I8" s="9">
        <v>246</v>
      </c>
      <c r="J8" s="14">
        <v>1.7202797202797202</v>
      </c>
      <c r="K8" s="5">
        <v>0.54666666666666663</v>
      </c>
      <c r="L8" s="21">
        <v>106.17953753424669</v>
      </c>
      <c r="M8" s="9">
        <v>44</v>
      </c>
      <c r="N8" s="9">
        <v>55</v>
      </c>
      <c r="O8" s="9">
        <v>22</v>
      </c>
      <c r="P8" s="9">
        <v>65</v>
      </c>
      <c r="Q8" s="20">
        <v>36.156024109589083</v>
      </c>
      <c r="R8" s="20">
        <v>52.085076236114645</v>
      </c>
      <c r="S8" s="20">
        <v>19.299713011928368</v>
      </c>
      <c r="T8" s="6">
        <v>15183.673867397278</v>
      </c>
      <c r="U8" s="6">
        <v>1571.3571846575369</v>
      </c>
      <c r="V8" s="6">
        <v>2402.4523243660265</v>
      </c>
      <c r="W8" s="6">
        <v>2837.0627615342478</v>
      </c>
      <c r="X8" s="6">
        <v>1256.761466038356</v>
      </c>
      <c r="Y8" s="6">
        <v>10258.754500116185</v>
      </c>
      <c r="Z8" s="6">
        <v>3579.4463868493194</v>
      </c>
      <c r="AA8" s="6">
        <v>1145.8716771945221</v>
      </c>
      <c r="AB8" s="6">
        <v>1254.4813457753439</v>
      </c>
      <c r="AC8" s="6">
        <v>1436.4754477326187</v>
      </c>
      <c r="AD8" s="6">
        <v>1059.725185288622</v>
      </c>
      <c r="AE8" s="6">
        <v>428.06655488991248</v>
      </c>
      <c r="AF8" s="6">
        <v>3055.5322219080317</v>
      </c>
      <c r="AG8" s="6">
        <v>445.84179336986278</v>
      </c>
      <c r="AH8" s="6">
        <v>1722.9086229041118</v>
      </c>
      <c r="AI8" s="6">
        <v>2822.2456824657543</v>
      </c>
      <c r="AJ8" s="6">
        <v>1279.8163883835632</v>
      </c>
      <c r="AK8" s="6">
        <v>1586.7896209494193</v>
      </c>
      <c r="AL8" s="6">
        <v>1244.7852060002065</v>
      </c>
      <c r="AM8" s="6">
        <v>450.22271016993437</v>
      </c>
      <c r="AN8" s="6">
        <v>2989.0149500037319</v>
      </c>
      <c r="AO8" s="6">
        <v>29005.642948997291</v>
      </c>
      <c r="AP8" s="6">
        <v>12702.341276969342</v>
      </c>
      <c r="AQ8" s="6">
        <v>16303.301672027948</v>
      </c>
      <c r="AR8" s="6">
        <v>2773.1120284223653</v>
      </c>
      <c r="AS8" s="6">
        <v>1861.7644734370765</v>
      </c>
      <c r="AT8" s="6">
        <v>1875.2976097254323</v>
      </c>
      <c r="AU8" s="6">
        <v>1931.8042566758011</v>
      </c>
      <c r="AV8" s="6">
        <v>8441.9783682606758</v>
      </c>
      <c r="AW8" s="6">
        <v>7861.3233037672726</v>
      </c>
      <c r="AX8" s="27">
        <v>4.2016227945205538</v>
      </c>
      <c r="AY8" s="27">
        <v>4.7486961643835661</v>
      </c>
      <c r="AZ8">
        <v>329</v>
      </c>
      <c r="BA8" s="9">
        <v>10</v>
      </c>
      <c r="BB8" s="4">
        <v>143</v>
      </c>
      <c r="BC8" s="9">
        <v>6</v>
      </c>
      <c r="BD8" s="9">
        <v>4</v>
      </c>
      <c r="BE8" s="4">
        <v>186</v>
      </c>
      <c r="BF8" s="9">
        <v>10</v>
      </c>
      <c r="BG8" s="9">
        <v>8</v>
      </c>
      <c r="BH8" s="24">
        <v>454.28507356214197</v>
      </c>
      <c r="BI8" s="24">
        <v>282.99359883011158</v>
      </c>
      <c r="BJ8" s="9">
        <v>6</v>
      </c>
      <c r="BK8" s="30">
        <v>31.85850883561638</v>
      </c>
      <c r="BL8" s="15">
        <v>4.5036058246575355</v>
      </c>
      <c r="BM8" s="15">
        <v>7360.0627755609685</v>
      </c>
      <c r="BN8" s="36">
        <v>123</v>
      </c>
      <c r="BO8" s="9">
        <v>0</v>
      </c>
      <c r="BP8" s="20">
        <v>2.2151036165293232</v>
      </c>
      <c r="BQ8" s="20">
        <v>132.54716806526787</v>
      </c>
    </row>
    <row r="9" spans="1:69" x14ac:dyDescent="0.25">
      <c r="A9" s="43">
        <v>41175</v>
      </c>
      <c r="B9" s="17">
        <v>2012</v>
      </c>
      <c r="C9" s="4">
        <v>9</v>
      </c>
      <c r="D9" s="4">
        <v>1</v>
      </c>
      <c r="E9" s="5">
        <v>0.78</v>
      </c>
      <c r="F9" s="5">
        <v>0.76</v>
      </c>
      <c r="G9" s="10">
        <v>2.1479452054794903</v>
      </c>
      <c r="H9" s="17">
        <v>147</v>
      </c>
      <c r="I9" s="9">
        <v>257</v>
      </c>
      <c r="J9" s="14">
        <v>1.7482993197278911</v>
      </c>
      <c r="K9" s="5">
        <v>0.57111111111111112</v>
      </c>
      <c r="L9" s="21">
        <v>106.11086192004485</v>
      </c>
      <c r="M9" s="9">
        <v>45</v>
      </c>
      <c r="N9" s="9">
        <v>53</v>
      </c>
      <c r="O9" s="9">
        <v>22</v>
      </c>
      <c r="P9" s="9">
        <v>67</v>
      </c>
      <c r="Q9" s="20">
        <v>38.433423592955045</v>
      </c>
      <c r="R9" s="20">
        <v>50.31219303392286</v>
      </c>
      <c r="S9" s="20">
        <v>18.85145502943368</v>
      </c>
      <c r="T9" s="6">
        <v>15598.296702246593</v>
      </c>
      <c r="U9" s="6">
        <v>1752.8930990465781</v>
      </c>
      <c r="V9" s="6">
        <v>2417.5464996948158</v>
      </c>
      <c r="W9" s="6">
        <v>2911.7122260164388</v>
      </c>
      <c r="X9" s="6">
        <v>1226.9842092887668</v>
      </c>
      <c r="Y9" s="6">
        <v>10794.94686629315</v>
      </c>
      <c r="Z9" s="6">
        <v>3766.4755121095941</v>
      </c>
      <c r="AA9" s="6">
        <v>1106.8682467463029</v>
      </c>
      <c r="AB9" s="6">
        <v>1263.0474869720565</v>
      </c>
      <c r="AC9" s="6">
        <v>1549.7759607011303</v>
      </c>
      <c r="AD9" s="6">
        <v>1057.5851426986228</v>
      </c>
      <c r="AE9" s="6">
        <v>468.57142839546248</v>
      </c>
      <c r="AF9" s="6">
        <v>3060.458714032738</v>
      </c>
      <c r="AG9" s="6">
        <v>440.44168813150662</v>
      </c>
      <c r="AH9" s="6">
        <v>1764.7945138849334</v>
      </c>
      <c r="AI9" s="6">
        <v>2824.1925179178097</v>
      </c>
      <c r="AJ9" s="6">
        <v>1312.7964440547964</v>
      </c>
      <c r="AK9" s="6">
        <v>1701.2442916911966</v>
      </c>
      <c r="AL9" s="6">
        <v>1317.9404807559529</v>
      </c>
      <c r="AM9" s="6">
        <v>474.69901662895433</v>
      </c>
      <c r="AN9" s="6">
        <v>2848.3413749129422</v>
      </c>
      <c r="AO9" s="6">
        <v>29829.806211110172</v>
      </c>
      <c r="AP9" s="6">
        <v>13126.059255871342</v>
      </c>
      <c r="AQ9" s="6">
        <v>16703.746955238832</v>
      </c>
      <c r="AR9" s="6">
        <v>2765.6962831551555</v>
      </c>
      <c r="AS9" s="6">
        <v>1989.493651210905</v>
      </c>
      <c r="AT9" s="6">
        <v>1847.3422165701454</v>
      </c>
      <c r="AU9" s="6">
        <v>2012.1810370032249</v>
      </c>
      <c r="AV9" s="6">
        <v>8614.713187939431</v>
      </c>
      <c r="AW9" s="6">
        <v>8089.0337672993974</v>
      </c>
      <c r="AX9" s="27">
        <v>4.3113108821917869</v>
      </c>
      <c r="AY9" s="27">
        <v>4.6894857534246608</v>
      </c>
      <c r="AZ9">
        <v>334</v>
      </c>
      <c r="BA9" s="9">
        <v>10</v>
      </c>
      <c r="BB9" s="4">
        <v>147</v>
      </c>
      <c r="BC9" s="9">
        <v>7</v>
      </c>
      <c r="BD9" s="9">
        <v>4</v>
      </c>
      <c r="BE9" s="4">
        <v>187</v>
      </c>
      <c r="BF9" s="9">
        <v>10</v>
      </c>
      <c r="BG9" s="9">
        <v>9</v>
      </c>
      <c r="BH9" s="24">
        <v>490.60321282313078</v>
      </c>
      <c r="BI9" s="24">
        <v>312.52790430004865</v>
      </c>
      <c r="BJ9" s="9">
        <v>6</v>
      </c>
      <c r="BK9" s="30">
        <v>32.021481205479397</v>
      </c>
      <c r="BL9" s="15">
        <v>4.5916781654794541</v>
      </c>
      <c r="BM9" s="15">
        <v>7499.7948759951396</v>
      </c>
      <c r="BN9" s="36">
        <v>123</v>
      </c>
      <c r="BO9" s="9">
        <v>1</v>
      </c>
      <c r="BP9" s="20">
        <v>2.2272271750662287</v>
      </c>
      <c r="BQ9" s="20">
        <v>135.80282077429945</v>
      </c>
    </row>
    <row r="10" spans="1:69" x14ac:dyDescent="0.25">
      <c r="A10" s="43">
        <v>41174</v>
      </c>
      <c r="B10" s="17">
        <v>2012</v>
      </c>
      <c r="C10" s="4">
        <v>9</v>
      </c>
      <c r="D10" s="4">
        <v>7</v>
      </c>
      <c r="E10" s="5">
        <v>0.78</v>
      </c>
      <c r="F10" s="5">
        <v>0.96666666666666667</v>
      </c>
      <c r="G10" s="10">
        <v>2.1452054794520929</v>
      </c>
      <c r="H10" s="17">
        <v>194</v>
      </c>
      <c r="I10" s="9">
        <v>341</v>
      </c>
      <c r="J10" s="14">
        <v>1.7577319587628866</v>
      </c>
      <c r="K10" s="5">
        <v>0.75777777777777777</v>
      </c>
      <c r="L10" s="21">
        <v>103.05408009490198</v>
      </c>
      <c r="M10" s="9">
        <v>59</v>
      </c>
      <c r="N10" s="9">
        <v>72</v>
      </c>
      <c r="O10" s="9">
        <v>29</v>
      </c>
      <c r="P10" s="9">
        <v>96</v>
      </c>
      <c r="Q10" s="20">
        <v>38.976287876189538</v>
      </c>
      <c r="R10" s="20">
        <v>53.227898193443622</v>
      </c>
      <c r="S10" s="20">
        <v>17.278211026849338</v>
      </c>
      <c r="T10" s="6">
        <v>19992.491538410985</v>
      </c>
      <c r="U10" s="6">
        <v>2211.9158288767162</v>
      </c>
      <c r="V10" s="6">
        <v>3087.7469824596151</v>
      </c>
      <c r="W10" s="6">
        <v>2730.5480515068507</v>
      </c>
      <c r="X10" s="6">
        <v>1656.7140054969857</v>
      </c>
      <c r="Y10" s="6">
        <v>14729.398327824249</v>
      </c>
      <c r="Z10" s="6">
        <v>5105.8937117808291</v>
      </c>
      <c r="AA10" s="6">
        <v>1543.609047609865</v>
      </c>
      <c r="AB10" s="6">
        <v>1658.7082585775365</v>
      </c>
      <c r="AC10" s="6">
        <v>2008.13714050098</v>
      </c>
      <c r="AD10" s="6">
        <v>1021.7047176127063</v>
      </c>
      <c r="AE10" s="6">
        <v>614.79351664487353</v>
      </c>
      <c r="AF10" s="6">
        <v>4663.5756432096723</v>
      </c>
      <c r="AG10" s="6">
        <v>577.20805234520526</v>
      </c>
      <c r="AH10" s="6">
        <v>2415.7649288767147</v>
      </c>
      <c r="AI10" s="6">
        <v>3712.6911911506863</v>
      </c>
      <c r="AJ10" s="6">
        <v>1766.5873877917836</v>
      </c>
      <c r="AK10" s="6">
        <v>2007.0806059286724</v>
      </c>
      <c r="AL10" s="6">
        <v>1257.1086999511394</v>
      </c>
      <c r="AM10" s="6">
        <v>589.26256247041022</v>
      </c>
      <c r="AN10" s="6">
        <v>4618.7996918141671</v>
      </c>
      <c r="AO10" s="6">
        <v>38984.869945420316</v>
      </c>
      <c r="AP10" s="6">
        <v>14973.096282572233</v>
      </c>
      <c r="AQ10" s="6">
        <v>24011.773662848085</v>
      </c>
      <c r="AR10" s="6">
        <v>2848.4251171794854</v>
      </c>
      <c r="AS10" s="6">
        <v>2271.8871033103869</v>
      </c>
      <c r="AT10" s="6">
        <v>2013.2604611637059</v>
      </c>
      <c r="AU10" s="6">
        <v>2188.0944143243223</v>
      </c>
      <c r="AV10" s="6">
        <v>9321.6670959779003</v>
      </c>
      <c r="AW10" s="6">
        <v>14690.106566870185</v>
      </c>
      <c r="AX10" s="27">
        <v>4.3786302246575408</v>
      </c>
      <c r="AY10" s="27">
        <v>4.6302830000000039</v>
      </c>
      <c r="AZ10">
        <v>450</v>
      </c>
      <c r="BA10" s="9">
        <v>14</v>
      </c>
      <c r="BB10" s="4">
        <v>194</v>
      </c>
      <c r="BC10" s="9">
        <v>9</v>
      </c>
      <c r="BD10" s="9">
        <v>6</v>
      </c>
      <c r="BE10" s="4">
        <v>256</v>
      </c>
      <c r="BF10" s="9">
        <v>15</v>
      </c>
      <c r="BG10" s="9">
        <v>12</v>
      </c>
      <c r="BH10" s="24">
        <v>577.96461645335967</v>
      </c>
      <c r="BI10" s="24">
        <v>384.39513718156684</v>
      </c>
      <c r="BJ10" s="9">
        <v>8</v>
      </c>
      <c r="BK10" s="30">
        <v>31.835008684931449</v>
      </c>
      <c r="BL10" s="15">
        <v>4.5165492252054813</v>
      </c>
      <c r="BM10" s="15">
        <v>7288.101562814285</v>
      </c>
      <c r="BN10" s="36">
        <v>123</v>
      </c>
      <c r="BO10" s="9">
        <v>0</v>
      </c>
      <c r="BP10" s="20">
        <v>3.2946540955688866</v>
      </c>
      <c r="BQ10" s="20">
        <v>195.21767205567548</v>
      </c>
    </row>
    <row r="11" spans="1:69" x14ac:dyDescent="0.25">
      <c r="A11" s="43">
        <v>41173</v>
      </c>
      <c r="B11" s="17">
        <v>2012</v>
      </c>
      <c r="C11" s="4">
        <v>9</v>
      </c>
      <c r="D11" s="4">
        <v>6</v>
      </c>
      <c r="E11" s="5">
        <v>0.78</v>
      </c>
      <c r="F11" s="5">
        <v>1</v>
      </c>
      <c r="G11" s="10">
        <v>2.1424657534246956</v>
      </c>
      <c r="H11" s="17">
        <v>189</v>
      </c>
      <c r="I11" s="9">
        <v>332</v>
      </c>
      <c r="J11" s="14">
        <v>1.7566137566137565</v>
      </c>
      <c r="K11" s="5">
        <v>0.73777777777777775</v>
      </c>
      <c r="L11" s="21">
        <v>106.46794103065893</v>
      </c>
      <c r="M11" s="9">
        <v>61</v>
      </c>
      <c r="N11" s="9">
        <v>76</v>
      </c>
      <c r="O11" s="9">
        <v>29</v>
      </c>
      <c r="P11" s="9">
        <v>92</v>
      </c>
      <c r="Q11" s="20">
        <v>36.060980737126329</v>
      </c>
      <c r="R11" s="20">
        <v>48.987656641360473</v>
      </c>
      <c r="S11" s="20">
        <v>17.89350061250747</v>
      </c>
      <c r="T11" s="6">
        <v>20122.440854794539</v>
      </c>
      <c r="U11" s="6">
        <v>2283.4152098630175</v>
      </c>
      <c r="V11" s="6">
        <v>3328.930534329862</v>
      </c>
      <c r="W11" s="6">
        <v>2923.037482389042</v>
      </c>
      <c r="X11" s="6">
        <v>1679.1059114432874</v>
      </c>
      <c r="Y11" s="6">
        <v>14474.782136495367</v>
      </c>
      <c r="Z11" s="6">
        <v>4940.3543609863073</v>
      </c>
      <c r="AA11" s="6">
        <v>1420.6420425994538</v>
      </c>
      <c r="AB11" s="6">
        <v>1646.2020563506871</v>
      </c>
      <c r="AC11" s="6">
        <v>2035.3021235172284</v>
      </c>
      <c r="AD11" s="6">
        <v>1067.0121073098524</v>
      </c>
      <c r="AE11" s="6">
        <v>631.14782008566056</v>
      </c>
      <c r="AF11" s="6">
        <v>4273.7364090237061</v>
      </c>
      <c r="AG11" s="6">
        <v>563.74394616986285</v>
      </c>
      <c r="AH11" s="6">
        <v>2358.6082184767147</v>
      </c>
      <c r="AI11" s="6">
        <v>3864.531591890413</v>
      </c>
      <c r="AJ11" s="6">
        <v>1704.216796931509</v>
      </c>
      <c r="AK11" s="6">
        <v>2210.7142816004812</v>
      </c>
      <c r="AL11" s="6">
        <v>1314.7754466840011</v>
      </c>
      <c r="AM11" s="6">
        <v>630.27043011629269</v>
      </c>
      <c r="AN11" s="6">
        <v>4335.340395067723</v>
      </c>
      <c r="AO11" s="6">
        <v>38904.155078062511</v>
      </c>
      <c r="AP11" s="6">
        <v>15820.296137475707</v>
      </c>
      <c r="AQ11" s="6">
        <v>23083.858940586797</v>
      </c>
      <c r="AR11" s="6">
        <v>2876.611704964419</v>
      </c>
      <c r="AS11" s="6">
        <v>2424.0040650238448</v>
      </c>
      <c r="AT11" s="6">
        <v>2063.1290395524347</v>
      </c>
      <c r="AU11" s="6">
        <v>2186.9730608471104</v>
      </c>
      <c r="AV11" s="6">
        <v>9550.7178703878089</v>
      </c>
      <c r="AW11" s="6">
        <v>13533.141070198995</v>
      </c>
      <c r="AX11" s="27">
        <v>4.4332332164383619</v>
      </c>
      <c r="AY11" s="27">
        <v>4.5892091643835657</v>
      </c>
      <c r="AZ11">
        <v>447</v>
      </c>
      <c r="BA11" s="9">
        <v>14</v>
      </c>
      <c r="BB11" s="4">
        <v>189</v>
      </c>
      <c r="BC11" s="9">
        <v>9</v>
      </c>
      <c r="BD11" s="9">
        <v>6</v>
      </c>
      <c r="BE11" s="4">
        <v>258</v>
      </c>
      <c r="BF11" s="9">
        <v>15</v>
      </c>
      <c r="BG11" s="9">
        <v>12</v>
      </c>
      <c r="BH11" s="24">
        <v>629.45031175890404</v>
      </c>
      <c r="BI11" s="24">
        <v>390.71114486296131</v>
      </c>
      <c r="BJ11" s="9">
        <v>8</v>
      </c>
      <c r="BK11" s="30">
        <v>32.569978767123224</v>
      </c>
      <c r="BL11" s="15">
        <v>4.4855306038356177</v>
      </c>
      <c r="BM11" s="15">
        <v>7606.1144003544305</v>
      </c>
      <c r="BN11" s="36">
        <v>123</v>
      </c>
      <c r="BO11" s="9">
        <v>0</v>
      </c>
      <c r="BP11" s="20">
        <v>3.0349081969515384</v>
      </c>
      <c r="BQ11" s="20">
        <v>187.6736499234699</v>
      </c>
    </row>
    <row r="12" spans="1:69" x14ac:dyDescent="0.25">
      <c r="A12" s="43">
        <v>41172</v>
      </c>
      <c r="B12" s="17">
        <v>2012</v>
      </c>
      <c r="C12" s="4">
        <v>9</v>
      </c>
      <c r="D12" s="4">
        <v>5</v>
      </c>
      <c r="E12" s="5">
        <v>0.78</v>
      </c>
      <c r="F12" s="5">
        <v>0.88</v>
      </c>
      <c r="G12" s="10">
        <v>2.1397260273972982</v>
      </c>
      <c r="H12" s="17">
        <v>168</v>
      </c>
      <c r="I12" s="9">
        <v>296</v>
      </c>
      <c r="J12" s="14">
        <v>1.7619047619047619</v>
      </c>
      <c r="K12" s="5">
        <v>0.65777777777777779</v>
      </c>
      <c r="L12" s="21">
        <v>105.70817635068505</v>
      </c>
      <c r="M12" s="9">
        <v>52</v>
      </c>
      <c r="N12" s="9">
        <v>65</v>
      </c>
      <c r="O12" s="9">
        <v>25</v>
      </c>
      <c r="P12" s="9">
        <v>83</v>
      </c>
      <c r="Q12" s="20">
        <v>36.527751598173566</v>
      </c>
      <c r="R12" s="20">
        <v>52.414774840109658</v>
      </c>
      <c r="S12" s="20">
        <v>17.414773504802795</v>
      </c>
      <c r="T12" s="6">
        <v>17758.973626915089</v>
      </c>
      <c r="U12" s="6">
        <v>2024.9613336986333</v>
      </c>
      <c r="V12" s="6">
        <v>2891.9992903006673</v>
      </c>
      <c r="W12" s="6">
        <v>2767.7504588054812</v>
      </c>
      <c r="X12" s="6">
        <v>1498.0475790546404</v>
      </c>
      <c r="Y12" s="6">
        <v>12626.137632452932</v>
      </c>
      <c r="Z12" s="6">
        <v>4273.7469369863074</v>
      </c>
      <c r="AA12" s="6">
        <v>1310.3693710027414</v>
      </c>
      <c r="AB12" s="6">
        <v>1445.426200898632</v>
      </c>
      <c r="AC12" s="6">
        <v>1716.9376432945867</v>
      </c>
      <c r="AD12" s="6">
        <v>1036.4051575284548</v>
      </c>
      <c r="AE12" s="6">
        <v>533.50493012431116</v>
      </c>
      <c r="AF12" s="6">
        <v>3742.6947779403276</v>
      </c>
      <c r="AG12" s="6">
        <v>506.80035261369841</v>
      </c>
      <c r="AH12" s="6">
        <v>2076.4850568767147</v>
      </c>
      <c r="AI12" s="6">
        <v>3189.3170307945215</v>
      </c>
      <c r="AJ12" s="6">
        <v>1574.7954126904131</v>
      </c>
      <c r="AK12" s="6">
        <v>1881.5721904581615</v>
      </c>
      <c r="AL12" s="6">
        <v>1296.4570104666716</v>
      </c>
      <c r="AM12" s="6">
        <v>560.71511216788485</v>
      </c>
      <c r="AN12" s="6">
        <v>3608.6535398826295</v>
      </c>
      <c r="AO12" s="6">
        <v>34160.87532247675</v>
      </c>
      <c r="AP12" s="6">
        <v>14183.38937220086</v>
      </c>
      <c r="AQ12" s="6">
        <v>19977.485950275888</v>
      </c>
      <c r="AR12" s="6">
        <v>2825.3085820264791</v>
      </c>
      <c r="AS12" s="6">
        <v>2182.9987825716462</v>
      </c>
      <c r="AT12" s="6">
        <v>1957.5066899132698</v>
      </c>
      <c r="AU12" s="6">
        <v>2095.3807706254793</v>
      </c>
      <c r="AV12" s="6">
        <v>9061.194825136874</v>
      </c>
      <c r="AW12" s="6">
        <v>10916.291125139018</v>
      </c>
      <c r="AX12" s="27">
        <v>4.2676676383561709</v>
      </c>
      <c r="AY12" s="27">
        <v>4.4031799726027439</v>
      </c>
      <c r="AZ12">
        <v>393</v>
      </c>
      <c r="BA12" s="9">
        <v>12</v>
      </c>
      <c r="BB12" s="4">
        <v>168</v>
      </c>
      <c r="BC12" s="9">
        <v>7</v>
      </c>
      <c r="BD12" s="9">
        <v>5</v>
      </c>
      <c r="BE12" s="4">
        <v>225</v>
      </c>
      <c r="BF12" s="9">
        <v>13</v>
      </c>
      <c r="BG12" s="9">
        <v>12</v>
      </c>
      <c r="BH12" s="24">
        <v>511.27123772577067</v>
      </c>
      <c r="BI12" s="24">
        <v>365.20530343859468</v>
      </c>
      <c r="BJ12" s="9">
        <v>8</v>
      </c>
      <c r="BK12" s="30">
        <v>31.684373191780768</v>
      </c>
      <c r="BL12" s="15">
        <v>4.3795369939726045</v>
      </c>
      <c r="BM12" s="15">
        <v>7360.8594924217905</v>
      </c>
      <c r="BN12" s="36">
        <v>123</v>
      </c>
      <c r="BO12" s="9">
        <v>0</v>
      </c>
      <c r="BP12" s="20">
        <v>2.7140153905726994</v>
      </c>
      <c r="BQ12" s="20">
        <v>162.41858496159259</v>
      </c>
    </row>
    <row r="13" spans="1:69" x14ac:dyDescent="0.25">
      <c r="A13" s="43">
        <v>41171</v>
      </c>
      <c r="B13" s="17">
        <v>2012</v>
      </c>
      <c r="C13" s="4">
        <v>9</v>
      </c>
      <c r="D13" s="4">
        <v>4</v>
      </c>
      <c r="E13" s="5">
        <v>0.78</v>
      </c>
      <c r="F13" s="5">
        <v>0.84</v>
      </c>
      <c r="G13" s="10">
        <v>2.1369863013699009</v>
      </c>
      <c r="H13" s="17">
        <v>162</v>
      </c>
      <c r="I13" s="9">
        <v>275</v>
      </c>
      <c r="J13" s="14">
        <v>1.6975308641975309</v>
      </c>
      <c r="K13" s="5">
        <v>0.61111111111111116</v>
      </c>
      <c r="L13" s="21">
        <v>99.157987945205591</v>
      </c>
      <c r="M13" s="9">
        <v>51</v>
      </c>
      <c r="N13" s="9">
        <v>61</v>
      </c>
      <c r="O13" s="9">
        <v>25</v>
      </c>
      <c r="P13" s="9">
        <v>72</v>
      </c>
      <c r="Q13" s="20">
        <v>39.141710616438409</v>
      </c>
      <c r="R13" s="20">
        <v>49.185570575342524</v>
      </c>
      <c r="S13" s="20">
        <v>19.619735804794544</v>
      </c>
      <c r="T13" s="6">
        <v>16063.594047123306</v>
      </c>
      <c r="U13" s="6">
        <v>1887.4254851506878</v>
      </c>
      <c r="V13" s="6">
        <v>2708.2382056293686</v>
      </c>
      <c r="W13" s="6">
        <v>2983.219507726029</v>
      </c>
      <c r="X13" s="6">
        <v>1413.293946403068</v>
      </c>
      <c r="Y13" s="6">
        <v>10846.267872515527</v>
      </c>
      <c r="Z13" s="6">
        <v>4383.8715890411022</v>
      </c>
      <c r="AA13" s="6">
        <v>1229.6392643835632</v>
      </c>
      <c r="AB13" s="6">
        <v>1412.6209779452072</v>
      </c>
      <c r="AC13" s="6">
        <v>1687.8490482600614</v>
      </c>
      <c r="AD13" s="6">
        <v>1094.3610152949791</v>
      </c>
      <c r="AE13" s="6">
        <v>497.01918291643813</v>
      </c>
      <c r="AF13" s="6">
        <v>3746.9025848983943</v>
      </c>
      <c r="AG13" s="6">
        <v>475.21790136986277</v>
      </c>
      <c r="AH13" s="6">
        <v>1921.5265315068511</v>
      </c>
      <c r="AI13" s="6">
        <v>2938.2512876712335</v>
      </c>
      <c r="AJ13" s="6">
        <v>1392.7135561643854</v>
      </c>
      <c r="AK13" s="6">
        <v>1751.2250954024159</v>
      </c>
      <c r="AL13" s="6">
        <v>1318.0485015621757</v>
      </c>
      <c r="AM13" s="6">
        <v>526.29301568096776</v>
      </c>
      <c r="AN13" s="6">
        <v>3132.1426640667742</v>
      </c>
      <c r="AO13" s="6">
        <v>31704.860640356197</v>
      </c>
      <c r="AP13" s="6">
        <v>13979.547518875503</v>
      </c>
      <c r="AQ13" s="6">
        <v>17725.313121480696</v>
      </c>
      <c r="AR13" s="6">
        <v>2796.83497858794</v>
      </c>
      <c r="AS13" s="6">
        <v>2045.9544543438406</v>
      </c>
      <c r="AT13" s="6">
        <v>1973.3020829284355</v>
      </c>
      <c r="AU13" s="6">
        <v>2049.1559794837885</v>
      </c>
      <c r="AV13" s="6">
        <v>8865.2474953440051</v>
      </c>
      <c r="AW13" s="6">
        <v>8860.0656261366876</v>
      </c>
      <c r="AX13" s="27">
        <v>4.428104876712335</v>
      </c>
      <c r="AY13" s="27">
        <v>4.6112610958904154</v>
      </c>
      <c r="AZ13">
        <v>371</v>
      </c>
      <c r="BA13" s="9">
        <v>12</v>
      </c>
      <c r="BB13" s="4">
        <v>162</v>
      </c>
      <c r="BC13" s="9">
        <v>6</v>
      </c>
      <c r="BD13" s="9">
        <v>4</v>
      </c>
      <c r="BE13" s="4">
        <v>209</v>
      </c>
      <c r="BF13" s="9">
        <v>10</v>
      </c>
      <c r="BG13" s="9">
        <v>11</v>
      </c>
      <c r="BH13" s="24">
        <v>438.56491726904102</v>
      </c>
      <c r="BI13" s="24">
        <v>329.49193385598585</v>
      </c>
      <c r="BJ13" s="9">
        <v>8</v>
      </c>
      <c r="BK13" s="30">
        <v>30.480698356164329</v>
      </c>
      <c r="BL13" s="15">
        <v>4.6175511123287691</v>
      </c>
      <c r="BM13" s="15">
        <v>7633.0970074535362</v>
      </c>
      <c r="BN13" s="36">
        <v>123</v>
      </c>
      <c r="BO13" s="9">
        <v>0</v>
      </c>
      <c r="BP13" s="20">
        <v>2.3221653156212154</v>
      </c>
      <c r="BQ13" s="20">
        <v>144.10823676000567</v>
      </c>
    </row>
    <row r="14" spans="1:69" x14ac:dyDescent="0.25">
      <c r="A14" s="43">
        <v>41170</v>
      </c>
      <c r="B14" s="17">
        <v>2012</v>
      </c>
      <c r="C14" s="4">
        <v>9</v>
      </c>
      <c r="D14" s="4">
        <v>3</v>
      </c>
      <c r="E14" s="5">
        <v>0.78</v>
      </c>
      <c r="F14" s="5">
        <v>0.73333333333333339</v>
      </c>
      <c r="G14" s="10">
        <v>2.1342465753425035</v>
      </c>
      <c r="H14" s="17">
        <v>141</v>
      </c>
      <c r="I14" s="9">
        <v>247</v>
      </c>
      <c r="J14" s="14">
        <v>1.75177304964539</v>
      </c>
      <c r="K14" s="5">
        <v>0.54888888888888887</v>
      </c>
      <c r="L14" s="21">
        <v>107.73933924803279</v>
      </c>
      <c r="M14" s="9">
        <v>43</v>
      </c>
      <c r="N14" s="9">
        <v>55</v>
      </c>
      <c r="O14" s="9">
        <v>22</v>
      </c>
      <c r="P14" s="9">
        <v>69</v>
      </c>
      <c r="Q14" s="20">
        <v>39.293800203522558</v>
      </c>
      <c r="R14" s="20">
        <v>52.012896248667559</v>
      </c>
      <c r="S14" s="20">
        <v>18.24374277412748</v>
      </c>
      <c r="T14" s="6">
        <v>15191.246833972624</v>
      </c>
      <c r="U14" s="6">
        <v>1568.5451543013728</v>
      </c>
      <c r="V14" s="6">
        <v>2455.9093820317803</v>
      </c>
      <c r="W14" s="6">
        <v>2848.0573047452067</v>
      </c>
      <c r="X14" s="6">
        <v>1272.7171541076161</v>
      </c>
      <c r="Y14" s="6">
        <v>10183.108147389392</v>
      </c>
      <c r="Z14" s="6">
        <v>3850.7924199452109</v>
      </c>
      <c r="AA14" s="6">
        <v>1144.2837174706863</v>
      </c>
      <c r="AB14" s="6">
        <v>1258.8182514147961</v>
      </c>
      <c r="AC14" s="6">
        <v>1539.8130783384829</v>
      </c>
      <c r="AD14" s="6">
        <v>1091.1659920427921</v>
      </c>
      <c r="AE14" s="6">
        <v>464.65469194152951</v>
      </c>
      <c r="AF14" s="6">
        <v>3158.2606265078884</v>
      </c>
      <c r="AG14" s="6">
        <v>434.67602858630124</v>
      </c>
      <c r="AH14" s="6">
        <v>1747.6130754630155</v>
      </c>
      <c r="AI14" s="6">
        <v>2688.9628675890422</v>
      </c>
      <c r="AJ14" s="6">
        <v>1258.5045903780838</v>
      </c>
      <c r="AK14" s="6">
        <v>1621.1639371722272</v>
      </c>
      <c r="AL14" s="6">
        <v>1335.7695895902773</v>
      </c>
      <c r="AM14" s="6">
        <v>472.33762936628978</v>
      </c>
      <c r="AN14" s="6">
        <v>2700.485405887649</v>
      </c>
      <c r="AO14" s="6">
        <v>29143.442939121131</v>
      </c>
      <c r="AP14" s="6">
        <v>13101.5887593362</v>
      </c>
      <c r="AQ14" s="6">
        <v>16041.854179784928</v>
      </c>
      <c r="AR14" s="6">
        <v>2771.3739929213671</v>
      </c>
      <c r="AS14" s="6">
        <v>1951.8668650550328</v>
      </c>
      <c r="AT14" s="6">
        <v>1842.1614187206624</v>
      </c>
      <c r="AU14" s="6">
        <v>1955.6605955666566</v>
      </c>
      <c r="AV14" s="6">
        <v>8521.0628722637193</v>
      </c>
      <c r="AW14" s="6">
        <v>7520.7913075212109</v>
      </c>
      <c r="AX14" s="27">
        <v>4.4022601643835682</v>
      </c>
      <c r="AY14" s="27">
        <v>4.4750783287671263</v>
      </c>
      <c r="AZ14">
        <v>330</v>
      </c>
      <c r="BA14" s="9">
        <v>9</v>
      </c>
      <c r="BB14" s="4">
        <v>141</v>
      </c>
      <c r="BC14" s="9">
        <v>6</v>
      </c>
      <c r="BD14" s="9">
        <v>4</v>
      </c>
      <c r="BE14" s="4">
        <v>189</v>
      </c>
      <c r="BF14" s="9">
        <v>10</v>
      </c>
      <c r="BG14" s="9">
        <v>9</v>
      </c>
      <c r="BH14" s="24">
        <v>466.43147807692219</v>
      </c>
      <c r="BI14" s="24">
        <v>311.20127769382691</v>
      </c>
      <c r="BJ14" s="9">
        <v>6</v>
      </c>
      <c r="BK14" s="30">
        <v>30.961471972602684</v>
      </c>
      <c r="BL14" s="15">
        <v>4.5203803013698645</v>
      </c>
      <c r="BM14" s="15">
        <v>7492.0920807153698</v>
      </c>
      <c r="BN14" s="36">
        <v>123</v>
      </c>
      <c r="BO14" s="9">
        <v>0</v>
      </c>
      <c r="BP14" s="20">
        <v>2.1411715188440663</v>
      </c>
      <c r="BQ14" s="20">
        <v>130.42157869743843</v>
      </c>
    </row>
    <row r="15" spans="1:69" x14ac:dyDescent="0.25">
      <c r="A15" s="43">
        <v>41169</v>
      </c>
      <c r="B15" s="17">
        <v>2012</v>
      </c>
      <c r="C15" s="4">
        <v>9</v>
      </c>
      <c r="D15" s="4">
        <v>2</v>
      </c>
      <c r="E15" s="5">
        <v>0.78</v>
      </c>
      <c r="F15" s="5">
        <v>0.73333333333333339</v>
      </c>
      <c r="G15" s="10">
        <v>2.1315068493151061</v>
      </c>
      <c r="H15" s="17">
        <v>149</v>
      </c>
      <c r="I15" s="9">
        <v>254</v>
      </c>
      <c r="J15" s="14">
        <v>1.7046979865771812</v>
      </c>
      <c r="K15" s="5">
        <v>0.56444444444444442</v>
      </c>
      <c r="L15" s="21">
        <v>102.43693000643572</v>
      </c>
      <c r="M15" s="9">
        <v>47</v>
      </c>
      <c r="N15" s="9">
        <v>55</v>
      </c>
      <c r="O15" s="9">
        <v>23</v>
      </c>
      <c r="P15" s="9">
        <v>66</v>
      </c>
      <c r="Q15" s="20">
        <v>36.927108641418251</v>
      </c>
      <c r="R15" s="20">
        <v>49.072300629041166</v>
      </c>
      <c r="S15" s="20">
        <v>19.343165104557936</v>
      </c>
      <c r="T15" s="6">
        <v>15263.102570958921</v>
      </c>
      <c r="U15" s="6">
        <v>1629.2418608219209</v>
      </c>
      <c r="V15" s="6">
        <v>2508.9646282836156</v>
      </c>
      <c r="W15" s="6">
        <v>2801.9920339726041</v>
      </c>
      <c r="X15" s="6">
        <v>1263.0299190706844</v>
      </c>
      <c r="Y15" s="6">
        <v>10318.357850453938</v>
      </c>
      <c r="Z15" s="6">
        <v>3766.5650814246619</v>
      </c>
      <c r="AA15" s="6">
        <v>1128.6629144679468</v>
      </c>
      <c r="AB15" s="6">
        <v>1276.6488969008237</v>
      </c>
      <c r="AC15" s="6">
        <v>1442.7033769392428</v>
      </c>
      <c r="AD15" s="6">
        <v>1106.9473961288063</v>
      </c>
      <c r="AE15" s="6">
        <v>425.460331420638</v>
      </c>
      <c r="AF15" s="6">
        <v>3196.7657883047455</v>
      </c>
      <c r="AG15" s="6">
        <v>463.56312170958898</v>
      </c>
      <c r="AH15" s="6">
        <v>1784.8949044602759</v>
      </c>
      <c r="AI15" s="6">
        <v>2773.6547809315084</v>
      </c>
      <c r="AJ15" s="6">
        <v>1282.1316969205495</v>
      </c>
      <c r="AK15" s="6">
        <v>1628.9791994244993</v>
      </c>
      <c r="AL15" s="6">
        <v>1233.8306295254133</v>
      </c>
      <c r="AM15" s="6">
        <v>480.15936681274104</v>
      </c>
      <c r="AN15" s="6">
        <v>2961.2753082592694</v>
      </c>
      <c r="AO15" s="6">
        <v>29368.4658285962</v>
      </c>
      <c r="AP15" s="6">
        <v>12892.066881578245</v>
      </c>
      <c r="AQ15" s="6">
        <v>16476.398947017951</v>
      </c>
      <c r="AR15" s="6">
        <v>2761.3672660317798</v>
      </c>
      <c r="AS15" s="6">
        <v>1947.0060944684924</v>
      </c>
      <c r="AT15" s="6">
        <v>1858.6455980172123</v>
      </c>
      <c r="AU15" s="6">
        <v>1933.6493225528302</v>
      </c>
      <c r="AV15" s="6">
        <v>8500.6682810703151</v>
      </c>
      <c r="AW15" s="6">
        <v>7975.7306659476399</v>
      </c>
      <c r="AX15" s="27">
        <v>4.3721880657534298</v>
      </c>
      <c r="AY15" s="27">
        <v>4.3525006438356195</v>
      </c>
      <c r="AZ15">
        <v>340</v>
      </c>
      <c r="BA15" s="9">
        <v>10</v>
      </c>
      <c r="BB15" s="4">
        <v>149</v>
      </c>
      <c r="BC15" s="9">
        <v>6</v>
      </c>
      <c r="BD15" s="9">
        <v>5</v>
      </c>
      <c r="BE15" s="4">
        <v>191</v>
      </c>
      <c r="BF15" s="9">
        <v>9</v>
      </c>
      <c r="BG15" s="9">
        <v>10</v>
      </c>
      <c r="BH15" s="24">
        <v>485.327868420107</v>
      </c>
      <c r="BI15" s="24">
        <v>295.95346065594271</v>
      </c>
      <c r="BJ15" s="9">
        <v>7</v>
      </c>
      <c r="BK15" s="30">
        <v>31.029072219178023</v>
      </c>
      <c r="BL15" s="15">
        <v>4.4364456679452076</v>
      </c>
      <c r="BM15" s="15">
        <v>7351.863872452248</v>
      </c>
      <c r="BN15" s="36">
        <v>123</v>
      </c>
      <c r="BO15" s="9">
        <v>0</v>
      </c>
      <c r="BP15" s="20">
        <v>2.2411186105819683</v>
      </c>
      <c r="BQ15" s="20">
        <v>133.95446298388578</v>
      </c>
    </row>
    <row r="16" spans="1:69" x14ac:dyDescent="0.25">
      <c r="A16" s="43">
        <v>41168</v>
      </c>
      <c r="B16" s="17">
        <v>2012</v>
      </c>
      <c r="C16" s="4">
        <v>9</v>
      </c>
      <c r="D16" s="4">
        <v>1</v>
      </c>
      <c r="E16" s="5">
        <v>0.78</v>
      </c>
      <c r="F16" s="5">
        <v>0.76</v>
      </c>
      <c r="G16" s="10">
        <v>2.1287671232877088</v>
      </c>
      <c r="H16" s="17">
        <v>144</v>
      </c>
      <c r="I16" s="9">
        <v>253</v>
      </c>
      <c r="J16" s="14">
        <v>1.7569444444444444</v>
      </c>
      <c r="K16" s="5">
        <v>0.56222222222222218</v>
      </c>
      <c r="L16" s="21">
        <v>104.89944642191793</v>
      </c>
      <c r="M16" s="9">
        <v>47</v>
      </c>
      <c r="N16" s="9">
        <v>53</v>
      </c>
      <c r="O16" s="9">
        <v>21</v>
      </c>
      <c r="P16" s="9">
        <v>68</v>
      </c>
      <c r="Q16" s="20">
        <v>37.282956142465807</v>
      </c>
      <c r="R16" s="20">
        <v>54.340712596790688</v>
      </c>
      <c r="S16" s="20">
        <v>18.64285078684934</v>
      </c>
      <c r="T16" s="6">
        <v>15105.520284756181</v>
      </c>
      <c r="U16" s="6">
        <v>1758.1965801863039</v>
      </c>
      <c r="V16" s="6">
        <v>2487.9909533120867</v>
      </c>
      <c r="W16" s="6">
        <v>3005.9460134137003</v>
      </c>
      <c r="X16" s="6">
        <v>1200.7442725789806</v>
      </c>
      <c r="Y16" s="6">
        <v>10169.035625637718</v>
      </c>
      <c r="Z16" s="6">
        <v>3728.2956142465805</v>
      </c>
      <c r="AA16" s="6">
        <v>1141.1549645326045</v>
      </c>
      <c r="AB16" s="6">
        <v>1267.7138535057552</v>
      </c>
      <c r="AC16" s="6">
        <v>1583.7081259264576</v>
      </c>
      <c r="AD16" s="6">
        <v>1063.6924128886794</v>
      </c>
      <c r="AE16" s="6">
        <v>457.56332468632934</v>
      </c>
      <c r="AF16" s="6">
        <v>3032.200568783474</v>
      </c>
      <c r="AG16" s="6">
        <v>440.35712738630122</v>
      </c>
      <c r="AH16" s="6">
        <v>1672.65138901918</v>
      </c>
      <c r="AI16" s="6">
        <v>2867.8237813424666</v>
      </c>
      <c r="AJ16" s="6">
        <v>1253.2344491835634</v>
      </c>
      <c r="AK16" s="6">
        <v>1553.6032280910752</v>
      </c>
      <c r="AL16" s="6">
        <v>1308.1592392482969</v>
      </c>
      <c r="AM16" s="6">
        <v>494.77359301178177</v>
      </c>
      <c r="AN16" s="6">
        <v>2877.5306865803564</v>
      </c>
      <c r="AO16" s="6">
        <v>29234.94804415894</v>
      </c>
      <c r="AP16" s="6">
        <v>13156.181163157386</v>
      </c>
      <c r="AQ16" s="6">
        <v>16078.766881001548</v>
      </c>
      <c r="AR16" s="6">
        <v>2770.7927826286236</v>
      </c>
      <c r="AS16" s="6">
        <v>1975.4542916958264</v>
      </c>
      <c r="AT16" s="6">
        <v>1853.3096074413595</v>
      </c>
      <c r="AU16" s="6">
        <v>1978.862563001906</v>
      </c>
      <c r="AV16" s="6">
        <v>8578.419244767716</v>
      </c>
      <c r="AW16" s="6">
        <v>7500.3476362338388</v>
      </c>
      <c r="AX16" s="27">
        <v>4.062804164383568</v>
      </c>
      <c r="AY16" s="27">
        <v>4.3748618219178113</v>
      </c>
      <c r="AZ16">
        <v>333</v>
      </c>
      <c r="BA16" s="9">
        <v>10</v>
      </c>
      <c r="BB16" s="4">
        <v>144</v>
      </c>
      <c r="BC16" s="9">
        <v>6</v>
      </c>
      <c r="BD16" s="9">
        <v>4</v>
      </c>
      <c r="BE16" s="4">
        <v>189</v>
      </c>
      <c r="BF16" s="9">
        <v>11</v>
      </c>
      <c r="BG16" s="9">
        <v>9</v>
      </c>
      <c r="BH16" s="24">
        <v>464.90841939616439</v>
      </c>
      <c r="BI16" s="24">
        <v>328.56760460332981</v>
      </c>
      <c r="BJ16" s="9">
        <v>7</v>
      </c>
      <c r="BK16" s="30">
        <v>32.273148561643772</v>
      </c>
      <c r="BL16" s="15">
        <v>4.3877951616438375</v>
      </c>
      <c r="BM16" s="15">
        <v>7594.4318916535758</v>
      </c>
      <c r="BN16" s="36">
        <v>123</v>
      </c>
      <c r="BO16" s="9">
        <v>0</v>
      </c>
      <c r="BP16" s="20">
        <v>2.1171783630942054</v>
      </c>
      <c r="BQ16" s="20">
        <v>130.72168195936217</v>
      </c>
    </row>
    <row r="17" spans="1:69" x14ac:dyDescent="0.25">
      <c r="A17" s="43">
        <v>41167</v>
      </c>
      <c r="B17" s="17">
        <v>2012</v>
      </c>
      <c r="C17" s="4">
        <v>9</v>
      </c>
      <c r="D17" s="4">
        <v>7</v>
      </c>
      <c r="E17" s="5">
        <v>0.78</v>
      </c>
      <c r="F17" s="5">
        <v>0.96666666666666667</v>
      </c>
      <c r="G17" s="10">
        <v>2.1260273972603114</v>
      </c>
      <c r="H17" s="17">
        <v>195</v>
      </c>
      <c r="I17" s="9">
        <v>334</v>
      </c>
      <c r="J17" s="14">
        <v>1.7128205128205127</v>
      </c>
      <c r="K17" s="5">
        <v>0.74222222222222223</v>
      </c>
      <c r="L17" s="21">
        <v>99.015016854794609</v>
      </c>
      <c r="M17" s="9">
        <v>60</v>
      </c>
      <c r="N17" s="9">
        <v>70</v>
      </c>
      <c r="O17" s="9">
        <v>29</v>
      </c>
      <c r="P17" s="9">
        <v>94</v>
      </c>
      <c r="Q17" s="20">
        <v>39.886711630769284</v>
      </c>
      <c r="R17" s="20">
        <v>53.650497534700115</v>
      </c>
      <c r="S17" s="20">
        <v>16.89977247717869</v>
      </c>
      <c r="T17" s="6">
        <v>19307.92828668495</v>
      </c>
      <c r="U17" s="6">
        <v>2196.9875171506883</v>
      </c>
      <c r="V17" s="6">
        <v>3307.4947282270673</v>
      </c>
      <c r="W17" s="6">
        <v>2865.0477280438367</v>
      </c>
      <c r="X17" s="6">
        <v>1676.1839014119448</v>
      </c>
      <c r="Y17" s="6">
        <v>13656.189446152792</v>
      </c>
      <c r="Z17" s="6">
        <v>5185.2725120000068</v>
      </c>
      <c r="AA17" s="6">
        <v>1555.8644285063033</v>
      </c>
      <c r="AB17" s="6">
        <v>1588.5786128547968</v>
      </c>
      <c r="AC17" s="6">
        <v>1987.2639364518241</v>
      </c>
      <c r="AD17" s="6">
        <v>1073.1486516314708</v>
      </c>
      <c r="AE17" s="6">
        <v>566.14466722526004</v>
      </c>
      <c r="AF17" s="6">
        <v>4703.1582980525527</v>
      </c>
      <c r="AG17" s="6">
        <v>586.06464999452032</v>
      </c>
      <c r="AH17" s="6">
        <v>2203.4458104986325</v>
      </c>
      <c r="AI17" s="6">
        <v>3737.1018055890422</v>
      </c>
      <c r="AJ17" s="6">
        <v>1783.0263320547967</v>
      </c>
      <c r="AK17" s="6">
        <v>1986.3769832614958</v>
      </c>
      <c r="AL17" s="6">
        <v>1260.284031975571</v>
      </c>
      <c r="AM17" s="6">
        <v>630.54273894938274</v>
      </c>
      <c r="AN17" s="6">
        <v>4432.434843950542</v>
      </c>
      <c r="AO17" s="6">
        <v>38144.269955333737</v>
      </c>
      <c r="AP17" s="6">
        <v>15352.487367177855</v>
      </c>
      <c r="AQ17" s="6">
        <v>22791.782588155886</v>
      </c>
      <c r="AR17" s="6">
        <v>2881.6967342383309</v>
      </c>
      <c r="AS17" s="6">
        <v>2244.5202277850831</v>
      </c>
      <c r="AT17" s="6">
        <v>2025.5099749041815</v>
      </c>
      <c r="AU17" s="6">
        <v>2213.3480682862801</v>
      </c>
      <c r="AV17" s="6">
        <v>9365.0750052138756</v>
      </c>
      <c r="AW17" s="6">
        <v>13426.707582942006</v>
      </c>
      <c r="AX17" s="27">
        <v>4.3670734027397318</v>
      </c>
      <c r="AY17" s="27">
        <v>4.754975342465757</v>
      </c>
      <c r="AZ17">
        <v>448</v>
      </c>
      <c r="BA17" s="9">
        <v>14</v>
      </c>
      <c r="BB17" s="4">
        <v>195</v>
      </c>
      <c r="BC17" s="9">
        <v>9</v>
      </c>
      <c r="BD17" s="9">
        <v>6</v>
      </c>
      <c r="BE17" s="4">
        <v>253</v>
      </c>
      <c r="BF17" s="9">
        <v>13</v>
      </c>
      <c r="BG17" s="9">
        <v>12</v>
      </c>
      <c r="BH17" s="24">
        <v>603.74818136021918</v>
      </c>
      <c r="BI17" s="24">
        <v>358.35546001072674</v>
      </c>
      <c r="BJ17" s="9">
        <v>9</v>
      </c>
      <c r="BK17" s="30">
        <v>31.323323835616385</v>
      </c>
      <c r="BL17" s="15">
        <v>4.4493903408219193</v>
      </c>
      <c r="BM17" s="15">
        <v>7503.8377990415429</v>
      </c>
      <c r="BN17" s="36">
        <v>124</v>
      </c>
      <c r="BO17" s="9">
        <v>0</v>
      </c>
      <c r="BP17" s="20">
        <v>3.0373501131736957</v>
      </c>
      <c r="BQ17" s="20">
        <v>183.80469829157971</v>
      </c>
    </row>
    <row r="18" spans="1:69" x14ac:dyDescent="0.25">
      <c r="A18" s="43">
        <v>41166</v>
      </c>
      <c r="B18" s="17">
        <v>2012</v>
      </c>
      <c r="C18" s="4">
        <v>9</v>
      </c>
      <c r="D18" s="4">
        <v>6</v>
      </c>
      <c r="E18" s="5">
        <v>0.78</v>
      </c>
      <c r="F18" s="5">
        <v>1</v>
      </c>
      <c r="G18" s="10">
        <v>2.1232876712329141</v>
      </c>
      <c r="H18" s="17">
        <v>194</v>
      </c>
      <c r="I18" s="9">
        <v>332</v>
      </c>
      <c r="J18" s="14">
        <v>1.7113402061855669</v>
      </c>
      <c r="K18" s="5">
        <v>0.73777777777777775</v>
      </c>
      <c r="L18" s="21">
        <v>98.125211693263765</v>
      </c>
      <c r="M18" s="9">
        <v>58</v>
      </c>
      <c r="N18" s="9">
        <v>70</v>
      </c>
      <c r="O18" s="9">
        <v>30</v>
      </c>
      <c r="P18" s="9">
        <v>89</v>
      </c>
      <c r="Q18" s="20">
        <v>40.460282876712384</v>
      </c>
      <c r="R18" s="20">
        <v>48.066883594520618</v>
      </c>
      <c r="S18" s="20">
        <v>17.684795104201964</v>
      </c>
      <c r="T18" s="6">
        <v>19036.29106849317</v>
      </c>
      <c r="U18" s="6">
        <v>2207.4085479452092</v>
      </c>
      <c r="V18" s="6">
        <v>3254.1907384109572</v>
      </c>
      <c r="W18" s="6">
        <v>2928.1822076712342</v>
      </c>
      <c r="X18" s="6">
        <v>1606.4960350684926</v>
      </c>
      <c r="Y18" s="6">
        <v>13454.830635287693</v>
      </c>
      <c r="Z18" s="6">
        <v>5178.9162082191851</v>
      </c>
      <c r="AA18" s="6">
        <v>1442.0065078356185</v>
      </c>
      <c r="AB18" s="6">
        <v>1573.9467642739746</v>
      </c>
      <c r="AC18" s="6">
        <v>2071.9210395821115</v>
      </c>
      <c r="AD18" s="6">
        <v>1066.7921943215308</v>
      </c>
      <c r="AE18" s="6">
        <v>610.58958044330529</v>
      </c>
      <c r="AF18" s="6">
        <v>4445.5666659818307</v>
      </c>
      <c r="AG18" s="6">
        <v>584.3263216438354</v>
      </c>
      <c r="AH18" s="6">
        <v>2266.9272898630165</v>
      </c>
      <c r="AI18" s="6">
        <v>3662.410701369864</v>
      </c>
      <c r="AJ18" s="6">
        <v>1815.3941917808245</v>
      </c>
      <c r="AK18" s="6">
        <v>2176.4888473416372</v>
      </c>
      <c r="AL18" s="6">
        <v>1320.4302887368851</v>
      </c>
      <c r="AM18" s="6">
        <v>639.14134368531904</v>
      </c>
      <c r="AN18" s="6">
        <v>4192.9980248936981</v>
      </c>
      <c r="AO18" s="6">
        <v>37767.627601424705</v>
      </c>
      <c r="AP18" s="6">
        <v>15674.232275261475</v>
      </c>
      <c r="AQ18" s="6">
        <v>22093.395326163223</v>
      </c>
      <c r="AR18" s="6">
        <v>2886.9503493195007</v>
      </c>
      <c r="AS18" s="6">
        <v>2435.0863337055939</v>
      </c>
      <c r="AT18" s="6">
        <v>2048.4691836343663</v>
      </c>
      <c r="AU18" s="6">
        <v>2203.1106175301329</v>
      </c>
      <c r="AV18" s="6">
        <v>9573.6164841895952</v>
      </c>
      <c r="AW18" s="6">
        <v>12519.778841973635</v>
      </c>
      <c r="AX18" s="27">
        <v>4.0916021917808276</v>
      </c>
      <c r="AY18" s="27">
        <v>4.4150470890410993</v>
      </c>
      <c r="AZ18">
        <v>441</v>
      </c>
      <c r="BA18" s="9">
        <v>13</v>
      </c>
      <c r="BB18" s="4">
        <v>194</v>
      </c>
      <c r="BC18" s="9">
        <v>8</v>
      </c>
      <c r="BD18" s="9">
        <v>6</v>
      </c>
      <c r="BE18" s="4">
        <v>247</v>
      </c>
      <c r="BF18" s="9">
        <v>13</v>
      </c>
      <c r="BG18" s="9">
        <v>11</v>
      </c>
      <c r="BH18" s="24">
        <v>562.08332853664729</v>
      </c>
      <c r="BI18" s="24">
        <v>364.30472690010828</v>
      </c>
      <c r="BJ18" s="9">
        <v>9</v>
      </c>
      <c r="BK18" s="30">
        <v>32.440541095890353</v>
      </c>
      <c r="BL18" s="15">
        <v>4.2905034794520569</v>
      </c>
      <c r="BM18" s="15">
        <v>7624.9649701852504</v>
      </c>
      <c r="BN18" s="36">
        <v>124</v>
      </c>
      <c r="BO18" s="9">
        <v>0</v>
      </c>
      <c r="BP18" s="20">
        <v>2.8975077803703613</v>
      </c>
      <c r="BQ18" s="20">
        <v>178.17254295292921</v>
      </c>
    </row>
    <row r="19" spans="1:69" x14ac:dyDescent="0.25">
      <c r="A19" s="43">
        <v>41165</v>
      </c>
      <c r="B19" s="17">
        <v>2012</v>
      </c>
      <c r="C19" s="4">
        <v>9</v>
      </c>
      <c r="D19" s="4">
        <v>5</v>
      </c>
      <c r="E19" s="5">
        <v>0.78</v>
      </c>
      <c r="F19" s="5">
        <v>0.88</v>
      </c>
      <c r="G19" s="10">
        <v>2.1205479452055167</v>
      </c>
      <c r="H19" s="17">
        <v>166</v>
      </c>
      <c r="I19" s="9">
        <v>306</v>
      </c>
      <c r="J19" s="14">
        <v>1.8433734939759037</v>
      </c>
      <c r="K19" s="5">
        <v>0.68</v>
      </c>
      <c r="L19" s="21">
        <v>106.60727515959742</v>
      </c>
      <c r="M19" s="9">
        <v>55</v>
      </c>
      <c r="N19" s="9">
        <v>68</v>
      </c>
      <c r="O19" s="9">
        <v>27</v>
      </c>
      <c r="P19" s="9">
        <v>78</v>
      </c>
      <c r="Q19" s="20">
        <v>38.690358912128353</v>
      </c>
      <c r="R19" s="20">
        <v>48.456651853150738</v>
      </c>
      <c r="S19" s="20">
        <v>19.631976350263457</v>
      </c>
      <c r="T19" s="6">
        <v>17696.807676493172</v>
      </c>
      <c r="U19" s="6">
        <v>1908.7233300164417</v>
      </c>
      <c r="V19" s="6">
        <v>2849.3354970518781</v>
      </c>
      <c r="W19" s="6">
        <v>2873.4994849315081</v>
      </c>
      <c r="X19" s="6">
        <v>1426.8652816327885</v>
      </c>
      <c r="Y19" s="6">
        <v>12455.830742893439</v>
      </c>
      <c r="Z19" s="6">
        <v>4758.914146191787</v>
      </c>
      <c r="AA19" s="6">
        <v>1308.3296000350699</v>
      </c>
      <c r="AB19" s="6">
        <v>1531.2941553205496</v>
      </c>
      <c r="AC19" s="6">
        <v>1823.3520258982635</v>
      </c>
      <c r="AD19" s="6">
        <v>1003.514091726962</v>
      </c>
      <c r="AE19" s="6">
        <v>558.71711208409886</v>
      </c>
      <c r="AF19" s="6">
        <v>4212.9546718380825</v>
      </c>
      <c r="AG19" s="6">
        <v>550.9806623999998</v>
      </c>
      <c r="AH19" s="6">
        <v>2020.496839890413</v>
      </c>
      <c r="AI19" s="6">
        <v>3416.7533779726036</v>
      </c>
      <c r="AJ19" s="6">
        <v>1652.3417308931525</v>
      </c>
      <c r="AK19" s="6">
        <v>1934.0771835732289</v>
      </c>
      <c r="AL19" s="6">
        <v>1339.4157691502603</v>
      </c>
      <c r="AM19" s="6">
        <v>531.57693507911449</v>
      </c>
      <c r="AN19" s="6">
        <v>3835.5027233535657</v>
      </c>
      <c r="AO19" s="6">
        <v>34844.64151921319</v>
      </c>
      <c r="AP19" s="6">
        <v>14340.353381128103</v>
      </c>
      <c r="AQ19" s="6">
        <v>20504.288138085089</v>
      </c>
      <c r="AR19" s="6">
        <v>2843.9992249455572</v>
      </c>
      <c r="AS19" s="6">
        <v>2137.8421926437495</v>
      </c>
      <c r="AT19" s="6">
        <v>1985.627793019215</v>
      </c>
      <c r="AU19" s="6">
        <v>2125.5670253414874</v>
      </c>
      <c r="AV19" s="6">
        <v>9093.0362359500105</v>
      </c>
      <c r="AW19" s="6">
        <v>11411.251902135078</v>
      </c>
      <c r="AX19" s="27">
        <v>4.1631125917808269</v>
      </c>
      <c r="AY19" s="27">
        <v>4.6728535890411003</v>
      </c>
      <c r="AZ19">
        <v>394</v>
      </c>
      <c r="BA19" s="9">
        <v>11</v>
      </c>
      <c r="BB19" s="4">
        <v>166</v>
      </c>
      <c r="BC19" s="9">
        <v>8</v>
      </c>
      <c r="BD19" s="9">
        <v>5</v>
      </c>
      <c r="BE19" s="4">
        <v>228</v>
      </c>
      <c r="BF19" s="9">
        <v>13</v>
      </c>
      <c r="BG19" s="9">
        <v>11</v>
      </c>
      <c r="BH19" s="24">
        <v>559.91628570488115</v>
      </c>
      <c r="BI19" s="24">
        <v>356.37718207466571</v>
      </c>
      <c r="BJ19" s="9">
        <v>7</v>
      </c>
      <c r="BK19" s="30">
        <v>32.985492630136925</v>
      </c>
      <c r="BL19" s="15">
        <v>4.5461123024657555</v>
      </c>
      <c r="BM19" s="15">
        <v>7491.6287257651766</v>
      </c>
      <c r="BN19" s="36">
        <v>124</v>
      </c>
      <c r="BO19" s="9">
        <v>0</v>
      </c>
      <c r="BP19" s="20">
        <v>2.736959997439119</v>
      </c>
      <c r="BQ19" s="20">
        <v>165.35716240391201</v>
      </c>
    </row>
    <row r="20" spans="1:69" x14ac:dyDescent="0.25">
      <c r="A20" s="43">
        <v>41164</v>
      </c>
      <c r="B20" s="17">
        <v>2012</v>
      </c>
      <c r="C20" s="4">
        <v>9</v>
      </c>
      <c r="D20" s="4">
        <v>4</v>
      </c>
      <c r="E20" s="5">
        <v>0.78</v>
      </c>
      <c r="F20" s="5">
        <v>0.84</v>
      </c>
      <c r="G20" s="10">
        <v>2.1178082191781193</v>
      </c>
      <c r="H20" s="17">
        <v>160</v>
      </c>
      <c r="I20" s="9">
        <v>283</v>
      </c>
      <c r="J20" s="14">
        <v>1.76875</v>
      </c>
      <c r="K20" s="5">
        <v>0.62888888888888894</v>
      </c>
      <c r="L20" s="21">
        <v>104.52414575342478</v>
      </c>
      <c r="M20" s="9">
        <v>51</v>
      </c>
      <c r="N20" s="9">
        <v>63</v>
      </c>
      <c r="O20" s="9">
        <v>25</v>
      </c>
      <c r="P20" s="9">
        <v>76</v>
      </c>
      <c r="Q20" s="20">
        <v>37.39692284739251</v>
      </c>
      <c r="R20" s="20">
        <v>50.885661171550744</v>
      </c>
      <c r="S20" s="20">
        <v>18.539589127613578</v>
      </c>
      <c r="T20" s="6">
        <v>16723.863320547964</v>
      </c>
      <c r="U20" s="6">
        <v>1872.6029942794553</v>
      </c>
      <c r="V20" s="6">
        <v>2761.2899723614664</v>
      </c>
      <c r="W20" s="6">
        <v>3008.4653587068501</v>
      </c>
      <c r="X20" s="6">
        <v>1345.3430824567231</v>
      </c>
      <c r="Y20" s="6">
        <v>11481.367901302379</v>
      </c>
      <c r="Z20" s="6">
        <v>4263.2492046027464</v>
      </c>
      <c r="AA20" s="6">
        <v>1272.1415292887687</v>
      </c>
      <c r="AB20" s="6">
        <v>1409.008773698632</v>
      </c>
      <c r="AC20" s="6">
        <v>1664.6358518612749</v>
      </c>
      <c r="AD20" s="6">
        <v>1002.4304578055677</v>
      </c>
      <c r="AE20" s="6">
        <v>506.28335741500524</v>
      </c>
      <c r="AF20" s="6">
        <v>3771.049840508299</v>
      </c>
      <c r="AG20" s="6">
        <v>477.1715738794519</v>
      </c>
      <c r="AH20" s="6">
        <v>1858.8536644383582</v>
      </c>
      <c r="AI20" s="6">
        <v>3175.7484424931517</v>
      </c>
      <c r="AJ20" s="6">
        <v>1527.9917368109607</v>
      </c>
      <c r="AK20" s="6">
        <v>1742.1962958846559</v>
      </c>
      <c r="AL20" s="6">
        <v>1258.1517125541402</v>
      </c>
      <c r="AM20" s="6">
        <v>512.68941211953108</v>
      </c>
      <c r="AN20" s="6">
        <v>3526.7279970635955</v>
      </c>
      <c r="AO20" s="6">
        <v>32580.631240039489</v>
      </c>
      <c r="AP20" s="6">
        <v>13801.485501165213</v>
      </c>
      <c r="AQ20" s="6">
        <v>18779.145738874271</v>
      </c>
      <c r="AR20" s="6">
        <v>2797.5080964571166</v>
      </c>
      <c r="AS20" s="6">
        <v>2092.5336481775439</v>
      </c>
      <c r="AT20" s="6">
        <v>1961.6545270721545</v>
      </c>
      <c r="AU20" s="6">
        <v>2039.0532559472649</v>
      </c>
      <c r="AV20" s="6">
        <v>8890.7495276540794</v>
      </c>
      <c r="AW20" s="6">
        <v>9888.3962112201989</v>
      </c>
      <c r="AX20" s="27">
        <v>4.2515299726027456</v>
      </c>
      <c r="AY20" s="27">
        <v>4.5729410273972642</v>
      </c>
      <c r="AZ20">
        <v>375</v>
      </c>
      <c r="BA20" s="9">
        <v>11</v>
      </c>
      <c r="BB20" s="4">
        <v>160</v>
      </c>
      <c r="BC20" s="9">
        <v>7</v>
      </c>
      <c r="BD20" s="9">
        <v>4</v>
      </c>
      <c r="BE20" s="4">
        <v>215</v>
      </c>
      <c r="BF20" s="9">
        <v>12</v>
      </c>
      <c r="BG20" s="9">
        <v>11</v>
      </c>
      <c r="BH20" s="24">
        <v>489.16301592984644</v>
      </c>
      <c r="BI20" s="24">
        <v>339.47461554829073</v>
      </c>
      <c r="BJ20" s="9">
        <v>7</v>
      </c>
      <c r="BK20" s="30">
        <v>30.508377986301316</v>
      </c>
      <c r="BL20" s="15">
        <v>4.3431397205479474</v>
      </c>
      <c r="BM20" s="15">
        <v>7507.0540062322516</v>
      </c>
      <c r="BN20" s="36">
        <v>124</v>
      </c>
      <c r="BO20" s="9">
        <v>0</v>
      </c>
      <c r="BP20" s="20">
        <v>2.5015333209650663</v>
      </c>
      <c r="BQ20" s="20">
        <v>151.44472370059896</v>
      </c>
    </row>
    <row r="21" spans="1:69" x14ac:dyDescent="0.25">
      <c r="A21" s="43">
        <v>41163</v>
      </c>
      <c r="B21" s="17">
        <v>2012</v>
      </c>
      <c r="C21" s="4">
        <v>9</v>
      </c>
      <c r="D21" s="4">
        <v>3</v>
      </c>
      <c r="E21" s="5">
        <v>0.78</v>
      </c>
      <c r="F21" s="5">
        <v>0.73333333333333339</v>
      </c>
      <c r="G21" s="10">
        <v>2.115068493150722</v>
      </c>
      <c r="H21" s="17">
        <v>151</v>
      </c>
      <c r="I21" s="9">
        <v>239</v>
      </c>
      <c r="J21" s="14">
        <v>1.5827814569536425</v>
      </c>
      <c r="K21" s="5">
        <v>0.53111111111111109</v>
      </c>
      <c r="L21" s="21">
        <v>98.906280886147258</v>
      </c>
      <c r="M21" s="9">
        <v>41</v>
      </c>
      <c r="N21" s="9">
        <v>51</v>
      </c>
      <c r="O21" s="9">
        <v>20</v>
      </c>
      <c r="P21" s="9">
        <v>65</v>
      </c>
      <c r="Q21" s="20">
        <v>37.750329284097731</v>
      </c>
      <c r="R21" s="20">
        <v>53.068307277698693</v>
      </c>
      <c r="S21" s="20">
        <v>18.012045087426788</v>
      </c>
      <c r="T21" s="6">
        <v>14934.848413808235</v>
      </c>
      <c r="U21" s="6">
        <v>1708.6110763835641</v>
      </c>
      <c r="V21" s="6">
        <v>2360.1565143320536</v>
      </c>
      <c r="W21" s="6">
        <v>3008.3767566904121</v>
      </c>
      <c r="X21" s="6">
        <v>1223.1166248749585</v>
      </c>
      <c r="Y21" s="6">
        <v>10051.809594294376</v>
      </c>
      <c r="Z21" s="6">
        <v>3473.030294136991</v>
      </c>
      <c r="AA21" s="6">
        <v>1061.3661455539739</v>
      </c>
      <c r="AB21" s="6">
        <v>1170.7829306827412</v>
      </c>
      <c r="AC21" s="6">
        <v>1501.8932081644693</v>
      </c>
      <c r="AD21" s="6">
        <v>1079.3465381418139</v>
      </c>
      <c r="AE21" s="6">
        <v>464.72721976661063</v>
      </c>
      <c r="AF21" s="6">
        <v>2659.2124043008125</v>
      </c>
      <c r="AG21" s="6">
        <v>413.10005681095873</v>
      </c>
      <c r="AH21" s="6">
        <v>1548.5767623890426</v>
      </c>
      <c r="AI21" s="6">
        <v>2582.5901549589053</v>
      </c>
      <c r="AJ21" s="6">
        <v>1269.1413882739744</v>
      </c>
      <c r="AK21" s="6">
        <v>1528.7805727599143</v>
      </c>
      <c r="AL21" s="6">
        <v>1256.5847559630358</v>
      </c>
      <c r="AM21" s="6">
        <v>478.84497411341584</v>
      </c>
      <c r="AN21" s="6">
        <v>2549.1980595965156</v>
      </c>
      <c r="AO21" s="6">
        <v>28162.047222998386</v>
      </c>
      <c r="AP21" s="6">
        <v>12901.827164806684</v>
      </c>
      <c r="AQ21" s="6">
        <v>15260.220058191704</v>
      </c>
      <c r="AR21" s="6">
        <v>2745.9754028783373</v>
      </c>
      <c r="AS21" s="6">
        <v>1881.7211187927289</v>
      </c>
      <c r="AT21" s="6">
        <v>1875.6123347809835</v>
      </c>
      <c r="AU21" s="6">
        <v>1982.1480260019375</v>
      </c>
      <c r="AV21" s="6">
        <v>8485.4568824539874</v>
      </c>
      <c r="AW21" s="6">
        <v>6774.7631757377148</v>
      </c>
      <c r="AX21" s="27">
        <v>4.0903623123287725</v>
      </c>
      <c r="AY21" s="27">
        <v>4.4911509041095936</v>
      </c>
      <c r="AZ21">
        <v>328</v>
      </c>
      <c r="BA21" s="9">
        <v>10</v>
      </c>
      <c r="BB21" s="4">
        <v>151</v>
      </c>
      <c r="BC21" s="9">
        <v>7</v>
      </c>
      <c r="BD21" s="9">
        <v>4</v>
      </c>
      <c r="BE21" s="4">
        <v>177</v>
      </c>
      <c r="BF21" s="9">
        <v>9</v>
      </c>
      <c r="BG21" s="9">
        <v>9</v>
      </c>
      <c r="BH21" s="24">
        <v>480.18641625742828</v>
      </c>
      <c r="BI21" s="24">
        <v>309.75935248198925</v>
      </c>
      <c r="BJ21" s="9">
        <v>7</v>
      </c>
      <c r="BK21" s="30">
        <v>30.353248109588989</v>
      </c>
      <c r="BL21" s="15">
        <v>4.6031395857534267</v>
      </c>
      <c r="BM21" s="15">
        <v>7541.0883730979313</v>
      </c>
      <c r="BN21" s="36">
        <v>124</v>
      </c>
      <c r="BO21" s="9">
        <v>0</v>
      </c>
      <c r="BP21" s="20">
        <v>2.0236097633639982</v>
      </c>
      <c r="BQ21" s="20">
        <v>123.06629079186858</v>
      </c>
    </row>
    <row r="22" spans="1:69" x14ac:dyDescent="0.25">
      <c r="A22" s="43">
        <v>41162</v>
      </c>
      <c r="B22" s="17">
        <v>2012</v>
      </c>
      <c r="C22" s="4">
        <v>9</v>
      </c>
      <c r="D22" s="4">
        <v>2</v>
      </c>
      <c r="E22" s="5">
        <v>0.78</v>
      </c>
      <c r="F22" s="5">
        <v>0.73333333333333339</v>
      </c>
      <c r="G22" s="10">
        <v>2.1123287671233246</v>
      </c>
      <c r="H22" s="17">
        <v>147</v>
      </c>
      <c r="I22" s="9">
        <v>246</v>
      </c>
      <c r="J22" s="14">
        <v>1.6734693877551021</v>
      </c>
      <c r="K22" s="5">
        <v>0.54666666666666663</v>
      </c>
      <c r="L22" s="21">
        <v>96.127941170813656</v>
      </c>
      <c r="M22" s="9">
        <v>46</v>
      </c>
      <c r="N22" s="9">
        <v>56</v>
      </c>
      <c r="O22" s="9">
        <v>22</v>
      </c>
      <c r="P22" s="9">
        <v>69</v>
      </c>
      <c r="Q22" s="20">
        <v>37.386561701853388</v>
      </c>
      <c r="R22" s="20">
        <v>51.559657586450868</v>
      </c>
      <c r="S22" s="20">
        <v>17.587299924621821</v>
      </c>
      <c r="T22" s="6">
        <v>14130.807352109607</v>
      </c>
      <c r="U22" s="6">
        <v>1604.8102207123313</v>
      </c>
      <c r="V22" s="6">
        <v>2365.0529376368208</v>
      </c>
      <c r="W22" s="6">
        <v>2956.5697336767134</v>
      </c>
      <c r="X22" s="6">
        <v>1259.5831364593969</v>
      </c>
      <c r="Y22" s="6">
        <v>9154.411765049008</v>
      </c>
      <c r="Z22" s="6">
        <v>3813.4292935890458</v>
      </c>
      <c r="AA22" s="6">
        <v>1134.3124669019192</v>
      </c>
      <c r="AB22" s="6">
        <v>1213.5236947989056</v>
      </c>
      <c r="AC22" s="6">
        <v>1447.4615936625012</v>
      </c>
      <c r="AD22" s="6">
        <v>1078.2607311671754</v>
      </c>
      <c r="AE22" s="6">
        <v>461.17295897932524</v>
      </c>
      <c r="AF22" s="6">
        <v>3174.370171480869</v>
      </c>
      <c r="AG22" s="6">
        <v>452.51825898082177</v>
      </c>
      <c r="AH22" s="6">
        <v>1650.7311391561664</v>
      </c>
      <c r="AI22" s="6">
        <v>2752.106977972604</v>
      </c>
      <c r="AJ22" s="6">
        <v>1270.3249562301385</v>
      </c>
      <c r="AK22" s="6">
        <v>1539.7255634262945</v>
      </c>
      <c r="AL22" s="6">
        <v>1243.45730569375</v>
      </c>
      <c r="AM22" s="6">
        <v>450.82283362533803</v>
      </c>
      <c r="AN22" s="6">
        <v>2891.6756295943487</v>
      </c>
      <c r="AO22" s="6">
        <v>28022.564360451539</v>
      </c>
      <c r="AP22" s="6">
        <v>12802.106794327316</v>
      </c>
      <c r="AQ22" s="6">
        <v>15220.457566124225</v>
      </c>
      <c r="AR22" s="6">
        <v>2747.6296953632482</v>
      </c>
      <c r="AS22" s="6">
        <v>1915.3984583470558</v>
      </c>
      <c r="AT22" s="6">
        <v>1866.162533104671</v>
      </c>
      <c r="AU22" s="6">
        <v>1972.7981136818512</v>
      </c>
      <c r="AV22" s="6">
        <v>8501.9888004968252</v>
      </c>
      <c r="AW22" s="6">
        <v>6718.4687656273982</v>
      </c>
      <c r="AX22" s="27">
        <v>4.2549004273972653</v>
      </c>
      <c r="AY22" s="27">
        <v>4.5225482671232919</v>
      </c>
      <c r="AZ22">
        <v>340</v>
      </c>
      <c r="BA22" s="9">
        <v>10</v>
      </c>
      <c r="BB22" s="4">
        <v>147</v>
      </c>
      <c r="BC22" s="9">
        <v>7</v>
      </c>
      <c r="BD22" s="9">
        <v>4</v>
      </c>
      <c r="BE22" s="4">
        <v>193</v>
      </c>
      <c r="BF22" s="9">
        <v>9</v>
      </c>
      <c r="BG22" s="9">
        <v>10</v>
      </c>
      <c r="BH22" s="24">
        <v>492.47118289457313</v>
      </c>
      <c r="BI22" s="24">
        <v>294.0466859708344</v>
      </c>
      <c r="BJ22" s="9">
        <v>6</v>
      </c>
      <c r="BK22" s="30">
        <v>31.502735753424606</v>
      </c>
      <c r="BL22" s="15">
        <v>4.2679082871232898</v>
      </c>
      <c r="BM22" s="15">
        <v>7476.3915268282371</v>
      </c>
      <c r="BN22" s="36">
        <v>124</v>
      </c>
      <c r="BO22" s="9">
        <v>0</v>
      </c>
      <c r="BP22" s="20">
        <v>2.0358026344001954</v>
      </c>
      <c r="BQ22" s="20">
        <v>122.74562553325988</v>
      </c>
    </row>
    <row r="23" spans="1:69" x14ac:dyDescent="0.25">
      <c r="A23" s="43">
        <v>41161</v>
      </c>
      <c r="B23" s="17">
        <v>2012</v>
      </c>
      <c r="C23" s="4">
        <v>9</v>
      </c>
      <c r="D23" s="4">
        <v>1</v>
      </c>
      <c r="E23" s="5">
        <v>0.78</v>
      </c>
      <c r="F23" s="5">
        <v>0.76</v>
      </c>
      <c r="G23" s="10">
        <v>2.1095890410959273</v>
      </c>
      <c r="H23" s="17">
        <v>155</v>
      </c>
      <c r="I23" s="9">
        <v>243</v>
      </c>
      <c r="J23" s="14">
        <v>1.5677419354838709</v>
      </c>
      <c r="K23" s="5">
        <v>0.54</v>
      </c>
      <c r="L23" s="21">
        <v>97.499862901988607</v>
      </c>
      <c r="M23" s="9">
        <v>44</v>
      </c>
      <c r="N23" s="9">
        <v>54</v>
      </c>
      <c r="O23" s="9">
        <v>22</v>
      </c>
      <c r="P23" s="9">
        <v>65</v>
      </c>
      <c r="Q23" s="20">
        <v>38.020036790606703</v>
      </c>
      <c r="R23" s="20">
        <v>47.851347564134556</v>
      </c>
      <c r="S23" s="20">
        <v>19.463467419009508</v>
      </c>
      <c r="T23" s="6">
        <v>15112.478749808235</v>
      </c>
      <c r="U23" s="6">
        <v>1737.9304372602771</v>
      </c>
      <c r="V23" s="6">
        <v>2511.0431428103007</v>
      </c>
      <c r="W23" s="6">
        <v>2979.4679427945225</v>
      </c>
      <c r="X23" s="6">
        <v>1290.3092036383557</v>
      </c>
      <c r="Y23" s="6">
        <v>10069.588897825333</v>
      </c>
      <c r="Z23" s="6">
        <v>3725.9636054794569</v>
      </c>
      <c r="AA23" s="6">
        <v>1052.7296464109602</v>
      </c>
      <c r="AB23" s="6">
        <v>1265.125382235618</v>
      </c>
      <c r="AC23" s="6">
        <v>1600.8691480093582</v>
      </c>
      <c r="AD23" s="6">
        <v>1062.4191645499127</v>
      </c>
      <c r="AE23" s="6">
        <v>484.41861232714029</v>
      </c>
      <c r="AF23" s="6">
        <v>2896.1117092396239</v>
      </c>
      <c r="AG23" s="6">
        <v>413.614787178082</v>
      </c>
      <c r="AH23" s="6">
        <v>1623.8597365479468</v>
      </c>
      <c r="AI23" s="6">
        <v>2811.2709945205488</v>
      </c>
      <c r="AJ23" s="6">
        <v>1276.2084111780837</v>
      </c>
      <c r="AK23" s="6">
        <v>1628.1399436577324</v>
      </c>
      <c r="AL23" s="6">
        <v>1289.4122766455148</v>
      </c>
      <c r="AM23" s="6">
        <v>486.75412574986319</v>
      </c>
      <c r="AN23" s="6">
        <v>2720.6475833715504</v>
      </c>
      <c r="AO23" s="6">
        <v>29019.181750619209</v>
      </c>
      <c r="AP23" s="6">
        <v>13332.8335601827</v>
      </c>
      <c r="AQ23" s="6">
        <v>15686.348190436507</v>
      </c>
      <c r="AR23" s="6">
        <v>2785.896919186564</v>
      </c>
      <c r="AS23" s="6">
        <v>1920.2392535131546</v>
      </c>
      <c r="AT23" s="6">
        <v>1879.4270948961898</v>
      </c>
      <c r="AU23" s="6">
        <v>1959.3672744101923</v>
      </c>
      <c r="AV23" s="6">
        <v>8544.9305420060991</v>
      </c>
      <c r="AW23" s="6">
        <v>7141.4176484304098</v>
      </c>
      <c r="AX23" s="27">
        <v>4.3855724383561698</v>
      </c>
      <c r="AY23" s="27">
        <v>4.522254041095894</v>
      </c>
      <c r="AZ23">
        <v>340</v>
      </c>
      <c r="BA23" s="9">
        <v>11</v>
      </c>
      <c r="BB23" s="4">
        <v>155</v>
      </c>
      <c r="BC23" s="9">
        <v>7</v>
      </c>
      <c r="BD23" s="9">
        <v>5</v>
      </c>
      <c r="BE23" s="4">
        <v>185</v>
      </c>
      <c r="BF23" s="9">
        <v>11</v>
      </c>
      <c r="BG23" s="9">
        <v>10</v>
      </c>
      <c r="BH23" s="24">
        <v>524.96673207043966</v>
      </c>
      <c r="BI23" s="24">
        <v>357.30727255467366</v>
      </c>
      <c r="BJ23" s="9">
        <v>7</v>
      </c>
      <c r="BK23" s="30">
        <v>33.0662461643835</v>
      </c>
      <c r="BL23" s="15">
        <v>4.267771441095892</v>
      </c>
      <c r="BM23" s="15">
        <v>7560.0169193392012</v>
      </c>
      <c r="BN23" s="36">
        <v>124</v>
      </c>
      <c r="BO23" s="9">
        <v>0</v>
      </c>
      <c r="BP23" s="20">
        <v>2.0749091381408715</v>
      </c>
      <c r="BQ23" s="20">
        <v>126.50280798739119</v>
      </c>
    </row>
    <row r="24" spans="1:69" x14ac:dyDescent="0.25">
      <c r="A24" s="43">
        <v>41160</v>
      </c>
      <c r="B24" s="17">
        <v>2012</v>
      </c>
      <c r="C24" s="4">
        <v>9</v>
      </c>
      <c r="D24" s="4">
        <v>7</v>
      </c>
      <c r="E24" s="5">
        <v>0.78</v>
      </c>
      <c r="F24" s="5">
        <v>0.96666666666666667</v>
      </c>
      <c r="G24" s="10">
        <v>2.1068493150685299</v>
      </c>
      <c r="H24" s="17">
        <v>197</v>
      </c>
      <c r="I24" s="9">
        <v>328</v>
      </c>
      <c r="J24" s="14">
        <v>1.6649746192893402</v>
      </c>
      <c r="K24" s="5">
        <v>0.72888888888888892</v>
      </c>
      <c r="L24" s="21">
        <v>100.20304711383085</v>
      </c>
      <c r="M24" s="9">
        <v>57</v>
      </c>
      <c r="N24" s="9">
        <v>69</v>
      </c>
      <c r="O24" s="9">
        <v>29</v>
      </c>
      <c r="P24" s="9">
        <v>88</v>
      </c>
      <c r="Q24" s="20">
        <v>38.172226630137047</v>
      </c>
      <c r="R24" s="20">
        <v>51.63404783433166</v>
      </c>
      <c r="S24" s="20">
        <v>18.716905870386078</v>
      </c>
      <c r="T24" s="6">
        <v>19740.000281424676</v>
      </c>
      <c r="U24" s="6">
        <v>2225.4200308493187</v>
      </c>
      <c r="V24" s="6">
        <v>3038.4068829948483</v>
      </c>
      <c r="W24" s="6">
        <v>2729.4225435616449</v>
      </c>
      <c r="X24" s="6">
        <v>1527.5348855092598</v>
      </c>
      <c r="Y24" s="6">
        <v>14670.056000208244</v>
      </c>
      <c r="Z24" s="6">
        <v>4809.7005553972676</v>
      </c>
      <c r="AA24" s="6">
        <v>1497.3873871956182</v>
      </c>
      <c r="AB24" s="6">
        <v>1647.0877165939748</v>
      </c>
      <c r="AC24" s="6">
        <v>1933.3811716069813</v>
      </c>
      <c r="AD24" s="6">
        <v>1007.5821489975539</v>
      </c>
      <c r="AE24" s="6">
        <v>580.33011858277939</v>
      </c>
      <c r="AF24" s="6">
        <v>4432.8822199995457</v>
      </c>
      <c r="AG24" s="6">
        <v>569.86970538082176</v>
      </c>
      <c r="AH24" s="6">
        <v>2260.8953947178102</v>
      </c>
      <c r="AI24" s="6">
        <v>3625.07088131507</v>
      </c>
      <c r="AJ24" s="6">
        <v>1660.9897570191804</v>
      </c>
      <c r="AK24" s="6">
        <v>2044.0544195290508</v>
      </c>
      <c r="AL24" s="6">
        <v>1237.7634868512523</v>
      </c>
      <c r="AM24" s="6">
        <v>626.40053106060668</v>
      </c>
      <c r="AN24" s="6">
        <v>4208.6073009919728</v>
      </c>
      <c r="AO24" s="6">
        <v>38036.421709893737</v>
      </c>
      <c r="AP24" s="6">
        <v>14724.876188693976</v>
      </c>
      <c r="AQ24" s="6">
        <v>23311.545521199761</v>
      </c>
      <c r="AR24" s="6">
        <v>2843.3908473176994</v>
      </c>
      <c r="AS24" s="6">
        <v>2348.908152403299</v>
      </c>
      <c r="AT24" s="6">
        <v>2029.9860660433696</v>
      </c>
      <c r="AU24" s="6">
        <v>2139.3693877238152</v>
      </c>
      <c r="AV24" s="6">
        <v>9361.6544534881832</v>
      </c>
      <c r="AW24" s="6">
        <v>13949.891067711578</v>
      </c>
      <c r="AX24" s="27">
        <v>4.156781128767129</v>
      </c>
      <c r="AY24" s="27">
        <v>4.5898571095890448</v>
      </c>
      <c r="AZ24">
        <v>440</v>
      </c>
      <c r="BA24" s="9">
        <v>13</v>
      </c>
      <c r="BB24" s="4">
        <v>197</v>
      </c>
      <c r="BC24" s="9">
        <v>9</v>
      </c>
      <c r="BD24" s="9">
        <v>6</v>
      </c>
      <c r="BE24" s="4">
        <v>243</v>
      </c>
      <c r="BF24" s="9">
        <v>14</v>
      </c>
      <c r="BG24" s="9">
        <v>11</v>
      </c>
      <c r="BH24" s="24">
        <v>555.48459228927049</v>
      </c>
      <c r="BI24" s="24">
        <v>362.27298757071134</v>
      </c>
      <c r="BJ24" s="9">
        <v>8</v>
      </c>
      <c r="BK24" s="30">
        <v>31.097120369862957</v>
      </c>
      <c r="BL24" s="15">
        <v>4.3029043024657554</v>
      </c>
      <c r="BM24" s="15">
        <v>7249.4808572646107</v>
      </c>
      <c r="BN24" s="36">
        <v>122</v>
      </c>
      <c r="BO24" s="9">
        <v>0</v>
      </c>
      <c r="BP24" s="20">
        <v>3.2156158461801527</v>
      </c>
      <c r="BQ24" s="20">
        <v>191.07824197704721</v>
      </c>
    </row>
    <row r="25" spans="1:69" x14ac:dyDescent="0.25">
      <c r="A25" s="43">
        <v>41159</v>
      </c>
      <c r="B25" s="17">
        <v>2012</v>
      </c>
      <c r="C25" s="4">
        <v>9</v>
      </c>
      <c r="D25" s="4">
        <v>6</v>
      </c>
      <c r="E25" s="5">
        <v>0.78</v>
      </c>
      <c r="F25" s="5">
        <v>1</v>
      </c>
      <c r="G25" s="10">
        <v>2.1041095890411325</v>
      </c>
      <c r="H25" s="17">
        <v>188</v>
      </c>
      <c r="I25" s="9">
        <v>334</v>
      </c>
      <c r="J25" s="14">
        <v>1.7765957446808511</v>
      </c>
      <c r="K25" s="5">
        <v>0.74222222222222223</v>
      </c>
      <c r="L25" s="21">
        <v>106.60095542990392</v>
      </c>
      <c r="M25" s="9">
        <v>58</v>
      </c>
      <c r="N25" s="9">
        <v>71</v>
      </c>
      <c r="O25" s="9">
        <v>29</v>
      </c>
      <c r="P25" s="9">
        <v>86</v>
      </c>
      <c r="Q25" s="20">
        <v>37.373213777636238</v>
      </c>
      <c r="R25" s="20">
        <v>54.279175867737436</v>
      </c>
      <c r="S25" s="20">
        <v>18.940084521694832</v>
      </c>
      <c r="T25" s="6">
        <v>20040.979620821938</v>
      </c>
      <c r="U25" s="6">
        <v>2299.6319868493192</v>
      </c>
      <c r="V25" s="6">
        <v>3419.1852241709571</v>
      </c>
      <c r="W25" s="6">
        <v>2746.5801005589055</v>
      </c>
      <c r="X25" s="6">
        <v>1716.0718082104106</v>
      </c>
      <c r="Y25" s="6">
        <v>14458.774474730984</v>
      </c>
      <c r="Z25" s="6">
        <v>4821.1445773150745</v>
      </c>
      <c r="AA25" s="6">
        <v>1574.0961001643857</v>
      </c>
      <c r="AB25" s="6">
        <v>1628.8472688657555</v>
      </c>
      <c r="AC25" s="6">
        <v>2010.1576962061611</v>
      </c>
      <c r="AD25" s="6">
        <v>1005.4446209405946</v>
      </c>
      <c r="AE25" s="6">
        <v>636.81368446114425</v>
      </c>
      <c r="AF25" s="6">
        <v>4371.6719447373152</v>
      </c>
      <c r="AG25" s="6">
        <v>577.36764138082162</v>
      </c>
      <c r="AH25" s="6">
        <v>2215.7190312328789</v>
      </c>
      <c r="AI25" s="6">
        <v>3901.3571857534257</v>
      </c>
      <c r="AJ25" s="6">
        <v>1738.1323397260296</v>
      </c>
      <c r="AK25" s="6">
        <v>2065.4517015639713</v>
      </c>
      <c r="AL25" s="6">
        <v>1222.0813177366354</v>
      </c>
      <c r="AM25" s="6">
        <v>613.54611286783427</v>
      </c>
      <c r="AN25" s="6">
        <v>4531.4970659247156</v>
      </c>
      <c r="AO25" s="6">
        <v>38797.275752109628</v>
      </c>
      <c r="AP25" s="6">
        <v>15435.332266716612</v>
      </c>
      <c r="AQ25" s="6">
        <v>23361.943485393014</v>
      </c>
      <c r="AR25" s="6">
        <v>2893.6507276073949</v>
      </c>
      <c r="AS25" s="6">
        <v>2383.7698639141745</v>
      </c>
      <c r="AT25" s="6">
        <v>2053.9037309115506</v>
      </c>
      <c r="AU25" s="6">
        <v>2204.7074536500741</v>
      </c>
      <c r="AV25" s="6">
        <v>9536.0317760831931</v>
      </c>
      <c r="AW25" s="6">
        <v>13825.911709309821</v>
      </c>
      <c r="AX25" s="27">
        <v>4.0971656219178136</v>
      </c>
      <c r="AY25" s="27">
        <v>4.4492465205479483</v>
      </c>
      <c r="AZ25">
        <v>432</v>
      </c>
      <c r="BA25" s="9">
        <v>13</v>
      </c>
      <c r="BB25" s="4">
        <v>188</v>
      </c>
      <c r="BC25" s="9">
        <v>9</v>
      </c>
      <c r="BD25" s="9">
        <v>6</v>
      </c>
      <c r="BE25" s="4">
        <v>244</v>
      </c>
      <c r="BF25" s="9">
        <v>13</v>
      </c>
      <c r="BG25" s="9">
        <v>12</v>
      </c>
      <c r="BH25" s="24">
        <v>628.86998401119195</v>
      </c>
      <c r="BI25" s="24">
        <v>374.222950984416</v>
      </c>
      <c r="BJ25" s="9">
        <v>8</v>
      </c>
      <c r="BK25" s="30">
        <v>30.368982575342415</v>
      </c>
      <c r="BL25" s="15">
        <v>4.5276035002739734</v>
      </c>
      <c r="BM25" s="15">
        <v>7289.0266213220521</v>
      </c>
      <c r="BN25" s="36">
        <v>122</v>
      </c>
      <c r="BO25" s="9">
        <v>0</v>
      </c>
      <c r="BP25" s="20">
        <v>3.2050841215278378</v>
      </c>
      <c r="BQ25" s="20">
        <v>191.49134004420503</v>
      </c>
    </row>
    <row r="26" spans="1:69" x14ac:dyDescent="0.25">
      <c r="A26" s="43">
        <v>41158</v>
      </c>
      <c r="B26" s="17">
        <v>2012</v>
      </c>
      <c r="C26" s="4">
        <v>9</v>
      </c>
      <c r="D26" s="4">
        <v>5</v>
      </c>
      <c r="E26" s="5">
        <v>0.78</v>
      </c>
      <c r="F26" s="5">
        <v>0.88</v>
      </c>
      <c r="G26" s="10">
        <v>2.1013698630137352</v>
      </c>
      <c r="H26" s="17">
        <v>181</v>
      </c>
      <c r="I26" s="9">
        <v>301</v>
      </c>
      <c r="J26" s="14">
        <v>1.6629834254143647</v>
      </c>
      <c r="K26" s="5">
        <v>0.66888888888888887</v>
      </c>
      <c r="L26" s="21">
        <v>98.203290078559078</v>
      </c>
      <c r="M26" s="9">
        <v>54</v>
      </c>
      <c r="N26" s="9">
        <v>67</v>
      </c>
      <c r="O26" s="9">
        <v>26</v>
      </c>
      <c r="P26" s="9">
        <v>80</v>
      </c>
      <c r="Q26" s="20">
        <v>37.036454321748039</v>
      </c>
      <c r="R26" s="20">
        <v>54.554932451001136</v>
      </c>
      <c r="S26" s="20">
        <v>19.133363592000027</v>
      </c>
      <c r="T26" s="6">
        <v>17774.795504219193</v>
      </c>
      <c r="U26" s="6">
        <v>2058.9240107835653</v>
      </c>
      <c r="V26" s="6">
        <v>2823.9940814455222</v>
      </c>
      <c r="W26" s="6">
        <v>2984.9504897095903</v>
      </c>
      <c r="X26" s="6">
        <v>1409.5955797931831</v>
      </c>
      <c r="Y26" s="6">
        <v>12615.179364054462</v>
      </c>
      <c r="Z26" s="6">
        <v>4481.4109729315123</v>
      </c>
      <c r="AA26" s="6">
        <v>1418.4282437260295</v>
      </c>
      <c r="AB26" s="6">
        <v>1530.6690873600021</v>
      </c>
      <c r="AC26" s="6">
        <v>1823.7826033602985</v>
      </c>
      <c r="AD26" s="6">
        <v>1081.2953830899339</v>
      </c>
      <c r="AE26" s="6">
        <v>556.66534848960521</v>
      </c>
      <c r="AF26" s="6">
        <v>3968.7649690777052</v>
      </c>
      <c r="AG26" s="6">
        <v>538.9014145315067</v>
      </c>
      <c r="AH26" s="6">
        <v>2139.9952736438377</v>
      </c>
      <c r="AI26" s="6">
        <v>3512.4188340547948</v>
      </c>
      <c r="AJ26" s="6">
        <v>1491.0627335013717</v>
      </c>
      <c r="AK26" s="6">
        <v>1840.1196571077917</v>
      </c>
      <c r="AL26" s="6">
        <v>1345.0144207077753</v>
      </c>
      <c r="AM26" s="6">
        <v>547.65381766844359</v>
      </c>
      <c r="AN26" s="6">
        <v>3949.5903602475</v>
      </c>
      <c r="AO26" s="6">
        <v>34946.606074751813</v>
      </c>
      <c r="AP26" s="6">
        <v>14413.071381372145</v>
      </c>
      <c r="AQ26" s="6">
        <v>20533.534693379668</v>
      </c>
      <c r="AR26" s="6">
        <v>2816.7224109157073</v>
      </c>
      <c r="AS26" s="6">
        <v>2208.2948738662499</v>
      </c>
      <c r="AT26" s="6">
        <v>1969.8979827636492</v>
      </c>
      <c r="AU26" s="6">
        <v>2105.3841827521078</v>
      </c>
      <c r="AV26" s="6">
        <v>9100.2994502977144</v>
      </c>
      <c r="AW26" s="6">
        <v>11433.235243081954</v>
      </c>
      <c r="AX26" s="27">
        <v>4.1136627287671281</v>
      </c>
      <c r="AY26" s="27">
        <v>4.6933554589041133</v>
      </c>
      <c r="AZ26">
        <v>408</v>
      </c>
      <c r="BA26" s="9">
        <v>13</v>
      </c>
      <c r="BB26" s="4">
        <v>181</v>
      </c>
      <c r="BC26" s="9">
        <v>8</v>
      </c>
      <c r="BD26" s="9">
        <v>6</v>
      </c>
      <c r="BE26" s="4">
        <v>227</v>
      </c>
      <c r="BF26" s="9">
        <v>12</v>
      </c>
      <c r="BG26" s="9">
        <v>11</v>
      </c>
      <c r="BH26" s="24">
        <v>558.34012217279633</v>
      </c>
      <c r="BI26" s="24">
        <v>350.74932468553419</v>
      </c>
      <c r="BJ26" s="9">
        <v>8</v>
      </c>
      <c r="BK26" s="30">
        <v>31.105177273972551</v>
      </c>
      <c r="BL26" s="15">
        <v>4.2585440416438374</v>
      </c>
      <c r="BM26" s="15">
        <v>7664.6382222398661</v>
      </c>
      <c r="BN26" s="36">
        <v>122</v>
      </c>
      <c r="BO26" s="9">
        <v>0</v>
      </c>
      <c r="BP26" s="20">
        <v>2.6789959418827047</v>
      </c>
      <c r="BQ26" s="20">
        <v>168.30766142114481</v>
      </c>
    </row>
    <row r="27" spans="1:69" x14ac:dyDescent="0.25">
      <c r="A27" s="43">
        <v>41157</v>
      </c>
      <c r="B27" s="17">
        <v>2012</v>
      </c>
      <c r="C27" s="4">
        <v>9</v>
      </c>
      <c r="D27" s="4">
        <v>4</v>
      </c>
      <c r="E27" s="5">
        <v>0.78</v>
      </c>
      <c r="F27" s="5">
        <v>0.84</v>
      </c>
      <c r="G27" s="10">
        <v>2.0986301369863378</v>
      </c>
      <c r="H27" s="17">
        <v>172</v>
      </c>
      <c r="I27" s="9">
        <v>283</v>
      </c>
      <c r="J27" s="14">
        <v>1.6453488372093024</v>
      </c>
      <c r="K27" s="5">
        <v>0.62888888888888894</v>
      </c>
      <c r="L27" s="21">
        <v>98.636851267282651</v>
      </c>
      <c r="M27" s="9">
        <v>49</v>
      </c>
      <c r="N27" s="9">
        <v>60</v>
      </c>
      <c r="O27" s="9">
        <v>25</v>
      </c>
      <c r="P27" s="9">
        <v>74</v>
      </c>
      <c r="Q27" s="20">
        <v>41.36991237903738</v>
      </c>
      <c r="R27" s="20">
        <v>48.258931502465821</v>
      </c>
      <c r="S27" s="20">
        <v>19.769253829737156</v>
      </c>
      <c r="T27" s="6">
        <v>16965.538417972617</v>
      </c>
      <c r="U27" s="6">
        <v>1838.9806433753454</v>
      </c>
      <c r="V27" s="6">
        <v>2800.5705779059713</v>
      </c>
      <c r="W27" s="6">
        <v>2867.0768426958921</v>
      </c>
      <c r="X27" s="6">
        <v>1388.6886685681968</v>
      </c>
      <c r="Y27" s="6">
        <v>11748.1829721779</v>
      </c>
      <c r="Z27" s="6">
        <v>4509.3204493150743</v>
      </c>
      <c r="AA27" s="6">
        <v>1206.4732875616455</v>
      </c>
      <c r="AB27" s="6">
        <v>1462.9247834005496</v>
      </c>
      <c r="AC27" s="6">
        <v>1675.150692306717</v>
      </c>
      <c r="AD27" s="6">
        <v>1060.186270499147</v>
      </c>
      <c r="AE27" s="6">
        <v>512.48772375563954</v>
      </c>
      <c r="AF27" s="6">
        <v>3930.8938337157651</v>
      </c>
      <c r="AG27" s="6">
        <v>505.69151217534227</v>
      </c>
      <c r="AH27" s="6">
        <v>1832.8200711013717</v>
      </c>
      <c r="AI27" s="6">
        <v>3299.1069096986321</v>
      </c>
      <c r="AJ27" s="6">
        <v>1518.0765333041115</v>
      </c>
      <c r="AK27" s="6">
        <v>1872.9687167524939</v>
      </c>
      <c r="AL27" s="6">
        <v>1324.182472008385</v>
      </c>
      <c r="AM27" s="6">
        <v>526.45731721334664</v>
      </c>
      <c r="AN27" s="6">
        <v>3432.0865203052326</v>
      </c>
      <c r="AO27" s="6">
        <v>33138.932607904688</v>
      </c>
      <c r="AP27" s="6">
        <v>14027.769281705787</v>
      </c>
      <c r="AQ27" s="6">
        <v>19111.163326198897</v>
      </c>
      <c r="AR27" s="6">
        <v>2814.2021289010204</v>
      </c>
      <c r="AS27" s="6">
        <v>2082.5460968146058</v>
      </c>
      <c r="AT27" s="6">
        <v>1936.5147543248554</v>
      </c>
      <c r="AU27" s="6">
        <v>2047.2653863255468</v>
      </c>
      <c r="AV27" s="6">
        <v>8880.5283663660284</v>
      </c>
      <c r="AW27" s="6">
        <v>10230.634959832872</v>
      </c>
      <c r="AX27" s="27">
        <v>4.1766576657534307</v>
      </c>
      <c r="AY27" s="27">
        <v>4.5165515342465792</v>
      </c>
      <c r="AZ27">
        <v>380</v>
      </c>
      <c r="BA27" s="9">
        <v>12</v>
      </c>
      <c r="BB27" s="4">
        <v>172</v>
      </c>
      <c r="BC27" s="9">
        <v>8</v>
      </c>
      <c r="BD27" s="9">
        <v>6</v>
      </c>
      <c r="BE27" s="4">
        <v>208</v>
      </c>
      <c r="BF27" s="9">
        <v>11</v>
      </c>
      <c r="BG27" s="9">
        <v>11</v>
      </c>
      <c r="BH27" s="24">
        <v>574.35293749058621</v>
      </c>
      <c r="BI27" s="24">
        <v>343.51991877092826</v>
      </c>
      <c r="BJ27" s="9">
        <v>9</v>
      </c>
      <c r="BK27" s="30">
        <v>33.242590356164328</v>
      </c>
      <c r="BL27" s="15">
        <v>4.5713960197260297</v>
      </c>
      <c r="BM27" s="15">
        <v>7502.8072883242403</v>
      </c>
      <c r="BN27" s="36">
        <v>122</v>
      </c>
      <c r="BO27" s="9">
        <v>0</v>
      </c>
      <c r="BP27" s="20">
        <v>2.5472016795552528</v>
      </c>
      <c r="BQ27" s="20">
        <v>156.64887972294179</v>
      </c>
    </row>
    <row r="28" spans="1:69" x14ac:dyDescent="0.25">
      <c r="A28" s="43">
        <v>41156</v>
      </c>
      <c r="B28" s="17">
        <v>2012</v>
      </c>
      <c r="C28" s="4">
        <v>9</v>
      </c>
      <c r="D28" s="4">
        <v>3</v>
      </c>
      <c r="E28" s="5">
        <v>0.78</v>
      </c>
      <c r="F28" s="5">
        <v>0.73333333333333339</v>
      </c>
      <c r="G28" s="10">
        <v>2.0958904109589405</v>
      </c>
      <c r="H28" s="17">
        <v>139</v>
      </c>
      <c r="I28" s="9">
        <v>251</v>
      </c>
      <c r="J28" s="14">
        <v>1.8057553956834533</v>
      </c>
      <c r="K28" s="5">
        <v>0.55777777777777782</v>
      </c>
      <c r="L28" s="21">
        <v>104.76251197004051</v>
      </c>
      <c r="M28" s="9">
        <v>45</v>
      </c>
      <c r="N28" s="9">
        <v>54</v>
      </c>
      <c r="O28" s="9">
        <v>22</v>
      </c>
      <c r="P28" s="9">
        <v>68</v>
      </c>
      <c r="Q28" s="20">
        <v>38.278337013975417</v>
      </c>
      <c r="R28" s="20">
        <v>49.760079458032436</v>
      </c>
      <c r="S28" s="20">
        <v>18.454699356164408</v>
      </c>
      <c r="T28" s="6">
        <v>14561.989163835631</v>
      </c>
      <c r="U28" s="6">
        <v>1661.1239654794547</v>
      </c>
      <c r="V28" s="6">
        <v>2334.216010310136</v>
      </c>
      <c r="W28" s="6">
        <v>2970.4109503561658</v>
      </c>
      <c r="X28" s="6">
        <v>1194.1522178104108</v>
      </c>
      <c r="Y28" s="6">
        <v>9724.3339508383742</v>
      </c>
      <c r="Z28" s="6">
        <v>3789.5553643835665</v>
      </c>
      <c r="AA28" s="6">
        <v>1094.7217480767135</v>
      </c>
      <c r="AB28" s="6">
        <v>1254.9195562191796</v>
      </c>
      <c r="AC28" s="6">
        <v>1434.4994179824844</v>
      </c>
      <c r="AD28" s="6">
        <v>1095.9853302628744</v>
      </c>
      <c r="AE28" s="6">
        <v>431.37694694991166</v>
      </c>
      <c r="AF28" s="6">
        <v>3177.33497348419</v>
      </c>
      <c r="AG28" s="6">
        <v>439.23445175342448</v>
      </c>
      <c r="AH28" s="6">
        <v>1637.4015395068507</v>
      </c>
      <c r="AI28" s="6">
        <v>2900.6146927397267</v>
      </c>
      <c r="AJ28" s="6">
        <v>1317.5573970410974</v>
      </c>
      <c r="AK28" s="6">
        <v>1585.0517604548572</v>
      </c>
      <c r="AL28" s="6">
        <v>1254.6120373410126</v>
      </c>
      <c r="AM28" s="6">
        <v>478.91970523103993</v>
      </c>
      <c r="AN28" s="6">
        <v>2976.2245780141898</v>
      </c>
      <c r="AO28" s="6">
        <v>28657.117879035646</v>
      </c>
      <c r="AP28" s="6">
        <v>12779.22437669889</v>
      </c>
      <c r="AQ28" s="6">
        <v>15877.893502336754</v>
      </c>
      <c r="AR28" s="6">
        <v>2748.2287915627758</v>
      </c>
      <c r="AS28" s="6">
        <v>1966.9192434410054</v>
      </c>
      <c r="AT28" s="6">
        <v>1837.1683761892514</v>
      </c>
      <c r="AU28" s="6">
        <v>1967.9955051316442</v>
      </c>
      <c r="AV28" s="6">
        <v>8520.3119163246774</v>
      </c>
      <c r="AW28" s="6">
        <v>7357.5815860120783</v>
      </c>
      <c r="AX28" s="27">
        <v>4.345313753424664</v>
      </c>
      <c r="AY28" s="27">
        <v>4.5343588356164419</v>
      </c>
      <c r="AZ28">
        <v>328</v>
      </c>
      <c r="BA28" s="9">
        <v>10</v>
      </c>
      <c r="BB28" s="4">
        <v>139</v>
      </c>
      <c r="BC28" s="9">
        <v>6</v>
      </c>
      <c r="BD28" s="9">
        <v>4</v>
      </c>
      <c r="BE28" s="4">
        <v>189</v>
      </c>
      <c r="BF28" s="9">
        <v>9</v>
      </c>
      <c r="BG28" s="9">
        <v>10</v>
      </c>
      <c r="BH28" s="24">
        <v>467.53807039400806</v>
      </c>
      <c r="BI28" s="24">
        <v>297.75329210957744</v>
      </c>
      <c r="BJ28" s="9">
        <v>7</v>
      </c>
      <c r="BK28" s="30">
        <v>31.527228082191726</v>
      </c>
      <c r="BL28" s="15">
        <v>4.3728827616438375</v>
      </c>
      <c r="BM28" s="15">
        <v>7519.5913512102743</v>
      </c>
      <c r="BN28" s="36">
        <v>122</v>
      </c>
      <c r="BO28" s="9">
        <v>0</v>
      </c>
      <c r="BP28" s="20">
        <v>2.1115367525631847</v>
      </c>
      <c r="BQ28" s="20">
        <v>130.14666805194059</v>
      </c>
    </row>
    <row r="29" spans="1:69" x14ac:dyDescent="0.25">
      <c r="A29" s="43">
        <v>41155</v>
      </c>
      <c r="B29" s="17">
        <v>2012</v>
      </c>
      <c r="C29" s="4">
        <v>9</v>
      </c>
      <c r="D29" s="4">
        <v>2</v>
      </c>
      <c r="E29" s="5">
        <v>0.78</v>
      </c>
      <c r="F29" s="5">
        <v>0.73333333333333339</v>
      </c>
      <c r="G29" s="10">
        <v>2.0931506849315431</v>
      </c>
      <c r="H29" s="17">
        <v>139</v>
      </c>
      <c r="I29" s="9">
        <v>248</v>
      </c>
      <c r="J29" s="14">
        <v>1.7841726618705036</v>
      </c>
      <c r="K29" s="5">
        <v>0.55111111111111111</v>
      </c>
      <c r="L29" s="21">
        <v>104.0196603559674</v>
      </c>
      <c r="M29" s="9">
        <v>46</v>
      </c>
      <c r="N29" s="9">
        <v>53</v>
      </c>
      <c r="O29" s="9">
        <v>22</v>
      </c>
      <c r="P29" s="9">
        <v>67</v>
      </c>
      <c r="Q29" s="20">
        <v>36.866826910197915</v>
      </c>
      <c r="R29" s="20">
        <v>51.94207422246582</v>
      </c>
      <c r="S29" s="20">
        <v>18.117745960040914</v>
      </c>
      <c r="T29" s="6">
        <v>14458.732789479469</v>
      </c>
      <c r="U29" s="6">
        <v>1629.7039114520578</v>
      </c>
      <c r="V29" s="6">
        <v>2517.3766712810943</v>
      </c>
      <c r="W29" s="6">
        <v>2947.3422225534259</v>
      </c>
      <c r="X29" s="6">
        <v>1182.0305277054244</v>
      </c>
      <c r="Y29" s="6">
        <v>9441.6872793915827</v>
      </c>
      <c r="Z29" s="6">
        <v>3649.8158641095938</v>
      </c>
      <c r="AA29" s="6">
        <v>1142.7256328942481</v>
      </c>
      <c r="AB29" s="6">
        <v>1213.8889793227413</v>
      </c>
      <c r="AC29" s="6">
        <v>1438.9663213965375</v>
      </c>
      <c r="AD29" s="6">
        <v>1048.5319996883518</v>
      </c>
      <c r="AE29" s="6">
        <v>467.92963964049738</v>
      </c>
      <c r="AF29" s="6">
        <v>3051.0025156011957</v>
      </c>
      <c r="AG29" s="6">
        <v>451.04197295342453</v>
      </c>
      <c r="AH29" s="6">
        <v>1754.3421615342486</v>
      </c>
      <c r="AI29" s="6">
        <v>2796.2415552876728</v>
      </c>
      <c r="AJ29" s="6">
        <v>1336.5098916821937</v>
      </c>
      <c r="AK29" s="6">
        <v>1502.1139062532154</v>
      </c>
      <c r="AL29" s="6">
        <v>1224.8316569296871</v>
      </c>
      <c r="AM29" s="6">
        <v>466.06085071061045</v>
      </c>
      <c r="AN29" s="6">
        <v>3145.1291675640268</v>
      </c>
      <c r="AO29" s="6">
        <v>28433.002758715655</v>
      </c>
      <c r="AP29" s="6">
        <v>12795.183796158844</v>
      </c>
      <c r="AQ29" s="6">
        <v>15637.818962556805</v>
      </c>
      <c r="AR29" s="6">
        <v>2772.526382405103</v>
      </c>
      <c r="AS29" s="6">
        <v>1904.2725131735247</v>
      </c>
      <c r="AT29" s="6">
        <v>1864.249379061735</v>
      </c>
      <c r="AU29" s="6">
        <v>1965.9742706430816</v>
      </c>
      <c r="AV29" s="6">
        <v>8507.0225452834457</v>
      </c>
      <c r="AW29" s="6">
        <v>7130.7964172733646</v>
      </c>
      <c r="AX29" s="27">
        <v>4.1504539397260336</v>
      </c>
      <c r="AY29" s="27">
        <v>4.515963671232881</v>
      </c>
      <c r="AZ29">
        <v>327</v>
      </c>
      <c r="BA29" s="9">
        <v>10</v>
      </c>
      <c r="BB29" s="4">
        <v>139</v>
      </c>
      <c r="BC29" s="9">
        <v>6</v>
      </c>
      <c r="BD29" s="9">
        <v>5</v>
      </c>
      <c r="BE29" s="4">
        <v>188</v>
      </c>
      <c r="BF29" s="9">
        <v>11</v>
      </c>
      <c r="BG29" s="9">
        <v>10</v>
      </c>
      <c r="BH29" s="24">
        <v>526.00175278373672</v>
      </c>
      <c r="BI29" s="24">
        <v>330.12759135762303</v>
      </c>
      <c r="BJ29" s="9">
        <v>7</v>
      </c>
      <c r="BK29" s="30">
        <v>32.009057260273913</v>
      </c>
      <c r="BL29" s="15">
        <v>4.5578787989041114</v>
      </c>
      <c r="BM29" s="15">
        <v>7438.7269850955472</v>
      </c>
      <c r="BN29" s="36">
        <v>122</v>
      </c>
      <c r="BO29" s="9">
        <v>0</v>
      </c>
      <c r="BP29" s="20">
        <v>2.1022170855160032</v>
      </c>
      <c r="BQ29" s="20">
        <v>128.17884395538366</v>
      </c>
    </row>
    <row r="30" spans="1:69" x14ac:dyDescent="0.25">
      <c r="A30" s="43">
        <v>41154</v>
      </c>
      <c r="B30" s="17">
        <v>2012</v>
      </c>
      <c r="C30" s="4">
        <v>9</v>
      </c>
      <c r="D30" s="4">
        <v>1</v>
      </c>
      <c r="E30" s="5">
        <v>0.78</v>
      </c>
      <c r="F30" s="5">
        <v>0.76</v>
      </c>
      <c r="G30" s="10">
        <v>2.0904109589041457</v>
      </c>
      <c r="H30" s="17">
        <v>146</v>
      </c>
      <c r="I30" s="9">
        <v>257</v>
      </c>
      <c r="J30" s="14">
        <v>1.7602739726027397</v>
      </c>
      <c r="K30" s="5">
        <v>0.57111111111111112</v>
      </c>
      <c r="L30" s="21">
        <v>101.48652347232135</v>
      </c>
      <c r="M30" s="9">
        <v>44</v>
      </c>
      <c r="N30" s="9">
        <v>59</v>
      </c>
      <c r="O30" s="9">
        <v>23</v>
      </c>
      <c r="P30" s="9">
        <v>71</v>
      </c>
      <c r="Q30" s="20">
        <v>36.565931835616475</v>
      </c>
      <c r="R30" s="20">
        <v>47.922460195068545</v>
      </c>
      <c r="S30" s="20">
        <v>18.381831758039763</v>
      </c>
      <c r="T30" s="6">
        <v>14817.032426958918</v>
      </c>
      <c r="U30" s="6">
        <v>1673.4350478246604</v>
      </c>
      <c r="V30" s="6">
        <v>2596.5223432135881</v>
      </c>
      <c r="W30" s="6">
        <v>2886.9314567671236</v>
      </c>
      <c r="X30" s="6">
        <v>1270.3660120456764</v>
      </c>
      <c r="Y30" s="6">
        <v>9736.6476627571901</v>
      </c>
      <c r="Z30" s="6">
        <v>3766.2909790684971</v>
      </c>
      <c r="AA30" s="6">
        <v>1102.2165844865765</v>
      </c>
      <c r="AB30" s="6">
        <v>1305.1100548208231</v>
      </c>
      <c r="AC30" s="6">
        <v>1541.7155456267913</v>
      </c>
      <c r="AD30" s="6">
        <v>1014.7804725336526</v>
      </c>
      <c r="AE30" s="6">
        <v>473.40949968914072</v>
      </c>
      <c r="AF30" s="6">
        <v>3143.7121005263125</v>
      </c>
      <c r="AG30" s="6">
        <v>469.68815998356143</v>
      </c>
      <c r="AH30" s="6">
        <v>1796.8918170301386</v>
      </c>
      <c r="AI30" s="6">
        <v>2880.3237259726038</v>
      </c>
      <c r="AJ30" s="6">
        <v>1301.9937581589056</v>
      </c>
      <c r="AK30" s="6">
        <v>1665.37435883084</v>
      </c>
      <c r="AL30" s="6">
        <v>1245.0725968803526</v>
      </c>
      <c r="AM30" s="6">
        <v>484.44833592761705</v>
      </c>
      <c r="AN30" s="6">
        <v>3054.0021695064002</v>
      </c>
      <c r="AO30" s="6">
        <v>29112.98255430469</v>
      </c>
      <c r="AP30" s="6">
        <v>13178.620621514781</v>
      </c>
      <c r="AQ30" s="6">
        <v>15934.361932789903</v>
      </c>
      <c r="AR30" s="6">
        <v>2782.3586183871817</v>
      </c>
      <c r="AS30" s="6">
        <v>1982.3296723789063</v>
      </c>
      <c r="AT30" s="6">
        <v>1888.4364207731994</v>
      </c>
      <c r="AU30" s="6">
        <v>1990.9552527282053</v>
      </c>
      <c r="AV30" s="6">
        <v>8644.079964267492</v>
      </c>
      <c r="AW30" s="6">
        <v>7290.2819685224167</v>
      </c>
      <c r="AX30" s="27">
        <v>4.0274772164383608</v>
      </c>
      <c r="AY30" s="27">
        <v>4.6333124383561684</v>
      </c>
      <c r="AZ30">
        <v>343</v>
      </c>
      <c r="BA30" s="9">
        <v>11</v>
      </c>
      <c r="BB30" s="4">
        <v>146</v>
      </c>
      <c r="BC30" s="9">
        <v>6</v>
      </c>
      <c r="BD30" s="9">
        <v>5</v>
      </c>
      <c r="BE30" s="4">
        <v>197</v>
      </c>
      <c r="BF30" s="9">
        <v>10</v>
      </c>
      <c r="BG30" s="9">
        <v>10</v>
      </c>
      <c r="BH30" s="24">
        <v>508.84943789239912</v>
      </c>
      <c r="BI30" s="24">
        <v>307.60462110148063</v>
      </c>
      <c r="BJ30" s="9">
        <v>7</v>
      </c>
      <c r="BK30" s="30">
        <v>31.407976465753375</v>
      </c>
      <c r="BL30" s="15">
        <v>4.1874719452054814</v>
      </c>
      <c r="BM30" s="15">
        <v>7372.6714208908743</v>
      </c>
      <c r="BN30" s="36">
        <v>122</v>
      </c>
      <c r="BO30" s="9">
        <v>0</v>
      </c>
      <c r="BP30" s="20">
        <v>2.1612738481249827</v>
      </c>
      <c r="BQ30" s="20">
        <v>130.60952403926152</v>
      </c>
    </row>
    <row r="31" spans="1:69" x14ac:dyDescent="0.25">
      <c r="A31" s="43">
        <v>41153</v>
      </c>
      <c r="B31" s="17">
        <v>2012</v>
      </c>
      <c r="C31" s="4">
        <v>9</v>
      </c>
      <c r="D31" s="4">
        <v>7</v>
      </c>
      <c r="E31" s="5">
        <v>0.78</v>
      </c>
      <c r="F31" s="5">
        <v>0.96666666666666667</v>
      </c>
      <c r="G31" s="10">
        <v>2.0876712328767484</v>
      </c>
      <c r="H31" s="17">
        <v>191</v>
      </c>
      <c r="I31" s="9">
        <v>346</v>
      </c>
      <c r="J31" s="14">
        <v>1.8115183246073299</v>
      </c>
      <c r="K31" s="5">
        <v>0.76888888888888884</v>
      </c>
      <c r="L31" s="21">
        <v>103.7982458776448</v>
      </c>
      <c r="M31" s="9">
        <v>63</v>
      </c>
      <c r="N31" s="9">
        <v>73</v>
      </c>
      <c r="O31" s="9">
        <v>30</v>
      </c>
      <c r="P31" s="9">
        <v>97</v>
      </c>
      <c r="Q31" s="20">
        <v>39.325211871071758</v>
      </c>
      <c r="R31" s="20">
        <v>50.028020634739782</v>
      </c>
      <c r="S31" s="20">
        <v>17.58014146971334</v>
      </c>
      <c r="T31" s="6">
        <v>19825.464962630158</v>
      </c>
      <c r="U31" s="6">
        <v>2204.0041378630171</v>
      </c>
      <c r="V31" s="6">
        <v>3023.2458776968751</v>
      </c>
      <c r="W31" s="6">
        <v>2878.2289570191792</v>
      </c>
      <c r="X31" s="6">
        <v>1646.2797864539175</v>
      </c>
      <c r="Y31" s="6">
        <v>14481.714479323204</v>
      </c>
      <c r="Z31" s="6">
        <v>5348.2288144657596</v>
      </c>
      <c r="AA31" s="6">
        <v>1500.8406190421936</v>
      </c>
      <c r="AB31" s="6">
        <v>1705.2737225621938</v>
      </c>
      <c r="AC31" s="6">
        <v>2005.6770056629528</v>
      </c>
      <c r="AD31" s="6">
        <v>1100.1034298453203</v>
      </c>
      <c r="AE31" s="6">
        <v>575.13344902675669</v>
      </c>
      <c r="AF31" s="6">
        <v>4873.4292715351166</v>
      </c>
      <c r="AG31" s="6">
        <v>599.43141784109571</v>
      </c>
      <c r="AH31" s="6">
        <v>2447.2117023561673</v>
      </c>
      <c r="AI31" s="6">
        <v>4021.447753972604</v>
      </c>
      <c r="AJ31" s="6">
        <v>1711.3132547506871</v>
      </c>
      <c r="AK31" s="6">
        <v>1986.2252488403731</v>
      </c>
      <c r="AL31" s="6">
        <v>1319.1470526703372</v>
      </c>
      <c r="AM31" s="6">
        <v>623.4687951519262</v>
      </c>
      <c r="AN31" s="6">
        <v>4850.5630322579182</v>
      </c>
      <c r="AO31" s="6">
        <v>39363.21638548388</v>
      </c>
      <c r="AP31" s="6">
        <v>15157.509602367638</v>
      </c>
      <c r="AQ31" s="6">
        <v>24205.706783116235</v>
      </c>
      <c r="AR31" s="6">
        <v>2861.2852458494394</v>
      </c>
      <c r="AS31" s="6">
        <v>2254.8871998093246</v>
      </c>
      <c r="AT31" s="6">
        <v>2046.1081543199289</v>
      </c>
      <c r="AU31" s="6">
        <v>2168.1337616988803</v>
      </c>
      <c r="AV31" s="6">
        <v>9330.4143616775727</v>
      </c>
      <c r="AW31" s="6">
        <v>14875.292421438669</v>
      </c>
      <c r="AX31" s="27">
        <v>4.3566726904109636</v>
      </c>
      <c r="AY31" s="27">
        <v>4.379643068493154</v>
      </c>
      <c r="AZ31">
        <v>454</v>
      </c>
      <c r="BA31" s="9">
        <v>14</v>
      </c>
      <c r="BB31" s="4">
        <v>191</v>
      </c>
      <c r="BC31" s="9">
        <v>9</v>
      </c>
      <c r="BD31" s="9">
        <v>5</v>
      </c>
      <c r="BE31" s="4">
        <v>263</v>
      </c>
      <c r="BF31" s="9">
        <v>16</v>
      </c>
      <c r="BG31" s="9">
        <v>12</v>
      </c>
      <c r="BH31" s="24">
        <v>553.23855861978848</v>
      </c>
      <c r="BI31" s="24">
        <v>391.88436793528831</v>
      </c>
      <c r="BJ31" s="9">
        <v>10</v>
      </c>
      <c r="BK31" s="30">
        <v>32.112919232876656</v>
      </c>
      <c r="BL31" s="15">
        <v>4.4738396931506861</v>
      </c>
      <c r="BM31" s="15">
        <v>7586.5076362143882</v>
      </c>
      <c r="BN31" s="36">
        <v>145</v>
      </c>
      <c r="BO31" s="9">
        <v>0</v>
      </c>
      <c r="BP31" s="20">
        <v>3.1906257719388136</v>
      </c>
      <c r="BQ31" s="20">
        <v>166.93590884907749</v>
      </c>
    </row>
    <row r="32" spans="1:69" x14ac:dyDescent="0.25">
      <c r="A32" s="43">
        <v>41152</v>
      </c>
      <c r="B32" s="17">
        <v>2012</v>
      </c>
      <c r="C32" s="4">
        <v>8</v>
      </c>
      <c r="D32" s="4">
        <v>6</v>
      </c>
      <c r="E32" s="5">
        <v>1</v>
      </c>
      <c r="F32" s="5">
        <v>1</v>
      </c>
      <c r="G32" s="10">
        <v>2.084931506849351</v>
      </c>
      <c r="H32" s="17">
        <v>250</v>
      </c>
      <c r="I32" s="9">
        <v>421</v>
      </c>
      <c r="J32" s="14">
        <v>1.6839999999999999</v>
      </c>
      <c r="K32" s="5">
        <v>0.93555555555555558</v>
      </c>
      <c r="L32" s="21">
        <v>105.47275923287683</v>
      </c>
      <c r="M32" s="9">
        <v>73</v>
      </c>
      <c r="N32" s="9">
        <v>91</v>
      </c>
      <c r="O32" s="9">
        <v>36</v>
      </c>
      <c r="P32" s="9">
        <v>109</v>
      </c>
      <c r="Q32" s="20">
        <v>37.846025825593095</v>
      </c>
      <c r="R32" s="20">
        <v>53.921353350137061</v>
      </c>
      <c r="S32" s="20">
        <v>18.630638998416511</v>
      </c>
      <c r="T32" s="6">
        <v>26368.189808219206</v>
      </c>
      <c r="U32" s="6">
        <v>2931.3329589041141</v>
      </c>
      <c r="V32" s="6">
        <v>4270.8839907945185</v>
      </c>
      <c r="W32" s="6">
        <v>3627.3248383561654</v>
      </c>
      <c r="X32" s="6">
        <v>2032.6415710684926</v>
      </c>
      <c r="Y32" s="6">
        <v>19368.672366904142</v>
      </c>
      <c r="Z32" s="6">
        <v>6206.7482353972673</v>
      </c>
      <c r="AA32" s="6">
        <v>1941.1687206049342</v>
      </c>
      <c r="AB32" s="6">
        <v>2030.7396508273998</v>
      </c>
      <c r="AC32" s="6">
        <v>2503.0541085654609</v>
      </c>
      <c r="AD32" s="6">
        <v>1376.5747736690998</v>
      </c>
      <c r="AE32" s="6">
        <v>772.14332870920748</v>
      </c>
      <c r="AF32" s="6">
        <v>5526.8843958858333</v>
      </c>
      <c r="AG32" s="6">
        <v>744.22639020821885</v>
      </c>
      <c r="AH32" s="6">
        <v>2817.1223166246605</v>
      </c>
      <c r="AI32" s="6">
        <v>4722.8256249041106</v>
      </c>
      <c r="AJ32" s="6">
        <v>2215.6011337643863</v>
      </c>
      <c r="AK32" s="6">
        <v>2751.860891626025</v>
      </c>
      <c r="AL32" s="6">
        <v>1699.0499340909466</v>
      </c>
      <c r="AM32" s="6">
        <v>801.98865131164428</v>
      </c>
      <c r="AN32" s="6">
        <v>5246.8759884727615</v>
      </c>
      <c r="AO32" s="6">
        <v>49977.954839454302</v>
      </c>
      <c r="AP32" s="6">
        <v>19835.522088191559</v>
      </c>
      <c r="AQ32" s="6">
        <v>30142.432751262739</v>
      </c>
      <c r="AR32" s="6">
        <v>3007.3963030499472</v>
      </c>
      <c r="AS32" s="6">
        <v>2924.8588238093134</v>
      </c>
      <c r="AT32" s="6">
        <v>2337.7718089955256</v>
      </c>
      <c r="AU32" s="6">
        <v>2518.5660465753654</v>
      </c>
      <c r="AV32" s="6">
        <v>10788.592982430153</v>
      </c>
      <c r="AW32" s="6">
        <v>19353.839768832589</v>
      </c>
      <c r="AX32" s="27">
        <v>4.2548260602739782</v>
      </c>
      <c r="AY32" s="27">
        <v>4.4019786232876745</v>
      </c>
      <c r="AZ32">
        <v>559</v>
      </c>
      <c r="BA32" s="9">
        <v>16</v>
      </c>
      <c r="BB32" s="4">
        <v>250</v>
      </c>
      <c r="BC32" s="9">
        <v>12</v>
      </c>
      <c r="BD32" s="9">
        <v>9</v>
      </c>
      <c r="BE32" s="4">
        <v>309</v>
      </c>
      <c r="BF32" s="9">
        <v>16</v>
      </c>
      <c r="BG32" s="9">
        <v>14</v>
      </c>
      <c r="BH32" s="24">
        <v>834.19143361841088</v>
      </c>
      <c r="BI32" s="24">
        <v>451.62836999454055</v>
      </c>
      <c r="BJ32" s="9">
        <v>12</v>
      </c>
      <c r="BK32" s="30">
        <v>31.479831945205426</v>
      </c>
      <c r="BL32" s="15">
        <v>4.5486251046575354</v>
      </c>
      <c r="BM32" s="15">
        <v>9108.8665885561695</v>
      </c>
      <c r="BN32" s="36">
        <v>145</v>
      </c>
      <c r="BO32" s="9">
        <v>0</v>
      </c>
      <c r="BP32" s="20">
        <v>3.3091309943140317</v>
      </c>
      <c r="BQ32" s="20">
        <v>207.87884656043269</v>
      </c>
    </row>
    <row r="33" spans="1:69" x14ac:dyDescent="0.25">
      <c r="A33" s="43">
        <v>41151</v>
      </c>
      <c r="B33" s="17">
        <v>2012</v>
      </c>
      <c r="C33" s="4">
        <v>8</v>
      </c>
      <c r="D33" s="4">
        <v>5</v>
      </c>
      <c r="E33" s="5">
        <v>1</v>
      </c>
      <c r="F33" s="5">
        <v>0.90769230769230769</v>
      </c>
      <c r="G33" s="10">
        <v>2.0821917808219537</v>
      </c>
      <c r="H33" s="17">
        <v>229</v>
      </c>
      <c r="I33" s="9">
        <v>400</v>
      </c>
      <c r="J33" s="14">
        <v>1.7467248908296944</v>
      </c>
      <c r="K33" s="5">
        <v>0.88888888888888884</v>
      </c>
      <c r="L33" s="21">
        <v>102.18343791902311</v>
      </c>
      <c r="M33" s="9">
        <v>68</v>
      </c>
      <c r="N33" s="9">
        <v>85</v>
      </c>
      <c r="O33" s="9">
        <v>36</v>
      </c>
      <c r="P33" s="9">
        <v>107</v>
      </c>
      <c r="Q33" s="20">
        <v>40.08589202256249</v>
      </c>
      <c r="R33" s="20">
        <v>51.176676164383622</v>
      </c>
      <c r="S33" s="20">
        <v>19.443049606964564</v>
      </c>
      <c r="T33" s="6">
        <v>23400.007283456292</v>
      </c>
      <c r="U33" s="6">
        <v>2517.104876712333</v>
      </c>
      <c r="V33" s="6">
        <v>3869.1327600758673</v>
      </c>
      <c r="W33" s="6">
        <v>3594.0758794520561</v>
      </c>
      <c r="X33" s="6">
        <v>1968.443450402528</v>
      </c>
      <c r="Y33" s="6">
        <v>16485.460070238176</v>
      </c>
      <c r="Z33" s="6">
        <v>6133.1414794520615</v>
      </c>
      <c r="AA33" s="6">
        <v>1842.3603419178103</v>
      </c>
      <c r="AB33" s="6">
        <v>2080.4063079452085</v>
      </c>
      <c r="AC33" s="6">
        <v>2297.7924075311926</v>
      </c>
      <c r="AD33" s="6">
        <v>1303.587360490232</v>
      </c>
      <c r="AE33" s="6">
        <v>677.54495089057798</v>
      </c>
      <c r="AF33" s="6">
        <v>5776.983410403077</v>
      </c>
      <c r="AG33" s="6">
        <v>678.21790684931489</v>
      </c>
      <c r="AH33" s="6">
        <v>2698.1530301369894</v>
      </c>
      <c r="AI33" s="6">
        <v>4455.6835068493165</v>
      </c>
      <c r="AJ33" s="6">
        <v>2096.551627397263</v>
      </c>
      <c r="AK33" s="6">
        <v>2400.9949952259008</v>
      </c>
      <c r="AL33" s="6">
        <v>1693.7395051936669</v>
      </c>
      <c r="AM33" s="6">
        <v>699.52722863499162</v>
      </c>
      <c r="AN33" s="6">
        <v>5134.3443421783231</v>
      </c>
      <c r="AO33" s="6">
        <v>45901.626360716582</v>
      </c>
      <c r="AP33" s="6">
        <v>18504.838537897012</v>
      </c>
      <c r="AQ33" s="6">
        <v>27396.787822819577</v>
      </c>
      <c r="AR33" s="6">
        <v>2967.436390614032</v>
      </c>
      <c r="AS33" s="6">
        <v>2635.0482663936191</v>
      </c>
      <c r="AT33" s="6">
        <v>2168.6671606801183</v>
      </c>
      <c r="AU33" s="6">
        <v>2404.7401934409882</v>
      </c>
      <c r="AV33" s="6">
        <v>10175.892011128759</v>
      </c>
      <c r="AW33" s="6">
        <v>17220.895811690811</v>
      </c>
      <c r="AX33" s="27">
        <v>4.2248219178082245</v>
      </c>
      <c r="AY33" s="27">
        <v>4.6369315068493195</v>
      </c>
      <c r="AZ33">
        <v>525</v>
      </c>
      <c r="BA33" s="9">
        <v>16</v>
      </c>
      <c r="BB33" s="4">
        <v>229</v>
      </c>
      <c r="BC33" s="9">
        <v>10</v>
      </c>
      <c r="BD33" s="9">
        <v>8</v>
      </c>
      <c r="BE33" s="4">
        <v>296</v>
      </c>
      <c r="BF33" s="9">
        <v>16</v>
      </c>
      <c r="BG33" s="9">
        <v>17</v>
      </c>
      <c r="BH33" s="24">
        <v>741.35256602073434</v>
      </c>
      <c r="BI33" s="24">
        <v>477.04228285167591</v>
      </c>
      <c r="BJ33" s="9">
        <v>11</v>
      </c>
      <c r="BK33" s="30">
        <v>33.204686027397202</v>
      </c>
      <c r="BL33" s="15">
        <v>4.4250708602739746</v>
      </c>
      <c r="BM33" s="15">
        <v>8965.3518576271799</v>
      </c>
      <c r="BN33" s="36">
        <v>145</v>
      </c>
      <c r="BO33" s="9">
        <v>0</v>
      </c>
      <c r="BP33" s="20">
        <v>3.0558519350818387</v>
      </c>
      <c r="BQ33" s="20">
        <v>188.94336429530742</v>
      </c>
    </row>
    <row r="34" spans="1:69" x14ac:dyDescent="0.25">
      <c r="A34" s="43">
        <v>41150</v>
      </c>
      <c r="B34" s="17">
        <v>2012</v>
      </c>
      <c r="C34" s="4">
        <v>8</v>
      </c>
      <c r="D34" s="4">
        <v>4</v>
      </c>
      <c r="E34" s="5">
        <v>1</v>
      </c>
      <c r="F34" s="5">
        <v>0.87692307692307692</v>
      </c>
      <c r="G34" s="10">
        <v>2.0794520547945563</v>
      </c>
      <c r="H34" s="17">
        <v>229</v>
      </c>
      <c r="I34" s="9">
        <v>346</v>
      </c>
      <c r="J34" s="14">
        <v>1.5109170305676856</v>
      </c>
      <c r="K34" s="5">
        <v>0.76888888888888884</v>
      </c>
      <c r="L34" s="21">
        <v>95.196989890530702</v>
      </c>
      <c r="M34" s="9">
        <v>60</v>
      </c>
      <c r="N34" s="9">
        <v>76</v>
      </c>
      <c r="O34" s="9">
        <v>32</v>
      </c>
      <c r="P34" s="9">
        <v>93</v>
      </c>
      <c r="Q34" s="20">
        <v>39.853403036261128</v>
      </c>
      <c r="R34" s="20">
        <v>46.935525264657592</v>
      </c>
      <c r="S34" s="20">
        <v>19.311063771913414</v>
      </c>
      <c r="T34" s="6">
        <v>21800.110684931529</v>
      </c>
      <c r="U34" s="6">
        <v>2464.1993260274016</v>
      </c>
      <c r="V34" s="6">
        <v>3767.6519705626956</v>
      </c>
      <c r="W34" s="6">
        <v>3516.6407178082204</v>
      </c>
      <c r="X34" s="6">
        <v>1899.8962978798731</v>
      </c>
      <c r="Y34" s="6">
        <v>15080.121024708144</v>
      </c>
      <c r="Z34" s="6">
        <v>5420.0628129315137</v>
      </c>
      <c r="AA34" s="6">
        <v>1501.9368084690429</v>
      </c>
      <c r="AB34" s="6">
        <v>1795.9289307879474</v>
      </c>
      <c r="AC34" s="6">
        <v>2240.3013071173368</v>
      </c>
      <c r="AD34" s="6">
        <v>1296.7948143052724</v>
      </c>
      <c r="AE34" s="6">
        <v>660.05823616564828</v>
      </c>
      <c r="AF34" s="6">
        <v>4520.774194600247</v>
      </c>
      <c r="AG34" s="6">
        <v>598.26203832328747</v>
      </c>
      <c r="AH34" s="6">
        <v>2425.4709658301394</v>
      </c>
      <c r="AI34" s="6">
        <v>3729.7381873972618</v>
      </c>
      <c r="AJ34" s="6">
        <v>1752.1696627726051</v>
      </c>
      <c r="AK34" s="6">
        <v>2422.7389903663093</v>
      </c>
      <c r="AL34" s="6">
        <v>1652.297549261946</v>
      </c>
      <c r="AM34" s="6">
        <v>713.88455481840879</v>
      </c>
      <c r="AN34" s="6">
        <v>3716.7197598766288</v>
      </c>
      <c r="AO34" s="6">
        <v>41487.879417470722</v>
      </c>
      <c r="AP34" s="6">
        <v>18170.264438285711</v>
      </c>
      <c r="AQ34" s="6">
        <v>23317.614979185018</v>
      </c>
      <c r="AR34" s="6">
        <v>2912.8202573886633</v>
      </c>
      <c r="AS34" s="6">
        <v>2608.7256278534815</v>
      </c>
      <c r="AT34" s="6">
        <v>2124.4811562943269</v>
      </c>
      <c r="AU34" s="6">
        <v>2288.5581673257707</v>
      </c>
      <c r="AV34" s="6">
        <v>9934.5852088622432</v>
      </c>
      <c r="AW34" s="6">
        <v>13383.029770322768</v>
      </c>
      <c r="AX34" s="27">
        <v>4.2877604383561696</v>
      </c>
      <c r="AY34" s="27">
        <v>4.5144940136986333</v>
      </c>
      <c r="AZ34">
        <v>490</v>
      </c>
      <c r="BA34" s="9">
        <v>15</v>
      </c>
      <c r="BB34" s="4">
        <v>229</v>
      </c>
      <c r="BC34" s="9">
        <v>10</v>
      </c>
      <c r="BD34" s="9">
        <v>6</v>
      </c>
      <c r="BE34" s="4">
        <v>261</v>
      </c>
      <c r="BF34" s="9">
        <v>14</v>
      </c>
      <c r="BG34" s="9">
        <v>14</v>
      </c>
      <c r="BH34" s="24">
        <v>641.69006017472759</v>
      </c>
      <c r="BI34" s="24">
        <v>450.26943299797392</v>
      </c>
      <c r="BJ34" s="9">
        <v>11</v>
      </c>
      <c r="BK34" s="30">
        <v>32.252869753424605</v>
      </c>
      <c r="BL34" s="15">
        <v>4.4910384208219201</v>
      </c>
      <c r="BM34" s="15">
        <v>8795.9892872863693</v>
      </c>
      <c r="BN34" s="36">
        <v>145</v>
      </c>
      <c r="BO34" s="9">
        <v>0</v>
      </c>
      <c r="BP34" s="20">
        <v>2.6509371734783778</v>
      </c>
      <c r="BQ34" s="20">
        <v>160.81113778748289</v>
      </c>
    </row>
    <row r="35" spans="1:69" x14ac:dyDescent="0.25">
      <c r="A35" s="43">
        <v>41149</v>
      </c>
      <c r="B35" s="17">
        <v>2012</v>
      </c>
      <c r="C35" s="4">
        <v>8</v>
      </c>
      <c r="D35" s="4">
        <v>3</v>
      </c>
      <c r="E35" s="5">
        <v>1</v>
      </c>
      <c r="F35" s="5">
        <v>0.79487179487179482</v>
      </c>
      <c r="G35" s="10">
        <v>2.0767123287671589</v>
      </c>
      <c r="H35" s="17">
        <v>195</v>
      </c>
      <c r="I35" s="9">
        <v>334</v>
      </c>
      <c r="J35" s="14">
        <v>1.7128205128205127</v>
      </c>
      <c r="K35" s="5">
        <v>0.74222222222222223</v>
      </c>
      <c r="L35" s="21">
        <v>102.67823702142617</v>
      </c>
      <c r="M35" s="9">
        <v>61</v>
      </c>
      <c r="N35" s="9">
        <v>73</v>
      </c>
      <c r="O35" s="9">
        <v>30</v>
      </c>
      <c r="P35" s="9">
        <v>86</v>
      </c>
      <c r="Q35" s="20">
        <v>38.436742945001065</v>
      </c>
      <c r="R35" s="20">
        <v>51.019050432000071</v>
      </c>
      <c r="S35" s="20">
        <v>19.673915753577599</v>
      </c>
      <c r="T35" s="6">
        <v>20022.256219178103</v>
      </c>
      <c r="U35" s="6">
        <v>2217.3849863013734</v>
      </c>
      <c r="V35" s="6">
        <v>3354.969371785035</v>
      </c>
      <c r="W35" s="6">
        <v>3829.5273205479461</v>
      </c>
      <c r="X35" s="6">
        <v>1664.7610534710216</v>
      </c>
      <c r="Y35" s="6">
        <v>13390.383459675475</v>
      </c>
      <c r="Z35" s="6">
        <v>5150.5235546301428</v>
      </c>
      <c r="AA35" s="6">
        <v>1530.5715129600021</v>
      </c>
      <c r="AB35" s="6">
        <v>1691.9567548076734</v>
      </c>
      <c r="AC35" s="6">
        <v>2030.7509421066356</v>
      </c>
      <c r="AD35" s="6">
        <v>1410.2228098685766</v>
      </c>
      <c r="AE35" s="6">
        <v>632.99647477605004</v>
      </c>
      <c r="AF35" s="6">
        <v>4299.0815956465558</v>
      </c>
      <c r="AG35" s="6">
        <v>593.42452392328744</v>
      </c>
      <c r="AH35" s="6">
        <v>2243.5261033205502</v>
      </c>
      <c r="AI35" s="6">
        <v>3626.5385633972614</v>
      </c>
      <c r="AJ35" s="6">
        <v>1753.7391623013723</v>
      </c>
      <c r="AK35" s="6">
        <v>2198.2122737433447</v>
      </c>
      <c r="AL35" s="6">
        <v>1622.3685791179826</v>
      </c>
      <c r="AM35" s="6">
        <v>626.66121359934994</v>
      </c>
      <c r="AN35" s="6">
        <v>3769.9862864817942</v>
      </c>
      <c r="AO35" s="6">
        <v>38829.921380819775</v>
      </c>
      <c r="AP35" s="6">
        <v>17370.470039015941</v>
      </c>
      <c r="AQ35" s="6">
        <v>21459.451341803826</v>
      </c>
      <c r="AR35" s="6">
        <v>2876.9585903965722</v>
      </c>
      <c r="AS35" s="6">
        <v>2366.4494055824825</v>
      </c>
      <c r="AT35" s="6">
        <v>2088.2986971610862</v>
      </c>
      <c r="AU35" s="6">
        <v>2246.6705562500174</v>
      </c>
      <c r="AV35" s="6">
        <v>9578.3772493901579</v>
      </c>
      <c r="AW35" s="6">
        <v>11881.074092413675</v>
      </c>
      <c r="AX35" s="27">
        <v>4.3675820054794574</v>
      </c>
      <c r="AY35" s="27">
        <v>4.410165410958907</v>
      </c>
      <c r="AZ35">
        <v>445</v>
      </c>
      <c r="BA35" s="9">
        <v>14</v>
      </c>
      <c r="BB35" s="4">
        <v>195</v>
      </c>
      <c r="BC35" s="9">
        <v>8</v>
      </c>
      <c r="BD35" s="9">
        <v>5</v>
      </c>
      <c r="BE35" s="4">
        <v>250</v>
      </c>
      <c r="BF35" s="9">
        <v>13</v>
      </c>
      <c r="BG35" s="9">
        <v>12</v>
      </c>
      <c r="BH35" s="24">
        <v>589.9505163869336</v>
      </c>
      <c r="BI35" s="24">
        <v>407.39702267512627</v>
      </c>
      <c r="BJ35" s="9">
        <v>9</v>
      </c>
      <c r="BK35" s="30">
        <v>31.523927917808166</v>
      </c>
      <c r="BL35" s="15">
        <v>4.5349659484931522</v>
      </c>
      <c r="BM35" s="15">
        <v>9163.6855818517633</v>
      </c>
      <c r="BN35" s="36">
        <v>145</v>
      </c>
      <c r="BO35" s="9">
        <v>0</v>
      </c>
      <c r="BP35" s="20">
        <v>2.3417926280996841</v>
      </c>
      <c r="BQ35" s="20">
        <v>147.99621615037123</v>
      </c>
    </row>
    <row r="36" spans="1:69" x14ac:dyDescent="0.25">
      <c r="A36" s="43">
        <v>41148</v>
      </c>
      <c r="B36" s="17">
        <v>2012</v>
      </c>
      <c r="C36" s="4">
        <v>8</v>
      </c>
      <c r="D36" s="4">
        <v>2</v>
      </c>
      <c r="E36" s="5">
        <v>1</v>
      </c>
      <c r="F36" s="5">
        <v>0.79487179487179482</v>
      </c>
      <c r="G36" s="10">
        <v>2.0739726027397616</v>
      </c>
      <c r="H36" s="17">
        <v>208</v>
      </c>
      <c r="I36" s="9">
        <v>342</v>
      </c>
      <c r="J36" s="14">
        <v>1.6442307692307692</v>
      </c>
      <c r="K36" s="5">
        <v>0.76</v>
      </c>
      <c r="L36" s="21">
        <v>99.858030720596673</v>
      </c>
      <c r="M36" s="9">
        <v>62</v>
      </c>
      <c r="N36" s="9">
        <v>77</v>
      </c>
      <c r="O36" s="9">
        <v>30</v>
      </c>
      <c r="P36" s="9">
        <v>88</v>
      </c>
      <c r="Q36" s="20">
        <v>35.960717787720547</v>
      </c>
      <c r="R36" s="20">
        <v>48.760207330191832</v>
      </c>
      <c r="S36" s="20">
        <v>19.183036112428415</v>
      </c>
      <c r="T36" s="6">
        <v>20770.470389884107</v>
      </c>
      <c r="U36" s="6">
        <v>2230.7956712328801</v>
      </c>
      <c r="V36" s="6">
        <v>3201.0567480379327</v>
      </c>
      <c r="W36" s="6">
        <v>3671.0829271232892</v>
      </c>
      <c r="X36" s="6">
        <v>1668.1750303561637</v>
      </c>
      <c r="Y36" s="6">
        <v>14460.951355599604</v>
      </c>
      <c r="Z36" s="6">
        <v>4998.5397724931563</v>
      </c>
      <c r="AA36" s="6">
        <v>1462.8062199057549</v>
      </c>
      <c r="AB36" s="6">
        <v>1688.1071778937005</v>
      </c>
      <c r="AC36" s="6">
        <v>1983.7338821081312</v>
      </c>
      <c r="AD36" s="6">
        <v>1352.099080880603</v>
      </c>
      <c r="AE36" s="6">
        <v>634.86873545866627</v>
      </c>
      <c r="AF36" s="6">
        <v>4178.7514718452112</v>
      </c>
      <c r="AG36" s="6">
        <v>625.7402643945203</v>
      </c>
      <c r="AH36" s="6">
        <v>2422.6347211397288</v>
      </c>
      <c r="AI36" s="6">
        <v>3774.7424608767137</v>
      </c>
      <c r="AJ36" s="6">
        <v>1845.3411797917834</v>
      </c>
      <c r="AK36" s="6">
        <v>2269.9516229698716</v>
      </c>
      <c r="AL36" s="6">
        <v>1654.8376616160269</v>
      </c>
      <c r="AM36" s="6">
        <v>613.26011565464751</v>
      </c>
      <c r="AN36" s="6">
        <v>4130.4092259622012</v>
      </c>
      <c r="AO36" s="6">
        <v>39819.177857612347</v>
      </c>
      <c r="AP36" s="6">
        <v>17049.065804205329</v>
      </c>
      <c r="AQ36" s="6">
        <v>22770.112053407018</v>
      </c>
      <c r="AR36" s="6">
        <v>2868.6155699364563</v>
      </c>
      <c r="AS36" s="6">
        <v>2351.3388747795325</v>
      </c>
      <c r="AT36" s="6">
        <v>2098.9107055294753</v>
      </c>
      <c r="AU36" s="6">
        <v>2232.7586710569649</v>
      </c>
      <c r="AV36" s="6">
        <v>9551.6238213024299</v>
      </c>
      <c r="AW36" s="6">
        <v>13218.488232104588</v>
      </c>
      <c r="AX36" s="27">
        <v>4.177080789041101</v>
      </c>
      <c r="AY36" s="27">
        <v>4.3917864452054829</v>
      </c>
      <c r="AZ36">
        <v>465</v>
      </c>
      <c r="BA36" s="9">
        <v>15</v>
      </c>
      <c r="BB36" s="4">
        <v>208</v>
      </c>
      <c r="BC36" s="9">
        <v>9</v>
      </c>
      <c r="BD36" s="9">
        <v>7</v>
      </c>
      <c r="BE36" s="4">
        <v>257</v>
      </c>
      <c r="BF36" s="9">
        <v>13</v>
      </c>
      <c r="BG36" s="9">
        <v>12</v>
      </c>
      <c r="BH36" s="24">
        <v>656.94728503979889</v>
      </c>
      <c r="BI36" s="24">
        <v>386.25502903184827</v>
      </c>
      <c r="BJ36" s="9">
        <v>9</v>
      </c>
      <c r="BK36" s="30">
        <v>30.603524383561592</v>
      </c>
      <c r="BL36" s="15">
        <v>4.4951573260273987</v>
      </c>
      <c r="BM36" s="15">
        <v>8972.9121255690843</v>
      </c>
      <c r="BN36" s="36">
        <v>145</v>
      </c>
      <c r="BO36" s="9">
        <v>0</v>
      </c>
      <c r="BP36" s="20">
        <v>2.5376501780867358</v>
      </c>
      <c r="BQ36" s="20">
        <v>157.03525554073806</v>
      </c>
    </row>
    <row r="37" spans="1:69" x14ac:dyDescent="0.25">
      <c r="A37" s="43">
        <v>41147</v>
      </c>
      <c r="B37" s="17">
        <v>2012</v>
      </c>
      <c r="C37" s="4">
        <v>8</v>
      </c>
      <c r="D37" s="4">
        <v>1</v>
      </c>
      <c r="E37" s="5">
        <v>1</v>
      </c>
      <c r="F37" s="5">
        <v>0.81538461538461537</v>
      </c>
      <c r="G37" s="10">
        <v>2.0712328767123642</v>
      </c>
      <c r="H37" s="17">
        <v>209</v>
      </c>
      <c r="I37" s="9">
        <v>343</v>
      </c>
      <c r="J37" s="14">
        <v>1.6411483253588517</v>
      </c>
      <c r="K37" s="5">
        <v>0.76222222222222225</v>
      </c>
      <c r="L37" s="21">
        <v>100.9424968917169</v>
      </c>
      <c r="M37" s="9">
        <v>63</v>
      </c>
      <c r="N37" s="9">
        <v>75</v>
      </c>
      <c r="O37" s="9">
        <v>31</v>
      </c>
      <c r="P37" s="9">
        <v>92</v>
      </c>
      <c r="Q37" s="20">
        <v>39.074178117133258</v>
      </c>
      <c r="R37" s="20">
        <v>48.808548433336348</v>
      </c>
      <c r="S37" s="20">
        <v>18.697268754889837</v>
      </c>
      <c r="T37" s="6">
        <v>21096.981850368833</v>
      </c>
      <c r="U37" s="6">
        <v>2360.6066410958938</v>
      </c>
      <c r="V37" s="6">
        <v>3489.8700644080068</v>
      </c>
      <c r="W37" s="6">
        <v>3501.601801643837</v>
      </c>
      <c r="X37" s="6">
        <v>1818.6497874815591</v>
      </c>
      <c r="Y37" s="6">
        <v>14647.466837931324</v>
      </c>
      <c r="Z37" s="6">
        <v>5392.23658016439</v>
      </c>
      <c r="AA37" s="6">
        <v>1513.0650014334267</v>
      </c>
      <c r="AB37" s="6">
        <v>1720.148725449865</v>
      </c>
      <c r="AC37" s="6">
        <v>2110.5991763701545</v>
      </c>
      <c r="AD37" s="6">
        <v>1388.5283719631532</v>
      </c>
      <c r="AE37" s="6">
        <v>614.41478043610539</v>
      </c>
      <c r="AF37" s="6">
        <v>4511.9079782782683</v>
      </c>
      <c r="AG37" s="6">
        <v>625.77363550684902</v>
      </c>
      <c r="AH37" s="6">
        <v>2273.3130345205504</v>
      </c>
      <c r="AI37" s="6">
        <v>4020.5981115616455</v>
      </c>
      <c r="AJ37" s="6">
        <v>1706.1425784986322</v>
      </c>
      <c r="AK37" s="6">
        <v>2332.9790763752585</v>
      </c>
      <c r="AL37" s="6">
        <v>1657.7479440973898</v>
      </c>
      <c r="AM37" s="6">
        <v>622.54707685136123</v>
      </c>
      <c r="AN37" s="6">
        <v>4012.5532627636685</v>
      </c>
      <c r="AO37" s="6">
        <v>40708.866158600089</v>
      </c>
      <c r="AP37" s="6">
        <v>17536.938079626827</v>
      </c>
      <c r="AQ37" s="6">
        <v>23171.928078973262</v>
      </c>
      <c r="AR37" s="6">
        <v>2880.9744470782707</v>
      </c>
      <c r="AS37" s="6">
        <v>2498.1091738349678</v>
      </c>
      <c r="AT37" s="6">
        <v>2078.4041046403008</v>
      </c>
      <c r="AU37" s="6">
        <v>2207.5121641565429</v>
      </c>
      <c r="AV37" s="6">
        <v>9664.9998897100813</v>
      </c>
      <c r="AW37" s="6">
        <v>13506.928189263181</v>
      </c>
      <c r="AX37" s="27">
        <v>4.3709212602739775</v>
      </c>
      <c r="AY37" s="27">
        <v>4.4095910958904145</v>
      </c>
      <c r="AZ37">
        <v>470</v>
      </c>
      <c r="BA37" s="9">
        <v>14</v>
      </c>
      <c r="BB37" s="4">
        <v>209</v>
      </c>
      <c r="BC37" s="9">
        <v>10</v>
      </c>
      <c r="BD37" s="9">
        <v>7</v>
      </c>
      <c r="BE37" s="4">
        <v>261</v>
      </c>
      <c r="BF37" s="9">
        <v>14</v>
      </c>
      <c r="BG37" s="9">
        <v>14</v>
      </c>
      <c r="BH37" s="24">
        <v>716.61276607687955</v>
      </c>
      <c r="BI37" s="24">
        <v>441.29956017449638</v>
      </c>
      <c r="BJ37" s="9">
        <v>10</v>
      </c>
      <c r="BK37" s="30">
        <v>31.14949024657529</v>
      </c>
      <c r="BL37" s="15">
        <v>4.2658555967123304</v>
      </c>
      <c r="BM37" s="15">
        <v>8852.6576753669979</v>
      </c>
      <c r="BN37" s="36">
        <v>145</v>
      </c>
      <c r="BO37" s="9">
        <v>0</v>
      </c>
      <c r="BP37" s="20">
        <v>2.6175109135249195</v>
      </c>
      <c r="BQ37" s="20">
        <v>159.8064005446432</v>
      </c>
    </row>
    <row r="38" spans="1:69" x14ac:dyDescent="0.25">
      <c r="A38" s="43">
        <v>41146</v>
      </c>
      <c r="B38" s="17">
        <v>2012</v>
      </c>
      <c r="C38" s="4">
        <v>8</v>
      </c>
      <c r="D38" s="4">
        <v>7</v>
      </c>
      <c r="E38" s="5">
        <v>1</v>
      </c>
      <c r="F38" s="5">
        <v>0.97435897435897434</v>
      </c>
      <c r="G38" s="10">
        <v>2.0684931506849669</v>
      </c>
      <c r="H38" s="17">
        <v>248</v>
      </c>
      <c r="I38" s="9">
        <v>413</v>
      </c>
      <c r="J38" s="14">
        <v>1.6653225806451613</v>
      </c>
      <c r="K38" s="5">
        <v>0.9177777777777778</v>
      </c>
      <c r="L38" s="21">
        <v>100.94527754172482</v>
      </c>
      <c r="M38" s="9">
        <v>75</v>
      </c>
      <c r="N38" s="9">
        <v>89</v>
      </c>
      <c r="O38" s="9">
        <v>38</v>
      </c>
      <c r="P38" s="9">
        <v>114</v>
      </c>
      <c r="Q38" s="20">
        <v>39.967316752422363</v>
      </c>
      <c r="R38" s="20">
        <v>48.718158904109657</v>
      </c>
      <c r="S38" s="20">
        <v>18.544673095890438</v>
      </c>
      <c r="T38" s="6">
        <v>25034.428830347755</v>
      </c>
      <c r="U38" s="6">
        <v>2756.2076712328812</v>
      </c>
      <c r="V38" s="6">
        <v>3989.8166005479434</v>
      </c>
      <c r="W38" s="6">
        <v>3737.1410136986315</v>
      </c>
      <c r="X38" s="6">
        <v>2125.6726093150673</v>
      </c>
      <c r="Y38" s="6">
        <v>17938.006278018995</v>
      </c>
      <c r="Z38" s="6">
        <v>6554.6399473972679</v>
      </c>
      <c r="AA38" s="6">
        <v>1851.2900383561669</v>
      </c>
      <c r="AB38" s="6">
        <v>2114.09273293151</v>
      </c>
      <c r="AC38" s="6">
        <v>2436.8570357138642</v>
      </c>
      <c r="AD38" s="6">
        <v>1404.6954828692428</v>
      </c>
      <c r="AE38" s="6">
        <v>729.66703128125994</v>
      </c>
      <c r="AF38" s="6">
        <v>5948.8031688205774</v>
      </c>
      <c r="AG38" s="6">
        <v>719.28654805479425</v>
      </c>
      <c r="AH38" s="6">
        <v>2706.163196493153</v>
      </c>
      <c r="AI38" s="6">
        <v>4423.6709482191791</v>
      </c>
      <c r="AJ38" s="6">
        <v>2217.2551995616468</v>
      </c>
      <c r="AK38" s="6">
        <v>2793.1518618322825</v>
      </c>
      <c r="AL38" s="6">
        <v>1627.837445516664</v>
      </c>
      <c r="AM38" s="6">
        <v>783.095536631252</v>
      </c>
      <c r="AN38" s="6">
        <v>4862.2910483485748</v>
      </c>
      <c r="AO38" s="6">
        <v>48377.035112594349</v>
      </c>
      <c r="AP38" s="6">
        <v>19627.934617406205</v>
      </c>
      <c r="AQ38" s="6">
        <v>28749.100495188148</v>
      </c>
      <c r="AR38" s="6">
        <v>3009.3793961324009</v>
      </c>
      <c r="AS38" s="6">
        <v>2777.5992029792915</v>
      </c>
      <c r="AT38" s="6">
        <v>2239.8368477479944</v>
      </c>
      <c r="AU38" s="6">
        <v>2384.9339403420272</v>
      </c>
      <c r="AV38" s="6">
        <v>10411.749387201715</v>
      </c>
      <c r="AW38" s="6">
        <v>18337.351107986429</v>
      </c>
      <c r="AX38" s="27">
        <v>4.3915923287671292</v>
      </c>
      <c r="AY38" s="27">
        <v>4.5585419178082232</v>
      </c>
      <c r="AZ38">
        <v>564</v>
      </c>
      <c r="BA38" s="9">
        <v>18</v>
      </c>
      <c r="BB38" s="4">
        <v>248</v>
      </c>
      <c r="BC38" s="9">
        <v>10</v>
      </c>
      <c r="BD38" s="9">
        <v>8</v>
      </c>
      <c r="BE38" s="4">
        <v>316</v>
      </c>
      <c r="BF38" s="9">
        <v>18</v>
      </c>
      <c r="BG38" s="9">
        <v>17</v>
      </c>
      <c r="BH38" s="24">
        <v>715.11025816173208</v>
      </c>
      <c r="BI38" s="24">
        <v>506.30596280143305</v>
      </c>
      <c r="BJ38" s="9">
        <v>12</v>
      </c>
      <c r="BK38" s="30">
        <v>33.289942191780767</v>
      </c>
      <c r="BL38" s="15">
        <v>4.3714803726027416</v>
      </c>
      <c r="BM38" s="15">
        <v>9177.177458990458</v>
      </c>
      <c r="BN38" s="36">
        <v>148</v>
      </c>
      <c r="BO38" s="9">
        <v>0</v>
      </c>
      <c r="BP38" s="20">
        <v>3.1326734852472509</v>
      </c>
      <c r="BQ38" s="20">
        <v>194.25067902154154</v>
      </c>
    </row>
    <row r="39" spans="1:69" x14ac:dyDescent="0.25">
      <c r="A39" s="43">
        <v>41145</v>
      </c>
      <c r="B39" s="17">
        <v>2012</v>
      </c>
      <c r="C39" s="4">
        <v>8</v>
      </c>
      <c r="D39" s="4">
        <v>6</v>
      </c>
      <c r="E39" s="5">
        <v>1</v>
      </c>
      <c r="F39" s="5">
        <v>1</v>
      </c>
      <c r="G39" s="10">
        <v>2.0657534246575695</v>
      </c>
      <c r="H39" s="17">
        <v>250</v>
      </c>
      <c r="I39" s="9">
        <v>448</v>
      </c>
      <c r="J39" s="14">
        <v>1.792</v>
      </c>
      <c r="K39" s="5">
        <v>0.99555555555555553</v>
      </c>
      <c r="L39" s="21">
        <v>105.82344591780833</v>
      </c>
      <c r="M39" s="9">
        <v>80</v>
      </c>
      <c r="N39" s="9">
        <v>95</v>
      </c>
      <c r="O39" s="9">
        <v>41</v>
      </c>
      <c r="P39" s="9">
        <v>122</v>
      </c>
      <c r="Q39" s="20">
        <v>39.771500712328809</v>
      </c>
      <c r="R39" s="20">
        <v>49.807594041991365</v>
      </c>
      <c r="S39" s="20">
        <v>19.141962864334179</v>
      </c>
      <c r="T39" s="6">
        <v>26455.861479452084</v>
      </c>
      <c r="U39" s="6">
        <v>2940.2616438356213</v>
      </c>
      <c r="V39" s="6">
        <v>4040.1819774246555</v>
      </c>
      <c r="W39" s="6">
        <v>3523.4862706849326</v>
      </c>
      <c r="X39" s="6">
        <v>2037.2073258082187</v>
      </c>
      <c r="Y39" s="6">
        <v>19795.247549369898</v>
      </c>
      <c r="Z39" s="6">
        <v>6960.0126246575419</v>
      </c>
      <c r="AA39" s="6">
        <v>2042.1113557216459</v>
      </c>
      <c r="AB39" s="6">
        <v>2335.3194694487697</v>
      </c>
      <c r="AC39" s="6">
        <v>2519.0995342788906</v>
      </c>
      <c r="AD39" s="6">
        <v>1393.8490599067304</v>
      </c>
      <c r="AE39" s="6">
        <v>815.9033327796293</v>
      </c>
      <c r="AF39" s="6">
        <v>6608.5915228627073</v>
      </c>
      <c r="AG39" s="6">
        <v>803.16737437808183</v>
      </c>
      <c r="AH39" s="6">
        <v>3111.8753792000034</v>
      </c>
      <c r="AI39" s="6">
        <v>5251.1115432328788</v>
      </c>
      <c r="AJ39" s="6">
        <v>2386.2900427397285</v>
      </c>
      <c r="AK39" s="6">
        <v>2612.2532495452633</v>
      </c>
      <c r="AL39" s="6">
        <v>1589.7372677835353</v>
      </c>
      <c r="AM39" s="6">
        <v>785.23563753813085</v>
      </c>
      <c r="AN39" s="6">
        <v>6565.2181846837639</v>
      </c>
      <c r="AO39" s="6">
        <v>52286.010912666352</v>
      </c>
      <c r="AP39" s="6">
        <v>19316.953655749985</v>
      </c>
      <c r="AQ39" s="6">
        <v>32969.057256916371</v>
      </c>
      <c r="AR39" s="6">
        <v>3002.0175036800283</v>
      </c>
      <c r="AS39" s="6">
        <v>2875.9307032990182</v>
      </c>
      <c r="AT39" s="6">
        <v>2261.319525302838</v>
      </c>
      <c r="AU39" s="6">
        <v>2463.5653271462406</v>
      </c>
      <c r="AV39" s="6">
        <v>10602.833059428125</v>
      </c>
      <c r="AW39" s="6">
        <v>22366.224197488238</v>
      </c>
      <c r="AX39" s="27">
        <v>4.3320362301369917</v>
      </c>
      <c r="AY39" s="27">
        <v>4.3999726438356204</v>
      </c>
      <c r="AZ39">
        <v>588</v>
      </c>
      <c r="BA39" s="9">
        <v>18</v>
      </c>
      <c r="BB39" s="4">
        <v>250</v>
      </c>
      <c r="BC39" s="9">
        <v>13</v>
      </c>
      <c r="BD39" s="9">
        <v>8</v>
      </c>
      <c r="BE39" s="4">
        <v>338</v>
      </c>
      <c r="BF39" s="9">
        <v>19</v>
      </c>
      <c r="BG39" s="9">
        <v>19</v>
      </c>
      <c r="BH39" s="24">
        <v>806.47354820909572</v>
      </c>
      <c r="BI39" s="24">
        <v>531.64607462922936</v>
      </c>
      <c r="BJ39" s="9">
        <v>11</v>
      </c>
      <c r="BK39" s="30">
        <v>33.19857378082186</v>
      </c>
      <c r="BL39" s="15">
        <v>4.4815049556164404</v>
      </c>
      <c r="BM39" s="15">
        <v>8908.6866013192212</v>
      </c>
      <c r="BN39" s="36">
        <v>148</v>
      </c>
      <c r="BO39" s="9">
        <v>1</v>
      </c>
      <c r="BP39" s="20">
        <v>3.700776414340833</v>
      </c>
      <c r="BQ39" s="20">
        <v>222.76390038457006</v>
      </c>
    </row>
    <row r="40" spans="1:69" x14ac:dyDescent="0.25">
      <c r="A40" s="43">
        <v>41144</v>
      </c>
      <c r="B40" s="17">
        <v>2012</v>
      </c>
      <c r="C40" s="4">
        <v>8</v>
      </c>
      <c r="D40" s="4">
        <v>5</v>
      </c>
      <c r="E40" s="5">
        <v>1</v>
      </c>
      <c r="F40" s="5">
        <v>0.90769230769230769</v>
      </c>
      <c r="G40" s="10">
        <v>2.0630136986301721</v>
      </c>
      <c r="H40" s="17">
        <v>223</v>
      </c>
      <c r="I40" s="9">
        <v>405</v>
      </c>
      <c r="J40" s="14">
        <v>1.8161434977578474</v>
      </c>
      <c r="K40" s="5">
        <v>0.9</v>
      </c>
      <c r="L40" s="21">
        <v>105.49835445949725</v>
      </c>
      <c r="M40" s="9">
        <v>73</v>
      </c>
      <c r="N40" s="9">
        <v>86</v>
      </c>
      <c r="O40" s="9">
        <v>34</v>
      </c>
      <c r="P40" s="9">
        <v>105</v>
      </c>
      <c r="Q40" s="20">
        <v>39.259343789092831</v>
      </c>
      <c r="R40" s="20">
        <v>52.743572244319168</v>
      </c>
      <c r="S40" s="20">
        <v>19.241914084696699</v>
      </c>
      <c r="T40" s="6">
        <v>23526.133044467886</v>
      </c>
      <c r="U40" s="6">
        <v>2491.487884931511</v>
      </c>
      <c r="V40" s="6">
        <v>3961.8257566077959</v>
      </c>
      <c r="W40" s="6">
        <v>3527.064138082193</v>
      </c>
      <c r="X40" s="6">
        <v>1849.1986293344569</v>
      </c>
      <c r="Y40" s="6">
        <v>16679.53240537495</v>
      </c>
      <c r="Z40" s="6">
        <v>6242.2356624657605</v>
      </c>
      <c r="AA40" s="6">
        <v>1793.2814563068516</v>
      </c>
      <c r="AB40" s="6">
        <v>2020.4009788931533</v>
      </c>
      <c r="AC40" s="6">
        <v>2394.1961347622973</v>
      </c>
      <c r="AD40" s="6">
        <v>1347.8879562391646</v>
      </c>
      <c r="AE40" s="6">
        <v>722.92168947487278</v>
      </c>
      <c r="AF40" s="6">
        <v>5590.9123171894298</v>
      </c>
      <c r="AG40" s="6">
        <v>746.0888584931505</v>
      </c>
      <c r="AH40" s="6">
        <v>2716.6384859178106</v>
      </c>
      <c r="AI40" s="6">
        <v>4624.2046836986319</v>
      </c>
      <c r="AJ40" s="6">
        <v>2194.9100028493176</v>
      </c>
      <c r="AK40" s="6">
        <v>2592.0817256373894</v>
      </c>
      <c r="AL40" s="6">
        <v>1594.2999678009564</v>
      </c>
      <c r="AM40" s="6">
        <v>763.8365806738924</v>
      </c>
      <c r="AN40" s="6">
        <v>5331.6237568466731</v>
      </c>
      <c r="AO40" s="6">
        <v>46355.381058024082</v>
      </c>
      <c r="AP40" s="6">
        <v>18753.312578613015</v>
      </c>
      <c r="AQ40" s="6">
        <v>27602.068479411057</v>
      </c>
      <c r="AR40" s="6">
        <v>2958.8533674461351</v>
      </c>
      <c r="AS40" s="6">
        <v>2653.6800042988439</v>
      </c>
      <c r="AT40" s="6">
        <v>2187.1389201756092</v>
      </c>
      <c r="AU40" s="6">
        <v>2359.0442235844725</v>
      </c>
      <c r="AV40" s="6">
        <v>10158.716515505061</v>
      </c>
      <c r="AW40" s="6">
        <v>17443.351963906007</v>
      </c>
      <c r="AX40" s="27">
        <v>4.0698442520547999</v>
      </c>
      <c r="AY40" s="27">
        <v>4.7071667054794553</v>
      </c>
      <c r="AZ40">
        <v>521</v>
      </c>
      <c r="BA40" s="9">
        <v>16</v>
      </c>
      <c r="BB40" s="4">
        <v>223</v>
      </c>
      <c r="BC40" s="9">
        <v>10</v>
      </c>
      <c r="BD40" s="9">
        <v>7</v>
      </c>
      <c r="BE40" s="4">
        <v>298</v>
      </c>
      <c r="BF40" s="9">
        <v>16</v>
      </c>
      <c r="BG40" s="9">
        <v>14</v>
      </c>
      <c r="BH40" s="24">
        <v>711.8722193202492</v>
      </c>
      <c r="BI40" s="24">
        <v>449.4972262224498</v>
      </c>
      <c r="BJ40" s="9">
        <v>11</v>
      </c>
      <c r="BK40" s="30">
        <v>32.533067671232821</v>
      </c>
      <c r="BL40" s="15">
        <v>4.2345998980821928</v>
      </c>
      <c r="BM40" s="15">
        <v>8836.3347560792226</v>
      </c>
      <c r="BN40" s="36">
        <v>148</v>
      </c>
      <c r="BO40" s="9">
        <v>0</v>
      </c>
      <c r="BP40" s="20">
        <v>3.1237010866322579</v>
      </c>
      <c r="BQ40" s="20">
        <v>186.50046269872337</v>
      </c>
    </row>
    <row r="41" spans="1:69" x14ac:dyDescent="0.25">
      <c r="A41" s="43">
        <v>41143</v>
      </c>
      <c r="B41" s="17">
        <v>2012</v>
      </c>
      <c r="C41" s="4">
        <v>8</v>
      </c>
      <c r="D41" s="4">
        <v>4</v>
      </c>
      <c r="E41" s="5">
        <v>1</v>
      </c>
      <c r="F41" s="5">
        <v>0.87692307692307692</v>
      </c>
      <c r="G41" s="10">
        <v>2.0602739726027748</v>
      </c>
      <c r="H41" s="17">
        <v>211</v>
      </c>
      <c r="I41" s="9">
        <v>368</v>
      </c>
      <c r="J41" s="14">
        <v>1.7440758293838863</v>
      </c>
      <c r="K41" s="5">
        <v>0.81777777777777783</v>
      </c>
      <c r="L41" s="21">
        <v>104.85075518755096</v>
      </c>
      <c r="M41" s="9">
        <v>66</v>
      </c>
      <c r="N41" s="9">
        <v>76</v>
      </c>
      <c r="O41" s="9">
        <v>31</v>
      </c>
      <c r="P41" s="9">
        <v>101</v>
      </c>
      <c r="Q41" s="20">
        <v>39.46805751109401</v>
      </c>
      <c r="R41" s="20">
        <v>55.164209988440199</v>
      </c>
      <c r="S41" s="20">
        <v>17.287599098548782</v>
      </c>
      <c r="T41" s="6">
        <v>22123.509344573253</v>
      </c>
      <c r="U41" s="6">
        <v>2623.0106958904148</v>
      </c>
      <c r="V41" s="6">
        <v>3750.0679955152768</v>
      </c>
      <c r="W41" s="6">
        <v>3515.9154410958918</v>
      </c>
      <c r="X41" s="6">
        <v>1872.248709395152</v>
      </c>
      <c r="Y41" s="6">
        <v>15608.287894457348</v>
      </c>
      <c r="Z41" s="6">
        <v>5604.4641665753497</v>
      </c>
      <c r="AA41" s="6">
        <v>1710.0905096416461</v>
      </c>
      <c r="AB41" s="6">
        <v>1746.0475089534268</v>
      </c>
      <c r="AC41" s="6">
        <v>2227.2766702221943</v>
      </c>
      <c r="AD41" s="6">
        <v>1296.5273615982837</v>
      </c>
      <c r="AE41" s="6">
        <v>671.77896256167753</v>
      </c>
      <c r="AF41" s="6">
        <v>4865.0191907882663</v>
      </c>
      <c r="AG41" s="6">
        <v>663.67405834520514</v>
      </c>
      <c r="AH41" s="6">
        <v>2535.7815078575372</v>
      </c>
      <c r="AI41" s="6">
        <v>4205.7650884383575</v>
      </c>
      <c r="AJ41" s="6">
        <v>1990.3615172383588</v>
      </c>
      <c r="AK41" s="6">
        <v>2336.2946936734356</v>
      </c>
      <c r="AL41" s="6">
        <v>1598.8604512307895</v>
      </c>
      <c r="AM41" s="6">
        <v>683.68811168524394</v>
      </c>
      <c r="AN41" s="6">
        <v>4776.7389152899896</v>
      </c>
      <c r="AO41" s="6">
        <v>43202.704397513546</v>
      </c>
      <c r="AP41" s="6">
        <v>17952.658396977946</v>
      </c>
      <c r="AQ41" s="6">
        <v>25250.046000535604</v>
      </c>
      <c r="AR41" s="6">
        <v>2942.2993988476187</v>
      </c>
      <c r="AS41" s="6">
        <v>2562.1432698508752</v>
      </c>
      <c r="AT41" s="6">
        <v>2212.7506935160009</v>
      </c>
      <c r="AU41" s="6">
        <v>2307.7089068757768</v>
      </c>
      <c r="AV41" s="6">
        <v>10024.902269090271</v>
      </c>
      <c r="AW41" s="6">
        <v>15225.143731445329</v>
      </c>
      <c r="AX41" s="27">
        <v>4.0314396164383615</v>
      </c>
      <c r="AY41" s="27">
        <v>4.5666942465753468</v>
      </c>
      <c r="AZ41">
        <v>485</v>
      </c>
      <c r="BA41" s="9">
        <v>14</v>
      </c>
      <c r="BB41" s="4">
        <v>211</v>
      </c>
      <c r="BC41" s="9">
        <v>11</v>
      </c>
      <c r="BD41" s="9">
        <v>7</v>
      </c>
      <c r="BE41" s="4">
        <v>274</v>
      </c>
      <c r="BF41" s="9">
        <v>16</v>
      </c>
      <c r="BG41" s="9">
        <v>14</v>
      </c>
      <c r="BH41" s="24">
        <v>779.56482762139228</v>
      </c>
      <c r="BI41" s="24">
        <v>459.37040084476149</v>
      </c>
      <c r="BJ41" s="9">
        <v>11</v>
      </c>
      <c r="BK41" s="30">
        <v>30.368121863013648</v>
      </c>
      <c r="BL41" s="15">
        <v>4.2212451112328786</v>
      </c>
      <c r="BM41" s="15">
        <v>8765.1427730030591</v>
      </c>
      <c r="BN41" s="36">
        <v>148</v>
      </c>
      <c r="BO41" s="9">
        <v>0</v>
      </c>
      <c r="BP41" s="20">
        <v>2.8807341368479031</v>
      </c>
      <c r="BQ41" s="20">
        <v>170.60841892253785</v>
      </c>
    </row>
    <row r="42" spans="1:69" x14ac:dyDescent="0.25">
      <c r="A42" s="43">
        <v>41142</v>
      </c>
      <c r="B42" s="17">
        <v>2012</v>
      </c>
      <c r="C42" s="4">
        <v>8</v>
      </c>
      <c r="D42" s="4">
        <v>3</v>
      </c>
      <c r="E42" s="5">
        <v>1</v>
      </c>
      <c r="F42" s="5">
        <v>0.79487179487179482</v>
      </c>
      <c r="G42" s="10">
        <v>2.0575342465753774</v>
      </c>
      <c r="H42" s="17">
        <v>200</v>
      </c>
      <c r="I42" s="9">
        <v>319</v>
      </c>
      <c r="J42" s="14">
        <v>1.595</v>
      </c>
      <c r="K42" s="5">
        <v>0.7088888888888889</v>
      </c>
      <c r="L42" s="21">
        <v>99.753243835616544</v>
      </c>
      <c r="M42" s="9">
        <v>55</v>
      </c>
      <c r="N42" s="9">
        <v>69</v>
      </c>
      <c r="O42" s="9">
        <v>29</v>
      </c>
      <c r="P42" s="9">
        <v>88</v>
      </c>
      <c r="Q42" s="20">
        <v>39.25316792929744</v>
      </c>
      <c r="R42" s="20">
        <v>51.604540589589092</v>
      </c>
      <c r="S42" s="20">
        <v>17.972125633972624</v>
      </c>
      <c r="T42" s="6">
        <v>19950.648767123308</v>
      </c>
      <c r="U42" s="6">
        <v>2194.9452328767156</v>
      </c>
      <c r="V42" s="6">
        <v>3382.5537119494188</v>
      </c>
      <c r="W42" s="6">
        <v>3799.2856635616454</v>
      </c>
      <c r="X42" s="6">
        <v>1727.5012798988403</v>
      </c>
      <c r="Y42" s="6">
        <v>13236.253344590119</v>
      </c>
      <c r="Z42" s="6">
        <v>4867.3928232328826</v>
      </c>
      <c r="AA42" s="6">
        <v>1496.5316770980837</v>
      </c>
      <c r="AB42" s="6">
        <v>1581.547055789591</v>
      </c>
      <c r="AC42" s="6">
        <v>1967.7542923915548</v>
      </c>
      <c r="AD42" s="6">
        <v>1382.9217643399616</v>
      </c>
      <c r="AE42" s="6">
        <v>620.70589358578422</v>
      </c>
      <c r="AF42" s="6">
        <v>3974.0896058032567</v>
      </c>
      <c r="AG42" s="6">
        <v>538.20305590684904</v>
      </c>
      <c r="AH42" s="6">
        <v>2113.4293610958921</v>
      </c>
      <c r="AI42" s="6">
        <v>3548.9680868219184</v>
      </c>
      <c r="AJ42" s="6">
        <v>1658.8770773917827</v>
      </c>
      <c r="AK42" s="6">
        <v>2093.7661326627199</v>
      </c>
      <c r="AL42" s="6">
        <v>1598.5002557476569</v>
      </c>
      <c r="AM42" s="6">
        <v>656.14829331533599</v>
      </c>
      <c r="AN42" s="6">
        <v>3511.0628994907297</v>
      </c>
      <c r="AO42" s="6">
        <v>37950.543137337023</v>
      </c>
      <c r="AP42" s="6">
        <v>17229.137287452919</v>
      </c>
      <c r="AQ42" s="6">
        <v>20721.405849884108</v>
      </c>
      <c r="AR42" s="6">
        <v>2870.3735843077875</v>
      </c>
      <c r="AS42" s="6">
        <v>2371.0657698902519</v>
      </c>
      <c r="AT42" s="6">
        <v>2062.7306874780334</v>
      </c>
      <c r="AU42" s="6">
        <v>2177.0597230212416</v>
      </c>
      <c r="AV42" s="6">
        <v>9481.2297646973129</v>
      </c>
      <c r="AW42" s="6">
        <v>11240.176085186791</v>
      </c>
      <c r="AX42" s="27">
        <v>4.1872075397260327</v>
      </c>
      <c r="AY42" s="27">
        <v>4.602566260273977</v>
      </c>
      <c r="AZ42">
        <v>441</v>
      </c>
      <c r="BA42" s="9">
        <v>14</v>
      </c>
      <c r="BB42" s="4">
        <v>200</v>
      </c>
      <c r="BC42" s="9">
        <v>10</v>
      </c>
      <c r="BD42" s="9">
        <v>7</v>
      </c>
      <c r="BE42" s="4">
        <v>241</v>
      </c>
      <c r="BF42" s="9">
        <v>13</v>
      </c>
      <c r="BG42" s="9">
        <v>13</v>
      </c>
      <c r="BH42" s="24">
        <v>757.29395570984195</v>
      </c>
      <c r="BI42" s="24">
        <v>428.4478452624474</v>
      </c>
      <c r="BJ42" s="9">
        <v>10</v>
      </c>
      <c r="BK42" s="30">
        <v>30.403950643835564</v>
      </c>
      <c r="BL42" s="15">
        <v>4.3973564295890428</v>
      </c>
      <c r="BM42" s="15">
        <v>9077.0065510954937</v>
      </c>
      <c r="BN42" s="36">
        <v>148</v>
      </c>
      <c r="BO42" s="9">
        <v>0</v>
      </c>
      <c r="BP42" s="20">
        <v>2.2828457524230017</v>
      </c>
      <c r="BQ42" s="20">
        <v>140.00949898570343</v>
      </c>
    </row>
    <row r="43" spans="1:69" x14ac:dyDescent="0.25">
      <c r="A43" s="43">
        <v>41141</v>
      </c>
      <c r="B43" s="17">
        <v>2012</v>
      </c>
      <c r="C43" s="4">
        <v>8</v>
      </c>
      <c r="D43" s="4">
        <v>2</v>
      </c>
      <c r="E43" s="5">
        <v>1</v>
      </c>
      <c r="F43" s="5">
        <v>0.79487179487179482</v>
      </c>
      <c r="G43" s="10">
        <v>2.0547945205479801</v>
      </c>
      <c r="H43" s="17">
        <v>193</v>
      </c>
      <c r="I43" s="9">
        <v>357</v>
      </c>
      <c r="J43" s="14">
        <v>1.849740932642487</v>
      </c>
      <c r="K43" s="5">
        <v>0.79333333333333333</v>
      </c>
      <c r="L43" s="21">
        <v>109.65947247443461</v>
      </c>
      <c r="M43" s="9">
        <v>65</v>
      </c>
      <c r="N43" s="9">
        <v>80</v>
      </c>
      <c r="O43" s="9">
        <v>33</v>
      </c>
      <c r="P43" s="9">
        <v>92</v>
      </c>
      <c r="Q43" s="20">
        <v>35.921856022673644</v>
      </c>
      <c r="R43" s="20">
        <v>48.032202665006288</v>
      </c>
      <c r="S43" s="20">
        <v>20.142510370756426</v>
      </c>
      <c r="T43" s="6">
        <v>21164.27818756588</v>
      </c>
      <c r="U43" s="6">
        <v>2169.6036529680396</v>
      </c>
      <c r="V43" s="6">
        <v>3265.4465753424638</v>
      </c>
      <c r="W43" s="6">
        <v>3629.8306849315077</v>
      </c>
      <c r="X43" s="6">
        <v>1612.7081981032659</v>
      </c>
      <c r="Y43" s="6">
        <v>14825.896382156681</v>
      </c>
      <c r="Z43" s="6">
        <v>5208.6691232876783</v>
      </c>
      <c r="AA43" s="6">
        <v>1585.0626879452075</v>
      </c>
      <c r="AB43" s="6">
        <v>1853.1109541095911</v>
      </c>
      <c r="AC43" s="6">
        <v>2070.2046308860217</v>
      </c>
      <c r="AD43" s="6">
        <v>1400.4371162094715</v>
      </c>
      <c r="AE43" s="6">
        <v>598.41841826716836</v>
      </c>
      <c r="AF43" s="6">
        <v>4577.7825999798151</v>
      </c>
      <c r="AG43" s="6">
        <v>659.60689315068475</v>
      </c>
      <c r="AH43" s="6">
        <v>2476.5823561643865</v>
      </c>
      <c r="AI43" s="6">
        <v>4176.01483561644</v>
      </c>
      <c r="AJ43" s="6">
        <v>1843.3171726027422</v>
      </c>
      <c r="AK43" s="6">
        <v>2117.6709082111083</v>
      </c>
      <c r="AL43" s="6">
        <v>1599.7791782750512</v>
      </c>
      <c r="AM43" s="6">
        <v>664.46877501788583</v>
      </c>
      <c r="AN43" s="6">
        <v>4773.6023960302073</v>
      </c>
      <c r="AO43" s="6">
        <v>41136.245863410652</v>
      </c>
      <c r="AP43" s="6">
        <v>16958.964485243945</v>
      </c>
      <c r="AQ43" s="6">
        <v>24177.281378166703</v>
      </c>
      <c r="AR43" s="6">
        <v>2873.5958034826954</v>
      </c>
      <c r="AS43" s="6">
        <v>2412.8130685202095</v>
      </c>
      <c r="AT43" s="6">
        <v>2093.7985963019091</v>
      </c>
      <c r="AU43" s="6">
        <v>2223.2811794755753</v>
      </c>
      <c r="AV43" s="6">
        <v>9603.4886477803884</v>
      </c>
      <c r="AW43" s="6">
        <v>14573.792730386318</v>
      </c>
      <c r="AX43" s="27">
        <v>4.3851493150684986</v>
      </c>
      <c r="AY43" s="27">
        <v>4.5299321917808246</v>
      </c>
      <c r="AZ43">
        <v>463</v>
      </c>
      <c r="BA43" s="9">
        <v>14</v>
      </c>
      <c r="BB43" s="4">
        <v>193</v>
      </c>
      <c r="BC43" s="9">
        <v>9</v>
      </c>
      <c r="BD43" s="9">
        <v>6</v>
      </c>
      <c r="BE43" s="4">
        <v>270</v>
      </c>
      <c r="BF43" s="9">
        <v>15</v>
      </c>
      <c r="BG43" s="9">
        <v>14</v>
      </c>
      <c r="BH43" s="24">
        <v>661.24239313812723</v>
      </c>
      <c r="BI43" s="24">
        <v>437.0472029463599</v>
      </c>
      <c r="BJ43" s="9">
        <v>9</v>
      </c>
      <c r="BK43" s="30">
        <v>32.48186986301365</v>
      </c>
      <c r="BL43" s="15">
        <v>4.6087046575342487</v>
      </c>
      <c r="BM43" s="15">
        <v>8928.9236222021864</v>
      </c>
      <c r="BN43" s="36">
        <v>148</v>
      </c>
      <c r="BO43" s="9">
        <v>0</v>
      </c>
      <c r="BP43" s="20">
        <v>2.7077487053477265</v>
      </c>
      <c r="BQ43" s="20">
        <v>163.36000931193718</v>
      </c>
    </row>
    <row r="44" spans="1:69" x14ac:dyDescent="0.25">
      <c r="A44" s="43">
        <v>41140</v>
      </c>
      <c r="B44" s="17">
        <v>2012</v>
      </c>
      <c r="C44" s="4">
        <v>8</v>
      </c>
      <c r="D44" s="4">
        <v>1</v>
      </c>
      <c r="E44" s="5">
        <v>1</v>
      </c>
      <c r="F44" s="5">
        <v>0.81538461538461537</v>
      </c>
      <c r="G44" s="10">
        <v>2.0520547945205827</v>
      </c>
      <c r="H44" s="17">
        <v>206</v>
      </c>
      <c r="I44" s="9">
        <v>349</v>
      </c>
      <c r="J44" s="14">
        <v>1.6941747572815533</v>
      </c>
      <c r="K44" s="5">
        <v>0.77555555555555555</v>
      </c>
      <c r="L44" s="21">
        <v>97.012305253358264</v>
      </c>
      <c r="M44" s="9">
        <v>64</v>
      </c>
      <c r="N44" s="9">
        <v>77</v>
      </c>
      <c r="O44" s="9">
        <v>31</v>
      </c>
      <c r="P44" s="9">
        <v>91</v>
      </c>
      <c r="Q44" s="20">
        <v>39.334178829107209</v>
      </c>
      <c r="R44" s="20">
        <v>50.181935136721215</v>
      </c>
      <c r="S44" s="20">
        <v>19.276912782875229</v>
      </c>
      <c r="T44" s="6">
        <v>19984.534882191801</v>
      </c>
      <c r="U44" s="6">
        <v>2374.9180931506885</v>
      </c>
      <c r="V44" s="6">
        <v>3301.7289663527904</v>
      </c>
      <c r="W44" s="6">
        <v>3703.3489380821929</v>
      </c>
      <c r="X44" s="6">
        <v>1754.8377621041088</v>
      </c>
      <c r="Y44" s="6">
        <v>13599.537308803398</v>
      </c>
      <c r="Z44" s="6">
        <v>5546.1192149041162</v>
      </c>
      <c r="AA44" s="6">
        <v>1555.6399892383577</v>
      </c>
      <c r="AB44" s="6">
        <v>1754.1990632416457</v>
      </c>
      <c r="AC44" s="6">
        <v>2180.4168959574122</v>
      </c>
      <c r="AD44" s="6">
        <v>1347.7290765953701</v>
      </c>
      <c r="AE44" s="6">
        <v>608.15581985770882</v>
      </c>
      <c r="AF44" s="6">
        <v>4719.6564749736281</v>
      </c>
      <c r="AG44" s="6">
        <v>643.61320540273948</v>
      </c>
      <c r="AH44" s="6">
        <v>2475.4326675287703</v>
      </c>
      <c r="AI44" s="6">
        <v>4015.722843150686</v>
      </c>
      <c r="AJ44" s="6">
        <v>1872.5233225643858</v>
      </c>
      <c r="AK44" s="6">
        <v>2201.3024779195021</v>
      </c>
      <c r="AL44" s="6">
        <v>1712.4922653297981</v>
      </c>
      <c r="AM44" s="6">
        <v>637.06332909252308</v>
      </c>
      <c r="AN44" s="6">
        <v>4456.4339663047576</v>
      </c>
      <c r="AO44" s="6">
        <v>40222.703281373193</v>
      </c>
      <c r="AP44" s="6">
        <v>17447.075531291408</v>
      </c>
      <c r="AQ44" s="6">
        <v>22775.627750081781</v>
      </c>
      <c r="AR44" s="6">
        <v>2914.074708205455</v>
      </c>
      <c r="AS44" s="6">
        <v>2422.2044728849864</v>
      </c>
      <c r="AT44" s="6">
        <v>2100.0309982203125</v>
      </c>
      <c r="AU44" s="6">
        <v>2281.3037147211999</v>
      </c>
      <c r="AV44" s="6">
        <v>9717.6138940319543</v>
      </c>
      <c r="AW44" s="6">
        <v>13058.013856049831</v>
      </c>
      <c r="AX44" s="27">
        <v>4.4142460931506902</v>
      </c>
      <c r="AY44" s="27">
        <v>4.6968991301369893</v>
      </c>
      <c r="AZ44">
        <v>469</v>
      </c>
      <c r="BA44" s="9">
        <v>15</v>
      </c>
      <c r="BB44" s="4">
        <v>206</v>
      </c>
      <c r="BC44" s="9">
        <v>10</v>
      </c>
      <c r="BD44" s="9">
        <v>7</v>
      </c>
      <c r="BE44" s="4">
        <v>263</v>
      </c>
      <c r="BF44" s="9">
        <v>15</v>
      </c>
      <c r="BG44" s="9">
        <v>15</v>
      </c>
      <c r="BH44" s="24">
        <v>722.90566180176984</v>
      </c>
      <c r="BI44" s="24">
        <v>471.8214972331358</v>
      </c>
      <c r="BJ44" s="9">
        <v>11</v>
      </c>
      <c r="BK44" s="30">
        <v>30.571367917808171</v>
      </c>
      <c r="BL44" s="15">
        <v>4.4719743178082201</v>
      </c>
      <c r="BM44" s="15">
        <v>9094.8300465717257</v>
      </c>
      <c r="BN44" s="36">
        <v>148</v>
      </c>
      <c r="BO44" s="9">
        <v>0</v>
      </c>
      <c r="BP44" s="20">
        <v>2.504238961415997</v>
      </c>
      <c r="BQ44" s="20">
        <v>153.88937668974177</v>
      </c>
    </row>
    <row r="45" spans="1:69" x14ac:dyDescent="0.25">
      <c r="A45" s="43">
        <v>41139</v>
      </c>
      <c r="B45" s="17">
        <v>2012</v>
      </c>
      <c r="C45" s="4">
        <v>8</v>
      </c>
      <c r="D45" s="4">
        <v>7</v>
      </c>
      <c r="E45" s="5">
        <v>1</v>
      </c>
      <c r="F45" s="5">
        <v>0.97435897435897434</v>
      </c>
      <c r="G45" s="10">
        <v>2.0493150684931853</v>
      </c>
      <c r="H45" s="17">
        <v>250</v>
      </c>
      <c r="I45" s="9">
        <v>429</v>
      </c>
      <c r="J45" s="14">
        <v>1.716</v>
      </c>
      <c r="K45" s="5">
        <v>0.95333333333333337</v>
      </c>
      <c r="L45" s="21">
        <v>99.686311519494311</v>
      </c>
      <c r="M45" s="9">
        <v>74</v>
      </c>
      <c r="N45" s="9">
        <v>92</v>
      </c>
      <c r="O45" s="9">
        <v>39</v>
      </c>
      <c r="P45" s="9">
        <v>110</v>
      </c>
      <c r="Q45" s="20">
        <v>37.424102675689106</v>
      </c>
      <c r="R45" s="20">
        <v>50.701950266301431</v>
      </c>
      <c r="S45" s="20">
        <v>19.058497296657556</v>
      </c>
      <c r="T45" s="6">
        <v>24921.577879873577</v>
      </c>
      <c r="U45" s="6">
        <v>2742.640803652972</v>
      </c>
      <c r="V45" s="6">
        <v>4019.4982046617479</v>
      </c>
      <c r="W45" s="6">
        <v>3729.0078641095902</v>
      </c>
      <c r="X45" s="6">
        <v>2136.3547836290822</v>
      </c>
      <c r="Y45" s="6">
        <v>17779.35783112613</v>
      </c>
      <c r="Z45" s="6">
        <v>6212.4010441643914</v>
      </c>
      <c r="AA45" s="6">
        <v>1977.3760603857559</v>
      </c>
      <c r="AB45" s="6">
        <v>2096.4347026323312</v>
      </c>
      <c r="AC45" s="6">
        <v>2402.2889188032536</v>
      </c>
      <c r="AD45" s="6">
        <v>1409.807302984505</v>
      </c>
      <c r="AE45" s="6">
        <v>731.2996586133828</v>
      </c>
      <c r="AF45" s="6">
        <v>5742.8159267813353</v>
      </c>
      <c r="AG45" s="6">
        <v>782.84832065753403</v>
      </c>
      <c r="AH45" s="6">
        <v>3042.6314948383592</v>
      </c>
      <c r="AI45" s="6">
        <v>4887.9427857534265</v>
      </c>
      <c r="AJ45" s="6">
        <v>2196.8060117917835</v>
      </c>
      <c r="AK45" s="6">
        <v>2707.7613466857847</v>
      </c>
      <c r="AL45" s="6">
        <v>1613.8034607782397</v>
      </c>
      <c r="AM45" s="6">
        <v>821.59537193834035</v>
      </c>
      <c r="AN45" s="6">
        <v>5767.0684336387376</v>
      </c>
      <c r="AO45" s="6">
        <v>48860.659103750128</v>
      </c>
      <c r="AP45" s="6">
        <v>19571.416912203924</v>
      </c>
      <c r="AQ45" s="6">
        <v>29289.242191546204</v>
      </c>
      <c r="AR45" s="6">
        <v>2972.3879075064106</v>
      </c>
      <c r="AS45" s="6">
        <v>2807.8434959222259</v>
      </c>
      <c r="AT45" s="6">
        <v>2252.6395022251108</v>
      </c>
      <c r="AU45" s="6">
        <v>2462.9048884991503</v>
      </c>
      <c r="AV45" s="6">
        <v>10495.775794152898</v>
      </c>
      <c r="AW45" s="6">
        <v>18793.466397393306</v>
      </c>
      <c r="AX45" s="27">
        <v>4.0931023561643887</v>
      </c>
      <c r="AY45" s="27">
        <v>4.6061870958904141</v>
      </c>
      <c r="AZ45">
        <v>565</v>
      </c>
      <c r="BA45" s="9">
        <v>17</v>
      </c>
      <c r="BB45" s="4">
        <v>250</v>
      </c>
      <c r="BC45" s="9">
        <v>11</v>
      </c>
      <c r="BD45" s="9">
        <v>8</v>
      </c>
      <c r="BE45" s="4">
        <v>315</v>
      </c>
      <c r="BF45" s="9">
        <v>18</v>
      </c>
      <c r="BG45" s="9">
        <v>18</v>
      </c>
      <c r="BH45" s="24">
        <v>751.2494247824319</v>
      </c>
      <c r="BI45" s="24">
        <v>519.24524347441616</v>
      </c>
      <c r="BJ45" s="9">
        <v>13</v>
      </c>
      <c r="BK45" s="30">
        <v>32.490264876712274</v>
      </c>
      <c r="BL45" s="15">
        <v>4.3572814663013721</v>
      </c>
      <c r="BM45" s="15">
        <v>9130.5289538774632</v>
      </c>
      <c r="BN45" s="36">
        <v>149</v>
      </c>
      <c r="BO45" s="9">
        <v>0</v>
      </c>
      <c r="BP45" s="20">
        <v>3.2078362972725625</v>
      </c>
      <c r="BQ45" s="20">
        <v>196.57209524527653</v>
      </c>
    </row>
    <row r="46" spans="1:69" x14ac:dyDescent="0.25">
      <c r="A46" s="43">
        <v>41138</v>
      </c>
      <c r="B46" s="17">
        <v>2012</v>
      </c>
      <c r="C46" s="4">
        <v>8</v>
      </c>
      <c r="D46" s="4">
        <v>6</v>
      </c>
      <c r="E46" s="5">
        <v>1</v>
      </c>
      <c r="F46" s="5">
        <v>1</v>
      </c>
      <c r="G46" s="10">
        <v>2.046575342465788</v>
      </c>
      <c r="H46" s="17">
        <v>250</v>
      </c>
      <c r="I46" s="9">
        <v>439</v>
      </c>
      <c r="J46" s="14">
        <v>1.756</v>
      </c>
      <c r="K46" s="5">
        <v>0.97555555555555551</v>
      </c>
      <c r="L46" s="21">
        <v>102.40360767123296</v>
      </c>
      <c r="M46" s="9">
        <v>77</v>
      </c>
      <c r="N46" s="9">
        <v>93</v>
      </c>
      <c r="O46" s="9">
        <v>41</v>
      </c>
      <c r="P46" s="9">
        <v>122</v>
      </c>
      <c r="Q46" s="20">
        <v>39.190754955036319</v>
      </c>
      <c r="R46" s="20">
        <v>49.923383066942925</v>
      </c>
      <c r="S46" s="20">
        <v>16.975135669436359</v>
      </c>
      <c r="T46" s="6">
        <v>25600.901917808242</v>
      </c>
      <c r="U46" s="6">
        <v>2788.6713150684973</v>
      </c>
      <c r="V46" s="6">
        <v>4175.9803844383541</v>
      </c>
      <c r="W46" s="6">
        <v>3519.0784306849323</v>
      </c>
      <c r="X46" s="6">
        <v>2162.878611287671</v>
      </c>
      <c r="Y46" s="6">
        <v>18531.635806465787</v>
      </c>
      <c r="Z46" s="6">
        <v>6662.4283423561737</v>
      </c>
      <c r="AA46" s="6">
        <v>2046.85870574466</v>
      </c>
      <c r="AB46" s="6">
        <v>2070.9665516712357</v>
      </c>
      <c r="AC46" s="6">
        <v>2638.2072238382375</v>
      </c>
      <c r="AD46" s="6">
        <v>1362.5034904854049</v>
      </c>
      <c r="AE46" s="6">
        <v>745.88471773470837</v>
      </c>
      <c r="AF46" s="6">
        <v>6033.6581677137201</v>
      </c>
      <c r="AG46" s="6">
        <v>747.71101094794494</v>
      </c>
      <c r="AH46" s="6">
        <v>3068.5826929972632</v>
      </c>
      <c r="AI46" s="6">
        <v>4853.9116864383577</v>
      </c>
      <c r="AJ46" s="6">
        <v>2197.6324797369889</v>
      </c>
      <c r="AK46" s="6">
        <v>2759.8563842718099</v>
      </c>
      <c r="AL46" s="6">
        <v>1608.5255418322586</v>
      </c>
      <c r="AM46" s="6">
        <v>827.96200671606437</v>
      </c>
      <c r="AN46" s="6">
        <v>5671.4939373004217</v>
      </c>
      <c r="AO46" s="6">
        <v>50037.664702769354</v>
      </c>
      <c r="AP46" s="6">
        <v>19800.876791289444</v>
      </c>
      <c r="AQ46" s="6">
        <v>30236.787911479929</v>
      </c>
      <c r="AR46" s="6">
        <v>2985.0048654408479</v>
      </c>
      <c r="AS46" s="6">
        <v>2778.6455847406924</v>
      </c>
      <c r="AT46" s="6">
        <v>2264.1659046974564</v>
      </c>
      <c r="AU46" s="6">
        <v>2499.3549528312096</v>
      </c>
      <c r="AV46" s="6">
        <v>10527.171307710207</v>
      </c>
      <c r="AW46" s="6">
        <v>19709.616603769704</v>
      </c>
      <c r="AX46" s="27">
        <v>4.3078703342465801</v>
      </c>
      <c r="AY46" s="27">
        <v>4.6510870479452082</v>
      </c>
      <c r="AZ46">
        <v>583</v>
      </c>
      <c r="BA46" s="9">
        <v>17</v>
      </c>
      <c r="BB46" s="4">
        <v>250</v>
      </c>
      <c r="BC46" s="9">
        <v>11</v>
      </c>
      <c r="BD46" s="9">
        <v>9</v>
      </c>
      <c r="BE46" s="4">
        <v>333</v>
      </c>
      <c r="BF46" s="9">
        <v>17</v>
      </c>
      <c r="BG46" s="9">
        <v>18</v>
      </c>
      <c r="BH46" s="24">
        <v>788.6349941128766</v>
      </c>
      <c r="BI46" s="24">
        <v>498.89141177790486</v>
      </c>
      <c r="BJ46" s="9">
        <v>11</v>
      </c>
      <c r="BK46" s="30">
        <v>33.292459986301317</v>
      </c>
      <c r="BL46" s="15">
        <v>4.3967920810958923</v>
      </c>
      <c r="BM46" s="15">
        <v>8878.111355355275</v>
      </c>
      <c r="BN46" s="36">
        <v>149</v>
      </c>
      <c r="BO46" s="9">
        <v>0</v>
      </c>
      <c r="BP46" s="20">
        <v>3.4057680402083608</v>
      </c>
      <c r="BQ46" s="20">
        <v>202.93146249315387</v>
      </c>
    </row>
    <row r="47" spans="1:69" x14ac:dyDescent="0.25">
      <c r="A47" s="43">
        <v>41137</v>
      </c>
      <c r="B47" s="17">
        <v>2012</v>
      </c>
      <c r="C47" s="4">
        <v>8</v>
      </c>
      <c r="D47" s="4">
        <v>5</v>
      </c>
      <c r="E47" s="5">
        <v>1</v>
      </c>
      <c r="F47" s="5">
        <v>0.90769230769230769</v>
      </c>
      <c r="G47" s="10">
        <v>2.0438356164383906</v>
      </c>
      <c r="H47" s="17">
        <v>220</v>
      </c>
      <c r="I47" s="9">
        <v>381</v>
      </c>
      <c r="J47" s="14">
        <v>1.7318181818181819</v>
      </c>
      <c r="K47" s="5">
        <v>0.84666666666666668</v>
      </c>
      <c r="L47" s="21">
        <v>107.6146761030751</v>
      </c>
      <c r="M47" s="9">
        <v>66</v>
      </c>
      <c r="N47" s="9">
        <v>83</v>
      </c>
      <c r="O47" s="9">
        <v>35</v>
      </c>
      <c r="P47" s="9">
        <v>103</v>
      </c>
      <c r="Q47" s="20">
        <v>40.429234690447778</v>
      </c>
      <c r="R47" s="20">
        <v>48.068709874097905</v>
      </c>
      <c r="S47" s="20">
        <v>18.4400641727464</v>
      </c>
      <c r="T47" s="6">
        <v>23675.228742676522</v>
      </c>
      <c r="U47" s="6">
        <v>2502.3280438356201</v>
      </c>
      <c r="V47" s="6">
        <v>3947.4604297441497</v>
      </c>
      <c r="W47" s="6">
        <v>3563.1459419178095</v>
      </c>
      <c r="X47" s="6">
        <v>1893.8439365462584</v>
      </c>
      <c r="Y47" s="6">
        <v>16773.106478303922</v>
      </c>
      <c r="Z47" s="6">
        <v>6023.9559688767195</v>
      </c>
      <c r="AA47" s="6">
        <v>1682.4048455934267</v>
      </c>
      <c r="AB47" s="6">
        <v>1899.326609792879</v>
      </c>
      <c r="AC47" s="6">
        <v>2352.6657043613695</v>
      </c>
      <c r="AD47" s="6">
        <v>1336.8074325590169</v>
      </c>
      <c r="AE47" s="6">
        <v>742.8436281605002</v>
      </c>
      <c r="AF47" s="6">
        <v>5173.3706591821392</v>
      </c>
      <c r="AG47" s="6">
        <v>650.28630733150658</v>
      </c>
      <c r="AH47" s="6">
        <v>2660.3721615780851</v>
      </c>
      <c r="AI47" s="6">
        <v>4413.5101795068513</v>
      </c>
      <c r="AJ47" s="6">
        <v>2006.0070122958928</v>
      </c>
      <c r="AK47" s="6">
        <v>2517.5004500231857</v>
      </c>
      <c r="AL47" s="6">
        <v>1696.5953357455826</v>
      </c>
      <c r="AM47" s="6">
        <v>707.04213059985386</v>
      </c>
      <c r="AN47" s="6">
        <v>4809.0377443437119</v>
      </c>
      <c r="AO47" s="6">
        <v>45513.419871487502</v>
      </c>
      <c r="AP47" s="6">
        <v>18757.904989657727</v>
      </c>
      <c r="AQ47" s="6">
        <v>26755.514881829775</v>
      </c>
      <c r="AR47" s="6">
        <v>2961.3644310073814</v>
      </c>
      <c r="AS47" s="6">
        <v>2685.6673192584358</v>
      </c>
      <c r="AT47" s="6">
        <v>2174.7690142477772</v>
      </c>
      <c r="AU47" s="6">
        <v>2310.2017469942393</v>
      </c>
      <c r="AV47" s="6">
        <v>10132.002511507835</v>
      </c>
      <c r="AW47" s="6">
        <v>16623.51237032194</v>
      </c>
      <c r="AX47" s="27">
        <v>4.252589063013704</v>
      </c>
      <c r="AY47" s="27">
        <v>4.397680095890415</v>
      </c>
      <c r="AZ47">
        <v>507</v>
      </c>
      <c r="BA47" s="9">
        <v>16</v>
      </c>
      <c r="BB47" s="4">
        <v>220</v>
      </c>
      <c r="BC47" s="9">
        <v>11</v>
      </c>
      <c r="BD47" s="9">
        <v>7</v>
      </c>
      <c r="BE47" s="4">
        <v>287</v>
      </c>
      <c r="BF47" s="9">
        <v>16</v>
      </c>
      <c r="BG47" s="9">
        <v>16</v>
      </c>
      <c r="BH47" s="24">
        <v>769.455025217036</v>
      </c>
      <c r="BI47" s="24">
        <v>494.19559750030788</v>
      </c>
      <c r="BJ47" s="9">
        <v>11</v>
      </c>
      <c r="BK47" s="30">
        <v>31.700559205479397</v>
      </c>
      <c r="BL47" s="15">
        <v>4.5860858564383573</v>
      </c>
      <c r="BM47" s="15">
        <v>8965.6402550283146</v>
      </c>
      <c r="BN47" s="36">
        <v>149</v>
      </c>
      <c r="BO47" s="9">
        <v>1</v>
      </c>
      <c r="BP47" s="20">
        <v>2.9842280217326516</v>
      </c>
      <c r="BQ47" s="20">
        <v>179.5672139720119</v>
      </c>
    </row>
    <row r="48" spans="1:69" x14ac:dyDescent="0.25">
      <c r="A48" s="43">
        <v>41136</v>
      </c>
      <c r="B48" s="17">
        <v>2012</v>
      </c>
      <c r="C48" s="4">
        <v>8</v>
      </c>
      <c r="D48" s="4">
        <v>4</v>
      </c>
      <c r="E48" s="5">
        <v>1</v>
      </c>
      <c r="F48" s="5">
        <v>0.87692307692307692</v>
      </c>
      <c r="G48" s="10">
        <v>2.0410958904109933</v>
      </c>
      <c r="H48" s="17">
        <v>210</v>
      </c>
      <c r="I48" s="9">
        <v>373</v>
      </c>
      <c r="J48" s="14">
        <v>1.7761904761904761</v>
      </c>
      <c r="K48" s="5">
        <v>0.8288888888888889</v>
      </c>
      <c r="L48" s="21">
        <v>103.27218642179747</v>
      </c>
      <c r="M48" s="9">
        <v>65</v>
      </c>
      <c r="N48" s="9">
        <v>77</v>
      </c>
      <c r="O48" s="9">
        <v>35</v>
      </c>
      <c r="P48" s="9">
        <v>95</v>
      </c>
      <c r="Q48" s="20">
        <v>38.543981987266108</v>
      </c>
      <c r="R48" s="20">
        <v>49.679376618082244</v>
      </c>
      <c r="S48" s="20">
        <v>19.707582223388631</v>
      </c>
      <c r="T48" s="6">
        <v>21687.15914857747</v>
      </c>
      <c r="U48" s="6">
        <v>2530.2737260274012</v>
      </c>
      <c r="V48" s="6">
        <v>3595.7410584278168</v>
      </c>
      <c r="W48" s="6">
        <v>3842.783802739727</v>
      </c>
      <c r="X48" s="6">
        <v>1840.8659533150681</v>
      </c>
      <c r="Y48" s="6">
        <v>14938.042060122258</v>
      </c>
      <c r="Z48" s="6">
        <v>5473.2454421917873</v>
      </c>
      <c r="AA48" s="6">
        <v>1738.7781816328786</v>
      </c>
      <c r="AB48" s="6">
        <v>1872.2203112219199</v>
      </c>
      <c r="AC48" s="6">
        <v>2275.2503636367423</v>
      </c>
      <c r="AD48" s="6">
        <v>1350.2707384284324</v>
      </c>
      <c r="AE48" s="6">
        <v>668.46624069736856</v>
      </c>
      <c r="AF48" s="6">
        <v>4790.256592284044</v>
      </c>
      <c r="AG48" s="6">
        <v>643.88446446575324</v>
      </c>
      <c r="AH48" s="6">
        <v>2459.9072447123312</v>
      </c>
      <c r="AI48" s="6">
        <v>4169.9991797260291</v>
      </c>
      <c r="AJ48" s="6">
        <v>2031.4673043287694</v>
      </c>
      <c r="AK48" s="6">
        <v>2420.1553379398893</v>
      </c>
      <c r="AL48" s="6">
        <v>1686.3889798300761</v>
      </c>
      <c r="AM48" s="6">
        <v>681.67993499876127</v>
      </c>
      <c r="AN48" s="6">
        <v>4517.0339404641563</v>
      </c>
      <c r="AO48" s="6">
        <v>42606.93500288434</v>
      </c>
      <c r="AP48" s="6">
        <v>18361.602410013882</v>
      </c>
      <c r="AQ48" s="6">
        <v>24245.332592870458</v>
      </c>
      <c r="AR48" s="6">
        <v>2949.3164582120958</v>
      </c>
      <c r="AS48" s="6">
        <v>2534.0281061470232</v>
      </c>
      <c r="AT48" s="6">
        <v>2156.5584370649867</v>
      </c>
      <c r="AU48" s="6">
        <v>2302.3618197834594</v>
      </c>
      <c r="AV48" s="6">
        <v>9942.2648212075655</v>
      </c>
      <c r="AW48" s="6">
        <v>14303.067771662892</v>
      </c>
      <c r="AX48" s="27">
        <v>4.1087322739726071</v>
      </c>
      <c r="AY48" s="27">
        <v>4.3702770205479489</v>
      </c>
      <c r="AZ48">
        <v>482</v>
      </c>
      <c r="BA48" s="9">
        <v>16</v>
      </c>
      <c r="BB48" s="4">
        <v>210</v>
      </c>
      <c r="BC48" s="9">
        <v>10</v>
      </c>
      <c r="BD48" s="9">
        <v>6</v>
      </c>
      <c r="BE48" s="4">
        <v>272</v>
      </c>
      <c r="BF48" s="9">
        <v>16</v>
      </c>
      <c r="BG48" s="9">
        <v>14</v>
      </c>
      <c r="BH48" s="24">
        <v>707.00120491296082</v>
      </c>
      <c r="BI48" s="24">
        <v>473.6015451576335</v>
      </c>
      <c r="BJ48" s="9">
        <v>10</v>
      </c>
      <c r="BK48" s="30">
        <v>30.810665410958855</v>
      </c>
      <c r="BL48" s="15">
        <v>4.5286695232876735</v>
      </c>
      <c r="BM48" s="15">
        <v>9238.8966875679125</v>
      </c>
      <c r="BN48" s="36">
        <v>149</v>
      </c>
      <c r="BO48" s="9">
        <v>0</v>
      </c>
      <c r="BP48" s="20">
        <v>2.6242670973359381</v>
      </c>
      <c r="BQ48" s="20">
        <v>162.72035297228496</v>
      </c>
    </row>
    <row r="49" spans="1:69" x14ac:dyDescent="0.25">
      <c r="A49" s="43">
        <v>41135</v>
      </c>
      <c r="B49" s="17">
        <v>2012</v>
      </c>
      <c r="C49" s="4">
        <v>8</v>
      </c>
      <c r="D49" s="4">
        <v>3</v>
      </c>
      <c r="E49" s="5">
        <v>1</v>
      </c>
      <c r="F49" s="5">
        <v>0.79487179487179482</v>
      </c>
      <c r="G49" s="10">
        <v>2.0383561643835959</v>
      </c>
      <c r="H49" s="17">
        <v>193</v>
      </c>
      <c r="I49" s="9">
        <v>322</v>
      </c>
      <c r="J49" s="14">
        <v>1.6683937823834196</v>
      </c>
      <c r="K49" s="5">
        <v>0.7155555555555555</v>
      </c>
      <c r="L49" s="21">
        <v>100.69300720147201</v>
      </c>
      <c r="M49" s="9">
        <v>55</v>
      </c>
      <c r="N49" s="9">
        <v>73</v>
      </c>
      <c r="O49" s="9">
        <v>28</v>
      </c>
      <c r="P49" s="9">
        <v>90</v>
      </c>
      <c r="Q49" s="20">
        <v>38.775909363013753</v>
      </c>
      <c r="R49" s="20">
        <v>51.852288397808287</v>
      </c>
      <c r="S49" s="20">
        <v>17.512302021698652</v>
      </c>
      <c r="T49" s="6">
        <v>19433.750389884099</v>
      </c>
      <c r="U49" s="6">
        <v>2204.4233059360768</v>
      </c>
      <c r="V49" s="6">
        <v>3457.0486428998929</v>
      </c>
      <c r="W49" s="6">
        <v>3754.333282191782</v>
      </c>
      <c r="X49" s="6">
        <v>1651.7691106596412</v>
      </c>
      <c r="Y49" s="6">
        <v>12775.02266006886</v>
      </c>
      <c r="Z49" s="6">
        <v>4963.3163984657604</v>
      </c>
      <c r="AA49" s="6">
        <v>1451.864075138632</v>
      </c>
      <c r="AB49" s="6">
        <v>1576.1071819528788</v>
      </c>
      <c r="AC49" s="6">
        <v>2025.5652496477799</v>
      </c>
      <c r="AD49" s="6">
        <v>1389.3876361470991</v>
      </c>
      <c r="AE49" s="6">
        <v>622.66140972219875</v>
      </c>
      <c r="AF49" s="6">
        <v>3953.6733600401935</v>
      </c>
      <c r="AG49" s="6">
        <v>578.57361573698608</v>
      </c>
      <c r="AH49" s="6">
        <v>2206.5007054904127</v>
      </c>
      <c r="AI49" s="6">
        <v>3520.2294123835627</v>
      </c>
      <c r="AJ49" s="6">
        <v>1726.7827694465777</v>
      </c>
      <c r="AK49" s="6">
        <v>2071.9448637157484</v>
      </c>
      <c r="AL49" s="6">
        <v>1610.711000172178</v>
      </c>
      <c r="AM49" s="6">
        <v>609.60381464249326</v>
      </c>
      <c r="AN49" s="6">
        <v>3739.8268245271183</v>
      </c>
      <c r="AO49" s="6">
        <v>37661.54785443499</v>
      </c>
      <c r="AP49" s="6">
        <v>17193.025009798814</v>
      </c>
      <c r="AQ49" s="6">
        <v>20468.522844636173</v>
      </c>
      <c r="AR49" s="6">
        <v>2891.5371309860811</v>
      </c>
      <c r="AS49" s="6">
        <v>2342.2429241225391</v>
      </c>
      <c r="AT49" s="6">
        <v>2086.2630272109022</v>
      </c>
      <c r="AU49" s="6">
        <v>2240.6605421068589</v>
      </c>
      <c r="AV49" s="6">
        <v>9560.70362442638</v>
      </c>
      <c r="AW49" s="6">
        <v>10907.819220209796</v>
      </c>
      <c r="AX49" s="27">
        <v>4.1209699397260326</v>
      </c>
      <c r="AY49" s="27">
        <v>4.4106643287671261</v>
      </c>
      <c r="AZ49">
        <v>439</v>
      </c>
      <c r="BA49" s="9">
        <v>13</v>
      </c>
      <c r="BB49" s="4">
        <v>193</v>
      </c>
      <c r="BC49" s="9">
        <v>9</v>
      </c>
      <c r="BD49" s="9">
        <v>7</v>
      </c>
      <c r="BE49" s="4">
        <v>246</v>
      </c>
      <c r="BF49" s="9">
        <v>14</v>
      </c>
      <c r="BG49" s="9">
        <v>13</v>
      </c>
      <c r="BH49" s="24">
        <v>734.76899778249253</v>
      </c>
      <c r="BI49" s="24">
        <v>443.15278853236219</v>
      </c>
      <c r="BJ49" s="9">
        <v>10</v>
      </c>
      <c r="BK49" s="30">
        <v>31.070102575342418</v>
      </c>
      <c r="BL49" s="15">
        <v>4.5461449117808241</v>
      </c>
      <c r="BM49" s="15">
        <v>9067.6616232999259</v>
      </c>
      <c r="BN49" s="36">
        <v>149</v>
      </c>
      <c r="BO49" s="9">
        <v>0</v>
      </c>
      <c r="BP49" s="20">
        <v>2.2573099543151254</v>
      </c>
      <c r="BQ49" s="20">
        <v>137.37263654118237</v>
      </c>
    </row>
    <row r="50" spans="1:69" x14ac:dyDescent="0.25">
      <c r="A50" s="43">
        <v>41134</v>
      </c>
      <c r="B50" s="17">
        <v>2012</v>
      </c>
      <c r="C50" s="4">
        <v>8</v>
      </c>
      <c r="D50" s="4">
        <v>2</v>
      </c>
      <c r="E50" s="5">
        <v>1</v>
      </c>
      <c r="F50" s="5">
        <v>0.79487179487179482</v>
      </c>
      <c r="G50" s="10">
        <v>2.0356164383561985</v>
      </c>
      <c r="H50" s="17">
        <v>205</v>
      </c>
      <c r="I50" s="9">
        <v>324</v>
      </c>
      <c r="J50" s="14">
        <v>1.5804878048780489</v>
      </c>
      <c r="K50" s="5">
        <v>0.72</v>
      </c>
      <c r="L50" s="21">
        <v>97.259966794315034</v>
      </c>
      <c r="M50" s="9">
        <v>55</v>
      </c>
      <c r="N50" s="9">
        <v>72</v>
      </c>
      <c r="O50" s="9">
        <v>29</v>
      </c>
      <c r="P50" s="9">
        <v>88</v>
      </c>
      <c r="Q50" s="20">
        <v>38.547492614820456</v>
      </c>
      <c r="R50" s="20">
        <v>50.920352229154517</v>
      </c>
      <c r="S50" s="20">
        <v>18.878679465803256</v>
      </c>
      <c r="T50" s="6">
        <v>19938.293192834582</v>
      </c>
      <c r="U50" s="6">
        <v>2263.35161643836</v>
      </c>
      <c r="V50" s="6">
        <v>3195.8677831485757</v>
      </c>
      <c r="W50" s="6">
        <v>3831.5154378082207</v>
      </c>
      <c r="X50" s="6">
        <v>1683.8962129062163</v>
      </c>
      <c r="Y50" s="6">
        <v>13490.365375409927</v>
      </c>
      <c r="Z50" s="6">
        <v>4895.5315620821975</v>
      </c>
      <c r="AA50" s="6">
        <v>1476.6902146454811</v>
      </c>
      <c r="AB50" s="6">
        <v>1661.3237929906866</v>
      </c>
      <c r="AC50" s="6">
        <v>2009.2482068441366</v>
      </c>
      <c r="AD50" s="6">
        <v>1312.3857875050576</v>
      </c>
      <c r="AE50" s="6">
        <v>602.84880664724392</v>
      </c>
      <c r="AF50" s="6">
        <v>4109.0627687219276</v>
      </c>
      <c r="AG50" s="6">
        <v>553.61710809862996</v>
      </c>
      <c r="AH50" s="6">
        <v>2308.042977139728</v>
      </c>
      <c r="AI50" s="6">
        <v>3523.8163393972613</v>
      </c>
      <c r="AJ50" s="6">
        <v>1616.2401939287688</v>
      </c>
      <c r="AK50" s="6">
        <v>2184.9876437273315</v>
      </c>
      <c r="AL50" s="6">
        <v>1626.7127997244068</v>
      </c>
      <c r="AM50" s="6">
        <v>647.95811412465594</v>
      </c>
      <c r="AN50" s="6">
        <v>3542.058060987993</v>
      </c>
      <c r="AO50" s="6">
        <v>38236.906997555692</v>
      </c>
      <c r="AP50" s="6">
        <v>17095.420792435845</v>
      </c>
      <c r="AQ50" s="6">
        <v>21141.486205119847</v>
      </c>
      <c r="AR50" s="6">
        <v>2869.7878251248881</v>
      </c>
      <c r="AS50" s="6">
        <v>2305.4073655790289</v>
      </c>
      <c r="AT50" s="6">
        <v>2097.6880313939319</v>
      </c>
      <c r="AU50" s="6">
        <v>2234.154106982317</v>
      </c>
      <c r="AV50" s="6">
        <v>9507.0373290801654</v>
      </c>
      <c r="AW50" s="6">
        <v>11634.448876039682</v>
      </c>
      <c r="AX50" s="27">
        <v>4.1585103780821964</v>
      </c>
      <c r="AY50" s="27">
        <v>4.6453559726027436</v>
      </c>
      <c r="AZ50">
        <v>449</v>
      </c>
      <c r="BA50" s="9">
        <v>14</v>
      </c>
      <c r="BB50" s="4">
        <v>205</v>
      </c>
      <c r="BC50" s="9">
        <v>10</v>
      </c>
      <c r="BD50" s="9">
        <v>7</v>
      </c>
      <c r="BE50" s="4">
        <v>244</v>
      </c>
      <c r="BF50" s="9">
        <v>13</v>
      </c>
      <c r="BG50" s="9">
        <v>12</v>
      </c>
      <c r="BH50" s="24">
        <v>722.39878232034732</v>
      </c>
      <c r="BI50" s="24">
        <v>402.09864764307758</v>
      </c>
      <c r="BJ50" s="9">
        <v>9</v>
      </c>
      <c r="BK50" s="30">
        <v>31.936397260273921</v>
      </c>
      <c r="BL50" s="15">
        <v>4.6208846608219192</v>
      </c>
      <c r="BM50" s="15">
        <v>9066.444285137597</v>
      </c>
      <c r="BN50" s="36">
        <v>149</v>
      </c>
      <c r="BO50" s="9">
        <v>0</v>
      </c>
      <c r="BP50" s="20">
        <v>2.3318387606237843</v>
      </c>
      <c r="BQ50" s="20">
        <v>141.88916916187816</v>
      </c>
    </row>
    <row r="51" spans="1:69" x14ac:dyDescent="0.25">
      <c r="A51" s="43">
        <v>41133</v>
      </c>
      <c r="B51" s="17">
        <v>2012</v>
      </c>
      <c r="C51" s="4">
        <v>8</v>
      </c>
      <c r="D51" s="4">
        <v>1</v>
      </c>
      <c r="E51" s="5">
        <v>1</v>
      </c>
      <c r="F51" s="5">
        <v>0.81538461538461537</v>
      </c>
      <c r="G51" s="10">
        <v>2.0328767123288012</v>
      </c>
      <c r="H51" s="17">
        <v>196</v>
      </c>
      <c r="I51" s="9">
        <v>333</v>
      </c>
      <c r="J51" s="14">
        <v>1.6989795918367347</v>
      </c>
      <c r="K51" s="5">
        <v>0.74</v>
      </c>
      <c r="L51" s="21">
        <v>105.82613820778056</v>
      </c>
      <c r="M51" s="9">
        <v>62</v>
      </c>
      <c r="N51" s="9">
        <v>71</v>
      </c>
      <c r="O51" s="9">
        <v>30</v>
      </c>
      <c r="P51" s="9">
        <v>93</v>
      </c>
      <c r="Q51" s="20">
        <v>39.494862142754194</v>
      </c>
      <c r="R51" s="20">
        <v>48.647246851726088</v>
      </c>
      <c r="S51" s="20">
        <v>17.57610009322141</v>
      </c>
      <c r="T51" s="6">
        <v>20741.923088724991</v>
      </c>
      <c r="U51" s="6">
        <v>2414.8914191780855</v>
      </c>
      <c r="V51" s="6">
        <v>3350.6194586301358</v>
      </c>
      <c r="W51" s="6">
        <v>3713.6264350684942</v>
      </c>
      <c r="X51" s="6">
        <v>1647.6910444982082</v>
      </c>
      <c r="Y51" s="6">
        <v>14444.877569706239</v>
      </c>
      <c r="Z51" s="6">
        <v>5252.8166649863078</v>
      </c>
      <c r="AA51" s="6">
        <v>1459.4174055517826</v>
      </c>
      <c r="AB51" s="6">
        <v>1634.577308669591</v>
      </c>
      <c r="AC51" s="6">
        <v>1998.1365341192602</v>
      </c>
      <c r="AD51" s="6">
        <v>1413.6084528737576</v>
      </c>
      <c r="AE51" s="6">
        <v>634.30948997805444</v>
      </c>
      <c r="AF51" s="6">
        <v>4300.7569022366097</v>
      </c>
      <c r="AG51" s="6">
        <v>573.12177849862985</v>
      </c>
      <c r="AH51" s="6">
        <v>2272.4798755068509</v>
      </c>
      <c r="AI51" s="6">
        <v>3901.9127020273986</v>
      </c>
      <c r="AJ51" s="6">
        <v>1721.4605094575365</v>
      </c>
      <c r="AK51" s="6">
        <v>2341.7216909658064</v>
      </c>
      <c r="AL51" s="6">
        <v>1685.2474372219926</v>
      </c>
      <c r="AM51" s="6">
        <v>663.38338897031213</v>
      </c>
      <c r="AN51" s="6">
        <v>3778.6223483323056</v>
      </c>
      <c r="AO51" s="6">
        <v>39972.600752601174</v>
      </c>
      <c r="AP51" s="6">
        <v>17448.343932326017</v>
      </c>
      <c r="AQ51" s="6">
        <v>22524.256820275154</v>
      </c>
      <c r="AR51" s="6">
        <v>2876.484555095652</v>
      </c>
      <c r="AS51" s="6">
        <v>2444.0836692973389</v>
      </c>
      <c r="AT51" s="6">
        <v>2123.3256697877255</v>
      </c>
      <c r="AU51" s="6">
        <v>2235.529656714948</v>
      </c>
      <c r="AV51" s="6">
        <v>9679.4235508956663</v>
      </c>
      <c r="AW51" s="6">
        <v>12844.833269379491</v>
      </c>
      <c r="AX51" s="27">
        <v>4.402682432876718</v>
      </c>
      <c r="AY51" s="27">
        <v>4.4778674383561681</v>
      </c>
      <c r="AZ51">
        <v>452</v>
      </c>
      <c r="BA51" s="9">
        <v>14</v>
      </c>
      <c r="BB51" s="4">
        <v>196</v>
      </c>
      <c r="BC51" s="9">
        <v>8</v>
      </c>
      <c r="BD51" s="9">
        <v>6</v>
      </c>
      <c r="BE51" s="4">
        <v>256</v>
      </c>
      <c r="BF51" s="9">
        <v>15</v>
      </c>
      <c r="BG51" s="9">
        <v>14</v>
      </c>
      <c r="BH51" s="24">
        <v>622.28120987120269</v>
      </c>
      <c r="BI51" s="24">
        <v>458.34210871937927</v>
      </c>
      <c r="BJ51" s="9">
        <v>9</v>
      </c>
      <c r="BK51" s="30">
        <v>32.866795643835559</v>
      </c>
      <c r="BL51" s="15">
        <v>4.3388229917808232</v>
      </c>
      <c r="BM51" s="15">
        <v>9113.6699692407674</v>
      </c>
      <c r="BN51" s="36">
        <v>149</v>
      </c>
      <c r="BO51" s="9">
        <v>0</v>
      </c>
      <c r="BP51" s="20">
        <v>2.4714804130823254</v>
      </c>
      <c r="BQ51" s="20">
        <v>151.16950886090706</v>
      </c>
    </row>
    <row r="52" spans="1:69" x14ac:dyDescent="0.25">
      <c r="A52" s="43">
        <v>41132</v>
      </c>
      <c r="B52" s="17">
        <v>2012</v>
      </c>
      <c r="C52" s="4">
        <v>8</v>
      </c>
      <c r="D52" s="4">
        <v>7</v>
      </c>
      <c r="E52" s="5">
        <v>1</v>
      </c>
      <c r="F52" s="5">
        <v>0.97435897435897434</v>
      </c>
      <c r="G52" s="10">
        <v>2.0301369863014038</v>
      </c>
      <c r="H52" s="17">
        <v>235</v>
      </c>
      <c r="I52" s="9">
        <v>409</v>
      </c>
      <c r="J52" s="14">
        <v>1.7404255319148936</v>
      </c>
      <c r="K52" s="5">
        <v>0.90888888888888886</v>
      </c>
      <c r="L52" s="21">
        <v>109.26444158464686</v>
      </c>
      <c r="M52" s="9">
        <v>72</v>
      </c>
      <c r="N52" s="9">
        <v>86</v>
      </c>
      <c r="O52" s="9">
        <v>38</v>
      </c>
      <c r="P52" s="9">
        <v>107</v>
      </c>
      <c r="Q52" s="20">
        <v>40.672404513958782</v>
      </c>
      <c r="R52" s="20">
        <v>47.937057373323782</v>
      </c>
      <c r="S52" s="20">
        <v>18.552366221871743</v>
      </c>
      <c r="T52" s="6">
        <v>25677.143772392013</v>
      </c>
      <c r="U52" s="6">
        <v>2664.9122374429267</v>
      </c>
      <c r="V52" s="6">
        <v>4151.8605452813463</v>
      </c>
      <c r="W52" s="6">
        <v>3547.8992613698647</v>
      </c>
      <c r="X52" s="6">
        <v>2072.5045584657523</v>
      </c>
      <c r="Y52" s="6">
        <v>18569.791644717978</v>
      </c>
      <c r="Z52" s="6">
        <v>6426.239913205487</v>
      </c>
      <c r="AA52" s="6">
        <v>1821.6081801863038</v>
      </c>
      <c r="AB52" s="6">
        <v>1985.1031857402766</v>
      </c>
      <c r="AC52" s="6">
        <v>2576.1023629490678</v>
      </c>
      <c r="AD52" s="6">
        <v>1288.0064095306848</v>
      </c>
      <c r="AE52" s="6">
        <v>790.65596155899618</v>
      </c>
      <c r="AF52" s="6">
        <v>5578.1865450933183</v>
      </c>
      <c r="AG52" s="6">
        <v>733.51545174246542</v>
      </c>
      <c r="AH52" s="6">
        <v>2763.1374842739756</v>
      </c>
      <c r="AI52" s="6">
        <v>4764.7686258082213</v>
      </c>
      <c r="AJ52" s="6">
        <v>2196.9143881643863</v>
      </c>
      <c r="AK52" s="6">
        <v>2555.7519064242174</v>
      </c>
      <c r="AL52" s="6">
        <v>1621.0709909826451</v>
      </c>
      <c r="AM52" s="6">
        <v>816.24014684501253</v>
      </c>
      <c r="AN52" s="6">
        <v>5465.2729057371735</v>
      </c>
      <c r="AO52" s="6">
        <v>49033.343238956062</v>
      </c>
      <c r="AP52" s="6">
        <v>19420.092143407586</v>
      </c>
      <c r="AQ52" s="6">
        <v>29613.251095548469</v>
      </c>
      <c r="AR52" s="6">
        <v>2978.4897990962745</v>
      </c>
      <c r="AS52" s="6">
        <v>2711.0263420727224</v>
      </c>
      <c r="AT52" s="6">
        <v>2301.5355196393216</v>
      </c>
      <c r="AU52" s="6">
        <v>2399.1421721981119</v>
      </c>
      <c r="AV52" s="6">
        <v>10390.193833006429</v>
      </c>
      <c r="AW52" s="6">
        <v>19223.057262542046</v>
      </c>
      <c r="AX52" s="27">
        <v>4.2462182794520595</v>
      </c>
      <c r="AY52" s="27">
        <v>4.5589038835616469</v>
      </c>
      <c r="AZ52">
        <v>538</v>
      </c>
      <c r="BA52" s="9">
        <v>17</v>
      </c>
      <c r="BB52" s="4">
        <v>235</v>
      </c>
      <c r="BC52" s="9">
        <v>12</v>
      </c>
      <c r="BD52" s="9">
        <v>8</v>
      </c>
      <c r="BE52" s="4">
        <v>303</v>
      </c>
      <c r="BF52" s="9">
        <v>15</v>
      </c>
      <c r="BG52" s="9">
        <v>15</v>
      </c>
      <c r="BH52" s="24">
        <v>831.68207362697569</v>
      </c>
      <c r="BI52" s="24">
        <v>460.86779544938105</v>
      </c>
      <c r="BJ52" s="9">
        <v>11</v>
      </c>
      <c r="BK52" s="30">
        <v>31.912699191780771</v>
      </c>
      <c r="BL52" s="15">
        <v>4.2902314367123306</v>
      </c>
      <c r="BM52" s="15">
        <v>8839.7685011602152</v>
      </c>
      <c r="BN52" s="36">
        <v>149</v>
      </c>
      <c r="BO52" s="9">
        <v>0</v>
      </c>
      <c r="BP52" s="20">
        <v>3.3500030110134382</v>
      </c>
      <c r="BQ52" s="20">
        <v>198.74665164797631</v>
      </c>
    </row>
    <row r="53" spans="1:69" x14ac:dyDescent="0.25">
      <c r="A53" s="43">
        <v>41131</v>
      </c>
      <c r="B53" s="17">
        <v>2012</v>
      </c>
      <c r="C53" s="4">
        <v>8</v>
      </c>
      <c r="D53" s="4">
        <v>6</v>
      </c>
      <c r="E53" s="5">
        <v>1</v>
      </c>
      <c r="F53" s="5">
        <v>1</v>
      </c>
      <c r="G53" s="10">
        <v>2.0273972602740065</v>
      </c>
      <c r="H53" s="17">
        <v>240</v>
      </c>
      <c r="I53" s="9">
        <v>407</v>
      </c>
      <c r="J53" s="14">
        <v>1.6958333333333333</v>
      </c>
      <c r="K53" s="5">
        <v>0.9044444444444445</v>
      </c>
      <c r="L53" s="21">
        <v>102.89972602739734</v>
      </c>
      <c r="M53" s="9">
        <v>70</v>
      </c>
      <c r="N53" s="9">
        <v>85</v>
      </c>
      <c r="O53" s="9">
        <v>37</v>
      </c>
      <c r="P53" s="9">
        <v>114</v>
      </c>
      <c r="Q53" s="20">
        <v>39.82196485373403</v>
      </c>
      <c r="R53" s="20">
        <v>50.463934520548001</v>
      </c>
      <c r="S53" s="20">
        <v>18.229797088248038</v>
      </c>
      <c r="T53" s="6">
        <v>24695.934246575362</v>
      </c>
      <c r="U53" s="6">
        <v>2812.0175342465795</v>
      </c>
      <c r="V53" s="6">
        <v>4375.0659156164365</v>
      </c>
      <c r="W53" s="6">
        <v>3525.7129643835633</v>
      </c>
      <c r="X53" s="6">
        <v>2205.7153052054791</v>
      </c>
      <c r="Y53" s="6">
        <v>17401.457595616463</v>
      </c>
      <c r="Z53" s="6">
        <v>6172.404552328775</v>
      </c>
      <c r="AA53" s="6">
        <v>1867.165577260276</v>
      </c>
      <c r="AB53" s="6">
        <v>2078.1968680602763</v>
      </c>
      <c r="AC53" s="6">
        <v>2489.3646980617768</v>
      </c>
      <c r="AD53" s="6">
        <v>1305.5193734295963</v>
      </c>
      <c r="AE53" s="6">
        <v>753.01674360891525</v>
      </c>
      <c r="AF53" s="6">
        <v>5569.866182549039</v>
      </c>
      <c r="AG53" s="6">
        <v>726.36025512328752</v>
      </c>
      <c r="AH53" s="6">
        <v>2660.9894610410979</v>
      </c>
      <c r="AI53" s="6">
        <v>4604.3087079452071</v>
      </c>
      <c r="AJ53" s="6">
        <v>2169.0537126575364</v>
      </c>
      <c r="AK53" s="6">
        <v>2694.1077243971445</v>
      </c>
      <c r="AL53" s="6">
        <v>1619.0694609013958</v>
      </c>
      <c r="AM53" s="6">
        <v>801.5600752208943</v>
      </c>
      <c r="AN53" s="6">
        <v>5045.9748762476938</v>
      </c>
      <c r="AO53" s="6">
        <v>47786.430915238401</v>
      </c>
      <c r="AP53" s="6">
        <v>19769.132260825205</v>
      </c>
      <c r="AQ53" s="6">
        <v>28017.298654413193</v>
      </c>
      <c r="AR53" s="6">
        <v>3031.984981941474</v>
      </c>
      <c r="AS53" s="6">
        <v>2904.3242997504258</v>
      </c>
      <c r="AT53" s="6">
        <v>2321.5542653222292</v>
      </c>
      <c r="AU53" s="6">
        <v>2403.6678717780078</v>
      </c>
      <c r="AV53" s="6">
        <v>10661.531418792136</v>
      </c>
      <c r="AW53" s="6">
        <v>17355.767235621061</v>
      </c>
      <c r="AX53" s="27">
        <v>4.2289227945205523</v>
      </c>
      <c r="AY53" s="27">
        <v>4.296565890410962</v>
      </c>
      <c r="AZ53">
        <v>546</v>
      </c>
      <c r="BA53" s="9">
        <v>16</v>
      </c>
      <c r="BB53" s="4">
        <v>240</v>
      </c>
      <c r="BC53" s="9">
        <v>11</v>
      </c>
      <c r="BD53" s="9">
        <v>8</v>
      </c>
      <c r="BE53" s="4">
        <v>306</v>
      </c>
      <c r="BF53" s="9">
        <v>16</v>
      </c>
      <c r="BG53" s="9">
        <v>18</v>
      </c>
      <c r="BH53" s="24">
        <v>800.09745632876718</v>
      </c>
      <c r="BI53" s="24">
        <v>505.32231278892095</v>
      </c>
      <c r="BJ53" s="9">
        <v>13</v>
      </c>
      <c r="BK53" s="30">
        <v>32.044613424657477</v>
      </c>
      <c r="BL53" s="15">
        <v>4.3869952438356181</v>
      </c>
      <c r="BM53" s="15">
        <v>8875.8897842677361</v>
      </c>
      <c r="BN53" s="36">
        <v>149</v>
      </c>
      <c r="BO53" s="9">
        <v>0</v>
      </c>
      <c r="BP53" s="20">
        <v>3.1565622529555362</v>
      </c>
      <c r="BQ53" s="20">
        <v>188.03556143901471</v>
      </c>
    </row>
    <row r="54" spans="1:69" x14ac:dyDescent="0.25">
      <c r="A54" s="43">
        <v>41130</v>
      </c>
      <c r="B54" s="17">
        <v>2012</v>
      </c>
      <c r="C54" s="4">
        <v>8</v>
      </c>
      <c r="D54" s="4">
        <v>5</v>
      </c>
      <c r="E54" s="5">
        <v>1</v>
      </c>
      <c r="F54" s="5">
        <v>0.90769230769230769</v>
      </c>
      <c r="G54" s="10">
        <v>2.0246575342466091</v>
      </c>
      <c r="H54" s="17">
        <v>236</v>
      </c>
      <c r="I54" s="9">
        <v>385</v>
      </c>
      <c r="J54" s="14">
        <v>1.6313559322033899</v>
      </c>
      <c r="K54" s="5">
        <v>0.85555555555555551</v>
      </c>
      <c r="L54" s="21">
        <v>95.270746469968472</v>
      </c>
      <c r="M54" s="9">
        <v>72</v>
      </c>
      <c r="N54" s="9">
        <v>84</v>
      </c>
      <c r="O54" s="9">
        <v>35</v>
      </c>
      <c r="P54" s="9">
        <v>106</v>
      </c>
      <c r="Q54" s="20">
        <v>38.021752918862006</v>
      </c>
      <c r="R54" s="20">
        <v>47.505132098630192</v>
      </c>
      <c r="S54" s="20">
        <v>18.489922933677974</v>
      </c>
      <c r="T54" s="6">
        <v>22483.89616691256</v>
      </c>
      <c r="U54" s="6">
        <v>2614.5030465753466</v>
      </c>
      <c r="V54" s="6">
        <v>3936.9138444948348</v>
      </c>
      <c r="W54" s="6">
        <v>3775.8610257534265</v>
      </c>
      <c r="X54" s="6">
        <v>1840.1312827346674</v>
      </c>
      <c r="Y54" s="6">
        <v>15545.493060504981</v>
      </c>
      <c r="Z54" s="6">
        <v>5931.3934553424733</v>
      </c>
      <c r="AA54" s="6">
        <v>1662.6796234520566</v>
      </c>
      <c r="AB54" s="6">
        <v>1959.9318309698654</v>
      </c>
      <c r="AC54" s="6">
        <v>2430.4138789807062</v>
      </c>
      <c r="AD54" s="6">
        <v>1297.3806956552451</v>
      </c>
      <c r="AE54" s="6">
        <v>727.39272282896877</v>
      </c>
      <c r="AF54" s="6">
        <v>5098.8176122994755</v>
      </c>
      <c r="AG54" s="6">
        <v>677.61118504109561</v>
      </c>
      <c r="AH54" s="6">
        <v>2498.6615267945235</v>
      </c>
      <c r="AI54" s="6">
        <v>4368.2724332876724</v>
      </c>
      <c r="AJ54" s="6">
        <v>1965.7000819726052</v>
      </c>
      <c r="AK54" s="6">
        <v>2470.2339842802662</v>
      </c>
      <c r="AL54" s="6">
        <v>1666.1202976811394</v>
      </c>
      <c r="AM54" s="6">
        <v>707.8821869146991</v>
      </c>
      <c r="AN54" s="6">
        <v>4666.0087582197921</v>
      </c>
      <c r="AO54" s="6">
        <v>44162.649350348198</v>
      </c>
      <c r="AP54" s="6">
        <v>18852.329919323955</v>
      </c>
      <c r="AQ54" s="6">
        <v>25310.319431024251</v>
      </c>
      <c r="AR54" s="6">
        <v>2952.7869227699712</v>
      </c>
      <c r="AS54" s="6">
        <v>2683.2804559560918</v>
      </c>
      <c r="AT54" s="6">
        <v>2182.0209813133092</v>
      </c>
      <c r="AU54" s="6">
        <v>2314.1794846843345</v>
      </c>
      <c r="AV54" s="6">
        <v>10132.267844723707</v>
      </c>
      <c r="AW54" s="6">
        <v>15178.051586300537</v>
      </c>
      <c r="AX54" s="27">
        <v>4.291731813698636</v>
      </c>
      <c r="AY54" s="27">
        <v>4.6893214109589074</v>
      </c>
      <c r="AZ54">
        <v>533</v>
      </c>
      <c r="BA54" s="9">
        <v>17</v>
      </c>
      <c r="BB54" s="4">
        <v>236</v>
      </c>
      <c r="BC54" s="9">
        <v>11</v>
      </c>
      <c r="BD54" s="9">
        <v>8</v>
      </c>
      <c r="BE54" s="4">
        <v>297</v>
      </c>
      <c r="BF54" s="9">
        <v>16</v>
      </c>
      <c r="BG54" s="9">
        <v>17</v>
      </c>
      <c r="BH54" s="24">
        <v>769.08990214693063</v>
      </c>
      <c r="BI54" s="24">
        <v>495.02081082943556</v>
      </c>
      <c r="BJ54" s="9">
        <v>13</v>
      </c>
      <c r="BK54" s="30">
        <v>31.058209479452003</v>
      </c>
      <c r="BL54" s="15">
        <v>4.4000678564383575</v>
      </c>
      <c r="BM54" s="15">
        <v>9101.5915573057882</v>
      </c>
      <c r="BN54" s="36">
        <v>149</v>
      </c>
      <c r="BO54" s="9">
        <v>0</v>
      </c>
      <c r="BP54" s="20">
        <v>2.780867419908315</v>
      </c>
      <c r="BQ54" s="20">
        <v>169.86791564445807</v>
      </c>
    </row>
    <row r="55" spans="1:69" x14ac:dyDescent="0.25">
      <c r="A55" s="43">
        <v>41129</v>
      </c>
      <c r="B55" s="17">
        <v>2012</v>
      </c>
      <c r="C55" s="4">
        <v>8</v>
      </c>
      <c r="D55" s="4">
        <v>4</v>
      </c>
      <c r="E55" s="5">
        <v>1</v>
      </c>
      <c r="F55" s="5">
        <v>0.87692307692307692</v>
      </c>
      <c r="G55" s="10">
        <v>2.0219178082192117</v>
      </c>
      <c r="H55" s="17">
        <v>228</v>
      </c>
      <c r="I55" s="9">
        <v>399</v>
      </c>
      <c r="J55" s="14">
        <v>1.75</v>
      </c>
      <c r="K55" s="5">
        <v>0.88666666666666671</v>
      </c>
      <c r="L55" s="21">
        <v>101.33358904109598</v>
      </c>
      <c r="M55" s="9">
        <v>72</v>
      </c>
      <c r="N55" s="9">
        <v>88</v>
      </c>
      <c r="O55" s="9">
        <v>37</v>
      </c>
      <c r="P55" s="9">
        <v>111</v>
      </c>
      <c r="Q55" s="20">
        <v>36.52855275616443</v>
      </c>
      <c r="R55" s="20">
        <v>49.703262600222196</v>
      </c>
      <c r="S55" s="20">
        <v>17.833589366901169</v>
      </c>
      <c r="T55" s="6">
        <v>23104.058301369882</v>
      </c>
      <c r="U55" s="6">
        <v>2407.5681863013733</v>
      </c>
      <c r="V55" s="6">
        <v>3803.5872968699664</v>
      </c>
      <c r="W55" s="6">
        <v>3783.1098476712341</v>
      </c>
      <c r="X55" s="6">
        <v>1911.9666557437299</v>
      </c>
      <c r="Y55" s="6">
        <v>16012.962687386324</v>
      </c>
      <c r="Z55" s="6">
        <v>5844.5684409863088</v>
      </c>
      <c r="AA55" s="6">
        <v>1839.0207162082213</v>
      </c>
      <c r="AB55" s="6">
        <v>1979.5284197260296</v>
      </c>
      <c r="AC55" s="6">
        <v>2305.1667056582269</v>
      </c>
      <c r="AD55" s="6">
        <v>1410.7417882422922</v>
      </c>
      <c r="AE55" s="6">
        <v>692.49684958761088</v>
      </c>
      <c r="AF55" s="6">
        <v>5254.7122334324304</v>
      </c>
      <c r="AG55" s="6">
        <v>717.04847944109554</v>
      </c>
      <c r="AH55" s="6">
        <v>2654.3251778630161</v>
      </c>
      <c r="AI55" s="6">
        <v>4329.9764875068504</v>
      </c>
      <c r="AJ55" s="6">
        <v>1999.7118467506871</v>
      </c>
      <c r="AK55" s="6">
        <v>2297.7405809623151</v>
      </c>
      <c r="AL55" s="6">
        <v>1716.4190771182291</v>
      </c>
      <c r="AM55" s="6">
        <v>700.11763580494483</v>
      </c>
      <c r="AN55" s="6">
        <v>4986.7846976761584</v>
      </c>
      <c r="AO55" s="6">
        <v>44875.806056153458</v>
      </c>
      <c r="AP55" s="6">
        <v>18621.346437658551</v>
      </c>
      <c r="AQ55" s="6">
        <v>26254.459618494911</v>
      </c>
      <c r="AR55" s="6">
        <v>2947.1491248577545</v>
      </c>
      <c r="AS55" s="6">
        <v>2474.5778441761026</v>
      </c>
      <c r="AT55" s="6">
        <v>2147.318083078324</v>
      </c>
      <c r="AU55" s="6">
        <v>2310.2785445278878</v>
      </c>
      <c r="AV55" s="6">
        <v>9879.323596640068</v>
      </c>
      <c r="AW55" s="6">
        <v>16375.13602185484</v>
      </c>
      <c r="AX55" s="27">
        <v>4.0341561534246617</v>
      </c>
      <c r="AY55" s="27">
        <v>4.5489776575342491</v>
      </c>
      <c r="AZ55">
        <v>536</v>
      </c>
      <c r="BA55" s="9">
        <v>17</v>
      </c>
      <c r="BB55" s="4">
        <v>228</v>
      </c>
      <c r="BC55" s="9">
        <v>10</v>
      </c>
      <c r="BD55" s="9">
        <v>8</v>
      </c>
      <c r="BE55" s="4">
        <v>308</v>
      </c>
      <c r="BF55" s="9">
        <v>17</v>
      </c>
      <c r="BG55" s="9">
        <v>16</v>
      </c>
      <c r="BH55" s="24">
        <v>749.89451054881033</v>
      </c>
      <c r="BI55" s="24">
        <v>472.32914394515672</v>
      </c>
      <c r="BJ55" s="9">
        <v>12</v>
      </c>
      <c r="BK55" s="30">
        <v>31.765271616438305</v>
      </c>
      <c r="BL55" s="15">
        <v>4.4307569446575359</v>
      </c>
      <c r="BM55" s="15">
        <v>9267.9900129179587</v>
      </c>
      <c r="BN55" s="36">
        <v>149</v>
      </c>
      <c r="BO55" s="9">
        <v>0</v>
      </c>
      <c r="BP55" s="20">
        <v>2.8328105211486831</v>
      </c>
      <c r="BQ55" s="20">
        <v>176.20442696976451</v>
      </c>
    </row>
    <row r="56" spans="1:69" x14ac:dyDescent="0.25">
      <c r="A56" s="43">
        <v>41128</v>
      </c>
      <c r="B56" s="17">
        <v>2012</v>
      </c>
      <c r="C56" s="4">
        <v>8</v>
      </c>
      <c r="D56" s="4">
        <v>3</v>
      </c>
      <c r="E56" s="5">
        <v>1</v>
      </c>
      <c r="F56" s="5">
        <v>0.79487179487179482</v>
      </c>
      <c r="G56" s="10">
        <v>2.0191780821918144</v>
      </c>
      <c r="H56" s="17">
        <v>201</v>
      </c>
      <c r="I56" s="9">
        <v>357</v>
      </c>
      <c r="J56" s="14">
        <v>1.7761194029850746</v>
      </c>
      <c r="K56" s="5">
        <v>0.79333333333333333</v>
      </c>
      <c r="L56" s="21">
        <v>103.47773444683862</v>
      </c>
      <c r="M56" s="9">
        <v>66</v>
      </c>
      <c r="N56" s="9">
        <v>78</v>
      </c>
      <c r="O56" s="9">
        <v>32</v>
      </c>
      <c r="P56" s="9">
        <v>95</v>
      </c>
      <c r="Q56" s="20">
        <v>38.261858082191821</v>
      </c>
      <c r="R56" s="20">
        <v>52.163532548630194</v>
      </c>
      <c r="S56" s="20">
        <v>19.331616801984158</v>
      </c>
      <c r="T56" s="6">
        <v>20799.024623814563</v>
      </c>
      <c r="U56" s="6">
        <v>2318.5460547945236</v>
      </c>
      <c r="V56" s="6">
        <v>3457.8641860653306</v>
      </c>
      <c r="W56" s="6">
        <v>3540.1209928767134</v>
      </c>
      <c r="X56" s="6">
        <v>1765.2023893782923</v>
      </c>
      <c r="Y56" s="6">
        <v>14354.383110288751</v>
      </c>
      <c r="Z56" s="6">
        <v>5509.7075638356228</v>
      </c>
      <c r="AA56" s="6">
        <v>1669.2330415561662</v>
      </c>
      <c r="AB56" s="6">
        <v>1836.5035961884951</v>
      </c>
      <c r="AC56" s="6">
        <v>1995.3144336577932</v>
      </c>
      <c r="AD56" s="6">
        <v>1304.0539627088287</v>
      </c>
      <c r="AE56" s="6">
        <v>627.71580677049656</v>
      </c>
      <c r="AF56" s="6">
        <v>5088.3599984431658</v>
      </c>
      <c r="AG56" s="6">
        <v>627.10626259726007</v>
      </c>
      <c r="AH56" s="6">
        <v>2418.3561373808243</v>
      </c>
      <c r="AI56" s="6">
        <v>3962.2238989315083</v>
      </c>
      <c r="AJ56" s="6">
        <v>1792.7384611068514</v>
      </c>
      <c r="AK56" s="6">
        <v>2211.0046502344039</v>
      </c>
      <c r="AL56" s="6">
        <v>1670.270342975833</v>
      </c>
      <c r="AM56" s="6">
        <v>616.08986705752636</v>
      </c>
      <c r="AN56" s="6">
        <v>4303.0598997486804</v>
      </c>
      <c r="AO56" s="6">
        <v>40933.439640205805</v>
      </c>
      <c r="AP56" s="6">
        <v>17187.636631725218</v>
      </c>
      <c r="AQ56" s="6">
        <v>23745.803008480598</v>
      </c>
      <c r="AR56" s="6">
        <v>2875.2431414171574</v>
      </c>
      <c r="AS56" s="6">
        <v>2458.8485232576681</v>
      </c>
      <c r="AT56" s="6">
        <v>2102.4224258392142</v>
      </c>
      <c r="AU56" s="6">
        <v>2251.5268912808788</v>
      </c>
      <c r="AV56" s="6">
        <v>9688.0409817949185</v>
      </c>
      <c r="AW56" s="6">
        <v>14057.762026685668</v>
      </c>
      <c r="AX56" s="27">
        <v>4.1433369205479504</v>
      </c>
      <c r="AY56" s="27">
        <v>4.3679986095890442</v>
      </c>
      <c r="AZ56">
        <v>472</v>
      </c>
      <c r="BA56" s="9">
        <v>15</v>
      </c>
      <c r="BB56" s="4">
        <v>201</v>
      </c>
      <c r="BC56" s="9">
        <v>10</v>
      </c>
      <c r="BD56" s="9">
        <v>6</v>
      </c>
      <c r="BE56" s="4">
        <v>271</v>
      </c>
      <c r="BF56" s="9">
        <v>15</v>
      </c>
      <c r="BG56" s="9">
        <v>14</v>
      </c>
      <c r="BH56" s="24">
        <v>697.56716961753921</v>
      </c>
      <c r="BI56" s="24">
        <v>420.24148299253295</v>
      </c>
      <c r="BJ56" s="9">
        <v>10</v>
      </c>
      <c r="BK56" s="30">
        <v>31.034264013698582</v>
      </c>
      <c r="BL56" s="15">
        <v>4.2808722805479471</v>
      </c>
      <c r="BM56" s="15">
        <v>8814.6398116951023</v>
      </c>
      <c r="BN56" s="36">
        <v>149</v>
      </c>
      <c r="BO56" s="9">
        <v>0</v>
      </c>
      <c r="BP56" s="20">
        <v>2.6939050846950208</v>
      </c>
      <c r="BQ56" s="20">
        <v>159.36780542604427</v>
      </c>
    </row>
    <row r="57" spans="1:69" x14ac:dyDescent="0.25">
      <c r="A57" s="43">
        <v>41127</v>
      </c>
      <c r="B57" s="17">
        <v>2012</v>
      </c>
      <c r="C57" s="4">
        <v>8</v>
      </c>
      <c r="D57" s="4">
        <v>2</v>
      </c>
      <c r="E57" s="5">
        <v>1</v>
      </c>
      <c r="F57" s="5">
        <v>0.79487179487179482</v>
      </c>
      <c r="G57" s="10">
        <v>2.016438356164417</v>
      </c>
      <c r="H57" s="17">
        <v>207</v>
      </c>
      <c r="I57" s="9">
        <v>350</v>
      </c>
      <c r="J57" s="14">
        <v>1.6908212560386473</v>
      </c>
      <c r="K57" s="5">
        <v>0.77777777777777779</v>
      </c>
      <c r="L57" s="21">
        <v>102.32753977489662</v>
      </c>
      <c r="M57" s="9">
        <v>63</v>
      </c>
      <c r="N57" s="9">
        <v>80</v>
      </c>
      <c r="O57" s="9">
        <v>31</v>
      </c>
      <c r="P57" s="9">
        <v>89</v>
      </c>
      <c r="Q57" s="20">
        <v>38.621793428489369</v>
      </c>
      <c r="R57" s="20">
        <v>52.886089908970455</v>
      </c>
      <c r="S57" s="20">
        <v>20.169695774665254</v>
      </c>
      <c r="T57" s="6">
        <v>21181.800733403601</v>
      </c>
      <c r="U57" s="6">
        <v>2368.308273972606</v>
      </c>
      <c r="V57" s="6">
        <v>3474.7344746554245</v>
      </c>
      <c r="W57" s="6">
        <v>3863.8435068493168</v>
      </c>
      <c r="X57" s="6">
        <v>1751.7279018082181</v>
      </c>
      <c r="Y57" s="6">
        <v>14459.803124063244</v>
      </c>
      <c r="Z57" s="6">
        <v>5522.9164602739793</v>
      </c>
      <c r="AA57" s="6">
        <v>1639.4687871780841</v>
      </c>
      <c r="AB57" s="6">
        <v>1795.1029239452075</v>
      </c>
      <c r="AC57" s="6">
        <v>1987.1870761072314</v>
      </c>
      <c r="AD57" s="6">
        <v>1364.7615808099413</v>
      </c>
      <c r="AE57" s="6">
        <v>637.02490124206486</v>
      </c>
      <c r="AF57" s="6">
        <v>4968.5146132380341</v>
      </c>
      <c r="AG57" s="6">
        <v>642.60559232876687</v>
      </c>
      <c r="AH57" s="6">
        <v>2294.7374991780844</v>
      </c>
      <c r="AI57" s="6">
        <v>4037.6065972602751</v>
      </c>
      <c r="AJ57" s="6">
        <v>1888.1248438356188</v>
      </c>
      <c r="AK57" s="6">
        <v>2091.4207135513288</v>
      </c>
      <c r="AL57" s="6">
        <v>1668.2588382504355</v>
      </c>
      <c r="AM57" s="6">
        <v>655.72851192766461</v>
      </c>
      <c r="AN57" s="6">
        <v>4447.6664688733172</v>
      </c>
      <c r="AO57" s="6">
        <v>41370.671711376221</v>
      </c>
      <c r="AP57" s="6">
        <v>17494.687505201626</v>
      </c>
      <c r="AQ57" s="6">
        <v>23875.984206174599</v>
      </c>
      <c r="AR57" s="6">
        <v>2875.227545955192</v>
      </c>
      <c r="AS57" s="6">
        <v>2335.1063568769741</v>
      </c>
      <c r="AT57" s="6">
        <v>2077.8561842015388</v>
      </c>
      <c r="AU57" s="6">
        <v>2235.7757412850215</v>
      </c>
      <c r="AV57" s="6">
        <v>9523.9658283187273</v>
      </c>
      <c r="AW57" s="6">
        <v>14352.018377855868</v>
      </c>
      <c r="AX57" s="27">
        <v>4.2187789479452098</v>
      </c>
      <c r="AY57" s="27">
        <v>4.6838875068493184</v>
      </c>
      <c r="AZ57">
        <v>470</v>
      </c>
      <c r="BA57" s="9">
        <v>15</v>
      </c>
      <c r="BB57" s="4">
        <v>207</v>
      </c>
      <c r="BC57" s="9">
        <v>10</v>
      </c>
      <c r="BD57" s="9">
        <v>7</v>
      </c>
      <c r="BE57" s="4">
        <v>263</v>
      </c>
      <c r="BF57" s="9">
        <v>15</v>
      </c>
      <c r="BG57" s="9">
        <v>13</v>
      </c>
      <c r="BH57" s="24">
        <v>746.54685998222351</v>
      </c>
      <c r="BI57" s="24">
        <v>424.68159554547015</v>
      </c>
      <c r="BJ57" s="9">
        <v>11</v>
      </c>
      <c r="BK57" s="30">
        <v>31.102198246575295</v>
      </c>
      <c r="BL57" s="15">
        <v>4.2675227243835634</v>
      </c>
      <c r="BM57" s="15">
        <v>9197.0459626738466</v>
      </c>
      <c r="BN57" s="36">
        <v>149</v>
      </c>
      <c r="BO57" s="9">
        <v>0</v>
      </c>
      <c r="BP57" s="20">
        <v>2.5960492426671706</v>
      </c>
      <c r="BQ57" s="20">
        <v>160.24150473942683</v>
      </c>
    </row>
    <row r="58" spans="1:69" x14ac:dyDescent="0.25">
      <c r="A58" s="43">
        <v>41126</v>
      </c>
      <c r="B58" s="17">
        <v>2012</v>
      </c>
      <c r="C58" s="4">
        <v>8</v>
      </c>
      <c r="D58" s="4">
        <v>1</v>
      </c>
      <c r="E58" s="5">
        <v>1</v>
      </c>
      <c r="F58" s="5">
        <v>0.81538461538461537</v>
      </c>
      <c r="G58" s="10">
        <v>2.0136986301370197</v>
      </c>
      <c r="H58" s="17">
        <v>195</v>
      </c>
      <c r="I58" s="9">
        <v>321</v>
      </c>
      <c r="J58" s="14">
        <v>1.6461538461538461</v>
      </c>
      <c r="K58" s="5">
        <v>0.71333333333333337</v>
      </c>
      <c r="L58" s="21">
        <v>102.26728780092414</v>
      </c>
      <c r="M58" s="9">
        <v>56</v>
      </c>
      <c r="N58" s="9">
        <v>72</v>
      </c>
      <c r="O58" s="9">
        <v>29</v>
      </c>
      <c r="P58" s="9">
        <v>82</v>
      </c>
      <c r="Q58" s="20">
        <v>37.178615753424701</v>
      </c>
      <c r="R58" s="20">
        <v>49.318601819178141</v>
      </c>
      <c r="S58" s="20">
        <v>18.735928514533931</v>
      </c>
      <c r="T58" s="6">
        <v>19942.121121180207</v>
      </c>
      <c r="U58" s="6">
        <v>2249.4477808219212</v>
      </c>
      <c r="V58" s="6">
        <v>3447.655457045309</v>
      </c>
      <c r="W58" s="6">
        <v>3856.3701041095906</v>
      </c>
      <c r="X58" s="6">
        <v>1653.1465943266592</v>
      </c>
      <c r="Y58" s="6">
        <v>13234.39674652057</v>
      </c>
      <c r="Z58" s="6">
        <v>4758.8628164383617</v>
      </c>
      <c r="AA58" s="6">
        <v>1430.2394527561662</v>
      </c>
      <c r="AB58" s="6">
        <v>1536.3461381917823</v>
      </c>
      <c r="AC58" s="6">
        <v>2084.7728858192845</v>
      </c>
      <c r="AD58" s="6">
        <v>1401.1679075752393</v>
      </c>
      <c r="AE58" s="6">
        <v>610.25258602471683</v>
      </c>
      <c r="AF58" s="6">
        <v>3629.2550279670695</v>
      </c>
      <c r="AG58" s="6">
        <v>574.65732205479435</v>
      </c>
      <c r="AH58" s="6">
        <v>2267.827113205482</v>
      </c>
      <c r="AI58" s="6">
        <v>3674.1457726027411</v>
      </c>
      <c r="AJ58" s="6">
        <v>1648.2591912328785</v>
      </c>
      <c r="AK58" s="6">
        <v>2138.6907748239805</v>
      </c>
      <c r="AL58" s="6">
        <v>1576.401362601963</v>
      </c>
      <c r="AM58" s="6">
        <v>662.83123152513076</v>
      </c>
      <c r="AN58" s="6">
        <v>3786.9660301448221</v>
      </c>
      <c r="AO58" s="6">
        <v>38081.906708484334</v>
      </c>
      <c r="AP58" s="6">
        <v>17431.288903851877</v>
      </c>
      <c r="AQ58" s="6">
        <v>20650.617804632464</v>
      </c>
      <c r="AR58" s="6">
        <v>2921.424944694691</v>
      </c>
      <c r="AS58" s="6">
        <v>2351.084062150896</v>
      </c>
      <c r="AT58" s="6">
        <v>2140.7360323872617</v>
      </c>
      <c r="AU58" s="6">
        <v>2213.4881616269317</v>
      </c>
      <c r="AV58" s="6">
        <v>9626.7332008597805</v>
      </c>
      <c r="AW58" s="6">
        <v>11023.884603772676</v>
      </c>
      <c r="AX58" s="27">
        <v>4.2604924931506893</v>
      </c>
      <c r="AY58" s="27">
        <v>4.7287468150684964</v>
      </c>
      <c r="AZ58">
        <v>434</v>
      </c>
      <c r="BA58" s="9">
        <v>13</v>
      </c>
      <c r="BB58" s="4">
        <v>195</v>
      </c>
      <c r="BC58" s="9">
        <v>10</v>
      </c>
      <c r="BD58" s="9">
        <v>6</v>
      </c>
      <c r="BE58" s="4">
        <v>239</v>
      </c>
      <c r="BF58" s="9">
        <v>14</v>
      </c>
      <c r="BG58" s="9">
        <v>12</v>
      </c>
      <c r="BH58" s="24">
        <v>734.94745891130742</v>
      </c>
      <c r="BI58" s="24">
        <v>445.61099525062878</v>
      </c>
      <c r="BJ58" s="9">
        <v>10</v>
      </c>
      <c r="BK58" s="30">
        <v>33.024373219178024</v>
      </c>
      <c r="BL58" s="15">
        <v>4.3598677808219195</v>
      </c>
      <c r="BM58" s="15">
        <v>9171.0793300425466</v>
      </c>
      <c r="BN58" s="36">
        <v>149</v>
      </c>
      <c r="BO58" s="9">
        <v>1</v>
      </c>
      <c r="BP58" s="20">
        <v>2.251710737795642</v>
      </c>
      <c r="BQ58" s="20">
        <v>138.59475036666083</v>
      </c>
    </row>
    <row r="59" spans="1:69" x14ac:dyDescent="0.25">
      <c r="A59" s="43">
        <v>41125</v>
      </c>
      <c r="B59" s="17">
        <v>2012</v>
      </c>
      <c r="C59" s="4">
        <v>8</v>
      </c>
      <c r="D59" s="4">
        <v>7</v>
      </c>
      <c r="E59" s="5">
        <v>1</v>
      </c>
      <c r="F59" s="5">
        <v>0.97435897435897434</v>
      </c>
      <c r="G59" s="10">
        <v>2.0109589041096223</v>
      </c>
      <c r="H59" s="17">
        <v>250</v>
      </c>
      <c r="I59" s="9">
        <v>416</v>
      </c>
      <c r="J59" s="14">
        <v>1.6639999999999999</v>
      </c>
      <c r="K59" s="5">
        <v>0.9244444444444444</v>
      </c>
      <c r="L59" s="21">
        <v>102.85123790094845</v>
      </c>
      <c r="M59" s="9">
        <v>77</v>
      </c>
      <c r="N59" s="9">
        <v>90</v>
      </c>
      <c r="O59" s="9">
        <v>37</v>
      </c>
      <c r="P59" s="9">
        <v>111</v>
      </c>
      <c r="Q59" s="20">
        <v>36.360697196292385</v>
      </c>
      <c r="R59" s="20">
        <v>49.486534271573539</v>
      </c>
      <c r="S59" s="20">
        <v>17.916784279837117</v>
      </c>
      <c r="T59" s="6">
        <v>25712.809475237111</v>
      </c>
      <c r="U59" s="6">
        <v>2740.6578630137028</v>
      </c>
      <c r="V59" s="6">
        <v>3914.5958707523696</v>
      </c>
      <c r="W59" s="6">
        <v>3698.0321424657541</v>
      </c>
      <c r="X59" s="6">
        <v>2170.153361399367</v>
      </c>
      <c r="Y59" s="6">
        <v>18670.685963633325</v>
      </c>
      <c r="Z59" s="6">
        <v>6072.2364317808288</v>
      </c>
      <c r="AA59" s="6">
        <v>1831.001768048221</v>
      </c>
      <c r="AB59" s="6">
        <v>1988.7630550619201</v>
      </c>
      <c r="AC59" s="6">
        <v>2400.9110935374238</v>
      </c>
      <c r="AD59" s="6">
        <v>1393.0275980209792</v>
      </c>
      <c r="AE59" s="6">
        <v>767.23060811959522</v>
      </c>
      <c r="AF59" s="6">
        <v>5330.8319552129706</v>
      </c>
      <c r="AG59" s="6">
        <v>754.28671403835585</v>
      </c>
      <c r="AH59" s="6">
        <v>2862.5415799232906</v>
      </c>
      <c r="AI59" s="6">
        <v>4434.6204054794534</v>
      </c>
      <c r="AJ59" s="6">
        <v>2099.1689882301393</v>
      </c>
      <c r="AK59" s="6">
        <v>2680.905317666693</v>
      </c>
      <c r="AL59" s="6">
        <v>1571.1452401006027</v>
      </c>
      <c r="AM59" s="6">
        <v>815.58398364263405</v>
      </c>
      <c r="AN59" s="6">
        <v>5082.9831462613101</v>
      </c>
      <c r="AO59" s="6">
        <v>48496.086280813011</v>
      </c>
      <c r="AP59" s="6">
        <v>19411.585215705418</v>
      </c>
      <c r="AQ59" s="6">
        <v>29084.501065107605</v>
      </c>
      <c r="AR59" s="6">
        <v>3018.0207163710143</v>
      </c>
      <c r="AS59" s="6">
        <v>2774.0498638730551</v>
      </c>
      <c r="AT59" s="6">
        <v>2239.1273077374954</v>
      </c>
      <c r="AU59" s="6">
        <v>2460.0721930558111</v>
      </c>
      <c r="AV59" s="6">
        <v>10491.270081037375</v>
      </c>
      <c r="AW59" s="6">
        <v>18593.230984070218</v>
      </c>
      <c r="AX59" s="27">
        <v>4.2094958794520592</v>
      </c>
      <c r="AY59" s="27">
        <v>4.5568236849315094</v>
      </c>
      <c r="AZ59">
        <v>565</v>
      </c>
      <c r="BA59" s="9">
        <v>17</v>
      </c>
      <c r="BB59" s="4">
        <v>250</v>
      </c>
      <c r="BC59" s="9">
        <v>12</v>
      </c>
      <c r="BD59" s="9">
        <v>8</v>
      </c>
      <c r="BE59" s="4">
        <v>315</v>
      </c>
      <c r="BF59" s="9">
        <v>18</v>
      </c>
      <c r="BG59" s="9">
        <v>16</v>
      </c>
      <c r="BH59" s="24">
        <v>782.62250996939929</v>
      </c>
      <c r="BI59" s="24">
        <v>492.31668631445064</v>
      </c>
      <c r="BJ59" s="9">
        <v>12</v>
      </c>
      <c r="BK59" s="30">
        <v>31.941533342465704</v>
      </c>
      <c r="BL59" s="15">
        <v>4.3289014663013718</v>
      </c>
      <c r="BM59" s="15">
        <v>9076.6215536841482</v>
      </c>
      <c r="BN59" s="36">
        <v>141</v>
      </c>
      <c r="BO59" s="9">
        <v>0</v>
      </c>
      <c r="BP59" s="20">
        <v>3.2043311372062631</v>
      </c>
      <c r="BQ59" s="20">
        <v>206.27305719934472</v>
      </c>
    </row>
    <row r="60" spans="1:69" x14ac:dyDescent="0.25">
      <c r="A60" s="43">
        <v>41124</v>
      </c>
      <c r="B60" s="17">
        <v>2012</v>
      </c>
      <c r="C60" s="4">
        <v>8</v>
      </c>
      <c r="D60" s="4">
        <v>6</v>
      </c>
      <c r="E60" s="5">
        <v>1</v>
      </c>
      <c r="F60" s="5">
        <v>1</v>
      </c>
      <c r="G60" s="10">
        <v>2.0082191780822249</v>
      </c>
      <c r="H60" s="17">
        <v>250</v>
      </c>
      <c r="I60" s="9">
        <v>410</v>
      </c>
      <c r="J60" s="14">
        <v>1.64</v>
      </c>
      <c r="K60" s="5">
        <v>0.91111111111111109</v>
      </c>
      <c r="L60" s="21">
        <v>99.239079452054881</v>
      </c>
      <c r="M60" s="9">
        <v>71</v>
      </c>
      <c r="N60" s="9">
        <v>90</v>
      </c>
      <c r="O60" s="9">
        <v>35</v>
      </c>
      <c r="P60" s="9">
        <v>107</v>
      </c>
      <c r="Q60" s="20">
        <v>39.170842263251984</v>
      </c>
      <c r="R60" s="20">
        <v>51.65935853213314</v>
      </c>
      <c r="S60" s="20">
        <v>19.228668741415976</v>
      </c>
      <c r="T60" s="6">
        <v>24809.76986301372</v>
      </c>
      <c r="U60" s="6">
        <v>2906.845589041101</v>
      </c>
      <c r="V60" s="6">
        <v>4203.2462360547925</v>
      </c>
      <c r="W60" s="6">
        <v>3653.7688010958918</v>
      </c>
      <c r="X60" s="6">
        <v>2142.3003563835614</v>
      </c>
      <c r="Y60" s="6">
        <v>17717.300058520574</v>
      </c>
      <c r="Z60" s="6">
        <v>6306.5056043835693</v>
      </c>
      <c r="AA60" s="6">
        <v>1808.0775486246598</v>
      </c>
      <c r="AB60" s="6">
        <v>2057.4675553315096</v>
      </c>
      <c r="AC60" s="6">
        <v>2698.7366631513582</v>
      </c>
      <c r="AD60" s="6">
        <v>1391.6367317823826</v>
      </c>
      <c r="AE60" s="6">
        <v>789.77735403391398</v>
      </c>
      <c r="AF60" s="6">
        <v>5291.8999593720846</v>
      </c>
      <c r="AG60" s="6">
        <v>734.75021194520525</v>
      </c>
      <c r="AH60" s="6">
        <v>2793.2153617534277</v>
      </c>
      <c r="AI60" s="6">
        <v>4572.9672608219198</v>
      </c>
      <c r="AJ60" s="6">
        <v>2221.7609293150713</v>
      </c>
      <c r="AK60" s="6">
        <v>2778.790744130155</v>
      </c>
      <c r="AL60" s="6">
        <v>1627.9391659898542</v>
      </c>
      <c r="AM60" s="6">
        <v>764.69660260434603</v>
      </c>
      <c r="AN60" s="6">
        <v>5151.2672511112669</v>
      </c>
      <c r="AO60" s="6">
        <v>48211.359924230186</v>
      </c>
      <c r="AP60" s="6">
        <v>20050.892655226253</v>
      </c>
      <c r="AQ60" s="6">
        <v>28160.467269003922</v>
      </c>
      <c r="AR60" s="6">
        <v>3035.3269695710969</v>
      </c>
      <c r="AS60" s="6">
        <v>2714.5699872012251</v>
      </c>
      <c r="AT60" s="6">
        <v>2257.5076961340551</v>
      </c>
      <c r="AU60" s="6">
        <v>2502.2603327398028</v>
      </c>
      <c r="AV60" s="6">
        <v>10509.664985646179</v>
      </c>
      <c r="AW60" s="6">
        <v>17650.802283357756</v>
      </c>
      <c r="AX60" s="27">
        <v>4.0995235726027452</v>
      </c>
      <c r="AY60" s="27">
        <v>4.448145308219182</v>
      </c>
      <c r="AZ60">
        <v>553</v>
      </c>
      <c r="BA60" s="9">
        <v>17</v>
      </c>
      <c r="BB60" s="4">
        <v>250</v>
      </c>
      <c r="BC60" s="9">
        <v>12</v>
      </c>
      <c r="BD60" s="9">
        <v>9</v>
      </c>
      <c r="BE60" s="4">
        <v>303</v>
      </c>
      <c r="BF60" s="9">
        <v>17</v>
      </c>
      <c r="BG60" s="9">
        <v>16</v>
      </c>
      <c r="BH60" s="24">
        <v>839.94249305687663</v>
      </c>
      <c r="BI60" s="24">
        <v>531.50156671924958</v>
      </c>
      <c r="BJ60" s="9">
        <v>12</v>
      </c>
      <c r="BK60" s="30">
        <v>33.096847191780768</v>
      </c>
      <c r="BL60" s="15">
        <v>4.2715153863013713</v>
      </c>
      <c r="BM60" s="15">
        <v>9101.6062745250056</v>
      </c>
      <c r="BN60" s="36">
        <v>141</v>
      </c>
      <c r="BO60" s="9">
        <v>0</v>
      </c>
      <c r="BP60" s="20">
        <v>3.0940107075191583</v>
      </c>
      <c r="BQ60" s="20">
        <v>199.71962602130441</v>
      </c>
    </row>
    <row r="61" spans="1:69" x14ac:dyDescent="0.25">
      <c r="A61" s="43">
        <v>41123</v>
      </c>
      <c r="B61" s="17">
        <v>2012</v>
      </c>
      <c r="C61" s="4">
        <v>8</v>
      </c>
      <c r="D61" s="4">
        <v>5</v>
      </c>
      <c r="E61" s="5">
        <v>1</v>
      </c>
      <c r="F61" s="5">
        <v>0.90769230769230769</v>
      </c>
      <c r="G61" s="10">
        <v>2.0054794520548276</v>
      </c>
      <c r="H61" s="17">
        <v>233</v>
      </c>
      <c r="I61" s="9">
        <v>386</v>
      </c>
      <c r="J61" s="14">
        <v>1.6566523605150214</v>
      </c>
      <c r="K61" s="5">
        <v>0.85777777777777775</v>
      </c>
      <c r="L61" s="21">
        <v>99.121344808404686</v>
      </c>
      <c r="M61" s="9">
        <v>68</v>
      </c>
      <c r="N61" s="9">
        <v>89</v>
      </c>
      <c r="O61" s="9">
        <v>35</v>
      </c>
      <c r="P61" s="9">
        <v>100</v>
      </c>
      <c r="Q61" s="20">
        <v>38.148277412442233</v>
      </c>
      <c r="R61" s="20">
        <v>51.441756969205535</v>
      </c>
      <c r="S61" s="20">
        <v>20.095609029041121</v>
      </c>
      <c r="T61" s="6">
        <v>23095.273340358293</v>
      </c>
      <c r="U61" s="6">
        <v>2658.9660931506887</v>
      </c>
      <c r="V61" s="6">
        <v>3696.7500409390923</v>
      </c>
      <c r="W61" s="6">
        <v>3690.4552372602743</v>
      </c>
      <c r="X61" s="6">
        <v>1898.2930401787139</v>
      </c>
      <c r="Y61" s="6">
        <v>16468.741115130902</v>
      </c>
      <c r="Z61" s="6">
        <v>5989.2795537534312</v>
      </c>
      <c r="AA61" s="6">
        <v>1800.4614939221938</v>
      </c>
      <c r="AB61" s="6">
        <v>2009.560902904112</v>
      </c>
      <c r="AC61" s="6">
        <v>2365.4744883080475</v>
      </c>
      <c r="AD61" s="6">
        <v>1394.2952051772029</v>
      </c>
      <c r="AE61" s="6">
        <v>723.26001527891481</v>
      </c>
      <c r="AF61" s="6">
        <v>5316.2722418155718</v>
      </c>
      <c r="AG61" s="6">
        <v>654.99302347397236</v>
      </c>
      <c r="AH61" s="6">
        <v>2718.5532366904135</v>
      </c>
      <c r="AI61" s="6">
        <v>4140.5819406027404</v>
      </c>
      <c r="AJ61" s="6">
        <v>1981.4157922191805</v>
      </c>
      <c r="AK61" s="6">
        <v>2480.0698272179065</v>
      </c>
      <c r="AL61" s="6">
        <v>1572.0669225949823</v>
      </c>
      <c r="AM61" s="6">
        <v>714.56158492238046</v>
      </c>
      <c r="AN61" s="6">
        <v>4728.8456582510362</v>
      </c>
      <c r="AO61" s="6">
        <v>45049.085377075025</v>
      </c>
      <c r="AP61" s="6">
        <v>18535.226361877514</v>
      </c>
      <c r="AQ61" s="6">
        <v>26513.859015197511</v>
      </c>
      <c r="AR61" s="6">
        <v>2961.6321693960081</v>
      </c>
      <c r="AS61" s="6">
        <v>2671.3528348989089</v>
      </c>
      <c r="AT61" s="6">
        <v>2182.7322484106289</v>
      </c>
      <c r="AU61" s="6">
        <v>2346.658416954941</v>
      </c>
      <c r="AV61" s="6">
        <v>10162.375669660487</v>
      </c>
      <c r="AW61" s="6">
        <v>16351.483345537024</v>
      </c>
      <c r="AX61" s="27">
        <v>4.288686180821923</v>
      </c>
      <c r="AY61" s="27">
        <v>4.3439966575342499</v>
      </c>
      <c r="AZ61">
        <v>525</v>
      </c>
      <c r="BA61" s="9">
        <v>17</v>
      </c>
      <c r="BB61" s="4">
        <v>233</v>
      </c>
      <c r="BC61" s="9">
        <v>10</v>
      </c>
      <c r="BD61" s="9">
        <v>8</v>
      </c>
      <c r="BE61" s="4">
        <v>292</v>
      </c>
      <c r="BF61" s="9">
        <v>16</v>
      </c>
      <c r="BG61" s="9">
        <v>16</v>
      </c>
      <c r="BH61" s="24">
        <v>717.33463403779172</v>
      </c>
      <c r="BI61" s="24">
        <v>491.29092698785365</v>
      </c>
      <c r="BJ61" s="9">
        <v>12</v>
      </c>
      <c r="BK61" s="30">
        <v>31.118246082191732</v>
      </c>
      <c r="BL61" s="15">
        <v>4.49155239452055</v>
      </c>
      <c r="BM61" s="15">
        <v>9026.1231005492664</v>
      </c>
      <c r="BN61" s="36">
        <v>141</v>
      </c>
      <c r="BO61" s="9">
        <v>0</v>
      </c>
      <c r="BP61" s="20">
        <v>2.937458166683331</v>
      </c>
      <c r="BQ61" s="20">
        <v>188.04155329927312</v>
      </c>
    </row>
    <row r="62" spans="1:69" x14ac:dyDescent="0.25">
      <c r="A62" s="43">
        <v>41122</v>
      </c>
      <c r="B62" s="17">
        <v>2012</v>
      </c>
      <c r="C62" s="4">
        <v>8</v>
      </c>
      <c r="D62" s="4">
        <v>4</v>
      </c>
      <c r="E62" s="5">
        <v>1</v>
      </c>
      <c r="F62" s="5">
        <v>0.87692307692307692</v>
      </c>
      <c r="G62" s="10">
        <v>2.0027397260274302</v>
      </c>
      <c r="H62" s="17">
        <v>218</v>
      </c>
      <c r="I62" s="9">
        <v>348</v>
      </c>
      <c r="J62" s="14">
        <v>1.5963302752293578</v>
      </c>
      <c r="K62" s="5">
        <v>0.77333333333333332</v>
      </c>
      <c r="L62" s="21">
        <v>100.90965026246856</v>
      </c>
      <c r="M62" s="9">
        <v>65</v>
      </c>
      <c r="N62" s="9">
        <v>75</v>
      </c>
      <c r="O62" s="9">
        <v>30</v>
      </c>
      <c r="P62" s="9">
        <v>92</v>
      </c>
      <c r="Q62" s="20">
        <v>39.016150619178127</v>
      </c>
      <c r="R62" s="20">
        <v>51.404342257972658</v>
      </c>
      <c r="S62" s="20">
        <v>17.984175458344275</v>
      </c>
      <c r="T62" s="6">
        <v>21998.303757218146</v>
      </c>
      <c r="U62" s="6">
        <v>2438.0795835616473</v>
      </c>
      <c r="V62" s="6">
        <v>3841.4570472531068</v>
      </c>
      <c r="W62" s="6">
        <v>3852.2359923287677</v>
      </c>
      <c r="X62" s="6">
        <v>1956.9961623603785</v>
      </c>
      <c r="Y62" s="6">
        <v>14785.694138837545</v>
      </c>
      <c r="Z62" s="6">
        <v>5462.2610866849382</v>
      </c>
      <c r="AA62" s="6">
        <v>1542.1302677391798</v>
      </c>
      <c r="AB62" s="6">
        <v>1654.5441421676733</v>
      </c>
      <c r="AC62" s="6">
        <v>2165.5593770724258</v>
      </c>
      <c r="AD62" s="6">
        <v>1414.4997954627388</v>
      </c>
      <c r="AE62" s="6">
        <v>665.25618139627124</v>
      </c>
      <c r="AF62" s="6">
        <v>4413.6201426603557</v>
      </c>
      <c r="AG62" s="6">
        <v>626.7457899616436</v>
      </c>
      <c r="AH62" s="6">
        <v>2358.6540424767149</v>
      </c>
      <c r="AI62" s="6">
        <v>3971.0441796164391</v>
      </c>
      <c r="AJ62" s="6">
        <v>1771.7391864986323</v>
      </c>
      <c r="AK62" s="6">
        <v>2398.3849722389286</v>
      </c>
      <c r="AL62" s="6">
        <v>1695.750670340831</v>
      </c>
      <c r="AM62" s="6">
        <v>679.07192842331972</v>
      </c>
      <c r="AN62" s="6">
        <v>3954.975627550351</v>
      </c>
      <c r="AO62" s="6">
        <v>41823.502035925012</v>
      </c>
      <c r="AP62" s="6">
        <v>18669.21212687677</v>
      </c>
      <c r="AQ62" s="6">
        <v>23154.28990904825</v>
      </c>
      <c r="AR62" s="6">
        <v>2925.0956145562991</v>
      </c>
      <c r="AS62" s="6">
        <v>2593.9838653493143</v>
      </c>
      <c r="AT62" s="6">
        <v>2175.0714618270804</v>
      </c>
      <c r="AU62" s="6">
        <v>2310.0324660253436</v>
      </c>
      <c r="AV62" s="6">
        <v>10004.183407758037</v>
      </c>
      <c r="AW62" s="6">
        <v>13150.106501290205</v>
      </c>
      <c r="AX62" s="27">
        <v>4.0734172931506896</v>
      </c>
      <c r="AY62" s="27">
        <v>4.3166215616438386</v>
      </c>
      <c r="AZ62">
        <v>480</v>
      </c>
      <c r="BA62" s="9">
        <v>15</v>
      </c>
      <c r="BB62" s="4">
        <v>218</v>
      </c>
      <c r="BC62" s="9">
        <v>11</v>
      </c>
      <c r="BD62" s="9">
        <v>7</v>
      </c>
      <c r="BE62" s="4">
        <v>262</v>
      </c>
      <c r="BF62" s="9">
        <v>14</v>
      </c>
      <c r="BG62" s="9">
        <v>14</v>
      </c>
      <c r="BH62" s="24">
        <v>796.84589740807587</v>
      </c>
      <c r="BI62" s="24">
        <v>453.69782408427562</v>
      </c>
      <c r="BJ62" s="9">
        <v>10</v>
      </c>
      <c r="BK62" s="30">
        <v>32.145806095890357</v>
      </c>
      <c r="BL62" s="15">
        <v>4.4253580767123299</v>
      </c>
      <c r="BM62" s="15">
        <v>9302.5629497773771</v>
      </c>
      <c r="BN62" s="36">
        <v>141</v>
      </c>
      <c r="BO62" s="9">
        <v>0</v>
      </c>
      <c r="BP62" s="20">
        <v>2.4890226525801005</v>
      </c>
      <c r="BQ62" s="20">
        <v>164.21482204998759</v>
      </c>
    </row>
    <row r="63" spans="1:69" x14ac:dyDescent="0.25">
      <c r="A63" s="43">
        <v>41121</v>
      </c>
      <c r="B63" s="17">
        <v>2012</v>
      </c>
      <c r="C63" s="4">
        <v>7</v>
      </c>
      <c r="D63" s="4">
        <v>3</v>
      </c>
      <c r="E63" s="5">
        <v>0.85</v>
      </c>
      <c r="F63" s="5">
        <v>0.74193548387096775</v>
      </c>
      <c r="G63" s="10">
        <v>2.0000000000000329</v>
      </c>
      <c r="H63" s="17">
        <v>157</v>
      </c>
      <c r="I63" s="9">
        <v>265</v>
      </c>
      <c r="J63" s="14">
        <v>1.6878980891719746</v>
      </c>
      <c r="K63" s="5">
        <v>0.58888888888888891</v>
      </c>
      <c r="L63" s="21">
        <v>106.37835052393679</v>
      </c>
      <c r="M63" s="9">
        <v>49</v>
      </c>
      <c r="N63" s="9">
        <v>58</v>
      </c>
      <c r="O63" s="9">
        <v>23</v>
      </c>
      <c r="P63" s="9">
        <v>74</v>
      </c>
      <c r="Q63" s="20">
        <v>35.799072897196311</v>
      </c>
      <c r="R63" s="20">
        <v>50.897808000000062</v>
      </c>
      <c r="S63" s="20">
        <v>16.917784783783805</v>
      </c>
      <c r="T63" s="6">
        <v>16701.401032258076</v>
      </c>
      <c r="U63" s="6">
        <v>1809.056096774196</v>
      </c>
      <c r="V63" s="6">
        <v>2656.34280464516</v>
      </c>
      <c r="W63" s="6">
        <v>3235.7828160000013</v>
      </c>
      <c r="X63" s="6">
        <v>1361.8448268387094</v>
      </c>
      <c r="Y63" s="6">
        <v>11256.486681548402</v>
      </c>
      <c r="Z63" s="6">
        <v>3830.5008000000053</v>
      </c>
      <c r="AA63" s="6">
        <v>1170.6495840000014</v>
      </c>
      <c r="AB63" s="6">
        <v>1251.9160740000016</v>
      </c>
      <c r="AC63" s="6">
        <v>1604.5746919984938</v>
      </c>
      <c r="AD63" s="6">
        <v>1107.6502496858311</v>
      </c>
      <c r="AE63" s="6">
        <v>496.13571004997033</v>
      </c>
      <c r="AF63" s="6">
        <v>3044.7058062657129</v>
      </c>
      <c r="AG63" s="6">
        <v>479.61395999999991</v>
      </c>
      <c r="AH63" s="6">
        <v>1844.5017600000019</v>
      </c>
      <c r="AI63" s="6">
        <v>3023.8461000000002</v>
      </c>
      <c r="AJ63" s="6">
        <v>1339.4160000000018</v>
      </c>
      <c r="AK63" s="6">
        <v>1786.8983523677125</v>
      </c>
      <c r="AL63" s="6">
        <v>1324.0504923532053</v>
      </c>
      <c r="AM63" s="6">
        <v>522.85516026736298</v>
      </c>
      <c r="AN63" s="6">
        <v>3053.5738150117236</v>
      </c>
      <c r="AO63" s="6">
        <v>31450.901407032281</v>
      </c>
      <c r="AP63" s="6">
        <v>14096.135104206447</v>
      </c>
      <c r="AQ63" s="6">
        <v>17354.766302825839</v>
      </c>
      <c r="AR63" s="6">
        <v>2806.8831961998308</v>
      </c>
      <c r="AS63" s="6">
        <v>2029.7375433640445</v>
      </c>
      <c r="AT63" s="6">
        <v>1901.4848558483893</v>
      </c>
      <c r="AU63" s="6">
        <v>2005.7907322310625</v>
      </c>
      <c r="AV63" s="6">
        <v>8743.8963276433278</v>
      </c>
      <c r="AW63" s="6">
        <v>8610.8699751825043</v>
      </c>
      <c r="AX63" s="27">
        <v>4.0814280000000043</v>
      </c>
      <c r="AY63" s="27">
        <v>4.6233600000000035</v>
      </c>
      <c r="AZ63">
        <v>361</v>
      </c>
      <c r="BA63" s="9">
        <v>11</v>
      </c>
      <c r="BB63" s="4">
        <v>157</v>
      </c>
      <c r="BC63" s="9">
        <v>7</v>
      </c>
      <c r="BD63" s="9">
        <v>5</v>
      </c>
      <c r="BE63" s="4">
        <v>204</v>
      </c>
      <c r="BF63" s="9">
        <v>12</v>
      </c>
      <c r="BG63" s="9">
        <v>12</v>
      </c>
      <c r="BH63" s="24">
        <v>554.44360108156968</v>
      </c>
      <c r="BI63" s="24">
        <v>377.45419432168183</v>
      </c>
      <c r="BJ63" s="9">
        <v>8</v>
      </c>
      <c r="BK63" s="30">
        <v>30.646419999999953</v>
      </c>
      <c r="BL63" s="15">
        <v>4.4648448000000025</v>
      </c>
      <c r="BM63" s="15">
        <v>7912.9901149989028</v>
      </c>
      <c r="BN63" s="36">
        <v>141</v>
      </c>
      <c r="BO63" s="9">
        <v>0</v>
      </c>
      <c r="BP63" s="20">
        <v>2.1931995428542561</v>
      </c>
      <c r="BQ63" s="20">
        <v>123.08344895621163</v>
      </c>
    </row>
    <row r="64" spans="1:69" x14ac:dyDescent="0.25">
      <c r="A64" s="43">
        <v>41120</v>
      </c>
      <c r="B64" s="17">
        <v>2012</v>
      </c>
      <c r="C64" s="4">
        <v>7</v>
      </c>
      <c r="D64" s="4">
        <v>2</v>
      </c>
      <c r="E64" s="5">
        <v>0.85</v>
      </c>
      <c r="F64" s="5">
        <v>0.74193548387096775</v>
      </c>
      <c r="G64" s="10">
        <v>1.9972602739726355</v>
      </c>
      <c r="H64" s="17">
        <v>157</v>
      </c>
      <c r="I64" s="9">
        <v>253</v>
      </c>
      <c r="J64" s="14">
        <v>1.6114649681528663</v>
      </c>
      <c r="K64" s="5">
        <v>0.56222222222222218</v>
      </c>
      <c r="L64" s="21">
        <v>97.276020280840299</v>
      </c>
      <c r="M64" s="9">
        <v>46</v>
      </c>
      <c r="N64" s="9">
        <v>54</v>
      </c>
      <c r="O64" s="9">
        <v>22</v>
      </c>
      <c r="P64" s="9">
        <v>69</v>
      </c>
      <c r="Q64" s="20">
        <v>37.943720609315108</v>
      </c>
      <c r="R64" s="20">
        <v>51.82489112547951</v>
      </c>
      <c r="S64" s="20">
        <v>18.283602950137006</v>
      </c>
      <c r="T64" s="6">
        <v>15272.335184091928</v>
      </c>
      <c r="U64" s="6">
        <v>1871.9505287671263</v>
      </c>
      <c r="V64" s="6">
        <v>2680.3641063452046</v>
      </c>
      <c r="W64" s="6">
        <v>2982.2715754520559</v>
      </c>
      <c r="X64" s="6">
        <v>1363.215589144321</v>
      </c>
      <c r="Y64" s="6">
        <v>10118.434441917472</v>
      </c>
      <c r="Z64" s="6">
        <v>3794.372060931511</v>
      </c>
      <c r="AA64" s="6">
        <v>1140.1476047605493</v>
      </c>
      <c r="AB64" s="6">
        <v>1261.5686035594533</v>
      </c>
      <c r="AC64" s="6">
        <v>1661.5304707994637</v>
      </c>
      <c r="AD64" s="6">
        <v>1156.3663651632244</v>
      </c>
      <c r="AE64" s="6">
        <v>494.6715972647529</v>
      </c>
      <c r="AF64" s="6">
        <v>2883.5198360240724</v>
      </c>
      <c r="AG64" s="6">
        <v>432.91534241095877</v>
      </c>
      <c r="AH64" s="6">
        <v>1771.1379203506867</v>
      </c>
      <c r="AI64" s="6">
        <v>2872.6467584657548</v>
      </c>
      <c r="AJ64" s="6">
        <v>1252.4050638904121</v>
      </c>
      <c r="AK64" s="6">
        <v>1790.338192044911</v>
      </c>
      <c r="AL64" s="6">
        <v>1337.4541446610658</v>
      </c>
      <c r="AM64" s="6">
        <v>508.15959268499563</v>
      </c>
      <c r="AN64" s="6">
        <v>2693.1531557268395</v>
      </c>
      <c r="AO64" s="6">
        <v>29669.479067228378</v>
      </c>
      <c r="AP64" s="6">
        <v>13974.371633559995</v>
      </c>
      <c r="AQ64" s="6">
        <v>15695.107433668383</v>
      </c>
      <c r="AR64" s="6">
        <v>2794.4024327593015</v>
      </c>
      <c r="AS64" s="6">
        <v>2099.9558612624382</v>
      </c>
      <c r="AT64" s="6">
        <v>1896.2726784207393</v>
      </c>
      <c r="AU64" s="6">
        <v>2041.7019809466501</v>
      </c>
      <c r="AV64" s="6">
        <v>8832.3329533891301</v>
      </c>
      <c r="AW64" s="6">
        <v>6862.7744802792531</v>
      </c>
      <c r="AX64" s="27">
        <v>4.127341150684936</v>
      </c>
      <c r="AY64" s="27">
        <v>4.5056760684931536</v>
      </c>
      <c r="AZ64">
        <v>348</v>
      </c>
      <c r="BA64" s="9">
        <v>11</v>
      </c>
      <c r="BB64" s="4">
        <v>157</v>
      </c>
      <c r="BC64" s="9">
        <v>7</v>
      </c>
      <c r="BD64" s="9">
        <v>5</v>
      </c>
      <c r="BE64" s="4">
        <v>191</v>
      </c>
      <c r="BF64" s="9">
        <v>11</v>
      </c>
      <c r="BG64" s="9">
        <v>11</v>
      </c>
      <c r="BH64" s="24">
        <v>537.00774045413368</v>
      </c>
      <c r="BI64" s="24">
        <v>381.55238497907698</v>
      </c>
      <c r="BJ64" s="9">
        <v>8</v>
      </c>
      <c r="BK64" s="30">
        <v>30.554387739725978</v>
      </c>
      <c r="BL64" s="15">
        <v>4.4074616887671239</v>
      </c>
      <c r="BM64" s="15">
        <v>7711.6140314837867</v>
      </c>
      <c r="BN64" s="36">
        <v>141</v>
      </c>
      <c r="BO64" s="9">
        <v>0</v>
      </c>
      <c r="BP64" s="20">
        <v>2.0352558322538994</v>
      </c>
      <c r="BQ64" s="20">
        <v>111.31281867849917</v>
      </c>
    </row>
    <row r="65" spans="1:69" x14ac:dyDescent="0.25">
      <c r="A65" s="43">
        <v>41119</v>
      </c>
      <c r="B65" s="17">
        <v>2012</v>
      </c>
      <c r="C65" s="4">
        <v>7</v>
      </c>
      <c r="D65" s="4">
        <v>1</v>
      </c>
      <c r="E65" s="5">
        <v>0.85</v>
      </c>
      <c r="F65" s="5">
        <v>0.76774193548387104</v>
      </c>
      <c r="G65" s="10">
        <v>1.9945205479452381</v>
      </c>
      <c r="H65" s="17">
        <v>169</v>
      </c>
      <c r="I65" s="9">
        <v>285</v>
      </c>
      <c r="J65" s="14">
        <v>1.6863905325443787</v>
      </c>
      <c r="K65" s="5">
        <v>0.6333333333333333</v>
      </c>
      <c r="L65" s="21">
        <v>98.514048990003928</v>
      </c>
      <c r="M65" s="9">
        <v>49</v>
      </c>
      <c r="N65" s="9">
        <v>62</v>
      </c>
      <c r="O65" s="9">
        <v>25</v>
      </c>
      <c r="P65" s="9">
        <v>80</v>
      </c>
      <c r="Q65" s="20">
        <v>40.094596579044847</v>
      </c>
      <c r="R65" s="20">
        <v>53.050750433753485</v>
      </c>
      <c r="S65" s="20">
        <v>17.780036114589059</v>
      </c>
      <c r="T65" s="6">
        <v>16648.874279310665</v>
      </c>
      <c r="U65" s="6">
        <v>1815.5360667786153</v>
      </c>
      <c r="V65" s="6">
        <v>2655.3655976611572</v>
      </c>
      <c r="W65" s="6">
        <v>3130.5202260164397</v>
      </c>
      <c r="X65" s="6">
        <v>1424.5340314974453</v>
      </c>
      <c r="Y65" s="6">
        <v>11253.990490914239</v>
      </c>
      <c r="Z65" s="6">
        <v>4450.5002202739779</v>
      </c>
      <c r="AA65" s="6">
        <v>1326.2687608438371</v>
      </c>
      <c r="AB65" s="6">
        <v>1422.4028891671246</v>
      </c>
      <c r="AC65" s="6">
        <v>1668.9096895486539</v>
      </c>
      <c r="AD65" s="6">
        <v>1140.4610377771978</v>
      </c>
      <c r="AE65" s="6">
        <v>517.99499869095746</v>
      </c>
      <c r="AF65" s="6">
        <v>3871.8061442681305</v>
      </c>
      <c r="AG65" s="6">
        <v>500.75703715068482</v>
      </c>
      <c r="AH65" s="6">
        <v>1993.0675094794537</v>
      </c>
      <c r="AI65" s="6">
        <v>3143.1702394520557</v>
      </c>
      <c r="AJ65" s="6">
        <v>1496.3429865205496</v>
      </c>
      <c r="AK65" s="6">
        <v>1756.2226420859247</v>
      </c>
      <c r="AL65" s="6">
        <v>1393.3225837348689</v>
      </c>
      <c r="AM65" s="6">
        <v>517.97446882272516</v>
      </c>
      <c r="AN65" s="6">
        <v>3465.8180779592244</v>
      </c>
      <c r="AO65" s="6">
        <v>32796.919988976959</v>
      </c>
      <c r="AP65" s="6">
        <v>14205.30527583537</v>
      </c>
      <c r="AQ65" s="6">
        <v>18591.614713141593</v>
      </c>
      <c r="AR65" s="6">
        <v>2814.4167193676212</v>
      </c>
      <c r="AS65" s="6">
        <v>2121.9373284829398</v>
      </c>
      <c r="AT65" s="6">
        <v>1932.2812830481603</v>
      </c>
      <c r="AU65" s="6">
        <v>2048.5952230741123</v>
      </c>
      <c r="AV65" s="6">
        <v>8917.2305539728331</v>
      </c>
      <c r="AW65" s="6">
        <v>9674.384159168756</v>
      </c>
      <c r="AX65" s="27">
        <v>4.3374795616438409</v>
      </c>
      <c r="AY65" s="27">
        <v>4.6995018082191811</v>
      </c>
      <c r="AZ65">
        <v>385</v>
      </c>
      <c r="BA65" s="9">
        <v>12</v>
      </c>
      <c r="BB65" s="4">
        <v>169</v>
      </c>
      <c r="BC65" s="9">
        <v>7</v>
      </c>
      <c r="BD65" s="9">
        <v>5</v>
      </c>
      <c r="BE65" s="4">
        <v>216</v>
      </c>
      <c r="BF65" s="9">
        <v>13</v>
      </c>
      <c r="BG65" s="9">
        <v>12</v>
      </c>
      <c r="BH65" s="24">
        <v>511.98247492367165</v>
      </c>
      <c r="BI65" s="24">
        <v>385.11177384453805</v>
      </c>
      <c r="BJ65" s="9">
        <v>9</v>
      </c>
      <c r="BK65" s="30">
        <v>30.462330739725978</v>
      </c>
      <c r="BL65" s="15">
        <v>4.37649975671233</v>
      </c>
      <c r="BM65" s="15">
        <v>7915.8372230226032</v>
      </c>
      <c r="BN65" s="36">
        <v>141</v>
      </c>
      <c r="BO65" s="9">
        <v>0</v>
      </c>
      <c r="BP65" s="20">
        <v>2.3486605635433371</v>
      </c>
      <c r="BQ65" s="20">
        <v>131.8554234974581</v>
      </c>
    </row>
    <row r="66" spans="1:69" x14ac:dyDescent="0.25">
      <c r="A66" s="43">
        <v>41118</v>
      </c>
      <c r="B66" s="17">
        <v>2012</v>
      </c>
      <c r="C66" s="4">
        <v>7</v>
      </c>
      <c r="D66" s="4">
        <v>7</v>
      </c>
      <c r="E66" s="5">
        <v>0.85</v>
      </c>
      <c r="F66" s="5">
        <v>0.967741935483871</v>
      </c>
      <c r="G66" s="10">
        <v>1.9917808219178408</v>
      </c>
      <c r="H66" s="17">
        <v>214</v>
      </c>
      <c r="I66" s="9">
        <v>350</v>
      </c>
      <c r="J66" s="14">
        <v>1.6355140186915889</v>
      </c>
      <c r="K66" s="5">
        <v>0.77777777777777779</v>
      </c>
      <c r="L66" s="21">
        <v>98.839818502442895</v>
      </c>
      <c r="M66" s="9">
        <v>59</v>
      </c>
      <c r="N66" s="9">
        <v>80</v>
      </c>
      <c r="O66" s="9">
        <v>30</v>
      </c>
      <c r="P66" s="9">
        <v>93</v>
      </c>
      <c r="Q66" s="20">
        <v>39.316344456489659</v>
      </c>
      <c r="R66" s="20">
        <v>51.991676186301433</v>
      </c>
      <c r="S66" s="20">
        <v>18.258790398585969</v>
      </c>
      <c r="T66" s="6">
        <v>21151.721159522778</v>
      </c>
      <c r="U66" s="6">
        <v>2372.8670388864375</v>
      </c>
      <c r="V66" s="6">
        <v>3399.2414385152442</v>
      </c>
      <c r="W66" s="6">
        <v>3040.8105237041109</v>
      </c>
      <c r="X66" s="6">
        <v>1825.3949913990277</v>
      </c>
      <c r="Y66" s="6">
        <v>15259.141244790831</v>
      </c>
      <c r="Z66" s="6">
        <v>5464.9718794520622</v>
      </c>
      <c r="AA66" s="6">
        <v>1559.750285589043</v>
      </c>
      <c r="AB66" s="6">
        <v>1698.0675070684952</v>
      </c>
      <c r="AC66" s="6">
        <v>2137.6698001713444</v>
      </c>
      <c r="AD66" s="6">
        <v>1176.7034264533468</v>
      </c>
      <c r="AE66" s="6">
        <v>669.6259229092127</v>
      </c>
      <c r="AF66" s="6">
        <v>4738.7905225756958</v>
      </c>
      <c r="AG66" s="6">
        <v>635.35788246575316</v>
      </c>
      <c r="AH66" s="6">
        <v>2283.6414597260296</v>
      </c>
      <c r="AI66" s="6">
        <v>3801.0296876712341</v>
      </c>
      <c r="AJ66" s="6">
        <v>1793.8953468493175</v>
      </c>
      <c r="AK66" s="6">
        <v>2191.2168447632471</v>
      </c>
      <c r="AL66" s="6">
        <v>1388.8978208435922</v>
      </c>
      <c r="AM66" s="6">
        <v>674.09228357253562</v>
      </c>
      <c r="AN66" s="6">
        <v>4259.7174275329608</v>
      </c>
      <c r="AO66" s="6">
        <v>40761.30224723115</v>
      </c>
      <c r="AP66" s="6">
        <v>16503.653052331661</v>
      </c>
      <c r="AQ66" s="6">
        <v>24257.649194899488</v>
      </c>
      <c r="AR66" s="6">
        <v>2885.9638387545915</v>
      </c>
      <c r="AS66" s="6">
        <v>2389.2531715638456</v>
      </c>
      <c r="AT66" s="6">
        <v>2077.1366598680661</v>
      </c>
      <c r="AU66" s="6">
        <v>2221.3170359811556</v>
      </c>
      <c r="AV66" s="6">
        <v>9573.6707061676589</v>
      </c>
      <c r="AW66" s="6">
        <v>14683.978488731829</v>
      </c>
      <c r="AX66" s="27">
        <v>4.1433463232876768</v>
      </c>
      <c r="AY66" s="27">
        <v>4.4102917602739762</v>
      </c>
      <c r="AZ66">
        <v>476</v>
      </c>
      <c r="BA66" s="9">
        <v>14</v>
      </c>
      <c r="BB66" s="4">
        <v>214</v>
      </c>
      <c r="BC66" s="9">
        <v>10</v>
      </c>
      <c r="BD66" s="9">
        <v>7</v>
      </c>
      <c r="BE66" s="4">
        <v>262</v>
      </c>
      <c r="BF66" s="9">
        <v>15</v>
      </c>
      <c r="BG66" s="9">
        <v>13</v>
      </c>
      <c r="BH66" s="24">
        <v>656.60092622202103</v>
      </c>
      <c r="BI66" s="24">
        <v>425.77090147690569</v>
      </c>
      <c r="BJ66" s="9">
        <v>12</v>
      </c>
      <c r="BK66" s="30">
        <v>33.570485986301314</v>
      </c>
      <c r="BL66" s="15">
        <v>4.3939703386301394</v>
      </c>
      <c r="BM66" s="15">
        <v>7915.1828420047223</v>
      </c>
      <c r="BN66" s="36">
        <v>130</v>
      </c>
      <c r="BO66" s="9">
        <v>0</v>
      </c>
      <c r="BP66" s="20">
        <v>3.06469852675641</v>
      </c>
      <c r="BQ66" s="20">
        <v>186.59730149922683</v>
      </c>
    </row>
    <row r="67" spans="1:69" x14ac:dyDescent="0.25">
      <c r="A67" s="43">
        <v>41117</v>
      </c>
      <c r="B67" s="17">
        <v>2012</v>
      </c>
      <c r="C67" s="4">
        <v>7</v>
      </c>
      <c r="D67" s="4">
        <v>6</v>
      </c>
      <c r="E67" s="5">
        <v>0.85</v>
      </c>
      <c r="F67" s="5">
        <v>1</v>
      </c>
      <c r="G67" s="10">
        <v>1.9890410958904434</v>
      </c>
      <c r="H67" s="17">
        <v>224</v>
      </c>
      <c r="I67" s="9">
        <v>342</v>
      </c>
      <c r="J67" s="14">
        <v>1.5267857142857142</v>
      </c>
      <c r="K67" s="5">
        <v>0.76</v>
      </c>
      <c r="L67" s="21">
        <v>93.610599804305366</v>
      </c>
      <c r="M67" s="9">
        <v>64</v>
      </c>
      <c r="N67" s="9">
        <v>75</v>
      </c>
      <c r="O67" s="9">
        <v>29</v>
      </c>
      <c r="P67" s="9">
        <v>89</v>
      </c>
      <c r="Q67" s="20">
        <v>37.037880475411498</v>
      </c>
      <c r="R67" s="20">
        <v>52.602506234256083</v>
      </c>
      <c r="S67" s="20">
        <v>19.993348214868423</v>
      </c>
      <c r="T67" s="6">
        <v>20968.774356164402</v>
      </c>
      <c r="U67" s="6">
        <v>2444.3677753424695</v>
      </c>
      <c r="V67" s="6">
        <v>3663.2107007999989</v>
      </c>
      <c r="W67" s="6">
        <v>3182.8683669041106</v>
      </c>
      <c r="X67" s="6">
        <v>1844.7274486356157</v>
      </c>
      <c r="Y67" s="6">
        <v>14722.335615167149</v>
      </c>
      <c r="Z67" s="6">
        <v>5148.2653860821983</v>
      </c>
      <c r="AA67" s="6">
        <v>1525.4726807934264</v>
      </c>
      <c r="AB67" s="6">
        <v>1779.4079911232898</v>
      </c>
      <c r="AC67" s="6">
        <v>2265.9780316663828</v>
      </c>
      <c r="AD67" s="6">
        <v>1183.4702777852199</v>
      </c>
      <c r="AE67" s="6">
        <v>649.54305992678655</v>
      </c>
      <c r="AF67" s="6">
        <v>4354.1546886205251</v>
      </c>
      <c r="AG67" s="6">
        <v>619.64606051506826</v>
      </c>
      <c r="AH67" s="6">
        <v>2370.4353792000024</v>
      </c>
      <c r="AI67" s="6">
        <v>3990.300835068495</v>
      </c>
      <c r="AJ67" s="6">
        <v>1683.5979747945223</v>
      </c>
      <c r="AK67" s="6">
        <v>2289.8166045832381</v>
      </c>
      <c r="AL67" s="6">
        <v>1403.6466794095315</v>
      </c>
      <c r="AM67" s="6">
        <v>699.9954873960254</v>
      </c>
      <c r="AN67" s="6">
        <v>4270.5214781892928</v>
      </c>
      <c r="AO67" s="6">
        <v>40530.268439083884</v>
      </c>
      <c r="AP67" s="6">
        <v>17183.256657106911</v>
      </c>
      <c r="AQ67" s="6">
        <v>23347.011781976966</v>
      </c>
      <c r="AR67" s="6">
        <v>2926.4870539822837</v>
      </c>
      <c r="AS67" s="6">
        <v>2444.9277693690365</v>
      </c>
      <c r="AT67" s="6">
        <v>2106.7792644401261</v>
      </c>
      <c r="AU67" s="6">
        <v>2318.304815436722</v>
      </c>
      <c r="AV67" s="6">
        <v>9796.4989032281683</v>
      </c>
      <c r="AW67" s="6">
        <v>13550.512878748805</v>
      </c>
      <c r="AX67" s="27">
        <v>4.0587199561643876</v>
      </c>
      <c r="AY67" s="27">
        <v>4.7349991917808252</v>
      </c>
      <c r="AZ67">
        <v>481</v>
      </c>
      <c r="BA67" s="9">
        <v>14</v>
      </c>
      <c r="BB67" s="4">
        <v>224</v>
      </c>
      <c r="BC67" s="9">
        <v>10</v>
      </c>
      <c r="BD67" s="9">
        <v>7</v>
      </c>
      <c r="BE67" s="4">
        <v>257</v>
      </c>
      <c r="BF67" s="9">
        <v>13</v>
      </c>
      <c r="BG67" s="9">
        <v>14</v>
      </c>
      <c r="BH67" s="24">
        <v>659.57013740078276</v>
      </c>
      <c r="BI67" s="24">
        <v>430.63333452613426</v>
      </c>
      <c r="BJ67" s="9">
        <v>13</v>
      </c>
      <c r="BK67" s="30">
        <v>32.838661972602694</v>
      </c>
      <c r="BL67" s="15">
        <v>4.521505652602742</v>
      </c>
      <c r="BM67" s="15">
        <v>8111.174967284689</v>
      </c>
      <c r="BN67" s="36">
        <v>130</v>
      </c>
      <c r="BO67" s="9">
        <v>0</v>
      </c>
      <c r="BP67" s="20">
        <v>2.8783760523159634</v>
      </c>
      <c r="BQ67" s="20">
        <v>179.59239832289973</v>
      </c>
    </row>
    <row r="68" spans="1:69" x14ac:dyDescent="0.25">
      <c r="A68" s="43">
        <v>41116</v>
      </c>
      <c r="B68" s="17">
        <v>2012</v>
      </c>
      <c r="C68" s="4">
        <v>7</v>
      </c>
      <c r="D68" s="4">
        <v>5</v>
      </c>
      <c r="E68" s="5">
        <v>0.85</v>
      </c>
      <c r="F68" s="5">
        <v>0.88387096774193541</v>
      </c>
      <c r="G68" s="10">
        <v>1.9863013698630461</v>
      </c>
      <c r="H68" s="17">
        <v>186</v>
      </c>
      <c r="I68" s="9">
        <v>335</v>
      </c>
      <c r="J68" s="14">
        <v>1.8010752688172043</v>
      </c>
      <c r="K68" s="5">
        <v>0.74444444444444446</v>
      </c>
      <c r="L68" s="21">
        <v>106.51782905934181</v>
      </c>
      <c r="M68" s="9">
        <v>61</v>
      </c>
      <c r="N68" s="9">
        <v>73</v>
      </c>
      <c r="O68" s="9">
        <v>29</v>
      </c>
      <c r="P68" s="9">
        <v>89</v>
      </c>
      <c r="Q68" s="20">
        <v>36.685178082191825</v>
      </c>
      <c r="R68" s="20">
        <v>50.849505999055324</v>
      </c>
      <c r="S68" s="20">
        <v>19.059949213483169</v>
      </c>
      <c r="T68" s="6">
        <v>19812.316205037576</v>
      </c>
      <c r="U68" s="6">
        <v>2123.7315318161759</v>
      </c>
      <c r="V68" s="6">
        <v>3079.5039418541746</v>
      </c>
      <c r="W68" s="6">
        <v>3034.4510268493159</v>
      </c>
      <c r="X68" s="6">
        <v>1675.2533597101183</v>
      </c>
      <c r="Y68" s="6">
        <v>14146.839408440141</v>
      </c>
      <c r="Z68" s="6">
        <v>4915.8138630137046</v>
      </c>
      <c r="AA68" s="6">
        <v>1474.6356739726043</v>
      </c>
      <c r="AB68" s="6">
        <v>1696.335480000002</v>
      </c>
      <c r="AC68" s="6">
        <v>1933.1662021781183</v>
      </c>
      <c r="AD68" s="6">
        <v>1112.0211715306757</v>
      </c>
      <c r="AE68" s="6">
        <v>606.34634296617082</v>
      </c>
      <c r="AF68" s="6">
        <v>4435.2513003113454</v>
      </c>
      <c r="AG68" s="6">
        <v>606.9802130136984</v>
      </c>
      <c r="AH68" s="6">
        <v>2167.2579945205503</v>
      </c>
      <c r="AI68" s="6">
        <v>3716.8550582191797</v>
      </c>
      <c r="AJ68" s="6">
        <v>1784.3601534246598</v>
      </c>
      <c r="AK68" s="6">
        <v>2060.8761892658272</v>
      </c>
      <c r="AL68" s="6">
        <v>1337.6117476209727</v>
      </c>
      <c r="AM68" s="6">
        <v>580.65372023438306</v>
      </c>
      <c r="AN68" s="6">
        <v>4296.3117620569037</v>
      </c>
      <c r="AO68" s="6">
        <v>38298.286173018154</v>
      </c>
      <c r="AP68" s="6">
        <v>15419.883702209758</v>
      </c>
      <c r="AQ68" s="6">
        <v>22878.402470808389</v>
      </c>
      <c r="AR68" s="6">
        <v>2879.2558318112701</v>
      </c>
      <c r="AS68" s="6">
        <v>2327.9312660969563</v>
      </c>
      <c r="AT68" s="6">
        <v>2026.8504507473203</v>
      </c>
      <c r="AU68" s="6">
        <v>2176.9944845162809</v>
      </c>
      <c r="AV68" s="6">
        <v>9411.0320331718285</v>
      </c>
      <c r="AW68" s="6">
        <v>13467.370437636568</v>
      </c>
      <c r="AX68" s="27">
        <v>4.3319490410958954</v>
      </c>
      <c r="AY68" s="27">
        <v>4.4909597602739755</v>
      </c>
      <c r="AZ68">
        <v>438</v>
      </c>
      <c r="BA68" s="9">
        <v>13</v>
      </c>
      <c r="BB68" s="4">
        <v>186</v>
      </c>
      <c r="BC68" s="9">
        <v>9</v>
      </c>
      <c r="BD68" s="9">
        <v>6</v>
      </c>
      <c r="BE68" s="4">
        <v>252</v>
      </c>
      <c r="BF68" s="9">
        <v>13</v>
      </c>
      <c r="BG68" s="9">
        <v>13</v>
      </c>
      <c r="BH68" s="24">
        <v>628.16196196883948</v>
      </c>
      <c r="BI68" s="24">
        <v>376.74554219662338</v>
      </c>
      <c r="BJ68" s="9">
        <v>9</v>
      </c>
      <c r="BK68" s="30">
        <v>32.458765068493101</v>
      </c>
      <c r="BL68" s="15">
        <v>4.3452607397260286</v>
      </c>
      <c r="BM68" s="15">
        <v>7787.4886114499805</v>
      </c>
      <c r="BN68" s="36">
        <v>130</v>
      </c>
      <c r="BO68" s="9">
        <v>0</v>
      </c>
      <c r="BP68" s="20">
        <v>2.937840889702255</v>
      </c>
      <c r="BQ68" s="20">
        <v>175.98771131391069</v>
      </c>
    </row>
    <row r="69" spans="1:69" x14ac:dyDescent="0.25">
      <c r="A69" s="43">
        <v>41115</v>
      </c>
      <c r="B69" s="17">
        <v>2012</v>
      </c>
      <c r="C69" s="4">
        <v>7</v>
      </c>
      <c r="D69" s="4">
        <v>4</v>
      </c>
      <c r="E69" s="5">
        <v>0.85</v>
      </c>
      <c r="F69" s="5">
        <v>0.84516129032258069</v>
      </c>
      <c r="G69" s="10">
        <v>1.9835616438356487</v>
      </c>
      <c r="H69" s="17">
        <v>179</v>
      </c>
      <c r="I69" s="9">
        <v>285</v>
      </c>
      <c r="J69" s="14">
        <v>1.5921787709497206</v>
      </c>
      <c r="K69" s="5">
        <v>0.6333333333333333</v>
      </c>
      <c r="L69" s="21">
        <v>100.01072560920525</v>
      </c>
      <c r="M69" s="9">
        <v>51</v>
      </c>
      <c r="N69" s="9">
        <v>62</v>
      </c>
      <c r="O69" s="9">
        <v>25</v>
      </c>
      <c r="P69" s="9">
        <v>78</v>
      </c>
      <c r="Q69" s="20">
        <v>39.216523496181395</v>
      </c>
      <c r="R69" s="20">
        <v>49.157724368219235</v>
      </c>
      <c r="S69" s="20">
        <v>17.30533852982088</v>
      </c>
      <c r="T69" s="6">
        <v>17901.91988404774</v>
      </c>
      <c r="U69" s="6">
        <v>2063.3171729562555</v>
      </c>
      <c r="V69" s="6">
        <v>3002.2960091585314</v>
      </c>
      <c r="W69" s="6">
        <v>2963.2919655452065</v>
      </c>
      <c r="X69" s="6">
        <v>1479.7528575666281</v>
      </c>
      <c r="Y69" s="6">
        <v>12519.896224733633</v>
      </c>
      <c r="Z69" s="6">
        <v>4431.467155068498</v>
      </c>
      <c r="AA69" s="6">
        <v>1228.9431092054808</v>
      </c>
      <c r="AB69" s="6">
        <v>1349.8164053260286</v>
      </c>
      <c r="AC69" s="6">
        <v>1926.3595344267374</v>
      </c>
      <c r="AD69" s="6">
        <v>1166.397592274835</v>
      </c>
      <c r="AE69" s="6">
        <v>582.04472979634591</v>
      </c>
      <c r="AF69" s="6">
        <v>3335.424813102089</v>
      </c>
      <c r="AG69" s="6">
        <v>520.92600460273957</v>
      </c>
      <c r="AH69" s="6">
        <v>1853.3063329315087</v>
      </c>
      <c r="AI69" s="6">
        <v>3149.2268876712337</v>
      </c>
      <c r="AJ69" s="6">
        <v>1404.1900089863027</v>
      </c>
      <c r="AK69" s="6">
        <v>1954.8903711985342</v>
      </c>
      <c r="AL69" s="6">
        <v>1381.1098667712913</v>
      </c>
      <c r="AM69" s="6">
        <v>590.47990425938872</v>
      </c>
      <c r="AN69" s="6">
        <v>3001.1690919625717</v>
      </c>
      <c r="AO69" s="6">
        <v>33903.112960795792</v>
      </c>
      <c r="AP69" s="6">
        <v>15046.622830997499</v>
      </c>
      <c r="AQ69" s="6">
        <v>18856.490129798294</v>
      </c>
      <c r="AR69" s="6">
        <v>2841.8439710221483</v>
      </c>
      <c r="AS69" s="6">
        <v>2186.3692009324905</v>
      </c>
      <c r="AT69" s="6">
        <v>2031.9116999960816</v>
      </c>
      <c r="AU69" s="6">
        <v>2096.6754619040084</v>
      </c>
      <c r="AV69" s="6">
        <v>9156.8003338547278</v>
      </c>
      <c r="AW69" s="6">
        <v>9699.6897959435664</v>
      </c>
      <c r="AX69" s="27">
        <v>4.3230903780821963</v>
      </c>
      <c r="AY69" s="27">
        <v>4.5132328767123324</v>
      </c>
      <c r="AZ69">
        <v>395</v>
      </c>
      <c r="BA69" s="9">
        <v>12</v>
      </c>
      <c r="BB69" s="4">
        <v>179</v>
      </c>
      <c r="BC69" s="9">
        <v>9</v>
      </c>
      <c r="BD69" s="9">
        <v>6</v>
      </c>
      <c r="BE69" s="4">
        <v>216</v>
      </c>
      <c r="BF69" s="9">
        <v>13</v>
      </c>
      <c r="BG69" s="9">
        <v>12</v>
      </c>
      <c r="BH69" s="24">
        <v>623.91124292768438</v>
      </c>
      <c r="BI69" s="24">
        <v>425.32428894651832</v>
      </c>
      <c r="BJ69" s="9">
        <v>9</v>
      </c>
      <c r="BK69" s="30">
        <v>32.334887123287622</v>
      </c>
      <c r="BL69" s="15">
        <v>4.4948011682191797</v>
      </c>
      <c r="BM69" s="15">
        <v>7784.2746014090517</v>
      </c>
      <c r="BN69" s="36">
        <v>130</v>
      </c>
      <c r="BO69" s="9">
        <v>0</v>
      </c>
      <c r="BP69" s="20">
        <v>2.4223824434951244</v>
      </c>
      <c r="BQ69" s="20">
        <v>145.04992407537151</v>
      </c>
    </row>
    <row r="70" spans="1:69" x14ac:dyDescent="0.25">
      <c r="A70" s="43">
        <v>41114</v>
      </c>
      <c r="B70" s="17">
        <v>2012</v>
      </c>
      <c r="C70" s="4">
        <v>7</v>
      </c>
      <c r="D70" s="4">
        <v>3</v>
      </c>
      <c r="E70" s="5">
        <v>0.85</v>
      </c>
      <c r="F70" s="5">
        <v>0.74193548387096775</v>
      </c>
      <c r="G70" s="10">
        <v>1.9808219178082513</v>
      </c>
      <c r="H70" s="17">
        <v>156</v>
      </c>
      <c r="I70" s="9">
        <v>247</v>
      </c>
      <c r="J70" s="14">
        <v>1.5833333333333333</v>
      </c>
      <c r="K70" s="5">
        <v>0.54888888888888887</v>
      </c>
      <c r="L70" s="21">
        <v>99.0874887385704</v>
      </c>
      <c r="M70" s="9">
        <v>42</v>
      </c>
      <c r="N70" s="9">
        <v>53</v>
      </c>
      <c r="O70" s="9">
        <v>21</v>
      </c>
      <c r="P70" s="9">
        <v>63</v>
      </c>
      <c r="Q70" s="20">
        <v>37.437725106849356</v>
      </c>
      <c r="R70" s="20">
        <v>52.552474050880683</v>
      </c>
      <c r="S70" s="20">
        <v>19.868262526497084</v>
      </c>
      <c r="T70" s="6">
        <v>15457.648243216983</v>
      </c>
      <c r="U70" s="6">
        <v>1798.4687221387564</v>
      </c>
      <c r="V70" s="6">
        <v>2787.2909705445859</v>
      </c>
      <c r="W70" s="6">
        <v>2957.0247876821927</v>
      </c>
      <c r="X70" s="6">
        <v>1281.6207180811309</v>
      </c>
      <c r="Y70" s="6">
        <v>10230.180489047832</v>
      </c>
      <c r="Z70" s="6">
        <v>3556.5838851506892</v>
      </c>
      <c r="AA70" s="6">
        <v>1103.6019550684944</v>
      </c>
      <c r="AB70" s="6">
        <v>1251.7005391693162</v>
      </c>
      <c r="AC70" s="6">
        <v>1655.3619039928724</v>
      </c>
      <c r="AD70" s="6">
        <v>1183.3655700504337</v>
      </c>
      <c r="AE70" s="6">
        <v>503.58987198138453</v>
      </c>
      <c r="AF70" s="6">
        <v>2569.5690333638095</v>
      </c>
      <c r="AG70" s="6">
        <v>449.73865025753406</v>
      </c>
      <c r="AH70" s="6">
        <v>1614.4479126794538</v>
      </c>
      <c r="AI70" s="6">
        <v>2779.1313883013709</v>
      </c>
      <c r="AJ70" s="6">
        <v>1301.2906531068506</v>
      </c>
      <c r="AK70" s="6">
        <v>1748.8858186089494</v>
      </c>
      <c r="AL70" s="6">
        <v>1376.6913103252623</v>
      </c>
      <c r="AM70" s="6">
        <v>501.12652115522991</v>
      </c>
      <c r="AN70" s="6">
        <v>2517.9049542557673</v>
      </c>
      <c r="AO70" s="6">
        <v>29312.611949089453</v>
      </c>
      <c r="AP70" s="6">
        <v>13994.95747242204</v>
      </c>
      <c r="AQ70" s="6">
        <v>15317.654476667411</v>
      </c>
      <c r="AR70" s="6">
        <v>2806.4239968169859</v>
      </c>
      <c r="AS70" s="6">
        <v>2030.7440617700295</v>
      </c>
      <c r="AT70" s="6">
        <v>1892.2495621668745</v>
      </c>
      <c r="AU70" s="6">
        <v>2048.8792504189037</v>
      </c>
      <c r="AV70" s="6">
        <v>8778.2968711727935</v>
      </c>
      <c r="AW70" s="6">
        <v>6539.3576054946188</v>
      </c>
      <c r="AX70" s="27">
        <v>4.3731595397260321</v>
      </c>
      <c r="AY70" s="27">
        <v>4.3504725753424687</v>
      </c>
      <c r="AZ70">
        <v>335</v>
      </c>
      <c r="BA70" s="9">
        <v>10</v>
      </c>
      <c r="BB70" s="4">
        <v>156</v>
      </c>
      <c r="BC70" s="9">
        <v>8</v>
      </c>
      <c r="BD70" s="9">
        <v>5</v>
      </c>
      <c r="BE70" s="4">
        <v>179</v>
      </c>
      <c r="BF70" s="9">
        <v>9</v>
      </c>
      <c r="BG70" s="9">
        <v>11</v>
      </c>
      <c r="BH70" s="24">
        <v>585.4947063589924</v>
      </c>
      <c r="BI70" s="24">
        <v>373.44327888544024</v>
      </c>
      <c r="BJ70" s="9">
        <v>8</v>
      </c>
      <c r="BK70" s="30">
        <v>32.755296863013648</v>
      </c>
      <c r="BL70" s="15">
        <v>4.5254723024657553</v>
      </c>
      <c r="BM70" s="15">
        <v>7762.2208655114773</v>
      </c>
      <c r="BN70" s="36">
        <v>130</v>
      </c>
      <c r="BO70" s="9">
        <v>1</v>
      </c>
      <c r="BP70" s="20">
        <v>1.9733597822146074</v>
      </c>
      <c r="BQ70" s="20">
        <v>117.82811135898008</v>
      </c>
    </row>
    <row r="71" spans="1:69" x14ac:dyDescent="0.25">
      <c r="A71" s="43">
        <v>41113</v>
      </c>
      <c r="B71" s="17">
        <v>2012</v>
      </c>
      <c r="C71" s="4">
        <v>7</v>
      </c>
      <c r="D71" s="4">
        <v>2</v>
      </c>
      <c r="E71" s="5">
        <v>0.85</v>
      </c>
      <c r="F71" s="5">
        <v>0.74193548387096775</v>
      </c>
      <c r="G71" s="10">
        <v>1.978082191780854</v>
      </c>
      <c r="H71" s="17">
        <v>160</v>
      </c>
      <c r="I71" s="9">
        <v>267</v>
      </c>
      <c r="J71" s="14">
        <v>1.66875</v>
      </c>
      <c r="K71" s="5">
        <v>0.59333333333333338</v>
      </c>
      <c r="L71" s="21">
        <v>101.41290458683171</v>
      </c>
      <c r="M71" s="9">
        <v>48</v>
      </c>
      <c r="N71" s="9">
        <v>60</v>
      </c>
      <c r="O71" s="9">
        <v>23</v>
      </c>
      <c r="P71" s="9">
        <v>73</v>
      </c>
      <c r="Q71" s="20">
        <v>37.42435532420096</v>
      </c>
      <c r="R71" s="20">
        <v>51.655214544657589</v>
      </c>
      <c r="S71" s="20">
        <v>18.007711985798483</v>
      </c>
      <c r="T71" s="6">
        <v>16226.064733893074</v>
      </c>
      <c r="U71" s="6">
        <v>1823.4704335837409</v>
      </c>
      <c r="V71" s="6">
        <v>2587.9059619238164</v>
      </c>
      <c r="W71" s="6">
        <v>3188.6724916602752</v>
      </c>
      <c r="X71" s="6">
        <v>1368.7906853302688</v>
      </c>
      <c r="Y71" s="6">
        <v>10904.166028562455</v>
      </c>
      <c r="Z71" s="6">
        <v>4041.8303750137038</v>
      </c>
      <c r="AA71" s="6">
        <v>1188.0699345271246</v>
      </c>
      <c r="AB71" s="6">
        <v>1314.5629749632892</v>
      </c>
      <c r="AC71" s="6">
        <v>1655.4176519718128</v>
      </c>
      <c r="AD71" s="6">
        <v>1145.9265371785109</v>
      </c>
      <c r="AE71" s="6">
        <v>513.92884396486068</v>
      </c>
      <c r="AF71" s="6">
        <v>3229.1902513889322</v>
      </c>
      <c r="AG71" s="6">
        <v>462.61365692054773</v>
      </c>
      <c r="AH71" s="6">
        <v>1833.7370627506866</v>
      </c>
      <c r="AI71" s="6">
        <v>2863.312037917809</v>
      </c>
      <c r="AJ71" s="6">
        <v>1338.7482645041111</v>
      </c>
      <c r="AK71" s="6">
        <v>1695.4096418521151</v>
      </c>
      <c r="AL71" s="6">
        <v>1435.2104406656376</v>
      </c>
      <c r="AM71" s="6">
        <v>500.12323285693566</v>
      </c>
      <c r="AN71" s="6">
        <v>2867.667706718466</v>
      </c>
      <c r="AO71" s="6">
        <v>31092.409474074087</v>
      </c>
      <c r="AP71" s="6">
        <v>14091.385487404234</v>
      </c>
      <c r="AQ71" s="6">
        <v>17001.023986669854</v>
      </c>
      <c r="AR71" s="6">
        <v>2782.5815777301277</v>
      </c>
      <c r="AS71" s="6">
        <v>2038.6509216409261</v>
      </c>
      <c r="AT71" s="6">
        <v>1911.0373683337798</v>
      </c>
      <c r="AU71" s="6">
        <v>2029.7897899432639</v>
      </c>
      <c r="AV71" s="6">
        <v>8762.0596576480984</v>
      </c>
      <c r="AW71" s="6">
        <v>8238.9643290217555</v>
      </c>
      <c r="AX71" s="27">
        <v>4.3264210849315123</v>
      </c>
      <c r="AY71" s="27">
        <v>4.5938714246575385</v>
      </c>
      <c r="AZ71">
        <v>364</v>
      </c>
      <c r="BA71" s="9">
        <v>11</v>
      </c>
      <c r="BB71" s="4">
        <v>160</v>
      </c>
      <c r="BC71" s="9">
        <v>8</v>
      </c>
      <c r="BD71" s="9">
        <v>5</v>
      </c>
      <c r="BE71" s="4">
        <v>204</v>
      </c>
      <c r="BF71" s="9">
        <v>11</v>
      </c>
      <c r="BG71" s="9">
        <v>12</v>
      </c>
      <c r="BH71" s="24">
        <v>580.56124253679184</v>
      </c>
      <c r="BI71" s="24">
        <v>373.7807831453394</v>
      </c>
      <c r="BJ71" s="9">
        <v>8</v>
      </c>
      <c r="BK71" s="30">
        <v>32.407262136986255</v>
      </c>
      <c r="BL71" s="15">
        <v>4.3008214531506868</v>
      </c>
      <c r="BM71" s="15">
        <v>7995.8747316885256</v>
      </c>
      <c r="BN71" s="36">
        <v>130</v>
      </c>
      <c r="BO71" s="9">
        <v>0</v>
      </c>
      <c r="BP71" s="20">
        <v>2.126224404103398</v>
      </c>
      <c r="BQ71" s="20">
        <v>130.77710758976809</v>
      </c>
    </row>
    <row r="72" spans="1:69" x14ac:dyDescent="0.25">
      <c r="A72" s="43">
        <v>41112</v>
      </c>
      <c r="B72" s="17">
        <v>2012</v>
      </c>
      <c r="C72" s="4">
        <v>7</v>
      </c>
      <c r="D72" s="4">
        <v>1</v>
      </c>
      <c r="E72" s="5">
        <v>0.85</v>
      </c>
      <c r="F72" s="5">
        <v>0.76774193548387104</v>
      </c>
      <c r="G72" s="10">
        <v>1.9753424657534566</v>
      </c>
      <c r="H72" s="17">
        <v>157</v>
      </c>
      <c r="I72" s="9">
        <v>290</v>
      </c>
      <c r="J72" s="14">
        <v>1.8471337579617835</v>
      </c>
      <c r="K72" s="5">
        <v>0.64444444444444449</v>
      </c>
      <c r="L72" s="21">
        <v>109.47330223034089</v>
      </c>
      <c r="M72" s="9">
        <v>50</v>
      </c>
      <c r="N72" s="9">
        <v>63</v>
      </c>
      <c r="O72" s="9">
        <v>26</v>
      </c>
      <c r="P72" s="9">
        <v>76</v>
      </c>
      <c r="Q72" s="20">
        <v>39.659769164747281</v>
      </c>
      <c r="R72" s="20">
        <v>48.280941051211855</v>
      </c>
      <c r="S72" s="20">
        <v>18.066829320259568</v>
      </c>
      <c r="T72" s="6">
        <v>17187.30845016352</v>
      </c>
      <c r="U72" s="6">
        <v>1940.7246525762291</v>
      </c>
      <c r="V72" s="6">
        <v>2667.0009722530435</v>
      </c>
      <c r="W72" s="6">
        <v>3083.5283761972614</v>
      </c>
      <c r="X72" s="6">
        <v>1369.2641716704547</v>
      </c>
      <c r="Y72" s="6">
        <v>12008.239582618988</v>
      </c>
      <c r="Z72" s="6">
        <v>4481.5539156164432</v>
      </c>
      <c r="AA72" s="6">
        <v>1255.3044673315082</v>
      </c>
      <c r="AB72" s="6">
        <v>1373.0790283397273</v>
      </c>
      <c r="AC72" s="6">
        <v>1691.1791344247911</v>
      </c>
      <c r="AD72" s="6">
        <v>1190.0963152668633</v>
      </c>
      <c r="AE72" s="6">
        <v>502.80830198341619</v>
      </c>
      <c r="AF72" s="6">
        <v>3725.8536596126082</v>
      </c>
      <c r="AG72" s="6">
        <v>501.96662679452038</v>
      </c>
      <c r="AH72" s="6">
        <v>1965.9870684931529</v>
      </c>
      <c r="AI72" s="6">
        <v>3161.9290487671242</v>
      </c>
      <c r="AJ72" s="6">
        <v>1563.5685383013715</v>
      </c>
      <c r="AK72" s="6">
        <v>1797.2038989816313</v>
      </c>
      <c r="AL72" s="6">
        <v>1313.1453919045696</v>
      </c>
      <c r="AM72" s="6">
        <v>531.70207237463762</v>
      </c>
      <c r="AN72" s="6">
        <v>3551.3999190953305</v>
      </c>
      <c r="AO72" s="6">
        <v>33431.421796383598</v>
      </c>
      <c r="AP72" s="6">
        <v>14145.928635056667</v>
      </c>
      <c r="AQ72" s="6">
        <v>19285.493161326925</v>
      </c>
      <c r="AR72" s="6">
        <v>2815.0809815076</v>
      </c>
      <c r="AS72" s="6">
        <v>2135.3106122406934</v>
      </c>
      <c r="AT72" s="6">
        <v>1966.3475551027518</v>
      </c>
      <c r="AU72" s="6">
        <v>2076.4839158251571</v>
      </c>
      <c r="AV72" s="6">
        <v>8993.2230646762036</v>
      </c>
      <c r="AW72" s="6">
        <v>10292.270096650725</v>
      </c>
      <c r="AX72" s="27">
        <v>4.2376104986301408</v>
      </c>
      <c r="AY72" s="27">
        <v>4.458201123287675</v>
      </c>
      <c r="AZ72">
        <v>372</v>
      </c>
      <c r="BA72" s="9">
        <v>11</v>
      </c>
      <c r="BB72" s="4">
        <v>157</v>
      </c>
      <c r="BC72" s="9">
        <v>8</v>
      </c>
      <c r="BD72" s="9">
        <v>5</v>
      </c>
      <c r="BE72" s="4">
        <v>215</v>
      </c>
      <c r="BF72" s="9">
        <v>11</v>
      </c>
      <c r="BG72" s="9">
        <v>12</v>
      </c>
      <c r="BH72" s="24">
        <v>589.53704306732413</v>
      </c>
      <c r="BI72" s="24">
        <v>362.01826180710054</v>
      </c>
      <c r="BJ72" s="9">
        <v>9</v>
      </c>
      <c r="BK72" s="30">
        <v>30.906160753424608</v>
      </c>
      <c r="BL72" s="15">
        <v>4.5780047780821933</v>
      </c>
      <c r="BM72" s="15">
        <v>7838.8348685747751</v>
      </c>
      <c r="BN72" s="36">
        <v>130</v>
      </c>
      <c r="BO72" s="9">
        <v>0</v>
      </c>
      <c r="BP72" s="20">
        <v>2.4602499586565898</v>
      </c>
      <c r="BQ72" s="20">
        <v>148.34994739482249</v>
      </c>
    </row>
    <row r="73" spans="1:69" x14ac:dyDescent="0.25">
      <c r="A73" s="43">
        <v>41111</v>
      </c>
      <c r="B73" s="17">
        <v>2012</v>
      </c>
      <c r="C73" s="4">
        <v>7</v>
      </c>
      <c r="D73" s="4">
        <v>7</v>
      </c>
      <c r="E73" s="5">
        <v>0.85</v>
      </c>
      <c r="F73" s="5">
        <v>0.967741935483871</v>
      </c>
      <c r="G73" s="10">
        <v>1.9726027397260593</v>
      </c>
      <c r="H73" s="17">
        <v>205</v>
      </c>
      <c r="I73" s="9">
        <v>349</v>
      </c>
      <c r="J73" s="14">
        <v>1.7024390243902439</v>
      </c>
      <c r="K73" s="5">
        <v>0.77555555555555555</v>
      </c>
      <c r="L73" s="21">
        <v>100.77708614724691</v>
      </c>
      <c r="M73" s="9">
        <v>60</v>
      </c>
      <c r="N73" s="9">
        <v>73</v>
      </c>
      <c r="O73" s="9">
        <v>32</v>
      </c>
      <c r="P73" s="9">
        <v>92</v>
      </c>
      <c r="Q73" s="20">
        <v>39.15990356164388</v>
      </c>
      <c r="R73" s="20">
        <v>49.493976189041149</v>
      </c>
      <c r="S73" s="20">
        <v>18.879878463073279</v>
      </c>
      <c r="T73" s="6">
        <v>20659.302660185615</v>
      </c>
      <c r="U73" s="6">
        <v>2312.0564913831231</v>
      </c>
      <c r="V73" s="6">
        <v>3524.9424199381338</v>
      </c>
      <c r="W73" s="6">
        <v>3166.8570739726038</v>
      </c>
      <c r="X73" s="6">
        <v>1771.4687944851958</v>
      </c>
      <c r="Y73" s="6">
        <v>14508.090863172805</v>
      </c>
      <c r="Z73" s="6">
        <v>5208.2671736986358</v>
      </c>
      <c r="AA73" s="6">
        <v>1583.8072380493168</v>
      </c>
      <c r="AB73" s="6">
        <v>1736.9488186027415</v>
      </c>
      <c r="AC73" s="6">
        <v>2036.3560032619446</v>
      </c>
      <c r="AD73" s="6">
        <v>1174.1937292710832</v>
      </c>
      <c r="AE73" s="6">
        <v>614.56096742595662</v>
      </c>
      <c r="AF73" s="6">
        <v>4703.9125303917108</v>
      </c>
      <c r="AG73" s="6">
        <v>630.58750421917796</v>
      </c>
      <c r="AH73" s="6">
        <v>2370.5117247123312</v>
      </c>
      <c r="AI73" s="6">
        <v>3738.5654493150696</v>
      </c>
      <c r="AJ73" s="6">
        <v>1820.0318255342484</v>
      </c>
      <c r="AK73" s="6">
        <v>2233.8759749953438</v>
      </c>
      <c r="AL73" s="6">
        <v>1331.9931749862751</v>
      </c>
      <c r="AM73" s="6">
        <v>674.1973805921134</v>
      </c>
      <c r="AN73" s="6">
        <v>4319.6299732070947</v>
      </c>
      <c r="AO73" s="6">
        <v>40060.078885700263</v>
      </c>
      <c r="AP73" s="6">
        <v>16528.445518928649</v>
      </c>
      <c r="AQ73" s="6">
        <v>23531.63336677161</v>
      </c>
      <c r="AR73" s="6">
        <v>2914.5407170994968</v>
      </c>
      <c r="AS73" s="6">
        <v>2366.3740218746998</v>
      </c>
      <c r="AT73" s="6">
        <v>2105.7017070100419</v>
      </c>
      <c r="AU73" s="6">
        <v>2208.6607175456379</v>
      </c>
      <c r="AV73" s="6">
        <v>9595.2771635298759</v>
      </c>
      <c r="AW73" s="6">
        <v>13936.356203241738</v>
      </c>
      <c r="AX73" s="27">
        <v>4.0436247123287714</v>
      </c>
      <c r="AY73" s="27">
        <v>4.6338802739726068</v>
      </c>
      <c r="AZ73">
        <v>462</v>
      </c>
      <c r="BA73" s="9">
        <v>14</v>
      </c>
      <c r="BB73" s="4">
        <v>205</v>
      </c>
      <c r="BC73" s="9">
        <v>10</v>
      </c>
      <c r="BD73" s="9">
        <v>6</v>
      </c>
      <c r="BE73" s="4">
        <v>257</v>
      </c>
      <c r="BF73" s="9">
        <v>13</v>
      </c>
      <c r="BG73" s="9">
        <v>14</v>
      </c>
      <c r="BH73" s="24">
        <v>660.54776885041429</v>
      </c>
      <c r="BI73" s="24">
        <v>401.85987898401783</v>
      </c>
      <c r="BJ73" s="9">
        <v>11</v>
      </c>
      <c r="BK73" s="30">
        <v>32.639826301369808</v>
      </c>
      <c r="BL73" s="15">
        <v>4.6130720438356185</v>
      </c>
      <c r="BM73" s="15">
        <v>8004.6765519095588</v>
      </c>
      <c r="BN73" s="36">
        <v>130</v>
      </c>
      <c r="BO73" s="9">
        <v>0</v>
      </c>
      <c r="BP73" s="20">
        <v>2.9397356925256415</v>
      </c>
      <c r="BQ73" s="20">
        <v>181.01256435978161</v>
      </c>
    </row>
    <row r="74" spans="1:69" x14ac:dyDescent="0.25">
      <c r="A74" s="43">
        <v>41110</v>
      </c>
      <c r="B74" s="17">
        <v>2012</v>
      </c>
      <c r="C74" s="4">
        <v>7</v>
      </c>
      <c r="D74" s="4">
        <v>6</v>
      </c>
      <c r="E74" s="5">
        <v>0.85</v>
      </c>
      <c r="F74" s="5">
        <v>1</v>
      </c>
      <c r="G74" s="10">
        <v>1.9698630136986619</v>
      </c>
      <c r="H74" s="17">
        <v>214</v>
      </c>
      <c r="I74" s="9">
        <v>352</v>
      </c>
      <c r="J74" s="14">
        <v>1.6448598130841121</v>
      </c>
      <c r="K74" s="5">
        <v>0.78222222222222226</v>
      </c>
      <c r="L74" s="21">
        <v>99.042292510562092</v>
      </c>
      <c r="M74" s="9">
        <v>65</v>
      </c>
      <c r="N74" s="9">
        <v>79</v>
      </c>
      <c r="O74" s="9">
        <v>33</v>
      </c>
      <c r="P74" s="9">
        <v>96</v>
      </c>
      <c r="Q74" s="20">
        <v>36.254208389649968</v>
      </c>
      <c r="R74" s="20">
        <v>46.25801861260279</v>
      </c>
      <c r="S74" s="20">
        <v>18.029018998356189</v>
      </c>
      <c r="T74" s="6">
        <v>21195.050597260288</v>
      </c>
      <c r="U74" s="6">
        <v>2546.6256863013732</v>
      </c>
      <c r="V74" s="6">
        <v>3638.9779555068471</v>
      </c>
      <c r="W74" s="6">
        <v>3145.1369827068502</v>
      </c>
      <c r="X74" s="6">
        <v>1734.7839859726023</v>
      </c>
      <c r="Y74" s="6">
        <v>15222.777359375365</v>
      </c>
      <c r="Z74" s="6">
        <v>5220.6060081095957</v>
      </c>
      <c r="AA74" s="6">
        <v>1526.5146142158922</v>
      </c>
      <c r="AB74" s="6">
        <v>1730.7858238421941</v>
      </c>
      <c r="AC74" s="6">
        <v>2099.921424732835</v>
      </c>
      <c r="AD74" s="6">
        <v>1166.2255867526528</v>
      </c>
      <c r="AE74" s="6">
        <v>636.38627975236454</v>
      </c>
      <c r="AF74" s="6">
        <v>4575.3731549298309</v>
      </c>
      <c r="AG74" s="6">
        <v>631.67797006027376</v>
      </c>
      <c r="AH74" s="6">
        <v>2383.5452906958926</v>
      </c>
      <c r="AI74" s="6">
        <v>4121.9971121095896</v>
      </c>
      <c r="AJ74" s="6">
        <v>1870.1222336876735</v>
      </c>
      <c r="AK74" s="6">
        <v>2347.8440763920112</v>
      </c>
      <c r="AL74" s="6">
        <v>1405.5218345929995</v>
      </c>
      <c r="AM74" s="6">
        <v>696.00244501530574</v>
      </c>
      <c r="AN74" s="6">
        <v>4557.9742505531121</v>
      </c>
      <c r="AO74" s="6">
        <v>41226.925336282766</v>
      </c>
      <c r="AP74" s="6">
        <v>16870.800571424468</v>
      </c>
      <c r="AQ74" s="6">
        <v>24356.124764858308</v>
      </c>
      <c r="AR74" s="6">
        <v>2935.7526410557034</v>
      </c>
      <c r="AS74" s="6">
        <v>2582.0482092457723</v>
      </c>
      <c r="AT74" s="6">
        <v>2140.6653926450108</v>
      </c>
      <c r="AU74" s="6">
        <v>2287.4246020500295</v>
      </c>
      <c r="AV74" s="6">
        <v>9945.8908449965165</v>
      </c>
      <c r="AW74" s="6">
        <v>14410.233919861781</v>
      </c>
      <c r="AX74" s="27">
        <v>4.4134562630137042</v>
      </c>
      <c r="AY74" s="27">
        <v>4.705765965753427</v>
      </c>
      <c r="AZ74">
        <v>487</v>
      </c>
      <c r="BA74" s="9">
        <v>14</v>
      </c>
      <c r="BB74" s="4">
        <v>214</v>
      </c>
      <c r="BC74" s="9">
        <v>10</v>
      </c>
      <c r="BD74" s="9">
        <v>7</v>
      </c>
      <c r="BE74" s="4">
        <v>273</v>
      </c>
      <c r="BF74" s="9">
        <v>16</v>
      </c>
      <c r="BG74" s="9">
        <v>16</v>
      </c>
      <c r="BH74" s="24">
        <v>676.73496126713599</v>
      </c>
      <c r="BI74" s="24">
        <v>457.43979970553585</v>
      </c>
      <c r="BJ74" s="9">
        <v>11</v>
      </c>
      <c r="BK74" s="30">
        <v>31.490755109588996</v>
      </c>
      <c r="BL74" s="15">
        <v>4.4588663156164392</v>
      </c>
      <c r="BM74" s="15">
        <v>8065.4865168970655</v>
      </c>
      <c r="BN74" s="36">
        <v>130</v>
      </c>
      <c r="BO74" s="9">
        <v>0</v>
      </c>
      <c r="BP74" s="20">
        <v>3.019796104529171</v>
      </c>
      <c r="BQ74" s="20">
        <v>187.35480588352544</v>
      </c>
    </row>
    <row r="75" spans="1:69" x14ac:dyDescent="0.25">
      <c r="A75" s="43">
        <v>41109</v>
      </c>
      <c r="B75" s="17">
        <v>2012</v>
      </c>
      <c r="C75" s="4">
        <v>7</v>
      </c>
      <c r="D75" s="4">
        <v>5</v>
      </c>
      <c r="E75" s="5">
        <v>0.85</v>
      </c>
      <c r="F75" s="5">
        <v>0.88387096774193541</v>
      </c>
      <c r="G75" s="10">
        <v>1.9671232876712645</v>
      </c>
      <c r="H75" s="17">
        <v>185</v>
      </c>
      <c r="I75" s="9">
        <v>326</v>
      </c>
      <c r="J75" s="14">
        <v>1.7621621621621621</v>
      </c>
      <c r="K75" s="5">
        <v>0.72444444444444445</v>
      </c>
      <c r="L75" s="21">
        <v>105.17755477402642</v>
      </c>
      <c r="M75" s="9">
        <v>58</v>
      </c>
      <c r="N75" s="9">
        <v>71</v>
      </c>
      <c r="O75" s="9">
        <v>30</v>
      </c>
      <c r="P75" s="9">
        <v>91</v>
      </c>
      <c r="Q75" s="20">
        <v>39.690253864288039</v>
      </c>
      <c r="R75" s="20">
        <v>46.538234712986345</v>
      </c>
      <c r="S75" s="20">
        <v>17.683924969007997</v>
      </c>
      <c r="T75" s="6">
        <v>19457.847633194888</v>
      </c>
      <c r="U75" s="6">
        <v>2098.2787831020801</v>
      </c>
      <c r="V75" s="6">
        <v>3016.8507373990615</v>
      </c>
      <c r="W75" s="6">
        <v>3101.7921265972609</v>
      </c>
      <c r="X75" s="6">
        <v>1573.2905786852846</v>
      </c>
      <c r="Y75" s="6">
        <v>13864.19297361536</v>
      </c>
      <c r="Z75" s="6">
        <v>5120.042748493157</v>
      </c>
      <c r="AA75" s="6">
        <v>1396.1470413895904</v>
      </c>
      <c r="AB75" s="6">
        <v>1609.2371721797278</v>
      </c>
      <c r="AC75" s="6">
        <v>1918.1219828348137</v>
      </c>
      <c r="AD75" s="6">
        <v>1090.2584262328321</v>
      </c>
      <c r="AE75" s="6">
        <v>580.07387907310977</v>
      </c>
      <c r="AF75" s="6">
        <v>4536.9726739217203</v>
      </c>
      <c r="AG75" s="6">
        <v>574.68166362739703</v>
      </c>
      <c r="AH75" s="6">
        <v>2240.4595473534268</v>
      </c>
      <c r="AI75" s="6">
        <v>3766.2372723287676</v>
      </c>
      <c r="AJ75" s="6">
        <v>1672.7348451945224</v>
      </c>
      <c r="AK75" s="6">
        <v>2103.9447593765804</v>
      </c>
      <c r="AL75" s="6">
        <v>1377.864246978326</v>
      </c>
      <c r="AM75" s="6">
        <v>603.10380522646733</v>
      </c>
      <c r="AN75" s="6">
        <v>4169.2005169227405</v>
      </c>
      <c r="AO75" s="6">
        <v>37935.666706863558</v>
      </c>
      <c r="AP75" s="6">
        <v>15365.300542403736</v>
      </c>
      <c r="AQ75" s="6">
        <v>22570.366164459821</v>
      </c>
      <c r="AR75" s="6">
        <v>2842.9015944353218</v>
      </c>
      <c r="AS75" s="6">
        <v>2357.5360317164796</v>
      </c>
      <c r="AT75" s="6">
        <v>2066.8395810855309</v>
      </c>
      <c r="AU75" s="6">
        <v>2147.9601195916312</v>
      </c>
      <c r="AV75" s="6">
        <v>9415.237326828963</v>
      </c>
      <c r="AW75" s="6">
        <v>13155.128837630858</v>
      </c>
      <c r="AX75" s="27">
        <v>4.3120430136986343</v>
      </c>
      <c r="AY75" s="27">
        <v>4.3490529863013725</v>
      </c>
      <c r="AZ75">
        <v>435</v>
      </c>
      <c r="BA75" s="9">
        <v>14</v>
      </c>
      <c r="BB75" s="4">
        <v>185</v>
      </c>
      <c r="BC75" s="9">
        <v>8</v>
      </c>
      <c r="BD75" s="9">
        <v>7</v>
      </c>
      <c r="BE75" s="4">
        <v>250</v>
      </c>
      <c r="BF75" s="9">
        <v>14</v>
      </c>
      <c r="BG75" s="9">
        <v>13</v>
      </c>
      <c r="BH75" s="24">
        <v>623.67027913634649</v>
      </c>
      <c r="BI75" s="24">
        <v>387.55306311920162</v>
      </c>
      <c r="BJ75" s="9">
        <v>9</v>
      </c>
      <c r="BK75" s="30">
        <v>32.199676849315019</v>
      </c>
      <c r="BL75" s="15">
        <v>4.3090719868493172</v>
      </c>
      <c r="BM75" s="15">
        <v>7844.2360753566772</v>
      </c>
      <c r="BN75" s="36">
        <v>130</v>
      </c>
      <c r="BO75" s="9">
        <v>0</v>
      </c>
      <c r="BP75" s="20">
        <v>2.8773185747642795</v>
      </c>
      <c r="BQ75" s="20">
        <v>173.61820126507556</v>
      </c>
    </row>
    <row r="76" spans="1:69" x14ac:dyDescent="0.25">
      <c r="A76" s="43">
        <v>41108</v>
      </c>
      <c r="B76" s="17">
        <v>2012</v>
      </c>
      <c r="C76" s="4">
        <v>7</v>
      </c>
      <c r="D76" s="4">
        <v>4</v>
      </c>
      <c r="E76" s="5">
        <v>0.85</v>
      </c>
      <c r="F76" s="5">
        <v>0.84516129032258069</v>
      </c>
      <c r="G76" s="10">
        <v>1.9643835616438672</v>
      </c>
      <c r="H76" s="17">
        <v>178</v>
      </c>
      <c r="I76" s="9">
        <v>287</v>
      </c>
      <c r="J76" s="14">
        <v>1.6123595505617978</v>
      </c>
      <c r="K76" s="5">
        <v>0.63777777777777778</v>
      </c>
      <c r="L76" s="21">
        <v>101.54366340395325</v>
      </c>
      <c r="M76" s="9">
        <v>50</v>
      </c>
      <c r="N76" s="9">
        <v>62</v>
      </c>
      <c r="O76" s="9">
        <v>24</v>
      </c>
      <c r="P76" s="9">
        <v>78</v>
      </c>
      <c r="Q76" s="20">
        <v>38.190869835616482</v>
      </c>
      <c r="R76" s="20">
        <v>51.688846566575393</v>
      </c>
      <c r="S76" s="20">
        <v>18.489131419599595</v>
      </c>
      <c r="T76" s="6">
        <v>18074.772085903678</v>
      </c>
      <c r="U76" s="6">
        <v>1993.8255618559463</v>
      </c>
      <c r="V76" s="6">
        <v>3087.8515316795042</v>
      </c>
      <c r="W76" s="6">
        <v>3120.2366873424671</v>
      </c>
      <c r="X76" s="6">
        <v>1557.877419858241</v>
      </c>
      <c r="Y76" s="6">
        <v>12302.632008879409</v>
      </c>
      <c r="Z76" s="6">
        <v>4277.3774215890462</v>
      </c>
      <c r="AA76" s="6">
        <v>1240.5323175978094</v>
      </c>
      <c r="AB76" s="6">
        <v>1442.1522507287684</v>
      </c>
      <c r="AC76" s="6">
        <v>1874.9379180193689</v>
      </c>
      <c r="AD76" s="6">
        <v>1126.4915877905905</v>
      </c>
      <c r="AE76" s="6">
        <v>574.85177278928961</v>
      </c>
      <c r="AF76" s="6">
        <v>3383.7807113163744</v>
      </c>
      <c r="AG76" s="6">
        <v>522.6584583452053</v>
      </c>
      <c r="AH76" s="6">
        <v>1884.7489846356182</v>
      </c>
      <c r="AI76" s="6">
        <v>3228.6726358082196</v>
      </c>
      <c r="AJ76" s="6">
        <v>1502.1896910904127</v>
      </c>
      <c r="AK76" s="6">
        <v>1891.9472412366717</v>
      </c>
      <c r="AL76" s="6">
        <v>1374.8182051494666</v>
      </c>
      <c r="AM76" s="6">
        <v>597.50626792853757</v>
      </c>
      <c r="AN76" s="6">
        <v>3273.9980555647799</v>
      </c>
      <c r="AO76" s="6">
        <v>34166.929407554708</v>
      </c>
      <c r="AP76" s="6">
        <v>15206.518631794137</v>
      </c>
      <c r="AQ76" s="6">
        <v>18960.410775760563</v>
      </c>
      <c r="AR76" s="6">
        <v>2822.5362005532729</v>
      </c>
      <c r="AS76" s="6">
        <v>2179.9739089633795</v>
      </c>
      <c r="AT76" s="6">
        <v>2034.6803402224314</v>
      </c>
      <c r="AU76" s="6">
        <v>2109.8423416596529</v>
      </c>
      <c r="AV76" s="6">
        <v>9147.0327913987367</v>
      </c>
      <c r="AW76" s="6">
        <v>9813.377984361834</v>
      </c>
      <c r="AX76" s="27">
        <v>4.0676311890411005</v>
      </c>
      <c r="AY76" s="27">
        <v>4.6284616849315103</v>
      </c>
      <c r="AZ76">
        <v>392</v>
      </c>
      <c r="BA76" s="9">
        <v>12</v>
      </c>
      <c r="BB76" s="4">
        <v>178</v>
      </c>
      <c r="BC76" s="9">
        <v>9</v>
      </c>
      <c r="BD76" s="9">
        <v>6</v>
      </c>
      <c r="BE76" s="4">
        <v>214</v>
      </c>
      <c r="BF76" s="9">
        <v>12</v>
      </c>
      <c r="BG76" s="9">
        <v>12</v>
      </c>
      <c r="BH76" s="24">
        <v>654.4353066472089</v>
      </c>
      <c r="BI76" s="24">
        <v>401.07827423542977</v>
      </c>
      <c r="BJ76" s="9">
        <v>9</v>
      </c>
      <c r="BK76" s="30">
        <v>32.299951561643788</v>
      </c>
      <c r="BL76" s="15">
        <v>4.462981262465755</v>
      </c>
      <c r="BM76" s="15">
        <v>7879.5754407251425</v>
      </c>
      <c r="BN76" s="36">
        <v>130</v>
      </c>
      <c r="BO76" s="9">
        <v>0</v>
      </c>
      <c r="BP76" s="20">
        <v>2.4062731448403611</v>
      </c>
      <c r="BQ76" s="20">
        <v>145.84931365969663</v>
      </c>
    </row>
    <row r="77" spans="1:69" x14ac:dyDescent="0.25">
      <c r="A77" s="43">
        <v>41107</v>
      </c>
      <c r="B77" s="17">
        <v>2012</v>
      </c>
      <c r="C77" s="4">
        <v>7</v>
      </c>
      <c r="D77" s="4">
        <v>3</v>
      </c>
      <c r="E77" s="5">
        <v>0.85</v>
      </c>
      <c r="F77" s="5">
        <v>0.74193548387096775</v>
      </c>
      <c r="G77" s="10">
        <v>1.9616438356164698</v>
      </c>
      <c r="H77" s="17">
        <v>152</v>
      </c>
      <c r="I77" s="9">
        <v>249</v>
      </c>
      <c r="J77" s="14">
        <v>1.638157894736842</v>
      </c>
      <c r="K77" s="5">
        <v>0.55333333333333334</v>
      </c>
      <c r="L77" s="21">
        <v>103.64310122101551</v>
      </c>
      <c r="M77" s="9">
        <v>43</v>
      </c>
      <c r="N77" s="9">
        <v>55</v>
      </c>
      <c r="O77" s="9">
        <v>21</v>
      </c>
      <c r="P77" s="9">
        <v>70</v>
      </c>
      <c r="Q77" s="20">
        <v>39.551807107632136</v>
      </c>
      <c r="R77" s="20">
        <v>55.26971826974566</v>
      </c>
      <c r="S77" s="20">
        <v>17.379509048876734</v>
      </c>
      <c r="T77" s="6">
        <v>15753.751385594358</v>
      </c>
      <c r="U77" s="6">
        <v>1787.8970704374749</v>
      </c>
      <c r="V77" s="6">
        <v>2771.9865133023409</v>
      </c>
      <c r="W77" s="6">
        <v>2953.3250272438368</v>
      </c>
      <c r="X77" s="6">
        <v>1403.8348124394165</v>
      </c>
      <c r="Y77" s="6">
        <v>10412.502103046238</v>
      </c>
      <c r="Z77" s="6">
        <v>3876.0770965479496</v>
      </c>
      <c r="AA77" s="6">
        <v>1160.6640836646588</v>
      </c>
      <c r="AB77" s="6">
        <v>1216.5656334213713</v>
      </c>
      <c r="AC77" s="6">
        <v>1647.6197619483744</v>
      </c>
      <c r="AD77" s="6">
        <v>1102.6599408031891</v>
      </c>
      <c r="AE77" s="6">
        <v>500.71719724576013</v>
      </c>
      <c r="AF77" s="6">
        <v>3002.3099136366554</v>
      </c>
      <c r="AG77" s="6">
        <v>460.060084208219</v>
      </c>
      <c r="AH77" s="6">
        <v>1621.5743600219193</v>
      </c>
      <c r="AI77" s="6">
        <v>2859.7549308493167</v>
      </c>
      <c r="AJ77" s="6">
        <v>1353.4313819178101</v>
      </c>
      <c r="AK77" s="6">
        <v>1659.1359769751666</v>
      </c>
      <c r="AL77" s="6">
        <v>1429.1583478303794</v>
      </c>
      <c r="AM77" s="6">
        <v>490.5515091522692</v>
      </c>
      <c r="AN77" s="6">
        <v>2715.97492303945</v>
      </c>
      <c r="AO77" s="6">
        <v>30089.776026663076</v>
      </c>
      <c r="AP77" s="6">
        <v>13958.989086940732</v>
      </c>
      <c r="AQ77" s="6">
        <v>16130.786939722342</v>
      </c>
      <c r="AR77" s="6">
        <v>2803.0327613737181</v>
      </c>
      <c r="AS77" s="6">
        <v>2108.6077831526518</v>
      </c>
      <c r="AT77" s="6">
        <v>1942.0294950956222</v>
      </c>
      <c r="AU77" s="6">
        <v>2009.1116857315469</v>
      </c>
      <c r="AV77" s="6">
        <v>8862.7817253535395</v>
      </c>
      <c r="AW77" s="6">
        <v>7268.0052143688044</v>
      </c>
      <c r="AX77" s="27">
        <v>4.3448149808219227</v>
      </c>
      <c r="AY77" s="27">
        <v>4.3710395342465782</v>
      </c>
      <c r="AZ77">
        <v>341</v>
      </c>
      <c r="BA77" s="9">
        <v>10</v>
      </c>
      <c r="BB77" s="4">
        <v>152</v>
      </c>
      <c r="BC77" s="9">
        <v>7</v>
      </c>
      <c r="BD77" s="9">
        <v>5</v>
      </c>
      <c r="BE77" s="4">
        <v>189</v>
      </c>
      <c r="BF77" s="9">
        <v>10</v>
      </c>
      <c r="BG77" s="9">
        <v>11</v>
      </c>
      <c r="BH77" s="24">
        <v>562.82734365675742</v>
      </c>
      <c r="BI77" s="24">
        <v>361.22187777748042</v>
      </c>
      <c r="BJ77" s="9">
        <v>7</v>
      </c>
      <c r="BK77" s="30">
        <v>32.62458509589036</v>
      </c>
      <c r="BL77" s="15">
        <v>4.5376586673972614</v>
      </c>
      <c r="BM77" s="15">
        <v>7727.5695249763794</v>
      </c>
      <c r="BN77" s="36">
        <v>130</v>
      </c>
      <c r="BO77" s="9">
        <v>0</v>
      </c>
      <c r="BP77" s="20">
        <v>2.0874334274943518</v>
      </c>
      <c r="BQ77" s="20">
        <v>124.08297645940263</v>
      </c>
    </row>
    <row r="78" spans="1:69" x14ac:dyDescent="0.25">
      <c r="A78" s="43">
        <v>41106</v>
      </c>
      <c r="B78" s="17">
        <v>2012</v>
      </c>
      <c r="C78" s="4">
        <v>7</v>
      </c>
      <c r="D78" s="4">
        <v>2</v>
      </c>
      <c r="E78" s="5">
        <v>0.85</v>
      </c>
      <c r="F78" s="5">
        <v>0.74193548387096775</v>
      </c>
      <c r="G78" s="10">
        <v>1.9589041095890725</v>
      </c>
      <c r="H78" s="17">
        <v>152</v>
      </c>
      <c r="I78" s="9">
        <v>252</v>
      </c>
      <c r="J78" s="14">
        <v>1.6578947368421053</v>
      </c>
      <c r="K78" s="5">
        <v>0.56000000000000005</v>
      </c>
      <c r="L78" s="21">
        <v>103.95133802358313</v>
      </c>
      <c r="M78" s="9">
        <v>43</v>
      </c>
      <c r="N78" s="9">
        <v>54</v>
      </c>
      <c r="O78" s="9">
        <v>22</v>
      </c>
      <c r="P78" s="9">
        <v>70</v>
      </c>
      <c r="Q78" s="20">
        <v>37.416868894224017</v>
      </c>
      <c r="R78" s="20">
        <v>51.853536502117116</v>
      </c>
      <c r="S78" s="20">
        <v>17.818757260273991</v>
      </c>
      <c r="T78" s="6">
        <v>15800.603379584636</v>
      </c>
      <c r="U78" s="6">
        <v>1874.0872755192249</v>
      </c>
      <c r="V78" s="6">
        <v>2681.6281025329195</v>
      </c>
      <c r="W78" s="6">
        <v>3200.3707818082203</v>
      </c>
      <c r="X78" s="6">
        <v>1393.1393016137868</v>
      </c>
      <c r="Y78" s="6">
        <v>10399.552469148937</v>
      </c>
      <c r="Z78" s="6">
        <v>3629.4362827397299</v>
      </c>
      <c r="AA78" s="6">
        <v>1140.7778030465765</v>
      </c>
      <c r="AB78" s="6">
        <v>1247.3130082191794</v>
      </c>
      <c r="AC78" s="6">
        <v>1567.9752493739848</v>
      </c>
      <c r="AD78" s="6">
        <v>1113.9596565939885</v>
      </c>
      <c r="AE78" s="6">
        <v>485.97210872244545</v>
      </c>
      <c r="AF78" s="6">
        <v>2849.6200793150683</v>
      </c>
      <c r="AG78" s="6">
        <v>437.15426597260256</v>
      </c>
      <c r="AH78" s="6">
        <v>1724.6554126027413</v>
      </c>
      <c r="AI78" s="6">
        <v>2933.700253150686</v>
      </c>
      <c r="AJ78" s="6">
        <v>1306.9883756712343</v>
      </c>
      <c r="AK78" s="6">
        <v>1781.5780766646703</v>
      </c>
      <c r="AL78" s="6">
        <v>1396.0498023520881</v>
      </c>
      <c r="AM78" s="6">
        <v>490.56243238612342</v>
      </c>
      <c r="AN78" s="6">
        <v>2734.3079959943825</v>
      </c>
      <c r="AO78" s="6">
        <v>30094.716056506611</v>
      </c>
      <c r="AP78" s="6">
        <v>14111.235512048228</v>
      </c>
      <c r="AQ78" s="6">
        <v>15983.480544458387</v>
      </c>
      <c r="AR78" s="6">
        <v>2792.3907548672423</v>
      </c>
      <c r="AS78" s="6">
        <v>2043.630084564551</v>
      </c>
      <c r="AT78" s="6">
        <v>1936.8184212395931</v>
      </c>
      <c r="AU78" s="6">
        <v>1997.3585147964334</v>
      </c>
      <c r="AV78" s="6">
        <v>8770.1977754678192</v>
      </c>
      <c r="AW78" s="6">
        <v>7213.2827689905644</v>
      </c>
      <c r="AX78" s="27">
        <v>4.1929722739726074</v>
      </c>
      <c r="AY78" s="27">
        <v>4.5331351027397284</v>
      </c>
      <c r="AZ78">
        <v>341</v>
      </c>
      <c r="BA78" s="9">
        <v>10</v>
      </c>
      <c r="BB78" s="4">
        <v>152</v>
      </c>
      <c r="BC78" s="9">
        <v>8</v>
      </c>
      <c r="BD78" s="9">
        <v>5</v>
      </c>
      <c r="BE78" s="4">
        <v>189</v>
      </c>
      <c r="BF78" s="9">
        <v>10</v>
      </c>
      <c r="BG78" s="9">
        <v>10</v>
      </c>
      <c r="BH78" s="24">
        <v>622.2157659040397</v>
      </c>
      <c r="BI78" s="24">
        <v>335.22825552279562</v>
      </c>
      <c r="BJ78" s="9">
        <v>8</v>
      </c>
      <c r="BK78" s="30">
        <v>30.673619794520501</v>
      </c>
      <c r="BL78" s="15">
        <v>4.2690470684931521</v>
      </c>
      <c r="BM78" s="15">
        <v>7944.292844648091</v>
      </c>
      <c r="BN78" s="36">
        <v>130</v>
      </c>
      <c r="BO78" s="9">
        <v>0</v>
      </c>
      <c r="BP78" s="20">
        <v>2.0119450348845254</v>
      </c>
      <c r="BQ78" s="20">
        <v>122.9498503419876</v>
      </c>
    </row>
    <row r="79" spans="1:69" x14ac:dyDescent="0.25">
      <c r="A79" s="43">
        <v>41105</v>
      </c>
      <c r="B79" s="17">
        <v>2012</v>
      </c>
      <c r="C79" s="4">
        <v>7</v>
      </c>
      <c r="D79" s="4">
        <v>1</v>
      </c>
      <c r="E79" s="5">
        <v>0.85</v>
      </c>
      <c r="F79" s="5">
        <v>0.76774193548387104</v>
      </c>
      <c r="G79" s="10">
        <v>1.9561643835616751</v>
      </c>
      <c r="H79" s="17">
        <v>167</v>
      </c>
      <c r="I79" s="9">
        <v>265</v>
      </c>
      <c r="J79" s="14">
        <v>1.5868263473053892</v>
      </c>
      <c r="K79" s="5">
        <v>0.58888888888888891</v>
      </c>
      <c r="L79" s="21">
        <v>96.209834653062515</v>
      </c>
      <c r="M79" s="9">
        <v>49</v>
      </c>
      <c r="N79" s="9">
        <v>56</v>
      </c>
      <c r="O79" s="9">
        <v>24</v>
      </c>
      <c r="P79" s="9">
        <v>69</v>
      </c>
      <c r="Q79" s="20">
        <v>37.412280840182696</v>
      </c>
      <c r="R79" s="20">
        <v>47.268483365753475</v>
      </c>
      <c r="S79" s="20">
        <v>18.931581464204903</v>
      </c>
      <c r="T79" s="6">
        <v>16067.04238706144</v>
      </c>
      <c r="U79" s="6">
        <v>1935.3056407777312</v>
      </c>
      <c r="V79" s="6">
        <v>2774.9955492957656</v>
      </c>
      <c r="W79" s="6">
        <v>3082.8917123506862</v>
      </c>
      <c r="X79" s="6">
        <v>1445.7909664421386</v>
      </c>
      <c r="Y79" s="6">
        <v>10698.669799750583</v>
      </c>
      <c r="Z79" s="6">
        <v>3928.2894882191831</v>
      </c>
      <c r="AA79" s="6">
        <v>1134.4436007780835</v>
      </c>
      <c r="AB79" s="6">
        <v>1306.2791210301384</v>
      </c>
      <c r="AC79" s="6">
        <v>1752.1716181744371</v>
      </c>
      <c r="AD79" s="6">
        <v>1133.1910410403023</v>
      </c>
      <c r="AE79" s="6">
        <v>504.92266229977497</v>
      </c>
      <c r="AF79" s="6">
        <v>2978.7268885128906</v>
      </c>
      <c r="AG79" s="6">
        <v>444.28564109589024</v>
      </c>
      <c r="AH79" s="6">
        <v>1793.7341141917823</v>
      </c>
      <c r="AI79" s="6">
        <v>2879.8895038356177</v>
      </c>
      <c r="AJ79" s="6">
        <v>1329.0122248767141</v>
      </c>
      <c r="AK79" s="6">
        <v>1809.6277355583463</v>
      </c>
      <c r="AL79" s="6">
        <v>1298.7688385547237</v>
      </c>
      <c r="AM79" s="6">
        <v>530.21007699262702</v>
      </c>
      <c r="AN79" s="6">
        <v>2808.3148328943075</v>
      </c>
      <c r="AO79" s="6">
        <v>30818.28172186658</v>
      </c>
      <c r="AP79" s="6">
        <v>14332.570200708804</v>
      </c>
      <c r="AQ79" s="6">
        <v>16485.71152115778</v>
      </c>
      <c r="AR79" s="6">
        <v>2796.0239165576195</v>
      </c>
      <c r="AS79" s="6">
        <v>2088.3474332887872</v>
      </c>
      <c r="AT79" s="6">
        <v>1918.5377066316969</v>
      </c>
      <c r="AU79" s="6">
        <v>2063.4000485311394</v>
      </c>
      <c r="AV79" s="6">
        <v>8866.3091050092426</v>
      </c>
      <c r="AW79" s="6">
        <v>7619.402416148534</v>
      </c>
      <c r="AX79" s="27">
        <v>4.3313164931506902</v>
      </c>
      <c r="AY79" s="27">
        <v>4.5734316986301398</v>
      </c>
      <c r="AZ79">
        <v>365</v>
      </c>
      <c r="BA79" s="9">
        <v>11</v>
      </c>
      <c r="BB79" s="4">
        <v>167</v>
      </c>
      <c r="BC79" s="9">
        <v>9</v>
      </c>
      <c r="BD79" s="9">
        <v>5</v>
      </c>
      <c r="BE79" s="4">
        <v>198</v>
      </c>
      <c r="BF79" s="9">
        <v>11</v>
      </c>
      <c r="BG79" s="9">
        <v>10</v>
      </c>
      <c r="BH79" s="24">
        <v>612.28440235473215</v>
      </c>
      <c r="BI79" s="24">
        <v>359.57571591820607</v>
      </c>
      <c r="BJ79" s="9">
        <v>9</v>
      </c>
      <c r="BK79" s="30">
        <v>31.831580794520502</v>
      </c>
      <c r="BL79" s="15">
        <v>4.37013151561644</v>
      </c>
      <c r="BM79" s="15">
        <v>7751.6707251918078</v>
      </c>
      <c r="BN79" s="36">
        <v>130</v>
      </c>
      <c r="BO79" s="9">
        <v>0</v>
      </c>
      <c r="BP79" s="20">
        <v>2.1267301083341432</v>
      </c>
      <c r="BQ79" s="20">
        <v>126.81316554736755</v>
      </c>
    </row>
    <row r="80" spans="1:69" x14ac:dyDescent="0.25">
      <c r="A80" s="43">
        <v>41104</v>
      </c>
      <c r="B80" s="17">
        <v>2012</v>
      </c>
      <c r="C80" s="4">
        <v>7</v>
      </c>
      <c r="D80" s="4">
        <v>7</v>
      </c>
      <c r="E80" s="5">
        <v>0.85</v>
      </c>
      <c r="F80" s="5">
        <v>0.967741935483871</v>
      </c>
      <c r="G80" s="10">
        <v>1.9534246575342777</v>
      </c>
      <c r="H80" s="17">
        <v>200</v>
      </c>
      <c r="I80" s="9">
        <v>354</v>
      </c>
      <c r="J80" s="14">
        <v>1.77</v>
      </c>
      <c r="K80" s="5">
        <v>0.78666666666666663</v>
      </c>
      <c r="L80" s="21">
        <v>101.98647091471504</v>
      </c>
      <c r="M80" s="9">
        <v>65</v>
      </c>
      <c r="N80" s="9">
        <v>76</v>
      </c>
      <c r="O80" s="9">
        <v>30</v>
      </c>
      <c r="P80" s="9">
        <v>93</v>
      </c>
      <c r="Q80" s="20">
        <v>38.19853105916647</v>
      </c>
      <c r="R80" s="20">
        <v>53.564523571726077</v>
      </c>
      <c r="S80" s="20">
        <v>18.968649625877173</v>
      </c>
      <c r="T80" s="6">
        <v>20397.294182943009</v>
      </c>
      <c r="U80" s="6">
        <v>2260.7388851082665</v>
      </c>
      <c r="V80" s="6">
        <v>3321.0285979036662</v>
      </c>
      <c r="W80" s="6">
        <v>3082.8007603726037</v>
      </c>
      <c r="X80" s="6">
        <v>1756.0038687335391</v>
      </c>
      <c r="Y80" s="6">
        <v>14498.199841041464</v>
      </c>
      <c r="Z80" s="6">
        <v>5385.9928793424724</v>
      </c>
      <c r="AA80" s="6">
        <v>1606.9357071517823</v>
      </c>
      <c r="AB80" s="6">
        <v>1764.084415206577</v>
      </c>
      <c r="AC80" s="6">
        <v>2019.8623729743649</v>
      </c>
      <c r="AD80" s="6">
        <v>1086.6981474643997</v>
      </c>
      <c r="AE80" s="6">
        <v>614.01516390240863</v>
      </c>
      <c r="AF80" s="6">
        <v>5036.4373173596587</v>
      </c>
      <c r="AG80" s="6">
        <v>640.99635031232856</v>
      </c>
      <c r="AH80" s="6">
        <v>2393.5736263890431</v>
      </c>
      <c r="AI80" s="6">
        <v>4097.1084795616453</v>
      </c>
      <c r="AJ80" s="6">
        <v>1872.2737152000022</v>
      </c>
      <c r="AK80" s="6">
        <v>2206.7961801032739</v>
      </c>
      <c r="AL80" s="6">
        <v>1303.9352309037286</v>
      </c>
      <c r="AM80" s="6">
        <v>645.84810416978496</v>
      </c>
      <c r="AN80" s="6">
        <v>4847.3726562862312</v>
      </c>
      <c r="AO80" s="6">
        <v>40418.998241215129</v>
      </c>
      <c r="AP80" s="6">
        <v>16036.988426527769</v>
      </c>
      <c r="AQ80" s="6">
        <v>24382.009814687353</v>
      </c>
      <c r="AR80" s="6">
        <v>2880.0038725140744</v>
      </c>
      <c r="AS80" s="6">
        <v>2476.5816063245688</v>
      </c>
      <c r="AT80" s="6">
        <v>2127.4868277095038</v>
      </c>
      <c r="AU80" s="6">
        <v>2217.9997586969557</v>
      </c>
      <c r="AV80" s="6">
        <v>9702.0720652451018</v>
      </c>
      <c r="AW80" s="6">
        <v>14679.937749442259</v>
      </c>
      <c r="AX80" s="27">
        <v>4.3939472876712369</v>
      </c>
      <c r="AY80" s="27">
        <v>4.442343253424661</v>
      </c>
      <c r="AZ80">
        <v>464</v>
      </c>
      <c r="BA80" s="9">
        <v>14</v>
      </c>
      <c r="BB80" s="4">
        <v>200</v>
      </c>
      <c r="BC80" s="9">
        <v>9</v>
      </c>
      <c r="BD80" s="9">
        <v>7</v>
      </c>
      <c r="BE80" s="4">
        <v>264</v>
      </c>
      <c r="BF80" s="9">
        <v>14</v>
      </c>
      <c r="BG80" s="9">
        <v>14</v>
      </c>
      <c r="BH80" s="24">
        <v>652.78665816078467</v>
      </c>
      <c r="BI80" s="24">
        <v>394.60651197557905</v>
      </c>
      <c r="BJ80" s="9">
        <v>10</v>
      </c>
      <c r="BK80" s="30">
        <v>31.002112726027352</v>
      </c>
      <c r="BL80" s="15">
        <v>4.5768285808219202</v>
      </c>
      <c r="BM80" s="15">
        <v>7777.4372367519918</v>
      </c>
      <c r="BN80" s="36">
        <v>129</v>
      </c>
      <c r="BO80" s="9">
        <v>0</v>
      </c>
      <c r="BP80" s="20">
        <v>3.1349670942339554</v>
      </c>
      <c r="BQ80" s="20">
        <v>189.00782802083219</v>
      </c>
    </row>
    <row r="81" spans="1:69" x14ac:dyDescent="0.25">
      <c r="A81" s="43">
        <v>41103</v>
      </c>
      <c r="B81" s="17">
        <v>2012</v>
      </c>
      <c r="C81" s="4">
        <v>7</v>
      </c>
      <c r="D81" s="4">
        <v>6</v>
      </c>
      <c r="E81" s="5">
        <v>0.85</v>
      </c>
      <c r="F81" s="5">
        <v>1</v>
      </c>
      <c r="G81" s="10">
        <v>1.9506849315068804</v>
      </c>
      <c r="H81" s="17">
        <v>206</v>
      </c>
      <c r="I81" s="9">
        <v>370</v>
      </c>
      <c r="J81" s="14">
        <v>1.796116504854369</v>
      </c>
      <c r="K81" s="5">
        <v>0.82222222222222219</v>
      </c>
      <c r="L81" s="21">
        <v>104.5098918473202</v>
      </c>
      <c r="M81" s="9">
        <v>64</v>
      </c>
      <c r="N81" s="9">
        <v>81</v>
      </c>
      <c r="O81" s="9">
        <v>31</v>
      </c>
      <c r="P81" s="9">
        <v>102</v>
      </c>
      <c r="Q81" s="20">
        <v>37.433274649031695</v>
      </c>
      <c r="R81" s="20">
        <v>50.658308746266066</v>
      </c>
      <c r="S81" s="20">
        <v>17.554274728767144</v>
      </c>
      <c r="T81" s="6">
        <v>21529.037720547964</v>
      </c>
      <c r="U81" s="6">
        <v>2471.6361479452084</v>
      </c>
      <c r="V81" s="6">
        <v>3413.9148582575331</v>
      </c>
      <c r="W81" s="6">
        <v>3088.8875835616445</v>
      </c>
      <c r="X81" s="6">
        <v>1836.2659131616438</v>
      </c>
      <c r="Y81" s="6">
        <v>15661.605513512352</v>
      </c>
      <c r="Z81" s="6">
        <v>5427.8248241095953</v>
      </c>
      <c r="AA81" s="6">
        <v>1570.407571134248</v>
      </c>
      <c r="AB81" s="6">
        <v>1790.5360223342486</v>
      </c>
      <c r="AC81" s="6">
        <v>2297.741525611103</v>
      </c>
      <c r="AD81" s="6">
        <v>1184.1147658674151</v>
      </c>
      <c r="AE81" s="6">
        <v>688.19992567468773</v>
      </c>
      <c r="AF81" s="6">
        <v>4618.7122004248859</v>
      </c>
      <c r="AG81" s="6">
        <v>635.37721052054769</v>
      </c>
      <c r="AH81" s="6">
        <v>2431.3793578082218</v>
      </c>
      <c r="AI81" s="6">
        <v>4078.8531978082206</v>
      </c>
      <c r="AJ81" s="6">
        <v>1916.4912341917827</v>
      </c>
      <c r="AK81" s="6">
        <v>2275.6945877328894</v>
      </c>
      <c r="AL81" s="6">
        <v>1399.1935549442126</v>
      </c>
      <c r="AM81" s="6">
        <v>689.95671624930151</v>
      </c>
      <c r="AN81" s="6">
        <v>4697.2561414023694</v>
      </c>
      <c r="AO81" s="6">
        <v>41851.543286400032</v>
      </c>
      <c r="AP81" s="6">
        <v>16873.969431060432</v>
      </c>
      <c r="AQ81" s="6">
        <v>24977.573855339608</v>
      </c>
      <c r="AR81" s="6">
        <v>2902.5343312919622</v>
      </c>
      <c r="AS81" s="6">
        <v>2494.0905009779708</v>
      </c>
      <c r="AT81" s="6">
        <v>2113.3616676065117</v>
      </c>
      <c r="AU81" s="6">
        <v>2291.1354826004444</v>
      </c>
      <c r="AV81" s="6">
        <v>9801.1219824768887</v>
      </c>
      <c r="AW81" s="6">
        <v>15176.451872862712</v>
      </c>
      <c r="AX81" s="27">
        <v>4.0571561095890454</v>
      </c>
      <c r="AY81" s="27">
        <v>4.7306738630137017</v>
      </c>
      <c r="AZ81">
        <v>484</v>
      </c>
      <c r="BA81" s="9">
        <v>15</v>
      </c>
      <c r="BB81" s="4">
        <v>206</v>
      </c>
      <c r="BC81" s="9">
        <v>11</v>
      </c>
      <c r="BD81" s="9">
        <v>6</v>
      </c>
      <c r="BE81" s="4">
        <v>278</v>
      </c>
      <c r="BF81" s="9">
        <v>17</v>
      </c>
      <c r="BG81" s="9">
        <v>17</v>
      </c>
      <c r="BH81" s="24">
        <v>688.1755438576406</v>
      </c>
      <c r="BI81" s="24">
        <v>510.00687547916903</v>
      </c>
      <c r="BJ81" s="9">
        <v>11</v>
      </c>
      <c r="BK81" s="30">
        <v>31.038164164383513</v>
      </c>
      <c r="BL81" s="15">
        <v>4.2862383035616451</v>
      </c>
      <c r="BM81" s="15">
        <v>7994.2233694068418</v>
      </c>
      <c r="BN81" s="36">
        <v>129</v>
      </c>
      <c r="BO81" s="9">
        <v>0</v>
      </c>
      <c r="BP81" s="20">
        <v>3.1244528331453045</v>
      </c>
      <c r="BQ81" s="20">
        <v>193.62460352976441</v>
      </c>
    </row>
    <row r="82" spans="1:69" x14ac:dyDescent="0.25">
      <c r="A82" s="43">
        <v>41102</v>
      </c>
      <c r="B82" s="17">
        <v>2012</v>
      </c>
      <c r="C82" s="4">
        <v>7</v>
      </c>
      <c r="D82" s="4">
        <v>5</v>
      </c>
      <c r="E82" s="5">
        <v>0.85</v>
      </c>
      <c r="F82" s="5">
        <v>0.88387096774193541</v>
      </c>
      <c r="G82" s="10">
        <v>1.947945205479483</v>
      </c>
      <c r="H82" s="17">
        <v>183</v>
      </c>
      <c r="I82" s="9">
        <v>344</v>
      </c>
      <c r="J82" s="14">
        <v>1.8797814207650274</v>
      </c>
      <c r="K82" s="5">
        <v>0.76444444444444448</v>
      </c>
      <c r="L82" s="21">
        <v>108.98075360865823</v>
      </c>
      <c r="M82" s="9">
        <v>64</v>
      </c>
      <c r="N82" s="9">
        <v>76</v>
      </c>
      <c r="O82" s="9">
        <v>31</v>
      </c>
      <c r="P82" s="9">
        <v>92</v>
      </c>
      <c r="Q82" s="20">
        <v>37.970301545205523</v>
      </c>
      <c r="R82" s="20">
        <v>49.421199061352233</v>
      </c>
      <c r="S82" s="20">
        <v>19.295376455128075</v>
      </c>
      <c r="T82" s="6">
        <v>19943.477910384456</v>
      </c>
      <c r="U82" s="6">
        <v>2229.3504982766267</v>
      </c>
      <c r="V82" s="6">
        <v>3147.5198307792471</v>
      </c>
      <c r="W82" s="6">
        <v>2977.5997771397269</v>
      </c>
      <c r="X82" s="6">
        <v>1591.1083008407238</v>
      </c>
      <c r="Y82" s="6">
        <v>14456.600499901384</v>
      </c>
      <c r="Z82" s="6">
        <v>5315.8422163287732</v>
      </c>
      <c r="AA82" s="6">
        <v>1532.0571709019193</v>
      </c>
      <c r="AB82" s="6">
        <v>1775.1746338717828</v>
      </c>
      <c r="AC82" s="6">
        <v>1905.0084103996455</v>
      </c>
      <c r="AD82" s="6">
        <v>1111.5620220959531</v>
      </c>
      <c r="AE82" s="6">
        <v>567.8577842095724</v>
      </c>
      <c r="AF82" s="6">
        <v>5038.6458043973034</v>
      </c>
      <c r="AG82" s="6">
        <v>627.78102627945179</v>
      </c>
      <c r="AH82" s="6">
        <v>2223.0660222246593</v>
      </c>
      <c r="AI82" s="6">
        <v>3954.1530027397266</v>
      </c>
      <c r="AJ82" s="6">
        <v>1737.1412956931526</v>
      </c>
      <c r="AK82" s="6">
        <v>2038.1186146104676</v>
      </c>
      <c r="AL82" s="6">
        <v>1337.4614293978111</v>
      </c>
      <c r="AM82" s="6">
        <v>603.80222229110086</v>
      </c>
      <c r="AN82" s="6">
        <v>4562.759080637612</v>
      </c>
      <c r="AO82" s="6">
        <v>39338.04377670055</v>
      </c>
      <c r="AP82" s="6">
        <v>15280.038391764248</v>
      </c>
      <c r="AQ82" s="6">
        <v>24058.005384936296</v>
      </c>
      <c r="AR82" s="6">
        <v>2846.7293384903692</v>
      </c>
      <c r="AS82" s="6">
        <v>2278.2190071806453</v>
      </c>
      <c r="AT82" s="6">
        <v>2021.8461103166014</v>
      </c>
      <c r="AU82" s="6">
        <v>2149.4996060302919</v>
      </c>
      <c r="AV82" s="6">
        <v>9296.294062017907</v>
      </c>
      <c r="AW82" s="6">
        <v>14761.711322918396</v>
      </c>
      <c r="AX82" s="27">
        <v>4.2122872109589089</v>
      </c>
      <c r="AY82" s="27">
        <v>4.6762520616438383</v>
      </c>
      <c r="AZ82">
        <v>446</v>
      </c>
      <c r="BA82" s="9">
        <v>14</v>
      </c>
      <c r="BB82" s="4">
        <v>183</v>
      </c>
      <c r="BC82" s="9">
        <v>9</v>
      </c>
      <c r="BD82" s="9">
        <v>6</v>
      </c>
      <c r="BE82" s="4">
        <v>263</v>
      </c>
      <c r="BF82" s="9">
        <v>14</v>
      </c>
      <c r="BG82" s="9">
        <v>14</v>
      </c>
      <c r="BH82" s="24">
        <v>632.47769743931951</v>
      </c>
      <c r="BI82" s="24">
        <v>381.61212953515127</v>
      </c>
      <c r="BJ82" s="9">
        <v>11</v>
      </c>
      <c r="BK82" s="30">
        <v>31.042155506849269</v>
      </c>
      <c r="BL82" s="15">
        <v>4.4225165424657549</v>
      </c>
      <c r="BM82" s="15">
        <v>7704.0066994257868</v>
      </c>
      <c r="BN82" s="36">
        <v>129</v>
      </c>
      <c r="BO82" s="9">
        <v>0</v>
      </c>
      <c r="BP82" s="20">
        <v>3.1227913374905869</v>
      </c>
      <c r="BQ82" s="20">
        <v>186.49616577469996</v>
      </c>
    </row>
    <row r="83" spans="1:69" x14ac:dyDescent="0.25">
      <c r="A83" s="43">
        <v>41101</v>
      </c>
      <c r="B83" s="17">
        <v>2012</v>
      </c>
      <c r="C83" s="4">
        <v>7</v>
      </c>
      <c r="D83" s="4">
        <v>4</v>
      </c>
      <c r="E83" s="5">
        <v>0.85</v>
      </c>
      <c r="F83" s="5">
        <v>0.84516129032258069</v>
      </c>
      <c r="G83" s="10">
        <v>1.9452054794520857</v>
      </c>
      <c r="H83" s="17">
        <v>173</v>
      </c>
      <c r="I83" s="9">
        <v>292</v>
      </c>
      <c r="J83" s="14">
        <v>1.6878612716763006</v>
      </c>
      <c r="K83" s="5">
        <v>0.64888888888888885</v>
      </c>
      <c r="L83" s="21">
        <v>101.78477450006268</v>
      </c>
      <c r="M83" s="9">
        <v>50</v>
      </c>
      <c r="N83" s="9">
        <v>64</v>
      </c>
      <c r="O83" s="9">
        <v>26</v>
      </c>
      <c r="P83" s="9">
        <v>80</v>
      </c>
      <c r="Q83" s="20">
        <v>40.041218245614083</v>
      </c>
      <c r="R83" s="20">
        <v>49.461637292307735</v>
      </c>
      <c r="S83" s="20">
        <v>18.797399460000015</v>
      </c>
      <c r="T83" s="6">
        <v>17608.765988510844</v>
      </c>
      <c r="U83" s="6">
        <v>2119.1517926646079</v>
      </c>
      <c r="V83" s="6">
        <v>3134.0441737558981</v>
      </c>
      <c r="W83" s="6">
        <v>2989.8667449863024</v>
      </c>
      <c r="X83" s="6">
        <v>1565.7580971807333</v>
      </c>
      <c r="Y83" s="6">
        <v>12038.24876525252</v>
      </c>
      <c r="Z83" s="6">
        <v>4564.6988800000054</v>
      </c>
      <c r="AA83" s="6">
        <v>1286.0025696000012</v>
      </c>
      <c r="AB83" s="6">
        <v>1503.7919568000013</v>
      </c>
      <c r="AC83" s="6">
        <v>1854.9952641960604</v>
      </c>
      <c r="AD83" s="6">
        <v>1147.7870597777362</v>
      </c>
      <c r="AE83" s="6">
        <v>546.3624200132133</v>
      </c>
      <c r="AF83" s="6">
        <v>3805.3486624129973</v>
      </c>
      <c r="AG83" s="6">
        <v>506.61460799999992</v>
      </c>
      <c r="AH83" s="6">
        <v>1934.3431680000017</v>
      </c>
      <c r="AI83" s="6">
        <v>3297.4013600000008</v>
      </c>
      <c r="AJ83" s="6">
        <v>1459.2936960000015</v>
      </c>
      <c r="AK83" s="6">
        <v>1999.9259674108139</v>
      </c>
      <c r="AL83" s="6">
        <v>1364.4462383476198</v>
      </c>
      <c r="AM83" s="6">
        <v>563.50040489849982</v>
      </c>
      <c r="AN83" s="6">
        <v>3269.7802213430714</v>
      </c>
      <c r="AO83" s="6">
        <v>34280.064019575468</v>
      </c>
      <c r="AP83" s="6">
        <v>15166.686370566877</v>
      </c>
      <c r="AQ83" s="6">
        <v>19113.377649008587</v>
      </c>
      <c r="AR83" s="6">
        <v>2854.16481550358</v>
      </c>
      <c r="AS83" s="6">
        <v>2190.1826141655602</v>
      </c>
      <c r="AT83" s="6">
        <v>2037.4475437493288</v>
      </c>
      <c r="AU83" s="6">
        <v>2130.5165516229495</v>
      </c>
      <c r="AV83" s="6">
        <v>9212.3115250414194</v>
      </c>
      <c r="AW83" s="6">
        <v>9901.0661239671717</v>
      </c>
      <c r="AX83" s="27">
        <v>4.1656209863013736</v>
      </c>
      <c r="AY83" s="27">
        <v>4.5947826712328785</v>
      </c>
      <c r="AZ83">
        <v>393</v>
      </c>
      <c r="BA83" s="9">
        <v>12</v>
      </c>
      <c r="BB83" s="4">
        <v>173</v>
      </c>
      <c r="BC83" s="9">
        <v>9</v>
      </c>
      <c r="BD83" s="9">
        <v>6</v>
      </c>
      <c r="BE83" s="4">
        <v>220</v>
      </c>
      <c r="BF83" s="9">
        <v>12</v>
      </c>
      <c r="BG83" s="9">
        <v>13</v>
      </c>
      <c r="BH83" s="24">
        <v>666.73430773898258</v>
      </c>
      <c r="BI83" s="24">
        <v>403.31190272579659</v>
      </c>
      <c r="BJ83" s="9">
        <v>10</v>
      </c>
      <c r="BK83" s="30">
        <v>32.200755616438308</v>
      </c>
      <c r="BL83" s="15">
        <v>4.4839796821917828</v>
      </c>
      <c r="BM83" s="15">
        <v>7785.4318955145227</v>
      </c>
      <c r="BN83" s="36">
        <v>129</v>
      </c>
      <c r="BO83" s="9">
        <v>0</v>
      </c>
      <c r="BP83" s="20">
        <v>2.4550182835740322</v>
      </c>
      <c r="BQ83" s="20">
        <v>148.16571820936889</v>
      </c>
    </row>
    <row r="84" spans="1:69" x14ac:dyDescent="0.25">
      <c r="A84" s="43">
        <v>41100</v>
      </c>
      <c r="B84" s="17">
        <v>2012</v>
      </c>
      <c r="C84" s="4">
        <v>7</v>
      </c>
      <c r="D84" s="4">
        <v>3</v>
      </c>
      <c r="E84" s="5">
        <v>0.85</v>
      </c>
      <c r="F84" s="5">
        <v>0.74193548387096775</v>
      </c>
      <c r="G84" s="10">
        <v>1.9424657534246883</v>
      </c>
      <c r="H84" s="17">
        <v>153</v>
      </c>
      <c r="I84" s="9">
        <v>270</v>
      </c>
      <c r="J84" s="14">
        <v>1.7647058823529411</v>
      </c>
      <c r="K84" s="5">
        <v>0.6</v>
      </c>
      <c r="L84" s="21">
        <v>104.68946825747543</v>
      </c>
      <c r="M84" s="9">
        <v>48</v>
      </c>
      <c r="N84" s="9">
        <v>59</v>
      </c>
      <c r="O84" s="9">
        <v>24</v>
      </c>
      <c r="P84" s="9">
        <v>74</v>
      </c>
      <c r="Q84" s="20">
        <v>38.490761971578578</v>
      </c>
      <c r="R84" s="20">
        <v>50.946720904109632</v>
      </c>
      <c r="S84" s="20">
        <v>17.886102501592021</v>
      </c>
      <c r="T84" s="6">
        <v>16017.488643393739</v>
      </c>
      <c r="U84" s="6">
        <v>1750.3572174547089</v>
      </c>
      <c r="V84" s="6">
        <v>2719.4221737290313</v>
      </c>
      <c r="W84" s="6">
        <v>3113.3230942684941</v>
      </c>
      <c r="X84" s="6">
        <v>1292.7485182303135</v>
      </c>
      <c r="Y84" s="6">
        <v>10642.352074620609</v>
      </c>
      <c r="Z84" s="6">
        <v>4118.5115309589082</v>
      </c>
      <c r="AA84" s="6">
        <v>1222.7213016986311</v>
      </c>
      <c r="AB84" s="6">
        <v>1323.5715851178095</v>
      </c>
      <c r="AC84" s="6">
        <v>1604.0828904108682</v>
      </c>
      <c r="AD84" s="6">
        <v>1150.0192413449108</v>
      </c>
      <c r="AE84" s="6">
        <v>485.54509453719527</v>
      </c>
      <c r="AF84" s="6">
        <v>3425.1571914823735</v>
      </c>
      <c r="AG84" s="6">
        <v>479.89553375342444</v>
      </c>
      <c r="AH84" s="6">
        <v>1761.0356199452069</v>
      </c>
      <c r="AI84" s="6">
        <v>2988.3312468493159</v>
      </c>
      <c r="AJ84" s="6">
        <v>1357.5898967671249</v>
      </c>
      <c r="AK84" s="6">
        <v>1679.7678797304773</v>
      </c>
      <c r="AL84" s="6">
        <v>1398.2393139873586</v>
      </c>
      <c r="AM84" s="6">
        <v>510.92282067401493</v>
      </c>
      <c r="AN84" s="6">
        <v>2997.9222829232217</v>
      </c>
      <c r="AO84" s="6">
        <v>31019.50257593887</v>
      </c>
      <c r="AP84" s="6">
        <v>13954.071026912665</v>
      </c>
      <c r="AQ84" s="6">
        <v>17065.431549026202</v>
      </c>
      <c r="AR84" s="6">
        <v>2783.1534344434158</v>
      </c>
      <c r="AS84" s="6">
        <v>1993.0107714906094</v>
      </c>
      <c r="AT84" s="6">
        <v>1882.2202842193963</v>
      </c>
      <c r="AU84" s="6">
        <v>2054.3769093436904</v>
      </c>
      <c r="AV84" s="6">
        <v>8712.7613994971107</v>
      </c>
      <c r="AW84" s="6">
        <v>8352.6701495290945</v>
      </c>
      <c r="AX84" s="27">
        <v>4.0012794739726072</v>
      </c>
      <c r="AY84" s="27">
        <v>4.5944825547945225</v>
      </c>
      <c r="AZ84">
        <v>358</v>
      </c>
      <c r="BA84" s="9">
        <v>11</v>
      </c>
      <c r="BB84" s="4">
        <v>153</v>
      </c>
      <c r="BC84" s="9">
        <v>7</v>
      </c>
      <c r="BD84" s="9">
        <v>5</v>
      </c>
      <c r="BE84" s="4">
        <v>205</v>
      </c>
      <c r="BF84" s="9">
        <v>10</v>
      </c>
      <c r="BG84" s="9">
        <v>11</v>
      </c>
      <c r="BH84" s="24">
        <v>558.86225774335992</v>
      </c>
      <c r="BI84" s="24">
        <v>331.86630123001197</v>
      </c>
      <c r="BJ84" s="9">
        <v>8</v>
      </c>
      <c r="BK84" s="30">
        <v>32.172818808219134</v>
      </c>
      <c r="BL84" s="15">
        <v>4.3738298454794533</v>
      </c>
      <c r="BM84" s="15">
        <v>7888.1043971554955</v>
      </c>
      <c r="BN84" s="36">
        <v>129</v>
      </c>
      <c r="BO84" s="9">
        <v>0</v>
      </c>
      <c r="BP84" s="20">
        <v>2.1634388554974135</v>
      </c>
      <c r="BQ84" s="20">
        <v>132.29016704671474</v>
      </c>
    </row>
    <row r="85" spans="1:69" x14ac:dyDescent="0.25">
      <c r="A85" s="43">
        <v>41099</v>
      </c>
      <c r="B85" s="17">
        <v>2012</v>
      </c>
      <c r="C85" s="4">
        <v>7</v>
      </c>
      <c r="D85" s="4">
        <v>2</v>
      </c>
      <c r="E85" s="5">
        <v>0.85</v>
      </c>
      <c r="F85" s="5">
        <v>0.74193548387096775</v>
      </c>
      <c r="G85" s="10">
        <v>1.9397260273972909</v>
      </c>
      <c r="H85" s="17">
        <v>151</v>
      </c>
      <c r="I85" s="9">
        <v>253</v>
      </c>
      <c r="J85" s="14">
        <v>1.6754966887417218</v>
      </c>
      <c r="K85" s="5">
        <v>0.56222222222222218</v>
      </c>
      <c r="L85" s="21">
        <v>101.29479220281357</v>
      </c>
      <c r="M85" s="9">
        <v>45</v>
      </c>
      <c r="N85" s="9">
        <v>56</v>
      </c>
      <c r="O85" s="9">
        <v>22</v>
      </c>
      <c r="P85" s="9">
        <v>66</v>
      </c>
      <c r="Q85" s="20">
        <v>38.168203835616481</v>
      </c>
      <c r="R85" s="20">
        <v>49.149245648219228</v>
      </c>
      <c r="S85" s="20">
        <v>19.566904911780846</v>
      </c>
      <c r="T85" s="6">
        <v>15295.513622624849</v>
      </c>
      <c r="U85" s="6">
        <v>1850.8660740609837</v>
      </c>
      <c r="V85" s="6">
        <v>2794.0209381528935</v>
      </c>
      <c r="W85" s="6">
        <v>3168.8246457863024</v>
      </c>
      <c r="X85" s="6">
        <v>1347.7605665965527</v>
      </c>
      <c r="Y85" s="6">
        <v>9835.7735461500833</v>
      </c>
      <c r="Z85" s="6">
        <v>3854.9885873972648</v>
      </c>
      <c r="AA85" s="6">
        <v>1081.2834042608231</v>
      </c>
      <c r="AB85" s="6">
        <v>1291.4157241775358</v>
      </c>
      <c r="AC85" s="6">
        <v>1648.0635552895651</v>
      </c>
      <c r="AD85" s="6">
        <v>1089.9368143526783</v>
      </c>
      <c r="AE85" s="6">
        <v>479.16053808226991</v>
      </c>
      <c r="AF85" s="6">
        <v>3010.5268081111103</v>
      </c>
      <c r="AG85" s="6">
        <v>449.69245308493129</v>
      </c>
      <c r="AH85" s="6">
        <v>1771.6805519780839</v>
      </c>
      <c r="AI85" s="6">
        <v>2865.3524010958918</v>
      </c>
      <c r="AJ85" s="6">
        <v>1328.2534934794533</v>
      </c>
      <c r="AK85" s="6">
        <v>1664.2373267477165</v>
      </c>
      <c r="AL85" s="6">
        <v>1312.0002212575687</v>
      </c>
      <c r="AM85" s="6">
        <v>510.93419574794575</v>
      </c>
      <c r="AN85" s="6">
        <v>2927.8071558851289</v>
      </c>
      <c r="AO85" s="6">
        <v>29789.046312159815</v>
      </c>
      <c r="AP85" s="6">
        <v>14014.938802013494</v>
      </c>
      <c r="AQ85" s="6">
        <v>15774.107510146321</v>
      </c>
      <c r="AR85" s="6">
        <v>2784.2402977745242</v>
      </c>
      <c r="AS85" s="6">
        <v>2063.179108463828</v>
      </c>
      <c r="AT85" s="6">
        <v>1895.1646717239628</v>
      </c>
      <c r="AU85" s="6">
        <v>2052.8849098886199</v>
      </c>
      <c r="AV85" s="6">
        <v>8795.4689878509344</v>
      </c>
      <c r="AW85" s="6">
        <v>6978.6385222953868</v>
      </c>
      <c r="AX85" s="27">
        <v>4.341282969863018</v>
      </c>
      <c r="AY85" s="27">
        <v>4.4228586575342499</v>
      </c>
      <c r="AZ85">
        <v>340</v>
      </c>
      <c r="BA85" s="9">
        <v>11</v>
      </c>
      <c r="BB85" s="4">
        <v>151</v>
      </c>
      <c r="BC85" s="9">
        <v>7</v>
      </c>
      <c r="BD85" s="9">
        <v>5</v>
      </c>
      <c r="BE85" s="4">
        <v>189</v>
      </c>
      <c r="BF85" s="9">
        <v>10</v>
      </c>
      <c r="BG85" s="9">
        <v>10</v>
      </c>
      <c r="BH85" s="24">
        <v>580.97532322138397</v>
      </c>
      <c r="BI85" s="24">
        <v>340.44030769571572</v>
      </c>
      <c r="BJ85" s="9">
        <v>8</v>
      </c>
      <c r="BK85" s="30">
        <v>30.861645260273928</v>
      </c>
      <c r="BL85" s="15">
        <v>4.4704913008219194</v>
      </c>
      <c r="BM85" s="15">
        <v>7798.1539196161684</v>
      </c>
      <c r="BN85" s="36">
        <v>129</v>
      </c>
      <c r="BO85" s="9">
        <v>0</v>
      </c>
      <c r="BP85" s="20">
        <v>2.0228002258927886</v>
      </c>
      <c r="BQ85" s="20">
        <v>122.27990317942884</v>
      </c>
    </row>
    <row r="86" spans="1:69" x14ac:dyDescent="0.25">
      <c r="A86" s="43">
        <v>41098</v>
      </c>
      <c r="B86" s="17">
        <v>2012</v>
      </c>
      <c r="C86" s="4">
        <v>7</v>
      </c>
      <c r="D86" s="4">
        <v>1</v>
      </c>
      <c r="E86" s="5">
        <v>0.85</v>
      </c>
      <c r="F86" s="5">
        <v>0.76774193548387104</v>
      </c>
      <c r="G86" s="10">
        <v>1.9369863013698936</v>
      </c>
      <c r="H86" s="17">
        <v>171</v>
      </c>
      <c r="I86" s="9">
        <v>269</v>
      </c>
      <c r="J86" s="14">
        <v>1.5730994152046784</v>
      </c>
      <c r="K86" s="5">
        <v>0.59777777777777774</v>
      </c>
      <c r="L86" s="21">
        <v>94.780462852757253</v>
      </c>
      <c r="M86" s="9">
        <v>49</v>
      </c>
      <c r="N86" s="9">
        <v>57</v>
      </c>
      <c r="O86" s="9">
        <v>23</v>
      </c>
      <c r="P86" s="9">
        <v>71</v>
      </c>
      <c r="Q86" s="20">
        <v>39.429445706901042</v>
      </c>
      <c r="R86" s="20">
        <v>52.223726623561689</v>
      </c>
      <c r="S86" s="20">
        <v>18.100590366228072</v>
      </c>
      <c r="T86" s="6">
        <v>16207.45914782149</v>
      </c>
      <c r="U86" s="6">
        <v>1816.3700112063659</v>
      </c>
      <c r="V86" s="6">
        <v>2781.156771062836</v>
      </c>
      <c r="W86" s="6">
        <v>3008.13268260822</v>
      </c>
      <c r="X86" s="6">
        <v>1322.5082017620502</v>
      </c>
      <c r="Y86" s="6">
        <v>10912.03150359475</v>
      </c>
      <c r="Z86" s="6">
        <v>4179.5212449315104</v>
      </c>
      <c r="AA86" s="6">
        <v>1201.1457123419189</v>
      </c>
      <c r="AB86" s="6">
        <v>1285.1419160021931</v>
      </c>
      <c r="AC86" s="6">
        <v>1621.2669764256691</v>
      </c>
      <c r="AD86" s="6">
        <v>1122.7604067423918</v>
      </c>
      <c r="AE86" s="6">
        <v>494.3108084594154</v>
      </c>
      <c r="AF86" s="6">
        <v>3427.4706816481462</v>
      </c>
      <c r="AG86" s="6">
        <v>466.74915341917796</v>
      </c>
      <c r="AH86" s="6">
        <v>1861.7175808000015</v>
      </c>
      <c r="AI86" s="6">
        <v>3155.0659341917817</v>
      </c>
      <c r="AJ86" s="6">
        <v>1445.499885764385</v>
      </c>
      <c r="AK86" s="6">
        <v>1706.0532716642876</v>
      </c>
      <c r="AL86" s="6">
        <v>1300.7935690686647</v>
      </c>
      <c r="AM86" s="6">
        <v>527.14246379270776</v>
      </c>
      <c r="AN86" s="6">
        <v>3395.0432496496869</v>
      </c>
      <c r="AO86" s="6">
        <v>31618.670586478831</v>
      </c>
      <c r="AP86" s="6">
        <v>13884.125151586244</v>
      </c>
      <c r="AQ86" s="6">
        <v>17734.545434892585</v>
      </c>
      <c r="AR86" s="6">
        <v>2801.6212767006537</v>
      </c>
      <c r="AS86" s="6">
        <v>2038.66532654764</v>
      </c>
      <c r="AT86" s="6">
        <v>1957.2863149656614</v>
      </c>
      <c r="AU86" s="6">
        <v>2042.7393115675945</v>
      </c>
      <c r="AV86" s="6">
        <v>8840.3122297815498</v>
      </c>
      <c r="AW86" s="6">
        <v>8894.2332051110352</v>
      </c>
      <c r="AX86" s="27">
        <v>4.1181264657534289</v>
      </c>
      <c r="AY86" s="27">
        <v>4.2873229520547973</v>
      </c>
      <c r="AZ86">
        <v>371</v>
      </c>
      <c r="BA86" s="9">
        <v>12</v>
      </c>
      <c r="BB86" s="4">
        <v>171</v>
      </c>
      <c r="BC86" s="9">
        <v>8</v>
      </c>
      <c r="BD86" s="9">
        <v>6</v>
      </c>
      <c r="BE86" s="4">
        <v>200</v>
      </c>
      <c r="BF86" s="9">
        <v>11</v>
      </c>
      <c r="BG86" s="9">
        <v>12</v>
      </c>
      <c r="BH86" s="24">
        <v>582.25243962610216</v>
      </c>
      <c r="BI86" s="24">
        <v>372.40889203715977</v>
      </c>
      <c r="BJ86" s="9">
        <v>9</v>
      </c>
      <c r="BK86" s="30">
        <v>30.480593835616393</v>
      </c>
      <c r="BL86" s="15">
        <v>4.4263481841095897</v>
      </c>
      <c r="BM86" s="15">
        <v>7672.9836797797989</v>
      </c>
      <c r="BN86" s="36">
        <v>129</v>
      </c>
      <c r="BO86" s="9">
        <v>0</v>
      </c>
      <c r="BP86" s="20">
        <v>2.3112971661372717</v>
      </c>
      <c r="BQ86" s="20">
        <v>137.47709639451617</v>
      </c>
    </row>
    <row r="87" spans="1:69" x14ac:dyDescent="0.25">
      <c r="A87" s="43">
        <v>41097</v>
      </c>
      <c r="B87" s="17">
        <v>2012</v>
      </c>
      <c r="C87" s="4">
        <v>7</v>
      </c>
      <c r="D87" s="4">
        <v>7</v>
      </c>
      <c r="E87" s="5">
        <v>0.85</v>
      </c>
      <c r="F87" s="5">
        <v>0.967741935483871</v>
      </c>
      <c r="G87" s="10">
        <v>1.9342465753424962</v>
      </c>
      <c r="H87" s="17">
        <v>213</v>
      </c>
      <c r="I87" s="9">
        <v>314</v>
      </c>
      <c r="J87" s="14">
        <v>1.4741784037558685</v>
      </c>
      <c r="K87" s="5">
        <v>0.69777777777777783</v>
      </c>
      <c r="L87" s="21">
        <v>93.258313120437236</v>
      </c>
      <c r="M87" s="9">
        <v>59</v>
      </c>
      <c r="N87" s="9">
        <v>66</v>
      </c>
      <c r="O87" s="9">
        <v>28</v>
      </c>
      <c r="P87" s="9">
        <v>84</v>
      </c>
      <c r="Q87" s="20">
        <v>39.518167906191827</v>
      </c>
      <c r="R87" s="20">
        <v>47.868378744892418</v>
      </c>
      <c r="S87" s="20">
        <v>19.261743243992196</v>
      </c>
      <c r="T87" s="6">
        <v>19864.020694653133</v>
      </c>
      <c r="U87" s="6">
        <v>2460.481185152456</v>
      </c>
      <c r="V87" s="6">
        <v>3606.438739259389</v>
      </c>
      <c r="W87" s="6">
        <v>3075.9874149698635</v>
      </c>
      <c r="X87" s="6">
        <v>1752.778999232876</v>
      </c>
      <c r="Y87" s="6">
        <v>13889.296726343462</v>
      </c>
      <c r="Z87" s="6">
        <v>4939.7709882739782</v>
      </c>
      <c r="AA87" s="6">
        <v>1340.3146048569877</v>
      </c>
      <c r="AB87" s="6">
        <v>1617.9864324953444</v>
      </c>
      <c r="AC87" s="6">
        <v>2185.8703018158831</v>
      </c>
      <c r="AD87" s="6">
        <v>1162.3796016299796</v>
      </c>
      <c r="AE87" s="6">
        <v>620.52790594676742</v>
      </c>
      <c r="AF87" s="6">
        <v>3929.2942162336803</v>
      </c>
      <c r="AG87" s="6">
        <v>544.84508850410953</v>
      </c>
      <c r="AH87" s="6">
        <v>2128.3380693917829</v>
      </c>
      <c r="AI87" s="6">
        <v>3415.1846104109595</v>
      </c>
      <c r="AJ87" s="6">
        <v>1674.1500251178099</v>
      </c>
      <c r="AK87" s="6">
        <v>2325.9327917337464</v>
      </c>
      <c r="AL87" s="6">
        <v>1301.8607265796409</v>
      </c>
      <c r="AM87" s="6">
        <v>653.89075930882632</v>
      </c>
      <c r="AN87" s="6">
        <v>3480.8335158024483</v>
      </c>
      <c r="AO87" s="6">
        <v>37985.091698856559</v>
      </c>
      <c r="AP87" s="6">
        <v>16685.667240476971</v>
      </c>
      <c r="AQ87" s="6">
        <v>21299.424458379592</v>
      </c>
      <c r="AR87" s="6">
        <v>2891.8412651095787</v>
      </c>
      <c r="AS87" s="6">
        <v>2438.1414179810354</v>
      </c>
      <c r="AT87" s="6">
        <v>2129.8138980249123</v>
      </c>
      <c r="AU87" s="6">
        <v>2214.9084289850175</v>
      </c>
      <c r="AV87" s="6">
        <v>9674.7050101005443</v>
      </c>
      <c r="AW87" s="6">
        <v>11624.719448279044</v>
      </c>
      <c r="AX87" s="27">
        <v>4.3235929972602785</v>
      </c>
      <c r="AY87" s="27">
        <v>4.6431694520547975</v>
      </c>
      <c r="AZ87">
        <v>450</v>
      </c>
      <c r="BA87" s="9">
        <v>13</v>
      </c>
      <c r="BB87" s="4">
        <v>213</v>
      </c>
      <c r="BC87" s="9">
        <v>10</v>
      </c>
      <c r="BD87" s="9">
        <v>7</v>
      </c>
      <c r="BE87" s="4">
        <v>237</v>
      </c>
      <c r="BF87" s="9">
        <v>13</v>
      </c>
      <c r="BG87" s="9">
        <v>13</v>
      </c>
      <c r="BH87" s="24">
        <v>673.23233619181303</v>
      </c>
      <c r="BI87" s="24">
        <v>435.39334617809442</v>
      </c>
      <c r="BJ87" s="9">
        <v>11</v>
      </c>
      <c r="BK87" s="30">
        <v>32.121047863013651</v>
      </c>
      <c r="BL87" s="15">
        <v>4.355809052054795</v>
      </c>
      <c r="BM87" s="15">
        <v>7853.7007552671466</v>
      </c>
      <c r="BN87" s="36">
        <v>130</v>
      </c>
      <c r="BO87" s="9">
        <v>0</v>
      </c>
      <c r="BP87" s="20">
        <v>2.7120239390449101</v>
      </c>
      <c r="BQ87" s="20">
        <v>163.84172660291995</v>
      </c>
    </row>
    <row r="88" spans="1:69" x14ac:dyDescent="0.25">
      <c r="A88" s="43">
        <v>41096</v>
      </c>
      <c r="B88" s="17">
        <v>2012</v>
      </c>
      <c r="C88" s="4">
        <v>7</v>
      </c>
      <c r="D88" s="4">
        <v>6</v>
      </c>
      <c r="E88" s="5">
        <v>0.85</v>
      </c>
      <c r="F88" s="5">
        <v>1</v>
      </c>
      <c r="G88" s="10">
        <v>1.9315068493150989</v>
      </c>
      <c r="H88" s="17">
        <v>222</v>
      </c>
      <c r="I88" s="9">
        <v>361</v>
      </c>
      <c r="J88" s="14">
        <v>1.6261261261261262</v>
      </c>
      <c r="K88" s="5">
        <v>0.80222222222222217</v>
      </c>
      <c r="L88" s="21">
        <v>96.438853757867548</v>
      </c>
      <c r="M88" s="9">
        <v>67</v>
      </c>
      <c r="N88" s="9">
        <v>82</v>
      </c>
      <c r="O88" s="9">
        <v>31</v>
      </c>
      <c r="P88" s="9">
        <v>92</v>
      </c>
      <c r="Q88" s="20">
        <v>35.955448656798794</v>
      </c>
      <c r="R88" s="20">
        <v>51.831888797525465</v>
      </c>
      <c r="S88" s="20">
        <v>19.014231645026825</v>
      </c>
      <c r="T88" s="6">
        <v>21409.425534246595</v>
      </c>
      <c r="U88" s="6">
        <v>2382.2331712328801</v>
      </c>
      <c r="V88" s="6">
        <v>3723.1919053150673</v>
      </c>
      <c r="W88" s="6">
        <v>3196.3383813698633</v>
      </c>
      <c r="X88" s="6">
        <v>1726.2866761643829</v>
      </c>
      <c r="Y88" s="6">
        <v>15145.841742630162</v>
      </c>
      <c r="Z88" s="6">
        <v>5357.3618498630203</v>
      </c>
      <c r="AA88" s="6">
        <v>1606.7885527232895</v>
      </c>
      <c r="AB88" s="6">
        <v>1749.3093113424679</v>
      </c>
      <c r="AC88" s="6">
        <v>2138.1926725944745</v>
      </c>
      <c r="AD88" s="6">
        <v>1112.498133923531</v>
      </c>
      <c r="AE88" s="6">
        <v>661.11971561467237</v>
      </c>
      <c r="AF88" s="6">
        <v>4801.6491917961002</v>
      </c>
      <c r="AG88" s="6">
        <v>667.83702378082182</v>
      </c>
      <c r="AH88" s="6">
        <v>2507.8277944109609</v>
      </c>
      <c r="AI88" s="6">
        <v>4185.3219416438369</v>
      </c>
      <c r="AJ88" s="6">
        <v>1846.143160109591</v>
      </c>
      <c r="AK88" s="6">
        <v>2312.798367550738</v>
      </c>
      <c r="AL88" s="6">
        <v>1298.8385795649856</v>
      </c>
      <c r="AM88" s="6">
        <v>697.58725051004342</v>
      </c>
      <c r="AN88" s="6">
        <v>4897.9057223194441</v>
      </c>
      <c r="AO88" s="6">
        <v>41712.248339353464</v>
      </c>
      <c r="AP88" s="6">
        <v>16866.851682607761</v>
      </c>
      <c r="AQ88" s="6">
        <v>24845.396656745706</v>
      </c>
      <c r="AR88" s="6">
        <v>2922.6652832380041</v>
      </c>
      <c r="AS88" s="6">
        <v>2588.2830434417465</v>
      </c>
      <c r="AT88" s="6">
        <v>2134.124149287908</v>
      </c>
      <c r="AU88" s="6">
        <v>2289.9061852170871</v>
      </c>
      <c r="AV88" s="6">
        <v>9934.9786611847449</v>
      </c>
      <c r="AW88" s="6">
        <v>14910.417995560958</v>
      </c>
      <c r="AX88" s="27">
        <v>3.9912493150684978</v>
      </c>
      <c r="AY88" s="27">
        <v>4.3002856849315094</v>
      </c>
      <c r="AZ88">
        <v>494</v>
      </c>
      <c r="BA88" s="9">
        <v>16</v>
      </c>
      <c r="BB88" s="4">
        <v>222</v>
      </c>
      <c r="BC88" s="9">
        <v>10</v>
      </c>
      <c r="BD88" s="9">
        <v>7</v>
      </c>
      <c r="BE88" s="4">
        <v>272</v>
      </c>
      <c r="BF88" s="9">
        <v>15</v>
      </c>
      <c r="BG88" s="9">
        <v>17</v>
      </c>
      <c r="BH88" s="24">
        <v>662.06706472269525</v>
      </c>
      <c r="BI88" s="24">
        <v>460.21300260384442</v>
      </c>
      <c r="BJ88" s="9">
        <v>12</v>
      </c>
      <c r="BK88" s="30">
        <v>32.317733767123244</v>
      </c>
      <c r="BL88" s="15">
        <v>4.4568614082191784</v>
      </c>
      <c r="BM88" s="15">
        <v>7945.8073214487831</v>
      </c>
      <c r="BN88" s="36">
        <v>130</v>
      </c>
      <c r="BO88" s="9">
        <v>0</v>
      </c>
      <c r="BP88" s="20">
        <v>3.126856171012157</v>
      </c>
      <c r="BQ88" s="20">
        <v>191.11843582112081</v>
      </c>
    </row>
    <row r="89" spans="1:69" x14ac:dyDescent="0.25">
      <c r="A89" s="43">
        <v>41095</v>
      </c>
      <c r="B89" s="17">
        <v>2012</v>
      </c>
      <c r="C89" s="4">
        <v>7</v>
      </c>
      <c r="D89" s="4">
        <v>5</v>
      </c>
      <c r="E89" s="5">
        <v>0.85</v>
      </c>
      <c r="F89" s="5">
        <v>0.88387096774193541</v>
      </c>
      <c r="G89" s="10">
        <v>1.9287671232877015</v>
      </c>
      <c r="H89" s="17">
        <v>190</v>
      </c>
      <c r="I89" s="9">
        <v>301</v>
      </c>
      <c r="J89" s="14">
        <v>1.5842105263157895</v>
      </c>
      <c r="K89" s="5">
        <v>0.66888888888888887</v>
      </c>
      <c r="L89" s="21">
        <v>95.973815499313972</v>
      </c>
      <c r="M89" s="9">
        <v>54</v>
      </c>
      <c r="N89" s="9">
        <v>68</v>
      </c>
      <c r="O89" s="9">
        <v>27</v>
      </c>
      <c r="P89" s="9">
        <v>82</v>
      </c>
      <c r="Q89" s="20">
        <v>37.019814929261216</v>
      </c>
      <c r="R89" s="20">
        <v>51.304945639452107</v>
      </c>
      <c r="S89" s="20">
        <v>17.821870289368544</v>
      </c>
      <c r="T89" s="6">
        <v>18235.024944869656</v>
      </c>
      <c r="U89" s="6">
        <v>2137.449702023865</v>
      </c>
      <c r="V89" s="6">
        <v>3018.2728857667857</v>
      </c>
      <c r="W89" s="6">
        <v>3051.1006074739739</v>
      </c>
      <c r="X89" s="6">
        <v>1564.1945769103663</v>
      </c>
      <c r="Y89" s="6">
        <v>12738.906576742393</v>
      </c>
      <c r="Z89" s="6">
        <v>4516.417421369868</v>
      </c>
      <c r="AA89" s="6">
        <v>1385.2335322652068</v>
      </c>
      <c r="AB89" s="6">
        <v>1461.3933637282205</v>
      </c>
      <c r="AC89" s="6">
        <v>1886.073213715106</v>
      </c>
      <c r="AD89" s="6">
        <v>1137.3881520571927</v>
      </c>
      <c r="AE89" s="6">
        <v>591.97703782118504</v>
      </c>
      <c r="AF89" s="6">
        <v>3747.6059137698121</v>
      </c>
      <c r="AG89" s="6">
        <v>505.84514261917798</v>
      </c>
      <c r="AH89" s="6">
        <v>2029.7158403506867</v>
      </c>
      <c r="AI89" s="6">
        <v>3536.8548304657552</v>
      </c>
      <c r="AJ89" s="6">
        <v>1587.3926557808234</v>
      </c>
      <c r="AK89" s="6">
        <v>2151.0369541561413</v>
      </c>
      <c r="AL89" s="6">
        <v>1381.6604850400961</v>
      </c>
      <c r="AM89" s="6">
        <v>617.79984596397594</v>
      </c>
      <c r="AN89" s="6">
        <v>3509.3111840562306</v>
      </c>
      <c r="AO89" s="6">
        <v>35395.327433473256</v>
      </c>
      <c r="AP89" s="6">
        <v>15399.503758904824</v>
      </c>
      <c r="AQ89" s="6">
        <v>19995.823674568437</v>
      </c>
      <c r="AR89" s="6">
        <v>2840.9529863702592</v>
      </c>
      <c r="AS89" s="6">
        <v>2222.6100844964576</v>
      </c>
      <c r="AT89" s="6">
        <v>2064.1334461584984</v>
      </c>
      <c r="AU89" s="6">
        <v>2196.4303923162306</v>
      </c>
      <c r="AV89" s="6">
        <v>9324.1269093414448</v>
      </c>
      <c r="AW89" s="6">
        <v>10671.696765226989</v>
      </c>
      <c r="AX89" s="27">
        <v>4.0916645917808259</v>
      </c>
      <c r="AY89" s="27">
        <v>4.4442396712328796</v>
      </c>
      <c r="AZ89">
        <v>421</v>
      </c>
      <c r="BA89" s="9">
        <v>13</v>
      </c>
      <c r="BB89" s="4">
        <v>190</v>
      </c>
      <c r="BC89" s="9">
        <v>10</v>
      </c>
      <c r="BD89" s="9">
        <v>7</v>
      </c>
      <c r="BE89" s="4">
        <v>231</v>
      </c>
      <c r="BF89" s="9">
        <v>12</v>
      </c>
      <c r="BG89" s="9">
        <v>13</v>
      </c>
      <c r="BH89" s="24">
        <v>683.00345890825872</v>
      </c>
      <c r="BI89" s="24">
        <v>391.28121251011726</v>
      </c>
      <c r="BJ89" s="9">
        <v>9</v>
      </c>
      <c r="BK89" s="30">
        <v>31.712039013698586</v>
      </c>
      <c r="BL89" s="15">
        <v>4.2499405545205491</v>
      </c>
      <c r="BM89" s="15">
        <v>7842.9116336674706</v>
      </c>
      <c r="BN89" s="36">
        <v>130</v>
      </c>
      <c r="BO89" s="9">
        <v>0</v>
      </c>
      <c r="BP89" s="20">
        <v>2.5495408604034049</v>
      </c>
      <c r="BQ89" s="20">
        <v>153.81402826591105</v>
      </c>
    </row>
    <row r="90" spans="1:69" x14ac:dyDescent="0.25">
      <c r="A90" s="43">
        <v>41094</v>
      </c>
      <c r="B90" s="17">
        <v>2012</v>
      </c>
      <c r="C90" s="4">
        <v>7</v>
      </c>
      <c r="D90" s="4">
        <v>4</v>
      </c>
      <c r="E90" s="5">
        <v>0.85</v>
      </c>
      <c r="F90" s="5">
        <v>0.84516129032258069</v>
      </c>
      <c r="G90" s="10">
        <v>1.9260273972603041</v>
      </c>
      <c r="H90" s="17">
        <v>174</v>
      </c>
      <c r="I90" s="9">
        <v>297</v>
      </c>
      <c r="J90" s="14">
        <v>1.7068965517241379</v>
      </c>
      <c r="K90" s="5">
        <v>0.66</v>
      </c>
      <c r="L90" s="21">
        <v>103.45068199491072</v>
      </c>
      <c r="M90" s="9">
        <v>50</v>
      </c>
      <c r="N90" s="9">
        <v>66</v>
      </c>
      <c r="O90" s="9">
        <v>25</v>
      </c>
      <c r="P90" s="9">
        <v>80</v>
      </c>
      <c r="Q90" s="20">
        <v>38.760777794992961</v>
      </c>
      <c r="R90" s="20">
        <v>52.230715040613752</v>
      </c>
      <c r="S90" s="20">
        <v>18.481656453534264</v>
      </c>
      <c r="T90" s="6">
        <v>18000.418667114467</v>
      </c>
      <c r="U90" s="6">
        <v>2064.0602017145411</v>
      </c>
      <c r="V90" s="6">
        <v>2977.1340266042585</v>
      </c>
      <c r="W90" s="6">
        <v>3230.1184746082204</v>
      </c>
      <c r="X90" s="6">
        <v>1598.0860663674061</v>
      </c>
      <c r="Y90" s="6">
        <v>12259.140301249123</v>
      </c>
      <c r="Z90" s="6">
        <v>4496.2502242191831</v>
      </c>
      <c r="AA90" s="6">
        <v>1305.7678760153437</v>
      </c>
      <c r="AB90" s="6">
        <v>1478.5325162827412</v>
      </c>
      <c r="AC90" s="6">
        <v>1790.557112646635</v>
      </c>
      <c r="AD90" s="6">
        <v>1175.8705787237843</v>
      </c>
      <c r="AE90" s="6">
        <v>568.86593243216839</v>
      </c>
      <c r="AF90" s="6">
        <v>3745.256992714681</v>
      </c>
      <c r="AG90" s="6">
        <v>508.57435380821903</v>
      </c>
      <c r="AH90" s="6">
        <v>2006.608526728769</v>
      </c>
      <c r="AI90" s="6">
        <v>3313.2736984931516</v>
      </c>
      <c r="AJ90" s="6">
        <v>1569.2092416000019</v>
      </c>
      <c r="AK90" s="6">
        <v>1980.2046676209638</v>
      </c>
      <c r="AL90" s="6">
        <v>1407.2290239337376</v>
      </c>
      <c r="AM90" s="6">
        <v>594.22430435011358</v>
      </c>
      <c r="AN90" s="6">
        <v>3416.0078247253268</v>
      </c>
      <c r="AO90" s="6">
        <v>34742.69530597642</v>
      </c>
      <c r="AP90" s="6">
        <v>15322.290187287288</v>
      </c>
      <c r="AQ90" s="6">
        <v>19420.40511868913</v>
      </c>
      <c r="AR90" s="6">
        <v>2858.2340034545527</v>
      </c>
      <c r="AS90" s="6">
        <v>2241.1243326364452</v>
      </c>
      <c r="AT90" s="6">
        <v>2018.0625428767719</v>
      </c>
      <c r="AU90" s="6">
        <v>2116.1246134148973</v>
      </c>
      <c r="AV90" s="6">
        <v>9233.5454923826674</v>
      </c>
      <c r="AW90" s="6">
        <v>10186.859626306463</v>
      </c>
      <c r="AX90" s="27">
        <v>4.0534441643835661</v>
      </c>
      <c r="AY90" s="27">
        <v>4.4800056575342495</v>
      </c>
      <c r="AZ90">
        <v>395</v>
      </c>
      <c r="BA90" s="9">
        <v>12</v>
      </c>
      <c r="BB90" s="4">
        <v>174</v>
      </c>
      <c r="BC90" s="9">
        <v>8</v>
      </c>
      <c r="BD90" s="9">
        <v>6</v>
      </c>
      <c r="BE90" s="4">
        <v>221</v>
      </c>
      <c r="BF90" s="9">
        <v>11</v>
      </c>
      <c r="BG90" s="9">
        <v>12</v>
      </c>
      <c r="BH90" s="24">
        <v>628.01574681677243</v>
      </c>
      <c r="BI90" s="24">
        <v>367.92648573511093</v>
      </c>
      <c r="BJ90" s="9">
        <v>10</v>
      </c>
      <c r="BK90" s="30">
        <v>32.005024780821877</v>
      </c>
      <c r="BL90" s="15">
        <v>4.5049682060273986</v>
      </c>
      <c r="BM90" s="15">
        <v>8099.8052800293854</v>
      </c>
      <c r="BN90" s="36">
        <v>130</v>
      </c>
      <c r="BO90" s="9">
        <v>0</v>
      </c>
      <c r="BP90" s="20">
        <v>2.3976385168877385</v>
      </c>
      <c r="BQ90" s="20">
        <v>149.38773168222409</v>
      </c>
    </row>
    <row r="91" spans="1:69" x14ac:dyDescent="0.25">
      <c r="A91" s="43">
        <v>41093</v>
      </c>
      <c r="B91" s="17">
        <v>2012</v>
      </c>
      <c r="C91" s="4">
        <v>7</v>
      </c>
      <c r="D91" s="4">
        <v>3</v>
      </c>
      <c r="E91" s="5">
        <v>0.85</v>
      </c>
      <c r="F91" s="5">
        <v>0.74193548387096775</v>
      </c>
      <c r="G91" s="10">
        <v>1.9232876712329068</v>
      </c>
      <c r="H91" s="17">
        <v>162</v>
      </c>
      <c r="I91" s="9">
        <v>277</v>
      </c>
      <c r="J91" s="14">
        <v>1.7098765432098766</v>
      </c>
      <c r="K91" s="5">
        <v>0.61555555555555552</v>
      </c>
      <c r="L91" s="21">
        <v>102.37713985695824</v>
      </c>
      <c r="M91" s="9">
        <v>47</v>
      </c>
      <c r="N91" s="9">
        <v>59</v>
      </c>
      <c r="O91" s="9">
        <v>24</v>
      </c>
      <c r="P91" s="9">
        <v>78</v>
      </c>
      <c r="Q91" s="20">
        <v>39.163040955285645</v>
      </c>
      <c r="R91" s="20">
        <v>53.053692597534308</v>
      </c>
      <c r="S91" s="20">
        <v>16.975102639789274</v>
      </c>
      <c r="T91" s="6">
        <v>16585.096656827234</v>
      </c>
      <c r="U91" s="6">
        <v>1709.2855442333207</v>
      </c>
      <c r="V91" s="6">
        <v>2640.2176575123276</v>
      </c>
      <c r="W91" s="6">
        <v>3020.040763791782</v>
      </c>
      <c r="X91" s="6">
        <v>1384.1539296212104</v>
      </c>
      <c r="Y91" s="6">
        <v>11249.969850135236</v>
      </c>
      <c r="Z91" s="6">
        <v>4151.2823412602784</v>
      </c>
      <c r="AA91" s="6">
        <v>1273.2886223408234</v>
      </c>
      <c r="AB91" s="6">
        <v>1324.0580059035633</v>
      </c>
      <c r="AC91" s="6">
        <v>1545.8801384804394</v>
      </c>
      <c r="AD91" s="6">
        <v>1102.2045357063641</v>
      </c>
      <c r="AE91" s="6">
        <v>507.26951240273411</v>
      </c>
      <c r="AF91" s="6">
        <v>3593.2747829151276</v>
      </c>
      <c r="AG91" s="6">
        <v>478.74126743013682</v>
      </c>
      <c r="AH91" s="6">
        <v>1858.2123383232895</v>
      </c>
      <c r="AI91" s="6">
        <v>3003.117690356165</v>
      </c>
      <c r="AJ91" s="6">
        <v>1388.9314875616456</v>
      </c>
      <c r="AK91" s="6">
        <v>1719.3681606920725</v>
      </c>
      <c r="AL91" s="6">
        <v>1336.0863507037659</v>
      </c>
      <c r="AM91" s="6">
        <v>524.19615383897792</v>
      </c>
      <c r="AN91" s="6">
        <v>3149.3521184364208</v>
      </c>
      <c r="AO91" s="6">
        <v>31772.013954236456</v>
      </c>
      <c r="AP91" s="6">
        <v>13779.417202749675</v>
      </c>
      <c r="AQ91" s="6">
        <v>17992.596751486784</v>
      </c>
      <c r="AR91" s="6">
        <v>2774.274188248547</v>
      </c>
      <c r="AS91" s="6">
        <v>2019.1903503139331</v>
      </c>
      <c r="AT91" s="6">
        <v>1895.6816144693466</v>
      </c>
      <c r="AU91" s="6">
        <v>2035.1426861225816</v>
      </c>
      <c r="AV91" s="6">
        <v>8724.2888391544075</v>
      </c>
      <c r="AW91" s="6">
        <v>9268.3079123323732</v>
      </c>
      <c r="AX91" s="27">
        <v>4.2420332054794567</v>
      </c>
      <c r="AY91" s="27">
        <v>4.5923817397260303</v>
      </c>
      <c r="AZ91">
        <v>370</v>
      </c>
      <c r="BA91" s="9">
        <v>11</v>
      </c>
      <c r="BB91" s="4">
        <v>162</v>
      </c>
      <c r="BC91" s="9">
        <v>7</v>
      </c>
      <c r="BD91" s="9">
        <v>5</v>
      </c>
      <c r="BE91" s="4">
        <v>208</v>
      </c>
      <c r="BF91" s="9">
        <v>12</v>
      </c>
      <c r="BG91" s="9">
        <v>11</v>
      </c>
      <c r="BH91" s="24">
        <v>521.80832229076452</v>
      </c>
      <c r="BI91" s="24">
        <v>348.90935717095851</v>
      </c>
      <c r="BJ91" s="9">
        <v>8</v>
      </c>
      <c r="BK91" s="30">
        <v>32.137557506849262</v>
      </c>
      <c r="BL91" s="15">
        <v>4.4960249600000015</v>
      </c>
      <c r="BM91" s="15">
        <v>7677.7510008007494</v>
      </c>
      <c r="BN91" s="36">
        <v>130</v>
      </c>
      <c r="BO91" s="9">
        <v>0</v>
      </c>
      <c r="BP91" s="20">
        <v>2.3434722941145463</v>
      </c>
      <c r="BQ91" s="20">
        <v>138.40459039605219</v>
      </c>
    </row>
    <row r="92" spans="1:69" x14ac:dyDescent="0.25">
      <c r="A92" s="43">
        <v>41092</v>
      </c>
      <c r="B92" s="17">
        <v>2012</v>
      </c>
      <c r="C92" s="4">
        <v>7</v>
      </c>
      <c r="D92" s="4">
        <v>2</v>
      </c>
      <c r="E92" s="5">
        <v>0.85</v>
      </c>
      <c r="F92" s="5">
        <v>0.74193548387096775</v>
      </c>
      <c r="G92" s="10">
        <v>1.9205479452055094</v>
      </c>
      <c r="H92" s="17">
        <v>157</v>
      </c>
      <c r="I92" s="9">
        <v>255</v>
      </c>
      <c r="J92" s="14">
        <v>1.624203821656051</v>
      </c>
      <c r="K92" s="5">
        <v>0.56666666666666665</v>
      </c>
      <c r="L92" s="21">
        <v>98.186354727814745</v>
      </c>
      <c r="M92" s="9">
        <v>46</v>
      </c>
      <c r="N92" s="9">
        <v>56</v>
      </c>
      <c r="O92" s="9">
        <v>23</v>
      </c>
      <c r="P92" s="9">
        <v>71</v>
      </c>
      <c r="Q92" s="20">
        <v>35.80432876712333</v>
      </c>
      <c r="R92" s="20">
        <v>49.722682783561694</v>
      </c>
      <c r="S92" s="20">
        <v>16.935061519274569</v>
      </c>
      <c r="T92" s="6">
        <v>15415.257692266916</v>
      </c>
      <c r="U92" s="6">
        <v>1833.0740017675678</v>
      </c>
      <c r="V92" s="6">
        <v>2584.4129244620403</v>
      </c>
      <c r="W92" s="6">
        <v>2961.281817468494</v>
      </c>
      <c r="X92" s="6">
        <v>1282.2486557186032</v>
      </c>
      <c r="Y92" s="6">
        <v>10420.388296385347</v>
      </c>
      <c r="Z92" s="6">
        <v>3652.0415342465794</v>
      </c>
      <c r="AA92" s="6">
        <v>1143.621704021919</v>
      </c>
      <c r="AB92" s="6">
        <v>1202.3893678684944</v>
      </c>
      <c r="AC92" s="6">
        <v>1598.0056670511065</v>
      </c>
      <c r="AD92" s="6">
        <v>1184.8632261894525</v>
      </c>
      <c r="AE92" s="6">
        <v>479.23521189767564</v>
      </c>
      <c r="AF92" s="6">
        <v>2735.9485009987579</v>
      </c>
      <c r="AG92" s="6">
        <v>465.94114890410947</v>
      </c>
      <c r="AH92" s="6">
        <v>1667.3450064657548</v>
      </c>
      <c r="AI92" s="6">
        <v>2953.214125068494</v>
      </c>
      <c r="AJ92" s="6">
        <v>1343.0725979178096</v>
      </c>
      <c r="AK92" s="6">
        <v>1660.7246749248259</v>
      </c>
      <c r="AL92" s="6">
        <v>1345.3134979302627</v>
      </c>
      <c r="AM92" s="6">
        <v>501.37205105290519</v>
      </c>
      <c r="AN92" s="6">
        <v>2922.1626544481742</v>
      </c>
      <c r="AO92" s="6">
        <v>29675.957178527646</v>
      </c>
      <c r="AP92" s="6">
        <v>13597.457726695367</v>
      </c>
      <c r="AQ92" s="6">
        <v>16078.499451832278</v>
      </c>
      <c r="AR92" s="6">
        <v>2791.8462024938617</v>
      </c>
      <c r="AS92" s="6">
        <v>2041.6606739702418</v>
      </c>
      <c r="AT92" s="6">
        <v>1883.3452031079514</v>
      </c>
      <c r="AU92" s="6">
        <v>1994.0874345078339</v>
      </c>
      <c r="AV92" s="6">
        <v>8710.9395140798897</v>
      </c>
      <c r="AW92" s="6">
        <v>7367.5599377523886</v>
      </c>
      <c r="AX92" s="27">
        <v>4.014822838356169</v>
      </c>
      <c r="AY92" s="27">
        <v>4.5334976575342498</v>
      </c>
      <c r="AZ92">
        <v>353</v>
      </c>
      <c r="BA92" s="9">
        <v>10</v>
      </c>
      <c r="BB92" s="4">
        <v>157</v>
      </c>
      <c r="BC92" s="9">
        <v>8</v>
      </c>
      <c r="BD92" s="9">
        <v>5</v>
      </c>
      <c r="BE92" s="4">
        <v>196</v>
      </c>
      <c r="BF92" s="9">
        <v>11</v>
      </c>
      <c r="BG92" s="9">
        <v>11</v>
      </c>
      <c r="BH92" s="24">
        <v>565.37110935948272</v>
      </c>
      <c r="BI92" s="24">
        <v>366.15454241347527</v>
      </c>
      <c r="BJ92" s="9">
        <v>9</v>
      </c>
      <c r="BK92" s="30">
        <v>33.4260679315068</v>
      </c>
      <c r="BL92" s="15">
        <v>4.5178759813698628</v>
      </c>
      <c r="BM92" s="15">
        <v>7724.9355035832978</v>
      </c>
      <c r="BN92" s="36">
        <v>130</v>
      </c>
      <c r="BO92" s="9">
        <v>0</v>
      </c>
      <c r="BP92" s="20">
        <v>2.0813765298589337</v>
      </c>
      <c r="BQ92" s="20">
        <v>123.68076501409445</v>
      </c>
    </row>
    <row r="93" spans="1:69" x14ac:dyDescent="0.25">
      <c r="A93" s="43">
        <v>41091</v>
      </c>
      <c r="B93" s="17">
        <v>2012</v>
      </c>
      <c r="C93" s="4">
        <v>7</v>
      </c>
      <c r="D93" s="4">
        <v>1</v>
      </c>
      <c r="E93" s="5">
        <v>0.85</v>
      </c>
      <c r="F93" s="5">
        <v>0.76774193548387104</v>
      </c>
      <c r="G93" s="10">
        <v>1.9178082191781121</v>
      </c>
      <c r="H93" s="17">
        <v>162</v>
      </c>
      <c r="I93" s="9">
        <v>273</v>
      </c>
      <c r="J93" s="14">
        <v>1.6851851851851851</v>
      </c>
      <c r="K93" s="5">
        <v>0.60666666666666669</v>
      </c>
      <c r="L93" s="21">
        <v>104.49024611708492</v>
      </c>
      <c r="M93" s="9">
        <v>47</v>
      </c>
      <c r="N93" s="9">
        <v>60</v>
      </c>
      <c r="O93" s="9">
        <v>25</v>
      </c>
      <c r="P93" s="9">
        <v>76</v>
      </c>
      <c r="Q93" s="20">
        <v>38.53668139802847</v>
      </c>
      <c r="R93" s="20">
        <v>47.752011754520602</v>
      </c>
      <c r="S93" s="20">
        <v>17.273258263518404</v>
      </c>
      <c r="T93" s="6">
        <v>16927.419870967758</v>
      </c>
      <c r="U93" s="6">
        <v>1842.6731948740637</v>
      </c>
      <c r="V93" s="6">
        <v>2781.8120492797166</v>
      </c>
      <c r="W93" s="6">
        <v>3134.1108821917819</v>
      </c>
      <c r="X93" s="6">
        <v>1387.9478497569594</v>
      </c>
      <c r="Y93" s="6">
        <v>11466.222284613363</v>
      </c>
      <c r="Z93" s="6">
        <v>4123.4249095890464</v>
      </c>
      <c r="AA93" s="6">
        <v>1193.800293863015</v>
      </c>
      <c r="AB93" s="6">
        <v>1312.7676280273986</v>
      </c>
      <c r="AC93" s="6">
        <v>1737.8418856658727</v>
      </c>
      <c r="AD93" s="6">
        <v>1180.2973647528011</v>
      </c>
      <c r="AE93" s="6">
        <v>512.20820666645307</v>
      </c>
      <c r="AF93" s="6">
        <v>3199.645374394333</v>
      </c>
      <c r="AG93" s="6">
        <v>465.58871013698615</v>
      </c>
      <c r="AH93" s="6">
        <v>1897.6123791780838</v>
      </c>
      <c r="AI93" s="6">
        <v>3008.5617205479462</v>
      </c>
      <c r="AJ93" s="6">
        <v>1401.0473687671249</v>
      </c>
      <c r="AK93" s="6">
        <v>1713.1261119966296</v>
      </c>
      <c r="AL93" s="6">
        <v>1327.3094403306113</v>
      </c>
      <c r="AM93" s="6">
        <v>530.90048224511804</v>
      </c>
      <c r="AN93" s="6">
        <v>3201.4741440577818</v>
      </c>
      <c r="AO93" s="6">
        <v>32172.896075951427</v>
      </c>
      <c r="AP93" s="6">
        <v>14305.554272885945</v>
      </c>
      <c r="AQ93" s="6">
        <v>17867.341803065479</v>
      </c>
      <c r="AR93" s="6">
        <v>2796.9811215012396</v>
      </c>
      <c r="AS93" s="6">
        <v>2061.641866158378</v>
      </c>
      <c r="AT93" s="6">
        <v>1925.5974264961155</v>
      </c>
      <c r="AU93" s="6">
        <v>2048.623067768598</v>
      </c>
      <c r="AV93" s="6">
        <v>8832.8434819243303</v>
      </c>
      <c r="AW93" s="6">
        <v>9034.4983211411491</v>
      </c>
      <c r="AX93" s="27">
        <v>4.157186301369868</v>
      </c>
      <c r="AY93" s="27">
        <v>4.5196828767123316</v>
      </c>
      <c r="AZ93">
        <v>370</v>
      </c>
      <c r="BA93" s="9">
        <v>11</v>
      </c>
      <c r="BB93" s="4">
        <v>162</v>
      </c>
      <c r="BC93" s="9">
        <v>8</v>
      </c>
      <c r="BD93" s="9">
        <v>5</v>
      </c>
      <c r="BE93" s="4">
        <v>208</v>
      </c>
      <c r="BF93" s="9">
        <v>11</v>
      </c>
      <c r="BG93" s="9">
        <v>13</v>
      </c>
      <c r="BH93" s="24">
        <v>586.11308738253058</v>
      </c>
      <c r="BI93" s="24">
        <v>395.80932197136076</v>
      </c>
      <c r="BJ93" s="9">
        <v>9</v>
      </c>
      <c r="BK93" s="30">
        <v>31.921016438356119</v>
      </c>
      <c r="BL93" s="15">
        <v>4.6013110136986315</v>
      </c>
      <c r="BM93" s="15">
        <v>7879.302584476186</v>
      </c>
      <c r="BN93" s="36">
        <v>130</v>
      </c>
      <c r="BO93" s="9">
        <v>0</v>
      </c>
      <c r="BP93" s="20">
        <v>2.2676298582907255</v>
      </c>
      <c r="BQ93" s="20">
        <v>137.44109079281137</v>
      </c>
    </row>
    <row r="94" spans="1:69" x14ac:dyDescent="0.25">
      <c r="A94" s="43">
        <v>41090</v>
      </c>
      <c r="B94" s="17">
        <v>2012</v>
      </c>
      <c r="C94" s="4">
        <v>6</v>
      </c>
      <c r="D94" s="4">
        <v>7</v>
      </c>
      <c r="E94" s="5">
        <v>0.72</v>
      </c>
      <c r="F94" s="5">
        <v>0.9565217391304347</v>
      </c>
      <c r="G94" s="10">
        <v>1.9150684931507147</v>
      </c>
      <c r="H94" s="17">
        <v>177</v>
      </c>
      <c r="I94" s="9">
        <v>289</v>
      </c>
      <c r="J94" s="14">
        <v>1.6327683615819208</v>
      </c>
      <c r="K94" s="5">
        <v>0.64222222222222225</v>
      </c>
      <c r="L94" s="21">
        <v>100.32743520537858</v>
      </c>
      <c r="M94" s="9">
        <v>50</v>
      </c>
      <c r="N94" s="9">
        <v>61</v>
      </c>
      <c r="O94" s="9">
        <v>26</v>
      </c>
      <c r="P94" s="9">
        <v>74</v>
      </c>
      <c r="Q94" s="20">
        <v>39.203412164383607</v>
      </c>
      <c r="R94" s="20">
        <v>47.907862085057999</v>
      </c>
      <c r="S94" s="20">
        <v>19.086688283391357</v>
      </c>
      <c r="T94" s="6">
        <v>17757.956031352009</v>
      </c>
      <c r="U94" s="6">
        <v>1863.9623299583111</v>
      </c>
      <c r="V94" s="6">
        <v>2956.2089644354005</v>
      </c>
      <c r="W94" s="6">
        <v>2993.3073515835631</v>
      </c>
      <c r="X94" s="6">
        <v>1467.7216120727094</v>
      </c>
      <c r="Y94" s="6">
        <v>12204.680433218644</v>
      </c>
      <c r="Z94" s="6">
        <v>4351.5787502465801</v>
      </c>
      <c r="AA94" s="6">
        <v>1245.6044142115079</v>
      </c>
      <c r="AB94" s="6">
        <v>1412.4149329709605</v>
      </c>
      <c r="AC94" s="6">
        <v>1787.8715368901489</v>
      </c>
      <c r="AD94" s="6">
        <v>1066.5081339302969</v>
      </c>
      <c r="AE94" s="6">
        <v>542.17880662358846</v>
      </c>
      <c r="AF94" s="6">
        <v>3613.0396199850147</v>
      </c>
      <c r="AG94" s="6">
        <v>512.78900276712307</v>
      </c>
      <c r="AH94" s="6">
        <v>2045.8330332931525</v>
      </c>
      <c r="AI94" s="6">
        <v>3223.6806272602744</v>
      </c>
      <c r="AJ94" s="6">
        <v>1423.2705444821934</v>
      </c>
      <c r="AK94" s="6">
        <v>1815.456792862765</v>
      </c>
      <c r="AL94" s="6">
        <v>1262.5522564272903</v>
      </c>
      <c r="AM94" s="6">
        <v>548.10160666395632</v>
      </c>
      <c r="AN94" s="6">
        <v>3579.4625518487314</v>
      </c>
      <c r="AO94" s="6">
        <v>33837.08966654211</v>
      </c>
      <c r="AP94" s="6">
        <v>14439.907061489719</v>
      </c>
      <c r="AQ94" s="6">
        <v>19397.182605052389</v>
      </c>
      <c r="AR94" s="6">
        <v>2838.7066476675627</v>
      </c>
      <c r="AS94" s="6">
        <v>2185.1683626267968</v>
      </c>
      <c r="AT94" s="6">
        <v>1959.9713197691735</v>
      </c>
      <c r="AU94" s="6">
        <v>2070.9727928576235</v>
      </c>
      <c r="AV94" s="6">
        <v>9054.819122921157</v>
      </c>
      <c r="AW94" s="6">
        <v>10342.363482131232</v>
      </c>
      <c r="AX94" s="27">
        <v>4.2995207013698673</v>
      </c>
      <c r="AY94" s="27">
        <v>4.5779637808219205</v>
      </c>
      <c r="AZ94">
        <v>388</v>
      </c>
      <c r="BA94" s="9">
        <v>12</v>
      </c>
      <c r="BB94" s="4">
        <v>177</v>
      </c>
      <c r="BC94" s="9">
        <v>8</v>
      </c>
      <c r="BD94" s="9">
        <v>7</v>
      </c>
      <c r="BE94" s="4">
        <v>211</v>
      </c>
      <c r="BF94" s="9">
        <v>13</v>
      </c>
      <c r="BG94" s="9">
        <v>11</v>
      </c>
      <c r="BH94" s="24">
        <v>628.5794854314978</v>
      </c>
      <c r="BI94" s="24">
        <v>386.33840501733096</v>
      </c>
      <c r="BJ94" s="9">
        <v>9</v>
      </c>
      <c r="BK94" s="30">
        <v>30.961580328767077</v>
      </c>
      <c r="BL94" s="15">
        <v>4.5175856076712337</v>
      </c>
      <c r="BM94" s="15">
        <v>7593.3330600752015</v>
      </c>
      <c r="BN94" s="36">
        <v>122</v>
      </c>
      <c r="BO94" s="9">
        <v>0</v>
      </c>
      <c r="BP94" s="20">
        <v>2.5545017519434721</v>
      </c>
      <c r="BQ94" s="20">
        <v>158.99330004141302</v>
      </c>
    </row>
    <row r="95" spans="1:69" x14ac:dyDescent="0.25">
      <c r="A95" s="43">
        <v>41089</v>
      </c>
      <c r="B95" s="17">
        <v>2012</v>
      </c>
      <c r="C95" s="4">
        <v>6</v>
      </c>
      <c r="D95" s="4">
        <v>6</v>
      </c>
      <c r="E95" s="5">
        <v>0.72</v>
      </c>
      <c r="F95" s="5">
        <v>1</v>
      </c>
      <c r="G95" s="10">
        <v>1.9123287671233173</v>
      </c>
      <c r="H95" s="17">
        <v>186</v>
      </c>
      <c r="I95" s="9">
        <v>321</v>
      </c>
      <c r="J95" s="14">
        <v>1.7258064516129032</v>
      </c>
      <c r="K95" s="5">
        <v>0.71333333333333337</v>
      </c>
      <c r="L95" s="21">
        <v>100.88536406539997</v>
      </c>
      <c r="M95" s="9">
        <v>60</v>
      </c>
      <c r="N95" s="9">
        <v>74</v>
      </c>
      <c r="O95" s="9">
        <v>28</v>
      </c>
      <c r="P95" s="9">
        <v>82</v>
      </c>
      <c r="Q95" s="20">
        <v>34.875196803925611</v>
      </c>
      <c r="R95" s="20">
        <v>52.625451853620412</v>
      </c>
      <c r="S95" s="20">
        <v>19.284584884851338</v>
      </c>
      <c r="T95" s="6">
        <v>18764.677716164395</v>
      </c>
      <c r="U95" s="6">
        <v>2014.0760810958932</v>
      </c>
      <c r="V95" s="6">
        <v>3105.8812108799989</v>
      </c>
      <c r="W95" s="6">
        <v>2838.3973308493159</v>
      </c>
      <c r="X95" s="6">
        <v>1600.3209110794514</v>
      </c>
      <c r="Y95" s="6">
        <v>13234.154344451523</v>
      </c>
      <c r="Z95" s="6">
        <v>4673.2763717260323</v>
      </c>
      <c r="AA95" s="6">
        <v>1473.5126519013716</v>
      </c>
      <c r="AB95" s="6">
        <v>1581.3359605578096</v>
      </c>
      <c r="AC95" s="6">
        <v>1861.7691094573042</v>
      </c>
      <c r="AD95" s="6">
        <v>1073.8389205834435</v>
      </c>
      <c r="AE95" s="6">
        <v>579.75685225336815</v>
      </c>
      <c r="AF95" s="6">
        <v>4212.7601018910973</v>
      </c>
      <c r="AG95" s="6">
        <v>562.78331043287665</v>
      </c>
      <c r="AH95" s="6">
        <v>2122.2986517041113</v>
      </c>
      <c r="AI95" s="6">
        <v>3458.1818799452067</v>
      </c>
      <c r="AJ95" s="6">
        <v>1590.655560065755</v>
      </c>
      <c r="AK95" s="6">
        <v>1909.7802698125511</v>
      </c>
      <c r="AL95" s="6">
        <v>1214.2503273848656</v>
      </c>
      <c r="AM95" s="6">
        <v>567.23405583513818</v>
      </c>
      <c r="AN95" s="6">
        <v>4042.6547491153951</v>
      </c>
      <c r="AO95" s="6">
        <v>36240.798183593448</v>
      </c>
      <c r="AP95" s="6">
        <v>14751.228988135435</v>
      </c>
      <c r="AQ95" s="6">
        <v>21489.569195458014</v>
      </c>
      <c r="AR95" s="6">
        <v>2825.6736274753798</v>
      </c>
      <c r="AS95" s="6">
        <v>2260.9118222498455</v>
      </c>
      <c r="AT95" s="6">
        <v>2010.0022306344827</v>
      </c>
      <c r="AU95" s="6">
        <v>2163.8221446119123</v>
      </c>
      <c r="AV95" s="6">
        <v>9260.4098249716208</v>
      </c>
      <c r="AW95" s="6">
        <v>12229.15937048639</v>
      </c>
      <c r="AX95" s="27">
        <v>4.0807702356164421</v>
      </c>
      <c r="AY95" s="27">
        <v>4.5551366712328791</v>
      </c>
      <c r="AZ95">
        <v>430</v>
      </c>
      <c r="BA95" s="9">
        <v>14</v>
      </c>
      <c r="BB95" s="4">
        <v>186</v>
      </c>
      <c r="BC95" s="9">
        <v>8</v>
      </c>
      <c r="BD95" s="9">
        <v>7</v>
      </c>
      <c r="BE95" s="4">
        <v>244</v>
      </c>
      <c r="BF95" s="9">
        <v>13</v>
      </c>
      <c r="BG95" s="9">
        <v>14</v>
      </c>
      <c r="BH95" s="24">
        <v>608.43543974264242</v>
      </c>
      <c r="BI95" s="24">
        <v>388.99529435221774</v>
      </c>
      <c r="BJ95" s="9">
        <v>9</v>
      </c>
      <c r="BK95" s="30">
        <v>30.965555178082148</v>
      </c>
      <c r="BL95" s="15">
        <v>4.2051344131506854</v>
      </c>
      <c r="BM95" s="15">
        <v>7387.025480797929</v>
      </c>
      <c r="BN95" s="36">
        <v>122</v>
      </c>
      <c r="BO95" s="9">
        <v>1</v>
      </c>
      <c r="BP95" s="20">
        <v>2.9090963949317206</v>
      </c>
      <c r="BQ95" s="20">
        <v>176.14400979883618</v>
      </c>
    </row>
    <row r="96" spans="1:69" x14ac:dyDescent="0.25">
      <c r="A96" s="43">
        <v>41088</v>
      </c>
      <c r="B96" s="17">
        <v>2012</v>
      </c>
      <c r="C96" s="4">
        <v>6</v>
      </c>
      <c r="D96" s="4">
        <v>5</v>
      </c>
      <c r="E96" s="5">
        <v>0.72</v>
      </c>
      <c r="F96" s="5">
        <v>0.84347826086956512</v>
      </c>
      <c r="G96" s="10">
        <v>1.90958904109592</v>
      </c>
      <c r="H96" s="17">
        <v>147</v>
      </c>
      <c r="I96" s="9">
        <v>241</v>
      </c>
      <c r="J96" s="14">
        <v>1.6394557823129252</v>
      </c>
      <c r="K96" s="5">
        <v>0.53555555555555556</v>
      </c>
      <c r="L96" s="21">
        <v>102.63043204084072</v>
      </c>
      <c r="M96" s="9">
        <v>43</v>
      </c>
      <c r="N96" s="9">
        <v>52</v>
      </c>
      <c r="O96" s="9">
        <v>20</v>
      </c>
      <c r="P96" s="9">
        <v>64</v>
      </c>
      <c r="Q96" s="20">
        <v>36.31718136986305</v>
      </c>
      <c r="R96" s="20">
        <v>54.986287861479511</v>
      </c>
      <c r="S96" s="20">
        <v>19.013746815000022</v>
      </c>
      <c r="T96" s="6">
        <v>15086.673510003586</v>
      </c>
      <c r="U96" s="6">
        <v>1672.6706954329975</v>
      </c>
      <c r="V96" s="6">
        <v>2476.2790263373136</v>
      </c>
      <c r="W96" s="6">
        <v>2973.0617715945214</v>
      </c>
      <c r="X96" s="6">
        <v>1339.5320420399569</v>
      </c>
      <c r="Y96" s="6">
        <v>9970.4713654647931</v>
      </c>
      <c r="Z96" s="6">
        <v>3450.1322301369896</v>
      </c>
      <c r="AA96" s="6">
        <v>1099.7257572295903</v>
      </c>
      <c r="AB96" s="6">
        <v>1216.8797961600014</v>
      </c>
      <c r="AC96" s="6">
        <v>1611.1638928450589</v>
      </c>
      <c r="AD96" s="6">
        <v>1053.8245244855968</v>
      </c>
      <c r="AE96" s="6">
        <v>453.95757000823653</v>
      </c>
      <c r="AF96" s="6">
        <v>2647.7917961876888</v>
      </c>
      <c r="AG96" s="6">
        <v>413.60174906301359</v>
      </c>
      <c r="AH96" s="6">
        <v>1588.360731002741</v>
      </c>
      <c r="AI96" s="6">
        <v>2582.7517844383569</v>
      </c>
      <c r="AJ96" s="6">
        <v>1277.5346772164401</v>
      </c>
      <c r="AK96" s="6">
        <v>1730.4175466344166</v>
      </c>
      <c r="AL96" s="6">
        <v>1256.9235609281436</v>
      </c>
      <c r="AM96" s="6">
        <v>474.55045691823818</v>
      </c>
      <c r="AN96" s="6">
        <v>2400.3573772397531</v>
      </c>
      <c r="AO96" s="6">
        <v>28388.330930683722</v>
      </c>
      <c r="AP96" s="6">
        <v>13369.710391791483</v>
      </c>
      <c r="AQ96" s="6">
        <v>15018.620538892235</v>
      </c>
      <c r="AR96" s="6">
        <v>2790.5978087681924</v>
      </c>
      <c r="AS96" s="6">
        <v>2001.3910924810157</v>
      </c>
      <c r="AT96" s="6">
        <v>1897.2213353138268</v>
      </c>
      <c r="AU96" s="6">
        <v>2037.3407378874942</v>
      </c>
      <c r="AV96" s="6">
        <v>8726.5509744505289</v>
      </c>
      <c r="AW96" s="6">
        <v>6292.0695644417101</v>
      </c>
      <c r="AX96" s="27">
        <v>4.1978958904109636</v>
      </c>
      <c r="AY96" s="27">
        <v>4.2800167808219198</v>
      </c>
      <c r="AZ96">
        <v>326</v>
      </c>
      <c r="BA96" s="9">
        <v>10</v>
      </c>
      <c r="BB96" s="4">
        <v>147</v>
      </c>
      <c r="BC96" s="9">
        <v>7</v>
      </c>
      <c r="BD96" s="9">
        <v>5</v>
      </c>
      <c r="BE96" s="4">
        <v>179</v>
      </c>
      <c r="BF96" s="9">
        <v>10</v>
      </c>
      <c r="BG96" s="9">
        <v>11</v>
      </c>
      <c r="BH96" s="24">
        <v>554.19370122218697</v>
      </c>
      <c r="BI96" s="24">
        <v>365.90986443640628</v>
      </c>
      <c r="BJ96" s="9">
        <v>9</v>
      </c>
      <c r="BK96" s="30">
        <v>32.864968068493098</v>
      </c>
      <c r="BL96" s="15">
        <v>4.2225934027397267</v>
      </c>
      <c r="BM96" s="15">
        <v>7516.2881040228167</v>
      </c>
      <c r="BN96" s="36">
        <v>122</v>
      </c>
      <c r="BO96" s="9">
        <v>0</v>
      </c>
      <c r="BP96" s="20">
        <v>1.9981432764470632</v>
      </c>
      <c r="BQ96" s="20">
        <v>123.10344704010029</v>
      </c>
    </row>
    <row r="97" spans="1:69" x14ac:dyDescent="0.25">
      <c r="A97" s="43">
        <v>41087</v>
      </c>
      <c r="B97" s="17">
        <v>2012</v>
      </c>
      <c r="C97" s="4">
        <v>6</v>
      </c>
      <c r="D97" s="4">
        <v>4</v>
      </c>
      <c r="E97" s="5">
        <v>0.72</v>
      </c>
      <c r="F97" s="5">
        <v>0.79130434782608694</v>
      </c>
      <c r="G97" s="10">
        <v>1.9068493150685226</v>
      </c>
      <c r="H97" s="17">
        <v>142</v>
      </c>
      <c r="I97" s="9">
        <v>229</v>
      </c>
      <c r="J97" s="14">
        <v>1.6126760563380282</v>
      </c>
      <c r="K97" s="5">
        <v>0.50888888888888884</v>
      </c>
      <c r="L97" s="21">
        <v>100.68265114103808</v>
      </c>
      <c r="M97" s="9">
        <v>42</v>
      </c>
      <c r="N97" s="9">
        <v>48</v>
      </c>
      <c r="O97" s="9">
        <v>21</v>
      </c>
      <c r="P97" s="9">
        <v>63</v>
      </c>
      <c r="Q97" s="20">
        <v>37.840860105936109</v>
      </c>
      <c r="R97" s="20">
        <v>49.609529562739766</v>
      </c>
      <c r="S97" s="20">
        <v>18.100517365479469</v>
      </c>
      <c r="T97" s="6">
        <v>14296.936462027406</v>
      </c>
      <c r="U97" s="6">
        <v>1624.1771609195971</v>
      </c>
      <c r="V97" s="6">
        <v>2320.780341413888</v>
      </c>
      <c r="W97" s="6">
        <v>2732.154519846576</v>
      </c>
      <c r="X97" s="6">
        <v>1208.2278242271063</v>
      </c>
      <c r="Y97" s="6">
        <v>9659.9509374594345</v>
      </c>
      <c r="Z97" s="6">
        <v>3405.6774095342498</v>
      </c>
      <c r="AA97" s="6">
        <v>1041.8001208175351</v>
      </c>
      <c r="AB97" s="6">
        <v>1140.3325940252066</v>
      </c>
      <c r="AC97" s="6">
        <v>1468.9139826849041</v>
      </c>
      <c r="AD97" s="6">
        <v>1081.1373597868685</v>
      </c>
      <c r="AE97" s="6">
        <v>463.67468581267985</v>
      </c>
      <c r="AF97" s="6">
        <v>2574.0840960925398</v>
      </c>
      <c r="AG97" s="6">
        <v>405.95732699178069</v>
      </c>
      <c r="AH97" s="6">
        <v>1563.3853138410968</v>
      </c>
      <c r="AI97" s="6">
        <v>2692.8181774246582</v>
      </c>
      <c r="AJ97" s="6">
        <v>1154.6473822684941</v>
      </c>
      <c r="AK97" s="6">
        <v>1490.9477243316496</v>
      </c>
      <c r="AL97" s="6">
        <v>1254.1109421168892</v>
      </c>
      <c r="AM97" s="6">
        <v>440.16319293933185</v>
      </c>
      <c r="AN97" s="6">
        <v>2631.5863411381583</v>
      </c>
      <c r="AO97" s="6">
        <v>27325.731947850025</v>
      </c>
      <c r="AP97" s="6">
        <v>12460.110573159895</v>
      </c>
      <c r="AQ97" s="6">
        <v>14865.621374690132</v>
      </c>
      <c r="AR97" s="6">
        <v>2764.7168628604704</v>
      </c>
      <c r="AS97" s="6">
        <v>1913.5414151954722</v>
      </c>
      <c r="AT97" s="6">
        <v>1878.0408335109078</v>
      </c>
      <c r="AU97" s="6">
        <v>1977.6441844932888</v>
      </c>
      <c r="AV97" s="6">
        <v>8533.9432960601389</v>
      </c>
      <c r="AW97" s="6">
        <v>6331.6780786299914</v>
      </c>
      <c r="AX97" s="27">
        <v>4.285615331506853</v>
      </c>
      <c r="AY97" s="27">
        <v>4.5230062465753447</v>
      </c>
      <c r="AZ97">
        <v>316</v>
      </c>
      <c r="BA97" s="9">
        <v>9</v>
      </c>
      <c r="BB97" s="4">
        <v>142</v>
      </c>
      <c r="BC97" s="9">
        <v>6</v>
      </c>
      <c r="BD97" s="9">
        <v>4</v>
      </c>
      <c r="BE97" s="4">
        <v>174</v>
      </c>
      <c r="BF97" s="9">
        <v>9</v>
      </c>
      <c r="BG97" s="9">
        <v>11</v>
      </c>
      <c r="BH97" s="24">
        <v>440.92694968222327</v>
      </c>
      <c r="BI97" s="24">
        <v>346.40529060740835</v>
      </c>
      <c r="BJ97" s="9">
        <v>7</v>
      </c>
      <c r="BK97" s="30">
        <v>33.158357917808175</v>
      </c>
      <c r="BL97" s="15">
        <v>4.4071902115068502</v>
      </c>
      <c r="BM97" s="15">
        <v>7279.1763120387095</v>
      </c>
      <c r="BN97" s="36">
        <v>122</v>
      </c>
      <c r="BO97" s="9">
        <v>0</v>
      </c>
      <c r="BP97" s="20">
        <v>2.0422120219982216</v>
      </c>
      <c r="BQ97" s="20">
        <v>121.84935553024698</v>
      </c>
    </row>
    <row r="98" spans="1:69" x14ac:dyDescent="0.25">
      <c r="A98" s="43">
        <v>41086</v>
      </c>
      <c r="B98" s="17">
        <v>2012</v>
      </c>
      <c r="C98" s="4">
        <v>6</v>
      </c>
      <c r="D98" s="4">
        <v>3</v>
      </c>
      <c r="E98" s="5">
        <v>0.72</v>
      </c>
      <c r="F98" s="5">
        <v>0.65217391304347827</v>
      </c>
      <c r="G98" s="10">
        <v>1.9041095890411253</v>
      </c>
      <c r="H98" s="17">
        <v>122</v>
      </c>
      <c r="I98" s="9">
        <v>212</v>
      </c>
      <c r="J98" s="14">
        <v>1.7377049180327868</v>
      </c>
      <c r="K98" s="5">
        <v>0.47111111111111109</v>
      </c>
      <c r="L98" s="21">
        <v>102.04441988302962</v>
      </c>
      <c r="M98" s="9">
        <v>36</v>
      </c>
      <c r="N98" s="9">
        <v>44</v>
      </c>
      <c r="O98" s="9">
        <v>18</v>
      </c>
      <c r="P98" s="9">
        <v>59</v>
      </c>
      <c r="Q98" s="20">
        <v>38.767853369863062</v>
      </c>
      <c r="R98" s="20">
        <v>50.059981676712376</v>
      </c>
      <c r="S98" s="20">
        <v>18.317021145484116</v>
      </c>
      <c r="T98" s="6">
        <v>12449.419225729613</v>
      </c>
      <c r="U98" s="6">
        <v>1310.3609767718897</v>
      </c>
      <c r="V98" s="6">
        <v>1932.6171216200109</v>
      </c>
      <c r="W98" s="6">
        <v>2829.5455532054807</v>
      </c>
      <c r="X98" s="6">
        <v>964.85119298630093</v>
      </c>
      <c r="Y98" s="6">
        <v>8032.7663346897107</v>
      </c>
      <c r="Z98" s="6">
        <v>3101.4282695890447</v>
      </c>
      <c r="AA98" s="6">
        <v>901.07967018082275</v>
      </c>
      <c r="AB98" s="6">
        <v>1080.7042475835628</v>
      </c>
      <c r="AC98" s="6">
        <v>1198.5651661577754</v>
      </c>
      <c r="AD98" s="6">
        <v>1079.0021289576243</v>
      </c>
      <c r="AE98" s="6">
        <v>369.33387894071438</v>
      </c>
      <c r="AF98" s="6">
        <v>2436.3110132973165</v>
      </c>
      <c r="AG98" s="6">
        <v>382.56926399999992</v>
      </c>
      <c r="AH98" s="6">
        <v>1452.95084010959</v>
      </c>
      <c r="AI98" s="6">
        <v>2454.8251621917816</v>
      </c>
      <c r="AJ98" s="6">
        <v>1129.053127890412</v>
      </c>
      <c r="AK98" s="6">
        <v>1331.5170609281688</v>
      </c>
      <c r="AL98" s="6">
        <v>1246.2488221433657</v>
      </c>
      <c r="AM98" s="6">
        <v>391.87791073448051</v>
      </c>
      <c r="AN98" s="6">
        <v>2449.7546003857683</v>
      </c>
      <c r="AO98" s="6">
        <v>24262.390784046718</v>
      </c>
      <c r="AP98" s="6">
        <v>11343.558835673919</v>
      </c>
      <c r="AQ98" s="6">
        <v>12918.831948372796</v>
      </c>
      <c r="AR98" s="6">
        <v>2690.9499891508494</v>
      </c>
      <c r="AS98" s="6">
        <v>1706.1220134362316</v>
      </c>
      <c r="AT98" s="6">
        <v>1734.6506192668885</v>
      </c>
      <c r="AU98" s="6">
        <v>1835.6445226582077</v>
      </c>
      <c r="AV98" s="6">
        <v>7967.3671445121781</v>
      </c>
      <c r="AW98" s="6">
        <v>4951.464803860621</v>
      </c>
      <c r="AX98" s="27">
        <v>4.1340854794520592</v>
      </c>
      <c r="AY98" s="27">
        <v>4.4145979452054824</v>
      </c>
      <c r="AZ98">
        <v>279</v>
      </c>
      <c r="BA98" s="9">
        <v>8</v>
      </c>
      <c r="BB98" s="4">
        <v>122</v>
      </c>
      <c r="BC98" s="9">
        <v>5</v>
      </c>
      <c r="BD98" s="9">
        <v>4</v>
      </c>
      <c r="BE98" s="4">
        <v>157</v>
      </c>
      <c r="BF98" s="9">
        <v>8</v>
      </c>
      <c r="BG98" s="9">
        <v>8</v>
      </c>
      <c r="BH98" s="24">
        <v>422.48462959267317</v>
      </c>
      <c r="BI98" s="24">
        <v>269.74789034966767</v>
      </c>
      <c r="BJ98" s="9">
        <v>7</v>
      </c>
      <c r="BK98" s="30">
        <v>32.166449383561599</v>
      </c>
      <c r="BL98" s="15">
        <v>4.473022339726028</v>
      </c>
      <c r="BM98" s="15">
        <v>7307.5564956271501</v>
      </c>
      <c r="BN98" s="36">
        <v>122</v>
      </c>
      <c r="BO98" s="9">
        <v>0</v>
      </c>
      <c r="BP98" s="20">
        <v>1.7678730169384853</v>
      </c>
      <c r="BQ98" s="20">
        <v>105.89206515059668</v>
      </c>
    </row>
    <row r="99" spans="1:69" x14ac:dyDescent="0.25">
      <c r="A99" s="43">
        <v>41085</v>
      </c>
      <c r="B99" s="17">
        <v>2012</v>
      </c>
      <c r="C99" s="4">
        <v>6</v>
      </c>
      <c r="D99" s="4">
        <v>2</v>
      </c>
      <c r="E99" s="5">
        <v>0.72</v>
      </c>
      <c r="F99" s="5">
        <v>0.65217391304347827</v>
      </c>
      <c r="G99" s="10">
        <v>1.9013698630137279</v>
      </c>
      <c r="H99" s="17">
        <v>116</v>
      </c>
      <c r="I99" s="9">
        <v>197</v>
      </c>
      <c r="J99" s="14">
        <v>1.6982758620689655</v>
      </c>
      <c r="K99" s="5">
        <v>0.43777777777777777</v>
      </c>
      <c r="L99" s="21">
        <v>102.07688970857045</v>
      </c>
      <c r="M99" s="9">
        <v>35</v>
      </c>
      <c r="N99" s="9">
        <v>45</v>
      </c>
      <c r="O99" s="9">
        <v>17</v>
      </c>
      <c r="P99" s="9">
        <v>51</v>
      </c>
      <c r="Q99" s="20">
        <v>38.284092690411008</v>
      </c>
      <c r="R99" s="20">
        <v>49.19771512689772</v>
      </c>
      <c r="S99" s="20">
        <v>18.98305924931509</v>
      </c>
      <c r="T99" s="6">
        <v>11840.919206194172</v>
      </c>
      <c r="U99" s="6">
        <v>1291.4799780821934</v>
      </c>
      <c r="V99" s="6">
        <v>1910.8775263904697</v>
      </c>
      <c r="W99" s="6">
        <v>2795.0612745205485</v>
      </c>
      <c r="X99" s="6">
        <v>972.86333144204855</v>
      </c>
      <c r="Y99" s="6">
        <v>7453.5970519232987</v>
      </c>
      <c r="Z99" s="6">
        <v>3062.7274152328805</v>
      </c>
      <c r="AA99" s="6">
        <v>836.36115715726123</v>
      </c>
      <c r="AB99" s="6">
        <v>968.13602171506955</v>
      </c>
      <c r="AC99" s="6">
        <v>1165.8831989431003</v>
      </c>
      <c r="AD99" s="6">
        <v>1072.660510496981</v>
      </c>
      <c r="AE99" s="6">
        <v>382.16647758984669</v>
      </c>
      <c r="AF99" s="6">
        <v>2246.5144070752835</v>
      </c>
      <c r="AG99" s="6">
        <v>362.46776764931502</v>
      </c>
      <c r="AH99" s="6">
        <v>1276.7432823232887</v>
      </c>
      <c r="AI99" s="6">
        <v>2164.0386312328774</v>
      </c>
      <c r="AJ99" s="6">
        <v>998.18458283835719</v>
      </c>
      <c r="AK99" s="6">
        <v>1240.3456698884947</v>
      </c>
      <c r="AL99" s="6">
        <v>1271.2119176012288</v>
      </c>
      <c r="AM99" s="6">
        <v>379.41579482237097</v>
      </c>
      <c r="AN99" s="6">
        <v>1910.4608817317435</v>
      </c>
      <c r="AO99" s="6">
        <v>22801.058042425415</v>
      </c>
      <c r="AP99" s="6">
        <v>11190.48570169509</v>
      </c>
      <c r="AQ99" s="6">
        <v>11610.572340730327</v>
      </c>
      <c r="AR99" s="6">
        <v>2696.6674692406805</v>
      </c>
      <c r="AS99" s="6">
        <v>1733.6932399547347</v>
      </c>
      <c r="AT99" s="6">
        <v>1756.3454083591882</v>
      </c>
      <c r="AU99" s="6">
        <v>1853.62399049445</v>
      </c>
      <c r="AV99" s="6">
        <v>8040.3301080490546</v>
      </c>
      <c r="AW99" s="6">
        <v>3570.2422326812703</v>
      </c>
      <c r="AX99" s="27">
        <v>4.1546475616438405</v>
      </c>
      <c r="AY99" s="27">
        <v>4.3467433561643869</v>
      </c>
      <c r="AZ99">
        <v>264</v>
      </c>
      <c r="BA99" s="9">
        <v>8</v>
      </c>
      <c r="BB99" s="4">
        <v>116</v>
      </c>
      <c r="BC99" s="9">
        <v>5</v>
      </c>
      <c r="BD99" s="9">
        <v>4</v>
      </c>
      <c r="BE99" s="4">
        <v>148</v>
      </c>
      <c r="BF99" s="9">
        <v>8</v>
      </c>
      <c r="BG99" s="9">
        <v>9</v>
      </c>
      <c r="BH99" s="24">
        <v>440.59671716532415</v>
      </c>
      <c r="BI99" s="24">
        <v>301.02752148316739</v>
      </c>
      <c r="BJ99" s="9">
        <v>6</v>
      </c>
      <c r="BK99" s="30">
        <v>31.688500219178039</v>
      </c>
      <c r="BL99" s="15">
        <v>4.3365371353424669</v>
      </c>
      <c r="BM99" s="15">
        <v>7296.2676780113034</v>
      </c>
      <c r="BN99" s="36">
        <v>122</v>
      </c>
      <c r="BO99" s="9">
        <v>0</v>
      </c>
      <c r="BP99" s="20">
        <v>1.5913029583222398</v>
      </c>
      <c r="BQ99" s="20">
        <v>95.168625743691209</v>
      </c>
    </row>
    <row r="100" spans="1:69" x14ac:dyDescent="0.25">
      <c r="A100" s="43">
        <v>41084</v>
      </c>
      <c r="B100" s="17">
        <v>2012</v>
      </c>
      <c r="C100" s="4">
        <v>6</v>
      </c>
      <c r="D100" s="4">
        <v>1</v>
      </c>
      <c r="E100" s="5">
        <v>0.72</v>
      </c>
      <c r="F100" s="5">
        <v>0.68695652173913047</v>
      </c>
      <c r="G100" s="10">
        <v>1.8986301369863305</v>
      </c>
      <c r="H100" s="17">
        <v>124</v>
      </c>
      <c r="I100" s="9">
        <v>207</v>
      </c>
      <c r="J100" s="14">
        <v>1.6693548387096775</v>
      </c>
      <c r="K100" s="5">
        <v>0.46</v>
      </c>
      <c r="L100" s="21">
        <v>103.51065085407988</v>
      </c>
      <c r="M100" s="9">
        <v>35</v>
      </c>
      <c r="N100" s="9">
        <v>44</v>
      </c>
      <c r="O100" s="9">
        <v>18</v>
      </c>
      <c r="P100" s="9">
        <v>53</v>
      </c>
      <c r="Q100" s="20">
        <v>39.114258261141018</v>
      </c>
      <c r="R100" s="20">
        <v>52.660072267397318</v>
      </c>
      <c r="S100" s="20">
        <v>18.825526612230572</v>
      </c>
      <c r="T100" s="6">
        <v>12835.320705905906</v>
      </c>
      <c r="U100" s="6">
        <v>1467.2015162930338</v>
      </c>
      <c r="V100" s="6">
        <v>2127.700237634629</v>
      </c>
      <c r="W100" s="6">
        <v>2892.4446916602742</v>
      </c>
      <c r="X100" s="6">
        <v>1013.1987804879664</v>
      </c>
      <c r="Y100" s="6">
        <v>8269.1785124160706</v>
      </c>
      <c r="Z100" s="6">
        <v>3090.0264026301402</v>
      </c>
      <c r="AA100" s="6">
        <v>947.88130081315171</v>
      </c>
      <c r="AB100" s="6">
        <v>997.75291044822029</v>
      </c>
      <c r="AC100" s="6">
        <v>1214.0621734960423</v>
      </c>
      <c r="AD100" s="6">
        <v>1068.4224583754503</v>
      </c>
      <c r="AE100" s="6">
        <v>370.52286005011536</v>
      </c>
      <c r="AF100" s="6">
        <v>2382.6531219699041</v>
      </c>
      <c r="AG100" s="6">
        <v>372.10516678356151</v>
      </c>
      <c r="AH100" s="6">
        <v>1397.458637852056</v>
      </c>
      <c r="AI100" s="6">
        <v>2262.2260130136992</v>
      </c>
      <c r="AJ100" s="6">
        <v>1102.1999900054805</v>
      </c>
      <c r="AK100" s="6">
        <v>1298.3754605509591</v>
      </c>
      <c r="AL100" s="6">
        <v>1253.2525242414863</v>
      </c>
      <c r="AM100" s="6">
        <v>397.27179109660796</v>
      </c>
      <c r="AN100" s="6">
        <v>2185.0900317657433</v>
      </c>
      <c r="AO100" s="6">
        <v>24472.172643745245</v>
      </c>
      <c r="AP100" s="6">
        <v>11635.250977593532</v>
      </c>
      <c r="AQ100" s="6">
        <v>12836.921666151718</v>
      </c>
      <c r="AR100" s="6">
        <v>2720.2912069597232</v>
      </c>
      <c r="AS100" s="6">
        <v>1727.6374699268385</v>
      </c>
      <c r="AT100" s="6">
        <v>1763.6937858815888</v>
      </c>
      <c r="AU100" s="6">
        <v>1844.7840361124227</v>
      </c>
      <c r="AV100" s="6">
        <v>8056.406498880574</v>
      </c>
      <c r="AW100" s="6">
        <v>4780.515167271139</v>
      </c>
      <c r="AX100" s="27">
        <v>4.0535159671232917</v>
      </c>
      <c r="AY100" s="27">
        <v>4.4410453013698659</v>
      </c>
      <c r="AZ100">
        <v>274</v>
      </c>
      <c r="BA100" s="9">
        <v>8</v>
      </c>
      <c r="BB100" s="4">
        <v>124</v>
      </c>
      <c r="BC100" s="9">
        <v>7</v>
      </c>
      <c r="BD100" s="9">
        <v>4</v>
      </c>
      <c r="BE100" s="4">
        <v>150</v>
      </c>
      <c r="BF100" s="9">
        <v>8</v>
      </c>
      <c r="BG100" s="9">
        <v>8</v>
      </c>
      <c r="BH100" s="24">
        <v>535.21597425493212</v>
      </c>
      <c r="BI100" s="24">
        <v>282.98746580497152</v>
      </c>
      <c r="BJ100" s="9">
        <v>6</v>
      </c>
      <c r="BK100" s="30">
        <v>32.849697999999954</v>
      </c>
      <c r="BL100" s="15">
        <v>4.2616322663013708</v>
      </c>
      <c r="BM100" s="15">
        <v>7390.3526398449894</v>
      </c>
      <c r="BN100" s="36">
        <v>122</v>
      </c>
      <c r="BO100" s="9">
        <v>0</v>
      </c>
      <c r="BP100" s="20">
        <v>1.7369836449943705</v>
      </c>
      <c r="BQ100" s="20">
        <v>105.22066939468621</v>
      </c>
    </row>
    <row r="101" spans="1:69" x14ac:dyDescent="0.25">
      <c r="A101" s="43">
        <v>41083</v>
      </c>
      <c r="B101" s="17">
        <v>2012</v>
      </c>
      <c r="C101" s="4">
        <v>6</v>
      </c>
      <c r="D101" s="4">
        <v>7</v>
      </c>
      <c r="E101" s="5">
        <v>0.72</v>
      </c>
      <c r="F101" s="5">
        <v>0.9565217391304347</v>
      </c>
      <c r="G101" s="10">
        <v>1.8958904109589332</v>
      </c>
      <c r="H101" s="17">
        <v>175</v>
      </c>
      <c r="I101" s="9">
        <v>283</v>
      </c>
      <c r="J101" s="14">
        <v>1.6171428571428572</v>
      </c>
      <c r="K101" s="5">
        <v>0.62888888888888894</v>
      </c>
      <c r="L101" s="21">
        <v>101.21918073846685</v>
      </c>
      <c r="M101" s="9">
        <v>52</v>
      </c>
      <c r="N101" s="9">
        <v>64</v>
      </c>
      <c r="O101" s="9">
        <v>25</v>
      </c>
      <c r="P101" s="9">
        <v>75</v>
      </c>
      <c r="Q101" s="20">
        <v>37.406767285781811</v>
      </c>
      <c r="R101" s="20">
        <v>52.838924405128829</v>
      </c>
      <c r="S101" s="20">
        <v>17.701390415342484</v>
      </c>
      <c r="T101" s="6">
        <v>17713.356629231697</v>
      </c>
      <c r="U101" s="6">
        <v>1999.5555602144154</v>
      </c>
      <c r="V101" s="6">
        <v>2791.179044074805</v>
      </c>
      <c r="W101" s="6">
        <v>2949.6905106410964</v>
      </c>
      <c r="X101" s="6">
        <v>1429.8597736321137</v>
      </c>
      <c r="Y101" s="6">
        <v>12542.182861098099</v>
      </c>
      <c r="Z101" s="6">
        <v>4339.1850051506899</v>
      </c>
      <c r="AA101" s="6">
        <v>1320.9731101282207</v>
      </c>
      <c r="AB101" s="6">
        <v>1327.6042811506863</v>
      </c>
      <c r="AC101" s="6">
        <v>1765.1835204339077</v>
      </c>
      <c r="AD101" s="6">
        <v>1062.0815228743982</v>
      </c>
      <c r="AE101" s="6">
        <v>542.2632844681857</v>
      </c>
      <c r="AF101" s="6">
        <v>3618.2340686531052</v>
      </c>
      <c r="AG101" s="6">
        <v>508.23795392876696</v>
      </c>
      <c r="AH101" s="6">
        <v>1854.8744332273986</v>
      </c>
      <c r="AI101" s="6">
        <v>3152.9869540821924</v>
      </c>
      <c r="AJ101" s="6">
        <v>1452.6466107616454</v>
      </c>
      <c r="AK101" s="6">
        <v>1956.6260727725198</v>
      </c>
      <c r="AL101" s="6">
        <v>1259.2753798386568</v>
      </c>
      <c r="AM101" s="6">
        <v>568.69552026459178</v>
      </c>
      <c r="AN101" s="6">
        <v>3184.1489791242343</v>
      </c>
      <c r="AO101" s="6">
        <v>33669.420537875718</v>
      </c>
      <c r="AP101" s="6">
        <v>14324.854629000272</v>
      </c>
      <c r="AQ101" s="6">
        <v>19344.56590887544</v>
      </c>
      <c r="AR101" s="6">
        <v>2821.0092279289884</v>
      </c>
      <c r="AS101" s="6">
        <v>2164.5685728087146</v>
      </c>
      <c r="AT101" s="6">
        <v>1994.4734286700204</v>
      </c>
      <c r="AU101" s="6">
        <v>2101.9792673614629</v>
      </c>
      <c r="AV101" s="6">
        <v>9082.0304967691864</v>
      </c>
      <c r="AW101" s="6">
        <v>10262.535412106261</v>
      </c>
      <c r="AX101" s="27">
        <v>4.3719807780821967</v>
      </c>
      <c r="AY101" s="27">
        <v>4.6524338904109621</v>
      </c>
      <c r="AZ101">
        <v>391</v>
      </c>
      <c r="BA101" s="9">
        <v>12</v>
      </c>
      <c r="BB101" s="4">
        <v>175</v>
      </c>
      <c r="BC101" s="9">
        <v>10</v>
      </c>
      <c r="BD101" s="9">
        <v>6</v>
      </c>
      <c r="BE101" s="4">
        <v>216</v>
      </c>
      <c r="BF101" s="9">
        <v>12</v>
      </c>
      <c r="BG101" s="9">
        <v>13</v>
      </c>
      <c r="BH101" s="24">
        <v>655.60953859181848</v>
      </c>
      <c r="BI101" s="24">
        <v>389.99170460376058</v>
      </c>
      <c r="BJ101" s="9">
        <v>10</v>
      </c>
      <c r="BK101" s="30">
        <v>31.985951506849268</v>
      </c>
      <c r="BL101" s="15">
        <v>4.1955278597260284</v>
      </c>
      <c r="BM101" s="15">
        <v>7527.8547956973416</v>
      </c>
      <c r="BN101" s="36">
        <v>122</v>
      </c>
      <c r="BO101" s="9">
        <v>0</v>
      </c>
      <c r="BP101" s="20">
        <v>2.5697315415717261</v>
      </c>
      <c r="BQ101" s="20">
        <v>158.56201564652</v>
      </c>
    </row>
    <row r="102" spans="1:69" x14ac:dyDescent="0.25">
      <c r="A102" s="43">
        <v>41082</v>
      </c>
      <c r="B102" s="17">
        <v>2012</v>
      </c>
      <c r="C102" s="4">
        <v>6</v>
      </c>
      <c r="D102" s="4">
        <v>6</v>
      </c>
      <c r="E102" s="5">
        <v>0.72</v>
      </c>
      <c r="F102" s="5">
        <v>1</v>
      </c>
      <c r="G102" s="10">
        <v>1.8931506849315358</v>
      </c>
      <c r="H102" s="17">
        <v>181</v>
      </c>
      <c r="I102" s="9">
        <v>316</v>
      </c>
      <c r="J102" s="14">
        <v>1.7458563535911602</v>
      </c>
      <c r="K102" s="5">
        <v>0.70222222222222219</v>
      </c>
      <c r="L102" s="21">
        <v>103.21227474759715</v>
      </c>
      <c r="M102" s="9">
        <v>58</v>
      </c>
      <c r="N102" s="9">
        <v>71</v>
      </c>
      <c r="O102" s="9">
        <v>29</v>
      </c>
      <c r="P102" s="9">
        <v>87</v>
      </c>
      <c r="Q102" s="20">
        <v>38.514794347244383</v>
      </c>
      <c r="R102" s="20">
        <v>46.538213708304262</v>
      </c>
      <c r="S102" s="20">
        <v>17.378247141880038</v>
      </c>
      <c r="T102" s="6">
        <v>18681.421729315083</v>
      </c>
      <c r="U102" s="6">
        <v>2045.1005063013724</v>
      </c>
      <c r="V102" s="6">
        <v>3100.5332999013685</v>
      </c>
      <c r="W102" s="6">
        <v>2809.1461255890417</v>
      </c>
      <c r="X102" s="6">
        <v>1585.2537926136981</v>
      </c>
      <c r="Y102" s="6">
        <v>13231.589017512346</v>
      </c>
      <c r="Z102" s="6">
        <v>4968.4084707945258</v>
      </c>
      <c r="AA102" s="6">
        <v>1349.6081975408235</v>
      </c>
      <c r="AB102" s="6">
        <v>1511.9075013435634</v>
      </c>
      <c r="AC102" s="6">
        <v>1860.349143987901</v>
      </c>
      <c r="AD102" s="6">
        <v>1002.1126840454298</v>
      </c>
      <c r="AE102" s="6">
        <v>552.8775467620427</v>
      </c>
      <c r="AF102" s="6">
        <v>4414.584794883539</v>
      </c>
      <c r="AG102" s="6">
        <v>545.75506020821899</v>
      </c>
      <c r="AH102" s="6">
        <v>2231.3007328438375</v>
      </c>
      <c r="AI102" s="6">
        <v>3704.7289900273986</v>
      </c>
      <c r="AJ102" s="6">
        <v>1600.6596748273992</v>
      </c>
      <c r="AK102" s="6">
        <v>2014.0521287575245</v>
      </c>
      <c r="AL102" s="6">
        <v>1269.0798863361854</v>
      </c>
      <c r="AM102" s="6">
        <v>566.74294385283656</v>
      </c>
      <c r="AN102" s="6">
        <v>4232.5694989603071</v>
      </c>
      <c r="AO102" s="6">
        <v>36638.890863202229</v>
      </c>
      <c r="AP102" s="6">
        <v>14760.147551846028</v>
      </c>
      <c r="AQ102" s="6">
        <v>21878.743311356193</v>
      </c>
      <c r="AR102" s="6">
        <v>2853.5887944923052</v>
      </c>
      <c r="AS102" s="6">
        <v>2224.2584326712504</v>
      </c>
      <c r="AT102" s="6">
        <v>1986.1505004900091</v>
      </c>
      <c r="AU102" s="6">
        <v>2173.6456534368263</v>
      </c>
      <c r="AV102" s="6">
        <v>9237.6433810903909</v>
      </c>
      <c r="AW102" s="6">
        <v>12641.099930265809</v>
      </c>
      <c r="AX102" s="27">
        <v>4.2624568109589092</v>
      </c>
      <c r="AY102" s="27">
        <v>4.4854996438356203</v>
      </c>
      <c r="AZ102">
        <v>426</v>
      </c>
      <c r="BA102" s="9">
        <v>13</v>
      </c>
      <c r="BB102" s="4">
        <v>181</v>
      </c>
      <c r="BC102" s="9">
        <v>9</v>
      </c>
      <c r="BD102" s="9">
        <v>6</v>
      </c>
      <c r="BE102" s="4">
        <v>245</v>
      </c>
      <c r="BF102" s="9">
        <v>13</v>
      </c>
      <c r="BG102" s="9">
        <v>15</v>
      </c>
      <c r="BH102" s="24">
        <v>621.12706227382114</v>
      </c>
      <c r="BI102" s="24">
        <v>390.32449997661405</v>
      </c>
      <c r="BJ102" s="9">
        <v>10</v>
      </c>
      <c r="BK102" s="30">
        <v>30.543267808219138</v>
      </c>
      <c r="BL102" s="15">
        <v>4.4812426202739735</v>
      </c>
      <c r="BM102" s="15">
        <v>7363.2097315645005</v>
      </c>
      <c r="BN102" s="36">
        <v>122</v>
      </c>
      <c r="BO102" s="9">
        <v>0</v>
      </c>
      <c r="BP102" s="20">
        <v>2.971359516973517</v>
      </c>
      <c r="BQ102" s="20">
        <v>179.33396156849338</v>
      </c>
    </row>
    <row r="103" spans="1:69" x14ac:dyDescent="0.25">
      <c r="A103" s="43">
        <v>41081</v>
      </c>
      <c r="B103" s="17">
        <v>2012</v>
      </c>
      <c r="C103" s="4">
        <v>6</v>
      </c>
      <c r="D103" s="4">
        <v>5</v>
      </c>
      <c r="E103" s="5">
        <v>0.72</v>
      </c>
      <c r="F103" s="5">
        <v>0.84347826086956512</v>
      </c>
      <c r="G103" s="10">
        <v>1.8904109589041385</v>
      </c>
      <c r="H103" s="17">
        <v>153</v>
      </c>
      <c r="I103" s="9">
        <v>243</v>
      </c>
      <c r="J103" s="14">
        <v>1.588235294117647</v>
      </c>
      <c r="K103" s="5">
        <v>0.54</v>
      </c>
      <c r="L103" s="21">
        <v>95.632736012332316</v>
      </c>
      <c r="M103" s="9">
        <v>45</v>
      </c>
      <c r="N103" s="9">
        <v>51</v>
      </c>
      <c r="O103" s="9">
        <v>21</v>
      </c>
      <c r="P103" s="9">
        <v>67</v>
      </c>
      <c r="Q103" s="20">
        <v>36.973642808219218</v>
      </c>
      <c r="R103" s="20">
        <v>52.455680904892404</v>
      </c>
      <c r="S103" s="20">
        <v>17.02872390766716</v>
      </c>
      <c r="T103" s="6">
        <v>14631.808609886844</v>
      </c>
      <c r="U103" s="6">
        <v>1691.9454206551538</v>
      </c>
      <c r="V103" s="6">
        <v>2620.4484937460857</v>
      </c>
      <c r="W103" s="6">
        <v>2958.1155261369877</v>
      </c>
      <c r="X103" s="6">
        <v>1338.4488086154138</v>
      </c>
      <c r="Y103" s="6">
        <v>9406.7412020435113</v>
      </c>
      <c r="Z103" s="6">
        <v>3549.4697095890451</v>
      </c>
      <c r="AA103" s="6">
        <v>1101.5692990027405</v>
      </c>
      <c r="AB103" s="6">
        <v>1140.9245018136999</v>
      </c>
      <c r="AC103" s="6">
        <v>1614.6786755559285</v>
      </c>
      <c r="AD103" s="6">
        <v>1069.3793412054674</v>
      </c>
      <c r="AE103" s="6">
        <v>463.03303541125661</v>
      </c>
      <c r="AF103" s="6">
        <v>2644.8724582328332</v>
      </c>
      <c r="AG103" s="6">
        <v>446.29659616438346</v>
      </c>
      <c r="AH103" s="6">
        <v>1641.7556146849329</v>
      </c>
      <c r="AI103" s="6">
        <v>2587.3541506849324</v>
      </c>
      <c r="AJ103" s="6">
        <v>1257.1082117260287</v>
      </c>
      <c r="AK103" s="6">
        <v>1670.5696118417991</v>
      </c>
      <c r="AL103" s="6">
        <v>1311.6715716220815</v>
      </c>
      <c r="AM103" s="6">
        <v>488.79958205748568</v>
      </c>
      <c r="AN103" s="6">
        <v>2461.4738077389115</v>
      </c>
      <c r="AO103" s="6">
        <v>28048.232114207767</v>
      </c>
      <c r="AP103" s="6">
        <v>13535.144646192506</v>
      </c>
      <c r="AQ103" s="6">
        <v>14513.087468015256</v>
      </c>
      <c r="AR103" s="6">
        <v>2784.1615153123653</v>
      </c>
      <c r="AS103" s="6">
        <v>2044.4265890784463</v>
      </c>
      <c r="AT103" s="6">
        <v>1876.478796546679</v>
      </c>
      <c r="AU103" s="6">
        <v>1971.5691964539797</v>
      </c>
      <c r="AV103" s="6">
        <v>8676.6360973914707</v>
      </c>
      <c r="AW103" s="6">
        <v>5836.4513706237904</v>
      </c>
      <c r="AX103" s="27">
        <v>3.9977436164383602</v>
      </c>
      <c r="AY103" s="27">
        <v>4.5977867808219193</v>
      </c>
      <c r="AZ103">
        <v>337</v>
      </c>
      <c r="BA103" s="9">
        <v>10</v>
      </c>
      <c r="BB103" s="4">
        <v>153</v>
      </c>
      <c r="BC103" s="9">
        <v>7</v>
      </c>
      <c r="BD103" s="9">
        <v>5</v>
      </c>
      <c r="BE103" s="4">
        <v>184</v>
      </c>
      <c r="BF103" s="9">
        <v>9</v>
      </c>
      <c r="BG103" s="9">
        <v>12</v>
      </c>
      <c r="BH103" s="24">
        <v>542.51081007831272</v>
      </c>
      <c r="BI103" s="24">
        <v>359.17887008492232</v>
      </c>
      <c r="BJ103" s="9">
        <v>9</v>
      </c>
      <c r="BK103" s="30">
        <v>32.122776575342421</v>
      </c>
      <c r="BL103" s="15">
        <v>4.6086273753424667</v>
      </c>
      <c r="BM103" s="15">
        <v>7566.495651214429</v>
      </c>
      <c r="BN103" s="36">
        <v>122</v>
      </c>
      <c r="BO103" s="9">
        <v>0</v>
      </c>
      <c r="BP103" s="20">
        <v>1.918072531461231</v>
      </c>
      <c r="BQ103" s="20">
        <v>118.95973334438735</v>
      </c>
    </row>
    <row r="104" spans="1:69" x14ac:dyDescent="0.25">
      <c r="A104" s="43">
        <v>41080</v>
      </c>
      <c r="B104" s="17">
        <v>2012</v>
      </c>
      <c r="C104" s="4">
        <v>6</v>
      </c>
      <c r="D104" s="4">
        <v>4</v>
      </c>
      <c r="E104" s="5">
        <v>0.72</v>
      </c>
      <c r="F104" s="5">
        <v>0.79130434782608694</v>
      </c>
      <c r="G104" s="10">
        <v>1.8876712328767411</v>
      </c>
      <c r="H104" s="17">
        <v>148</v>
      </c>
      <c r="I104" s="9">
        <v>236</v>
      </c>
      <c r="J104" s="14">
        <v>1.5945945945945945</v>
      </c>
      <c r="K104" s="5">
        <v>0.52444444444444449</v>
      </c>
      <c r="L104" s="21">
        <v>94.693529087777534</v>
      </c>
      <c r="M104" s="9">
        <v>42</v>
      </c>
      <c r="N104" s="9">
        <v>52</v>
      </c>
      <c r="O104" s="9">
        <v>21</v>
      </c>
      <c r="P104" s="9">
        <v>60</v>
      </c>
      <c r="Q104" s="20">
        <v>36.328607654911146</v>
      </c>
      <c r="R104" s="20">
        <v>51.589924839452102</v>
      </c>
      <c r="S104" s="20">
        <v>18.446340624657555</v>
      </c>
      <c r="T104" s="6">
        <v>14014.642304991075</v>
      </c>
      <c r="U104" s="6">
        <v>1554.6676602167977</v>
      </c>
      <c r="V104" s="6">
        <v>2429.5753531494447</v>
      </c>
      <c r="W104" s="6">
        <v>2906.4346784876725</v>
      </c>
      <c r="X104" s="6">
        <v>1255.6861045378819</v>
      </c>
      <c r="Y104" s="6">
        <v>8977.6138290328745</v>
      </c>
      <c r="Z104" s="6">
        <v>3414.8891195616475</v>
      </c>
      <c r="AA104" s="6">
        <v>1083.3884216284941</v>
      </c>
      <c r="AB104" s="6">
        <v>1106.7804374794532</v>
      </c>
      <c r="AC104" s="6">
        <v>1460.4355665389633</v>
      </c>
      <c r="AD104" s="6">
        <v>1084.0683881134926</v>
      </c>
      <c r="AE104" s="6">
        <v>457.52213600052221</v>
      </c>
      <c r="AF104" s="6">
        <v>2603.0318880166174</v>
      </c>
      <c r="AG104" s="6">
        <v>420.11542198356153</v>
      </c>
      <c r="AH104" s="6">
        <v>1611.8935004931523</v>
      </c>
      <c r="AI104" s="6">
        <v>2637.0689333698638</v>
      </c>
      <c r="AJ104" s="6">
        <v>1190.3124732493161</v>
      </c>
      <c r="AK104" s="6">
        <v>1564.1110946493502</v>
      </c>
      <c r="AL104" s="6">
        <v>1264.7173121606299</v>
      </c>
      <c r="AM104" s="6">
        <v>449.40326619878454</v>
      </c>
      <c r="AN104" s="6">
        <v>2581.1586560871287</v>
      </c>
      <c r="AO104" s="6">
        <v>27033.758272973362</v>
      </c>
      <c r="AP104" s="6">
        <v>12871.953899836741</v>
      </c>
      <c r="AQ104" s="6">
        <v>14161.804373136622</v>
      </c>
      <c r="AR104" s="6">
        <v>2750.0784322328655</v>
      </c>
      <c r="AS104" s="6">
        <v>1938.367095561895</v>
      </c>
      <c r="AT104" s="6">
        <v>1860.9183414959944</v>
      </c>
      <c r="AU104" s="6">
        <v>1987.4032143242432</v>
      </c>
      <c r="AV104" s="6">
        <v>8536.7670836149973</v>
      </c>
      <c r="AW104" s="6">
        <v>5625.0372895216242</v>
      </c>
      <c r="AX104" s="27">
        <v>4.3538668273972654</v>
      </c>
      <c r="AY104" s="27">
        <v>4.4578954109589066</v>
      </c>
      <c r="AZ104">
        <v>323</v>
      </c>
      <c r="BA104" s="9">
        <v>10</v>
      </c>
      <c r="BB104" s="4">
        <v>148</v>
      </c>
      <c r="BC104" s="9">
        <v>7</v>
      </c>
      <c r="BD104" s="9">
        <v>4</v>
      </c>
      <c r="BE104" s="4">
        <v>175</v>
      </c>
      <c r="BF104" s="9">
        <v>10</v>
      </c>
      <c r="BG104" s="9">
        <v>10</v>
      </c>
      <c r="BH104" s="24">
        <v>489.92336147246613</v>
      </c>
      <c r="BI104" s="24">
        <v>343.08869607462606</v>
      </c>
      <c r="BJ104" s="9">
        <v>9</v>
      </c>
      <c r="BK104" s="30">
        <v>33.509735095890363</v>
      </c>
      <c r="BL104" s="15">
        <v>4.5908896043835625</v>
      </c>
      <c r="BM104" s="15">
        <v>7455.2831245480884</v>
      </c>
      <c r="BN104" s="36">
        <v>122</v>
      </c>
      <c r="BO104" s="9">
        <v>0</v>
      </c>
      <c r="BP104" s="20">
        <v>1.8995662722058</v>
      </c>
      <c r="BQ104" s="20">
        <v>116.08036371423461</v>
      </c>
    </row>
    <row r="105" spans="1:69" x14ac:dyDescent="0.25">
      <c r="A105" s="43">
        <v>41079</v>
      </c>
      <c r="B105" s="17">
        <v>2012</v>
      </c>
      <c r="C105" s="4">
        <v>6</v>
      </c>
      <c r="D105" s="4">
        <v>3</v>
      </c>
      <c r="E105" s="5">
        <v>0.72</v>
      </c>
      <c r="F105" s="5">
        <v>0.65217391304347827</v>
      </c>
      <c r="G105" s="10">
        <v>1.8849315068493437</v>
      </c>
      <c r="H105" s="17">
        <v>122</v>
      </c>
      <c r="I105" s="9">
        <v>195</v>
      </c>
      <c r="J105" s="14">
        <v>1.598360655737705</v>
      </c>
      <c r="K105" s="5">
        <v>0.43333333333333335</v>
      </c>
      <c r="L105" s="21">
        <v>99.548956502211567</v>
      </c>
      <c r="M105" s="9">
        <v>35</v>
      </c>
      <c r="N105" s="9">
        <v>40</v>
      </c>
      <c r="O105" s="9">
        <v>16</v>
      </c>
      <c r="P105" s="9">
        <v>51</v>
      </c>
      <c r="Q105" s="20">
        <v>39.457615956164425</v>
      </c>
      <c r="R105" s="20">
        <v>52.14435300616443</v>
      </c>
      <c r="S105" s="20">
        <v>19.514911463013718</v>
      </c>
      <c r="T105" s="6">
        <v>12144.97269326981</v>
      </c>
      <c r="U105" s="6">
        <v>1346.6197994044094</v>
      </c>
      <c r="V105" s="6">
        <v>2002.4646271161398</v>
      </c>
      <c r="W105" s="6">
        <v>2797.4324420383573</v>
      </c>
      <c r="X105" s="6">
        <v>1041.9219253822509</v>
      </c>
      <c r="Y105" s="6">
        <v>7649.7734981374715</v>
      </c>
      <c r="Z105" s="6">
        <v>2959.3211967123316</v>
      </c>
      <c r="AA105" s="6">
        <v>834.30964809863087</v>
      </c>
      <c r="AB105" s="6">
        <v>995.26048461369965</v>
      </c>
      <c r="AC105" s="6">
        <v>1213.3936276879613</v>
      </c>
      <c r="AD105" s="6">
        <v>1030.4128559657563</v>
      </c>
      <c r="AE105" s="6">
        <v>367.55912167411998</v>
      </c>
      <c r="AF105" s="6">
        <v>2177.5257240968244</v>
      </c>
      <c r="AG105" s="6">
        <v>339.90689983561634</v>
      </c>
      <c r="AH105" s="6">
        <v>1256.5989593424667</v>
      </c>
      <c r="AI105" s="6">
        <v>2178.8754854794529</v>
      </c>
      <c r="AJ105" s="6">
        <v>1022.6769849863024</v>
      </c>
      <c r="AK105" s="6">
        <v>1223.6135701104804</v>
      </c>
      <c r="AL105" s="6">
        <v>1297.2050964634177</v>
      </c>
      <c r="AM105" s="6">
        <v>373.79714164289675</v>
      </c>
      <c r="AN105" s="6">
        <v>1903.4425214270432</v>
      </c>
      <c r="AO105" s="6">
        <v>23078.54215174272</v>
      </c>
      <c r="AP105" s="6">
        <v>11347.800408081383</v>
      </c>
      <c r="AQ105" s="6">
        <v>11730.74174366134</v>
      </c>
      <c r="AR105" s="6">
        <v>2709.4252089442352</v>
      </c>
      <c r="AS105" s="6">
        <v>1658.567408162872</v>
      </c>
      <c r="AT105" s="6">
        <v>1770.231754747073</v>
      </c>
      <c r="AU105" s="6">
        <v>1838.2399793705422</v>
      </c>
      <c r="AV105" s="6">
        <v>7976.4643512247221</v>
      </c>
      <c r="AW105" s="6">
        <v>3754.2773924366156</v>
      </c>
      <c r="AX105" s="27">
        <v>3.9843468493150724</v>
      </c>
      <c r="AY105" s="27">
        <v>4.6287037808219207</v>
      </c>
      <c r="AZ105">
        <v>264</v>
      </c>
      <c r="BA105" s="9">
        <v>8</v>
      </c>
      <c r="BB105" s="4">
        <v>122</v>
      </c>
      <c r="BC105" s="9">
        <v>5</v>
      </c>
      <c r="BD105" s="9">
        <v>4</v>
      </c>
      <c r="BE105" s="4">
        <v>142</v>
      </c>
      <c r="BF105" s="9">
        <v>8</v>
      </c>
      <c r="BG105" s="9">
        <v>9</v>
      </c>
      <c r="BH105" s="24">
        <v>430.95386025271097</v>
      </c>
      <c r="BI105" s="24">
        <v>312.62827669417777</v>
      </c>
      <c r="BJ105" s="9">
        <v>6</v>
      </c>
      <c r="BK105" s="30">
        <v>31.87370947945201</v>
      </c>
      <c r="BL105" s="15">
        <v>4.5511666520547953</v>
      </c>
      <c r="BM105" s="15">
        <v>7292.5905616229193</v>
      </c>
      <c r="BN105" s="36">
        <v>122</v>
      </c>
      <c r="BO105" s="9">
        <v>0</v>
      </c>
      <c r="BP105" s="20">
        <v>1.6085836225872989</v>
      </c>
      <c r="BQ105" s="20">
        <v>96.153620849683108</v>
      </c>
    </row>
    <row r="106" spans="1:69" x14ac:dyDescent="0.25">
      <c r="A106" s="43">
        <v>41078</v>
      </c>
      <c r="B106" s="17">
        <v>2012</v>
      </c>
      <c r="C106" s="4">
        <v>6</v>
      </c>
      <c r="D106" s="4">
        <v>2</v>
      </c>
      <c r="E106" s="5">
        <v>0.72</v>
      </c>
      <c r="F106" s="5">
        <v>0.65217391304347827</v>
      </c>
      <c r="G106" s="10">
        <v>1.8821917808219464</v>
      </c>
      <c r="H106" s="17">
        <v>122</v>
      </c>
      <c r="I106" s="9">
        <v>191</v>
      </c>
      <c r="J106" s="14">
        <v>1.5655737704918034</v>
      </c>
      <c r="K106" s="5">
        <v>0.42444444444444446</v>
      </c>
      <c r="L106" s="21">
        <v>94.076204579228531</v>
      </c>
      <c r="M106" s="9">
        <v>35</v>
      </c>
      <c r="N106" s="9">
        <v>43</v>
      </c>
      <c r="O106" s="9">
        <v>17</v>
      </c>
      <c r="P106" s="9">
        <v>52</v>
      </c>
      <c r="Q106" s="20">
        <v>37.932096033719738</v>
      </c>
      <c r="R106" s="20">
        <v>48.415543412344931</v>
      </c>
      <c r="S106" s="20">
        <v>18.128729778714455</v>
      </c>
      <c r="T106" s="6">
        <v>11477.29695866588</v>
      </c>
      <c r="U106" s="6">
        <v>1306.3782661107819</v>
      </c>
      <c r="V106" s="6">
        <v>2026.3244443826077</v>
      </c>
      <c r="W106" s="6">
        <v>2826.0112197698645</v>
      </c>
      <c r="X106" s="6">
        <v>960.0280463170933</v>
      </c>
      <c r="Y106" s="6">
        <v>6971.3115143070963</v>
      </c>
      <c r="Z106" s="6">
        <v>2958.7034906301396</v>
      </c>
      <c r="AA106" s="6">
        <v>823.06423800986386</v>
      </c>
      <c r="AB106" s="6">
        <v>942.69394849315165</v>
      </c>
      <c r="AC106" s="6">
        <v>1225.5566655074799</v>
      </c>
      <c r="AD106" s="6">
        <v>1038.7937183894817</v>
      </c>
      <c r="AE106" s="6">
        <v>354.00798890150418</v>
      </c>
      <c r="AF106" s="6">
        <v>2106.1033043346888</v>
      </c>
      <c r="AG106" s="6">
        <v>349.47286954520541</v>
      </c>
      <c r="AH106" s="6">
        <v>1250.0981774027407</v>
      </c>
      <c r="AI106" s="6">
        <v>2159.809752958904</v>
      </c>
      <c r="AJ106" s="6">
        <v>997.65362183013804</v>
      </c>
      <c r="AK106" s="6">
        <v>1259.5575652035145</v>
      </c>
      <c r="AL106" s="6">
        <v>1284.3050015830854</v>
      </c>
      <c r="AM106" s="6">
        <v>385.90027760294839</v>
      </c>
      <c r="AN106" s="6">
        <v>1827.2715773474401</v>
      </c>
      <c r="AO106" s="6">
        <v>22265.171323646806</v>
      </c>
      <c r="AP106" s="6">
        <v>11360.484927657581</v>
      </c>
      <c r="AQ106" s="6">
        <v>10904.686395989225</v>
      </c>
      <c r="AR106" s="6">
        <v>2685.1509861349446</v>
      </c>
      <c r="AS106" s="6">
        <v>1698.9473290389913</v>
      </c>
      <c r="AT106" s="6">
        <v>1769.7318627884335</v>
      </c>
      <c r="AU106" s="6">
        <v>1868.2108394706361</v>
      </c>
      <c r="AV106" s="6">
        <v>8022.0410174330045</v>
      </c>
      <c r="AW106" s="6">
        <v>2882.6453785562207</v>
      </c>
      <c r="AX106" s="27">
        <v>4.2900752219178129</v>
      </c>
      <c r="AY106" s="27">
        <v>4.3627632123287698</v>
      </c>
      <c r="AZ106">
        <v>269</v>
      </c>
      <c r="BA106" s="9">
        <v>8</v>
      </c>
      <c r="BB106" s="4">
        <v>122</v>
      </c>
      <c r="BC106" s="9">
        <v>6</v>
      </c>
      <c r="BD106" s="9">
        <v>4</v>
      </c>
      <c r="BE106" s="4">
        <v>147</v>
      </c>
      <c r="BF106" s="9">
        <v>7</v>
      </c>
      <c r="BG106" s="9">
        <v>9</v>
      </c>
      <c r="BH106" s="24">
        <v>476.42325495652176</v>
      </c>
      <c r="BI106" s="24">
        <v>284.99138751547929</v>
      </c>
      <c r="BJ106" s="9">
        <v>6</v>
      </c>
      <c r="BK106" s="30">
        <v>33.646997232876672</v>
      </c>
      <c r="BL106" s="15">
        <v>4.3663412482191797</v>
      </c>
      <c r="BM106" s="15">
        <v>7297.2307286503874</v>
      </c>
      <c r="BN106" s="36">
        <v>122</v>
      </c>
      <c r="BO106" s="9">
        <v>1</v>
      </c>
      <c r="BP106" s="20">
        <v>1.4943595456253351</v>
      </c>
      <c r="BQ106" s="20">
        <v>89.382675376960862</v>
      </c>
    </row>
    <row r="107" spans="1:69" x14ac:dyDescent="0.25">
      <c r="A107" s="43">
        <v>41077</v>
      </c>
      <c r="B107" s="17">
        <v>2012</v>
      </c>
      <c r="C107" s="4">
        <v>6</v>
      </c>
      <c r="D107" s="4">
        <v>1</v>
      </c>
      <c r="E107" s="5">
        <v>0.72</v>
      </c>
      <c r="F107" s="5">
        <v>0.68695652173913047</v>
      </c>
      <c r="G107" s="10">
        <v>1.879452054794549</v>
      </c>
      <c r="H107" s="17">
        <v>120</v>
      </c>
      <c r="I107" s="9">
        <v>197</v>
      </c>
      <c r="J107" s="14">
        <v>1.6416666666666666</v>
      </c>
      <c r="K107" s="5">
        <v>0.43777777777777777</v>
      </c>
      <c r="L107" s="21">
        <v>101.78231732983927</v>
      </c>
      <c r="M107" s="9">
        <v>33</v>
      </c>
      <c r="N107" s="9">
        <v>41</v>
      </c>
      <c r="O107" s="9">
        <v>16</v>
      </c>
      <c r="P107" s="9">
        <v>55</v>
      </c>
      <c r="Q107" s="20">
        <v>40.152322067382492</v>
      </c>
      <c r="R107" s="20">
        <v>55.079888060958965</v>
      </c>
      <c r="S107" s="20">
        <v>17.093189165648834</v>
      </c>
      <c r="T107" s="6">
        <v>12213.878079580712</v>
      </c>
      <c r="U107" s="6">
        <v>1464.5097609148322</v>
      </c>
      <c r="V107" s="6">
        <v>2065.545733105972</v>
      </c>
      <c r="W107" s="6">
        <v>2771.4727820712337</v>
      </c>
      <c r="X107" s="6">
        <v>1030.1932902698843</v>
      </c>
      <c r="Y107" s="6">
        <v>7811.1760350484547</v>
      </c>
      <c r="Z107" s="6">
        <v>2971.2718329863046</v>
      </c>
      <c r="AA107" s="6">
        <v>881.27820897534343</v>
      </c>
      <c r="AB107" s="6">
        <v>940.12540411068585</v>
      </c>
      <c r="AC107" s="6">
        <v>1259.0401840450738</v>
      </c>
      <c r="AD107" s="6">
        <v>1025.0951124622891</v>
      </c>
      <c r="AE107" s="6">
        <v>397.98810653769607</v>
      </c>
      <c r="AF107" s="6">
        <v>2110.552043027275</v>
      </c>
      <c r="AG107" s="6">
        <v>337.14946366027391</v>
      </c>
      <c r="AH107" s="6">
        <v>1310.5781802082201</v>
      </c>
      <c r="AI107" s="6">
        <v>2247.4668250958907</v>
      </c>
      <c r="AJ107" s="6">
        <v>1055.3225535123299</v>
      </c>
      <c r="AK107" s="6">
        <v>1417.3390509944852</v>
      </c>
      <c r="AL107" s="6">
        <v>1296.6120706199874</v>
      </c>
      <c r="AM107" s="6">
        <v>394.14864291677725</v>
      </c>
      <c r="AN107" s="6">
        <v>1842.4172579454644</v>
      </c>
      <c r="AO107" s="6">
        <v>23421.580309044592</v>
      </c>
      <c r="AP107" s="6">
        <v>11657.434973023401</v>
      </c>
      <c r="AQ107" s="6">
        <v>11764.145336021194</v>
      </c>
      <c r="AR107" s="6">
        <v>2718.7837541751878</v>
      </c>
      <c r="AS107" s="6">
        <v>1785.5312449679218</v>
      </c>
      <c r="AT107" s="6">
        <v>1796.5964475943179</v>
      </c>
      <c r="AU107" s="6">
        <v>1852.1170902612394</v>
      </c>
      <c r="AV107" s="6">
        <v>8153.0285369986668</v>
      </c>
      <c r="AW107" s="6">
        <v>3611.116799022524</v>
      </c>
      <c r="AX107" s="27">
        <v>4.335763134246581</v>
      </c>
      <c r="AY107" s="27">
        <v>4.56957171232877</v>
      </c>
      <c r="AZ107">
        <v>265</v>
      </c>
      <c r="BA107" s="9">
        <v>8</v>
      </c>
      <c r="BB107" s="4">
        <v>120</v>
      </c>
      <c r="BC107" s="9">
        <v>6</v>
      </c>
      <c r="BD107" s="9">
        <v>4</v>
      </c>
      <c r="BE107" s="4">
        <v>145</v>
      </c>
      <c r="BF107" s="9">
        <v>8</v>
      </c>
      <c r="BG107" s="9">
        <v>9</v>
      </c>
      <c r="BH107" s="24">
        <v>488.93431712059089</v>
      </c>
      <c r="BI107" s="24">
        <v>314.45584725355866</v>
      </c>
      <c r="BJ107" s="9">
        <v>7</v>
      </c>
      <c r="BK107" s="30">
        <v>30.948910520547905</v>
      </c>
      <c r="BL107" s="15">
        <v>4.2342914761643842</v>
      </c>
      <c r="BM107" s="15">
        <v>7268.2069684936605</v>
      </c>
      <c r="BN107" s="36">
        <v>122</v>
      </c>
      <c r="BO107" s="9">
        <v>0</v>
      </c>
      <c r="BP107" s="20">
        <v>1.6185759963931405</v>
      </c>
      <c r="BQ107" s="20">
        <v>96.427420787058978</v>
      </c>
    </row>
    <row r="108" spans="1:69" x14ac:dyDescent="0.25">
      <c r="A108" s="43">
        <v>41076</v>
      </c>
      <c r="B108" s="17">
        <v>2012</v>
      </c>
      <c r="C108" s="4">
        <v>6</v>
      </c>
      <c r="D108" s="4">
        <v>7</v>
      </c>
      <c r="E108" s="5">
        <v>0.72</v>
      </c>
      <c r="F108" s="5">
        <v>0.9565217391304347</v>
      </c>
      <c r="G108" s="10">
        <v>1.8767123287671517</v>
      </c>
      <c r="H108" s="17">
        <v>174</v>
      </c>
      <c r="I108" s="9">
        <v>309</v>
      </c>
      <c r="J108" s="14">
        <v>1.7758620689655173</v>
      </c>
      <c r="K108" s="5">
        <v>0.68666666666666665</v>
      </c>
      <c r="L108" s="21">
        <v>102.34752607258021</v>
      </c>
      <c r="M108" s="9">
        <v>54</v>
      </c>
      <c r="N108" s="9">
        <v>68</v>
      </c>
      <c r="O108" s="9">
        <v>27</v>
      </c>
      <c r="P108" s="9">
        <v>80</v>
      </c>
      <c r="Q108" s="20">
        <v>39.188255719739544</v>
      </c>
      <c r="R108" s="20">
        <v>49.204895868493196</v>
      </c>
      <c r="S108" s="20">
        <v>19.345651255479467</v>
      </c>
      <c r="T108" s="6">
        <v>17808.469536628956</v>
      </c>
      <c r="U108" s="6">
        <v>1864.6172512209669</v>
      </c>
      <c r="V108" s="6">
        <v>3018.6730553939242</v>
      </c>
      <c r="W108" s="6">
        <v>2949.0809592328774</v>
      </c>
      <c r="X108" s="6">
        <v>1403.7080550689691</v>
      </c>
      <c r="Y108" s="6">
        <v>12301.624718154153</v>
      </c>
      <c r="Z108" s="6">
        <v>4780.9671978082242</v>
      </c>
      <c r="AA108" s="6">
        <v>1328.5321884493162</v>
      </c>
      <c r="AB108" s="6">
        <v>1547.6521004383574</v>
      </c>
      <c r="AC108" s="6">
        <v>1813.6064410322824</v>
      </c>
      <c r="AD108" s="6">
        <v>1077.6322728803402</v>
      </c>
      <c r="AE108" s="6">
        <v>516.54727411554427</v>
      </c>
      <c r="AF108" s="6">
        <v>4249.3654986677302</v>
      </c>
      <c r="AG108" s="6">
        <v>562.6803395342464</v>
      </c>
      <c r="AH108" s="6">
        <v>1984.4945095890428</v>
      </c>
      <c r="AI108" s="6">
        <v>3542.4336094520559</v>
      </c>
      <c r="AJ108" s="6">
        <v>1549.8944245479468</v>
      </c>
      <c r="AK108" s="6">
        <v>1892.5255670186486</v>
      </c>
      <c r="AL108" s="6">
        <v>1225.7677722453054</v>
      </c>
      <c r="AM108" s="6">
        <v>542.72870320363597</v>
      </c>
      <c r="AN108" s="6">
        <v>3978.4808406557017</v>
      </c>
      <c r="AO108" s="6">
        <v>34969.741157669108</v>
      </c>
      <c r="AP108" s="6">
        <v>14440.27010019153</v>
      </c>
      <c r="AQ108" s="6">
        <v>20529.471057477585</v>
      </c>
      <c r="AR108" s="6">
        <v>2842.1043081124903</v>
      </c>
      <c r="AS108" s="6">
        <v>2135.305303037213</v>
      </c>
      <c r="AT108" s="6">
        <v>1958.9261328054042</v>
      </c>
      <c r="AU108" s="6">
        <v>2084.990433671092</v>
      </c>
      <c r="AV108" s="6">
        <v>9021.3261776262007</v>
      </c>
      <c r="AW108" s="6">
        <v>11508.144879851377</v>
      </c>
      <c r="AX108" s="27">
        <v>4.2724296986301402</v>
      </c>
      <c r="AY108" s="27">
        <v>4.3036697260274002</v>
      </c>
      <c r="AZ108">
        <v>403</v>
      </c>
      <c r="BA108" s="9">
        <v>12</v>
      </c>
      <c r="BB108" s="4">
        <v>174</v>
      </c>
      <c r="BC108" s="9">
        <v>9</v>
      </c>
      <c r="BD108" s="9">
        <v>6</v>
      </c>
      <c r="BE108" s="4">
        <v>229</v>
      </c>
      <c r="BF108" s="9">
        <v>13</v>
      </c>
      <c r="BG108" s="9">
        <v>13</v>
      </c>
      <c r="BH108" s="24">
        <v>635.47086807722167</v>
      </c>
      <c r="BI108" s="24">
        <v>386.91019951411499</v>
      </c>
      <c r="BJ108" s="9">
        <v>9</v>
      </c>
      <c r="BK108" s="30">
        <v>31.725090273972562</v>
      </c>
      <c r="BL108" s="15">
        <v>4.2825205589041104</v>
      </c>
      <c r="BM108" s="15">
        <v>7526.1644508485151</v>
      </c>
      <c r="BN108" s="36">
        <v>123</v>
      </c>
      <c r="BO108" s="9">
        <v>0</v>
      </c>
      <c r="BP108" s="20">
        <v>2.7277468080255742</v>
      </c>
      <c r="BQ108" s="20">
        <v>166.90626875998038</v>
      </c>
    </row>
    <row r="109" spans="1:69" x14ac:dyDescent="0.25">
      <c r="A109" s="43">
        <v>41075</v>
      </c>
      <c r="B109" s="17">
        <v>2012</v>
      </c>
      <c r="C109" s="4">
        <v>6</v>
      </c>
      <c r="D109" s="4">
        <v>6</v>
      </c>
      <c r="E109" s="5">
        <v>0.72</v>
      </c>
      <c r="F109" s="5">
        <v>1</v>
      </c>
      <c r="G109" s="10">
        <v>1.8739726027397543</v>
      </c>
      <c r="H109" s="17">
        <v>182</v>
      </c>
      <c r="I109" s="9">
        <v>306</v>
      </c>
      <c r="J109" s="14">
        <v>1.6813186813186813</v>
      </c>
      <c r="K109" s="5">
        <v>0.68</v>
      </c>
      <c r="L109" s="21">
        <v>97.876000987505705</v>
      </c>
      <c r="M109" s="9">
        <v>53</v>
      </c>
      <c r="N109" s="9">
        <v>66</v>
      </c>
      <c r="O109" s="9">
        <v>27</v>
      </c>
      <c r="P109" s="9">
        <v>86</v>
      </c>
      <c r="Q109" s="20">
        <v>36.957087123287707</v>
      </c>
      <c r="R109" s="20">
        <v>50.134449350137032</v>
      </c>
      <c r="S109" s="20">
        <v>17.854532167722219</v>
      </c>
      <c r="T109" s="6">
        <v>17813.432179726038</v>
      </c>
      <c r="U109" s="6">
        <v>1990.0765282191805</v>
      </c>
      <c r="V109" s="6">
        <v>3007.0093495758892</v>
      </c>
      <c r="W109" s="6">
        <v>2977.6527131178086</v>
      </c>
      <c r="X109" s="6">
        <v>1606.9471368065749</v>
      </c>
      <c r="Y109" s="6">
        <v>12211.899508444949</v>
      </c>
      <c r="Z109" s="6">
        <v>4397.8933676712368</v>
      </c>
      <c r="AA109" s="6">
        <v>1353.6301324536998</v>
      </c>
      <c r="AB109" s="6">
        <v>1535.4897664241109</v>
      </c>
      <c r="AC109" s="6">
        <v>1903.5425824959798</v>
      </c>
      <c r="AD109" s="6">
        <v>1094.4215334167586</v>
      </c>
      <c r="AE109" s="6">
        <v>587.80488350322287</v>
      </c>
      <c r="AF109" s="6">
        <v>3701.2442671330859</v>
      </c>
      <c r="AG109" s="6">
        <v>549.66628760547917</v>
      </c>
      <c r="AH109" s="6">
        <v>2020.9241466739743</v>
      </c>
      <c r="AI109" s="6">
        <v>3394.7871386301376</v>
      </c>
      <c r="AJ109" s="6">
        <v>1523.6381510137003</v>
      </c>
      <c r="AK109" s="6">
        <v>2065.1612435087368</v>
      </c>
      <c r="AL109" s="6">
        <v>1317.4304381304944</v>
      </c>
      <c r="AM109" s="6">
        <v>552.34168240264967</v>
      </c>
      <c r="AN109" s="6">
        <v>3554.0823598814086</v>
      </c>
      <c r="AO109" s="6">
        <v>34579.53769841756</v>
      </c>
      <c r="AP109" s="6">
        <v>15112.311562958115</v>
      </c>
      <c r="AQ109" s="6">
        <v>19467.226135459445</v>
      </c>
      <c r="AR109" s="6">
        <v>2855.9926857073619</v>
      </c>
      <c r="AS109" s="6">
        <v>2157.3985050652964</v>
      </c>
      <c r="AT109" s="6">
        <v>1971.1846271952563</v>
      </c>
      <c r="AU109" s="6">
        <v>2109.8973077211976</v>
      </c>
      <c r="AV109" s="6">
        <v>9094.4731256891118</v>
      </c>
      <c r="AW109" s="6">
        <v>10372.753009770333</v>
      </c>
      <c r="AX109" s="27">
        <v>4.2929558794520588</v>
      </c>
      <c r="AY109" s="27">
        <v>4.4204259178082213</v>
      </c>
      <c r="AZ109">
        <v>414</v>
      </c>
      <c r="BA109" s="9">
        <v>12</v>
      </c>
      <c r="BB109" s="4">
        <v>182</v>
      </c>
      <c r="BC109" s="9">
        <v>9</v>
      </c>
      <c r="BD109" s="9">
        <v>6</v>
      </c>
      <c r="BE109" s="4">
        <v>232</v>
      </c>
      <c r="BF109" s="9">
        <v>13</v>
      </c>
      <c r="BG109" s="9">
        <v>15</v>
      </c>
      <c r="BH109" s="24">
        <v>625.68207688189068</v>
      </c>
      <c r="BI109" s="24">
        <v>432.76522406744357</v>
      </c>
      <c r="BJ109" s="9">
        <v>10</v>
      </c>
      <c r="BK109" s="30">
        <v>33.370319068493103</v>
      </c>
      <c r="BL109" s="15">
        <v>4.2516059857534252</v>
      </c>
      <c r="BM109" s="15">
        <v>7674.2988332309524</v>
      </c>
      <c r="BN109" s="36">
        <v>123</v>
      </c>
      <c r="BO109" s="9">
        <v>0</v>
      </c>
      <c r="BP109" s="20">
        <v>2.5366781459125898</v>
      </c>
      <c r="BQ109" s="20">
        <v>158.27013118259711</v>
      </c>
    </row>
    <row r="110" spans="1:69" x14ac:dyDescent="0.25">
      <c r="A110" s="43">
        <v>41074</v>
      </c>
      <c r="B110" s="17">
        <v>2012</v>
      </c>
      <c r="C110" s="4">
        <v>6</v>
      </c>
      <c r="D110" s="4">
        <v>5</v>
      </c>
      <c r="E110" s="5">
        <v>0.72</v>
      </c>
      <c r="F110" s="5">
        <v>0.84347826086956512</v>
      </c>
      <c r="G110" s="10">
        <v>1.8712328767123569</v>
      </c>
      <c r="H110" s="17">
        <v>150</v>
      </c>
      <c r="I110" s="9">
        <v>265</v>
      </c>
      <c r="J110" s="14">
        <v>1.7666666666666666</v>
      </c>
      <c r="K110" s="5">
        <v>0.58888888888888891</v>
      </c>
      <c r="L110" s="21">
        <v>103.64968792281128</v>
      </c>
      <c r="M110" s="9">
        <v>47</v>
      </c>
      <c r="N110" s="9">
        <v>60</v>
      </c>
      <c r="O110" s="9">
        <v>23</v>
      </c>
      <c r="P110" s="9">
        <v>71</v>
      </c>
      <c r="Q110" s="20">
        <v>37.342676082447881</v>
      </c>
      <c r="R110" s="20">
        <v>51.013960767123336</v>
      </c>
      <c r="S110" s="20">
        <v>18.064119690989791</v>
      </c>
      <c r="T110" s="6">
        <v>15547.453188421692</v>
      </c>
      <c r="U110" s="6">
        <v>1768.1657102179893</v>
      </c>
      <c r="V110" s="6">
        <v>2664.6644916148362</v>
      </c>
      <c r="W110" s="6">
        <v>2748.3008968109598</v>
      </c>
      <c r="X110" s="6">
        <v>1267.5895984464651</v>
      </c>
      <c r="Y110" s="6">
        <v>10635.063911767418</v>
      </c>
      <c r="Z110" s="6">
        <v>3995.6663408219229</v>
      </c>
      <c r="AA110" s="6">
        <v>1173.3210976438368</v>
      </c>
      <c r="AB110" s="6">
        <v>1282.5524980602752</v>
      </c>
      <c r="AC110" s="6">
        <v>1560.1782559933663</v>
      </c>
      <c r="AD110" s="6">
        <v>1028.1581692953121</v>
      </c>
      <c r="AE110" s="6">
        <v>495.81167312446928</v>
      </c>
      <c r="AF110" s="6">
        <v>3367.3918381128869</v>
      </c>
      <c r="AG110" s="6">
        <v>449.35125041095876</v>
      </c>
      <c r="AH110" s="6">
        <v>1721.3512039452071</v>
      </c>
      <c r="AI110" s="6">
        <v>3005.1809956164388</v>
      </c>
      <c r="AJ110" s="6">
        <v>1394.5524953424672</v>
      </c>
      <c r="AK110" s="6">
        <v>1738.5880199272674</v>
      </c>
      <c r="AL110" s="6">
        <v>1298.2409429954735</v>
      </c>
      <c r="AM110" s="6">
        <v>504.51975081709128</v>
      </c>
      <c r="AN110" s="6">
        <v>3029.0872315752404</v>
      </c>
      <c r="AO110" s="6">
        <v>30337.594780480791</v>
      </c>
      <c r="AP110" s="6">
        <v>13306.051799025239</v>
      </c>
      <c r="AQ110" s="6">
        <v>17031.542981455546</v>
      </c>
      <c r="AR110" s="6">
        <v>2793.2408069035682</v>
      </c>
      <c r="AS110" s="6">
        <v>2028.8080942933182</v>
      </c>
      <c r="AT110" s="6">
        <v>1868.8451160816676</v>
      </c>
      <c r="AU110" s="6">
        <v>2021.4681820728692</v>
      </c>
      <c r="AV110" s="6">
        <v>8712.3621993514244</v>
      </c>
      <c r="AW110" s="6">
        <v>8319.1807821041293</v>
      </c>
      <c r="AX110" s="27">
        <v>4.3931241205479505</v>
      </c>
      <c r="AY110" s="27">
        <v>4.4066332260274006</v>
      </c>
      <c r="AZ110">
        <v>351</v>
      </c>
      <c r="BA110" s="9">
        <v>11</v>
      </c>
      <c r="BB110" s="4">
        <v>150</v>
      </c>
      <c r="BC110" s="9">
        <v>8</v>
      </c>
      <c r="BD110" s="9">
        <v>5</v>
      </c>
      <c r="BE110" s="4">
        <v>201</v>
      </c>
      <c r="BF110" s="9">
        <v>12</v>
      </c>
      <c r="BG110" s="9">
        <v>12</v>
      </c>
      <c r="BH110" s="24">
        <v>578.98143219559597</v>
      </c>
      <c r="BI110" s="24">
        <v>368.25648936276389</v>
      </c>
      <c r="BJ110" s="9">
        <v>9</v>
      </c>
      <c r="BK110" s="30">
        <v>30.864258945205442</v>
      </c>
      <c r="BL110" s="15">
        <v>4.5944006191780833</v>
      </c>
      <c r="BM110" s="15">
        <v>7309.2926546245999</v>
      </c>
      <c r="BN110" s="36">
        <v>123</v>
      </c>
      <c r="BO110" s="9">
        <v>0</v>
      </c>
      <c r="BP110" s="20">
        <v>2.3301219127790245</v>
      </c>
      <c r="BQ110" s="20">
        <v>138.46782911752476</v>
      </c>
    </row>
    <row r="111" spans="1:69" x14ac:dyDescent="0.25">
      <c r="A111" s="43">
        <v>41073</v>
      </c>
      <c r="B111" s="17">
        <v>2012</v>
      </c>
      <c r="C111" s="4">
        <v>6</v>
      </c>
      <c r="D111" s="4">
        <v>4</v>
      </c>
      <c r="E111" s="5">
        <v>0.72</v>
      </c>
      <c r="F111" s="5">
        <v>0.79130434782608694</v>
      </c>
      <c r="G111" s="10">
        <v>1.8684931506849596</v>
      </c>
      <c r="H111" s="17">
        <v>147</v>
      </c>
      <c r="I111" s="9">
        <v>229</v>
      </c>
      <c r="J111" s="14">
        <v>1.5578231292517006</v>
      </c>
      <c r="K111" s="5">
        <v>0.50888888888888884</v>
      </c>
      <c r="L111" s="21">
        <v>98.331006703990525</v>
      </c>
      <c r="M111" s="9">
        <v>43</v>
      </c>
      <c r="N111" s="9">
        <v>48</v>
      </c>
      <c r="O111" s="9">
        <v>21</v>
      </c>
      <c r="P111" s="9">
        <v>58</v>
      </c>
      <c r="Q111" s="20">
        <v>36.349350979978958</v>
      </c>
      <c r="R111" s="20">
        <v>47.792094213698675</v>
      </c>
      <c r="S111" s="20">
        <v>19.983466981615514</v>
      </c>
      <c r="T111" s="6">
        <v>14454.657985486607</v>
      </c>
      <c r="U111" s="6">
        <v>1624.5728564526519</v>
      </c>
      <c r="V111" s="6">
        <v>2485.4874387864006</v>
      </c>
      <c r="W111" s="6">
        <v>2874.3111584876719</v>
      </c>
      <c r="X111" s="6">
        <v>1206.17982927209</v>
      </c>
      <c r="Y111" s="6">
        <v>9513.2524153930972</v>
      </c>
      <c r="Z111" s="6">
        <v>3307.790939178085</v>
      </c>
      <c r="AA111" s="6">
        <v>1003.6339784876722</v>
      </c>
      <c r="AB111" s="6">
        <v>1159.0410849336997</v>
      </c>
      <c r="AC111" s="6">
        <v>1469.6059185687197</v>
      </c>
      <c r="AD111" s="6">
        <v>1019.7177652126931</v>
      </c>
      <c r="AE111" s="6">
        <v>437.13733678073385</v>
      </c>
      <c r="AF111" s="6">
        <v>2544.0049820373097</v>
      </c>
      <c r="AG111" s="6">
        <v>399.23959630684925</v>
      </c>
      <c r="AH111" s="6">
        <v>1541.562891221919</v>
      </c>
      <c r="AI111" s="6">
        <v>2661.0118341369871</v>
      </c>
      <c r="AJ111" s="6">
        <v>1138.8251662027408</v>
      </c>
      <c r="AK111" s="6">
        <v>1517.3167255863723</v>
      </c>
      <c r="AL111" s="6">
        <v>1211.0785521998721</v>
      </c>
      <c r="AM111" s="6">
        <v>453.14244251367722</v>
      </c>
      <c r="AN111" s="6">
        <v>2559.1017675685735</v>
      </c>
      <c r="AO111" s="6">
        <v>27290.336332407205</v>
      </c>
      <c r="AP111" s="6">
        <v>12673.977167408229</v>
      </c>
      <c r="AQ111" s="6">
        <v>14616.359164998979</v>
      </c>
      <c r="AR111" s="6">
        <v>2768.1901073959516</v>
      </c>
      <c r="AS111" s="6">
        <v>1878.282756293502</v>
      </c>
      <c r="AT111" s="6">
        <v>1839.7080524024427</v>
      </c>
      <c r="AU111" s="6">
        <v>1941.5934986061011</v>
      </c>
      <c r="AV111" s="6">
        <v>8427.7744146979967</v>
      </c>
      <c r="AW111" s="6">
        <v>6188.5847503009791</v>
      </c>
      <c r="AX111" s="27">
        <v>4.3507613589041139</v>
      </c>
      <c r="AY111" s="27">
        <v>4.6673949452054817</v>
      </c>
      <c r="AZ111">
        <v>317</v>
      </c>
      <c r="BA111" s="9">
        <v>10</v>
      </c>
      <c r="BB111" s="4">
        <v>147</v>
      </c>
      <c r="BC111" s="9">
        <v>7</v>
      </c>
      <c r="BD111" s="9">
        <v>5</v>
      </c>
      <c r="BE111" s="4">
        <v>170</v>
      </c>
      <c r="BF111" s="9">
        <v>10</v>
      </c>
      <c r="BG111" s="9">
        <v>9</v>
      </c>
      <c r="BH111" s="24">
        <v>535.99823890172752</v>
      </c>
      <c r="BI111" s="24">
        <v>327.07505523929876</v>
      </c>
      <c r="BJ111" s="9">
        <v>8</v>
      </c>
      <c r="BK111" s="30">
        <v>31.511971534246534</v>
      </c>
      <c r="BL111" s="15">
        <v>4.3436572756164393</v>
      </c>
      <c r="BM111" s="15">
        <v>7319.6595618169977</v>
      </c>
      <c r="BN111" s="36">
        <v>123</v>
      </c>
      <c r="BO111" s="9">
        <v>0</v>
      </c>
      <c r="BP111" s="20">
        <v>1.9968632477451838</v>
      </c>
      <c r="BQ111" s="20">
        <v>118.83218833332504</v>
      </c>
    </row>
    <row r="112" spans="1:69" x14ac:dyDescent="0.25">
      <c r="A112" s="43">
        <v>41072</v>
      </c>
      <c r="B112" s="17">
        <v>2012</v>
      </c>
      <c r="C112" s="4">
        <v>6</v>
      </c>
      <c r="D112" s="4">
        <v>3</v>
      </c>
      <c r="E112" s="5">
        <v>0.72</v>
      </c>
      <c r="F112" s="5">
        <v>0.65217391304347827</v>
      </c>
      <c r="G112" s="10">
        <v>1.8657534246575622</v>
      </c>
      <c r="H112" s="17">
        <v>120</v>
      </c>
      <c r="I112" s="9">
        <v>200</v>
      </c>
      <c r="J112" s="14">
        <v>1.6666666666666667</v>
      </c>
      <c r="K112" s="5">
        <v>0.44444444444444442</v>
      </c>
      <c r="L112" s="21">
        <v>96.293682525312761</v>
      </c>
      <c r="M112" s="9">
        <v>36</v>
      </c>
      <c r="N112" s="9">
        <v>43</v>
      </c>
      <c r="O112" s="9">
        <v>18</v>
      </c>
      <c r="P112" s="9">
        <v>51</v>
      </c>
      <c r="Q112" s="20">
        <v>39.878300121380306</v>
      </c>
      <c r="R112" s="20">
        <v>51.558604712328815</v>
      </c>
      <c r="S112" s="20">
        <v>19.246625753424677</v>
      </c>
      <c r="T112" s="6">
        <v>11555.241903037531</v>
      </c>
      <c r="U112" s="6">
        <v>1385.4825863013716</v>
      </c>
      <c r="V112" s="6">
        <v>1891.8822487518753</v>
      </c>
      <c r="W112" s="6">
        <v>2980.2545674520557</v>
      </c>
      <c r="X112" s="6">
        <v>980.13866634139356</v>
      </c>
      <c r="Y112" s="6">
        <v>7088.4490067935794</v>
      </c>
      <c r="Z112" s="6">
        <v>3150.3857095890444</v>
      </c>
      <c r="AA112" s="6">
        <v>928.05488482191868</v>
      </c>
      <c r="AB112" s="6">
        <v>981.57791342465862</v>
      </c>
      <c r="AC112" s="6">
        <v>1176.0928639768408</v>
      </c>
      <c r="AD112" s="6">
        <v>1033.3535699011261</v>
      </c>
      <c r="AE112" s="6">
        <v>358.45345701556522</v>
      </c>
      <c r="AF112" s="6">
        <v>2492.1186169420894</v>
      </c>
      <c r="AG112" s="6">
        <v>338.44538958904104</v>
      </c>
      <c r="AH112" s="6">
        <v>1342.1834169863025</v>
      </c>
      <c r="AI112" s="6">
        <v>2167.0920383561647</v>
      </c>
      <c r="AJ112" s="6">
        <v>1028.5499967123299</v>
      </c>
      <c r="AK112" s="6">
        <v>1298.0336287512932</v>
      </c>
      <c r="AL112" s="6">
        <v>1293.8708767538692</v>
      </c>
      <c r="AM112" s="6">
        <v>396.1581669506453</v>
      </c>
      <c r="AN112" s="6">
        <v>1888.2081691880303</v>
      </c>
      <c r="AO112" s="6">
        <v>22877.013838818362</v>
      </c>
      <c r="AP112" s="6">
        <v>11408.238045894665</v>
      </c>
      <c r="AQ112" s="6">
        <v>11468.7757929237</v>
      </c>
      <c r="AR112" s="6">
        <v>2708.811053965057</v>
      </c>
      <c r="AS112" s="6">
        <v>1733.2339495898032</v>
      </c>
      <c r="AT112" s="6">
        <v>1761.9107089440506</v>
      </c>
      <c r="AU112" s="6">
        <v>1845.7404852000927</v>
      </c>
      <c r="AV112" s="6">
        <v>8049.6961976990033</v>
      </c>
      <c r="AW112" s="6">
        <v>3419.0795952246945</v>
      </c>
      <c r="AX112" s="27">
        <v>4.0988542684931542</v>
      </c>
      <c r="AY112" s="27">
        <v>4.3565503013698663</v>
      </c>
      <c r="AZ112">
        <v>268</v>
      </c>
      <c r="BA112" s="9">
        <v>8</v>
      </c>
      <c r="BB112" s="4">
        <v>120</v>
      </c>
      <c r="BC112" s="9">
        <v>6</v>
      </c>
      <c r="BD112" s="9">
        <v>4</v>
      </c>
      <c r="BE112" s="4">
        <v>148</v>
      </c>
      <c r="BF112" s="9">
        <v>8</v>
      </c>
      <c r="BG112" s="9">
        <v>9</v>
      </c>
      <c r="BH112" s="24">
        <v>487.68962354544362</v>
      </c>
      <c r="BI112" s="24">
        <v>294.9614739539868</v>
      </c>
      <c r="BJ112" s="9">
        <v>7</v>
      </c>
      <c r="BK112" s="30">
        <v>33.511914780821868</v>
      </c>
      <c r="BL112" s="15">
        <v>4.5677275189041104</v>
      </c>
      <c r="BM112" s="15">
        <v>7474.5278572790958</v>
      </c>
      <c r="BN112" s="36">
        <v>123</v>
      </c>
      <c r="BO112" s="9">
        <v>1</v>
      </c>
      <c r="BP112" s="20">
        <v>1.5343813029949165</v>
      </c>
      <c r="BQ112" s="20">
        <v>93.242079617265844</v>
      </c>
    </row>
    <row r="113" spans="1:69" x14ac:dyDescent="0.25">
      <c r="A113" s="43">
        <v>41071</v>
      </c>
      <c r="B113" s="17">
        <v>2012</v>
      </c>
      <c r="C113" s="4">
        <v>6</v>
      </c>
      <c r="D113" s="4">
        <v>2</v>
      </c>
      <c r="E113" s="5">
        <v>0.72</v>
      </c>
      <c r="F113" s="5">
        <v>0.65217391304347827</v>
      </c>
      <c r="G113" s="10">
        <v>1.8630136986301649</v>
      </c>
      <c r="H113" s="17">
        <v>114</v>
      </c>
      <c r="I113" s="9">
        <v>201</v>
      </c>
      <c r="J113" s="14">
        <v>1.763157894736842</v>
      </c>
      <c r="K113" s="5">
        <v>0.44666666666666666</v>
      </c>
      <c r="L113" s="21">
        <v>105.42473778251473</v>
      </c>
      <c r="M113" s="9">
        <v>37</v>
      </c>
      <c r="N113" s="9">
        <v>43</v>
      </c>
      <c r="O113" s="9">
        <v>18</v>
      </c>
      <c r="P113" s="9">
        <v>55</v>
      </c>
      <c r="Q113" s="20">
        <v>36.926946287671271</v>
      </c>
      <c r="R113" s="20">
        <v>49.327359336986348</v>
      </c>
      <c r="S113" s="20">
        <v>18.240691186849336</v>
      </c>
      <c r="T113" s="6">
        <v>12018.420107206679</v>
      </c>
      <c r="U113" s="6">
        <v>1282.5452197736763</v>
      </c>
      <c r="V113" s="6">
        <v>1897.895387406789</v>
      </c>
      <c r="W113" s="6">
        <v>2885.6035804931512</v>
      </c>
      <c r="X113" s="6">
        <v>989.15277226920773</v>
      </c>
      <c r="Y113" s="6">
        <v>7528.3135868112076</v>
      </c>
      <c r="Z113" s="6">
        <v>2954.1557030137014</v>
      </c>
      <c r="AA113" s="6">
        <v>887.89246806575431</v>
      </c>
      <c r="AB113" s="6">
        <v>1003.2380152767134</v>
      </c>
      <c r="AC113" s="6">
        <v>1239.1828131012348</v>
      </c>
      <c r="AD113" s="6">
        <v>1087.9851077474286</v>
      </c>
      <c r="AE113" s="6">
        <v>359.5610075196247</v>
      </c>
      <c r="AF113" s="6">
        <v>2158.5572579878813</v>
      </c>
      <c r="AG113" s="6">
        <v>347.60336449315059</v>
      </c>
      <c r="AH113" s="6">
        <v>1371.8803989041107</v>
      </c>
      <c r="AI113" s="6">
        <v>2153.0948186301375</v>
      </c>
      <c r="AJ113" s="6">
        <v>1003.5231070684943</v>
      </c>
      <c r="AK113" s="6">
        <v>1337.8275543744237</v>
      </c>
      <c r="AL113" s="6">
        <v>1215.557503716858</v>
      </c>
      <c r="AM113" s="6">
        <v>364.41313941121786</v>
      </c>
      <c r="AN113" s="6">
        <v>1958.3034915933927</v>
      </c>
      <c r="AO113" s="6">
        <v>23022.353202432419</v>
      </c>
      <c r="AP113" s="6">
        <v>11377.178866039936</v>
      </c>
      <c r="AQ113" s="6">
        <v>11645.174336392482</v>
      </c>
      <c r="AR113" s="6">
        <v>2695.7180008927389</v>
      </c>
      <c r="AS113" s="6">
        <v>1694.766676707311</v>
      </c>
      <c r="AT113" s="6">
        <v>1736.335058153863</v>
      </c>
      <c r="AU113" s="6">
        <v>1827.1868608439249</v>
      </c>
      <c r="AV113" s="6">
        <v>7954.0065965978392</v>
      </c>
      <c r="AW113" s="6">
        <v>3691.1677397946441</v>
      </c>
      <c r="AX113" s="27">
        <v>4.0271955616438397</v>
      </c>
      <c r="AY113" s="27">
        <v>4.5812789041095927</v>
      </c>
      <c r="AZ113">
        <v>267</v>
      </c>
      <c r="BA113" s="9">
        <v>8</v>
      </c>
      <c r="BB113" s="4">
        <v>114</v>
      </c>
      <c r="BC113" s="9">
        <v>6</v>
      </c>
      <c r="BD113" s="9">
        <v>4</v>
      </c>
      <c r="BE113" s="4">
        <v>153</v>
      </c>
      <c r="BF113" s="9">
        <v>9</v>
      </c>
      <c r="BG113" s="9">
        <v>9</v>
      </c>
      <c r="BH113" s="24">
        <v>506.37295966396039</v>
      </c>
      <c r="BI113" s="24">
        <v>316.08575627862211</v>
      </c>
      <c r="BJ113" s="9">
        <v>7</v>
      </c>
      <c r="BK113" s="30">
        <v>33.12985315068488</v>
      </c>
      <c r="BL113" s="15">
        <v>4.2290785095890424</v>
      </c>
      <c r="BM113" s="15">
        <v>7345.7205926716288</v>
      </c>
      <c r="BN113" s="36">
        <v>123</v>
      </c>
      <c r="BO113" s="9">
        <v>0</v>
      </c>
      <c r="BP113" s="20">
        <v>1.5853004738582286</v>
      </c>
      <c r="BQ113" s="20">
        <v>94.676214117012051</v>
      </c>
    </row>
    <row r="114" spans="1:69" x14ac:dyDescent="0.25">
      <c r="A114" s="43">
        <v>41070</v>
      </c>
      <c r="B114" s="17">
        <v>2012</v>
      </c>
      <c r="C114" s="4">
        <v>6</v>
      </c>
      <c r="D114" s="4">
        <v>1</v>
      </c>
      <c r="E114" s="5">
        <v>0.72</v>
      </c>
      <c r="F114" s="5">
        <v>0.68695652173913047</v>
      </c>
      <c r="G114" s="10">
        <v>1.8602739726027675</v>
      </c>
      <c r="H114" s="17">
        <v>128</v>
      </c>
      <c r="I114" s="9">
        <v>207</v>
      </c>
      <c r="J114" s="14">
        <v>1.6171875</v>
      </c>
      <c r="K114" s="5">
        <v>0.46</v>
      </c>
      <c r="L114" s="21">
        <v>97.620991944014392</v>
      </c>
      <c r="M114" s="9">
        <v>38</v>
      </c>
      <c r="N114" s="9">
        <v>46</v>
      </c>
      <c r="O114" s="9">
        <v>18</v>
      </c>
      <c r="P114" s="9">
        <v>57</v>
      </c>
      <c r="Q114" s="20">
        <v>36.955976547945241</v>
      </c>
      <c r="R114" s="20">
        <v>52.584981514520592</v>
      </c>
      <c r="S114" s="20">
        <v>18.58985311561646</v>
      </c>
      <c r="T114" s="6">
        <v>12495.486968833842</v>
      </c>
      <c r="U114" s="6">
        <v>1404.1910108969641</v>
      </c>
      <c r="V114" s="6">
        <v>2116.1683283011689</v>
      </c>
      <c r="W114" s="6">
        <v>2931.3657257424666</v>
      </c>
      <c r="X114" s="6">
        <v>1002.9899217172884</v>
      </c>
      <c r="Y114" s="6">
        <v>7849.1540039698821</v>
      </c>
      <c r="Z114" s="6">
        <v>3104.3020300274002</v>
      </c>
      <c r="AA114" s="6">
        <v>946.52966726137061</v>
      </c>
      <c r="AB114" s="6">
        <v>1059.6216275901381</v>
      </c>
      <c r="AC114" s="6">
        <v>1261.8910567746482</v>
      </c>
      <c r="AD114" s="6">
        <v>1063.7762447674081</v>
      </c>
      <c r="AE114" s="6">
        <v>371.79655299729376</v>
      </c>
      <c r="AF114" s="6">
        <v>2412.9894703395585</v>
      </c>
      <c r="AG114" s="6">
        <v>350.67620579178072</v>
      </c>
      <c r="AH114" s="6">
        <v>1393.1397898520559</v>
      </c>
      <c r="AI114" s="6">
        <v>2398.2166252602751</v>
      </c>
      <c r="AJ114" s="6">
        <v>1114.5062568328779</v>
      </c>
      <c r="AK114" s="6">
        <v>1368.5995320402262</v>
      </c>
      <c r="AL114" s="6">
        <v>1270.6334742173583</v>
      </c>
      <c r="AM114" s="6">
        <v>407.35037275763557</v>
      </c>
      <c r="AN114" s="6">
        <v>2209.9554987217698</v>
      </c>
      <c r="AO114" s="6">
        <v>24266.670182346705</v>
      </c>
      <c r="AP114" s="6">
        <v>11794.571209315493</v>
      </c>
      <c r="AQ114" s="6">
        <v>12472.09897303121</v>
      </c>
      <c r="AR114" s="6">
        <v>2713.2576857715712</v>
      </c>
      <c r="AS114" s="6">
        <v>1732.3355533955337</v>
      </c>
      <c r="AT114" s="6">
        <v>1750.245121201862</v>
      </c>
      <c r="AU114" s="6">
        <v>1892.1752139747223</v>
      </c>
      <c r="AV114" s="6">
        <v>8088.0135743436895</v>
      </c>
      <c r="AW114" s="6">
        <v>4384.0853986875227</v>
      </c>
      <c r="AX114" s="27">
        <v>4.22372436164384</v>
      </c>
      <c r="AY114" s="27">
        <v>4.4729795753424684</v>
      </c>
      <c r="AZ114">
        <v>287</v>
      </c>
      <c r="BA114" s="9">
        <v>9</v>
      </c>
      <c r="BB114" s="4">
        <v>128</v>
      </c>
      <c r="BC114" s="9">
        <v>6</v>
      </c>
      <c r="BD114" s="9">
        <v>5</v>
      </c>
      <c r="BE114" s="4">
        <v>159</v>
      </c>
      <c r="BF114" s="9">
        <v>9</v>
      </c>
      <c r="BG114" s="9">
        <v>8</v>
      </c>
      <c r="BH114" s="24">
        <v>519.96690416695446</v>
      </c>
      <c r="BI114" s="24">
        <v>288.40808507653435</v>
      </c>
      <c r="BJ114" s="9">
        <v>8</v>
      </c>
      <c r="BK114" s="30">
        <v>33.64930061643831</v>
      </c>
      <c r="BL114" s="15">
        <v>4.2377344920547957</v>
      </c>
      <c r="BM114" s="15">
        <v>7436.3815933444894</v>
      </c>
      <c r="BN114" s="36">
        <v>123</v>
      </c>
      <c r="BO114" s="9">
        <v>0</v>
      </c>
      <c r="BP114" s="20">
        <v>1.677173073554167</v>
      </c>
      <c r="BQ114" s="20">
        <v>101.39917864253016</v>
      </c>
    </row>
    <row r="115" spans="1:69" x14ac:dyDescent="0.25">
      <c r="A115" s="43">
        <v>41069</v>
      </c>
      <c r="B115" s="17">
        <v>2012</v>
      </c>
      <c r="C115" s="4">
        <v>6</v>
      </c>
      <c r="D115" s="4">
        <v>7</v>
      </c>
      <c r="E115" s="5">
        <v>0.72</v>
      </c>
      <c r="F115" s="5">
        <v>0.9565217391304347</v>
      </c>
      <c r="G115" s="10">
        <v>1.8575342465753701</v>
      </c>
      <c r="H115" s="17">
        <v>178</v>
      </c>
      <c r="I115" s="9">
        <v>284</v>
      </c>
      <c r="J115" s="14">
        <v>1.595505617977528</v>
      </c>
      <c r="K115" s="5">
        <v>0.63111111111111107</v>
      </c>
      <c r="L115" s="21">
        <v>94.699336382946043</v>
      </c>
      <c r="M115" s="9">
        <v>49</v>
      </c>
      <c r="N115" s="9">
        <v>64</v>
      </c>
      <c r="O115" s="9">
        <v>25</v>
      </c>
      <c r="P115" s="9">
        <v>77</v>
      </c>
      <c r="Q115" s="20">
        <v>39.652406519093269</v>
      </c>
      <c r="R115" s="20">
        <v>49.766950798027445</v>
      </c>
      <c r="S115" s="20">
        <v>18.696466882106407</v>
      </c>
      <c r="T115" s="6">
        <v>16856.481876164395</v>
      </c>
      <c r="U115" s="6">
        <v>2021.4927243359164</v>
      </c>
      <c r="V115" s="6">
        <v>2940.8448852072879</v>
      </c>
      <c r="W115" s="6">
        <v>2905.4907750575353</v>
      </c>
      <c r="X115" s="6">
        <v>1440.563619272805</v>
      </c>
      <c r="Y115" s="6">
        <v>11591.075320962684</v>
      </c>
      <c r="Z115" s="6">
        <v>4480.7219366575391</v>
      </c>
      <c r="AA115" s="6">
        <v>1244.1737699506862</v>
      </c>
      <c r="AB115" s="6">
        <v>1439.6279499221932</v>
      </c>
      <c r="AC115" s="6">
        <v>1810.4765067890748</v>
      </c>
      <c r="AD115" s="6">
        <v>1018.5461847221408</v>
      </c>
      <c r="AE115" s="6">
        <v>547.27058521329286</v>
      </c>
      <c r="AF115" s="6">
        <v>3788.2303798059102</v>
      </c>
      <c r="AG115" s="6">
        <v>479.12759210958887</v>
      </c>
      <c r="AH115" s="6">
        <v>1865.1587738301384</v>
      </c>
      <c r="AI115" s="6">
        <v>3108.8426943561653</v>
      </c>
      <c r="AJ115" s="6">
        <v>1416.1595356931521</v>
      </c>
      <c r="AK115" s="6">
        <v>1896.2193245555361</v>
      </c>
      <c r="AL115" s="6">
        <v>1296.7554968230327</v>
      </c>
      <c r="AM115" s="6">
        <v>536.15975837806059</v>
      </c>
      <c r="AN115" s="6">
        <v>3140.1540162324154</v>
      </c>
      <c r="AO115" s="6">
        <v>32911.786853019767</v>
      </c>
      <c r="AP115" s="6">
        <v>14392.327136018766</v>
      </c>
      <c r="AQ115" s="6">
        <v>18519.459717001009</v>
      </c>
      <c r="AR115" s="6">
        <v>2834.0082660056933</v>
      </c>
      <c r="AS115" s="6">
        <v>2146.5217987043384</v>
      </c>
      <c r="AT115" s="6">
        <v>1948.8562309888125</v>
      </c>
      <c r="AU115" s="6">
        <v>2113.579802011388</v>
      </c>
      <c r="AV115" s="6">
        <v>9042.9660977102321</v>
      </c>
      <c r="AW115" s="6">
        <v>9476.4936192907699</v>
      </c>
      <c r="AX115" s="27">
        <v>4.3238481534246622</v>
      </c>
      <c r="AY115" s="27">
        <v>4.6616735890410981</v>
      </c>
      <c r="AZ115">
        <v>393</v>
      </c>
      <c r="BA115" s="9">
        <v>13</v>
      </c>
      <c r="BB115" s="4">
        <v>178</v>
      </c>
      <c r="BC115" s="9">
        <v>10</v>
      </c>
      <c r="BD115" s="9">
        <v>6</v>
      </c>
      <c r="BE115" s="4">
        <v>215</v>
      </c>
      <c r="BF115" s="9">
        <v>13</v>
      </c>
      <c r="BG115" s="9">
        <v>12</v>
      </c>
      <c r="BH115" s="24">
        <v>655.00218243034863</v>
      </c>
      <c r="BI115" s="24">
        <v>392.59224147959401</v>
      </c>
      <c r="BJ115" s="9">
        <v>10</v>
      </c>
      <c r="BK115" s="30">
        <v>33.36376975342462</v>
      </c>
      <c r="BL115" s="15">
        <v>4.3738695232876719</v>
      </c>
      <c r="BM115" s="15">
        <v>7487.999069407264</v>
      </c>
      <c r="BN115" s="36">
        <v>122</v>
      </c>
      <c r="BO115" s="9">
        <v>0</v>
      </c>
      <c r="BP115" s="20">
        <v>2.4732187524786879</v>
      </c>
      <c r="BQ115" s="20">
        <v>151.79885013935254</v>
      </c>
    </row>
    <row r="116" spans="1:69" x14ac:dyDescent="0.25">
      <c r="A116" s="43">
        <v>41068</v>
      </c>
      <c r="B116" s="17">
        <v>2012</v>
      </c>
      <c r="C116" s="4">
        <v>6</v>
      </c>
      <c r="D116" s="4">
        <v>6</v>
      </c>
      <c r="E116" s="5">
        <v>0.72</v>
      </c>
      <c r="F116" s="5">
        <v>1</v>
      </c>
      <c r="G116" s="10">
        <v>1.8547945205479728</v>
      </c>
      <c r="H116" s="17">
        <v>183</v>
      </c>
      <c r="I116" s="9">
        <v>305</v>
      </c>
      <c r="J116" s="14">
        <v>1.6666666666666667</v>
      </c>
      <c r="K116" s="5">
        <v>0.67777777777777781</v>
      </c>
      <c r="L116" s="21">
        <v>98.883023364024339</v>
      </c>
      <c r="M116" s="9">
        <v>56</v>
      </c>
      <c r="N116" s="9">
        <v>66</v>
      </c>
      <c r="O116" s="9">
        <v>28</v>
      </c>
      <c r="P116" s="9">
        <v>80</v>
      </c>
      <c r="Q116" s="20">
        <v>38.311049863013736</v>
      </c>
      <c r="R116" s="20">
        <v>46.407639973385571</v>
      </c>
      <c r="S116" s="20">
        <v>18.496921837808237</v>
      </c>
      <c r="T116" s="6">
        <v>18095.593275616455</v>
      </c>
      <c r="U116" s="6">
        <v>2025.1526794520573</v>
      </c>
      <c r="V116" s="6">
        <v>3181.0639930915063</v>
      </c>
      <c r="W116" s="6">
        <v>2862.4256022575355</v>
      </c>
      <c r="X116" s="6">
        <v>1529.059141716164</v>
      </c>
      <c r="Y116" s="6">
        <v>12548.197218003308</v>
      </c>
      <c r="Z116" s="6">
        <v>4673.9480832876761</v>
      </c>
      <c r="AA116" s="6">
        <v>1299.4139192547959</v>
      </c>
      <c r="AB116" s="6">
        <v>1479.7537470246591</v>
      </c>
      <c r="AC116" s="6">
        <v>1820.3192680877326</v>
      </c>
      <c r="AD116" s="6">
        <v>1088.9398175242015</v>
      </c>
      <c r="AE116" s="6">
        <v>549.11550835777541</v>
      </c>
      <c r="AF116" s="6">
        <v>3994.7411555974209</v>
      </c>
      <c r="AG116" s="6">
        <v>517.80330813698617</v>
      </c>
      <c r="AH116" s="6">
        <v>2060.6167671232897</v>
      </c>
      <c r="AI116" s="6">
        <v>3557.3347187671238</v>
      </c>
      <c r="AJ116" s="6">
        <v>1563.1810665205496</v>
      </c>
      <c r="AK116" s="6">
        <v>1950.9023705133332</v>
      </c>
      <c r="AL116" s="6">
        <v>1221.0098096687457</v>
      </c>
      <c r="AM116" s="6">
        <v>584.30969227531614</v>
      </c>
      <c r="AN116" s="6">
        <v>3942.7139880905538</v>
      </c>
      <c r="AO116" s="6">
        <v>35272.797565183595</v>
      </c>
      <c r="AP116" s="6">
        <v>14787.14520349231</v>
      </c>
      <c r="AQ116" s="6">
        <v>20485.652361691282</v>
      </c>
      <c r="AR116" s="6">
        <v>2857.9774636949951</v>
      </c>
      <c r="AS116" s="6">
        <v>2203.8840818037606</v>
      </c>
      <c r="AT116" s="6">
        <v>2005.0229301134423</v>
      </c>
      <c r="AU116" s="6">
        <v>2124.7436643095657</v>
      </c>
      <c r="AV116" s="6">
        <v>9191.6281399217642</v>
      </c>
      <c r="AW116" s="6">
        <v>11294.024221769521</v>
      </c>
      <c r="AX116" s="27">
        <v>4.2354307726027436</v>
      </c>
      <c r="AY116" s="27">
        <v>4.553383095890414</v>
      </c>
      <c r="AZ116">
        <v>413</v>
      </c>
      <c r="BA116" s="9">
        <v>13</v>
      </c>
      <c r="BB116" s="4">
        <v>183</v>
      </c>
      <c r="BC116" s="9">
        <v>10</v>
      </c>
      <c r="BD116" s="9">
        <v>7</v>
      </c>
      <c r="BE116" s="4">
        <v>230</v>
      </c>
      <c r="BF116" s="9">
        <v>14</v>
      </c>
      <c r="BG116" s="9">
        <v>14</v>
      </c>
      <c r="BH116" s="24">
        <v>703.46081163993711</v>
      </c>
      <c r="BI116" s="24">
        <v>421.0195157876168</v>
      </c>
      <c r="BJ116" s="9">
        <v>11</v>
      </c>
      <c r="BK116" s="30">
        <v>31.016818479452013</v>
      </c>
      <c r="BL116" s="15">
        <v>4.4924129600000011</v>
      </c>
      <c r="BM116" s="15">
        <v>7458.7572004064787</v>
      </c>
      <c r="BN116" s="36">
        <v>122</v>
      </c>
      <c r="BO116" s="9">
        <v>0</v>
      </c>
      <c r="BP116" s="20">
        <v>2.7465235576477647</v>
      </c>
      <c r="BQ116" s="20">
        <v>167.91518329255149</v>
      </c>
    </row>
    <row r="117" spans="1:69" x14ac:dyDescent="0.25">
      <c r="A117" s="43">
        <v>41067</v>
      </c>
      <c r="B117" s="17">
        <v>2012</v>
      </c>
      <c r="C117" s="4">
        <v>6</v>
      </c>
      <c r="D117" s="4">
        <v>5</v>
      </c>
      <c r="E117" s="5">
        <v>0.72</v>
      </c>
      <c r="F117" s="5">
        <v>0.84347826086956512</v>
      </c>
      <c r="G117" s="10">
        <v>1.8520547945205754</v>
      </c>
      <c r="H117" s="17">
        <v>152</v>
      </c>
      <c r="I117" s="9">
        <v>251</v>
      </c>
      <c r="J117" s="14">
        <v>1.6513157894736843</v>
      </c>
      <c r="K117" s="5">
        <v>0.55777777777777782</v>
      </c>
      <c r="L117" s="21">
        <v>103.14111663759761</v>
      </c>
      <c r="M117" s="9">
        <v>43</v>
      </c>
      <c r="N117" s="9">
        <v>56</v>
      </c>
      <c r="O117" s="9">
        <v>22</v>
      </c>
      <c r="P117" s="9">
        <v>70</v>
      </c>
      <c r="Q117" s="20">
        <v>37.705123726027438</v>
      </c>
      <c r="R117" s="20">
        <v>49.87034994082196</v>
      </c>
      <c r="S117" s="20">
        <v>17.730738148367919</v>
      </c>
      <c r="T117" s="6">
        <v>15677.449728914837</v>
      </c>
      <c r="U117" s="6">
        <v>1680.3547592805262</v>
      </c>
      <c r="V117" s="6">
        <v>2513.9422325220239</v>
      </c>
      <c r="W117" s="6">
        <v>2931.1060126684943</v>
      </c>
      <c r="X117" s="6">
        <v>1354.3739155266321</v>
      </c>
      <c r="Y117" s="6">
        <v>10558.38232747821</v>
      </c>
      <c r="Z117" s="6">
        <v>3732.8072488767161</v>
      </c>
      <c r="AA117" s="6">
        <v>1097.1476986980831</v>
      </c>
      <c r="AB117" s="6">
        <v>1241.1516703857544</v>
      </c>
      <c r="AC117" s="6">
        <v>1620.1442832597315</v>
      </c>
      <c r="AD117" s="6">
        <v>1014.2817455255016</v>
      </c>
      <c r="AE117" s="6">
        <v>475.02932764631299</v>
      </c>
      <c r="AF117" s="6">
        <v>2961.6512615290071</v>
      </c>
      <c r="AG117" s="6">
        <v>424.36482253150672</v>
      </c>
      <c r="AH117" s="6">
        <v>1688.8716077589052</v>
      </c>
      <c r="AI117" s="6">
        <v>2885.2507489315076</v>
      </c>
      <c r="AJ117" s="6">
        <v>1282.4077366356175</v>
      </c>
      <c r="AK117" s="6">
        <v>1665.4605040556894</v>
      </c>
      <c r="AL117" s="6">
        <v>1255.9312871345321</v>
      </c>
      <c r="AM117" s="6">
        <v>480.63969117315207</v>
      </c>
      <c r="AN117" s="6">
        <v>2878.8634334941648</v>
      </c>
      <c r="AO117" s="6">
        <v>29709.806022013454</v>
      </c>
      <c r="AP117" s="6">
        <v>13310.908999512068</v>
      </c>
      <c r="AQ117" s="6">
        <v>16398.89702250138</v>
      </c>
      <c r="AR117" s="6">
        <v>2767.7734867690738</v>
      </c>
      <c r="AS117" s="6">
        <v>2004.2768197563805</v>
      </c>
      <c r="AT117" s="6">
        <v>1871.8163198262828</v>
      </c>
      <c r="AU117" s="6">
        <v>2029.0462878686581</v>
      </c>
      <c r="AV117" s="6">
        <v>8672.9129142203947</v>
      </c>
      <c r="AW117" s="6">
        <v>7725.9841082809889</v>
      </c>
      <c r="AX117" s="27">
        <v>3.9794745205479489</v>
      </c>
      <c r="AY117" s="27">
        <v>4.3191320547945224</v>
      </c>
      <c r="AZ117">
        <v>343</v>
      </c>
      <c r="BA117" s="9">
        <v>11</v>
      </c>
      <c r="BB117" s="4">
        <v>152</v>
      </c>
      <c r="BC117" s="9">
        <v>7</v>
      </c>
      <c r="BD117" s="9">
        <v>5</v>
      </c>
      <c r="BE117" s="4">
        <v>191</v>
      </c>
      <c r="BF117" s="9">
        <v>11</v>
      </c>
      <c r="BG117" s="9">
        <v>11</v>
      </c>
      <c r="BH117" s="24">
        <v>536.79648637240666</v>
      </c>
      <c r="BI117" s="24">
        <v>358.15716147379067</v>
      </c>
      <c r="BJ117" s="9">
        <v>8</v>
      </c>
      <c r="BK117" s="30">
        <v>30.634237315068454</v>
      </c>
      <c r="BL117" s="15">
        <v>4.2021611221917814</v>
      </c>
      <c r="BM117" s="15">
        <v>7415.5378347437872</v>
      </c>
      <c r="BN117" s="36">
        <v>122</v>
      </c>
      <c r="BO117" s="9">
        <v>0</v>
      </c>
      <c r="BP117" s="20">
        <v>2.2114238222436331</v>
      </c>
      <c r="BQ117" s="20">
        <v>134.4171887090277</v>
      </c>
    </row>
    <row r="118" spans="1:69" x14ac:dyDescent="0.25">
      <c r="A118" s="43">
        <v>41066</v>
      </c>
      <c r="B118" s="17">
        <v>2012</v>
      </c>
      <c r="C118" s="4">
        <v>6</v>
      </c>
      <c r="D118" s="4">
        <v>4</v>
      </c>
      <c r="E118" s="5">
        <v>0.72</v>
      </c>
      <c r="F118" s="5">
        <v>0.79130434782608694</v>
      </c>
      <c r="G118" s="10">
        <v>1.8493150684931781</v>
      </c>
      <c r="H118" s="17">
        <v>137</v>
      </c>
      <c r="I118" s="9">
        <v>241</v>
      </c>
      <c r="J118" s="14">
        <v>1.7591240875912408</v>
      </c>
      <c r="K118" s="5">
        <v>0.53555555555555556</v>
      </c>
      <c r="L118" s="21">
        <v>103.0280216778323</v>
      </c>
      <c r="M118" s="9">
        <v>42</v>
      </c>
      <c r="N118" s="9">
        <v>52</v>
      </c>
      <c r="O118" s="9">
        <v>22</v>
      </c>
      <c r="P118" s="9">
        <v>63</v>
      </c>
      <c r="Q118" s="20">
        <v>36.852615797143734</v>
      </c>
      <c r="R118" s="20">
        <v>50.703581230386106</v>
      </c>
      <c r="S118" s="20">
        <v>19.800295890410979</v>
      </c>
      <c r="T118" s="6">
        <v>14114.838969863025</v>
      </c>
      <c r="U118" s="6">
        <v>1649.0408419297221</v>
      </c>
      <c r="V118" s="6">
        <v>2464.4126838318034</v>
      </c>
      <c r="W118" s="6">
        <v>2813.5494542465763</v>
      </c>
      <c r="X118" s="6">
        <v>1256.0773188307323</v>
      </c>
      <c r="Y118" s="6">
        <v>9229.8403548836341</v>
      </c>
      <c r="Z118" s="6">
        <v>3464.1458849315109</v>
      </c>
      <c r="AA118" s="6">
        <v>1115.4787870684943</v>
      </c>
      <c r="AB118" s="6">
        <v>1247.4186410958916</v>
      </c>
      <c r="AC118" s="6">
        <v>1522.9231256641638</v>
      </c>
      <c r="AD118" s="6">
        <v>1038.425665257136</v>
      </c>
      <c r="AE118" s="6">
        <v>448.32458345961726</v>
      </c>
      <c r="AF118" s="6">
        <v>2817.3699387149809</v>
      </c>
      <c r="AG118" s="6">
        <v>435.14477999999991</v>
      </c>
      <c r="AH118" s="6">
        <v>1605.1799057534261</v>
      </c>
      <c r="AI118" s="6">
        <v>2789.1261787671237</v>
      </c>
      <c r="AJ118" s="6">
        <v>1239.8867638356176</v>
      </c>
      <c r="AK118" s="6">
        <v>1582.6846855387405</v>
      </c>
      <c r="AL118" s="6">
        <v>1194.0553032624541</v>
      </c>
      <c r="AM118" s="6">
        <v>477.52505525037907</v>
      </c>
      <c r="AN118" s="6">
        <v>2815.0725843045943</v>
      </c>
      <c r="AO118" s="6">
        <v>27660.260753244809</v>
      </c>
      <c r="AP118" s="6">
        <v>12797.977875341601</v>
      </c>
      <c r="AQ118" s="6">
        <v>14862.28287790321</v>
      </c>
      <c r="AR118" s="6">
        <v>2764.4695594008581</v>
      </c>
      <c r="AS118" s="6">
        <v>1891.1501275110609</v>
      </c>
      <c r="AT118" s="6">
        <v>1848.3434615951678</v>
      </c>
      <c r="AU118" s="6">
        <v>1952.6790209106466</v>
      </c>
      <c r="AV118" s="6">
        <v>8456.6421694177334</v>
      </c>
      <c r="AW118" s="6">
        <v>6405.6407084854745</v>
      </c>
      <c r="AX118" s="27">
        <v>4.3769753424657578</v>
      </c>
      <c r="AY118" s="27">
        <v>4.377333732876715</v>
      </c>
      <c r="AZ118">
        <v>316</v>
      </c>
      <c r="BA118" s="9">
        <v>10</v>
      </c>
      <c r="BB118" s="4">
        <v>137</v>
      </c>
      <c r="BC118" s="9">
        <v>7</v>
      </c>
      <c r="BD118" s="9">
        <v>4</v>
      </c>
      <c r="BE118" s="4">
        <v>179</v>
      </c>
      <c r="BF118" s="9">
        <v>9</v>
      </c>
      <c r="BG118" s="9">
        <v>12</v>
      </c>
      <c r="BH118" s="24">
        <v>524.63090529927172</v>
      </c>
      <c r="BI118" s="24">
        <v>353.09017241340371</v>
      </c>
      <c r="BJ118" s="9">
        <v>9</v>
      </c>
      <c r="BK118" s="30">
        <v>31.991263356164342</v>
      </c>
      <c r="BL118" s="15">
        <v>4.47014687671233</v>
      </c>
      <c r="BM118" s="15">
        <v>7257.6060702868526</v>
      </c>
      <c r="BN118" s="36">
        <v>122</v>
      </c>
      <c r="BO118" s="9">
        <v>0</v>
      </c>
      <c r="BP118" s="20">
        <v>2.047821655511235</v>
      </c>
      <c r="BQ118" s="20">
        <v>121.82199080248533</v>
      </c>
    </row>
    <row r="119" spans="1:69" x14ac:dyDescent="0.25">
      <c r="A119" s="43">
        <v>41065</v>
      </c>
      <c r="B119" s="17">
        <v>2012</v>
      </c>
      <c r="C119" s="4">
        <v>6</v>
      </c>
      <c r="D119" s="4">
        <v>3</v>
      </c>
      <c r="E119" s="5">
        <v>0.72</v>
      </c>
      <c r="F119" s="5">
        <v>0.65217391304347827</v>
      </c>
      <c r="G119" s="10">
        <v>1.8465753424657807</v>
      </c>
      <c r="H119" s="17">
        <v>122</v>
      </c>
      <c r="I119" s="9">
        <v>187</v>
      </c>
      <c r="J119" s="14">
        <v>1.5327868852459017</v>
      </c>
      <c r="K119" s="5">
        <v>0.41555555555555557</v>
      </c>
      <c r="L119" s="21">
        <v>94.468510975502667</v>
      </c>
      <c r="M119" s="9">
        <v>35</v>
      </c>
      <c r="N119" s="9">
        <v>40</v>
      </c>
      <c r="O119" s="9">
        <v>15</v>
      </c>
      <c r="P119" s="9">
        <v>50</v>
      </c>
      <c r="Q119" s="20">
        <v>35.910609177716928</v>
      </c>
      <c r="R119" s="20">
        <v>57.197792834630192</v>
      </c>
      <c r="S119" s="20">
        <v>19.208829037019196</v>
      </c>
      <c r="T119" s="6">
        <v>11525.158339011325</v>
      </c>
      <c r="U119" s="6">
        <v>1329.5901741512821</v>
      </c>
      <c r="V119" s="6">
        <v>1959.7690573836801</v>
      </c>
      <c r="W119" s="6">
        <v>2991.098648021919</v>
      </c>
      <c r="X119" s="6">
        <v>957.30793760476456</v>
      </c>
      <c r="Y119" s="6">
        <v>6946.572870152243</v>
      </c>
      <c r="Z119" s="6">
        <v>2693.2956883287698</v>
      </c>
      <c r="AA119" s="6">
        <v>857.96689251945293</v>
      </c>
      <c r="AB119" s="6">
        <v>960.44145185095988</v>
      </c>
      <c r="AC119" s="6">
        <v>1221.2415599741323</v>
      </c>
      <c r="AD119" s="6">
        <v>1079.3842702481461</v>
      </c>
      <c r="AE119" s="6">
        <v>351.54438159052592</v>
      </c>
      <c r="AF119" s="6">
        <v>1859.5338208863782</v>
      </c>
      <c r="AG119" s="6">
        <v>325.09827655890399</v>
      </c>
      <c r="AH119" s="6">
        <v>1215.1016623342475</v>
      </c>
      <c r="AI119" s="6">
        <v>2019.5646288219182</v>
      </c>
      <c r="AJ119" s="6">
        <v>1003.4193181808226</v>
      </c>
      <c r="AK119" s="6">
        <v>1287.7131338584325</v>
      </c>
      <c r="AL119" s="6">
        <v>1281.7444060938719</v>
      </c>
      <c r="AM119" s="6">
        <v>396.9760131252475</v>
      </c>
      <c r="AN119" s="6">
        <v>1596.7503328183402</v>
      </c>
      <c r="AO119" s="6">
        <v>21929.636431757681</v>
      </c>
      <c r="AP119" s="6">
        <v>11526.77940790072</v>
      </c>
      <c r="AQ119" s="6">
        <v>10402.857023856963</v>
      </c>
      <c r="AR119" s="6">
        <v>2699.4768411544533</v>
      </c>
      <c r="AS119" s="6">
        <v>1748.750300606001</v>
      </c>
      <c r="AT119" s="6">
        <v>1769.5040516585427</v>
      </c>
      <c r="AU119" s="6">
        <v>1861.4125785554975</v>
      </c>
      <c r="AV119" s="6">
        <v>8079.1437719744936</v>
      </c>
      <c r="AW119" s="6">
        <v>2323.7132518824674</v>
      </c>
      <c r="AX119" s="27">
        <v>4.0875521753424691</v>
      </c>
      <c r="AY119" s="27">
        <v>4.5749814657534271</v>
      </c>
      <c r="AZ119">
        <v>262</v>
      </c>
      <c r="BA119" s="9">
        <v>8</v>
      </c>
      <c r="BB119" s="4">
        <v>122</v>
      </c>
      <c r="BC119" s="9">
        <v>6</v>
      </c>
      <c r="BD119" s="9">
        <v>4</v>
      </c>
      <c r="BE119" s="4">
        <v>140</v>
      </c>
      <c r="BF119" s="9">
        <v>8</v>
      </c>
      <c r="BG119" s="9">
        <v>8</v>
      </c>
      <c r="BH119" s="24">
        <v>484.27669205002979</v>
      </c>
      <c r="BI119" s="24">
        <v>303.10516706432054</v>
      </c>
      <c r="BJ119" s="9">
        <v>6</v>
      </c>
      <c r="BK119" s="30">
        <v>31.512044219178041</v>
      </c>
      <c r="BL119" s="15">
        <v>4.5754899024657538</v>
      </c>
      <c r="BM119" s="15">
        <v>7511.8087972875001</v>
      </c>
      <c r="BN119" s="36">
        <v>122</v>
      </c>
      <c r="BO119" s="9">
        <v>0</v>
      </c>
      <c r="BP119" s="20">
        <v>1.3848671211670636</v>
      </c>
      <c r="BQ119" s="20">
        <v>85.269319867680025</v>
      </c>
    </row>
    <row r="120" spans="1:69" x14ac:dyDescent="0.25">
      <c r="A120" s="43">
        <v>41064</v>
      </c>
      <c r="B120" s="17">
        <v>2012</v>
      </c>
      <c r="C120" s="4">
        <v>6</v>
      </c>
      <c r="D120" s="4">
        <v>2</v>
      </c>
      <c r="E120" s="5">
        <v>0.72</v>
      </c>
      <c r="F120" s="5">
        <v>0.65217391304347827</v>
      </c>
      <c r="G120" s="10">
        <v>1.8438356164383833</v>
      </c>
      <c r="H120" s="17">
        <v>120</v>
      </c>
      <c r="I120" s="9">
        <v>195</v>
      </c>
      <c r="J120" s="14">
        <v>1.625</v>
      </c>
      <c r="K120" s="5">
        <v>0.43333333333333335</v>
      </c>
      <c r="L120" s="21">
        <v>101.78376185824904</v>
      </c>
      <c r="M120" s="9">
        <v>35</v>
      </c>
      <c r="N120" s="9">
        <v>43</v>
      </c>
      <c r="O120" s="9">
        <v>16</v>
      </c>
      <c r="P120" s="9">
        <v>51</v>
      </c>
      <c r="Q120" s="20">
        <v>39.234950136986342</v>
      </c>
      <c r="R120" s="20">
        <v>52.173001097260318</v>
      </c>
      <c r="S120" s="20">
        <v>17.977531463013715</v>
      </c>
      <c r="T120" s="6">
        <v>12214.051422989884</v>
      </c>
      <c r="U120" s="6">
        <v>1284.0870275163802</v>
      </c>
      <c r="V120" s="6">
        <v>1900.325789869207</v>
      </c>
      <c r="W120" s="6">
        <v>2962.3607759342481</v>
      </c>
      <c r="X120" s="6">
        <v>1049.2648183918996</v>
      </c>
      <c r="Y120" s="6">
        <v>7586.1870663109094</v>
      </c>
      <c r="Z120" s="6">
        <v>3060.3261106849345</v>
      </c>
      <c r="AA120" s="6">
        <v>834.76801755616509</v>
      </c>
      <c r="AB120" s="6">
        <v>916.85410461369952</v>
      </c>
      <c r="AC120" s="6">
        <v>1267.3687568444225</v>
      </c>
      <c r="AD120" s="6">
        <v>1087.7601967366456</v>
      </c>
      <c r="AE120" s="6">
        <v>354.85144080621041</v>
      </c>
      <c r="AF120" s="6">
        <v>2101.9678384675203</v>
      </c>
      <c r="AG120" s="6">
        <v>355.89756550684916</v>
      </c>
      <c r="AH120" s="6">
        <v>1364.4464008767136</v>
      </c>
      <c r="AI120" s="6">
        <v>2226.0567291780831</v>
      </c>
      <c r="AJ120" s="6">
        <v>1050.2596997260284</v>
      </c>
      <c r="AK120" s="6">
        <v>1277.4352675369976</v>
      </c>
      <c r="AL120" s="6">
        <v>1273.9125425409316</v>
      </c>
      <c r="AM120" s="6">
        <v>370.89726893957567</v>
      </c>
      <c r="AN120" s="6">
        <v>2074.4153162701696</v>
      </c>
      <c r="AO120" s="6">
        <v>23306.747078648739</v>
      </c>
      <c r="AP120" s="6">
        <v>11544.176857600138</v>
      </c>
      <c r="AQ120" s="6">
        <v>11762.5702210486</v>
      </c>
      <c r="AR120" s="6">
        <v>2696.1973174640193</v>
      </c>
      <c r="AS120" s="6">
        <v>1690.5879433684263</v>
      </c>
      <c r="AT120" s="6">
        <v>1730.4350923706766</v>
      </c>
      <c r="AU120" s="6">
        <v>1837.9579049280396</v>
      </c>
      <c r="AV120" s="6">
        <v>7955.1782581311618</v>
      </c>
      <c r="AW120" s="6">
        <v>3807.3919629174397</v>
      </c>
      <c r="AX120" s="27">
        <v>4.0033822684931542</v>
      </c>
      <c r="AY120" s="27">
        <v>4.502710541095893</v>
      </c>
      <c r="AZ120">
        <v>265</v>
      </c>
      <c r="BA120" s="9">
        <v>9</v>
      </c>
      <c r="BB120" s="4">
        <v>120</v>
      </c>
      <c r="BC120" s="9">
        <v>6</v>
      </c>
      <c r="BD120" s="9">
        <v>4</v>
      </c>
      <c r="BE120" s="4">
        <v>145</v>
      </c>
      <c r="BF120" s="9">
        <v>8</v>
      </c>
      <c r="BG120" s="9">
        <v>8</v>
      </c>
      <c r="BH120" s="24">
        <v>492.66261534961279</v>
      </c>
      <c r="BI120" s="24">
        <v>299.03231938066529</v>
      </c>
      <c r="BJ120" s="9">
        <v>6</v>
      </c>
      <c r="BK120" s="30">
        <v>31.709426958904068</v>
      </c>
      <c r="BL120" s="15">
        <v>4.4083273435616439</v>
      </c>
      <c r="BM120" s="15">
        <v>7480.9913691830416</v>
      </c>
      <c r="BN120" s="36">
        <v>122</v>
      </c>
      <c r="BO120" s="9">
        <v>0</v>
      </c>
      <c r="BP120" s="20">
        <v>1.5723277358002254</v>
      </c>
      <c r="BQ120" s="20">
        <v>96.414510008595073</v>
      </c>
    </row>
    <row r="121" spans="1:69" x14ac:dyDescent="0.25">
      <c r="A121" s="43">
        <v>41063</v>
      </c>
      <c r="B121" s="17">
        <v>2012</v>
      </c>
      <c r="C121" s="4">
        <v>6</v>
      </c>
      <c r="D121" s="4">
        <v>1</v>
      </c>
      <c r="E121" s="5">
        <v>0.72</v>
      </c>
      <c r="F121" s="5">
        <v>0.68695652173913047</v>
      </c>
      <c r="G121" s="10">
        <v>1.841095890410986</v>
      </c>
      <c r="H121" s="17">
        <v>126</v>
      </c>
      <c r="I121" s="9">
        <v>200</v>
      </c>
      <c r="J121" s="14">
        <v>1.5873015873015872</v>
      </c>
      <c r="K121" s="5">
        <v>0.44444444444444442</v>
      </c>
      <c r="L121" s="21">
        <v>97.426439928528964</v>
      </c>
      <c r="M121" s="9">
        <v>35</v>
      </c>
      <c r="N121" s="9">
        <v>45</v>
      </c>
      <c r="O121" s="9">
        <v>18</v>
      </c>
      <c r="P121" s="9">
        <v>55</v>
      </c>
      <c r="Q121" s="20">
        <v>38.329084931506898</v>
      </c>
      <c r="R121" s="20">
        <v>48.251701260274018</v>
      </c>
      <c r="S121" s="20">
        <v>18.511454680946468</v>
      </c>
      <c r="T121" s="6">
        <v>12275.731430994649</v>
      </c>
      <c r="U121" s="6">
        <v>1447.8987411745102</v>
      </c>
      <c r="V121" s="6">
        <v>2110.3979480113394</v>
      </c>
      <c r="W121" s="6">
        <v>2899.2461831013711</v>
      </c>
      <c r="X121" s="6">
        <v>1059.9875684472756</v>
      </c>
      <c r="Y121" s="6">
        <v>7653.9984726091734</v>
      </c>
      <c r="Z121" s="6">
        <v>3066.3267945205516</v>
      </c>
      <c r="AA121" s="6">
        <v>868.53062268493238</v>
      </c>
      <c r="AB121" s="6">
        <v>1018.1300074520558</v>
      </c>
      <c r="AC121" s="6">
        <v>1309.4562731234762</v>
      </c>
      <c r="AD121" s="6">
        <v>1023.6204220877772</v>
      </c>
      <c r="AE121" s="6">
        <v>396.95366802919222</v>
      </c>
      <c r="AF121" s="6">
        <v>2222.9570614170943</v>
      </c>
      <c r="AG121" s="6">
        <v>341.35740493150678</v>
      </c>
      <c r="AH121" s="6">
        <v>1318.2813282191792</v>
      </c>
      <c r="AI121" s="6">
        <v>2191.213019178083</v>
      </c>
      <c r="AJ121" s="6">
        <v>1010.0841205479461</v>
      </c>
      <c r="AK121" s="6">
        <v>1292.8173460173523</v>
      </c>
      <c r="AL121" s="6">
        <v>1244.7315274135394</v>
      </c>
      <c r="AM121" s="6">
        <v>388.29762379153112</v>
      </c>
      <c r="AN121" s="6">
        <v>1935.089375654293</v>
      </c>
      <c r="AO121" s="6">
        <v>23537.553469703409</v>
      </c>
      <c r="AP121" s="6">
        <v>11725.508560022858</v>
      </c>
      <c r="AQ121" s="6">
        <v>11812.044909680561</v>
      </c>
      <c r="AR121" s="6">
        <v>2712.6136811511019</v>
      </c>
      <c r="AS121" s="6">
        <v>1723.7868273133715</v>
      </c>
      <c r="AT121" s="6">
        <v>1758.2521503873943</v>
      </c>
      <c r="AU121" s="6">
        <v>1886.2899285806425</v>
      </c>
      <c r="AV121" s="6">
        <v>8080.9425874325098</v>
      </c>
      <c r="AW121" s="6">
        <v>3731.1023222480417</v>
      </c>
      <c r="AX121" s="27">
        <v>4.1830237479452093</v>
      </c>
      <c r="AY121" s="27">
        <v>4.353984438356167</v>
      </c>
      <c r="AZ121">
        <v>279</v>
      </c>
      <c r="BA121" s="9">
        <v>8</v>
      </c>
      <c r="BB121" s="4">
        <v>126</v>
      </c>
      <c r="BC121" s="9">
        <v>6</v>
      </c>
      <c r="BD121" s="9">
        <v>4</v>
      </c>
      <c r="BE121" s="4">
        <v>153</v>
      </c>
      <c r="BF121" s="9">
        <v>9</v>
      </c>
      <c r="BG121" s="9">
        <v>8</v>
      </c>
      <c r="BH121" s="24">
        <v>481.71680155237982</v>
      </c>
      <c r="BI121" s="24">
        <v>303.33670702671617</v>
      </c>
      <c r="BJ121" s="9">
        <v>7</v>
      </c>
      <c r="BK121" s="30">
        <v>32.905962849315024</v>
      </c>
      <c r="BL121" s="15">
        <v>4.4521355550684936</v>
      </c>
      <c r="BM121" s="15">
        <v>7337.6890775235697</v>
      </c>
      <c r="BN121" s="36">
        <v>122</v>
      </c>
      <c r="BO121" s="9">
        <v>0</v>
      </c>
      <c r="BP121" s="20">
        <v>1.6097772452450467</v>
      </c>
      <c r="BQ121" s="20">
        <v>96.820040243283287</v>
      </c>
    </row>
    <row r="122" spans="1:69" x14ac:dyDescent="0.25">
      <c r="A122" s="43">
        <v>41062</v>
      </c>
      <c r="B122" s="17">
        <v>2012</v>
      </c>
      <c r="C122" s="4">
        <v>6</v>
      </c>
      <c r="D122" s="4">
        <v>7</v>
      </c>
      <c r="E122" s="5">
        <v>0.72</v>
      </c>
      <c r="F122" s="5">
        <v>0.9565217391304347</v>
      </c>
      <c r="G122" s="10">
        <v>1.8383561643835886</v>
      </c>
      <c r="H122" s="17">
        <v>180</v>
      </c>
      <c r="I122" s="9">
        <v>292</v>
      </c>
      <c r="J122" s="14">
        <v>1.6222222222222222</v>
      </c>
      <c r="K122" s="5">
        <v>0.64888888888888885</v>
      </c>
      <c r="L122" s="21">
        <v>99.990850020250235</v>
      </c>
      <c r="M122" s="9">
        <v>54</v>
      </c>
      <c r="N122" s="9">
        <v>61</v>
      </c>
      <c r="O122" s="9">
        <v>26</v>
      </c>
      <c r="P122" s="9">
        <v>80</v>
      </c>
      <c r="Q122" s="20">
        <v>39.840928278260904</v>
      </c>
      <c r="R122" s="20">
        <v>47.618325858461574</v>
      </c>
      <c r="S122" s="20">
        <v>18.722859696000015</v>
      </c>
      <c r="T122" s="6">
        <v>17998.353003645043</v>
      </c>
      <c r="U122" s="6">
        <v>1869.1688313519969</v>
      </c>
      <c r="V122" s="6">
        <v>2868.7988059757463</v>
      </c>
      <c r="W122" s="6">
        <v>2942.1322901260282</v>
      </c>
      <c r="X122" s="6">
        <v>1420.2681018076469</v>
      </c>
      <c r="Y122" s="6">
        <v>12636.322637087615</v>
      </c>
      <c r="Z122" s="6">
        <v>4581.7067520000037</v>
      </c>
      <c r="AA122" s="6">
        <v>1238.0764723200009</v>
      </c>
      <c r="AB122" s="6">
        <v>1497.8287756800012</v>
      </c>
      <c r="AC122" s="6">
        <v>1725.5162904700524</v>
      </c>
      <c r="AD122" s="6">
        <v>1040.4048087762048</v>
      </c>
      <c r="AE122" s="6">
        <v>517.78354750832864</v>
      </c>
      <c r="AF122" s="6">
        <v>4033.9073532454195</v>
      </c>
      <c r="AG122" s="6">
        <v>502.00728479999987</v>
      </c>
      <c r="AH122" s="6">
        <v>1892.9909760000014</v>
      </c>
      <c r="AI122" s="6">
        <v>3352.8242000000009</v>
      </c>
      <c r="AJ122" s="6">
        <v>1516.702924800001</v>
      </c>
      <c r="AK122" s="6">
        <v>1803.8815231897679</v>
      </c>
      <c r="AL122" s="6">
        <v>1287.1413860195501</v>
      </c>
      <c r="AM122" s="6">
        <v>552.87955488591081</v>
      </c>
      <c r="AN122" s="6">
        <v>3620.6229215047742</v>
      </c>
      <c r="AO122" s="6">
        <v>34449.659220597052</v>
      </c>
      <c r="AP122" s="6">
        <v>14158.806308759235</v>
      </c>
      <c r="AQ122" s="6">
        <v>20290.85291183781</v>
      </c>
      <c r="AR122" s="6">
        <v>2806.7334070497218</v>
      </c>
      <c r="AS122" s="6">
        <v>2144.7290018275012</v>
      </c>
      <c r="AT122" s="6">
        <v>1948.6899196408694</v>
      </c>
      <c r="AU122" s="6">
        <v>2071.8185569489633</v>
      </c>
      <c r="AV122" s="6">
        <v>8971.9708854670571</v>
      </c>
      <c r="AW122" s="6">
        <v>11318.88202637076</v>
      </c>
      <c r="AX122" s="27">
        <v>4.211904263013702</v>
      </c>
      <c r="AY122" s="27">
        <v>4.6325519863013733</v>
      </c>
      <c r="AZ122">
        <v>401</v>
      </c>
      <c r="BA122" s="9">
        <v>12</v>
      </c>
      <c r="BB122" s="4">
        <v>180</v>
      </c>
      <c r="BC122" s="9">
        <v>9</v>
      </c>
      <c r="BD122" s="9">
        <v>6</v>
      </c>
      <c r="BE122" s="4">
        <v>221</v>
      </c>
      <c r="BF122" s="9">
        <v>13</v>
      </c>
      <c r="BG122" s="9">
        <v>13</v>
      </c>
      <c r="BH122" s="24">
        <v>602.59993315911856</v>
      </c>
      <c r="BI122" s="24">
        <v>386.31819373583369</v>
      </c>
      <c r="BJ122" s="9">
        <v>11</v>
      </c>
      <c r="BK122" s="30">
        <v>32.168807424657494</v>
      </c>
      <c r="BL122" s="15">
        <v>4.3992540372602749</v>
      </c>
      <c r="BM122" s="15">
        <v>7515.0652105615609</v>
      </c>
      <c r="BN122" s="36">
        <v>116</v>
      </c>
      <c r="BO122" s="9">
        <v>0</v>
      </c>
      <c r="BP122" s="20">
        <v>2.7000235318412602</v>
      </c>
      <c r="BQ122" s="20">
        <v>174.92114579170527</v>
      </c>
    </row>
    <row r="123" spans="1:69" x14ac:dyDescent="0.25">
      <c r="A123" s="43">
        <v>41061</v>
      </c>
      <c r="B123" s="17">
        <v>2012</v>
      </c>
      <c r="C123" s="4">
        <v>6</v>
      </c>
      <c r="D123" s="4">
        <v>6</v>
      </c>
      <c r="E123" s="5">
        <v>0.72</v>
      </c>
      <c r="F123" s="5">
        <v>1</v>
      </c>
      <c r="G123" s="10">
        <v>1.8356164383561913</v>
      </c>
      <c r="H123" s="17">
        <v>185</v>
      </c>
      <c r="I123" s="9">
        <v>307</v>
      </c>
      <c r="J123" s="14">
        <v>1.6594594594594594</v>
      </c>
      <c r="K123" s="5">
        <v>0.68222222222222217</v>
      </c>
      <c r="L123" s="21">
        <v>98.450551232876791</v>
      </c>
      <c r="M123" s="9">
        <v>54</v>
      </c>
      <c r="N123" s="9">
        <v>67</v>
      </c>
      <c r="O123" s="9">
        <v>28</v>
      </c>
      <c r="P123" s="9">
        <v>83</v>
      </c>
      <c r="Q123" s="20">
        <v>37.594950988339207</v>
      </c>
      <c r="R123" s="20">
        <v>46.288793131115497</v>
      </c>
      <c r="S123" s="20">
        <v>18.570291452252864</v>
      </c>
      <c r="T123" s="6">
        <v>18213.351978082206</v>
      </c>
      <c r="U123" s="6">
        <v>2074.4709041095912</v>
      </c>
      <c r="V123" s="6">
        <v>2978.0063779068487</v>
      </c>
      <c r="W123" s="6">
        <v>2964.962968767124</v>
      </c>
      <c r="X123" s="6">
        <v>1544.620890476712</v>
      </c>
      <c r="Y123" s="6">
        <v>12800.232645041115</v>
      </c>
      <c r="Z123" s="6">
        <v>4548.9890695890444</v>
      </c>
      <c r="AA123" s="6">
        <v>1296.086207671234</v>
      </c>
      <c r="AB123" s="6">
        <v>1541.3341905369878</v>
      </c>
      <c r="AC123" s="6">
        <v>1882.1212462229014</v>
      </c>
      <c r="AD123" s="6">
        <v>1033.0178952621197</v>
      </c>
      <c r="AE123" s="6">
        <v>580.11817599773326</v>
      </c>
      <c r="AF123" s="6">
        <v>3891.1521503145113</v>
      </c>
      <c r="AG123" s="6">
        <v>539.20164526027384</v>
      </c>
      <c r="AH123" s="6">
        <v>1969.348646575344</v>
      </c>
      <c r="AI123" s="6">
        <v>3346.1360704109597</v>
      </c>
      <c r="AJ123" s="6">
        <v>1545.4172081095905</v>
      </c>
      <c r="AK123" s="6">
        <v>2066.9719564457678</v>
      </c>
      <c r="AL123" s="6">
        <v>1281.8241875742165</v>
      </c>
      <c r="AM123" s="6">
        <v>607.01143103106017</v>
      </c>
      <c r="AN123" s="6">
        <v>3444.2959953051236</v>
      </c>
      <c r="AO123" s="6">
        <v>35074.335920345235</v>
      </c>
      <c r="AP123" s="6">
        <v>14938.655129684485</v>
      </c>
      <c r="AQ123" s="6">
        <v>20135.68079066075</v>
      </c>
      <c r="AR123" s="6">
        <v>2837.8183179051293</v>
      </c>
      <c r="AS123" s="6">
        <v>2194.4593156176625</v>
      </c>
      <c r="AT123" s="6">
        <v>2010.7562845929576</v>
      </c>
      <c r="AU123" s="6">
        <v>2160.4722304381321</v>
      </c>
      <c r="AV123" s="6">
        <v>9203.5061485538827</v>
      </c>
      <c r="AW123" s="6">
        <v>10932.174642106867</v>
      </c>
      <c r="AX123" s="27">
        <v>4.098442684931511</v>
      </c>
      <c r="AY123" s="27">
        <v>4.362408904109591</v>
      </c>
      <c r="AZ123">
        <v>417</v>
      </c>
      <c r="BA123" s="9">
        <v>13</v>
      </c>
      <c r="BB123" s="4">
        <v>185</v>
      </c>
      <c r="BC123" s="9">
        <v>10</v>
      </c>
      <c r="BD123" s="9">
        <v>6</v>
      </c>
      <c r="BE123" s="4">
        <v>232</v>
      </c>
      <c r="BF123" s="9">
        <v>12</v>
      </c>
      <c r="BG123" s="9">
        <v>14</v>
      </c>
      <c r="BH123" s="24">
        <v>647.57537186168088</v>
      </c>
      <c r="BI123" s="24">
        <v>391.70987178686045</v>
      </c>
      <c r="BJ123" s="9">
        <v>12</v>
      </c>
      <c r="BK123" s="30">
        <v>32.720958219178044</v>
      </c>
      <c r="BL123" s="15">
        <v>4.3551653479452064</v>
      </c>
      <c r="BM123" s="15">
        <v>7550.0597059275642</v>
      </c>
      <c r="BN123" s="36">
        <v>116</v>
      </c>
      <c r="BO123" s="9">
        <v>0</v>
      </c>
      <c r="BP123" s="20">
        <v>2.6669564976886466</v>
      </c>
      <c r="BQ123" s="20">
        <v>173.58345509190301</v>
      </c>
    </row>
    <row r="124" spans="1:69" x14ac:dyDescent="0.25">
      <c r="A124" s="43">
        <v>41060</v>
      </c>
      <c r="B124" s="17">
        <v>2012</v>
      </c>
      <c r="C124" s="4">
        <v>5</v>
      </c>
      <c r="D124" s="4">
        <v>5</v>
      </c>
      <c r="E124" s="5">
        <v>0.65</v>
      </c>
      <c r="F124" s="5">
        <v>0.79999999999999993</v>
      </c>
      <c r="G124" s="10">
        <v>1.8328767123287939</v>
      </c>
      <c r="H124" s="17">
        <v>127</v>
      </c>
      <c r="I124" s="9">
        <v>227</v>
      </c>
      <c r="J124" s="14">
        <v>1.7874015748031495</v>
      </c>
      <c r="K124" s="5">
        <v>0.50444444444444447</v>
      </c>
      <c r="L124" s="21">
        <v>103.15273933771982</v>
      </c>
      <c r="M124" s="9">
        <v>38</v>
      </c>
      <c r="N124" s="9">
        <v>48</v>
      </c>
      <c r="O124" s="9">
        <v>20</v>
      </c>
      <c r="P124" s="9">
        <v>61</v>
      </c>
      <c r="Q124" s="20">
        <v>39.980037790379143</v>
      </c>
      <c r="R124" s="20">
        <v>48.870547699068538</v>
      </c>
      <c r="S124" s="20">
        <v>18.663096956766243</v>
      </c>
      <c r="T124" s="6">
        <v>13100.397895890417</v>
      </c>
      <c r="U124" s="6">
        <v>1453.763928767125</v>
      </c>
      <c r="V124" s="6">
        <v>2139.869729806027</v>
      </c>
      <c r="W124" s="6">
        <v>2607.2393550904112</v>
      </c>
      <c r="X124" s="6">
        <v>1107.8372335167119</v>
      </c>
      <c r="Y124" s="6">
        <v>8699.2155062443926</v>
      </c>
      <c r="Z124" s="6">
        <v>3438.2832499726064</v>
      </c>
      <c r="AA124" s="6">
        <v>977.41095398137077</v>
      </c>
      <c r="AB124" s="6">
        <v>1138.4489143627409</v>
      </c>
      <c r="AC124" s="6">
        <v>1403.6822944423056</v>
      </c>
      <c r="AD124" s="6">
        <v>985.53737612272005</v>
      </c>
      <c r="AE124" s="6">
        <v>403.96186074484052</v>
      </c>
      <c r="AF124" s="6">
        <v>2760.9615870068515</v>
      </c>
      <c r="AG124" s="6">
        <v>393.89087016986292</v>
      </c>
      <c r="AH124" s="6">
        <v>1543.4128873205491</v>
      </c>
      <c r="AI124" s="6">
        <v>2652.1059095616447</v>
      </c>
      <c r="AJ124" s="6">
        <v>1187.0263601095901</v>
      </c>
      <c r="AK124" s="6">
        <v>1440.2013274902745</v>
      </c>
      <c r="AL124" s="6">
        <v>1147.0335388574317</v>
      </c>
      <c r="AM124" s="6">
        <v>402.39639692359032</v>
      </c>
      <c r="AN124" s="6">
        <v>2786.8047638903504</v>
      </c>
      <c r="AO124" s="6">
        <v>25884.740970135903</v>
      </c>
      <c r="AP124" s="6">
        <v>11637.759112994312</v>
      </c>
      <c r="AQ124" s="6">
        <v>14246.981857141594</v>
      </c>
      <c r="AR124" s="6">
        <v>2735.7505574291536</v>
      </c>
      <c r="AS124" s="6">
        <v>1754.6235400517485</v>
      </c>
      <c r="AT124" s="6">
        <v>1793.6278098824778</v>
      </c>
      <c r="AU124" s="6">
        <v>1899.5642059577326</v>
      </c>
      <c r="AV124" s="6">
        <v>8183.5661133211124</v>
      </c>
      <c r="AW124" s="6">
        <v>6063.4157438204784</v>
      </c>
      <c r="AX124" s="27">
        <v>4.2863910575342512</v>
      </c>
      <c r="AY124" s="27">
        <v>4.4970342465753443</v>
      </c>
      <c r="AZ124">
        <v>294</v>
      </c>
      <c r="BA124" s="9">
        <v>9</v>
      </c>
      <c r="BB124" s="4">
        <v>127</v>
      </c>
      <c r="BC124" s="9">
        <v>7</v>
      </c>
      <c r="BD124" s="9">
        <v>4</v>
      </c>
      <c r="BE124" s="4">
        <v>167</v>
      </c>
      <c r="BF124" s="9">
        <v>9</v>
      </c>
      <c r="BG124" s="9">
        <v>11</v>
      </c>
      <c r="BH124" s="24">
        <v>507.12133466570583</v>
      </c>
      <c r="BI124" s="24">
        <v>334.51275824070257</v>
      </c>
      <c r="BJ124" s="9">
        <v>7</v>
      </c>
      <c r="BK124" s="30">
        <v>32.370486630136945</v>
      </c>
      <c r="BL124" s="15">
        <v>4.2627391452054804</v>
      </c>
      <c r="BM124" s="15">
        <v>6928.4107160138865</v>
      </c>
      <c r="BN124" s="36">
        <v>116</v>
      </c>
      <c r="BO124" s="9">
        <v>0</v>
      </c>
      <c r="BP124" s="20">
        <v>2.0563131201520761</v>
      </c>
      <c r="BQ124" s="20">
        <v>122.8188091132896</v>
      </c>
    </row>
    <row r="125" spans="1:69" x14ac:dyDescent="0.25">
      <c r="A125" s="43">
        <v>41059</v>
      </c>
      <c r="B125" s="17">
        <v>2012</v>
      </c>
      <c r="C125" s="4">
        <v>5</v>
      </c>
      <c r="D125" s="4">
        <v>4</v>
      </c>
      <c r="E125" s="5">
        <v>0.65</v>
      </c>
      <c r="F125" s="5">
        <v>0.73333333333333339</v>
      </c>
      <c r="G125" s="10">
        <v>1.8301369863013965</v>
      </c>
      <c r="H125" s="17">
        <v>117</v>
      </c>
      <c r="I125" s="9">
        <v>207</v>
      </c>
      <c r="J125" s="14">
        <v>1.7692307692307692</v>
      </c>
      <c r="K125" s="5">
        <v>0.46</v>
      </c>
      <c r="L125" s="21">
        <v>105.5185417351599</v>
      </c>
      <c r="M125" s="9">
        <v>36</v>
      </c>
      <c r="N125" s="9">
        <v>44</v>
      </c>
      <c r="O125" s="9">
        <v>17</v>
      </c>
      <c r="P125" s="9">
        <v>54</v>
      </c>
      <c r="Q125" s="20">
        <v>40.431943232876748</v>
      </c>
      <c r="R125" s="20">
        <v>52.640194689572972</v>
      </c>
      <c r="S125" s="20">
        <v>18.41097415068495</v>
      </c>
      <c r="T125" s="6">
        <v>12345.669383013708</v>
      </c>
      <c r="U125" s="6">
        <v>1414.9668997260294</v>
      </c>
      <c r="V125" s="6">
        <v>1985.7809108515064</v>
      </c>
      <c r="W125" s="6">
        <v>2604.5181527671239</v>
      </c>
      <c r="X125" s="6">
        <v>1042.9322424460274</v>
      </c>
      <c r="Y125" s="6">
        <v>8127.4049766750777</v>
      </c>
      <c r="Z125" s="6">
        <v>3234.5554586301396</v>
      </c>
      <c r="AA125" s="6">
        <v>894.88330972274048</v>
      </c>
      <c r="AB125" s="6">
        <v>994.19260413698726</v>
      </c>
      <c r="AC125" s="6">
        <v>1223.9535998744532</v>
      </c>
      <c r="AD125" s="6">
        <v>1005.8780193687398</v>
      </c>
      <c r="AE125" s="6">
        <v>353.93124161052788</v>
      </c>
      <c r="AF125" s="6">
        <v>2539.8685116361466</v>
      </c>
      <c r="AG125" s="6">
        <v>351.51545411506839</v>
      </c>
      <c r="AH125" s="6">
        <v>1394.7418904547956</v>
      </c>
      <c r="AI125" s="6">
        <v>2341.8589413698633</v>
      </c>
      <c r="AJ125" s="6">
        <v>1046.0765620602749</v>
      </c>
      <c r="AK125" s="6">
        <v>1279.7770489270374</v>
      </c>
      <c r="AL125" s="6">
        <v>1125.9198408291545</v>
      </c>
      <c r="AM125" s="6">
        <v>395.35662424339898</v>
      </c>
      <c r="AN125" s="6">
        <v>2333.1393340004115</v>
      </c>
      <c r="AO125" s="6">
        <v>24018.460503229609</v>
      </c>
      <c r="AP125" s="6">
        <v>11018.047680917969</v>
      </c>
      <c r="AQ125" s="6">
        <v>13000.412822311635</v>
      </c>
      <c r="AR125" s="6">
        <v>2703.5566602313538</v>
      </c>
      <c r="AS125" s="6">
        <v>1681.1387692002918</v>
      </c>
      <c r="AT125" s="6">
        <v>1743.2536957457435</v>
      </c>
      <c r="AU125" s="6">
        <v>1872.0367470525441</v>
      </c>
      <c r="AV125" s="6">
        <v>7999.9858722299332</v>
      </c>
      <c r="AW125" s="6">
        <v>5000.4269500817072</v>
      </c>
      <c r="AX125" s="27">
        <v>4.2357273863013738</v>
      </c>
      <c r="AY125" s="27">
        <v>4.4742560273972627</v>
      </c>
      <c r="AZ125">
        <v>268</v>
      </c>
      <c r="BA125" s="9">
        <v>8</v>
      </c>
      <c r="BB125" s="4">
        <v>117</v>
      </c>
      <c r="BC125" s="9">
        <v>5</v>
      </c>
      <c r="BD125" s="9">
        <v>4</v>
      </c>
      <c r="BE125" s="4">
        <v>151</v>
      </c>
      <c r="BF125" s="9">
        <v>8</v>
      </c>
      <c r="BG125" s="9">
        <v>9</v>
      </c>
      <c r="BH125" s="24">
        <v>433.32548508189672</v>
      </c>
      <c r="BI125" s="24">
        <v>290.88720950008775</v>
      </c>
      <c r="BJ125" s="9">
        <v>7</v>
      </c>
      <c r="BK125" s="30">
        <v>32.664837205479408</v>
      </c>
      <c r="BL125" s="15">
        <v>4.2538131463013702</v>
      </c>
      <c r="BM125" s="15">
        <v>6899.1613411501021</v>
      </c>
      <c r="BN125" s="36">
        <v>116</v>
      </c>
      <c r="BO125" s="9">
        <v>0</v>
      </c>
      <c r="BP125" s="20">
        <v>1.8843468328201822</v>
      </c>
      <c r="BQ125" s="20">
        <v>112.07252433027271</v>
      </c>
    </row>
    <row r="126" spans="1:69" x14ac:dyDescent="0.25">
      <c r="A126" s="43">
        <v>41058</v>
      </c>
      <c r="B126" s="17">
        <v>2012</v>
      </c>
      <c r="C126" s="4">
        <v>5</v>
      </c>
      <c r="D126" s="4">
        <v>3</v>
      </c>
      <c r="E126" s="5">
        <v>0.65</v>
      </c>
      <c r="F126" s="5">
        <v>0.55555555555555558</v>
      </c>
      <c r="G126" s="10">
        <v>1.8273972602739992</v>
      </c>
      <c r="H126" s="17">
        <v>90</v>
      </c>
      <c r="I126" s="9">
        <v>154</v>
      </c>
      <c r="J126" s="14">
        <v>1.711111111111111</v>
      </c>
      <c r="K126" s="5">
        <v>0.34222222222222221</v>
      </c>
      <c r="L126" s="21">
        <v>103.09907559614415</v>
      </c>
      <c r="M126" s="9">
        <v>29</v>
      </c>
      <c r="N126" s="9">
        <v>35</v>
      </c>
      <c r="O126" s="9">
        <v>14</v>
      </c>
      <c r="P126" s="9">
        <v>42</v>
      </c>
      <c r="Q126" s="20">
        <v>36.583716821917847</v>
      </c>
      <c r="R126" s="20">
        <v>46.425347506849356</v>
      </c>
      <c r="S126" s="20">
        <v>18.168565058630154</v>
      </c>
      <c r="T126" s="6">
        <v>9278.9168036529736</v>
      </c>
      <c r="U126" s="6">
        <v>1002.1321872146129</v>
      </c>
      <c r="V126" s="6">
        <v>1574.6164392328767</v>
      </c>
      <c r="W126" s="6">
        <v>2630.8822369315071</v>
      </c>
      <c r="X126" s="6">
        <v>780.12599671232863</v>
      </c>
      <c r="Y126" s="6">
        <v>5295.4243179908726</v>
      </c>
      <c r="Z126" s="6">
        <v>2341.3578766027422</v>
      </c>
      <c r="AA126" s="6">
        <v>649.95486509589102</v>
      </c>
      <c r="AB126" s="6">
        <v>763.0797324624665</v>
      </c>
      <c r="AC126" s="6">
        <v>945.92606351602069</v>
      </c>
      <c r="AD126" s="6">
        <v>977.71946951814675</v>
      </c>
      <c r="AE126" s="6">
        <v>283.92496580306192</v>
      </c>
      <c r="AF126" s="6">
        <v>1546.82197532387</v>
      </c>
      <c r="AG126" s="6">
        <v>281.65916071232868</v>
      </c>
      <c r="AH126" s="6">
        <v>1048.9891745315074</v>
      </c>
      <c r="AI126" s="6">
        <v>1781.8796612054796</v>
      </c>
      <c r="AJ126" s="6">
        <v>753.57085808219244</v>
      </c>
      <c r="AK126" s="6">
        <v>970.51006832810867</v>
      </c>
      <c r="AL126" s="6">
        <v>1131.4517368288225</v>
      </c>
      <c r="AM126" s="6">
        <v>294.5757346189755</v>
      </c>
      <c r="AN126" s="6">
        <v>1469.5613147556016</v>
      </c>
      <c r="AO126" s="6">
        <v>17901.540319560194</v>
      </c>
      <c r="AP126" s="6">
        <v>9589.732711489849</v>
      </c>
      <c r="AQ126" s="6">
        <v>8311.8076080703449</v>
      </c>
      <c r="AR126" s="6">
        <v>2642.7280526162822</v>
      </c>
      <c r="AS126" s="6">
        <v>1482.2795407874355</v>
      </c>
      <c r="AT126" s="6">
        <v>1652.671060053674</v>
      </c>
      <c r="AU126" s="6">
        <v>1708.3914080030404</v>
      </c>
      <c r="AV126" s="6">
        <v>7486.070061460432</v>
      </c>
      <c r="AW126" s="6">
        <v>825.7375466099129</v>
      </c>
      <c r="AX126" s="27">
        <v>4.0093008657534286</v>
      </c>
      <c r="AY126" s="27">
        <v>4.5683883287671261</v>
      </c>
      <c r="AZ126">
        <v>210</v>
      </c>
      <c r="BA126" s="9">
        <v>7</v>
      </c>
      <c r="BB126" s="4">
        <v>90</v>
      </c>
      <c r="BC126" s="9">
        <v>4</v>
      </c>
      <c r="BD126" s="9">
        <v>3</v>
      </c>
      <c r="BE126" s="4">
        <v>120</v>
      </c>
      <c r="BF126" s="9">
        <v>7</v>
      </c>
      <c r="BG126" s="9">
        <v>7</v>
      </c>
      <c r="BH126" s="24">
        <v>387.77080789041099</v>
      </c>
      <c r="BI126" s="24">
        <v>257.54989153101008</v>
      </c>
      <c r="BJ126" s="9">
        <v>5</v>
      </c>
      <c r="BK126" s="30">
        <v>33.733256410958859</v>
      </c>
      <c r="BL126" s="15">
        <v>4.2185219506849325</v>
      </c>
      <c r="BM126" s="15">
        <v>6854.2358853715014</v>
      </c>
      <c r="BN126" s="36">
        <v>116</v>
      </c>
      <c r="BO126" s="9">
        <v>0</v>
      </c>
      <c r="BP126" s="20">
        <v>1.2126526934693966</v>
      </c>
      <c r="BQ126" s="20">
        <v>71.653513862675382</v>
      </c>
    </row>
    <row r="127" spans="1:69" x14ac:dyDescent="0.25">
      <c r="A127" s="43">
        <v>41057</v>
      </c>
      <c r="B127" s="17">
        <v>2012</v>
      </c>
      <c r="C127" s="4">
        <v>5</v>
      </c>
      <c r="D127" s="4">
        <v>2</v>
      </c>
      <c r="E127" s="5">
        <v>0.65</v>
      </c>
      <c r="F127" s="5">
        <v>0.55555555555555558</v>
      </c>
      <c r="G127" s="10">
        <v>1.8246575342466018</v>
      </c>
      <c r="H127" s="17">
        <v>88</v>
      </c>
      <c r="I127" s="9">
        <v>147</v>
      </c>
      <c r="J127" s="14">
        <v>1.6704545454545454</v>
      </c>
      <c r="K127" s="5">
        <v>0.32666666666666666</v>
      </c>
      <c r="L127" s="21">
        <v>102.83712328767132</v>
      </c>
      <c r="M127" s="9">
        <v>25</v>
      </c>
      <c r="N127" s="9">
        <v>31</v>
      </c>
      <c r="O127" s="9">
        <v>13</v>
      </c>
      <c r="P127" s="9">
        <v>39</v>
      </c>
      <c r="Q127" s="20">
        <v>37.973253452054834</v>
      </c>
      <c r="R127" s="20">
        <v>51.335689181538513</v>
      </c>
      <c r="S127" s="20">
        <v>18.414980480674412</v>
      </c>
      <c r="T127" s="6">
        <v>9049.6668493150755</v>
      </c>
      <c r="U127" s="6">
        <v>994.83457686453687</v>
      </c>
      <c r="V127" s="6">
        <v>1596.0311618630133</v>
      </c>
      <c r="W127" s="6">
        <v>2564.7038965479455</v>
      </c>
      <c r="X127" s="6">
        <v>769.38275112328756</v>
      </c>
      <c r="Y127" s="6">
        <v>5114.3836166453666</v>
      </c>
      <c r="Z127" s="6">
        <v>2126.5021933150706</v>
      </c>
      <c r="AA127" s="6">
        <v>667.36395936000065</v>
      </c>
      <c r="AB127" s="6">
        <v>718.18423874630207</v>
      </c>
      <c r="AC127" s="6">
        <v>973.01188133503092</v>
      </c>
      <c r="AD127" s="6">
        <v>928.22409671317723</v>
      </c>
      <c r="AE127" s="6">
        <v>268.14165676777549</v>
      </c>
      <c r="AF127" s="6">
        <v>1342.6727566053896</v>
      </c>
      <c r="AG127" s="6">
        <v>262.88921963835611</v>
      </c>
      <c r="AH127" s="6">
        <v>1006.1913221260282</v>
      </c>
      <c r="AI127" s="6">
        <v>1643.2117029041101</v>
      </c>
      <c r="AJ127" s="6">
        <v>760.12753078356252</v>
      </c>
      <c r="AK127" s="6">
        <v>993.2124094085674</v>
      </c>
      <c r="AL127" s="6">
        <v>1163.6108735112027</v>
      </c>
      <c r="AM127" s="6">
        <v>278.00658069093515</v>
      </c>
      <c r="AN127" s="6">
        <v>1237.5899118413515</v>
      </c>
      <c r="AO127" s="6">
        <v>17228.971593053044</v>
      </c>
      <c r="AP127" s="6">
        <v>9534.3253079609349</v>
      </c>
      <c r="AQ127" s="6">
        <v>7694.646285092108</v>
      </c>
      <c r="AR127" s="6">
        <v>2640.6253991063277</v>
      </c>
      <c r="AS127" s="6">
        <v>1437.5626321167392</v>
      </c>
      <c r="AT127" s="6">
        <v>1648.2095183480528</v>
      </c>
      <c r="AU127" s="6">
        <v>1707.1200411726613</v>
      </c>
      <c r="AV127" s="6">
        <v>7433.5175907437815</v>
      </c>
      <c r="AW127" s="6">
        <v>261.12869434832737</v>
      </c>
      <c r="AX127" s="27">
        <v>4.1511694027397299</v>
      </c>
      <c r="AY127" s="27">
        <v>4.689485164383564</v>
      </c>
      <c r="AZ127">
        <v>196</v>
      </c>
      <c r="BA127" s="9">
        <v>6</v>
      </c>
      <c r="BB127" s="4">
        <v>88</v>
      </c>
      <c r="BC127" s="9">
        <v>4</v>
      </c>
      <c r="BD127" s="9">
        <v>3</v>
      </c>
      <c r="BE127" s="4">
        <v>108</v>
      </c>
      <c r="BF127" s="9">
        <v>6</v>
      </c>
      <c r="BG127" s="9">
        <v>6</v>
      </c>
      <c r="BH127" s="24">
        <v>392.16846212204234</v>
      </c>
      <c r="BI127" s="24">
        <v>241.04195942399818</v>
      </c>
      <c r="BJ127" s="9">
        <v>5</v>
      </c>
      <c r="BK127" s="30">
        <v>33.640807698630091</v>
      </c>
      <c r="BL127" s="15">
        <v>4.5435535079452061</v>
      </c>
      <c r="BM127" s="15">
        <v>6769.0391860573873</v>
      </c>
      <c r="BN127" s="36">
        <v>116</v>
      </c>
      <c r="BO127" s="9">
        <v>0</v>
      </c>
      <c r="BP127" s="20">
        <v>1.1367412824173408</v>
      </c>
      <c r="BQ127" s="20">
        <v>66.333157630104381</v>
      </c>
    </row>
    <row r="128" spans="1:69" x14ac:dyDescent="0.25">
      <c r="A128" s="43">
        <v>41056</v>
      </c>
      <c r="B128" s="17">
        <v>2012</v>
      </c>
      <c r="C128" s="4">
        <v>5</v>
      </c>
      <c r="D128" s="4">
        <v>1</v>
      </c>
      <c r="E128" s="5">
        <v>0.65</v>
      </c>
      <c r="F128" s="5">
        <v>0.60000000000000009</v>
      </c>
      <c r="G128" s="10">
        <v>1.8219178082192045</v>
      </c>
      <c r="H128" s="17">
        <v>98</v>
      </c>
      <c r="I128" s="9">
        <v>159</v>
      </c>
      <c r="J128" s="14">
        <v>1.6224489795918366</v>
      </c>
      <c r="K128" s="5">
        <v>0.35333333333333333</v>
      </c>
      <c r="L128" s="21">
        <v>102.54370634610017</v>
      </c>
      <c r="M128" s="9">
        <v>27</v>
      </c>
      <c r="N128" s="9">
        <v>35</v>
      </c>
      <c r="O128" s="9">
        <v>14</v>
      </c>
      <c r="P128" s="9">
        <v>41</v>
      </c>
      <c r="Q128" s="20">
        <v>39.444208501988548</v>
      </c>
      <c r="R128" s="20">
        <v>48.427325119373812</v>
      </c>
      <c r="S128" s="20">
        <v>18.849200083661895</v>
      </c>
      <c r="T128" s="6">
        <v>10049.283221917816</v>
      </c>
      <c r="U128" s="6">
        <v>1066.5418684931522</v>
      </c>
      <c r="V128" s="6">
        <v>1689.1643243835611</v>
      </c>
      <c r="W128" s="6">
        <v>2540.8326062465753</v>
      </c>
      <c r="X128" s="6">
        <v>863.3266007671233</v>
      </c>
      <c r="Y128" s="6">
        <v>6022.5015590137091</v>
      </c>
      <c r="Z128" s="6">
        <v>2445.5409271232902</v>
      </c>
      <c r="AA128" s="6">
        <v>677.98255167123341</v>
      </c>
      <c r="AB128" s="6">
        <v>772.81720343013762</v>
      </c>
      <c r="AC128" s="6">
        <v>1008.5705100559945</v>
      </c>
      <c r="AD128" s="6">
        <v>935.95589309798277</v>
      </c>
      <c r="AE128" s="6">
        <v>293.55820302510523</v>
      </c>
      <c r="AF128" s="6">
        <v>1658.256076045579</v>
      </c>
      <c r="AG128" s="6">
        <v>283.23355660273967</v>
      </c>
      <c r="AH128" s="6">
        <v>1111.8554090958912</v>
      </c>
      <c r="AI128" s="6">
        <v>1796.8931305479457</v>
      </c>
      <c r="AJ128" s="6">
        <v>813.08777030137071</v>
      </c>
      <c r="AK128" s="6">
        <v>1022.5490462330911</v>
      </c>
      <c r="AL128" s="6">
        <v>1199.2277820475197</v>
      </c>
      <c r="AM128" s="6">
        <v>317.52780023853978</v>
      </c>
      <c r="AN128" s="6">
        <v>1465.7652380287964</v>
      </c>
      <c r="AO128" s="6">
        <v>19017.235639183578</v>
      </c>
      <c r="AP128" s="6">
        <v>9870.7127660954939</v>
      </c>
      <c r="AQ128" s="6">
        <v>9146.5228730880845</v>
      </c>
      <c r="AR128" s="6">
        <v>2658.0234898948083</v>
      </c>
      <c r="AS128" s="6">
        <v>1495.1633184351676</v>
      </c>
      <c r="AT128" s="6">
        <v>1681.6001139988184</v>
      </c>
      <c r="AU128" s="6">
        <v>1732.6484670347093</v>
      </c>
      <c r="AV128" s="6">
        <v>7567.4353893635034</v>
      </c>
      <c r="AW128" s="6">
        <v>1579.087483724581</v>
      </c>
      <c r="AX128" s="27">
        <v>4.2553509041095925</v>
      </c>
      <c r="AY128" s="27">
        <v>4.5947650000000033</v>
      </c>
      <c r="AZ128">
        <v>215</v>
      </c>
      <c r="BA128" s="9">
        <v>6</v>
      </c>
      <c r="BB128" s="4">
        <v>98</v>
      </c>
      <c r="BC128" s="9">
        <v>5</v>
      </c>
      <c r="BD128" s="9">
        <v>3</v>
      </c>
      <c r="BE128" s="4">
        <v>117</v>
      </c>
      <c r="BF128" s="9">
        <v>7</v>
      </c>
      <c r="BG128" s="9">
        <v>7</v>
      </c>
      <c r="BH128" s="24">
        <v>415.78151276712327</v>
      </c>
      <c r="BI128" s="24">
        <v>267.80499561117227</v>
      </c>
      <c r="BJ128" s="9">
        <v>6</v>
      </c>
      <c r="BK128" s="30">
        <v>33.774140342465714</v>
      </c>
      <c r="BL128" s="15">
        <v>4.4862851890410962</v>
      </c>
      <c r="BM128" s="15">
        <v>6802.4350733079245</v>
      </c>
      <c r="BN128" s="36">
        <v>116</v>
      </c>
      <c r="BO128" s="9">
        <v>0</v>
      </c>
      <c r="BP128" s="20">
        <v>1.3445953948135612</v>
      </c>
      <c r="BQ128" s="20">
        <v>78.849335112828314</v>
      </c>
    </row>
    <row r="129" spans="1:69" x14ac:dyDescent="0.25">
      <c r="A129" s="43">
        <v>41055</v>
      </c>
      <c r="B129" s="17">
        <v>2012</v>
      </c>
      <c r="C129" s="4">
        <v>5</v>
      </c>
      <c r="D129" s="4">
        <v>7</v>
      </c>
      <c r="E129" s="5">
        <v>0.65</v>
      </c>
      <c r="F129" s="5">
        <v>0.94444444444444442</v>
      </c>
      <c r="G129" s="10">
        <v>1.8191780821918071</v>
      </c>
      <c r="H129" s="17">
        <v>154</v>
      </c>
      <c r="I129" s="9">
        <v>249</v>
      </c>
      <c r="J129" s="14">
        <v>1.6168831168831168</v>
      </c>
      <c r="K129" s="5">
        <v>0.55333333333333334</v>
      </c>
      <c r="L129" s="21">
        <v>101.80030348099397</v>
      </c>
      <c r="M129" s="9">
        <v>43</v>
      </c>
      <c r="N129" s="9">
        <v>55</v>
      </c>
      <c r="O129" s="9">
        <v>22</v>
      </c>
      <c r="P129" s="9">
        <v>68</v>
      </c>
      <c r="Q129" s="20">
        <v>39.266495013698666</v>
      </c>
      <c r="R129" s="20">
        <v>51.171746618779622</v>
      </c>
      <c r="S129" s="20">
        <v>18.210838758904131</v>
      </c>
      <c r="T129" s="6">
        <v>15677.246736073072</v>
      </c>
      <c r="U129" s="6">
        <v>1788.306502587521</v>
      </c>
      <c r="V129" s="6">
        <v>2578.541837852054</v>
      </c>
      <c r="W129" s="6">
        <v>2725.8283260493158</v>
      </c>
      <c r="X129" s="6">
        <v>1365.5037560547942</v>
      </c>
      <c r="Y129" s="6">
        <v>10795.67931870443</v>
      </c>
      <c r="Z129" s="6">
        <v>3848.1165113424695</v>
      </c>
      <c r="AA129" s="6">
        <v>1125.7784256131517</v>
      </c>
      <c r="AB129" s="6">
        <v>1238.3370356054809</v>
      </c>
      <c r="AC129" s="6">
        <v>1511.4885153117893</v>
      </c>
      <c r="AD129" s="6">
        <v>970.84369807135261</v>
      </c>
      <c r="AE129" s="6">
        <v>485.58074532290186</v>
      </c>
      <c r="AF129" s="6">
        <v>3244.3190138550585</v>
      </c>
      <c r="AG129" s="6">
        <v>436.52607228493139</v>
      </c>
      <c r="AH129" s="6">
        <v>1694.0158358794536</v>
      </c>
      <c r="AI129" s="6">
        <v>2744.2060510684937</v>
      </c>
      <c r="AJ129" s="6">
        <v>1278.3247519561658</v>
      </c>
      <c r="AK129" s="6">
        <v>1681.7291698913982</v>
      </c>
      <c r="AL129" s="6">
        <v>1134.1439879931909</v>
      </c>
      <c r="AM129" s="6">
        <v>513.66617940493711</v>
      </c>
      <c r="AN129" s="6">
        <v>2823.5333738995168</v>
      </c>
      <c r="AO129" s="6">
        <v>29830.857922410738</v>
      </c>
      <c r="AP129" s="6">
        <v>12967.326215951736</v>
      </c>
      <c r="AQ129" s="6">
        <v>16863.531706459005</v>
      </c>
      <c r="AR129" s="6">
        <v>2790.2117982777445</v>
      </c>
      <c r="AS129" s="6">
        <v>2056.3163744714775</v>
      </c>
      <c r="AT129" s="6">
        <v>1876.8723368506271</v>
      </c>
      <c r="AU129" s="6">
        <v>2001.0568011796913</v>
      </c>
      <c r="AV129" s="6">
        <v>8724.4573107795404</v>
      </c>
      <c r="AW129" s="6">
        <v>8139.0743956794613</v>
      </c>
      <c r="AX129" s="27">
        <v>4.2507324493150724</v>
      </c>
      <c r="AY129" s="27">
        <v>4.6618974246575373</v>
      </c>
      <c r="AZ129">
        <v>342</v>
      </c>
      <c r="BA129" s="9">
        <v>11</v>
      </c>
      <c r="BB129" s="4">
        <v>154</v>
      </c>
      <c r="BC129" s="9">
        <v>8</v>
      </c>
      <c r="BD129" s="9">
        <v>5</v>
      </c>
      <c r="BE129" s="4">
        <v>188</v>
      </c>
      <c r="BF129" s="9">
        <v>11</v>
      </c>
      <c r="BG129" s="9">
        <v>12</v>
      </c>
      <c r="BH129" s="24">
        <v>563.04130493136449</v>
      </c>
      <c r="BI129" s="24">
        <v>363.09573430978196</v>
      </c>
      <c r="BJ129" s="9">
        <v>10</v>
      </c>
      <c r="BK129" s="30">
        <v>31.584632109589002</v>
      </c>
      <c r="BL129" s="15">
        <v>4.2884167189041102</v>
      </c>
      <c r="BM129" s="15">
        <v>7062.9854507360542</v>
      </c>
      <c r="BN129" s="36">
        <v>114</v>
      </c>
      <c r="BO129" s="9">
        <v>0</v>
      </c>
      <c r="BP129" s="20">
        <v>2.3875925873104564</v>
      </c>
      <c r="BQ129" s="20">
        <v>147.9257167233246</v>
      </c>
    </row>
    <row r="130" spans="1:69" x14ac:dyDescent="0.25">
      <c r="A130" s="43">
        <v>41054</v>
      </c>
      <c r="B130" s="17">
        <v>2012</v>
      </c>
      <c r="C130" s="4">
        <v>5</v>
      </c>
      <c r="D130" s="4">
        <v>6</v>
      </c>
      <c r="E130" s="5">
        <v>0.65</v>
      </c>
      <c r="F130" s="5">
        <v>1</v>
      </c>
      <c r="G130" s="10">
        <v>1.8164383561644097</v>
      </c>
      <c r="H130" s="17">
        <v>169</v>
      </c>
      <c r="I130" s="9">
        <v>275</v>
      </c>
      <c r="J130" s="14">
        <v>1.6272189349112427</v>
      </c>
      <c r="K130" s="5">
        <v>0.61111111111111116</v>
      </c>
      <c r="L130" s="21">
        <v>99.868612855637593</v>
      </c>
      <c r="M130" s="9">
        <v>50</v>
      </c>
      <c r="N130" s="9">
        <v>58</v>
      </c>
      <c r="O130" s="9">
        <v>25</v>
      </c>
      <c r="P130" s="9">
        <v>77</v>
      </c>
      <c r="Q130" s="20">
        <v>37.626442617960457</v>
      </c>
      <c r="R130" s="20">
        <v>49.239614702465786</v>
      </c>
      <c r="S130" s="20">
        <v>17.021236227005886</v>
      </c>
      <c r="T130" s="6">
        <v>16877.795572602754</v>
      </c>
      <c r="U130" s="6">
        <v>1758.6885452054819</v>
      </c>
      <c r="V130" s="6">
        <v>2867.6521980493139</v>
      </c>
      <c r="W130" s="6">
        <v>2712.528837961645</v>
      </c>
      <c r="X130" s="6">
        <v>1319.9522672219175</v>
      </c>
      <c r="Y130" s="6">
        <v>11736.350814575359</v>
      </c>
      <c r="Z130" s="6">
        <v>4063.6558027397296</v>
      </c>
      <c r="AA130" s="6">
        <v>1230.9903675616447</v>
      </c>
      <c r="AB130" s="6">
        <v>1310.6351894794532</v>
      </c>
      <c r="AC130" s="6">
        <v>1704.5752313635935</v>
      </c>
      <c r="AD130" s="6">
        <v>932.99105219313083</v>
      </c>
      <c r="AE130" s="6">
        <v>529.38247910716302</v>
      </c>
      <c r="AF130" s="6">
        <v>3438.3325971169406</v>
      </c>
      <c r="AG130" s="6">
        <v>497.18682863013674</v>
      </c>
      <c r="AH130" s="6">
        <v>1835.4929578082208</v>
      </c>
      <c r="AI130" s="6">
        <v>3123.066521917809</v>
      </c>
      <c r="AJ130" s="6">
        <v>1349.3602717808228</v>
      </c>
      <c r="AK130" s="6">
        <v>1727.3319781639896</v>
      </c>
      <c r="AL130" s="6">
        <v>1100.329627291261</v>
      </c>
      <c r="AM130" s="6">
        <v>503.58610614134449</v>
      </c>
      <c r="AN130" s="6">
        <v>3473.8588685403947</v>
      </c>
      <c r="AO130" s="6">
        <v>32046.87205772605</v>
      </c>
      <c r="AP130" s="6">
        <v>13398.32977749336</v>
      </c>
      <c r="AQ130" s="6">
        <v>18648.542280232694</v>
      </c>
      <c r="AR130" s="6">
        <v>2789.0050341165452</v>
      </c>
      <c r="AS130" s="6">
        <v>2013.7048285555752</v>
      </c>
      <c r="AT130" s="6">
        <v>1900.7940590315429</v>
      </c>
      <c r="AU130" s="6">
        <v>2082.3978658781398</v>
      </c>
      <c r="AV130" s="6">
        <v>8785.9017875818026</v>
      </c>
      <c r="AW130" s="6">
        <v>9862.6404926508876</v>
      </c>
      <c r="AX130" s="27">
        <v>3.9783795287671264</v>
      </c>
      <c r="AY130" s="27">
        <v>4.6256298698630163</v>
      </c>
      <c r="AZ130">
        <v>379</v>
      </c>
      <c r="BA130" s="9">
        <v>11</v>
      </c>
      <c r="BB130" s="4">
        <v>169</v>
      </c>
      <c r="BC130" s="9">
        <v>9</v>
      </c>
      <c r="BD130" s="9">
        <v>6</v>
      </c>
      <c r="BE130" s="4">
        <v>210</v>
      </c>
      <c r="BF130" s="9">
        <v>11</v>
      </c>
      <c r="BG130" s="9">
        <v>14</v>
      </c>
      <c r="BH130" s="24">
        <v>612.43786715084707</v>
      </c>
      <c r="BI130" s="24">
        <v>377.01770984093901</v>
      </c>
      <c r="BJ130" s="9">
        <v>10</v>
      </c>
      <c r="BK130" s="30">
        <v>32.524390356164346</v>
      </c>
      <c r="BL130" s="15">
        <v>4.3981219473972608</v>
      </c>
      <c r="BM130" s="15">
        <v>6977.0535447392731</v>
      </c>
      <c r="BN130" s="36">
        <v>114</v>
      </c>
      <c r="BO130" s="9">
        <v>0</v>
      </c>
      <c r="BP130" s="20">
        <v>2.672839209367079</v>
      </c>
      <c r="BQ130" s="20">
        <v>163.58370421256748</v>
      </c>
    </row>
    <row r="131" spans="1:69" x14ac:dyDescent="0.25">
      <c r="A131" s="43">
        <v>41053</v>
      </c>
      <c r="B131" s="17">
        <v>2012</v>
      </c>
      <c r="C131" s="4">
        <v>5</v>
      </c>
      <c r="D131" s="4">
        <v>5</v>
      </c>
      <c r="E131" s="5">
        <v>0.65</v>
      </c>
      <c r="F131" s="5">
        <v>0.79999999999999993</v>
      </c>
      <c r="G131" s="10">
        <v>1.8136986301370124</v>
      </c>
      <c r="H131" s="17">
        <v>135</v>
      </c>
      <c r="I131" s="9">
        <v>212</v>
      </c>
      <c r="J131" s="14">
        <v>1.5703703703703704</v>
      </c>
      <c r="K131" s="5">
        <v>0.47111111111111109</v>
      </c>
      <c r="L131" s="21">
        <v>99.13150071232883</v>
      </c>
      <c r="M131" s="9">
        <v>36</v>
      </c>
      <c r="N131" s="9">
        <v>46</v>
      </c>
      <c r="O131" s="9">
        <v>18</v>
      </c>
      <c r="P131" s="9">
        <v>55</v>
      </c>
      <c r="Q131" s="20">
        <v>40.335022818576711</v>
      </c>
      <c r="R131" s="20">
        <v>52.088248056986338</v>
      </c>
      <c r="S131" s="20">
        <v>19.734944594570379</v>
      </c>
      <c r="T131" s="6">
        <v>13382.752596164391</v>
      </c>
      <c r="U131" s="6">
        <v>1417.0963923287686</v>
      </c>
      <c r="V131" s="6">
        <v>2120.5956916602731</v>
      </c>
      <c r="W131" s="6">
        <v>2588.1942196602745</v>
      </c>
      <c r="X131" s="6">
        <v>1100.2614126115066</v>
      </c>
      <c r="Y131" s="6">
        <v>8990.797664561107</v>
      </c>
      <c r="Z131" s="6">
        <v>3307.4718711232904</v>
      </c>
      <c r="AA131" s="6">
        <v>937.58846502575409</v>
      </c>
      <c r="AB131" s="6">
        <v>1085.4219527013709</v>
      </c>
      <c r="AC131" s="6">
        <v>1334.1478567901327</v>
      </c>
      <c r="AD131" s="6">
        <v>996.97137531542785</v>
      </c>
      <c r="AE131" s="6">
        <v>421.89118234003905</v>
      </c>
      <c r="AF131" s="6">
        <v>2577.4718744048164</v>
      </c>
      <c r="AG131" s="6">
        <v>367.18534750684921</v>
      </c>
      <c r="AH131" s="6">
        <v>1430.6247890410971</v>
      </c>
      <c r="AI131" s="6">
        <v>2279.3236339726031</v>
      </c>
      <c r="AJ131" s="6">
        <v>1058.682045369864</v>
      </c>
      <c r="AK131" s="6">
        <v>1396.0746845553056</v>
      </c>
      <c r="AL131" s="6">
        <v>1118.5847951579842</v>
      </c>
      <c r="AM131" s="6">
        <v>421.72348236716221</v>
      </c>
      <c r="AN131" s="6">
        <v>2199.4328538099608</v>
      </c>
      <c r="AO131" s="6">
        <v>25266.147093233987</v>
      </c>
      <c r="AP131" s="6">
        <v>11498.444700458107</v>
      </c>
      <c r="AQ131" s="6">
        <v>13767.702392775886</v>
      </c>
      <c r="AR131" s="6">
        <v>2719.385796789622</v>
      </c>
      <c r="AS131" s="6">
        <v>1801.2664737210509</v>
      </c>
      <c r="AT131" s="6">
        <v>1773.7525281449575</v>
      </c>
      <c r="AU131" s="6">
        <v>1905.4506259382101</v>
      </c>
      <c r="AV131" s="6">
        <v>8199.8554245938412</v>
      </c>
      <c r="AW131" s="6">
        <v>5567.8469681820388</v>
      </c>
      <c r="AX131" s="27">
        <v>4.3377056547945241</v>
      </c>
      <c r="AY131" s="27">
        <v>4.5848720547945234</v>
      </c>
      <c r="AZ131">
        <v>290</v>
      </c>
      <c r="BA131" s="9">
        <v>9</v>
      </c>
      <c r="BB131" s="4">
        <v>135</v>
      </c>
      <c r="BC131" s="9">
        <v>6</v>
      </c>
      <c r="BD131" s="9">
        <v>5</v>
      </c>
      <c r="BE131" s="4">
        <v>155</v>
      </c>
      <c r="BF131" s="9">
        <v>9</v>
      </c>
      <c r="BG131" s="9">
        <v>9</v>
      </c>
      <c r="BH131" s="24">
        <v>473.3301078759452</v>
      </c>
      <c r="BI131" s="24">
        <v>319.70443522594059</v>
      </c>
      <c r="BJ131" s="9">
        <v>8</v>
      </c>
      <c r="BK131" s="30">
        <v>33.141683917808173</v>
      </c>
      <c r="BL131" s="15">
        <v>4.2705664175342477</v>
      </c>
      <c r="BM131" s="15">
        <v>6879.2590275653838</v>
      </c>
      <c r="BN131" s="36">
        <v>114</v>
      </c>
      <c r="BO131" s="9">
        <v>1</v>
      </c>
      <c r="BP131" s="20">
        <v>2.0013350765843119</v>
      </c>
      <c r="BQ131" s="20">
        <v>120.76931923487619</v>
      </c>
    </row>
    <row r="132" spans="1:69" x14ac:dyDescent="0.25">
      <c r="A132" s="43">
        <v>41052</v>
      </c>
      <c r="B132" s="17">
        <v>2012</v>
      </c>
      <c r="C132" s="4">
        <v>5</v>
      </c>
      <c r="D132" s="4">
        <v>4</v>
      </c>
      <c r="E132" s="5">
        <v>0.65</v>
      </c>
      <c r="F132" s="5">
        <v>0.73333333333333339</v>
      </c>
      <c r="G132" s="10">
        <v>1.810958904109615</v>
      </c>
      <c r="H132" s="17">
        <v>116</v>
      </c>
      <c r="I132" s="9">
        <v>214</v>
      </c>
      <c r="J132" s="14">
        <v>1.8448275862068966</v>
      </c>
      <c r="K132" s="5">
        <v>0.47555555555555556</v>
      </c>
      <c r="L132" s="21">
        <v>108.44971123287678</v>
      </c>
      <c r="M132" s="9">
        <v>38</v>
      </c>
      <c r="N132" s="9">
        <v>45</v>
      </c>
      <c r="O132" s="9">
        <v>18</v>
      </c>
      <c r="P132" s="9">
        <v>54</v>
      </c>
      <c r="Q132" s="20">
        <v>40.37572775441496</v>
      </c>
      <c r="R132" s="20">
        <v>53.841124208219227</v>
      </c>
      <c r="S132" s="20">
        <v>19.624699620821939</v>
      </c>
      <c r="T132" s="6">
        <v>12580.166503013706</v>
      </c>
      <c r="U132" s="6">
        <v>1317.7636095890427</v>
      </c>
      <c r="V132" s="6">
        <v>2090.9995993775342</v>
      </c>
      <c r="W132" s="6">
        <v>2662.1394986958908</v>
      </c>
      <c r="X132" s="6">
        <v>1003.5219752679451</v>
      </c>
      <c r="Y132" s="6">
        <v>8141.2690392613795</v>
      </c>
      <c r="Z132" s="6">
        <v>3351.1854036164418</v>
      </c>
      <c r="AA132" s="6">
        <v>969.14023574794612</v>
      </c>
      <c r="AB132" s="6">
        <v>1059.7337795243848</v>
      </c>
      <c r="AC132" s="6">
        <v>1259.9589121803926</v>
      </c>
      <c r="AD132" s="6">
        <v>927.11719158412814</v>
      </c>
      <c r="AE132" s="6">
        <v>373.34207075870171</v>
      </c>
      <c r="AF132" s="6">
        <v>2819.6412443655499</v>
      </c>
      <c r="AG132" s="6">
        <v>391.46203282191772</v>
      </c>
      <c r="AH132" s="6">
        <v>1393.4683756712338</v>
      </c>
      <c r="AI132" s="6">
        <v>2315.1445535342473</v>
      </c>
      <c r="AJ132" s="6">
        <v>1112.6247662465764</v>
      </c>
      <c r="AK132" s="6">
        <v>1278.4249551267965</v>
      </c>
      <c r="AL132" s="6">
        <v>1144.9268940133106</v>
      </c>
      <c r="AM132" s="6">
        <v>365.85779454874182</v>
      </c>
      <c r="AN132" s="6">
        <v>2423.4900845851266</v>
      </c>
      <c r="AO132" s="6">
        <v>24490.689259765491</v>
      </c>
      <c r="AP132" s="6">
        <v>11106.288891553442</v>
      </c>
      <c r="AQ132" s="6">
        <v>13384.400368212056</v>
      </c>
      <c r="AR132" s="6">
        <v>2699.6179508604569</v>
      </c>
      <c r="AS132" s="6">
        <v>1723.8901304098354</v>
      </c>
      <c r="AT132" s="6">
        <v>1755.8566855734341</v>
      </c>
      <c r="AU132" s="6">
        <v>1868.5787147249541</v>
      </c>
      <c r="AV132" s="6">
        <v>8047.9434815686809</v>
      </c>
      <c r="AW132" s="6">
        <v>5336.4568866433683</v>
      </c>
      <c r="AX132" s="27">
        <v>3.9817491287671274</v>
      </c>
      <c r="AY132" s="27">
        <v>4.2924175684931534</v>
      </c>
      <c r="AZ132">
        <v>271</v>
      </c>
      <c r="BA132" s="9">
        <v>8</v>
      </c>
      <c r="BB132" s="4">
        <v>116</v>
      </c>
      <c r="BC132" s="9">
        <v>5</v>
      </c>
      <c r="BD132" s="9">
        <v>4</v>
      </c>
      <c r="BE132" s="4">
        <v>155</v>
      </c>
      <c r="BF132" s="9">
        <v>9</v>
      </c>
      <c r="BG132" s="9">
        <v>9</v>
      </c>
      <c r="BH132" s="24">
        <v>446.63749706958902</v>
      </c>
      <c r="BI132" s="24">
        <v>297.33888478334194</v>
      </c>
      <c r="BJ132" s="9">
        <v>7</v>
      </c>
      <c r="BK132" s="30">
        <v>31.015801082191739</v>
      </c>
      <c r="BL132" s="15">
        <v>4.3934454794520557</v>
      </c>
      <c r="BM132" s="15">
        <v>6893.8779449816957</v>
      </c>
      <c r="BN132" s="36">
        <v>114</v>
      </c>
      <c r="BO132" s="9">
        <v>0</v>
      </c>
      <c r="BP132" s="20">
        <v>1.9414907654341411</v>
      </c>
      <c r="BQ132" s="20">
        <v>117.40702077378997</v>
      </c>
    </row>
    <row r="133" spans="1:69" x14ac:dyDescent="0.25">
      <c r="A133" s="43">
        <v>41051</v>
      </c>
      <c r="B133" s="17">
        <v>2012</v>
      </c>
      <c r="C133" s="4">
        <v>5</v>
      </c>
      <c r="D133" s="4">
        <v>3</v>
      </c>
      <c r="E133" s="5">
        <v>0.65</v>
      </c>
      <c r="F133" s="5">
        <v>0.55555555555555558</v>
      </c>
      <c r="G133" s="10">
        <v>1.8082191780822177</v>
      </c>
      <c r="H133" s="17">
        <v>86</v>
      </c>
      <c r="I133" s="9">
        <v>156</v>
      </c>
      <c r="J133" s="14">
        <v>1.8139534883720929</v>
      </c>
      <c r="K133" s="5">
        <v>0.34666666666666668</v>
      </c>
      <c r="L133" s="21">
        <v>104.86075820324953</v>
      </c>
      <c r="M133" s="9">
        <v>27</v>
      </c>
      <c r="N133" s="9">
        <v>35</v>
      </c>
      <c r="O133" s="9">
        <v>14</v>
      </c>
      <c r="P133" s="9">
        <v>43</v>
      </c>
      <c r="Q133" s="20">
        <v>37.773645603181649</v>
      </c>
      <c r="R133" s="20">
        <v>47.143059203131159</v>
      </c>
      <c r="S133" s="20">
        <v>17.356535866964013</v>
      </c>
      <c r="T133" s="6">
        <v>9018.0252054794601</v>
      </c>
      <c r="U133" s="6">
        <v>1065.7494977168963</v>
      </c>
      <c r="V133" s="6">
        <v>1532.2547375342463</v>
      </c>
      <c r="W133" s="6">
        <v>2627.6946095342473</v>
      </c>
      <c r="X133" s="6">
        <v>752.57366136986286</v>
      </c>
      <c r="Y133" s="6">
        <v>5171.2516947579998</v>
      </c>
      <c r="Z133" s="6">
        <v>2341.9660273972622</v>
      </c>
      <c r="AA133" s="6">
        <v>660.00282884383626</v>
      </c>
      <c r="AB133" s="6">
        <v>746.33104227945262</v>
      </c>
      <c r="AC133" s="6">
        <v>948.0148077296717</v>
      </c>
      <c r="AD133" s="6">
        <v>937.75714800366904</v>
      </c>
      <c r="AE133" s="6">
        <v>293.83900540433206</v>
      </c>
      <c r="AF133" s="6">
        <v>1568.6889373828781</v>
      </c>
      <c r="AG133" s="6">
        <v>272.41385030136979</v>
      </c>
      <c r="AH133" s="6">
        <v>1095.7147318356172</v>
      </c>
      <c r="AI133" s="6">
        <v>1825.6453479452061</v>
      </c>
      <c r="AJ133" s="6">
        <v>833.47225249315136</v>
      </c>
      <c r="AK133" s="6">
        <v>987.25633656038065</v>
      </c>
      <c r="AL133" s="6">
        <v>1157.38204744566</v>
      </c>
      <c r="AM133" s="6">
        <v>303.05597979507672</v>
      </c>
      <c r="AN133" s="6">
        <v>1579.5518187742273</v>
      </c>
      <c r="AO133" s="6">
        <v>17859.320784292253</v>
      </c>
      <c r="AP133" s="6">
        <v>9539.8283333771469</v>
      </c>
      <c r="AQ133" s="6">
        <v>8319.492450915106</v>
      </c>
      <c r="AR133" s="6">
        <v>2641.8373740989268</v>
      </c>
      <c r="AS133" s="6">
        <v>1452.5583510417632</v>
      </c>
      <c r="AT133" s="6">
        <v>1644.4237073617389</v>
      </c>
      <c r="AU133" s="6">
        <v>1724.2108056097129</v>
      </c>
      <c r="AV133" s="6">
        <v>7463.0302381121419</v>
      </c>
      <c r="AW133" s="6">
        <v>856.46221280296413</v>
      </c>
      <c r="AX133" s="27">
        <v>4.1904463561643865</v>
      </c>
      <c r="AY133" s="27">
        <v>4.4314621917808248</v>
      </c>
      <c r="AZ133">
        <v>205</v>
      </c>
      <c r="BA133" s="9">
        <v>6</v>
      </c>
      <c r="BB133" s="4">
        <v>86</v>
      </c>
      <c r="BC133" s="9">
        <v>5</v>
      </c>
      <c r="BD133" s="9">
        <v>3</v>
      </c>
      <c r="BE133" s="4">
        <v>119</v>
      </c>
      <c r="BF133" s="9">
        <v>6</v>
      </c>
      <c r="BG133" s="9">
        <v>7</v>
      </c>
      <c r="BH133" s="24">
        <v>456.97888450589363</v>
      </c>
      <c r="BI133" s="24">
        <v>238.10876046041804</v>
      </c>
      <c r="BJ133" s="9">
        <v>5</v>
      </c>
      <c r="BK133" s="30">
        <v>33.182431780821879</v>
      </c>
      <c r="BL133" s="15">
        <v>4.5470697534246582</v>
      </c>
      <c r="BM133" s="15">
        <v>6836.3037042627184</v>
      </c>
      <c r="BN133" s="36">
        <v>114</v>
      </c>
      <c r="BO133" s="9">
        <v>0</v>
      </c>
      <c r="BP133" s="20">
        <v>1.2169577027023475</v>
      </c>
      <c r="BQ133" s="20">
        <v>72.978003955395664</v>
      </c>
    </row>
    <row r="134" spans="1:69" x14ac:dyDescent="0.25">
      <c r="A134" s="43">
        <v>41050</v>
      </c>
      <c r="B134" s="17">
        <v>2012</v>
      </c>
      <c r="C134" s="4">
        <v>5</v>
      </c>
      <c r="D134" s="4">
        <v>2</v>
      </c>
      <c r="E134" s="5">
        <v>0.65</v>
      </c>
      <c r="F134" s="5">
        <v>0.55555555555555558</v>
      </c>
      <c r="G134" s="10">
        <v>1.8054794520548203</v>
      </c>
      <c r="H134" s="17">
        <v>95</v>
      </c>
      <c r="I134" s="9">
        <v>151</v>
      </c>
      <c r="J134" s="14">
        <v>1.5894736842105264</v>
      </c>
      <c r="K134" s="5">
        <v>0.33555555555555555</v>
      </c>
      <c r="L134" s="21">
        <v>97.804261860129841</v>
      </c>
      <c r="M134" s="9">
        <v>28</v>
      </c>
      <c r="N134" s="9">
        <v>32</v>
      </c>
      <c r="O134" s="9">
        <v>13</v>
      </c>
      <c r="P134" s="9">
        <v>40</v>
      </c>
      <c r="Q134" s="20">
        <v>37.702299996347065</v>
      </c>
      <c r="R134" s="20">
        <v>49.601245176986339</v>
      </c>
      <c r="S134" s="20">
        <v>18.318509216876727</v>
      </c>
      <c r="T134" s="6">
        <v>9291.404876712335</v>
      </c>
      <c r="U134" s="6">
        <v>986.79485844748979</v>
      </c>
      <c r="V134" s="6">
        <v>1562.8302588493145</v>
      </c>
      <c r="W134" s="6">
        <v>2717.4952093808229</v>
      </c>
      <c r="X134" s="6">
        <v>797.17695912328747</v>
      </c>
      <c r="Y134" s="6">
        <v>5200.6973078064002</v>
      </c>
      <c r="Z134" s="6">
        <v>2262.137999780824</v>
      </c>
      <c r="AA134" s="6">
        <v>644.81618730082243</v>
      </c>
      <c r="AB134" s="6">
        <v>732.74036867506902</v>
      </c>
      <c r="AC134" s="6">
        <v>900.45770994308589</v>
      </c>
      <c r="AD134" s="6">
        <v>958.09377945908398</v>
      </c>
      <c r="AE134" s="6">
        <v>289.61551807026063</v>
      </c>
      <c r="AF134" s="6">
        <v>1491.5275482842851</v>
      </c>
      <c r="AG134" s="6">
        <v>270.09541933150678</v>
      </c>
      <c r="AH134" s="6">
        <v>1022.8194381150693</v>
      </c>
      <c r="AI134" s="6">
        <v>1709.5898928493154</v>
      </c>
      <c r="AJ134" s="6">
        <v>745.28153740274035</v>
      </c>
      <c r="AK134" s="6">
        <v>1028.715486179741</v>
      </c>
      <c r="AL134" s="6">
        <v>1165.2075097623219</v>
      </c>
      <c r="AM134" s="6">
        <v>286.19358550926626</v>
      </c>
      <c r="AN134" s="6">
        <v>1267.6697062473029</v>
      </c>
      <c r="AO134" s="6">
        <v>17665.680578615174</v>
      </c>
      <c r="AP134" s="6">
        <v>9705.7860162771867</v>
      </c>
      <c r="AQ134" s="6">
        <v>7959.8945623379886</v>
      </c>
      <c r="AR134" s="6">
        <v>2626.3298262539779</v>
      </c>
      <c r="AS134" s="6">
        <v>1488.1248333146743</v>
      </c>
      <c r="AT134" s="6">
        <v>1642.9281958773936</v>
      </c>
      <c r="AU134" s="6">
        <v>1715.8175542794661</v>
      </c>
      <c r="AV134" s="6">
        <v>7473.2004097255121</v>
      </c>
      <c r="AW134" s="6">
        <v>486.69415261247559</v>
      </c>
      <c r="AX134" s="27">
        <v>4.3154677479452097</v>
      </c>
      <c r="AY134" s="27">
        <v>4.4401599726027419</v>
      </c>
      <c r="AZ134">
        <v>208</v>
      </c>
      <c r="BA134" s="9">
        <v>6</v>
      </c>
      <c r="BB134" s="4">
        <v>95</v>
      </c>
      <c r="BC134" s="9">
        <v>4</v>
      </c>
      <c r="BD134" s="9">
        <v>3</v>
      </c>
      <c r="BE134" s="4">
        <v>113</v>
      </c>
      <c r="BF134" s="9">
        <v>6</v>
      </c>
      <c r="BG134" s="9">
        <v>7</v>
      </c>
      <c r="BH134" s="24">
        <v>374.13175780498926</v>
      </c>
      <c r="BI134" s="24">
        <v>247.13425749682833</v>
      </c>
      <c r="BJ134" s="9">
        <v>6</v>
      </c>
      <c r="BK134" s="30">
        <v>31.572532849315028</v>
      </c>
      <c r="BL134" s="15">
        <v>4.3360516241095901</v>
      </c>
      <c r="BM134" s="15">
        <v>6941.8603596054108</v>
      </c>
      <c r="BN134" s="36">
        <v>114</v>
      </c>
      <c r="BO134" s="9">
        <v>0</v>
      </c>
      <c r="BP134" s="20">
        <v>1.146651495419946</v>
      </c>
      <c r="BQ134" s="20">
        <v>69.823636511736737</v>
      </c>
    </row>
    <row r="135" spans="1:69" x14ac:dyDescent="0.25">
      <c r="A135" s="43">
        <v>41049</v>
      </c>
      <c r="B135" s="17">
        <v>2012</v>
      </c>
      <c r="C135" s="4">
        <v>5</v>
      </c>
      <c r="D135" s="4">
        <v>1</v>
      </c>
      <c r="E135" s="5">
        <v>0.65</v>
      </c>
      <c r="F135" s="5">
        <v>0.60000000000000009</v>
      </c>
      <c r="G135" s="10">
        <v>1.8027397260274229</v>
      </c>
      <c r="H135" s="17">
        <v>101</v>
      </c>
      <c r="I135" s="9">
        <v>166</v>
      </c>
      <c r="J135" s="14">
        <v>1.6435643564356435</v>
      </c>
      <c r="K135" s="5">
        <v>0.36888888888888888</v>
      </c>
      <c r="L135" s="21">
        <v>95.536165446900924</v>
      </c>
      <c r="M135" s="9">
        <v>30</v>
      </c>
      <c r="N135" s="9">
        <v>37</v>
      </c>
      <c r="O135" s="9">
        <v>15</v>
      </c>
      <c r="P135" s="9">
        <v>43</v>
      </c>
      <c r="Q135" s="20">
        <v>36.59279644735232</v>
      </c>
      <c r="R135" s="20">
        <v>51.084563848767175</v>
      </c>
      <c r="S135" s="20">
        <v>19.643190893099732</v>
      </c>
      <c r="T135" s="6">
        <v>9649.1527101369938</v>
      </c>
      <c r="U135" s="6">
        <v>1109.8204997260291</v>
      </c>
      <c r="V135" s="6">
        <v>1567.58363577863</v>
      </c>
      <c r="W135" s="6">
        <v>2733.2753053808224</v>
      </c>
      <c r="X135" s="6">
        <v>791.22918054575348</v>
      </c>
      <c r="Y135" s="6">
        <v>5666.8850881578164</v>
      </c>
      <c r="Z135" s="6">
        <v>2451.7173619726054</v>
      </c>
      <c r="AA135" s="6">
        <v>766.26845773150762</v>
      </c>
      <c r="AB135" s="6">
        <v>844.65720840328845</v>
      </c>
      <c r="AC135" s="6">
        <v>982.6050072762373</v>
      </c>
      <c r="AD135" s="6">
        <v>1005.5808603075108</v>
      </c>
      <c r="AE135" s="6">
        <v>302.13182260918114</v>
      </c>
      <c r="AF135" s="6">
        <v>1772.3253379144726</v>
      </c>
      <c r="AG135" s="6">
        <v>295.17389418082183</v>
      </c>
      <c r="AH135" s="6">
        <v>1109.7782082630144</v>
      </c>
      <c r="AI135" s="6">
        <v>1855.2001913424663</v>
      </c>
      <c r="AJ135" s="6">
        <v>848.27712210411039</v>
      </c>
      <c r="AK135" s="6">
        <v>1066.2252008029279</v>
      </c>
      <c r="AL135" s="6">
        <v>1138.3584329937514</v>
      </c>
      <c r="AM135" s="6">
        <v>314.43601843070849</v>
      </c>
      <c r="AN135" s="6">
        <v>1589.4097636630249</v>
      </c>
      <c r="AO135" s="6">
        <v>18930.045653860838</v>
      </c>
      <c r="AP135" s="6">
        <v>9901.4254641255211</v>
      </c>
      <c r="AQ135" s="6">
        <v>9028.620189735313</v>
      </c>
      <c r="AR135" s="6">
        <v>2648.9185984366359</v>
      </c>
      <c r="AS135" s="6">
        <v>1497.4273475629502</v>
      </c>
      <c r="AT135" s="6">
        <v>1645.8796276517787</v>
      </c>
      <c r="AU135" s="6">
        <v>1743.4004668732723</v>
      </c>
      <c r="AV135" s="6">
        <v>7535.6260405246376</v>
      </c>
      <c r="AW135" s="6">
        <v>1492.9941492106791</v>
      </c>
      <c r="AX135" s="27">
        <v>4.3192079013698672</v>
      </c>
      <c r="AY135" s="27">
        <v>4.6465835342465782</v>
      </c>
      <c r="AZ135">
        <v>226</v>
      </c>
      <c r="BA135" s="9">
        <v>7</v>
      </c>
      <c r="BB135" s="4">
        <v>101</v>
      </c>
      <c r="BC135" s="9">
        <v>5</v>
      </c>
      <c r="BD135" s="9">
        <v>3</v>
      </c>
      <c r="BE135" s="4">
        <v>125</v>
      </c>
      <c r="BF135" s="9">
        <v>7</v>
      </c>
      <c r="BG135" s="9">
        <v>7</v>
      </c>
      <c r="BH135" s="24">
        <v>403.33371261031334</v>
      </c>
      <c r="BI135" s="24">
        <v>256.51558130160805</v>
      </c>
      <c r="BJ135" s="9">
        <v>6</v>
      </c>
      <c r="BK135" s="30">
        <v>31.964007945205438</v>
      </c>
      <c r="BL135" s="15">
        <v>4.5907073315068505</v>
      </c>
      <c r="BM135" s="15">
        <v>6996.3494774313931</v>
      </c>
      <c r="BN135" s="36">
        <v>114</v>
      </c>
      <c r="BO135" s="9">
        <v>0</v>
      </c>
      <c r="BP135" s="20">
        <v>1.2904758715755347</v>
      </c>
      <c r="BQ135" s="20">
        <v>79.198422716976424</v>
      </c>
    </row>
    <row r="136" spans="1:69" x14ac:dyDescent="0.25">
      <c r="A136" s="43">
        <v>41048</v>
      </c>
      <c r="B136" s="17">
        <v>2012</v>
      </c>
      <c r="C136" s="4">
        <v>5</v>
      </c>
      <c r="D136" s="4">
        <v>7</v>
      </c>
      <c r="E136" s="5">
        <v>0.65</v>
      </c>
      <c r="F136" s="5">
        <v>0.94444444444444442</v>
      </c>
      <c r="G136" s="10">
        <v>1.8000000000000256</v>
      </c>
      <c r="H136" s="17">
        <v>153</v>
      </c>
      <c r="I136" s="9">
        <v>260</v>
      </c>
      <c r="J136" s="14">
        <v>1.6993464052287581</v>
      </c>
      <c r="K136" s="5">
        <v>0.57777777777777772</v>
      </c>
      <c r="L136" s="21">
        <v>104.84567407407413</v>
      </c>
      <c r="M136" s="9">
        <v>47</v>
      </c>
      <c r="N136" s="9">
        <v>57</v>
      </c>
      <c r="O136" s="9">
        <v>24</v>
      </c>
      <c r="P136" s="9">
        <v>71</v>
      </c>
      <c r="Q136" s="20">
        <v>35.756560000000029</v>
      </c>
      <c r="R136" s="20">
        <v>49.425417600000038</v>
      </c>
      <c r="S136" s="20">
        <v>18.739405521126773</v>
      </c>
      <c r="T136" s="6">
        <v>16041.388133333341</v>
      </c>
      <c r="U136" s="6">
        <v>1764.1177666666686</v>
      </c>
      <c r="V136" s="6">
        <v>2506.4964287999992</v>
      </c>
      <c r="W136" s="6">
        <v>2764.9143936000005</v>
      </c>
      <c r="X136" s="6">
        <v>1333.0437119999997</v>
      </c>
      <c r="Y136" s="6">
        <v>11201.051365600011</v>
      </c>
      <c r="Z136" s="6">
        <v>3718.6822400000033</v>
      </c>
      <c r="AA136" s="6">
        <v>1186.210022400001</v>
      </c>
      <c r="AB136" s="6">
        <v>1330.497792000001</v>
      </c>
      <c r="AC136" s="6">
        <v>1605.4420328711619</v>
      </c>
      <c r="AD136" s="6">
        <v>982.27898676818313</v>
      </c>
      <c r="AE136" s="6">
        <v>462.64400150924808</v>
      </c>
      <c r="AF136" s="6">
        <v>3185.025033251412</v>
      </c>
      <c r="AG136" s="6">
        <v>443.49083999999988</v>
      </c>
      <c r="AH136" s="6">
        <v>1813.4871040000014</v>
      </c>
      <c r="AI136" s="6">
        <v>2966.7981200000004</v>
      </c>
      <c r="AJ136" s="6">
        <v>1303.071744000001</v>
      </c>
      <c r="AK136" s="6">
        <v>1738.7273806556461</v>
      </c>
      <c r="AL136" s="6">
        <v>1210.8883868965963</v>
      </c>
      <c r="AM136" s="6">
        <v>519.18523576502434</v>
      </c>
      <c r="AN136" s="6">
        <v>3058.0468046827355</v>
      </c>
      <c r="AO136" s="6">
        <v>30567.743762400016</v>
      </c>
      <c r="AP136" s="6">
        <v>13123.620558865858</v>
      </c>
      <c r="AQ136" s="6">
        <v>17444.12320353416</v>
      </c>
      <c r="AR136" s="6">
        <v>2784.7822068296982</v>
      </c>
      <c r="AS136" s="6">
        <v>1950.4330086533896</v>
      </c>
      <c r="AT136" s="6">
        <v>1898.1416775726041</v>
      </c>
      <c r="AU136" s="6">
        <v>1990.9158042304098</v>
      </c>
      <c r="AV136" s="6">
        <v>8624.2726972861019</v>
      </c>
      <c r="AW136" s="6">
        <v>8819.8505062480581</v>
      </c>
      <c r="AX136" s="27">
        <v>4.3438512000000031</v>
      </c>
      <c r="AY136" s="27">
        <v>4.3362275000000023</v>
      </c>
      <c r="AZ136">
        <v>352</v>
      </c>
      <c r="BA136" s="9">
        <v>11</v>
      </c>
      <c r="BB136" s="4">
        <v>153</v>
      </c>
      <c r="BC136" s="9">
        <v>8</v>
      </c>
      <c r="BD136" s="9">
        <v>5</v>
      </c>
      <c r="BE136" s="4">
        <v>199</v>
      </c>
      <c r="BF136" s="9">
        <v>10</v>
      </c>
      <c r="BG136" s="9">
        <v>13</v>
      </c>
      <c r="BH136" s="24">
        <v>561.16280357647054</v>
      </c>
      <c r="BI136" s="24">
        <v>352.55475118802838</v>
      </c>
      <c r="BJ136" s="9">
        <v>10</v>
      </c>
      <c r="BK136" s="30">
        <v>32.064962999999963</v>
      </c>
      <c r="BL136" s="15">
        <v>4.2742722400000011</v>
      </c>
      <c r="BM136" s="15">
        <v>7185.9075327285391</v>
      </c>
      <c r="BN136" s="36">
        <v>115</v>
      </c>
      <c r="BO136" s="9">
        <v>0</v>
      </c>
      <c r="BP136" s="20">
        <v>2.4275462944776449</v>
      </c>
      <c r="BQ136" s="20">
        <v>151.68802785681879</v>
      </c>
    </row>
    <row r="137" spans="1:69" x14ac:dyDescent="0.25">
      <c r="A137" s="43">
        <v>41047</v>
      </c>
      <c r="B137" s="17">
        <v>2012</v>
      </c>
      <c r="C137" s="4">
        <v>5</v>
      </c>
      <c r="D137" s="4">
        <v>6</v>
      </c>
      <c r="E137" s="5">
        <v>0.65</v>
      </c>
      <c r="F137" s="5">
        <v>1</v>
      </c>
      <c r="G137" s="10">
        <v>1.7972602739726282</v>
      </c>
      <c r="H137" s="17">
        <v>171</v>
      </c>
      <c r="I137" s="9">
        <v>266</v>
      </c>
      <c r="J137" s="14">
        <v>1.5555555555555556</v>
      </c>
      <c r="K137" s="5">
        <v>0.59111111111111114</v>
      </c>
      <c r="L137" s="21">
        <v>93.839362460946958</v>
      </c>
      <c r="M137" s="9">
        <v>46</v>
      </c>
      <c r="N137" s="9">
        <v>57</v>
      </c>
      <c r="O137" s="9">
        <v>23</v>
      </c>
      <c r="P137" s="9">
        <v>72</v>
      </c>
      <c r="Q137" s="20">
        <v>40.382253648623532</v>
      </c>
      <c r="R137" s="20">
        <v>51.270790763835656</v>
      </c>
      <c r="S137" s="20">
        <v>18.976351236164405</v>
      </c>
      <c r="T137" s="6">
        <v>16046.53098082193</v>
      </c>
      <c r="U137" s="6">
        <v>1915.5432328767147</v>
      </c>
      <c r="V137" s="6">
        <v>2829.862703342465</v>
      </c>
      <c r="W137" s="6">
        <v>2611.5245631123294</v>
      </c>
      <c r="X137" s="6">
        <v>1401.8027438465751</v>
      </c>
      <c r="Y137" s="6">
        <v>11118.884203397276</v>
      </c>
      <c r="Z137" s="6">
        <v>4159.3721258082242</v>
      </c>
      <c r="AA137" s="6">
        <v>1179.2281875682202</v>
      </c>
      <c r="AB137" s="6">
        <v>1366.297289003837</v>
      </c>
      <c r="AC137" s="6">
        <v>1673.0604467275489</v>
      </c>
      <c r="AD137" s="6">
        <v>987.09818149294108</v>
      </c>
      <c r="AE137" s="6">
        <v>526.9267144579461</v>
      </c>
      <c r="AF137" s="6">
        <v>3517.8122597018455</v>
      </c>
      <c r="AG137" s="6">
        <v>473.01588611506844</v>
      </c>
      <c r="AH137" s="6">
        <v>1769.0710212383576</v>
      </c>
      <c r="AI137" s="6">
        <v>2957.7377207671238</v>
      </c>
      <c r="AJ137" s="6">
        <v>1401.4358289534259</v>
      </c>
      <c r="AK137" s="6">
        <v>1704.164670396164</v>
      </c>
      <c r="AL137" s="6">
        <v>1119.3518419345226</v>
      </c>
      <c r="AM137" s="6">
        <v>505.23518730260332</v>
      </c>
      <c r="AN137" s="6">
        <v>3272.5087574406857</v>
      </c>
      <c r="AO137" s="6">
        <v>31268.232273152895</v>
      </c>
      <c r="AP137" s="6">
        <v>13359.027052613095</v>
      </c>
      <c r="AQ137" s="6">
        <v>17909.205220539807</v>
      </c>
      <c r="AR137" s="6">
        <v>2785.9006815622615</v>
      </c>
      <c r="AS137" s="6">
        <v>2144.2330465160976</v>
      </c>
      <c r="AT137" s="6">
        <v>1921.3157342844286</v>
      </c>
      <c r="AU137" s="6">
        <v>2072.4049486303779</v>
      </c>
      <c r="AV137" s="6">
        <v>8923.8544109931663</v>
      </c>
      <c r="AW137" s="6">
        <v>8985.3508095466332</v>
      </c>
      <c r="AX137" s="27">
        <v>4.1552903671232917</v>
      </c>
      <c r="AY137" s="27">
        <v>4.6145220273972622</v>
      </c>
      <c r="AZ137">
        <v>369</v>
      </c>
      <c r="BA137" s="9">
        <v>11</v>
      </c>
      <c r="BB137" s="4">
        <v>171</v>
      </c>
      <c r="BC137" s="9">
        <v>10</v>
      </c>
      <c r="BD137" s="9">
        <v>6</v>
      </c>
      <c r="BE137" s="4">
        <v>198</v>
      </c>
      <c r="BF137" s="9">
        <v>11</v>
      </c>
      <c r="BG137" s="9">
        <v>13</v>
      </c>
      <c r="BH137" s="24">
        <v>640.29848049603459</v>
      </c>
      <c r="BI137" s="24">
        <v>386.31337487011348</v>
      </c>
      <c r="BJ137" s="9">
        <v>11</v>
      </c>
      <c r="BK137" s="30">
        <v>31.875286684931471</v>
      </c>
      <c r="BL137" s="15">
        <v>4.5157353117808237</v>
      </c>
      <c r="BM137" s="15">
        <v>6946.6951317896019</v>
      </c>
      <c r="BN137" s="36">
        <v>115</v>
      </c>
      <c r="BO137" s="9">
        <v>0</v>
      </c>
      <c r="BP137" s="20">
        <v>2.5780899954257892</v>
      </c>
      <c r="BQ137" s="20">
        <v>155.7322193090418</v>
      </c>
    </row>
    <row r="138" spans="1:69" x14ac:dyDescent="0.25">
      <c r="A138" s="43">
        <v>41046</v>
      </c>
      <c r="B138" s="17">
        <v>2012</v>
      </c>
      <c r="C138" s="4">
        <v>5</v>
      </c>
      <c r="D138" s="4">
        <v>5</v>
      </c>
      <c r="E138" s="5">
        <v>0.65</v>
      </c>
      <c r="F138" s="5">
        <v>0.79999999999999993</v>
      </c>
      <c r="G138" s="10">
        <v>1.7945205479452309</v>
      </c>
      <c r="H138" s="17">
        <v>126</v>
      </c>
      <c r="I138" s="9">
        <v>221</v>
      </c>
      <c r="J138" s="14">
        <v>1.753968253968254</v>
      </c>
      <c r="K138" s="5">
        <v>0.49111111111111111</v>
      </c>
      <c r="L138" s="21">
        <v>109.07700456621011</v>
      </c>
      <c r="M138" s="9">
        <v>41</v>
      </c>
      <c r="N138" s="9">
        <v>49</v>
      </c>
      <c r="O138" s="9">
        <v>19</v>
      </c>
      <c r="P138" s="9">
        <v>61</v>
      </c>
      <c r="Q138" s="20">
        <v>35.040016219178113</v>
      </c>
      <c r="R138" s="20">
        <v>51.146821520980581</v>
      </c>
      <c r="S138" s="20">
        <v>17.306144905816318</v>
      </c>
      <c r="T138" s="6">
        <v>13743.702575342473</v>
      </c>
      <c r="U138" s="6">
        <v>1452.6832547945223</v>
      </c>
      <c r="V138" s="6">
        <v>2270.5603089534238</v>
      </c>
      <c r="W138" s="6">
        <v>2717.1740002191787</v>
      </c>
      <c r="X138" s="6">
        <v>1132.537884756164</v>
      </c>
      <c r="Y138" s="6">
        <v>9076.1136362082289</v>
      </c>
      <c r="Z138" s="6">
        <v>3153.6014597260305</v>
      </c>
      <c r="AA138" s="6">
        <v>971.78960889863106</v>
      </c>
      <c r="AB138" s="6">
        <v>1055.6748392547954</v>
      </c>
      <c r="AC138" s="6">
        <v>1378.8093953080481</v>
      </c>
      <c r="AD138" s="6">
        <v>1010.3397922062546</v>
      </c>
      <c r="AE138" s="6">
        <v>400.83871475639245</v>
      </c>
      <c r="AF138" s="6">
        <v>2391.0780056087619</v>
      </c>
      <c r="AG138" s="6">
        <v>394.95867263013685</v>
      </c>
      <c r="AH138" s="6">
        <v>1548.6763546301381</v>
      </c>
      <c r="AI138" s="6">
        <v>2474.6247945205482</v>
      </c>
      <c r="AJ138" s="6">
        <v>1116.4800841643846</v>
      </c>
      <c r="AK138" s="6">
        <v>1376.1187856034119</v>
      </c>
      <c r="AL138" s="6">
        <v>1205.7112873100502</v>
      </c>
      <c r="AM138" s="6">
        <v>429.32856626178796</v>
      </c>
      <c r="AN138" s="6">
        <v>2523.5812667699565</v>
      </c>
      <c r="AO138" s="6">
        <v>25912.191643961658</v>
      </c>
      <c r="AP138" s="6">
        <v>11921.418735374711</v>
      </c>
      <c r="AQ138" s="6">
        <v>13990.772908586947</v>
      </c>
      <c r="AR138" s="6">
        <v>2727.7585538202788</v>
      </c>
      <c r="AS138" s="6">
        <v>1777.0151982083803</v>
      </c>
      <c r="AT138" s="6">
        <v>1776.2966000797796</v>
      </c>
      <c r="AU138" s="6">
        <v>1873.3349924742597</v>
      </c>
      <c r="AV138" s="6">
        <v>8154.4053445826985</v>
      </c>
      <c r="AW138" s="6">
        <v>5836.3675640042484</v>
      </c>
      <c r="AX138" s="27">
        <v>4.2886237808219221</v>
      </c>
      <c r="AY138" s="27">
        <v>4.686106130136988</v>
      </c>
      <c r="AZ138">
        <v>296</v>
      </c>
      <c r="BA138" s="9">
        <v>9</v>
      </c>
      <c r="BB138" s="4">
        <v>126</v>
      </c>
      <c r="BC138" s="9">
        <v>6</v>
      </c>
      <c r="BD138" s="9">
        <v>4</v>
      </c>
      <c r="BE138" s="4">
        <v>170</v>
      </c>
      <c r="BF138" s="9">
        <v>10</v>
      </c>
      <c r="BG138" s="9">
        <v>10</v>
      </c>
      <c r="BH138" s="24">
        <v>485.73588840704497</v>
      </c>
      <c r="BI138" s="24">
        <v>328.23387085537593</v>
      </c>
      <c r="BJ138" s="9">
        <v>7</v>
      </c>
      <c r="BK138" s="30">
        <v>33.139026986301332</v>
      </c>
      <c r="BL138" s="15">
        <v>4.2212859671232881</v>
      </c>
      <c r="BM138" s="15">
        <v>7115.4319227917067</v>
      </c>
      <c r="BN138" s="36">
        <v>115</v>
      </c>
      <c r="BO138" s="9">
        <v>0</v>
      </c>
      <c r="BP138" s="20">
        <v>1.9662577142748816</v>
      </c>
      <c r="BQ138" s="20">
        <v>121.6588948572778</v>
      </c>
    </row>
    <row r="139" spans="1:69" x14ac:dyDescent="0.25">
      <c r="A139" s="43">
        <v>41045</v>
      </c>
      <c r="B139" s="17">
        <v>2012</v>
      </c>
      <c r="C139" s="4">
        <v>5</v>
      </c>
      <c r="D139" s="4">
        <v>4</v>
      </c>
      <c r="E139" s="5">
        <v>0.65</v>
      </c>
      <c r="F139" s="5">
        <v>0.73333333333333339</v>
      </c>
      <c r="G139" s="10">
        <v>1.7917808219178335</v>
      </c>
      <c r="H139" s="17">
        <v>115</v>
      </c>
      <c r="I139" s="9">
        <v>200</v>
      </c>
      <c r="J139" s="14">
        <v>1.7391304347826086</v>
      </c>
      <c r="K139" s="5">
        <v>0.44444444444444442</v>
      </c>
      <c r="L139" s="21">
        <v>107.5510225801073</v>
      </c>
      <c r="M139" s="9">
        <v>35</v>
      </c>
      <c r="N139" s="9">
        <v>44</v>
      </c>
      <c r="O139" s="9">
        <v>18</v>
      </c>
      <c r="P139" s="9">
        <v>55</v>
      </c>
      <c r="Q139" s="20">
        <v>37.79336778220916</v>
      </c>
      <c r="R139" s="20">
        <v>50.578595506849361</v>
      </c>
      <c r="S139" s="20">
        <v>18.030264460273987</v>
      </c>
      <c r="T139" s="6">
        <v>12368.36759671234</v>
      </c>
      <c r="U139" s="6">
        <v>1292.2983654794537</v>
      </c>
      <c r="V139" s="6">
        <v>1950.4467990443834</v>
      </c>
      <c r="W139" s="6">
        <v>2677.4473891068492</v>
      </c>
      <c r="X139" s="6">
        <v>1031.0789230816438</v>
      </c>
      <c r="Y139" s="6">
        <v>8001.692850958917</v>
      </c>
      <c r="Z139" s="6">
        <v>2985.6760547945237</v>
      </c>
      <c r="AA139" s="6">
        <v>910.41471912328848</v>
      </c>
      <c r="AB139" s="6">
        <v>991.66454531506929</v>
      </c>
      <c r="AC139" s="6">
        <v>1282.4298969944014</v>
      </c>
      <c r="AD139" s="6">
        <v>947.28676061649912</v>
      </c>
      <c r="AE139" s="6">
        <v>365.58224249358415</v>
      </c>
      <c r="AF139" s="6">
        <v>2292.4564191283971</v>
      </c>
      <c r="AG139" s="6">
        <v>370.1664197260273</v>
      </c>
      <c r="AH139" s="6">
        <v>1297.5498169863026</v>
      </c>
      <c r="AI139" s="6">
        <v>2138.6453150684938</v>
      </c>
      <c r="AJ139" s="6">
        <v>1058.6397106849324</v>
      </c>
      <c r="AK139" s="6">
        <v>1239.282026377856</v>
      </c>
      <c r="AL139" s="6">
        <v>1153.4752486817479</v>
      </c>
      <c r="AM139" s="6">
        <v>396.63162447054452</v>
      </c>
      <c r="AN139" s="6">
        <v>2075.6123629356084</v>
      </c>
      <c r="AO139" s="6">
        <v>23413.422543890432</v>
      </c>
      <c r="AP139" s="6">
        <v>11043.660910867511</v>
      </c>
      <c r="AQ139" s="6">
        <v>12369.761633022921</v>
      </c>
      <c r="AR139" s="6">
        <v>2696.5104442207762</v>
      </c>
      <c r="AS139" s="6">
        <v>1708.6534264940287</v>
      </c>
      <c r="AT139" s="6">
        <v>1767.9643947386633</v>
      </c>
      <c r="AU139" s="6">
        <v>1853.5118624128734</v>
      </c>
      <c r="AV139" s="6">
        <v>8026.6401278663416</v>
      </c>
      <c r="AW139" s="6">
        <v>4343.1215051565796</v>
      </c>
      <c r="AX139" s="27">
        <v>4.0875684164383594</v>
      </c>
      <c r="AY139" s="27">
        <v>4.6363801643835645</v>
      </c>
      <c r="AZ139">
        <v>267</v>
      </c>
      <c r="BA139" s="9">
        <v>9</v>
      </c>
      <c r="BB139" s="4">
        <v>115</v>
      </c>
      <c r="BC139" s="9">
        <v>6</v>
      </c>
      <c r="BD139" s="9">
        <v>4</v>
      </c>
      <c r="BE139" s="4">
        <v>152</v>
      </c>
      <c r="BF139" s="9">
        <v>9</v>
      </c>
      <c r="BG139" s="9">
        <v>10</v>
      </c>
      <c r="BH139" s="24">
        <v>492.08461836807624</v>
      </c>
      <c r="BI139" s="24">
        <v>324.41236251306054</v>
      </c>
      <c r="BJ139" s="9">
        <v>6</v>
      </c>
      <c r="BK139" s="30">
        <v>30.752808109589004</v>
      </c>
      <c r="BL139" s="15">
        <v>4.2562897578082195</v>
      </c>
      <c r="BM139" s="15">
        <v>6935.4177537817177</v>
      </c>
      <c r="BN139" s="36">
        <v>115</v>
      </c>
      <c r="BO139" s="9">
        <v>0</v>
      </c>
      <c r="BP139" s="20">
        <v>1.7835640291859831</v>
      </c>
      <c r="BQ139" s="20">
        <v>107.56314463498192</v>
      </c>
    </row>
    <row r="140" spans="1:69" x14ac:dyDescent="0.25">
      <c r="A140" s="43">
        <v>41044</v>
      </c>
      <c r="B140" s="17">
        <v>2012</v>
      </c>
      <c r="C140" s="4">
        <v>5</v>
      </c>
      <c r="D140" s="4">
        <v>3</v>
      </c>
      <c r="E140" s="5">
        <v>0.65</v>
      </c>
      <c r="F140" s="5">
        <v>0.55555555555555558</v>
      </c>
      <c r="G140" s="10">
        <v>1.7890410958904361</v>
      </c>
      <c r="H140" s="17">
        <v>90</v>
      </c>
      <c r="I140" s="9">
        <v>148</v>
      </c>
      <c r="J140" s="14">
        <v>1.6444444444444444</v>
      </c>
      <c r="K140" s="5">
        <v>0.3288888888888889</v>
      </c>
      <c r="L140" s="21">
        <v>102.3778189751396</v>
      </c>
      <c r="M140" s="9">
        <v>26</v>
      </c>
      <c r="N140" s="9">
        <v>34</v>
      </c>
      <c r="O140" s="9">
        <v>13</v>
      </c>
      <c r="P140" s="9">
        <v>40</v>
      </c>
      <c r="Q140" s="20">
        <v>36.264503525114193</v>
      </c>
      <c r="R140" s="20">
        <v>49.747595511907321</v>
      </c>
      <c r="S140" s="20">
        <v>17.615984792547962</v>
      </c>
      <c r="T140" s="6">
        <v>9214.0037077625639</v>
      </c>
      <c r="U140" s="6">
        <v>974.7993310502294</v>
      </c>
      <c r="V140" s="6">
        <v>1561.6188611506843</v>
      </c>
      <c r="W140" s="6">
        <v>2518.7877101589042</v>
      </c>
      <c r="X140" s="6">
        <v>784.21311123287649</v>
      </c>
      <c r="Y140" s="6">
        <v>5324.1833562703296</v>
      </c>
      <c r="Z140" s="6">
        <v>2175.8702115068518</v>
      </c>
      <c r="AA140" s="6">
        <v>646.71874165479517</v>
      </c>
      <c r="AB140" s="6">
        <v>704.6393917019185</v>
      </c>
      <c r="AC140" s="6">
        <v>947.30451512161358</v>
      </c>
      <c r="AD140" s="6">
        <v>994.76713604348652</v>
      </c>
      <c r="AE140" s="6">
        <v>275.27016822464765</v>
      </c>
      <c r="AF140" s="6">
        <v>1309.8865254738173</v>
      </c>
      <c r="AG140" s="6">
        <v>268.43647837808214</v>
      </c>
      <c r="AH140" s="6">
        <v>994.04524221369945</v>
      </c>
      <c r="AI140" s="6">
        <v>1622.3259516712335</v>
      </c>
      <c r="AJ140" s="6">
        <v>787.11946310137068</v>
      </c>
      <c r="AK140" s="6">
        <v>979.32085680040962</v>
      </c>
      <c r="AL140" s="6">
        <v>1179.7598935867798</v>
      </c>
      <c r="AM140" s="6">
        <v>300.48518499277532</v>
      </c>
      <c r="AN140" s="6">
        <v>1212.3611999844206</v>
      </c>
      <c r="AO140" s="6">
        <v>17387.958519040745</v>
      </c>
      <c r="AP140" s="6">
        <v>9541.5274373121774</v>
      </c>
      <c r="AQ140" s="6">
        <v>7846.4310817285677</v>
      </c>
      <c r="AR140" s="6">
        <v>2637.5964450967854</v>
      </c>
      <c r="AS140" s="6">
        <v>1446.3222697090177</v>
      </c>
      <c r="AT140" s="6">
        <v>1626.1766774648838</v>
      </c>
      <c r="AU140" s="6">
        <v>1714.8925075103766</v>
      </c>
      <c r="AV140" s="6">
        <v>7424.9878997810629</v>
      </c>
      <c r="AW140" s="6">
        <v>421.44318194750485</v>
      </c>
      <c r="AX140" s="27">
        <v>4.3504331178082225</v>
      </c>
      <c r="AY140" s="27">
        <v>4.6181069315068521</v>
      </c>
      <c r="AZ140">
        <v>203</v>
      </c>
      <c r="BA140" s="9">
        <v>6</v>
      </c>
      <c r="BB140" s="4">
        <v>90</v>
      </c>
      <c r="BC140" s="9">
        <v>4</v>
      </c>
      <c r="BD140" s="9">
        <v>3</v>
      </c>
      <c r="BE140" s="4">
        <v>113</v>
      </c>
      <c r="BF140" s="9">
        <v>7</v>
      </c>
      <c r="BG140" s="9">
        <v>7</v>
      </c>
      <c r="BH140" s="24">
        <v>378.35930864219176</v>
      </c>
      <c r="BI140" s="24">
        <v>274.71491567660593</v>
      </c>
      <c r="BJ140" s="9">
        <v>5</v>
      </c>
      <c r="BK140" s="30">
        <v>32.889028027397217</v>
      </c>
      <c r="BL140" s="15">
        <v>4.2210142542465761</v>
      </c>
      <c r="BM140" s="15">
        <v>6803.391895866599</v>
      </c>
      <c r="BN140" s="36">
        <v>115</v>
      </c>
      <c r="BO140" s="9">
        <v>0</v>
      </c>
      <c r="BP140" s="20">
        <v>1.1533116424611181</v>
      </c>
      <c r="BQ140" s="20">
        <v>68.229835493291887</v>
      </c>
    </row>
    <row r="141" spans="1:69" x14ac:dyDescent="0.25">
      <c r="A141" s="43">
        <v>41043</v>
      </c>
      <c r="B141" s="17">
        <v>2012</v>
      </c>
      <c r="C141" s="4">
        <v>5</v>
      </c>
      <c r="D141" s="4">
        <v>2</v>
      </c>
      <c r="E141" s="5">
        <v>0.65</v>
      </c>
      <c r="F141" s="5">
        <v>0.55555555555555558</v>
      </c>
      <c r="G141" s="10">
        <v>1.7863013698630388</v>
      </c>
      <c r="H141" s="17">
        <v>88</v>
      </c>
      <c r="I141" s="9">
        <v>147</v>
      </c>
      <c r="J141" s="14">
        <v>1.6704545454545454</v>
      </c>
      <c r="K141" s="5">
        <v>0.32666666666666666</v>
      </c>
      <c r="L141" s="21">
        <v>104.90394520547953</v>
      </c>
      <c r="M141" s="9">
        <v>25</v>
      </c>
      <c r="N141" s="9">
        <v>31</v>
      </c>
      <c r="O141" s="9">
        <v>12</v>
      </c>
      <c r="P141" s="9">
        <v>38</v>
      </c>
      <c r="Q141" s="20">
        <v>40.005876821917845</v>
      </c>
      <c r="R141" s="20">
        <v>56.946948124931566</v>
      </c>
      <c r="S141" s="20">
        <v>18.396942027599149</v>
      </c>
      <c r="T141" s="6">
        <v>9231.547178082199</v>
      </c>
      <c r="U141" s="6">
        <v>1020.7003226788444</v>
      </c>
      <c r="V141" s="6">
        <v>1592.2025372054791</v>
      </c>
      <c r="W141" s="6">
        <v>2714.2901623232879</v>
      </c>
      <c r="X141" s="6">
        <v>796.53220471232873</v>
      </c>
      <c r="Y141" s="6">
        <v>5149.2225965199459</v>
      </c>
      <c r="Z141" s="6">
        <v>2240.3291020273991</v>
      </c>
      <c r="AA141" s="6">
        <v>683.3633774991788</v>
      </c>
      <c r="AB141" s="6">
        <v>699.08379704876768</v>
      </c>
      <c r="AC141" s="6">
        <v>910.00289074128352</v>
      </c>
      <c r="AD141" s="6">
        <v>983.10337587171091</v>
      </c>
      <c r="AE141" s="6">
        <v>289.37855805934583</v>
      </c>
      <c r="AF141" s="6">
        <v>1440.2914519030055</v>
      </c>
      <c r="AG141" s="6">
        <v>264.03142172054788</v>
      </c>
      <c r="AH141" s="6">
        <v>1004.1023852712337</v>
      </c>
      <c r="AI141" s="6">
        <v>1617.9044567671237</v>
      </c>
      <c r="AJ141" s="6">
        <v>784.74519951780906</v>
      </c>
      <c r="AK141" s="6">
        <v>1015.8423987648193</v>
      </c>
      <c r="AL141" s="6">
        <v>1163.3306807193781</v>
      </c>
      <c r="AM141" s="6">
        <v>290.60152442611394</v>
      </c>
      <c r="AN141" s="6">
        <v>1201.0088593664032</v>
      </c>
      <c r="AO141" s="6">
        <v>17545.807240613103</v>
      </c>
      <c r="AP141" s="6">
        <v>9755.2843328237486</v>
      </c>
      <c r="AQ141" s="6">
        <v>7790.5229077893546</v>
      </c>
      <c r="AR141" s="6">
        <v>2637.3796669074177</v>
      </c>
      <c r="AS141" s="6">
        <v>1447.0539853953774</v>
      </c>
      <c r="AT141" s="6">
        <v>1633.9444747477069</v>
      </c>
      <c r="AU141" s="6">
        <v>1713.2027019585469</v>
      </c>
      <c r="AV141" s="6">
        <v>7431.580829009049</v>
      </c>
      <c r="AW141" s="6">
        <v>358.94207878030556</v>
      </c>
      <c r="AX141" s="27">
        <v>4.3499881972602781</v>
      </c>
      <c r="AY141" s="27">
        <v>4.3527745479452076</v>
      </c>
      <c r="AZ141">
        <v>194</v>
      </c>
      <c r="BA141" s="9">
        <v>6</v>
      </c>
      <c r="BB141" s="4">
        <v>88</v>
      </c>
      <c r="BC141" s="9">
        <v>4</v>
      </c>
      <c r="BD141" s="9">
        <v>3</v>
      </c>
      <c r="BE141" s="4">
        <v>106</v>
      </c>
      <c r="BF141" s="9">
        <v>6</v>
      </c>
      <c r="BG141" s="9">
        <v>6</v>
      </c>
      <c r="BH141" s="24">
        <v>405.92243556463268</v>
      </c>
      <c r="BI141" s="24">
        <v>247.07375373649137</v>
      </c>
      <c r="BJ141" s="9">
        <v>6</v>
      </c>
      <c r="BK141" s="30">
        <v>30.889905315068457</v>
      </c>
      <c r="BL141" s="15">
        <v>4.2560157830136998</v>
      </c>
      <c r="BM141" s="15">
        <v>6970.6279524403108</v>
      </c>
      <c r="BN141" s="36">
        <v>115</v>
      </c>
      <c r="BO141" s="9">
        <v>0</v>
      </c>
      <c r="BP141" s="20">
        <v>1.1176213909195958</v>
      </c>
      <c r="BQ141" s="20">
        <v>67.743677459037869</v>
      </c>
    </row>
    <row r="142" spans="1:69" x14ac:dyDescent="0.25">
      <c r="A142" s="43">
        <v>41042</v>
      </c>
      <c r="B142" s="17">
        <v>2012</v>
      </c>
      <c r="C142" s="4">
        <v>5</v>
      </c>
      <c r="D142" s="4">
        <v>1</v>
      </c>
      <c r="E142" s="5">
        <v>0.65</v>
      </c>
      <c r="F142" s="5">
        <v>0.60000000000000009</v>
      </c>
      <c r="G142" s="10">
        <v>1.7835616438356414</v>
      </c>
      <c r="H142" s="17">
        <v>97</v>
      </c>
      <c r="I142" s="9">
        <v>166</v>
      </c>
      <c r="J142" s="14">
        <v>1.7113402061855669</v>
      </c>
      <c r="K142" s="5">
        <v>0.36888888888888888</v>
      </c>
      <c r="L142" s="21">
        <v>99.929794842536452</v>
      </c>
      <c r="M142" s="9">
        <v>28</v>
      </c>
      <c r="N142" s="9">
        <v>35</v>
      </c>
      <c r="O142" s="9">
        <v>14</v>
      </c>
      <c r="P142" s="9">
        <v>46</v>
      </c>
      <c r="Q142" s="20">
        <v>37.702684054794553</v>
      </c>
      <c r="R142" s="20">
        <v>54.273572631546031</v>
      </c>
      <c r="S142" s="20">
        <v>17.195509115807042</v>
      </c>
      <c r="T142" s="6">
        <v>9693.1900997260364</v>
      </c>
      <c r="U142" s="6">
        <v>1125.4106802739739</v>
      </c>
      <c r="V142" s="6">
        <v>1653.6868861019175</v>
      </c>
      <c r="W142" s="6">
        <v>2714.2099381479456</v>
      </c>
      <c r="X142" s="6">
        <v>830.38022136986297</v>
      </c>
      <c r="Y142" s="6">
        <v>5620.3237343802839</v>
      </c>
      <c r="Z142" s="6">
        <v>2375.2690954520567</v>
      </c>
      <c r="AA142" s="6">
        <v>759.83001684164446</v>
      </c>
      <c r="AB142" s="6">
        <v>790.99341932712389</v>
      </c>
      <c r="AC142" s="6">
        <v>1033.2379945121475</v>
      </c>
      <c r="AD142" s="6">
        <v>921.0262357921099</v>
      </c>
      <c r="AE142" s="6">
        <v>303.70193429158167</v>
      </c>
      <c r="AF142" s="6">
        <v>1668.1263670249859</v>
      </c>
      <c r="AG142" s="6">
        <v>293.76418852602728</v>
      </c>
      <c r="AH142" s="6">
        <v>1113.6494483287679</v>
      </c>
      <c r="AI142" s="6">
        <v>1944.0619560547948</v>
      </c>
      <c r="AJ142" s="6">
        <v>828.88995208767199</v>
      </c>
      <c r="AK142" s="6">
        <v>1067.250635866352</v>
      </c>
      <c r="AL142" s="6">
        <v>1149.2165794003301</v>
      </c>
      <c r="AM142" s="6">
        <v>300.03310998877396</v>
      </c>
      <c r="AN142" s="6">
        <v>1663.8652197418057</v>
      </c>
      <c r="AO142" s="6">
        <v>18925.058856618096</v>
      </c>
      <c r="AP142" s="6">
        <v>9972.7435354710215</v>
      </c>
      <c r="AQ142" s="6">
        <v>8952.3153211470744</v>
      </c>
      <c r="AR142" s="6">
        <v>2643.8888823348425</v>
      </c>
      <c r="AS142" s="6">
        <v>1574.912386585921</v>
      </c>
      <c r="AT142" s="6">
        <v>1672.1948029365312</v>
      </c>
      <c r="AU142" s="6">
        <v>1764.0979400613235</v>
      </c>
      <c r="AV142" s="6">
        <v>7655.094011918618</v>
      </c>
      <c r="AW142" s="6">
        <v>1297.2213092284564</v>
      </c>
      <c r="AX142" s="27">
        <v>4.0528885479452086</v>
      </c>
      <c r="AY142" s="27">
        <v>4.356980890410961</v>
      </c>
      <c r="AZ142">
        <v>220</v>
      </c>
      <c r="BA142" s="9">
        <v>7</v>
      </c>
      <c r="BB142" s="4">
        <v>97</v>
      </c>
      <c r="BC142" s="9">
        <v>5</v>
      </c>
      <c r="BD142" s="9">
        <v>3</v>
      </c>
      <c r="BE142" s="4">
        <v>123</v>
      </c>
      <c r="BF142" s="9">
        <v>7</v>
      </c>
      <c r="BG142" s="9">
        <v>8</v>
      </c>
      <c r="BH142" s="24">
        <v>428.72388005111139</v>
      </c>
      <c r="BI142" s="24">
        <v>275.36172738973647</v>
      </c>
      <c r="BJ142" s="9">
        <v>6</v>
      </c>
      <c r="BK142" s="30">
        <v>32.380371205479413</v>
      </c>
      <c r="BL142" s="15">
        <v>4.5764971156164398</v>
      </c>
      <c r="BM142" s="15">
        <v>6899.5638592082596</v>
      </c>
      <c r="BN142" s="36">
        <v>115</v>
      </c>
      <c r="BO142" s="9">
        <v>0</v>
      </c>
      <c r="BP142" s="20">
        <v>1.2975190176983697</v>
      </c>
      <c r="BQ142" s="20">
        <v>77.84622018388761</v>
      </c>
    </row>
    <row r="143" spans="1:69" x14ac:dyDescent="0.25">
      <c r="A143" s="43">
        <v>41041</v>
      </c>
      <c r="B143" s="17">
        <v>2012</v>
      </c>
      <c r="C143" s="4">
        <v>5</v>
      </c>
      <c r="D143" s="4">
        <v>7</v>
      </c>
      <c r="E143" s="5">
        <v>0.65</v>
      </c>
      <c r="F143" s="5">
        <v>0.94444444444444442</v>
      </c>
      <c r="G143" s="10">
        <v>1.7808219178082441</v>
      </c>
      <c r="H143" s="17">
        <v>158</v>
      </c>
      <c r="I143" s="9">
        <v>255</v>
      </c>
      <c r="J143" s="14">
        <v>1.6139240506329113</v>
      </c>
      <c r="K143" s="5">
        <v>0.56666666666666665</v>
      </c>
      <c r="L143" s="21">
        <v>101.47235246517549</v>
      </c>
      <c r="M143" s="9">
        <v>44</v>
      </c>
      <c r="N143" s="9">
        <v>54</v>
      </c>
      <c r="O143" s="9">
        <v>22</v>
      </c>
      <c r="P143" s="9">
        <v>70</v>
      </c>
      <c r="Q143" s="20">
        <v>37.072309197651698</v>
      </c>
      <c r="R143" s="20">
        <v>51.55878407222918</v>
      </c>
      <c r="S143" s="20">
        <v>18.431220452054809</v>
      </c>
      <c r="T143" s="6">
        <v>16032.631689497728</v>
      </c>
      <c r="U143" s="6">
        <v>1825.1421232876733</v>
      </c>
      <c r="V143" s="6">
        <v>2561.5878706849312</v>
      </c>
      <c r="W143" s="6">
        <v>2756.414110684932</v>
      </c>
      <c r="X143" s="6">
        <v>1300.5734958904106</v>
      </c>
      <c r="Y143" s="6">
        <v>11239.198335525129</v>
      </c>
      <c r="Z143" s="6">
        <v>3633.0863013698663</v>
      </c>
      <c r="AA143" s="6">
        <v>1134.293249589042</v>
      </c>
      <c r="AB143" s="6">
        <v>1290.1854316438366</v>
      </c>
      <c r="AC143" s="6">
        <v>1596.2989913066754</v>
      </c>
      <c r="AD143" s="6">
        <v>945.23582905695707</v>
      </c>
      <c r="AE143" s="6">
        <v>490.04743212148924</v>
      </c>
      <c r="AF143" s="6">
        <v>3025.9827301176233</v>
      </c>
      <c r="AG143" s="6">
        <v>473.36732876712324</v>
      </c>
      <c r="AH143" s="6">
        <v>1677.9285041095904</v>
      </c>
      <c r="AI143" s="6">
        <v>2729.334164383562</v>
      </c>
      <c r="AJ143" s="6">
        <v>1256.1191013698644</v>
      </c>
      <c r="AK143" s="6">
        <v>1636.2880364327</v>
      </c>
      <c r="AL143" s="6">
        <v>1175.4836689316614</v>
      </c>
      <c r="AM143" s="6">
        <v>481.18654465633983</v>
      </c>
      <c r="AN143" s="6">
        <v>2843.7908486094384</v>
      </c>
      <c r="AO143" s="6">
        <v>30052.087894018288</v>
      </c>
      <c r="AP143" s="6">
        <v>12943.115979766098</v>
      </c>
      <c r="AQ143" s="6">
        <v>17108.97191425219</v>
      </c>
      <c r="AR143" s="6">
        <v>2776.8634254329604</v>
      </c>
      <c r="AS143" s="6">
        <v>2000.3243927307785</v>
      </c>
      <c r="AT143" s="6">
        <v>1872.1660608530699</v>
      </c>
      <c r="AU143" s="6">
        <v>2037.0229737015138</v>
      </c>
      <c r="AV143" s="6">
        <v>8686.376852718322</v>
      </c>
      <c r="AW143" s="6">
        <v>8422.5950615338679</v>
      </c>
      <c r="AX143" s="27">
        <v>3.9939846575342499</v>
      </c>
      <c r="AY143" s="27">
        <v>4.5947414383561656</v>
      </c>
      <c r="AZ143">
        <v>348</v>
      </c>
      <c r="BA143" s="9">
        <v>11</v>
      </c>
      <c r="BB143" s="4">
        <v>158</v>
      </c>
      <c r="BC143" s="9">
        <v>9</v>
      </c>
      <c r="BD143" s="9">
        <v>5</v>
      </c>
      <c r="BE143" s="4">
        <v>190</v>
      </c>
      <c r="BF143" s="9">
        <v>11</v>
      </c>
      <c r="BG143" s="9">
        <v>12</v>
      </c>
      <c r="BH143" s="24">
        <v>586.45605494711288</v>
      </c>
      <c r="BI143" s="24">
        <v>366.98100951135683</v>
      </c>
      <c r="BJ143" s="9">
        <v>10</v>
      </c>
      <c r="BK143" s="30">
        <v>31.511866438356126</v>
      </c>
      <c r="BL143" s="15">
        <v>4.2513499178082199</v>
      </c>
      <c r="BM143" s="15">
        <v>7098.6243490199195</v>
      </c>
      <c r="BN143" s="36">
        <v>115</v>
      </c>
      <c r="BO143" s="9">
        <v>0</v>
      </c>
      <c r="BP143" s="20">
        <v>2.4101813355730481</v>
      </c>
      <c r="BQ143" s="20">
        <v>148.77366881958426</v>
      </c>
    </row>
    <row r="144" spans="1:69" x14ac:dyDescent="0.25">
      <c r="A144" s="43">
        <v>41040</v>
      </c>
      <c r="B144" s="17">
        <v>2012</v>
      </c>
      <c r="C144" s="4">
        <v>5</v>
      </c>
      <c r="D144" s="4">
        <v>6</v>
      </c>
      <c r="E144" s="5">
        <v>0.65</v>
      </c>
      <c r="F144" s="5">
        <v>1</v>
      </c>
      <c r="G144" s="10">
        <v>1.7780821917808467</v>
      </c>
      <c r="H144" s="17">
        <v>169</v>
      </c>
      <c r="I144" s="9">
        <v>262</v>
      </c>
      <c r="J144" s="14">
        <v>1.5502958579881656</v>
      </c>
      <c r="K144" s="5">
        <v>0.5822222222222222</v>
      </c>
      <c r="L144" s="21">
        <v>93.245116122233995</v>
      </c>
      <c r="M144" s="9">
        <v>48</v>
      </c>
      <c r="N144" s="9">
        <v>59</v>
      </c>
      <c r="O144" s="9">
        <v>24</v>
      </c>
      <c r="P144" s="9">
        <v>70</v>
      </c>
      <c r="Q144" s="20">
        <v>36.645069707847938</v>
      </c>
      <c r="R144" s="20">
        <v>49.813290078904139</v>
      </c>
      <c r="S144" s="20">
        <v>18.935238216328781</v>
      </c>
      <c r="T144" s="6">
        <v>15758.424624657544</v>
      </c>
      <c r="U144" s="6">
        <v>1825.5259616438379</v>
      </c>
      <c r="V144" s="6">
        <v>2805.795543057533</v>
      </c>
      <c r="W144" s="6">
        <v>2732.5483665534257</v>
      </c>
      <c r="X144" s="6">
        <v>1382.6445522410957</v>
      </c>
      <c r="Y144" s="6">
        <v>10662.96212444933</v>
      </c>
      <c r="Z144" s="6">
        <v>3921.0224587397297</v>
      </c>
      <c r="AA144" s="6">
        <v>1195.5189618936993</v>
      </c>
      <c r="AB144" s="6">
        <v>1325.4666751430145</v>
      </c>
      <c r="AC144" s="6">
        <v>1661.6927442560175</v>
      </c>
      <c r="AD144" s="6">
        <v>952.96344171727469</v>
      </c>
      <c r="AE144" s="6">
        <v>530.05503061982733</v>
      </c>
      <c r="AF144" s="6">
        <v>3297.2968791833246</v>
      </c>
      <c r="AG144" s="6">
        <v>484.9856489095888</v>
      </c>
      <c r="AH144" s="6">
        <v>1737.9847322301384</v>
      </c>
      <c r="AI144" s="6">
        <v>2883.3791751780823</v>
      </c>
      <c r="AJ144" s="6">
        <v>1297.2039946520561</v>
      </c>
      <c r="AK144" s="6">
        <v>1702.3225846098039</v>
      </c>
      <c r="AL144" s="6">
        <v>1167.1395251192878</v>
      </c>
      <c r="AM144" s="6">
        <v>515.78665918870911</v>
      </c>
      <c r="AN144" s="6">
        <v>3018.3047820520646</v>
      </c>
      <c r="AO144" s="6">
        <v>30429.512233047695</v>
      </c>
      <c r="AP144" s="6">
        <v>13450.948447362976</v>
      </c>
      <c r="AQ144" s="6">
        <v>16978.563785684721</v>
      </c>
      <c r="AR144" s="6">
        <v>2786.5667646899551</v>
      </c>
      <c r="AS144" s="6">
        <v>2115.2702412988538</v>
      </c>
      <c r="AT144" s="6">
        <v>1960.4982137416182</v>
      </c>
      <c r="AU144" s="6">
        <v>2054.8788748347029</v>
      </c>
      <c r="AV144" s="6">
        <v>8917.2140945651299</v>
      </c>
      <c r="AW144" s="6">
        <v>8061.3496911195871</v>
      </c>
      <c r="AX144" s="27">
        <v>4.1314296328767162</v>
      </c>
      <c r="AY144" s="27">
        <v>4.684263020547947</v>
      </c>
      <c r="AZ144">
        <v>370</v>
      </c>
      <c r="BA144" s="9">
        <v>12</v>
      </c>
      <c r="BB144" s="4">
        <v>169</v>
      </c>
      <c r="BC144" s="9">
        <v>10</v>
      </c>
      <c r="BD144" s="9">
        <v>7</v>
      </c>
      <c r="BE144" s="4">
        <v>201</v>
      </c>
      <c r="BF144" s="9">
        <v>10</v>
      </c>
      <c r="BG144" s="9">
        <v>14</v>
      </c>
      <c r="BH144" s="24">
        <v>696.1941056300883</v>
      </c>
      <c r="BI144" s="24">
        <v>375.48790645887993</v>
      </c>
      <c r="BJ144" s="9">
        <v>10</v>
      </c>
      <c r="BK144" s="30">
        <v>32.000746438356124</v>
      </c>
      <c r="BL144" s="15">
        <v>4.2731718169863022</v>
      </c>
      <c r="BM144" s="15">
        <v>7081.9047451419519</v>
      </c>
      <c r="BN144" s="36">
        <v>115</v>
      </c>
      <c r="BO144" s="9">
        <v>0</v>
      </c>
      <c r="BP144" s="20">
        <v>2.3974572373811838</v>
      </c>
      <c r="BQ144" s="20">
        <v>147.63968509291061</v>
      </c>
    </row>
    <row r="145" spans="1:69" x14ac:dyDescent="0.25">
      <c r="A145" s="43">
        <v>41039</v>
      </c>
      <c r="B145" s="17">
        <v>2012</v>
      </c>
      <c r="C145" s="4">
        <v>5</v>
      </c>
      <c r="D145" s="4">
        <v>5</v>
      </c>
      <c r="E145" s="5">
        <v>0.65</v>
      </c>
      <c r="F145" s="5">
        <v>0.79999999999999993</v>
      </c>
      <c r="G145" s="10">
        <v>1.7753424657534493</v>
      </c>
      <c r="H145" s="17">
        <v>126</v>
      </c>
      <c r="I145" s="9">
        <v>215</v>
      </c>
      <c r="J145" s="14">
        <v>1.7063492063492063</v>
      </c>
      <c r="K145" s="5">
        <v>0.4777777777777778</v>
      </c>
      <c r="L145" s="21">
        <v>107.34828712328775</v>
      </c>
      <c r="M145" s="9">
        <v>39</v>
      </c>
      <c r="N145" s="9">
        <v>45</v>
      </c>
      <c r="O145" s="9">
        <v>19</v>
      </c>
      <c r="P145" s="9">
        <v>58</v>
      </c>
      <c r="Q145" s="20">
        <v>39.913110502283146</v>
      </c>
      <c r="R145" s="20">
        <v>50.023650803749142</v>
      </c>
      <c r="S145" s="20">
        <v>18.25937462465755</v>
      </c>
      <c r="T145" s="6">
        <v>13525.884177534255</v>
      </c>
      <c r="U145" s="6">
        <v>1508.8134794520565</v>
      </c>
      <c r="V145" s="6">
        <v>2282.0870612515064</v>
      </c>
      <c r="W145" s="6">
        <v>2708.6840284931513</v>
      </c>
      <c r="X145" s="6">
        <v>1129.3924323945203</v>
      </c>
      <c r="Y145" s="6">
        <v>8914.5341348471338</v>
      </c>
      <c r="Z145" s="6">
        <v>3352.7012821917842</v>
      </c>
      <c r="AA145" s="6">
        <v>950.44936527123366</v>
      </c>
      <c r="AB145" s="6">
        <v>1059.043728230138</v>
      </c>
      <c r="AC145" s="6">
        <v>1403.3290218348836</v>
      </c>
      <c r="AD145" s="6">
        <v>930.63872053657713</v>
      </c>
      <c r="AE145" s="6">
        <v>385.87239472083832</v>
      </c>
      <c r="AF145" s="6">
        <v>2642.3542386008567</v>
      </c>
      <c r="AG145" s="6">
        <v>363.40372997260266</v>
      </c>
      <c r="AH145" s="6">
        <v>1498.5618656438371</v>
      </c>
      <c r="AI145" s="6">
        <v>2315.5213490410965</v>
      </c>
      <c r="AJ145" s="6">
        <v>1155.0240131506857</v>
      </c>
      <c r="AK145" s="6">
        <v>1386.0170836089662</v>
      </c>
      <c r="AL145" s="6">
        <v>1191.084055367967</v>
      </c>
      <c r="AM145" s="6">
        <v>403.42221037418875</v>
      </c>
      <c r="AN145" s="6">
        <v>2351.9876084570988</v>
      </c>
      <c r="AO145" s="6">
        <v>25729.402990487695</v>
      </c>
      <c r="AP145" s="6">
        <v>11820.527008582598</v>
      </c>
      <c r="AQ145" s="6">
        <v>13908.875981905088</v>
      </c>
      <c r="AR145" s="6">
        <v>2726.7804855100253</v>
      </c>
      <c r="AS145" s="6">
        <v>1854.1514737757805</v>
      </c>
      <c r="AT145" s="6">
        <v>1825.7816614203116</v>
      </c>
      <c r="AU145" s="6">
        <v>1882.23986026999</v>
      </c>
      <c r="AV145" s="6">
        <v>8288.953480976108</v>
      </c>
      <c r="AW145" s="6">
        <v>5619.9225009289894</v>
      </c>
      <c r="AX145" s="27">
        <v>4.2604924931506893</v>
      </c>
      <c r="AY145" s="27">
        <v>4.6121022465753443</v>
      </c>
      <c r="AZ145">
        <v>287</v>
      </c>
      <c r="BA145" s="9">
        <v>9</v>
      </c>
      <c r="BB145" s="4">
        <v>126</v>
      </c>
      <c r="BC145" s="9">
        <v>7</v>
      </c>
      <c r="BD145" s="9">
        <v>4</v>
      </c>
      <c r="BE145" s="4">
        <v>161</v>
      </c>
      <c r="BF145" s="9">
        <v>8</v>
      </c>
      <c r="BG145" s="9">
        <v>10</v>
      </c>
      <c r="BH145" s="24">
        <v>534.29999002802356</v>
      </c>
      <c r="BI145" s="24">
        <v>304.08150601031912</v>
      </c>
      <c r="BJ145" s="9">
        <v>7</v>
      </c>
      <c r="BK145" s="30">
        <v>32.037156602739685</v>
      </c>
      <c r="BL145" s="15">
        <v>4.2335097950684943</v>
      </c>
      <c r="BM145" s="15">
        <v>7011.8311928057155</v>
      </c>
      <c r="BN145" s="36">
        <v>115</v>
      </c>
      <c r="BO145" s="9">
        <v>0</v>
      </c>
      <c r="BP145" s="20">
        <v>1.9836296110744771</v>
      </c>
      <c r="BQ145" s="20">
        <v>120.9467476687399</v>
      </c>
    </row>
    <row r="146" spans="1:69" x14ac:dyDescent="0.25">
      <c r="A146" s="43">
        <v>41038</v>
      </c>
      <c r="B146" s="17">
        <v>2012</v>
      </c>
      <c r="C146" s="4">
        <v>5</v>
      </c>
      <c r="D146" s="4">
        <v>4</v>
      </c>
      <c r="E146" s="5">
        <v>0.65</v>
      </c>
      <c r="F146" s="5">
        <v>0.73333333333333339</v>
      </c>
      <c r="G146" s="10">
        <v>1.772602739726052</v>
      </c>
      <c r="H146" s="17">
        <v>115</v>
      </c>
      <c r="I146" s="9">
        <v>214</v>
      </c>
      <c r="J146" s="14">
        <v>1.8608695652173912</v>
      </c>
      <c r="K146" s="5">
        <v>0.47555555555555556</v>
      </c>
      <c r="L146" s="21">
        <v>108.95905696247776</v>
      </c>
      <c r="M146" s="9">
        <v>37</v>
      </c>
      <c r="N146" s="9">
        <v>46</v>
      </c>
      <c r="O146" s="9">
        <v>19</v>
      </c>
      <c r="P146" s="9">
        <v>59</v>
      </c>
      <c r="Q146" s="20">
        <v>38.269209942234731</v>
      </c>
      <c r="R146" s="20">
        <v>51.383830151290596</v>
      </c>
      <c r="S146" s="20">
        <v>18.04286688022291</v>
      </c>
      <c r="T146" s="6">
        <v>12530.291550684942</v>
      </c>
      <c r="U146" s="6">
        <v>1395.0475873972616</v>
      </c>
      <c r="V146" s="6">
        <v>2021.4444720920537</v>
      </c>
      <c r="W146" s="6">
        <v>2542.1239122410966</v>
      </c>
      <c r="X146" s="6">
        <v>993.6844378126026</v>
      </c>
      <c r="Y146" s="6">
        <v>8368.086315936449</v>
      </c>
      <c r="Z146" s="6">
        <v>3176.3444252054828</v>
      </c>
      <c r="AA146" s="6">
        <v>976.29277287452135</v>
      </c>
      <c r="AB146" s="6">
        <v>1064.5291459331518</v>
      </c>
      <c r="AC146" s="6">
        <v>1191.5479123254684</v>
      </c>
      <c r="AD146" s="6">
        <v>964.53974485386505</v>
      </c>
      <c r="AE146" s="6">
        <v>357.44763911808496</v>
      </c>
      <c r="AF146" s="6">
        <v>2703.6310477157376</v>
      </c>
      <c r="AG146" s="6">
        <v>394.64192741917799</v>
      </c>
      <c r="AH146" s="6">
        <v>1374.6383644054804</v>
      </c>
      <c r="AI146" s="6">
        <v>2280.7321692054802</v>
      </c>
      <c r="AJ146" s="6">
        <v>1054.9313606136996</v>
      </c>
      <c r="AK146" s="6">
        <v>1355.2093044018045</v>
      </c>
      <c r="AL146" s="6">
        <v>1153.9207129309445</v>
      </c>
      <c r="AM146" s="6">
        <v>392.85315570929907</v>
      </c>
      <c r="AN146" s="6">
        <v>2202.9606486017901</v>
      </c>
      <c r="AO146" s="6">
        <v>24247.449303739199</v>
      </c>
      <c r="AP146" s="6">
        <v>10972.77129148522</v>
      </c>
      <c r="AQ146" s="6">
        <v>13274.678012253979</v>
      </c>
      <c r="AR146" s="6">
        <v>2698.6554799220071</v>
      </c>
      <c r="AS146" s="6">
        <v>1667.4450962118281</v>
      </c>
      <c r="AT146" s="6">
        <v>1746.8165151582004</v>
      </c>
      <c r="AU146" s="6">
        <v>1832.3721086312121</v>
      </c>
      <c r="AV146" s="6">
        <v>7945.289199923247</v>
      </c>
      <c r="AW146" s="6">
        <v>5329.3888123307315</v>
      </c>
      <c r="AX146" s="27">
        <v>4.2767626520547983</v>
      </c>
      <c r="AY146" s="27">
        <v>4.48606423972603</v>
      </c>
      <c r="AZ146">
        <v>276</v>
      </c>
      <c r="BA146" s="9">
        <v>8</v>
      </c>
      <c r="BB146" s="4">
        <v>115</v>
      </c>
      <c r="BC146" s="9">
        <v>6</v>
      </c>
      <c r="BD146" s="9">
        <v>4</v>
      </c>
      <c r="BE146" s="4">
        <v>161</v>
      </c>
      <c r="BF146" s="9">
        <v>10</v>
      </c>
      <c r="BG146" s="9">
        <v>10</v>
      </c>
      <c r="BH146" s="24">
        <v>483.23937583876113</v>
      </c>
      <c r="BI146" s="24">
        <v>312.24040947794015</v>
      </c>
      <c r="BJ146" s="9">
        <v>6</v>
      </c>
      <c r="BK146" s="30">
        <v>31.006611328767086</v>
      </c>
      <c r="BL146" s="15">
        <v>4.4046407002739736</v>
      </c>
      <c r="BM146" s="15">
        <v>6819.5087539635124</v>
      </c>
      <c r="BN146" s="36">
        <v>115</v>
      </c>
      <c r="BO146" s="9">
        <v>0</v>
      </c>
      <c r="BP146" s="20">
        <v>1.9465739382677247</v>
      </c>
      <c r="BQ146" s="20">
        <v>115.43198271525199</v>
      </c>
    </row>
    <row r="147" spans="1:69" x14ac:dyDescent="0.25">
      <c r="A147" s="43">
        <v>41037</v>
      </c>
      <c r="B147" s="17">
        <v>2012</v>
      </c>
      <c r="C147" s="4">
        <v>5</v>
      </c>
      <c r="D147" s="4">
        <v>3</v>
      </c>
      <c r="E147" s="5">
        <v>0.65</v>
      </c>
      <c r="F147" s="5">
        <v>0.55555555555555558</v>
      </c>
      <c r="G147" s="10">
        <v>1.7698630136986546</v>
      </c>
      <c r="H147" s="17">
        <v>92</v>
      </c>
      <c r="I147" s="9">
        <v>156</v>
      </c>
      <c r="J147" s="14">
        <v>1.6956521739130435</v>
      </c>
      <c r="K147" s="5">
        <v>0.34666666666666668</v>
      </c>
      <c r="L147" s="21">
        <v>100.99036966448293</v>
      </c>
      <c r="M147" s="9">
        <v>28</v>
      </c>
      <c r="N147" s="9">
        <v>32</v>
      </c>
      <c r="O147" s="9">
        <v>14</v>
      </c>
      <c r="P147" s="9">
        <v>43</v>
      </c>
      <c r="Q147" s="20">
        <v>40.419066608219204</v>
      </c>
      <c r="R147" s="20">
        <v>51.175583053150731</v>
      </c>
      <c r="S147" s="20">
        <v>17.33170280593821</v>
      </c>
      <c r="T147" s="6">
        <v>9291.1140091324287</v>
      </c>
      <c r="U147" s="6">
        <v>1018.9082024353133</v>
      </c>
      <c r="V147" s="6">
        <v>1459.6859651506848</v>
      </c>
      <c r="W147" s="6">
        <v>2764.0156016219184</v>
      </c>
      <c r="X147" s="6">
        <v>762.03545030136979</v>
      </c>
      <c r="Y147" s="6">
        <v>5324.2851944937684</v>
      </c>
      <c r="Z147" s="6">
        <v>2425.1439964931524</v>
      </c>
      <c r="AA147" s="6">
        <v>716.45816274411027</v>
      </c>
      <c r="AB147" s="6">
        <v>745.26322065534305</v>
      </c>
      <c r="AC147" s="6">
        <v>955.9290279262425</v>
      </c>
      <c r="AD147" s="6">
        <v>945.12407203296516</v>
      </c>
      <c r="AE147" s="6">
        <v>278.98009377770592</v>
      </c>
      <c r="AF147" s="6">
        <v>1706.8321861556919</v>
      </c>
      <c r="AG147" s="6">
        <v>270.31362016438351</v>
      </c>
      <c r="AH147" s="6">
        <v>1032.4855401205484</v>
      </c>
      <c r="AI147" s="6">
        <v>1692.2333529863017</v>
      </c>
      <c r="AJ147" s="6">
        <v>828.27069790684993</v>
      </c>
      <c r="AK147" s="6">
        <v>1036.5399184673063</v>
      </c>
      <c r="AL147" s="6">
        <v>1149.0444486119111</v>
      </c>
      <c r="AM147" s="6">
        <v>295.00426294487511</v>
      </c>
      <c r="AN147" s="6">
        <v>1342.7145811539908</v>
      </c>
      <c r="AO147" s="6">
        <v>18020.19080263843</v>
      </c>
      <c r="AP147" s="6">
        <v>9646.3588408349769</v>
      </c>
      <c r="AQ147" s="6">
        <v>8373.8319618034511</v>
      </c>
      <c r="AR147" s="6">
        <v>2627.4953330377107</v>
      </c>
      <c r="AS147" s="6">
        <v>1504.4286589634416</v>
      </c>
      <c r="AT147" s="6">
        <v>1637.9421298719301</v>
      </c>
      <c r="AU147" s="6">
        <v>1708.928541809076</v>
      </c>
      <c r="AV147" s="6">
        <v>7478.794663682158</v>
      </c>
      <c r="AW147" s="6">
        <v>895.03729812129495</v>
      </c>
      <c r="AX147" s="27">
        <v>4.2303879123287702</v>
      </c>
      <c r="AY147" s="27">
        <v>4.5531239178082217</v>
      </c>
      <c r="AZ147">
        <v>209</v>
      </c>
      <c r="BA147" s="9">
        <v>6</v>
      </c>
      <c r="BB147" s="4">
        <v>92</v>
      </c>
      <c r="BC147" s="9">
        <v>4</v>
      </c>
      <c r="BD147" s="9">
        <v>3</v>
      </c>
      <c r="BE147" s="4">
        <v>117</v>
      </c>
      <c r="BF147" s="9">
        <v>6</v>
      </c>
      <c r="BG147" s="9">
        <v>7</v>
      </c>
      <c r="BH147" s="24">
        <v>379.34955564693263</v>
      </c>
      <c r="BI147" s="24">
        <v>242.22591041521261</v>
      </c>
      <c r="BJ147" s="9">
        <v>5</v>
      </c>
      <c r="BK147" s="30">
        <v>31.786638109589006</v>
      </c>
      <c r="BL147" s="15">
        <v>4.5669779287671242</v>
      </c>
      <c r="BM147" s="15">
        <v>6960.1803886969628</v>
      </c>
      <c r="BN147" s="36">
        <v>115</v>
      </c>
      <c r="BO147" s="9">
        <v>0</v>
      </c>
      <c r="BP147" s="20">
        <v>1.2031055941311806</v>
      </c>
      <c r="BQ147" s="20">
        <v>72.815930102638703</v>
      </c>
    </row>
    <row r="148" spans="1:69" x14ac:dyDescent="0.25">
      <c r="A148" s="43">
        <v>41036</v>
      </c>
      <c r="B148" s="17">
        <v>2012</v>
      </c>
      <c r="C148" s="4">
        <v>5</v>
      </c>
      <c r="D148" s="4">
        <v>2</v>
      </c>
      <c r="E148" s="5">
        <v>0.65</v>
      </c>
      <c r="F148" s="5">
        <v>0.55555555555555558</v>
      </c>
      <c r="G148" s="10">
        <v>1.7671232876712573</v>
      </c>
      <c r="H148" s="17">
        <v>94</v>
      </c>
      <c r="I148" s="9">
        <v>153</v>
      </c>
      <c r="J148" s="14">
        <v>1.6276595744680851</v>
      </c>
      <c r="K148" s="5">
        <v>0.34</v>
      </c>
      <c r="L148" s="21">
        <v>101.55234236860011</v>
      </c>
      <c r="M148" s="9">
        <v>27</v>
      </c>
      <c r="N148" s="9">
        <v>34</v>
      </c>
      <c r="O148" s="9">
        <v>13</v>
      </c>
      <c r="P148" s="9">
        <v>41</v>
      </c>
      <c r="Q148" s="20">
        <v>39.439083152930642</v>
      </c>
      <c r="R148" s="20">
        <v>52.06437406280299</v>
      </c>
      <c r="S148" s="20">
        <v>17.752409508052136</v>
      </c>
      <c r="T148" s="6">
        <v>9545.9201826484095</v>
      </c>
      <c r="U148" s="6">
        <v>981.99353500761151</v>
      </c>
      <c r="V148" s="6">
        <v>1546.7694049315062</v>
      </c>
      <c r="W148" s="6">
        <v>2758.6491248219186</v>
      </c>
      <c r="X148" s="6">
        <v>742.05909041095879</v>
      </c>
      <c r="Y148" s="6">
        <v>5480.4360974916372</v>
      </c>
      <c r="Z148" s="6">
        <v>2405.7840723287691</v>
      </c>
      <c r="AA148" s="6">
        <v>676.83686281643884</v>
      </c>
      <c r="AB148" s="6">
        <v>727.84878983013755</v>
      </c>
      <c r="AC148" s="6">
        <v>955.96113768846692</v>
      </c>
      <c r="AD148" s="6">
        <v>1000.3479066931594</v>
      </c>
      <c r="AE148" s="6">
        <v>295.06538509241147</v>
      </c>
      <c r="AF148" s="6">
        <v>1559.0952955013076</v>
      </c>
      <c r="AG148" s="6">
        <v>277.83774271232869</v>
      </c>
      <c r="AH148" s="6">
        <v>1070.2932322191789</v>
      </c>
      <c r="AI148" s="6">
        <v>1789.8140157534249</v>
      </c>
      <c r="AJ148" s="6">
        <v>762.72168328767191</v>
      </c>
      <c r="AK148" s="6">
        <v>1018.765100107284</v>
      </c>
      <c r="AL148" s="6">
        <v>1138.4091323971395</v>
      </c>
      <c r="AM148" s="6">
        <v>289.77394316496151</v>
      </c>
      <c r="AN148" s="6">
        <v>1453.7184983032191</v>
      </c>
      <c r="AO148" s="6">
        <v>18239.050116603972</v>
      </c>
      <c r="AP148" s="6">
        <v>9745.8002253078048</v>
      </c>
      <c r="AQ148" s="6">
        <v>8493.2498912961637</v>
      </c>
      <c r="AR148" s="6">
        <v>2641.9340055452749</v>
      </c>
      <c r="AS148" s="6">
        <v>1479.4232493792742</v>
      </c>
      <c r="AT148" s="6">
        <v>1636.0771574494138</v>
      </c>
      <c r="AU148" s="6">
        <v>1718.5446726716029</v>
      </c>
      <c r="AV148" s="6">
        <v>7475.9790850455656</v>
      </c>
      <c r="AW148" s="6">
        <v>1017.2708062506017</v>
      </c>
      <c r="AX148" s="27">
        <v>4.2633603287671269</v>
      </c>
      <c r="AY148" s="27">
        <v>4.6605844520547972</v>
      </c>
      <c r="AZ148">
        <v>209</v>
      </c>
      <c r="BA148" s="9">
        <v>6</v>
      </c>
      <c r="BB148" s="4">
        <v>94</v>
      </c>
      <c r="BC148" s="9">
        <v>4</v>
      </c>
      <c r="BD148" s="9">
        <v>3</v>
      </c>
      <c r="BE148" s="4">
        <v>115</v>
      </c>
      <c r="BF148" s="9">
        <v>7</v>
      </c>
      <c r="BG148" s="9">
        <v>7</v>
      </c>
      <c r="BH148" s="24">
        <v>375.87599299096473</v>
      </c>
      <c r="BI148" s="24">
        <v>274.08036532727414</v>
      </c>
      <c r="BJ148" s="9">
        <v>6</v>
      </c>
      <c r="BK148" s="30">
        <v>32.760905684931465</v>
      </c>
      <c r="BL148" s="15">
        <v>4.5317014356164398</v>
      </c>
      <c r="BM148" s="15">
        <v>7010.9533683484369</v>
      </c>
      <c r="BN148" s="36">
        <v>115</v>
      </c>
      <c r="BO148" s="9">
        <v>0</v>
      </c>
      <c r="BP148" s="20">
        <v>1.2114258140183451</v>
      </c>
      <c r="BQ148" s="20">
        <v>73.854346880836204</v>
      </c>
    </row>
    <row r="149" spans="1:69" x14ac:dyDescent="0.25">
      <c r="A149" s="43">
        <v>41035</v>
      </c>
      <c r="B149" s="17">
        <v>2012</v>
      </c>
      <c r="C149" s="4">
        <v>5</v>
      </c>
      <c r="D149" s="4">
        <v>1</v>
      </c>
      <c r="E149" s="5">
        <v>0.65</v>
      </c>
      <c r="F149" s="5">
        <v>0.60000000000000009</v>
      </c>
      <c r="G149" s="10">
        <v>1.7643835616438599</v>
      </c>
      <c r="H149" s="17">
        <v>97</v>
      </c>
      <c r="I149" s="9">
        <v>163</v>
      </c>
      <c r="J149" s="14">
        <v>1.6804123711340206</v>
      </c>
      <c r="K149" s="5">
        <v>0.36222222222222222</v>
      </c>
      <c r="L149" s="21">
        <v>102.51688509532559</v>
      </c>
      <c r="M149" s="9">
        <v>28</v>
      </c>
      <c r="N149" s="9">
        <v>37</v>
      </c>
      <c r="O149" s="9">
        <v>15</v>
      </c>
      <c r="P149" s="9">
        <v>45</v>
      </c>
      <c r="Q149" s="20">
        <v>39.464701201264532</v>
      </c>
      <c r="R149" s="20">
        <v>49.318956551013756</v>
      </c>
      <c r="S149" s="20">
        <v>18.600357997808235</v>
      </c>
      <c r="T149" s="6">
        <v>9944.1378542465827</v>
      </c>
      <c r="U149" s="6">
        <v>1135.4544197260288</v>
      </c>
      <c r="V149" s="6">
        <v>1607.9001889315066</v>
      </c>
      <c r="W149" s="6">
        <v>2737.4291238575352</v>
      </c>
      <c r="X149" s="6">
        <v>842.13659882958893</v>
      </c>
      <c r="Y149" s="6">
        <v>5892.1263623539817</v>
      </c>
      <c r="Z149" s="6">
        <v>2565.2055780821947</v>
      </c>
      <c r="AA149" s="6">
        <v>739.78434826520629</v>
      </c>
      <c r="AB149" s="6">
        <v>837.01610990137056</v>
      </c>
      <c r="AC149" s="6">
        <v>1014.323772939675</v>
      </c>
      <c r="AD149" s="6">
        <v>980.932319839201</v>
      </c>
      <c r="AE149" s="6">
        <v>313.80308951849378</v>
      </c>
      <c r="AF149" s="6">
        <v>1832.946853951401</v>
      </c>
      <c r="AG149" s="6">
        <v>298.59933738082185</v>
      </c>
      <c r="AH149" s="6">
        <v>1070.957694246576</v>
      </c>
      <c r="AI149" s="6">
        <v>1859.3034698082195</v>
      </c>
      <c r="AJ149" s="6">
        <v>866.09716497534339</v>
      </c>
      <c r="AK149" s="6">
        <v>1041.6223968803265</v>
      </c>
      <c r="AL149" s="6">
        <v>1162.3377032151814</v>
      </c>
      <c r="AM149" s="6">
        <v>303.85044512819564</v>
      </c>
      <c r="AN149" s="6">
        <v>1587.147121187257</v>
      </c>
      <c r="AO149" s="6">
        <v>19316.555976632346</v>
      </c>
      <c r="AP149" s="6">
        <v>10004.335639139705</v>
      </c>
      <c r="AQ149" s="6">
        <v>9312.2203374926394</v>
      </c>
      <c r="AR149" s="6">
        <v>2651.2970144552555</v>
      </c>
      <c r="AS149" s="6">
        <v>1502.769253137918</v>
      </c>
      <c r="AT149" s="6">
        <v>1658.0950264527385</v>
      </c>
      <c r="AU149" s="6">
        <v>1765.3407932922569</v>
      </c>
      <c r="AV149" s="6">
        <v>7577.5020873381691</v>
      </c>
      <c r="AW149" s="6">
        <v>1734.7182501544721</v>
      </c>
      <c r="AX149" s="27">
        <v>4.0291103013698661</v>
      </c>
      <c r="AY149" s="27">
        <v>4.5121195890410979</v>
      </c>
      <c r="AZ149">
        <v>222</v>
      </c>
      <c r="BA149" s="9">
        <v>7</v>
      </c>
      <c r="BB149" s="4">
        <v>97</v>
      </c>
      <c r="BC149" s="9">
        <v>5</v>
      </c>
      <c r="BD149" s="9">
        <v>3</v>
      </c>
      <c r="BE149" s="4">
        <v>125</v>
      </c>
      <c r="BF149" s="9">
        <v>7</v>
      </c>
      <c r="BG149" s="9">
        <v>8</v>
      </c>
      <c r="BH149" s="24">
        <v>427.83224013349536</v>
      </c>
      <c r="BI149" s="24">
        <v>277.08710187568437</v>
      </c>
      <c r="BJ149" s="9">
        <v>5</v>
      </c>
      <c r="BK149" s="30">
        <v>31.212541643835578</v>
      </c>
      <c r="BL149" s="15">
        <v>4.5447286684931507</v>
      </c>
      <c r="BM149" s="15">
        <v>7001.7367584761214</v>
      </c>
      <c r="BN149" s="36">
        <v>115</v>
      </c>
      <c r="BO149" s="9">
        <v>0</v>
      </c>
      <c r="BP149" s="20">
        <v>1.3299872101331869</v>
      </c>
      <c r="BQ149" s="20">
        <v>80.975829021675125</v>
      </c>
    </row>
    <row r="150" spans="1:69" x14ac:dyDescent="0.25">
      <c r="A150" s="43">
        <v>41034</v>
      </c>
      <c r="B150" s="17">
        <v>2012</v>
      </c>
      <c r="C150" s="4">
        <v>5</v>
      </c>
      <c r="D150" s="4">
        <v>7</v>
      </c>
      <c r="E150" s="5">
        <v>0.65</v>
      </c>
      <c r="F150" s="5">
        <v>0.94444444444444442</v>
      </c>
      <c r="G150" s="10">
        <v>1.7616438356164625</v>
      </c>
      <c r="H150" s="17">
        <v>155</v>
      </c>
      <c r="I150" s="9">
        <v>250</v>
      </c>
      <c r="J150" s="14">
        <v>1.6129032258064515</v>
      </c>
      <c r="K150" s="5">
        <v>0.55555555555555558</v>
      </c>
      <c r="L150" s="21">
        <v>100.77783076152606</v>
      </c>
      <c r="M150" s="9">
        <v>45</v>
      </c>
      <c r="N150" s="9">
        <v>54</v>
      </c>
      <c r="O150" s="9">
        <v>22</v>
      </c>
      <c r="P150" s="9">
        <v>64</v>
      </c>
      <c r="Q150" s="20">
        <v>36.633716894977198</v>
      </c>
      <c r="R150" s="20">
        <v>49.705860821917852</v>
      </c>
      <c r="S150" s="20">
        <v>19.941647979452068</v>
      </c>
      <c r="T150" s="6">
        <v>15620.56376803654</v>
      </c>
      <c r="U150" s="6">
        <v>1813.114879452057</v>
      </c>
      <c r="V150" s="6">
        <v>2642.6643206136982</v>
      </c>
      <c r="W150" s="6">
        <v>2702.9992327890409</v>
      </c>
      <c r="X150" s="6">
        <v>1295.5466698520545</v>
      </c>
      <c r="Y150" s="6">
        <v>10792.468424233803</v>
      </c>
      <c r="Z150" s="6">
        <v>3626.7379726027425</v>
      </c>
      <c r="AA150" s="6">
        <v>1093.5289380821928</v>
      </c>
      <c r="AB150" s="6">
        <v>1276.2654706849323</v>
      </c>
      <c r="AC150" s="6">
        <v>1537.9497763055035</v>
      </c>
      <c r="AD150" s="6">
        <v>933.40898959709489</v>
      </c>
      <c r="AE150" s="6">
        <v>497.7968736310998</v>
      </c>
      <c r="AF150" s="6">
        <v>3027.3767418361699</v>
      </c>
      <c r="AG150" s="6">
        <v>433.23115068493138</v>
      </c>
      <c r="AH150" s="6">
        <v>1628.9684602739737</v>
      </c>
      <c r="AI150" s="6">
        <v>2840.4218835616439</v>
      </c>
      <c r="AJ150" s="6">
        <v>1302.5427287671241</v>
      </c>
      <c r="AK150" s="6">
        <v>1626.1564174571536</v>
      </c>
      <c r="AL150" s="6">
        <v>1181.6482865000037</v>
      </c>
      <c r="AM150" s="6">
        <v>485.21836607521669</v>
      </c>
      <c r="AN150" s="6">
        <v>2912.1411532552988</v>
      </c>
      <c r="AO150" s="6">
        <v>29635.375252146136</v>
      </c>
      <c r="AP150" s="6">
        <v>12903.388932820864</v>
      </c>
      <c r="AQ150" s="6">
        <v>16731.986319325271</v>
      </c>
      <c r="AR150" s="6">
        <v>2773.2190634544691</v>
      </c>
      <c r="AS150" s="6">
        <v>2030.89147623342</v>
      </c>
      <c r="AT150" s="6">
        <v>1880.8332370417234</v>
      </c>
      <c r="AU150" s="6">
        <v>2039.6897951701062</v>
      </c>
      <c r="AV150" s="6">
        <v>8724.6335718997198</v>
      </c>
      <c r="AW150" s="6">
        <v>8007.3527474255516</v>
      </c>
      <c r="AX150" s="27">
        <v>4.3459839123287711</v>
      </c>
      <c r="AY150" s="27">
        <v>4.6554836506849337</v>
      </c>
      <c r="AZ150">
        <v>340</v>
      </c>
      <c r="BA150" s="9">
        <v>11</v>
      </c>
      <c r="BB150" s="4">
        <v>155</v>
      </c>
      <c r="BC150" s="9">
        <v>8</v>
      </c>
      <c r="BD150" s="9">
        <v>5</v>
      </c>
      <c r="BE150" s="4">
        <v>185</v>
      </c>
      <c r="BF150" s="9">
        <v>10</v>
      </c>
      <c r="BG150" s="9">
        <v>11</v>
      </c>
      <c r="BH150" s="24">
        <v>557.00472840201496</v>
      </c>
      <c r="BI150" s="24">
        <v>337.03928881193332</v>
      </c>
      <c r="BJ150" s="9">
        <v>11</v>
      </c>
      <c r="BK150" s="30">
        <v>30.828335904109551</v>
      </c>
      <c r="BL150" s="15">
        <v>4.2240465906849325</v>
      </c>
      <c r="BM150" s="15">
        <v>7036.6317596497147</v>
      </c>
      <c r="BN150" s="36">
        <v>114</v>
      </c>
      <c r="BO150" s="9">
        <v>0</v>
      </c>
      <c r="BP150" s="20">
        <v>2.3778402637568452</v>
      </c>
      <c r="BQ150" s="20">
        <v>146.77180981864274</v>
      </c>
    </row>
    <row r="151" spans="1:69" x14ac:dyDescent="0.25">
      <c r="A151" s="43">
        <v>41033</v>
      </c>
      <c r="B151" s="17">
        <v>2012</v>
      </c>
      <c r="C151" s="4">
        <v>5</v>
      </c>
      <c r="D151" s="4">
        <v>6</v>
      </c>
      <c r="E151" s="5">
        <v>0.65</v>
      </c>
      <c r="F151" s="5">
        <v>1</v>
      </c>
      <c r="G151" s="10">
        <v>1.7589041095890652</v>
      </c>
      <c r="H151" s="17">
        <v>155</v>
      </c>
      <c r="I151" s="9">
        <v>257</v>
      </c>
      <c r="J151" s="14">
        <v>1.6580645161290322</v>
      </c>
      <c r="K151" s="5">
        <v>0.57111111111111112</v>
      </c>
      <c r="L151" s="21">
        <v>100.87003291206369</v>
      </c>
      <c r="M151" s="9">
        <v>45</v>
      </c>
      <c r="N151" s="9">
        <v>59</v>
      </c>
      <c r="O151" s="9">
        <v>23</v>
      </c>
      <c r="P151" s="9">
        <v>72</v>
      </c>
      <c r="Q151" s="20">
        <v>37.844871076923113</v>
      </c>
      <c r="R151" s="20">
        <v>51.198175153972642</v>
      </c>
      <c r="S151" s="20">
        <v>17.238328195479468</v>
      </c>
      <c r="T151" s="6">
        <v>15634.855101369873</v>
      </c>
      <c r="U151" s="6">
        <v>1849.6591616438375</v>
      </c>
      <c r="V151" s="6">
        <v>2850.4350499068487</v>
      </c>
      <c r="W151" s="6">
        <v>2544.3903286356167</v>
      </c>
      <c r="X151" s="6">
        <v>1413.3131128109587</v>
      </c>
      <c r="Y151" s="6">
        <v>10676.375771660285</v>
      </c>
      <c r="Z151" s="6">
        <v>3935.8665920000039</v>
      </c>
      <c r="AA151" s="6">
        <v>1177.5580285413707</v>
      </c>
      <c r="AB151" s="6">
        <v>1241.1596300745218</v>
      </c>
      <c r="AC151" s="6">
        <v>1685.6114754657397</v>
      </c>
      <c r="AD151" s="6">
        <v>987.65902460937832</v>
      </c>
      <c r="AE151" s="6">
        <v>499.66985362167077</v>
      </c>
      <c r="AF151" s="6">
        <v>3181.6438969191086</v>
      </c>
      <c r="AG151" s="6">
        <v>473.55076859178075</v>
      </c>
      <c r="AH151" s="6">
        <v>1657.1329357150696</v>
      </c>
      <c r="AI151" s="6">
        <v>2977.4095668493155</v>
      </c>
      <c r="AJ151" s="6">
        <v>1333.5952780273983</v>
      </c>
      <c r="AK151" s="6">
        <v>1734.2414832006518</v>
      </c>
      <c r="AL151" s="6">
        <v>1192.8897601604349</v>
      </c>
      <c r="AM151" s="6">
        <v>501.20269772312662</v>
      </c>
      <c r="AN151" s="6">
        <v>3013.3546080993506</v>
      </c>
      <c r="AO151" s="6">
        <v>30280.787062813168</v>
      </c>
      <c r="AP151" s="6">
        <v>13409.412786134428</v>
      </c>
      <c r="AQ151" s="6">
        <v>16871.374276678744</v>
      </c>
      <c r="AR151" s="6">
        <v>2819.6376912049027</v>
      </c>
      <c r="AS151" s="6">
        <v>2114.9295601091535</v>
      </c>
      <c r="AT151" s="6">
        <v>1926.996167341264</v>
      </c>
      <c r="AU151" s="6">
        <v>2083.331433304716</v>
      </c>
      <c r="AV151" s="6">
        <v>8944.8948519600362</v>
      </c>
      <c r="AW151" s="6">
        <v>7926.4794247187037</v>
      </c>
      <c r="AX151" s="27">
        <v>3.9781927561643871</v>
      </c>
      <c r="AY151" s="27">
        <v>4.3050298219178114</v>
      </c>
      <c r="AZ151">
        <v>354</v>
      </c>
      <c r="BA151" s="9">
        <v>12</v>
      </c>
      <c r="BB151" s="4">
        <v>155</v>
      </c>
      <c r="BC151" s="9">
        <v>8</v>
      </c>
      <c r="BD151" s="9">
        <v>5</v>
      </c>
      <c r="BE151" s="4">
        <v>199</v>
      </c>
      <c r="BF151" s="9">
        <v>10</v>
      </c>
      <c r="BG151" s="9">
        <v>14</v>
      </c>
      <c r="BH151" s="24">
        <v>571.00516379093244</v>
      </c>
      <c r="BI151" s="24">
        <v>382.66617331016545</v>
      </c>
      <c r="BJ151" s="9">
        <v>9</v>
      </c>
      <c r="BK151" s="30">
        <v>31.802850876712295</v>
      </c>
      <c r="BL151" s="15">
        <v>4.4390578060273977</v>
      </c>
      <c r="BM151" s="15">
        <v>6980.6492663693516</v>
      </c>
      <c r="BN151" s="36">
        <v>114</v>
      </c>
      <c r="BO151" s="9">
        <v>0</v>
      </c>
      <c r="BP151" s="20">
        <v>2.4168775185368361</v>
      </c>
      <c r="BQ151" s="20">
        <v>147.99451119893635</v>
      </c>
    </row>
    <row r="152" spans="1:69" x14ac:dyDescent="0.25">
      <c r="A152" s="43">
        <v>41032</v>
      </c>
      <c r="B152" s="17">
        <v>2012</v>
      </c>
      <c r="C152" s="4">
        <v>5</v>
      </c>
      <c r="D152" s="4">
        <v>5</v>
      </c>
      <c r="E152" s="5">
        <v>0.65</v>
      </c>
      <c r="F152" s="5">
        <v>0.79999999999999993</v>
      </c>
      <c r="G152" s="10">
        <v>1.7561643835616678</v>
      </c>
      <c r="H152" s="17">
        <v>126</v>
      </c>
      <c r="I152" s="9">
        <v>225</v>
      </c>
      <c r="J152" s="14">
        <v>1.7857142857142858</v>
      </c>
      <c r="K152" s="5">
        <v>0.5</v>
      </c>
      <c r="L152" s="21">
        <v>106.87258447488591</v>
      </c>
      <c r="M152" s="9">
        <v>42</v>
      </c>
      <c r="N152" s="9">
        <v>48</v>
      </c>
      <c r="O152" s="9">
        <v>19</v>
      </c>
      <c r="P152" s="9">
        <v>58</v>
      </c>
      <c r="Q152" s="20">
        <v>36.334871232876743</v>
      </c>
      <c r="R152" s="20">
        <v>54.831407671232924</v>
      </c>
      <c r="S152" s="20">
        <v>18.504198850259819</v>
      </c>
      <c r="T152" s="6">
        <v>13465.945643835625</v>
      </c>
      <c r="U152" s="6">
        <v>1508.9553468493166</v>
      </c>
      <c r="V152" s="6">
        <v>2196.8603685172593</v>
      </c>
      <c r="W152" s="6">
        <v>2673.7766200109595</v>
      </c>
      <c r="X152" s="6">
        <v>1056.4784980865752</v>
      </c>
      <c r="Y152" s="6">
        <v>9047.785504070147</v>
      </c>
      <c r="Z152" s="6">
        <v>3270.1384109589071</v>
      </c>
      <c r="AA152" s="6">
        <v>1041.7967457534255</v>
      </c>
      <c r="AB152" s="6">
        <v>1073.2435333150695</v>
      </c>
      <c r="AC152" s="6">
        <v>1328.3669556794753</v>
      </c>
      <c r="AD152" s="6">
        <v>1000.229616181611</v>
      </c>
      <c r="AE152" s="6">
        <v>392.83860964226523</v>
      </c>
      <c r="AF152" s="6">
        <v>2663.7435085240504</v>
      </c>
      <c r="AG152" s="6">
        <v>393.11288383561634</v>
      </c>
      <c r="AH152" s="6">
        <v>1527.993231780823</v>
      </c>
      <c r="AI152" s="6">
        <v>2621.7221363013705</v>
      </c>
      <c r="AJ152" s="6">
        <v>1103.8523178082201</v>
      </c>
      <c r="AK152" s="6">
        <v>1381.6996044525638</v>
      </c>
      <c r="AL152" s="6">
        <v>1151.1720019222307</v>
      </c>
      <c r="AM152" s="6">
        <v>414.7976604993695</v>
      </c>
      <c r="AN152" s="6">
        <v>2699.0113028518654</v>
      </c>
      <c r="AO152" s="6">
        <v>26006.760250438372</v>
      </c>
      <c r="AP152" s="6">
        <v>11596.219934992308</v>
      </c>
      <c r="AQ152" s="6">
        <v>14410.540315446062</v>
      </c>
      <c r="AR152" s="6">
        <v>2733.6401244878161</v>
      </c>
      <c r="AS152" s="6">
        <v>1763.4212283922468</v>
      </c>
      <c r="AT152" s="6">
        <v>1781.380844152304</v>
      </c>
      <c r="AU152" s="6">
        <v>1917.0635855210098</v>
      </c>
      <c r="AV152" s="6">
        <v>8195.5057825533768</v>
      </c>
      <c r="AW152" s="6">
        <v>6215.0345328926869</v>
      </c>
      <c r="AX152" s="27">
        <v>4.1363959890411</v>
      </c>
      <c r="AY152" s="27">
        <v>4.3182137397260298</v>
      </c>
      <c r="AZ152">
        <v>293</v>
      </c>
      <c r="BA152" s="9">
        <v>9</v>
      </c>
      <c r="BB152" s="4">
        <v>126</v>
      </c>
      <c r="BC152" s="9">
        <v>7</v>
      </c>
      <c r="BD152" s="9">
        <v>5</v>
      </c>
      <c r="BE152" s="4">
        <v>167</v>
      </c>
      <c r="BF152" s="9">
        <v>10</v>
      </c>
      <c r="BG152" s="9">
        <v>10</v>
      </c>
      <c r="BH152" s="24">
        <v>564.48718920140902</v>
      </c>
      <c r="BI152" s="24">
        <v>325.92038101836545</v>
      </c>
      <c r="BJ152" s="9">
        <v>8</v>
      </c>
      <c r="BK152" s="30">
        <v>31.030336726027361</v>
      </c>
      <c r="BL152" s="15">
        <v>4.1974308865753436</v>
      </c>
      <c r="BM152" s="15">
        <v>7012.0903377050545</v>
      </c>
      <c r="BN152" s="36">
        <v>114</v>
      </c>
      <c r="BO152" s="9">
        <v>1</v>
      </c>
      <c r="BP152" s="20">
        <v>2.05509906767151</v>
      </c>
      <c r="BQ152" s="20">
        <v>126.40824838110581</v>
      </c>
    </row>
    <row r="153" spans="1:69" x14ac:dyDescent="0.25">
      <c r="A153" s="43">
        <v>41031</v>
      </c>
      <c r="B153" s="17">
        <v>2012</v>
      </c>
      <c r="C153" s="4">
        <v>5</v>
      </c>
      <c r="D153" s="4">
        <v>4</v>
      </c>
      <c r="E153" s="5">
        <v>0.65</v>
      </c>
      <c r="F153" s="5">
        <v>0.73333333333333339</v>
      </c>
      <c r="G153" s="10">
        <v>1.7534246575342705</v>
      </c>
      <c r="H153" s="17">
        <v>122</v>
      </c>
      <c r="I153" s="9">
        <v>191</v>
      </c>
      <c r="J153" s="14">
        <v>1.5655737704918034</v>
      </c>
      <c r="K153" s="5">
        <v>0.42444444444444446</v>
      </c>
      <c r="L153" s="21">
        <v>94.952359667639868</v>
      </c>
      <c r="M153" s="9">
        <v>33</v>
      </c>
      <c r="N153" s="9">
        <v>42</v>
      </c>
      <c r="O153" s="9">
        <v>17</v>
      </c>
      <c r="P153" s="9">
        <v>50</v>
      </c>
      <c r="Q153" s="20">
        <v>38.268412536986332</v>
      </c>
      <c r="R153" s="20">
        <v>47.735642094440003</v>
      </c>
      <c r="S153" s="20">
        <v>18.256951557369877</v>
      </c>
      <c r="T153" s="6">
        <v>11584.187879452063</v>
      </c>
      <c r="U153" s="6">
        <v>1325.0714319634717</v>
      </c>
      <c r="V153" s="6">
        <v>1991.6817092383562</v>
      </c>
      <c r="W153" s="6">
        <v>2560.0918408767129</v>
      </c>
      <c r="X153" s="6">
        <v>1000.9451882958905</v>
      </c>
      <c r="Y153" s="6">
        <v>7356.5405730045741</v>
      </c>
      <c r="Z153" s="6">
        <v>2870.1309402739748</v>
      </c>
      <c r="AA153" s="6">
        <v>811.50591560548003</v>
      </c>
      <c r="AB153" s="6">
        <v>912.84757786849389</v>
      </c>
      <c r="AC153" s="6">
        <v>1237.4306139493895</v>
      </c>
      <c r="AD153" s="6">
        <v>1015.7070209731615</v>
      </c>
      <c r="AE153" s="6">
        <v>375.3784327451956</v>
      </c>
      <c r="AF153" s="6">
        <v>1965.9683660802027</v>
      </c>
      <c r="AG153" s="6">
        <v>332.02960668493142</v>
      </c>
      <c r="AH153" s="6">
        <v>1313.7223224109596</v>
      </c>
      <c r="AI153" s="6">
        <v>2086.5313052054798</v>
      </c>
      <c r="AJ153" s="6">
        <v>986.98819857534318</v>
      </c>
      <c r="AK153" s="6">
        <v>1244.3994418931447</v>
      </c>
      <c r="AL153" s="6">
        <v>1179.6786616968996</v>
      </c>
      <c r="AM153" s="6">
        <v>383.31228494512067</v>
      </c>
      <c r="AN153" s="6">
        <v>1911.8810443415491</v>
      </c>
      <c r="AO153" s="6">
        <v>22223.015178040197</v>
      </c>
      <c r="AP153" s="6">
        <v>10988.625194613873</v>
      </c>
      <c r="AQ153" s="6">
        <v>11234.389983426327</v>
      </c>
      <c r="AR153" s="6">
        <v>2714.3383467035756</v>
      </c>
      <c r="AS153" s="6">
        <v>1756.1197349477459</v>
      </c>
      <c r="AT153" s="6">
        <v>1749.6323372414108</v>
      </c>
      <c r="AU153" s="6">
        <v>1862.6351845167785</v>
      </c>
      <c r="AV153" s="6">
        <v>8082.7256034095108</v>
      </c>
      <c r="AW153" s="6">
        <v>3151.664380016814</v>
      </c>
      <c r="AX153" s="27">
        <v>4.0817164931506884</v>
      </c>
      <c r="AY153" s="27">
        <v>4.2999764383561665</v>
      </c>
      <c r="AZ153">
        <v>264</v>
      </c>
      <c r="BA153" s="9">
        <v>8</v>
      </c>
      <c r="BB153" s="4">
        <v>122</v>
      </c>
      <c r="BC153" s="9">
        <v>7</v>
      </c>
      <c r="BD153" s="9">
        <v>5</v>
      </c>
      <c r="BE153" s="4">
        <v>142</v>
      </c>
      <c r="BF153" s="9">
        <v>8</v>
      </c>
      <c r="BG153" s="9">
        <v>9</v>
      </c>
      <c r="BH153" s="24">
        <v>546.16905623714354</v>
      </c>
      <c r="BI153" s="24">
        <v>314.68150105881477</v>
      </c>
      <c r="BJ153" s="9">
        <v>8</v>
      </c>
      <c r="BK153" s="30">
        <v>32.878873424657499</v>
      </c>
      <c r="BL153" s="15">
        <v>4.1709528767123301</v>
      </c>
      <c r="BM153" s="15">
        <v>6926.9482009096346</v>
      </c>
      <c r="BN153" s="36">
        <v>114</v>
      </c>
      <c r="BO153" s="9">
        <v>0</v>
      </c>
      <c r="BP153" s="20">
        <v>1.6218383128591962</v>
      </c>
      <c r="BQ153" s="20">
        <v>98.547280556371291</v>
      </c>
    </row>
    <row r="154" spans="1:69" x14ac:dyDescent="0.25">
      <c r="A154" s="43">
        <v>41030</v>
      </c>
      <c r="B154" s="17">
        <v>2012</v>
      </c>
      <c r="C154" s="4">
        <v>5</v>
      </c>
      <c r="D154" s="4">
        <v>3</v>
      </c>
      <c r="E154" s="5">
        <v>0.65</v>
      </c>
      <c r="F154" s="5">
        <v>0.55555555555555558</v>
      </c>
      <c r="G154" s="10">
        <v>1.7506849315068731</v>
      </c>
      <c r="H154" s="17">
        <v>90</v>
      </c>
      <c r="I154" s="9">
        <v>152</v>
      </c>
      <c r="J154" s="14">
        <v>1.6888888888888889</v>
      </c>
      <c r="K154" s="5">
        <v>0.33777777777777779</v>
      </c>
      <c r="L154" s="21">
        <v>106.11746057838667</v>
      </c>
      <c r="M154" s="9">
        <v>28</v>
      </c>
      <c r="N154" s="9">
        <v>34</v>
      </c>
      <c r="O154" s="9">
        <v>13</v>
      </c>
      <c r="P154" s="9">
        <v>39</v>
      </c>
      <c r="Q154" s="20">
        <v>35.954853500662864</v>
      </c>
      <c r="R154" s="20">
        <v>50.708196684341445</v>
      </c>
      <c r="S154" s="20">
        <v>19.869361786469987</v>
      </c>
      <c r="T154" s="6">
        <v>9550.5714520548008</v>
      </c>
      <c r="U154" s="6">
        <v>1007.7998607305948</v>
      </c>
      <c r="V154" s="6">
        <v>1493.6281801643834</v>
      </c>
      <c r="W154" s="6">
        <v>2512.4616678575348</v>
      </c>
      <c r="X154" s="6">
        <v>767.53757457534255</v>
      </c>
      <c r="Y154" s="6">
        <v>5784.7438901881342</v>
      </c>
      <c r="Z154" s="6">
        <v>2229.2009170410975</v>
      </c>
      <c r="AA154" s="6">
        <v>659.20655689643877</v>
      </c>
      <c r="AB154" s="6">
        <v>774.90510967232956</v>
      </c>
      <c r="AC154" s="6">
        <v>889.85797640381611</v>
      </c>
      <c r="AD154" s="6">
        <v>964.31164590233311</v>
      </c>
      <c r="AE154" s="6">
        <v>289.18007959159678</v>
      </c>
      <c r="AF154" s="6">
        <v>1519.9628817121204</v>
      </c>
      <c r="AG154" s="6">
        <v>257.52010073424651</v>
      </c>
      <c r="AH154" s="6">
        <v>1040.2742608657543</v>
      </c>
      <c r="AI154" s="6">
        <v>1667.246023013699</v>
      </c>
      <c r="AJ154" s="6">
        <v>750.2450014684938</v>
      </c>
      <c r="AK154" s="6">
        <v>1009.8474361237286</v>
      </c>
      <c r="AL154" s="6">
        <v>1150.640020900988</v>
      </c>
      <c r="AM154" s="6">
        <v>278.17353675487465</v>
      </c>
      <c r="AN154" s="6">
        <v>1276.624392302602</v>
      </c>
      <c r="AO154" s="6">
        <v>17936.969282477454</v>
      </c>
      <c r="AP154" s="6">
        <v>9355.638118274599</v>
      </c>
      <c r="AQ154" s="6">
        <v>8581.3311642028566</v>
      </c>
      <c r="AR154" s="6">
        <v>2628.2834534846729</v>
      </c>
      <c r="AS154" s="6">
        <v>1477.7505223903079</v>
      </c>
      <c r="AT154" s="6">
        <v>1636.3701055029544</v>
      </c>
      <c r="AU154" s="6">
        <v>1699.1997792973871</v>
      </c>
      <c r="AV154" s="6">
        <v>7441.6038606753218</v>
      </c>
      <c r="AW154" s="6">
        <v>1139.727303527533</v>
      </c>
      <c r="AX154" s="27">
        <v>4.135548887671237</v>
      </c>
      <c r="AY154" s="27">
        <v>4.380481863013701</v>
      </c>
      <c r="AZ154">
        <v>204</v>
      </c>
      <c r="BA154" s="9">
        <v>6</v>
      </c>
      <c r="BB154" s="4">
        <v>90</v>
      </c>
      <c r="BC154" s="9">
        <v>4</v>
      </c>
      <c r="BD154" s="9">
        <v>3</v>
      </c>
      <c r="BE154" s="4">
        <v>114</v>
      </c>
      <c r="BF154" s="9">
        <v>7</v>
      </c>
      <c r="BG154" s="9">
        <v>7</v>
      </c>
      <c r="BH154" s="24">
        <v>371.28213286867589</v>
      </c>
      <c r="BI154" s="24">
        <v>263.21838444358281</v>
      </c>
      <c r="BJ154" s="9">
        <v>6</v>
      </c>
      <c r="BK154" s="30">
        <v>31.264801726027361</v>
      </c>
      <c r="BL154" s="15">
        <v>4.6098521095890428</v>
      </c>
      <c r="BM154" s="15">
        <v>6730.0400974485947</v>
      </c>
      <c r="BN154" s="36">
        <v>114</v>
      </c>
      <c r="BO154" s="9">
        <v>0</v>
      </c>
      <c r="BP154" s="20">
        <v>1.2750787573251012</v>
      </c>
      <c r="BQ154" s="20">
        <v>75.274834773709273</v>
      </c>
    </row>
    <row r="155" spans="1:69" x14ac:dyDescent="0.25">
      <c r="A155" s="43">
        <v>41029</v>
      </c>
      <c r="B155" s="17">
        <v>2012</v>
      </c>
      <c r="C155" s="4">
        <v>4</v>
      </c>
      <c r="D155" s="4">
        <v>2</v>
      </c>
      <c r="E155" s="5">
        <v>0.6</v>
      </c>
      <c r="F155" s="5">
        <v>0.6</v>
      </c>
      <c r="G155" s="10">
        <v>1.7479452054794757</v>
      </c>
      <c r="H155" s="17">
        <v>88</v>
      </c>
      <c r="I155" s="9">
        <v>152</v>
      </c>
      <c r="J155" s="14">
        <v>1.7272727272727273</v>
      </c>
      <c r="K155" s="5">
        <v>0.33777777777777779</v>
      </c>
      <c r="L155" s="21">
        <v>107.87684503113331</v>
      </c>
      <c r="M155" s="9">
        <v>26</v>
      </c>
      <c r="N155" s="9">
        <v>34</v>
      </c>
      <c r="O155" s="9">
        <v>13</v>
      </c>
      <c r="P155" s="9">
        <v>41</v>
      </c>
      <c r="Q155" s="20">
        <v>38.098203937899576</v>
      </c>
      <c r="R155" s="20">
        <v>51.531652997260302</v>
      </c>
      <c r="S155" s="20">
        <v>18.461236586060821</v>
      </c>
      <c r="T155" s="6">
        <v>9493.1623627397312</v>
      </c>
      <c r="U155" s="6">
        <v>1033.0708931506858</v>
      </c>
      <c r="V155" s="6">
        <v>1533.2372014290402</v>
      </c>
      <c r="W155" s="6">
        <v>2623.3445518027406</v>
      </c>
      <c r="X155" s="6">
        <v>788.96144755725982</v>
      </c>
      <c r="Y155" s="6">
        <v>5580.6900551013769</v>
      </c>
      <c r="Z155" s="6">
        <v>2285.8922362739745</v>
      </c>
      <c r="AA155" s="6">
        <v>669.91148896438392</v>
      </c>
      <c r="AB155" s="6">
        <v>756.91070002849358</v>
      </c>
      <c r="AC155" s="6">
        <v>941.14206767084636</v>
      </c>
      <c r="AD155" s="6">
        <v>932.30188387851558</v>
      </c>
      <c r="AE155" s="6">
        <v>274.51471443885089</v>
      </c>
      <c r="AF155" s="6">
        <v>1564.7557592786391</v>
      </c>
      <c r="AG155" s="6">
        <v>263.97890472328766</v>
      </c>
      <c r="AH155" s="6">
        <v>1023.8120328767129</v>
      </c>
      <c r="AI155" s="6">
        <v>1723.3415772054796</v>
      </c>
      <c r="AJ155" s="6">
        <v>750.16816359452116</v>
      </c>
      <c r="AK155" s="6">
        <v>1016.5757201736369</v>
      </c>
      <c r="AL155" s="6">
        <v>1182.5845032412969</v>
      </c>
      <c r="AM155" s="6">
        <v>279.06430854475531</v>
      </c>
      <c r="AN155" s="6">
        <v>1283.0761464403122</v>
      </c>
      <c r="AO155" s="6">
        <v>18000.24835955727</v>
      </c>
      <c r="AP155" s="6">
        <v>9571.7263987369424</v>
      </c>
      <c r="AQ155" s="6">
        <v>8428.5219608203279</v>
      </c>
      <c r="AR155" s="6">
        <v>2640.7993935569862</v>
      </c>
      <c r="AS155" s="6">
        <v>1478.401597263105</v>
      </c>
      <c r="AT155" s="6">
        <v>1638.1700165330087</v>
      </c>
      <c r="AU155" s="6">
        <v>1730.9179876809885</v>
      </c>
      <c r="AV155" s="6">
        <v>7488.2889950340877</v>
      </c>
      <c r="AW155" s="6">
        <v>940.23296578624013</v>
      </c>
      <c r="AX155" s="27">
        <v>4.1059165808219209</v>
      </c>
      <c r="AY155" s="27">
        <v>4.326339561643838</v>
      </c>
      <c r="AZ155">
        <v>202</v>
      </c>
      <c r="BA155" s="9">
        <v>6</v>
      </c>
      <c r="BB155" s="4">
        <v>88</v>
      </c>
      <c r="BC155" s="9">
        <v>4</v>
      </c>
      <c r="BD155" s="9">
        <v>3</v>
      </c>
      <c r="BE155" s="4">
        <v>114</v>
      </c>
      <c r="BF155" s="9">
        <v>6</v>
      </c>
      <c r="BG155" s="9">
        <v>7</v>
      </c>
      <c r="BH155" s="24">
        <v>393.39548188094636</v>
      </c>
      <c r="BI155" s="24">
        <v>244.94265489339264</v>
      </c>
      <c r="BJ155" s="9">
        <v>6</v>
      </c>
      <c r="BK155" s="30">
        <v>33.631746821917773</v>
      </c>
      <c r="BL155" s="15">
        <v>4.5394605676712345</v>
      </c>
      <c r="BM155" s="15">
        <v>6850.8704537681424</v>
      </c>
      <c r="BN155" s="36">
        <v>114</v>
      </c>
      <c r="BO155" s="9">
        <v>0</v>
      </c>
      <c r="BP155" s="20">
        <v>1.2302848255121273</v>
      </c>
      <c r="BQ155" s="20">
        <v>73.9344031650906</v>
      </c>
    </row>
    <row r="156" spans="1:69" x14ac:dyDescent="0.25">
      <c r="A156" s="43">
        <v>41028</v>
      </c>
      <c r="B156" s="17">
        <v>2012</v>
      </c>
      <c r="C156" s="4">
        <v>4</v>
      </c>
      <c r="D156" s="4">
        <v>1</v>
      </c>
      <c r="E156" s="5">
        <v>0.6</v>
      </c>
      <c r="F156" s="5">
        <v>0.64</v>
      </c>
      <c r="G156" s="10">
        <v>1.7452054794520784</v>
      </c>
      <c r="H156" s="17">
        <v>96</v>
      </c>
      <c r="I156" s="9">
        <v>164</v>
      </c>
      <c r="J156" s="14">
        <v>1.7083333333333333</v>
      </c>
      <c r="K156" s="5">
        <v>0.36444444444444446</v>
      </c>
      <c r="L156" s="21">
        <v>103.75389895890417</v>
      </c>
      <c r="M156" s="9">
        <v>30</v>
      </c>
      <c r="N156" s="9">
        <v>37</v>
      </c>
      <c r="O156" s="9">
        <v>14</v>
      </c>
      <c r="P156" s="9">
        <v>44</v>
      </c>
      <c r="Q156" s="20">
        <v>37.320786646493595</v>
      </c>
      <c r="R156" s="20">
        <v>53.127825444070496</v>
      </c>
      <c r="S156" s="20">
        <v>18.723430415342481</v>
      </c>
      <c r="T156" s="6">
        <v>9960.3743000548002</v>
      </c>
      <c r="U156" s="6">
        <v>1109.4021120000011</v>
      </c>
      <c r="V156" s="6">
        <v>1609.5217117492596</v>
      </c>
      <c r="W156" s="6">
        <v>2610.0581870465762</v>
      </c>
      <c r="X156" s="6">
        <v>803.95604001665743</v>
      </c>
      <c r="Y156" s="6">
        <v>6046.2404732423092</v>
      </c>
      <c r="Z156" s="6">
        <v>2500.4927053150709</v>
      </c>
      <c r="AA156" s="6">
        <v>743.78955621698697</v>
      </c>
      <c r="AB156" s="6">
        <v>823.83093827506912</v>
      </c>
      <c r="AC156" s="6">
        <v>986.04466235559437</v>
      </c>
      <c r="AD156" s="6">
        <v>957.47092031203715</v>
      </c>
      <c r="AE156" s="6">
        <v>290.42202229480557</v>
      </c>
      <c r="AF156" s="6">
        <v>1834.1755948446894</v>
      </c>
      <c r="AG156" s="6">
        <v>278.44622728767115</v>
      </c>
      <c r="AH156" s="6">
        <v>1080.2528634739735</v>
      </c>
      <c r="AI156" s="6">
        <v>1866.6867264657537</v>
      </c>
      <c r="AJ156" s="6">
        <v>805.94044984109655</v>
      </c>
      <c r="AK156" s="6">
        <v>1075.9439029710072</v>
      </c>
      <c r="AL156" s="6">
        <v>1159.3089041987837</v>
      </c>
      <c r="AM156" s="6">
        <v>315.62236673728984</v>
      </c>
      <c r="AN156" s="6">
        <v>1480.4510931614143</v>
      </c>
      <c r="AO156" s="6">
        <v>19169.215878930419</v>
      </c>
      <c r="AP156" s="6">
        <v>9808.3487176820126</v>
      </c>
      <c r="AQ156" s="6">
        <v>9360.867161248414</v>
      </c>
      <c r="AR156" s="6">
        <v>2658.9032099487868</v>
      </c>
      <c r="AS156" s="6">
        <v>1520.2677716977314</v>
      </c>
      <c r="AT156" s="6">
        <v>1656.2950961568977</v>
      </c>
      <c r="AU156" s="6">
        <v>1728.6494076129416</v>
      </c>
      <c r="AV156" s="6">
        <v>7564.1154854163578</v>
      </c>
      <c r="AW156" s="6">
        <v>1796.7516758320489</v>
      </c>
      <c r="AX156" s="27">
        <v>4.0596012493150724</v>
      </c>
      <c r="AY156" s="27">
        <v>4.2677167191780843</v>
      </c>
      <c r="AZ156">
        <v>221</v>
      </c>
      <c r="BA156" s="9">
        <v>7</v>
      </c>
      <c r="BB156" s="4">
        <v>96</v>
      </c>
      <c r="BC156" s="9">
        <v>4</v>
      </c>
      <c r="BD156" s="9">
        <v>3</v>
      </c>
      <c r="BE156" s="4">
        <v>125</v>
      </c>
      <c r="BF156" s="9">
        <v>7</v>
      </c>
      <c r="BG156" s="9">
        <v>8</v>
      </c>
      <c r="BH156" s="24">
        <v>366.29949553841101</v>
      </c>
      <c r="BI156" s="24">
        <v>268.07251259549241</v>
      </c>
      <c r="BJ156" s="9">
        <v>6</v>
      </c>
      <c r="BK156" s="30">
        <v>32.600080013698594</v>
      </c>
      <c r="BL156" s="15">
        <v>4.5963850750684943</v>
      </c>
      <c r="BM156" s="15">
        <v>6853.9605795164262</v>
      </c>
      <c r="BN156" s="36">
        <v>114</v>
      </c>
      <c r="BO156" s="9">
        <v>0</v>
      </c>
      <c r="BP156" s="20">
        <v>1.3657602859905651</v>
      </c>
      <c r="BQ156" s="20">
        <v>82.112869835512399</v>
      </c>
    </row>
    <row r="157" spans="1:69" x14ac:dyDescent="0.25">
      <c r="A157" s="43">
        <v>41027</v>
      </c>
      <c r="B157" s="17">
        <v>2012</v>
      </c>
      <c r="C157" s="4">
        <v>4</v>
      </c>
      <c r="D157" s="4">
        <v>7</v>
      </c>
      <c r="E157" s="5">
        <v>0.6</v>
      </c>
      <c r="F157" s="5">
        <v>0.95</v>
      </c>
      <c r="G157" s="10">
        <v>1.742465753424681</v>
      </c>
      <c r="H157" s="17">
        <v>143</v>
      </c>
      <c r="I157" s="9">
        <v>228</v>
      </c>
      <c r="J157" s="14">
        <v>1.5944055944055944</v>
      </c>
      <c r="K157" s="5">
        <v>0.50666666666666671</v>
      </c>
      <c r="L157" s="21">
        <v>100.66509052591249</v>
      </c>
      <c r="M157" s="9">
        <v>42</v>
      </c>
      <c r="N157" s="9">
        <v>51</v>
      </c>
      <c r="O157" s="9">
        <v>19</v>
      </c>
      <c r="P157" s="9">
        <v>62</v>
      </c>
      <c r="Q157" s="20">
        <v>38.146695381352224</v>
      </c>
      <c r="R157" s="20">
        <v>54.843192039452092</v>
      </c>
      <c r="S157" s="20">
        <v>18.561385785523658</v>
      </c>
      <c r="T157" s="6">
        <v>14395.107945205486</v>
      </c>
      <c r="U157" s="6">
        <v>1585.3388449315084</v>
      </c>
      <c r="V157" s="6">
        <v>2369.9267200701361</v>
      </c>
      <c r="W157" s="6">
        <v>2536.0139362191785</v>
      </c>
      <c r="X157" s="6">
        <v>1212.823371905753</v>
      </c>
      <c r="Y157" s="6">
        <v>9861.6827619419255</v>
      </c>
      <c r="Z157" s="6">
        <v>3547.6426704657565</v>
      </c>
      <c r="AA157" s="6">
        <v>1042.0206487495898</v>
      </c>
      <c r="AB157" s="6">
        <v>1150.8059187024669</v>
      </c>
      <c r="AC157" s="6">
        <v>1418.0143463309225</v>
      </c>
      <c r="AD157" s="6">
        <v>990.39103838091467</v>
      </c>
      <c r="AE157" s="6">
        <v>453.81793642181935</v>
      </c>
      <c r="AF157" s="6">
        <v>2878.2459167841557</v>
      </c>
      <c r="AG157" s="6">
        <v>408.08790759452046</v>
      </c>
      <c r="AH157" s="6">
        <v>1573.8651353424666</v>
      </c>
      <c r="AI157" s="6">
        <v>2635.9071754520551</v>
      </c>
      <c r="AJ157" s="6">
        <v>1146.0939390246585</v>
      </c>
      <c r="AK157" s="6">
        <v>1575.2815226999771</v>
      </c>
      <c r="AL157" s="6">
        <v>1179.7379426527214</v>
      </c>
      <c r="AM157" s="6">
        <v>453.81393743380914</v>
      </c>
      <c r="AN157" s="6">
        <v>2555.1207546271921</v>
      </c>
      <c r="AO157" s="6">
        <v>27484.870185468506</v>
      </c>
      <c r="AP157" s="6">
        <v>12189.820752115233</v>
      </c>
      <c r="AQ157" s="6">
        <v>15295.049433353273</v>
      </c>
      <c r="AR157" s="6">
        <v>2772.7544586392146</v>
      </c>
      <c r="AS157" s="6">
        <v>1867.4013781516128</v>
      </c>
      <c r="AT157" s="6">
        <v>1844.8971262024636</v>
      </c>
      <c r="AU157" s="6">
        <v>1975.8756378523312</v>
      </c>
      <c r="AV157" s="6">
        <v>8460.928600845622</v>
      </c>
      <c r="AW157" s="6">
        <v>6834.1208325076514</v>
      </c>
      <c r="AX157" s="27">
        <v>4.0132953205479494</v>
      </c>
      <c r="AY157" s="27">
        <v>4.550137479452057</v>
      </c>
      <c r="AZ157">
        <v>317</v>
      </c>
      <c r="BA157" s="9">
        <v>10</v>
      </c>
      <c r="BB157" s="4">
        <v>143</v>
      </c>
      <c r="BC157" s="9">
        <v>7</v>
      </c>
      <c r="BD157" s="9">
        <v>5</v>
      </c>
      <c r="BE157" s="4">
        <v>174</v>
      </c>
      <c r="BF157" s="9">
        <v>9</v>
      </c>
      <c r="BG157" s="9">
        <v>10</v>
      </c>
      <c r="BH157" s="24">
        <v>513.46271565273298</v>
      </c>
      <c r="BI157" s="24">
        <v>312.54162702034182</v>
      </c>
      <c r="BJ157" s="9">
        <v>9</v>
      </c>
      <c r="BK157" s="30">
        <v>30.888219945205446</v>
      </c>
      <c r="BL157" s="15">
        <v>4.4425901676712334</v>
      </c>
      <c r="BM157" s="15">
        <v>6924.3464841641871</v>
      </c>
      <c r="BN157" s="36">
        <v>114</v>
      </c>
      <c r="BO157" s="9">
        <v>0</v>
      </c>
      <c r="BP157" s="20">
        <v>2.2088798514535171</v>
      </c>
      <c r="BQ157" s="20">
        <v>134.16710029257257</v>
      </c>
    </row>
    <row r="158" spans="1:69" x14ac:dyDescent="0.25">
      <c r="A158" s="43">
        <v>41026</v>
      </c>
      <c r="B158" s="17">
        <v>2012</v>
      </c>
      <c r="C158" s="4">
        <v>4</v>
      </c>
      <c r="D158" s="4">
        <v>6</v>
      </c>
      <c r="E158" s="5">
        <v>0.6</v>
      </c>
      <c r="F158" s="5">
        <v>1</v>
      </c>
      <c r="G158" s="10">
        <v>1.7397260273972837</v>
      </c>
      <c r="H158" s="17">
        <v>148</v>
      </c>
      <c r="I158" s="9">
        <v>246</v>
      </c>
      <c r="J158" s="14">
        <v>1.6621621621621621</v>
      </c>
      <c r="K158" s="5">
        <v>0.54666666666666663</v>
      </c>
      <c r="L158" s="21">
        <v>100.12315734913001</v>
      </c>
      <c r="M158" s="9">
        <v>45</v>
      </c>
      <c r="N158" s="9">
        <v>56</v>
      </c>
      <c r="O158" s="9">
        <v>22</v>
      </c>
      <c r="P158" s="9">
        <v>68</v>
      </c>
      <c r="Q158" s="20">
        <v>36.143679956598426</v>
      </c>
      <c r="R158" s="20">
        <v>51.890875074470777</v>
      </c>
      <c r="S158" s="20">
        <v>17.458597084931522</v>
      </c>
      <c r="T158" s="6">
        <v>14818.227287671241</v>
      </c>
      <c r="U158" s="6">
        <v>1687.220136986303</v>
      </c>
      <c r="V158" s="6">
        <v>2563.2664372602731</v>
      </c>
      <c r="W158" s="6">
        <v>2594.0542132602745</v>
      </c>
      <c r="X158" s="6">
        <v>1285.6302956712327</v>
      </c>
      <c r="Y158" s="6">
        <v>10062.496478465762</v>
      </c>
      <c r="Z158" s="6">
        <v>3650.5116756164412</v>
      </c>
      <c r="AA158" s="6">
        <v>1141.5992516383571</v>
      </c>
      <c r="AB158" s="6">
        <v>1187.1846017753435</v>
      </c>
      <c r="AC158" s="6">
        <v>1590.4513739317244</v>
      </c>
      <c r="AD158" s="6">
        <v>994.23792355141529</v>
      </c>
      <c r="AE158" s="6">
        <v>457.08622812599725</v>
      </c>
      <c r="AF158" s="6">
        <v>2937.5200034210043</v>
      </c>
      <c r="AG158" s="6">
        <v>415.51715095890404</v>
      </c>
      <c r="AH158" s="6">
        <v>1610.1867590136999</v>
      </c>
      <c r="AI158" s="6">
        <v>2667.7315997260284</v>
      </c>
      <c r="AJ158" s="6">
        <v>1318.5414522739736</v>
      </c>
      <c r="AK158" s="6">
        <v>1700.8256745001061</v>
      </c>
      <c r="AL158" s="6">
        <v>1105.8921686218796</v>
      </c>
      <c r="AM158" s="6">
        <v>463.20415045629886</v>
      </c>
      <c r="AN158" s="6">
        <v>2742.0549683943218</v>
      </c>
      <c r="AO158" s="6">
        <v>28496.719915660295</v>
      </c>
      <c r="AP158" s="6">
        <v>12754.648465379201</v>
      </c>
      <c r="AQ158" s="6">
        <v>15742.071450281088</v>
      </c>
      <c r="AR158" s="6">
        <v>2767.7002200243423</v>
      </c>
      <c r="AS158" s="6">
        <v>1916.5805365624449</v>
      </c>
      <c r="AT158" s="6">
        <v>1899.3549932370827</v>
      </c>
      <c r="AU158" s="6">
        <v>1960.7950791622034</v>
      </c>
      <c r="AV158" s="6">
        <v>8544.4308289860728</v>
      </c>
      <c r="AW158" s="6">
        <v>7197.6406212950205</v>
      </c>
      <c r="AX158" s="27">
        <v>4.3549387397260304</v>
      </c>
      <c r="AY158" s="27">
        <v>4.6979105136986323</v>
      </c>
      <c r="AZ158">
        <v>339</v>
      </c>
      <c r="BA158" s="9">
        <v>11</v>
      </c>
      <c r="BB158" s="4">
        <v>148</v>
      </c>
      <c r="BC158" s="9">
        <v>8</v>
      </c>
      <c r="BD158" s="9">
        <v>5</v>
      </c>
      <c r="BE158" s="4">
        <v>191</v>
      </c>
      <c r="BF158" s="9">
        <v>12</v>
      </c>
      <c r="BG158" s="9">
        <v>13</v>
      </c>
      <c r="BH158" s="24">
        <v>565.9348804087374</v>
      </c>
      <c r="BI158" s="24">
        <v>398.13815780224309</v>
      </c>
      <c r="BJ158" s="9">
        <v>10</v>
      </c>
      <c r="BK158" s="30">
        <v>31.0864438356164</v>
      </c>
      <c r="BL158" s="15">
        <v>4.2624665369863024</v>
      </c>
      <c r="BM158" s="15">
        <v>6908.344481453043</v>
      </c>
      <c r="BN158" s="36">
        <v>114</v>
      </c>
      <c r="BO158" s="9">
        <v>0</v>
      </c>
      <c r="BP158" s="20">
        <v>2.2787038910037145</v>
      </c>
      <c r="BQ158" s="20">
        <v>138.08834605509728</v>
      </c>
    </row>
    <row r="159" spans="1:69" x14ac:dyDescent="0.25">
      <c r="A159" s="43">
        <v>41025</v>
      </c>
      <c r="B159" s="17">
        <v>2012</v>
      </c>
      <c r="C159" s="4">
        <v>4</v>
      </c>
      <c r="D159" s="4">
        <v>5</v>
      </c>
      <c r="E159" s="5">
        <v>0.6</v>
      </c>
      <c r="F159" s="5">
        <v>0.82</v>
      </c>
      <c r="G159" s="10">
        <v>1.7369863013698863</v>
      </c>
      <c r="H159" s="17">
        <v>122</v>
      </c>
      <c r="I159" s="9">
        <v>206</v>
      </c>
      <c r="J159" s="14">
        <v>1.6885245901639345</v>
      </c>
      <c r="K159" s="5">
        <v>0.45777777777777778</v>
      </c>
      <c r="L159" s="21">
        <v>101.01576678014827</v>
      </c>
      <c r="M159" s="9">
        <v>37</v>
      </c>
      <c r="N159" s="9">
        <v>44</v>
      </c>
      <c r="O159" s="9">
        <v>18</v>
      </c>
      <c r="P159" s="9">
        <v>54</v>
      </c>
      <c r="Q159" s="20">
        <v>37.393332375443968</v>
      </c>
      <c r="R159" s="20">
        <v>48.898418663013743</v>
      </c>
      <c r="S159" s="20">
        <v>19.232203006027412</v>
      </c>
      <c r="T159" s="6">
        <v>12323.923547178088</v>
      </c>
      <c r="U159" s="6">
        <v>1329.1245475068504</v>
      </c>
      <c r="V159" s="6">
        <v>2097.786779451616</v>
      </c>
      <c r="W159" s="6">
        <v>2628.3173286575352</v>
      </c>
      <c r="X159" s="6">
        <v>1067.8636579699723</v>
      </c>
      <c r="Y159" s="6">
        <v>7859.0803286058144</v>
      </c>
      <c r="Z159" s="6">
        <v>3028.8599224109612</v>
      </c>
      <c r="AA159" s="6">
        <v>880.17153593424734</v>
      </c>
      <c r="AB159" s="6">
        <v>1038.5389623254803</v>
      </c>
      <c r="AC159" s="6">
        <v>1255.8625724228289</v>
      </c>
      <c r="AD159" s="6">
        <v>960.29302743829862</v>
      </c>
      <c r="AE159" s="6">
        <v>371.74359978061676</v>
      </c>
      <c r="AF159" s="6">
        <v>2359.6712210289443</v>
      </c>
      <c r="AG159" s="6">
        <v>379.6623434958903</v>
      </c>
      <c r="AH159" s="6">
        <v>1344.1011424438366</v>
      </c>
      <c r="AI159" s="6">
        <v>2321.4976303561652</v>
      </c>
      <c r="AJ159" s="6">
        <v>1069.1337962958912</v>
      </c>
      <c r="AK159" s="6">
        <v>1354.3222021067509</v>
      </c>
      <c r="AL159" s="6">
        <v>1098.7404253405743</v>
      </c>
      <c r="AM159" s="6">
        <v>404.81461234058526</v>
      </c>
      <c r="AN159" s="6">
        <v>2256.5176728038728</v>
      </c>
      <c r="AO159" s="6">
        <v>23715.013427947411</v>
      </c>
      <c r="AP159" s="6">
        <v>11239.744205508779</v>
      </c>
      <c r="AQ159" s="6">
        <v>12475.269222438632</v>
      </c>
      <c r="AR159" s="6">
        <v>2713.0054108422632</v>
      </c>
      <c r="AS159" s="6">
        <v>1715.0927216407936</v>
      </c>
      <c r="AT159" s="6">
        <v>1753.9975880369839</v>
      </c>
      <c r="AU159" s="6">
        <v>1888.1117930041414</v>
      </c>
      <c r="AV159" s="6">
        <v>8070.207513524183</v>
      </c>
      <c r="AW159" s="6">
        <v>4405.0617089144489</v>
      </c>
      <c r="AX159" s="27">
        <v>4.0083020383561676</v>
      </c>
      <c r="AY159" s="27">
        <v>4.468779123287673</v>
      </c>
      <c r="AZ159">
        <v>275</v>
      </c>
      <c r="BA159" s="9">
        <v>9</v>
      </c>
      <c r="BB159" s="4">
        <v>122</v>
      </c>
      <c r="BC159" s="9">
        <v>6</v>
      </c>
      <c r="BD159" s="9">
        <v>4</v>
      </c>
      <c r="BE159" s="4">
        <v>153</v>
      </c>
      <c r="BF159" s="9">
        <v>9</v>
      </c>
      <c r="BG159" s="9">
        <v>10</v>
      </c>
      <c r="BH159" s="24">
        <v>474.91539066222327</v>
      </c>
      <c r="BI159" s="24">
        <v>321.37310322348458</v>
      </c>
      <c r="BJ159" s="9">
        <v>8</v>
      </c>
      <c r="BK159" s="30">
        <v>33.325024849315035</v>
      </c>
      <c r="BL159" s="15">
        <v>4.3545114652054808</v>
      </c>
      <c r="BM159" s="15">
        <v>6857.7551101102181</v>
      </c>
      <c r="BN159" s="36">
        <v>114</v>
      </c>
      <c r="BO159" s="9">
        <v>0</v>
      </c>
      <c r="BP159" s="20">
        <v>1.8191476688992076</v>
      </c>
      <c r="BQ159" s="20">
        <v>109.43218616174238</v>
      </c>
    </row>
    <row r="160" spans="1:69" x14ac:dyDescent="0.25">
      <c r="A160" s="43">
        <v>41024</v>
      </c>
      <c r="B160" s="17">
        <v>2012</v>
      </c>
      <c r="C160" s="4">
        <v>4</v>
      </c>
      <c r="D160" s="4">
        <v>4</v>
      </c>
      <c r="E160" s="5">
        <v>0.6</v>
      </c>
      <c r="F160" s="5">
        <v>0.76</v>
      </c>
      <c r="G160" s="10">
        <v>1.7342465753424889</v>
      </c>
      <c r="H160" s="17">
        <v>112</v>
      </c>
      <c r="I160" s="9">
        <v>192</v>
      </c>
      <c r="J160" s="14">
        <v>1.7142857142857142</v>
      </c>
      <c r="K160" s="5">
        <v>0.42666666666666669</v>
      </c>
      <c r="L160" s="21">
        <v>99.2001719765167</v>
      </c>
      <c r="M160" s="9">
        <v>36</v>
      </c>
      <c r="N160" s="9">
        <v>44</v>
      </c>
      <c r="O160" s="9">
        <v>17</v>
      </c>
      <c r="P160" s="9">
        <v>54</v>
      </c>
      <c r="Q160" s="20">
        <v>37.583645457534281</v>
      </c>
      <c r="R160" s="20">
        <v>50.951241784109641</v>
      </c>
      <c r="S160" s="20">
        <v>17.55682886136988</v>
      </c>
      <c r="T160" s="6">
        <v>11110.419261369871</v>
      </c>
      <c r="U160" s="6">
        <v>1227.8510485479464</v>
      </c>
      <c r="V160" s="6">
        <v>2011.867811096547</v>
      </c>
      <c r="W160" s="6">
        <v>2723.331690345206</v>
      </c>
      <c r="X160" s="6">
        <v>945.06973526268462</v>
      </c>
      <c r="Y160" s="6">
        <v>6658.0010732133806</v>
      </c>
      <c r="Z160" s="6">
        <v>3006.6916366027426</v>
      </c>
      <c r="AA160" s="6">
        <v>866.17111032986384</v>
      </c>
      <c r="AB160" s="6">
        <v>948.06875851397342</v>
      </c>
      <c r="AC160" s="6">
        <v>1168.7266340107271</v>
      </c>
      <c r="AD160" s="6">
        <v>983.52028167237643</v>
      </c>
      <c r="AE160" s="6">
        <v>366.28533692013792</v>
      </c>
      <c r="AF160" s="6">
        <v>2302.3992528433382</v>
      </c>
      <c r="AG160" s="6">
        <v>326.02218608219169</v>
      </c>
      <c r="AH160" s="6">
        <v>1269.462102969864</v>
      </c>
      <c r="AI160" s="6">
        <v>2150.7759149589047</v>
      </c>
      <c r="AJ160" s="6">
        <v>1007.2129536000009</v>
      </c>
      <c r="AK160" s="6">
        <v>1224.0562727388033</v>
      </c>
      <c r="AL160" s="6">
        <v>1109.9765791907932</v>
      </c>
      <c r="AM160" s="6">
        <v>377.77476653297174</v>
      </c>
      <c r="AN160" s="6">
        <v>2041.6655391483937</v>
      </c>
      <c r="AO160" s="6">
        <v>21912.674972975357</v>
      </c>
      <c r="AP160" s="6">
        <v>10910.609107770248</v>
      </c>
      <c r="AQ160" s="6">
        <v>11002.065865205113</v>
      </c>
      <c r="AR160" s="6">
        <v>2683.0018771646123</v>
      </c>
      <c r="AS160" s="6">
        <v>1691.7260364891722</v>
      </c>
      <c r="AT160" s="6">
        <v>1737.8874544022417</v>
      </c>
      <c r="AU160" s="6">
        <v>1840.6356466191614</v>
      </c>
      <c r="AV160" s="6">
        <v>7953.2510146751883</v>
      </c>
      <c r="AW160" s="6">
        <v>3048.8148505299214</v>
      </c>
      <c r="AX160" s="27">
        <v>4.0829610739726059</v>
      </c>
      <c r="AY160" s="27">
        <v>4.4056757397260302</v>
      </c>
      <c r="AZ160">
        <v>263</v>
      </c>
      <c r="BA160" s="9">
        <v>8</v>
      </c>
      <c r="BB160" s="4">
        <v>112</v>
      </c>
      <c r="BC160" s="9">
        <v>6</v>
      </c>
      <c r="BD160" s="9">
        <v>4</v>
      </c>
      <c r="BE160" s="4">
        <v>151</v>
      </c>
      <c r="BF160" s="9">
        <v>9</v>
      </c>
      <c r="BG160" s="9">
        <v>9</v>
      </c>
      <c r="BH160" s="24">
        <v>507.16689613432482</v>
      </c>
      <c r="BI160" s="24">
        <v>300.22238772753872</v>
      </c>
      <c r="BJ160" s="9">
        <v>8</v>
      </c>
      <c r="BK160" s="30">
        <v>31.159140465753392</v>
      </c>
      <c r="BL160" s="15">
        <v>4.2182971254794532</v>
      </c>
      <c r="BM160" s="15">
        <v>6963.2300529400654</v>
      </c>
      <c r="BN160" s="36">
        <v>114</v>
      </c>
      <c r="BO160" s="9">
        <v>0</v>
      </c>
      <c r="BP160" s="20">
        <v>1.5800233198614113</v>
      </c>
      <c r="BQ160" s="20">
        <v>96.50934969478169</v>
      </c>
    </row>
    <row r="161" spans="1:69" x14ac:dyDescent="0.25">
      <c r="A161" s="43">
        <v>41023</v>
      </c>
      <c r="B161" s="17">
        <v>2012</v>
      </c>
      <c r="C161" s="4">
        <v>4</v>
      </c>
      <c r="D161" s="4">
        <v>3</v>
      </c>
      <c r="E161" s="5">
        <v>0.6</v>
      </c>
      <c r="F161" s="5">
        <v>0.6</v>
      </c>
      <c r="G161" s="10">
        <v>1.7315068493150916</v>
      </c>
      <c r="H161" s="17">
        <v>91</v>
      </c>
      <c r="I161" s="9">
        <v>152</v>
      </c>
      <c r="J161" s="14">
        <v>1.6703296703296704</v>
      </c>
      <c r="K161" s="5">
        <v>0.33777777777777779</v>
      </c>
      <c r="L161" s="21">
        <v>97.18031645943104</v>
      </c>
      <c r="M161" s="9">
        <v>28</v>
      </c>
      <c r="N161" s="9">
        <v>34</v>
      </c>
      <c r="O161" s="9">
        <v>14</v>
      </c>
      <c r="P161" s="9">
        <v>40</v>
      </c>
      <c r="Q161" s="20">
        <v>36.002476316394194</v>
      </c>
      <c r="R161" s="20">
        <v>46.571808424579281</v>
      </c>
      <c r="S161" s="20">
        <v>17.829436039890425</v>
      </c>
      <c r="T161" s="6">
        <v>8843.4087978082243</v>
      </c>
      <c r="U161" s="6">
        <v>1044.4944526027407</v>
      </c>
      <c r="V161" s="6">
        <v>1477.1993487780817</v>
      </c>
      <c r="W161" s="6">
        <v>2707.4029413698631</v>
      </c>
      <c r="X161" s="6">
        <v>771.42961404493121</v>
      </c>
      <c r="Y161" s="6">
        <v>4931.8713462180895</v>
      </c>
      <c r="Z161" s="6">
        <v>2232.15353161644</v>
      </c>
      <c r="AA161" s="6">
        <v>652.00531794410995</v>
      </c>
      <c r="AB161" s="6">
        <v>713.17744159561698</v>
      </c>
      <c r="AC161" s="6">
        <v>931.08970832197133</v>
      </c>
      <c r="AD161" s="6">
        <v>986.39806672110376</v>
      </c>
      <c r="AE161" s="6">
        <v>279.33347099271271</v>
      </c>
      <c r="AF161" s="6">
        <v>1400.515045120379</v>
      </c>
      <c r="AG161" s="6">
        <v>282.30572712328762</v>
      </c>
      <c r="AH161" s="6">
        <v>1050.9622678794528</v>
      </c>
      <c r="AI161" s="6">
        <v>1717.9603024657536</v>
      </c>
      <c r="AJ161" s="6">
        <v>762.96938538082247</v>
      </c>
      <c r="AK161" s="6">
        <v>973.2434156565987</v>
      </c>
      <c r="AL161" s="6">
        <v>1191.2828765577244</v>
      </c>
      <c r="AM161" s="6">
        <v>302.02150781102756</v>
      </c>
      <c r="AN161" s="6">
        <v>1347.649882823966</v>
      </c>
      <c r="AO161" s="6">
        <v>17299.437224416451</v>
      </c>
      <c r="AP161" s="6">
        <v>9619.4009502540139</v>
      </c>
      <c r="AQ161" s="6">
        <v>7680.036274162434</v>
      </c>
      <c r="AR161" s="6">
        <v>2643.049296633938</v>
      </c>
      <c r="AS161" s="6">
        <v>1469.9459215600025</v>
      </c>
      <c r="AT161" s="6">
        <v>1629.6029863935898</v>
      </c>
      <c r="AU161" s="6">
        <v>1702.8724124172679</v>
      </c>
      <c r="AV161" s="6">
        <v>7445.4706170047984</v>
      </c>
      <c r="AW161" s="6">
        <v>234.56565715763918</v>
      </c>
      <c r="AX161" s="27">
        <v>3.9782897753424691</v>
      </c>
      <c r="AY161" s="27">
        <v>4.4278172054794549</v>
      </c>
      <c r="AZ161">
        <v>207</v>
      </c>
      <c r="BA161" s="9">
        <v>6</v>
      </c>
      <c r="BB161" s="4">
        <v>91</v>
      </c>
      <c r="BC161" s="9">
        <v>5</v>
      </c>
      <c r="BD161" s="9">
        <v>3</v>
      </c>
      <c r="BE161" s="4">
        <v>116</v>
      </c>
      <c r="BF161" s="9">
        <v>6</v>
      </c>
      <c r="BG161" s="9">
        <v>8</v>
      </c>
      <c r="BH161" s="24">
        <v>435.6951124565166</v>
      </c>
      <c r="BI161" s="24">
        <v>265.13359865949161</v>
      </c>
      <c r="BJ161" s="9">
        <v>6</v>
      </c>
      <c r="BK161" s="30">
        <v>31.292683397260241</v>
      </c>
      <c r="BL161" s="15">
        <v>4.2971694926027411</v>
      </c>
      <c r="BM161" s="15">
        <v>6999.5233219558413</v>
      </c>
      <c r="BN161" s="36">
        <v>114</v>
      </c>
      <c r="BO161" s="9">
        <v>0</v>
      </c>
      <c r="BP161" s="20">
        <v>1.0972227565942934</v>
      </c>
      <c r="BQ161" s="20">
        <v>67.368739247038889</v>
      </c>
    </row>
    <row r="162" spans="1:69" x14ac:dyDescent="0.25">
      <c r="A162" s="43">
        <v>41022</v>
      </c>
      <c r="B162" s="17">
        <v>2012</v>
      </c>
      <c r="C162" s="4">
        <v>4</v>
      </c>
      <c r="D162" s="4">
        <v>2</v>
      </c>
      <c r="E162" s="5">
        <v>0.6</v>
      </c>
      <c r="F162" s="5">
        <v>0.6</v>
      </c>
      <c r="G162" s="10">
        <v>1.7287671232876942</v>
      </c>
      <c r="H162" s="17">
        <v>86</v>
      </c>
      <c r="I162" s="9">
        <v>144</v>
      </c>
      <c r="J162" s="14">
        <v>1.6744186046511629</v>
      </c>
      <c r="K162" s="5">
        <v>0.32</v>
      </c>
      <c r="L162" s="21">
        <v>105.88689106084747</v>
      </c>
      <c r="M162" s="9">
        <v>27</v>
      </c>
      <c r="N162" s="9">
        <v>32</v>
      </c>
      <c r="O162" s="9">
        <v>12</v>
      </c>
      <c r="P162" s="9">
        <v>38</v>
      </c>
      <c r="Q162" s="20">
        <v>34.961444851636898</v>
      </c>
      <c r="R162" s="20">
        <v>51.787520876712371</v>
      </c>
      <c r="S162" s="20">
        <v>18.652258795328059</v>
      </c>
      <c r="T162" s="6">
        <v>9106.2726312328832</v>
      </c>
      <c r="U162" s="6">
        <v>1019.9570202739734</v>
      </c>
      <c r="V162" s="6">
        <v>1551.8728605106844</v>
      </c>
      <c r="W162" s="6">
        <v>2746.9422325479459</v>
      </c>
      <c r="X162" s="6">
        <v>776.81467939068466</v>
      </c>
      <c r="Y162" s="6">
        <v>5050.5998790575422</v>
      </c>
      <c r="Z162" s="6">
        <v>2062.7252462465772</v>
      </c>
      <c r="AA162" s="6">
        <v>621.45025052054848</v>
      </c>
      <c r="AB162" s="6">
        <v>708.78583422246629</v>
      </c>
      <c r="AC162" s="6">
        <v>969.29692875813043</v>
      </c>
      <c r="AD162" s="6">
        <v>924.35749124730103</v>
      </c>
      <c r="AE162" s="6">
        <v>295.0929744793595</v>
      </c>
      <c r="AF162" s="6">
        <v>1204.2139365048013</v>
      </c>
      <c r="AG162" s="6">
        <v>251.40768815342463</v>
      </c>
      <c r="AH162" s="6">
        <v>959.7029838904117</v>
      </c>
      <c r="AI162" s="6">
        <v>1585.6015324931509</v>
      </c>
      <c r="AJ162" s="6">
        <v>705.74209052054857</v>
      </c>
      <c r="AK162" s="6">
        <v>969.3018500522071</v>
      </c>
      <c r="AL162" s="6">
        <v>1137.0269758478573</v>
      </c>
      <c r="AM162" s="6">
        <v>300.57755656125977</v>
      </c>
      <c r="AN162" s="6">
        <v>1095.5479125962113</v>
      </c>
      <c r="AO162" s="6">
        <v>17021.645277553984</v>
      </c>
      <c r="AP162" s="6">
        <v>9671.2835493954299</v>
      </c>
      <c r="AQ162" s="6">
        <v>7350.3617281585548</v>
      </c>
      <c r="AR162" s="6">
        <v>2635.9489259561901</v>
      </c>
      <c r="AS162" s="6">
        <v>1448.8017547828836</v>
      </c>
      <c r="AT162" s="6">
        <v>1616.6724165563942</v>
      </c>
      <c r="AU162" s="6">
        <v>1728.3089429150841</v>
      </c>
      <c r="AV162" s="6">
        <v>7429.7320402105524</v>
      </c>
      <c r="AW162" s="6">
        <v>-79.370312051998553</v>
      </c>
      <c r="AX162" s="27">
        <v>4.1655179835616476</v>
      </c>
      <c r="AY162" s="27">
        <v>4.2929512397260297</v>
      </c>
      <c r="AZ162">
        <v>195</v>
      </c>
      <c r="BA162" s="9">
        <v>6</v>
      </c>
      <c r="BB162" s="4">
        <v>86</v>
      </c>
      <c r="BC162" s="9">
        <v>4</v>
      </c>
      <c r="BD162" s="9">
        <v>3</v>
      </c>
      <c r="BE162" s="4">
        <v>109</v>
      </c>
      <c r="BF162" s="9">
        <v>6</v>
      </c>
      <c r="BG162" s="9">
        <v>7</v>
      </c>
      <c r="BH162" s="24">
        <v>413.1326558970373</v>
      </c>
      <c r="BI162" s="24">
        <v>261.04326723213103</v>
      </c>
      <c r="BJ162" s="9">
        <v>5</v>
      </c>
      <c r="BK162" s="30">
        <v>32.851780356164348</v>
      </c>
      <c r="BL162" s="15">
        <v>4.2663066608219191</v>
      </c>
      <c r="BM162" s="15">
        <v>6917.0858404080554</v>
      </c>
      <c r="BN162" s="36">
        <v>114</v>
      </c>
      <c r="BO162" s="9">
        <v>0</v>
      </c>
      <c r="BP162" s="20">
        <v>1.0626385009160071</v>
      </c>
      <c r="BQ162" s="20">
        <v>64.476857264548727</v>
      </c>
    </row>
    <row r="163" spans="1:69" x14ac:dyDescent="0.25">
      <c r="A163" s="43">
        <v>41021</v>
      </c>
      <c r="B163" s="17">
        <v>2012</v>
      </c>
      <c r="C163" s="4">
        <v>4</v>
      </c>
      <c r="D163" s="4">
        <v>1</v>
      </c>
      <c r="E163" s="5">
        <v>0.6</v>
      </c>
      <c r="F163" s="5">
        <v>0.64</v>
      </c>
      <c r="G163" s="10">
        <v>1.7260273972602969</v>
      </c>
      <c r="H163" s="17">
        <v>94</v>
      </c>
      <c r="I163" s="9">
        <v>153</v>
      </c>
      <c r="J163" s="14">
        <v>1.6276595744680851</v>
      </c>
      <c r="K163" s="5">
        <v>0.34</v>
      </c>
      <c r="L163" s="21">
        <v>101.05689163509186</v>
      </c>
      <c r="M163" s="9">
        <v>26</v>
      </c>
      <c r="N163" s="9">
        <v>33</v>
      </c>
      <c r="O163" s="9">
        <v>13</v>
      </c>
      <c r="P163" s="9">
        <v>43</v>
      </c>
      <c r="Q163" s="20">
        <v>37.492032245182294</v>
      </c>
      <c r="R163" s="20">
        <v>54.01589502802954</v>
      </c>
      <c r="S163" s="20">
        <v>16.970565969289598</v>
      </c>
      <c r="T163" s="6">
        <v>9499.3478136986341</v>
      </c>
      <c r="U163" s="6">
        <v>1039.0116295890421</v>
      </c>
      <c r="V163" s="6">
        <v>1585.532234485479</v>
      </c>
      <c r="W163" s="6">
        <v>2532.9227809315071</v>
      </c>
      <c r="X163" s="6">
        <v>855.61430857643825</v>
      </c>
      <c r="Y163" s="6">
        <v>5564.2901192942518</v>
      </c>
      <c r="Z163" s="6">
        <v>2212.0299024657552</v>
      </c>
      <c r="AA163" s="6">
        <v>702.20663536438406</v>
      </c>
      <c r="AB163" s="6">
        <v>729.73433667945267</v>
      </c>
      <c r="AC163" s="6">
        <v>946.54727993226334</v>
      </c>
      <c r="AD163" s="6">
        <v>930.14355095335225</v>
      </c>
      <c r="AE163" s="6">
        <v>294.36811373264356</v>
      </c>
      <c r="AF163" s="6">
        <v>1472.9119298913329</v>
      </c>
      <c r="AG163" s="6">
        <v>276.05945095890405</v>
      </c>
      <c r="AH163" s="6">
        <v>993.85714849315127</v>
      </c>
      <c r="AI163" s="6">
        <v>1669.2478150684933</v>
      </c>
      <c r="AJ163" s="6">
        <v>781.96336569863092</v>
      </c>
      <c r="AK163" s="6">
        <v>1051.7605687704286</v>
      </c>
      <c r="AL163" s="6">
        <v>1149.3943524117012</v>
      </c>
      <c r="AM163" s="6">
        <v>303.60168489176226</v>
      </c>
      <c r="AN163" s="6">
        <v>1216.3711741452878</v>
      </c>
      <c r="AO163" s="6">
        <v>17903.458098016446</v>
      </c>
      <c r="AP163" s="6">
        <v>9649.8848746855747</v>
      </c>
      <c r="AQ163" s="6">
        <v>8253.5732233308718</v>
      </c>
      <c r="AR163" s="6">
        <v>2645.9407258397205</v>
      </c>
      <c r="AS163" s="6">
        <v>1540.9880957963828</v>
      </c>
      <c r="AT163" s="6">
        <v>1647.1453564198382</v>
      </c>
      <c r="AU163" s="6">
        <v>1748.1252810730784</v>
      </c>
      <c r="AV163" s="6">
        <v>7582.1994591290204</v>
      </c>
      <c r="AW163" s="6">
        <v>671.37376420185137</v>
      </c>
      <c r="AX163" s="27">
        <v>4.2651532602739763</v>
      </c>
      <c r="AY163" s="27">
        <v>4.6066577397260291</v>
      </c>
      <c r="AZ163">
        <v>209</v>
      </c>
      <c r="BA163" s="9">
        <v>6</v>
      </c>
      <c r="BB163" s="4">
        <v>94</v>
      </c>
      <c r="BC163" s="9">
        <v>5</v>
      </c>
      <c r="BD163" s="9">
        <v>3</v>
      </c>
      <c r="BE163" s="4">
        <v>115</v>
      </c>
      <c r="BF163" s="9">
        <v>7</v>
      </c>
      <c r="BG163" s="9">
        <v>8</v>
      </c>
      <c r="BH163" s="24">
        <v>423.32504885050423</v>
      </c>
      <c r="BI163" s="24">
        <v>283.18160147194681</v>
      </c>
      <c r="BJ163" s="9">
        <v>6</v>
      </c>
      <c r="BK163" s="30">
        <v>33.504007945205444</v>
      </c>
      <c r="BL163" s="15">
        <v>4.2881145643835632</v>
      </c>
      <c r="BM163" s="15">
        <v>6729.2132649683372</v>
      </c>
      <c r="BN163" s="36">
        <v>114</v>
      </c>
      <c r="BO163" s="9">
        <v>0</v>
      </c>
      <c r="BP163" s="20">
        <v>1.2265287037785251</v>
      </c>
      <c r="BQ163" s="20">
        <v>72.399765116937473</v>
      </c>
    </row>
    <row r="164" spans="1:69" x14ac:dyDescent="0.25">
      <c r="A164" s="43">
        <v>41020</v>
      </c>
      <c r="B164" s="17">
        <v>2012</v>
      </c>
      <c r="C164" s="4">
        <v>4</v>
      </c>
      <c r="D164" s="4">
        <v>7</v>
      </c>
      <c r="E164" s="5">
        <v>0.6</v>
      </c>
      <c r="F164" s="5">
        <v>0.95</v>
      </c>
      <c r="G164" s="10">
        <v>1.7232876712328995</v>
      </c>
      <c r="H164" s="17">
        <v>138</v>
      </c>
      <c r="I164" s="9">
        <v>229</v>
      </c>
      <c r="J164" s="14">
        <v>1.6594202898550725</v>
      </c>
      <c r="K164" s="5">
        <v>0.50888888888888884</v>
      </c>
      <c r="L164" s="21">
        <v>102.17023561643842</v>
      </c>
      <c r="M164" s="9">
        <v>40</v>
      </c>
      <c r="N164" s="9">
        <v>52</v>
      </c>
      <c r="O164" s="9">
        <v>20</v>
      </c>
      <c r="P164" s="9">
        <v>63</v>
      </c>
      <c r="Q164" s="20">
        <v>37.287189188802884</v>
      </c>
      <c r="R164" s="20">
        <v>49.454466773917844</v>
      </c>
      <c r="S164" s="20">
        <v>18.440726864031326</v>
      </c>
      <c r="T164" s="6">
        <v>14099.492515068501</v>
      </c>
      <c r="U164" s="6">
        <v>1635.4507463013715</v>
      </c>
      <c r="V164" s="6">
        <v>2365.6608178323281</v>
      </c>
      <c r="W164" s="6">
        <v>2522.2833310684937</v>
      </c>
      <c r="X164" s="6">
        <v>1171.7283850520546</v>
      </c>
      <c r="Y164" s="6">
        <v>9675.2707274169989</v>
      </c>
      <c r="Z164" s="6">
        <v>3430.4214053698656</v>
      </c>
      <c r="AA164" s="6">
        <v>989.08933547835682</v>
      </c>
      <c r="AB164" s="6">
        <v>1161.7657924339735</v>
      </c>
      <c r="AC164" s="6">
        <v>1514.1819540796535</v>
      </c>
      <c r="AD164" s="6">
        <v>932.05378328525376</v>
      </c>
      <c r="AE164" s="6">
        <v>433.39897625004022</v>
      </c>
      <c r="AF164" s="6">
        <v>2701.6418196672494</v>
      </c>
      <c r="AG164" s="6">
        <v>399.02015909589034</v>
      </c>
      <c r="AH164" s="6">
        <v>1501.2939050082205</v>
      </c>
      <c r="AI164" s="6">
        <v>2465.0380510136993</v>
      </c>
      <c r="AJ164" s="6">
        <v>1163.2198172054802</v>
      </c>
      <c r="AK164" s="6">
        <v>1606.3829588639628</v>
      </c>
      <c r="AL164" s="6">
        <v>1164.0518374159017</v>
      </c>
      <c r="AM164" s="6">
        <v>461.23490502551914</v>
      </c>
      <c r="AN164" s="6">
        <v>2296.9022310179066</v>
      </c>
      <c r="AO164" s="6">
        <v>26844.791726975363</v>
      </c>
      <c r="AP164" s="6">
        <v>12170.976948873209</v>
      </c>
      <c r="AQ164" s="6">
        <v>14673.814778102154</v>
      </c>
      <c r="AR164" s="6">
        <v>2764.4129116153463</v>
      </c>
      <c r="AS164" s="6">
        <v>1891.002700325751</v>
      </c>
      <c r="AT164" s="6">
        <v>1874.5572651086977</v>
      </c>
      <c r="AU164" s="6">
        <v>1945.3245209164002</v>
      </c>
      <c r="AV164" s="6">
        <v>8475.2973979661947</v>
      </c>
      <c r="AW164" s="6">
        <v>6198.5173801359597</v>
      </c>
      <c r="AX164" s="27">
        <v>4.1771705424657561</v>
      </c>
      <c r="AY164" s="27">
        <v>4.7005455890410976</v>
      </c>
      <c r="AZ164">
        <v>313</v>
      </c>
      <c r="BA164" s="9">
        <v>10</v>
      </c>
      <c r="BB164" s="4">
        <v>138</v>
      </c>
      <c r="BC164" s="9">
        <v>8</v>
      </c>
      <c r="BD164" s="9">
        <v>4</v>
      </c>
      <c r="BE164" s="4">
        <v>175</v>
      </c>
      <c r="BF164" s="9">
        <v>10</v>
      </c>
      <c r="BG164" s="9">
        <v>10</v>
      </c>
      <c r="BH164" s="24">
        <v>526.92804643068484</v>
      </c>
      <c r="BI164" s="24">
        <v>329.10111012742254</v>
      </c>
      <c r="BJ164" s="9">
        <v>10</v>
      </c>
      <c r="BK164" s="30">
        <v>31.887948821917774</v>
      </c>
      <c r="BL164" s="15">
        <v>4.4898668416438365</v>
      </c>
      <c r="BM164" s="15">
        <v>6829.9192810619261</v>
      </c>
      <c r="BN164" s="36">
        <v>114</v>
      </c>
      <c r="BO164" s="9">
        <v>0</v>
      </c>
      <c r="BP164" s="20">
        <v>2.1484609369820618</v>
      </c>
      <c r="BQ164" s="20">
        <v>128.71767349212416</v>
      </c>
    </row>
    <row r="165" spans="1:69" x14ac:dyDescent="0.25">
      <c r="A165" s="43">
        <v>41019</v>
      </c>
      <c r="B165" s="17">
        <v>2012</v>
      </c>
      <c r="C165" s="4">
        <v>4</v>
      </c>
      <c r="D165" s="4">
        <v>6</v>
      </c>
      <c r="E165" s="5">
        <v>0.6</v>
      </c>
      <c r="F165" s="5">
        <v>1</v>
      </c>
      <c r="G165" s="10">
        <v>1.7205479452055021</v>
      </c>
      <c r="H165" s="17">
        <v>157</v>
      </c>
      <c r="I165" s="9">
        <v>252</v>
      </c>
      <c r="J165" s="14">
        <v>1.605095541401274</v>
      </c>
      <c r="K165" s="5">
        <v>0.56000000000000005</v>
      </c>
      <c r="L165" s="21">
        <v>101.27669138818609</v>
      </c>
      <c r="M165" s="9">
        <v>46</v>
      </c>
      <c r="N165" s="9">
        <v>55</v>
      </c>
      <c r="O165" s="9">
        <v>22</v>
      </c>
      <c r="P165" s="9">
        <v>66</v>
      </c>
      <c r="Q165" s="20">
        <v>35.990641503865483</v>
      </c>
      <c r="R165" s="20">
        <v>52.915639715865545</v>
      </c>
      <c r="S165" s="20">
        <v>18.506810858480716</v>
      </c>
      <c r="T165" s="6">
        <v>15900.440547945216</v>
      </c>
      <c r="U165" s="6">
        <v>1736.5578082191798</v>
      </c>
      <c r="V165" s="6">
        <v>2520.7146881753411</v>
      </c>
      <c r="W165" s="6">
        <v>2596.1583065424661</v>
      </c>
      <c r="X165" s="6">
        <v>1331.844135978082</v>
      </c>
      <c r="Y165" s="6">
        <v>11188.281225468507</v>
      </c>
      <c r="Z165" s="6">
        <v>3635.0547918904135</v>
      </c>
      <c r="AA165" s="6">
        <v>1164.144073749042</v>
      </c>
      <c r="AB165" s="6">
        <v>1221.4495166597271</v>
      </c>
      <c r="AC165" s="6">
        <v>1508.5678968565492</v>
      </c>
      <c r="AD165" s="6">
        <v>951.40306097164364</v>
      </c>
      <c r="AE165" s="6">
        <v>446.37312165438925</v>
      </c>
      <c r="AF165" s="6">
        <v>3114.3043028166003</v>
      </c>
      <c r="AG165" s="6">
        <v>440.00025179178073</v>
      </c>
      <c r="AH165" s="6">
        <v>1646.861629019179</v>
      </c>
      <c r="AI165" s="6">
        <v>2946.579800547946</v>
      </c>
      <c r="AJ165" s="6">
        <v>1356.1964943780833</v>
      </c>
      <c r="AK165" s="6">
        <v>1654.8384855596914</v>
      </c>
      <c r="AL165" s="6">
        <v>1192.4749761702353</v>
      </c>
      <c r="AM165" s="6">
        <v>461.34187297502683</v>
      </c>
      <c r="AN165" s="6">
        <v>3080.9828410320347</v>
      </c>
      <c r="AO165" s="6">
        <v>30047.284914200565</v>
      </c>
      <c r="AP165" s="6">
        <v>12663.716544883422</v>
      </c>
      <c r="AQ165" s="6">
        <v>17383.568369317141</v>
      </c>
      <c r="AR165" s="6">
        <v>2769.70278447797</v>
      </c>
      <c r="AS165" s="6">
        <v>1916.2881300352526</v>
      </c>
      <c r="AT165" s="6">
        <v>1867.8317529587353</v>
      </c>
      <c r="AU165" s="6">
        <v>2005.8278531810956</v>
      </c>
      <c r="AV165" s="6">
        <v>8559.6505206530528</v>
      </c>
      <c r="AW165" s="6">
        <v>8823.9178486640922</v>
      </c>
      <c r="AX165" s="27">
        <v>3.972490421917811</v>
      </c>
      <c r="AY165" s="27">
        <v>4.6867820547945218</v>
      </c>
      <c r="AZ165">
        <v>346</v>
      </c>
      <c r="BA165" s="9">
        <v>12</v>
      </c>
      <c r="BB165" s="4">
        <v>157</v>
      </c>
      <c r="BC165" s="9">
        <v>9</v>
      </c>
      <c r="BD165" s="9">
        <v>5</v>
      </c>
      <c r="BE165" s="4">
        <v>189</v>
      </c>
      <c r="BF165" s="9">
        <v>11</v>
      </c>
      <c r="BG165" s="9">
        <v>12</v>
      </c>
      <c r="BH165" s="24">
        <v>575.04483967988813</v>
      </c>
      <c r="BI165" s="24">
        <v>353.68208374655757</v>
      </c>
      <c r="BJ165" s="9">
        <v>10</v>
      </c>
      <c r="BK165" s="30">
        <v>31.276205205479421</v>
      </c>
      <c r="BL165" s="15">
        <v>4.546776363835618</v>
      </c>
      <c r="BM165" s="15">
        <v>6955.7985712667214</v>
      </c>
      <c r="BN165" s="36">
        <v>114</v>
      </c>
      <c r="BO165" s="9">
        <v>0</v>
      </c>
      <c r="BP165" s="20">
        <v>2.4991477529446944</v>
      </c>
      <c r="BQ165" s="20">
        <v>152.48744183611527</v>
      </c>
    </row>
    <row r="166" spans="1:69" x14ac:dyDescent="0.25">
      <c r="A166" s="43">
        <v>41018</v>
      </c>
      <c r="B166" s="17">
        <v>2012</v>
      </c>
      <c r="C166" s="4">
        <v>4</v>
      </c>
      <c r="D166" s="4">
        <v>5</v>
      </c>
      <c r="E166" s="5">
        <v>0.6</v>
      </c>
      <c r="F166" s="5">
        <v>0.82</v>
      </c>
      <c r="G166" s="10">
        <v>1.7178082191781048</v>
      </c>
      <c r="H166" s="17">
        <v>124</v>
      </c>
      <c r="I166" s="9">
        <v>206</v>
      </c>
      <c r="J166" s="14">
        <v>1.6612903225806452</v>
      </c>
      <c r="K166" s="5">
        <v>0.45777777777777778</v>
      </c>
      <c r="L166" s="21">
        <v>102.13586057445876</v>
      </c>
      <c r="M166" s="9">
        <v>37</v>
      </c>
      <c r="N166" s="9">
        <v>46</v>
      </c>
      <c r="O166" s="9">
        <v>17</v>
      </c>
      <c r="P166" s="9">
        <v>54</v>
      </c>
      <c r="Q166" s="20">
        <v>35.871960241624059</v>
      </c>
      <c r="R166" s="20">
        <v>56.080405358775231</v>
      </c>
      <c r="S166" s="20">
        <v>17.927200455890425</v>
      </c>
      <c r="T166" s="6">
        <v>12664.846711232887</v>
      </c>
      <c r="U166" s="6">
        <v>1400.1835818082204</v>
      </c>
      <c r="V166" s="6">
        <v>2010.8515084905193</v>
      </c>
      <c r="W166" s="6">
        <v>2659.4649949808218</v>
      </c>
      <c r="X166" s="6">
        <v>1094.2326934934792</v>
      </c>
      <c r="Y166" s="6">
        <v>8300.4810960762879</v>
      </c>
      <c r="Z166" s="6">
        <v>2977.372700054797</v>
      </c>
      <c r="AA166" s="6">
        <v>953.36689109917893</v>
      </c>
      <c r="AB166" s="6">
        <v>968.068824618083</v>
      </c>
      <c r="AC166" s="6">
        <v>1324.8837010618827</v>
      </c>
      <c r="AD166" s="6">
        <v>955.25017538732163</v>
      </c>
      <c r="AE166" s="6">
        <v>392.17938665262079</v>
      </c>
      <c r="AF166" s="6">
        <v>2226.4951526702334</v>
      </c>
      <c r="AG166" s="6">
        <v>352.03973464109578</v>
      </c>
      <c r="AH166" s="6">
        <v>1415.4559484493159</v>
      </c>
      <c r="AI166" s="6">
        <v>2346.4141938630141</v>
      </c>
      <c r="AJ166" s="6">
        <v>1072.5938919452065</v>
      </c>
      <c r="AK166" s="6">
        <v>1375.7881383821752</v>
      </c>
      <c r="AL166" s="6">
        <v>1173.8394418733233</v>
      </c>
      <c r="AM166" s="6">
        <v>382.27424352564486</v>
      </c>
      <c r="AN166" s="6">
        <v>2254.6019451174889</v>
      </c>
      <c r="AO166" s="6">
        <v>24150.342477711798</v>
      </c>
      <c r="AP166" s="6">
        <v>11368.764283847788</v>
      </c>
      <c r="AQ166" s="6">
        <v>12781.57819386401</v>
      </c>
      <c r="AR166" s="6">
        <v>2719.4918611475855</v>
      </c>
      <c r="AS166" s="6">
        <v>1766.3800964202687</v>
      </c>
      <c r="AT166" s="6">
        <v>1779.6000077532462</v>
      </c>
      <c r="AU166" s="6">
        <v>1845.2082619666601</v>
      </c>
      <c r="AV166" s="6">
        <v>8110.6802272877603</v>
      </c>
      <c r="AW166" s="6">
        <v>4670.8979665762499</v>
      </c>
      <c r="AX166" s="27">
        <v>4.3763769863013744</v>
      </c>
      <c r="AY166" s="27">
        <v>4.3546091164383585</v>
      </c>
      <c r="AZ166">
        <v>278</v>
      </c>
      <c r="BA166" s="9">
        <v>9</v>
      </c>
      <c r="BB166" s="4">
        <v>124</v>
      </c>
      <c r="BC166" s="9">
        <v>7</v>
      </c>
      <c r="BD166" s="9">
        <v>4</v>
      </c>
      <c r="BE166" s="4">
        <v>154</v>
      </c>
      <c r="BF166" s="9">
        <v>9</v>
      </c>
      <c r="BG166" s="9">
        <v>10</v>
      </c>
      <c r="BH166" s="24">
        <v>511.3712997307502</v>
      </c>
      <c r="BI166" s="24">
        <v>329.70098700606934</v>
      </c>
      <c r="BJ166" s="9">
        <v>8</v>
      </c>
      <c r="BK166" s="30">
        <v>32.382283931506812</v>
      </c>
      <c r="BL166" s="15">
        <v>4.3359752372602749</v>
      </c>
      <c r="BM166" s="15">
        <v>6964.1481011595351</v>
      </c>
      <c r="BN166" s="36">
        <v>114</v>
      </c>
      <c r="BO166" s="9">
        <v>0</v>
      </c>
      <c r="BP166" s="20">
        <v>1.8353398015380904</v>
      </c>
      <c r="BQ166" s="20">
        <v>112.11910696371939</v>
      </c>
    </row>
    <row r="167" spans="1:69" x14ac:dyDescent="0.25">
      <c r="A167" s="43">
        <v>41017</v>
      </c>
      <c r="B167" s="17">
        <v>2012</v>
      </c>
      <c r="C167" s="4">
        <v>4</v>
      </c>
      <c r="D167" s="4">
        <v>4</v>
      </c>
      <c r="E167" s="5">
        <v>0.6</v>
      </c>
      <c r="F167" s="5">
        <v>0.76</v>
      </c>
      <c r="G167" s="10">
        <v>1.7150684931507074</v>
      </c>
      <c r="H167" s="17">
        <v>114</v>
      </c>
      <c r="I167" s="9">
        <v>189</v>
      </c>
      <c r="J167" s="14">
        <v>1.6578947368421053</v>
      </c>
      <c r="K167" s="5">
        <v>0.42</v>
      </c>
      <c r="L167" s="21">
        <v>97.305578958904164</v>
      </c>
      <c r="M167" s="9">
        <v>32</v>
      </c>
      <c r="N167" s="9">
        <v>40</v>
      </c>
      <c r="O167" s="9">
        <v>16</v>
      </c>
      <c r="P167" s="9">
        <v>52</v>
      </c>
      <c r="Q167" s="20">
        <v>39.114066082191812</v>
      </c>
      <c r="R167" s="20">
        <v>54.24451111972607</v>
      </c>
      <c r="S167" s="20">
        <v>16.936007396206545</v>
      </c>
      <c r="T167" s="6">
        <v>11092.836001315074</v>
      </c>
      <c r="U167" s="6">
        <v>1224.1930665205491</v>
      </c>
      <c r="V167" s="6">
        <v>1846.4141979143008</v>
      </c>
      <c r="W167" s="6">
        <v>2664.6681331726027</v>
      </c>
      <c r="X167" s="6">
        <v>998.64629175057519</v>
      </c>
      <c r="Y167" s="6">
        <v>6807.3004449981445</v>
      </c>
      <c r="Z167" s="6">
        <v>2816.2127579178104</v>
      </c>
      <c r="AA167" s="6">
        <v>867.91217791561712</v>
      </c>
      <c r="AB167" s="6">
        <v>880.67238460274029</v>
      </c>
      <c r="AC167" s="6">
        <v>1139.5108707020192</v>
      </c>
      <c r="AD167" s="6">
        <v>922.28323399095621</v>
      </c>
      <c r="AE167" s="6">
        <v>343.89138463368113</v>
      </c>
      <c r="AF167" s="6">
        <v>2159.1118311095115</v>
      </c>
      <c r="AG167" s="6">
        <v>350.74923849863001</v>
      </c>
      <c r="AH167" s="6">
        <v>1318.8943524821925</v>
      </c>
      <c r="AI167" s="6">
        <v>2197.1278686575347</v>
      </c>
      <c r="AJ167" s="6">
        <v>990.76400640000077</v>
      </c>
      <c r="AK167" s="6">
        <v>1231.4881579423675</v>
      </c>
      <c r="AL167" s="6">
        <v>1094.4117656268168</v>
      </c>
      <c r="AM167" s="6">
        <v>360.55905121464025</v>
      </c>
      <c r="AN167" s="6">
        <v>2171.0764912545337</v>
      </c>
      <c r="AO167" s="6">
        <v>21739.361854310147</v>
      </c>
      <c r="AP167" s="6">
        <v>10601.87308694796</v>
      </c>
      <c r="AQ167" s="6">
        <v>11137.488767362189</v>
      </c>
      <c r="AR167" s="6">
        <v>2683.995968467385</v>
      </c>
      <c r="AS167" s="6">
        <v>1686.7125865645708</v>
      </c>
      <c r="AT167" s="6">
        <v>1748.0556327172549</v>
      </c>
      <c r="AU167" s="6">
        <v>1817.782339274052</v>
      </c>
      <c r="AV167" s="6">
        <v>7936.5465270232617</v>
      </c>
      <c r="AW167" s="6">
        <v>3200.9422403389253</v>
      </c>
      <c r="AX167" s="27">
        <v>4.3550904657534275</v>
      </c>
      <c r="AY167" s="27">
        <v>4.2646357397260291</v>
      </c>
      <c r="AZ167">
        <v>254</v>
      </c>
      <c r="BA167" s="9">
        <v>8</v>
      </c>
      <c r="BB167" s="4">
        <v>114</v>
      </c>
      <c r="BC167" s="9">
        <v>6</v>
      </c>
      <c r="BD167" s="9">
        <v>4</v>
      </c>
      <c r="BE167" s="4">
        <v>140</v>
      </c>
      <c r="BF167" s="9">
        <v>7</v>
      </c>
      <c r="BG167" s="9">
        <v>10</v>
      </c>
      <c r="BH167" s="24">
        <v>483.30952831907712</v>
      </c>
      <c r="BI167" s="24">
        <v>292.11895227537968</v>
      </c>
      <c r="BJ167" s="9">
        <v>7</v>
      </c>
      <c r="BK167" s="30">
        <v>33.553480684931465</v>
      </c>
      <c r="BL167" s="15">
        <v>4.3007275835616454</v>
      </c>
      <c r="BM167" s="15">
        <v>6828.5599075642831</v>
      </c>
      <c r="BN167" s="36">
        <v>114</v>
      </c>
      <c r="BO167" s="9">
        <v>0</v>
      </c>
      <c r="BP167" s="20">
        <v>1.6310157512164056</v>
      </c>
      <c r="BQ167" s="20">
        <v>97.697269889142007</v>
      </c>
    </row>
    <row r="168" spans="1:69" x14ac:dyDescent="0.25">
      <c r="A168" s="43">
        <v>41016</v>
      </c>
      <c r="B168" s="17">
        <v>2012</v>
      </c>
      <c r="C168" s="4">
        <v>4</v>
      </c>
      <c r="D168" s="4">
        <v>3</v>
      </c>
      <c r="E168" s="5">
        <v>0.6</v>
      </c>
      <c r="F168" s="5">
        <v>0.6</v>
      </c>
      <c r="G168" s="10">
        <v>1.7123287671233101</v>
      </c>
      <c r="H168" s="17">
        <v>89</v>
      </c>
      <c r="I168" s="9">
        <v>145</v>
      </c>
      <c r="J168" s="14">
        <v>1.6292134831460674</v>
      </c>
      <c r="K168" s="5">
        <v>0.32222222222222224</v>
      </c>
      <c r="L168" s="21">
        <v>102.57589656764667</v>
      </c>
      <c r="M168" s="9">
        <v>26</v>
      </c>
      <c r="N168" s="9">
        <v>30</v>
      </c>
      <c r="O168" s="9">
        <v>12</v>
      </c>
      <c r="P168" s="9">
        <v>38</v>
      </c>
      <c r="Q168" s="20">
        <v>37.493424657534277</v>
      </c>
      <c r="R168" s="20">
        <v>51.634023287671276</v>
      </c>
      <c r="S168" s="20">
        <v>18.41466964671956</v>
      </c>
      <c r="T168" s="6">
        <v>9129.2547945205533</v>
      </c>
      <c r="U168" s="6">
        <v>1043.5726849315079</v>
      </c>
      <c r="V168" s="6">
        <v>1462.3140821917802</v>
      </c>
      <c r="W168" s="6">
        <v>2727.969041095891</v>
      </c>
      <c r="X168" s="6">
        <v>740.10476712328739</v>
      </c>
      <c r="Y168" s="6">
        <v>5242.4395890411033</v>
      </c>
      <c r="Z168" s="6">
        <v>2099.6317808219196</v>
      </c>
      <c r="AA168" s="6">
        <v>619.60827945205529</v>
      </c>
      <c r="AB168" s="6">
        <v>699.75744657534324</v>
      </c>
      <c r="AC168" s="6">
        <v>958.31648072871042</v>
      </c>
      <c r="AD168" s="6">
        <v>974.5687915312318</v>
      </c>
      <c r="AE168" s="6">
        <v>267.56038275380246</v>
      </c>
      <c r="AF168" s="6">
        <v>1218.5518518355734</v>
      </c>
      <c r="AG168" s="6">
        <v>265.50940068493151</v>
      </c>
      <c r="AH168" s="6">
        <v>928.83901369863088</v>
      </c>
      <c r="AI168" s="6">
        <v>1604.4662157534249</v>
      </c>
      <c r="AJ168" s="6">
        <v>766.72504109589102</v>
      </c>
      <c r="AK168" s="6">
        <v>983.04652010650284</v>
      </c>
      <c r="AL168" s="6">
        <v>1136.5939083685189</v>
      </c>
      <c r="AM168" s="6">
        <v>301.77832477764429</v>
      </c>
      <c r="AN168" s="6">
        <v>1144.1209179802117</v>
      </c>
      <c r="AO168" s="6">
        <v>17157.364657534261</v>
      </c>
      <c r="AP168" s="6">
        <v>9552.2522986773693</v>
      </c>
      <c r="AQ168" s="6">
        <v>7605.112358856888</v>
      </c>
      <c r="AR168" s="6">
        <v>2629.2308335898397</v>
      </c>
      <c r="AS168" s="6">
        <v>1476.5488788697076</v>
      </c>
      <c r="AT168" s="6">
        <v>1637.2633671064525</v>
      </c>
      <c r="AU168" s="6">
        <v>1715.2876276554252</v>
      </c>
      <c r="AV168" s="6">
        <v>7458.3307072214247</v>
      </c>
      <c r="AW168" s="6">
        <v>146.78165163546691</v>
      </c>
      <c r="AX168" s="27">
        <v>3.9712684931506881</v>
      </c>
      <c r="AY168" s="27">
        <v>4.3540371575342487</v>
      </c>
      <c r="AZ168">
        <v>195</v>
      </c>
      <c r="BA168" s="9">
        <v>6</v>
      </c>
      <c r="BB168" s="4">
        <v>89</v>
      </c>
      <c r="BC168" s="9">
        <v>4</v>
      </c>
      <c r="BD168" s="9">
        <v>3</v>
      </c>
      <c r="BE168" s="4">
        <v>106</v>
      </c>
      <c r="BF168" s="9">
        <v>5</v>
      </c>
      <c r="BG168" s="9">
        <v>6</v>
      </c>
      <c r="BH168" s="24">
        <v>387.78331722333382</v>
      </c>
      <c r="BI168" s="24">
        <v>228.34813401086032</v>
      </c>
      <c r="BJ168" s="9">
        <v>5</v>
      </c>
      <c r="BK168" s="30">
        <v>31.515102739725993</v>
      </c>
      <c r="BL168" s="15">
        <v>4.4497931506849326</v>
      </c>
      <c r="BM168" s="15">
        <v>6942.5164078675134</v>
      </c>
      <c r="BN168" s="36">
        <v>114</v>
      </c>
      <c r="BO168" s="9">
        <v>0</v>
      </c>
      <c r="BP168" s="20">
        <v>1.0954403147306209</v>
      </c>
      <c r="BQ168" s="20">
        <v>66.71151191979726</v>
      </c>
    </row>
    <row r="169" spans="1:69" x14ac:dyDescent="0.25">
      <c r="A169" s="43">
        <v>41015</v>
      </c>
      <c r="B169" s="17">
        <v>2012</v>
      </c>
      <c r="C169" s="4">
        <v>4</v>
      </c>
      <c r="D169" s="4">
        <v>2</v>
      </c>
      <c r="E169" s="5">
        <v>0.6</v>
      </c>
      <c r="F169" s="5">
        <v>0.6</v>
      </c>
      <c r="G169" s="10">
        <v>1.7095890410959127</v>
      </c>
      <c r="H169" s="17">
        <v>91</v>
      </c>
      <c r="I169" s="9">
        <v>144</v>
      </c>
      <c r="J169" s="14">
        <v>1.5824175824175823</v>
      </c>
      <c r="K169" s="5">
        <v>0.32</v>
      </c>
      <c r="L169" s="21">
        <v>95.622353948517286</v>
      </c>
      <c r="M169" s="9">
        <v>26</v>
      </c>
      <c r="N169" s="9">
        <v>33</v>
      </c>
      <c r="O169" s="9">
        <v>12</v>
      </c>
      <c r="P169" s="9">
        <v>38</v>
      </c>
      <c r="Q169" s="20">
        <v>36.469616932435599</v>
      </c>
      <c r="R169" s="20">
        <v>55.306541746849355</v>
      </c>
      <c r="S169" s="20">
        <v>18.192880634924308</v>
      </c>
      <c r="T169" s="6">
        <v>8701.6342093150724</v>
      </c>
      <c r="U169" s="6">
        <v>983.4964865753434</v>
      </c>
      <c r="V169" s="6">
        <v>1508.0620158246568</v>
      </c>
      <c r="W169" s="6">
        <v>2524.5510754191787</v>
      </c>
      <c r="X169" s="6">
        <v>759.29533860821891</v>
      </c>
      <c r="Y169" s="6">
        <v>4893.2222660383613</v>
      </c>
      <c r="Z169" s="6">
        <v>2151.7073990137005</v>
      </c>
      <c r="AA169" s="6">
        <v>663.67850096219229</v>
      </c>
      <c r="AB169" s="6">
        <v>691.32946412712374</v>
      </c>
      <c r="AC169" s="6">
        <v>899.67424097508251</v>
      </c>
      <c r="AD169" s="6">
        <v>968.72759836001126</v>
      </c>
      <c r="AE169" s="6">
        <v>283.60342709611621</v>
      </c>
      <c r="AF169" s="6">
        <v>1354.7100976718066</v>
      </c>
      <c r="AG169" s="6">
        <v>260.88319509041094</v>
      </c>
      <c r="AH169" s="6">
        <v>961.11578406575393</v>
      </c>
      <c r="AI169" s="6">
        <v>1628.8017692054796</v>
      </c>
      <c r="AJ169" s="6">
        <v>727.38971704109645</v>
      </c>
      <c r="AK169" s="6">
        <v>1020.434108664616</v>
      </c>
      <c r="AL169" s="6">
        <v>1100.784156712001</v>
      </c>
      <c r="AM169" s="6">
        <v>300.91449721947777</v>
      </c>
      <c r="AN169" s="6">
        <v>1156.0577028066459</v>
      </c>
      <c r="AO169" s="6">
        <v>16770.036525396175</v>
      </c>
      <c r="AP169" s="6">
        <v>9366.0464588793584</v>
      </c>
      <c r="AQ169" s="6">
        <v>7403.9900665168134</v>
      </c>
      <c r="AR169" s="6">
        <v>2633.8120922143953</v>
      </c>
      <c r="AS169" s="6">
        <v>1508.9456486922641</v>
      </c>
      <c r="AT169" s="6">
        <v>1650.9031494986552</v>
      </c>
      <c r="AU169" s="6">
        <v>1711.5189658252657</v>
      </c>
      <c r="AV169" s="6">
        <v>7505.1798562305812</v>
      </c>
      <c r="AW169" s="6">
        <v>-101.18978971376418</v>
      </c>
      <c r="AX169" s="27">
        <v>4.2666965917808248</v>
      </c>
      <c r="AY169" s="27">
        <v>4.4568781369863038</v>
      </c>
      <c r="AZ169">
        <v>200</v>
      </c>
      <c r="BA169" s="9">
        <v>6</v>
      </c>
      <c r="BB169" s="4">
        <v>91</v>
      </c>
      <c r="BC169" s="9">
        <v>5</v>
      </c>
      <c r="BD169" s="9">
        <v>3</v>
      </c>
      <c r="BE169" s="4">
        <v>109</v>
      </c>
      <c r="BF169" s="9">
        <v>6</v>
      </c>
      <c r="BG169" s="9">
        <v>7</v>
      </c>
      <c r="BH169" s="24">
        <v>421.26667515182896</v>
      </c>
      <c r="BI169" s="24">
        <v>256.6611785651902</v>
      </c>
      <c r="BJ169" s="9">
        <v>5</v>
      </c>
      <c r="BK169" s="30">
        <v>32.167651945205449</v>
      </c>
      <c r="BL169" s="15">
        <v>4.1775804843835624</v>
      </c>
      <c r="BM169" s="15">
        <v>6701.1125042627064</v>
      </c>
      <c r="BN169" s="36">
        <v>114</v>
      </c>
      <c r="BO169" s="9">
        <v>0</v>
      </c>
      <c r="BP169" s="20">
        <v>1.104889682393333</v>
      </c>
      <c r="BQ169" s="20">
        <v>64.947281285235206</v>
      </c>
    </row>
    <row r="170" spans="1:69" x14ac:dyDescent="0.25">
      <c r="A170" s="43">
        <v>41014</v>
      </c>
      <c r="B170" s="17">
        <v>2012</v>
      </c>
      <c r="C170" s="4">
        <v>4</v>
      </c>
      <c r="D170" s="4">
        <v>1</v>
      </c>
      <c r="E170" s="5">
        <v>0.6</v>
      </c>
      <c r="F170" s="5">
        <v>0.64</v>
      </c>
      <c r="G170" s="10">
        <v>1.7068493150685153</v>
      </c>
      <c r="H170" s="17">
        <v>93</v>
      </c>
      <c r="I170" s="9">
        <v>153</v>
      </c>
      <c r="J170" s="14">
        <v>1.6451612903225807</v>
      </c>
      <c r="K170" s="5">
        <v>0.34</v>
      </c>
      <c r="L170" s="21">
        <v>100.21257129120644</v>
      </c>
      <c r="M170" s="9">
        <v>27</v>
      </c>
      <c r="N170" s="9">
        <v>32</v>
      </c>
      <c r="O170" s="9">
        <v>13</v>
      </c>
      <c r="P170" s="9">
        <v>39</v>
      </c>
      <c r="Q170" s="20">
        <v>38.900128438356191</v>
      </c>
      <c r="R170" s="20">
        <v>54.6017491240464</v>
      </c>
      <c r="S170" s="20">
        <v>19.12090928623816</v>
      </c>
      <c r="T170" s="6">
        <v>9319.7691300821989</v>
      </c>
      <c r="U170" s="6">
        <v>1060.8501935342476</v>
      </c>
      <c r="V170" s="6">
        <v>1581.0301341527663</v>
      </c>
      <c r="W170" s="6">
        <v>2719.8856583013708</v>
      </c>
      <c r="X170" s="6">
        <v>854.92930475835601</v>
      </c>
      <c r="Y170" s="6">
        <v>5224.7742264039534</v>
      </c>
      <c r="Z170" s="6">
        <v>2295.1075778630152</v>
      </c>
      <c r="AA170" s="6">
        <v>709.82273861260319</v>
      </c>
      <c r="AB170" s="6">
        <v>745.71546216328818</v>
      </c>
      <c r="AC170" s="6">
        <v>982.53437127961558</v>
      </c>
      <c r="AD170" s="6">
        <v>1003.572104650496</v>
      </c>
      <c r="AE170" s="6">
        <v>304.61785734737026</v>
      </c>
      <c r="AF170" s="6">
        <v>1459.9214453614245</v>
      </c>
      <c r="AG170" s="6">
        <v>276.11332372602732</v>
      </c>
      <c r="AH170" s="6">
        <v>993.31349128767181</v>
      </c>
      <c r="AI170" s="6">
        <v>1631.2751390958908</v>
      </c>
      <c r="AJ170" s="6">
        <v>790.03218831780885</v>
      </c>
      <c r="AK170" s="6">
        <v>1081.1097575176495</v>
      </c>
      <c r="AL170" s="6">
        <v>1183.0684662584401</v>
      </c>
      <c r="AM170" s="6">
        <v>300.24408721354399</v>
      </c>
      <c r="AN170" s="6">
        <v>1126.311831437765</v>
      </c>
      <c r="AO170" s="6">
        <v>17821.999244682753</v>
      </c>
      <c r="AP170" s="6">
        <v>10010.991741479609</v>
      </c>
      <c r="AQ170" s="6">
        <v>7811.0075032031427</v>
      </c>
      <c r="AR170" s="6">
        <v>2641.4379167116067</v>
      </c>
      <c r="AS170" s="6">
        <v>1541.5914932064522</v>
      </c>
      <c r="AT170" s="6">
        <v>1674.9964086164678</v>
      </c>
      <c r="AU170" s="6">
        <v>1738.2272288466518</v>
      </c>
      <c r="AV170" s="6">
        <v>7596.2530473811785</v>
      </c>
      <c r="AW170" s="6">
        <v>214.75445582196517</v>
      </c>
      <c r="AX170" s="27">
        <v>4.2620926684931542</v>
      </c>
      <c r="AY170" s="27">
        <v>4.4745193287671254</v>
      </c>
      <c r="AZ170">
        <v>204</v>
      </c>
      <c r="BA170" s="9">
        <v>6</v>
      </c>
      <c r="BB170" s="4">
        <v>93</v>
      </c>
      <c r="BC170" s="9">
        <v>5</v>
      </c>
      <c r="BD170" s="9">
        <v>4</v>
      </c>
      <c r="BE170" s="4">
        <v>111</v>
      </c>
      <c r="BF170" s="9">
        <v>6</v>
      </c>
      <c r="BG170" s="9">
        <v>7</v>
      </c>
      <c r="BH170" s="24">
        <v>498.95275134314448</v>
      </c>
      <c r="BI170" s="24">
        <v>268.28303002348889</v>
      </c>
      <c r="BJ170" s="9">
        <v>6</v>
      </c>
      <c r="BK170" s="30">
        <v>32.982522041095855</v>
      </c>
      <c r="BL170" s="15">
        <v>4.3792972778082202</v>
      </c>
      <c r="BM170" s="15">
        <v>7019.6765625795924</v>
      </c>
      <c r="BN170" s="36">
        <v>114</v>
      </c>
      <c r="BO170" s="9">
        <v>0</v>
      </c>
      <c r="BP170" s="20">
        <v>1.1127303991243653</v>
      </c>
      <c r="BQ170" s="20">
        <v>68.517609677220548</v>
      </c>
    </row>
    <row r="171" spans="1:69" x14ac:dyDescent="0.25">
      <c r="A171" s="43">
        <v>41013</v>
      </c>
      <c r="B171" s="17">
        <v>2012</v>
      </c>
      <c r="C171" s="4">
        <v>4</v>
      </c>
      <c r="D171" s="4">
        <v>7</v>
      </c>
      <c r="E171" s="5">
        <v>0.6</v>
      </c>
      <c r="F171" s="5">
        <v>0.95</v>
      </c>
      <c r="G171" s="10">
        <v>1.704109589041118</v>
      </c>
      <c r="H171" s="17">
        <v>142</v>
      </c>
      <c r="I171" s="9">
        <v>257</v>
      </c>
      <c r="J171" s="14">
        <v>1.8098591549295775</v>
      </c>
      <c r="K171" s="5">
        <v>0.57111111111111112</v>
      </c>
      <c r="L171" s="21">
        <v>106.22503899672009</v>
      </c>
      <c r="M171" s="9">
        <v>45</v>
      </c>
      <c r="N171" s="9">
        <v>53</v>
      </c>
      <c r="O171" s="9">
        <v>24</v>
      </c>
      <c r="P171" s="9">
        <v>71</v>
      </c>
      <c r="Q171" s="20">
        <v>40.079664000000037</v>
      </c>
      <c r="R171" s="20">
        <v>49.153864640547994</v>
      </c>
      <c r="S171" s="20">
        <v>17.001649636704624</v>
      </c>
      <c r="T171" s="6">
        <v>15083.955537534253</v>
      </c>
      <c r="U171" s="6">
        <v>1656.5227561643849</v>
      </c>
      <c r="V171" s="6">
        <v>2501.2912940186284</v>
      </c>
      <c r="W171" s="6">
        <v>2627.3846347397266</v>
      </c>
      <c r="X171" s="6">
        <v>1204.699880574246</v>
      </c>
      <c r="Y171" s="6">
        <v>10407.102484366036</v>
      </c>
      <c r="Z171" s="6">
        <v>3927.8070720000037</v>
      </c>
      <c r="AA171" s="6">
        <v>1179.6927513731519</v>
      </c>
      <c r="AB171" s="6">
        <v>1207.1171242060284</v>
      </c>
      <c r="AC171" s="6">
        <v>1530.7597053304619</v>
      </c>
      <c r="AD171" s="6">
        <v>975.45097907511615</v>
      </c>
      <c r="AE171" s="6">
        <v>465.98751722036968</v>
      </c>
      <c r="AF171" s="6">
        <v>3342.4187459532363</v>
      </c>
      <c r="AG171" s="6">
        <v>432.43566637808209</v>
      </c>
      <c r="AH171" s="6">
        <v>1763.4653352328778</v>
      </c>
      <c r="AI171" s="6">
        <v>2967.1807837808228</v>
      </c>
      <c r="AJ171" s="6">
        <v>1264.9800802191789</v>
      </c>
      <c r="AK171" s="6">
        <v>1540.8845962090575</v>
      </c>
      <c r="AL171" s="6">
        <v>1116.3191094826946</v>
      </c>
      <c r="AM171" s="6">
        <v>454.41462729674993</v>
      </c>
      <c r="AN171" s="6">
        <v>3316.4435326224602</v>
      </c>
      <c r="AO171" s="6">
        <v>29483.157106888786</v>
      </c>
      <c r="AP171" s="6">
        <v>12417.192343947052</v>
      </c>
      <c r="AQ171" s="6">
        <v>17065.964762941734</v>
      </c>
      <c r="AR171" s="6">
        <v>2740.2258543612115</v>
      </c>
      <c r="AS171" s="6">
        <v>1957.5690049806947</v>
      </c>
      <c r="AT171" s="6">
        <v>1827.6729730281336</v>
      </c>
      <c r="AU171" s="6">
        <v>1989.4131275011564</v>
      </c>
      <c r="AV171" s="6">
        <v>8514.880959871196</v>
      </c>
      <c r="AW171" s="6">
        <v>8551.0838030705381</v>
      </c>
      <c r="AX171" s="27">
        <v>3.9617148821917838</v>
      </c>
      <c r="AY171" s="27">
        <v>4.5280236986301396</v>
      </c>
      <c r="AZ171">
        <v>335</v>
      </c>
      <c r="BA171" s="9">
        <v>11</v>
      </c>
      <c r="BB171" s="4">
        <v>142</v>
      </c>
      <c r="BC171" s="9">
        <v>8</v>
      </c>
      <c r="BD171" s="9">
        <v>5</v>
      </c>
      <c r="BE171" s="4">
        <v>193</v>
      </c>
      <c r="BF171" s="9">
        <v>11</v>
      </c>
      <c r="BG171" s="9">
        <v>13</v>
      </c>
      <c r="BH171" s="24">
        <v>579.81609522059023</v>
      </c>
      <c r="BI171" s="24">
        <v>369.59977636799346</v>
      </c>
      <c r="BJ171" s="9">
        <v>10</v>
      </c>
      <c r="BK171" s="30">
        <v>31.851479397260242</v>
      </c>
      <c r="BL171" s="15">
        <v>4.488854492054795</v>
      </c>
      <c r="BM171" s="15">
        <v>6911.3354067865066</v>
      </c>
      <c r="BN171" s="36">
        <v>114</v>
      </c>
      <c r="BO171" s="9">
        <v>0</v>
      </c>
      <c r="BP171" s="20">
        <v>2.4692716759461573</v>
      </c>
      <c r="BQ171" s="20">
        <v>149.70144528896259</v>
      </c>
    </row>
    <row r="172" spans="1:69" x14ac:dyDescent="0.25">
      <c r="A172" s="43">
        <v>41012</v>
      </c>
      <c r="B172" s="17">
        <v>2012</v>
      </c>
      <c r="C172" s="4">
        <v>4</v>
      </c>
      <c r="D172" s="4">
        <v>6</v>
      </c>
      <c r="E172" s="5">
        <v>0.6</v>
      </c>
      <c r="F172" s="5">
        <v>1</v>
      </c>
      <c r="G172" s="10">
        <v>1.7013698630137206</v>
      </c>
      <c r="H172" s="17">
        <v>144</v>
      </c>
      <c r="I172" s="9">
        <v>252</v>
      </c>
      <c r="J172" s="14">
        <v>1.75</v>
      </c>
      <c r="K172" s="5">
        <v>0.56000000000000005</v>
      </c>
      <c r="L172" s="21">
        <v>105.73473424657543</v>
      </c>
      <c r="M172" s="9">
        <v>46</v>
      </c>
      <c r="N172" s="9">
        <v>54</v>
      </c>
      <c r="O172" s="9">
        <v>21</v>
      </c>
      <c r="P172" s="9">
        <v>67</v>
      </c>
      <c r="Q172" s="20">
        <v>37.04039660712332</v>
      </c>
      <c r="R172" s="20">
        <v>53.326267002739755</v>
      </c>
      <c r="S172" s="20">
        <v>18.420331673228389</v>
      </c>
      <c r="T172" s="6">
        <v>15225.801731506861</v>
      </c>
      <c r="U172" s="6">
        <v>1687.6287287671246</v>
      </c>
      <c r="V172" s="6">
        <v>2572.0886394739719</v>
      </c>
      <c r="W172" s="6">
        <v>2540.1700981479457</v>
      </c>
      <c r="X172" s="6">
        <v>1252.7929933150681</v>
      </c>
      <c r="Y172" s="6">
        <v>10548.378729337001</v>
      </c>
      <c r="Z172" s="6">
        <v>3704.0396607123321</v>
      </c>
      <c r="AA172" s="6">
        <v>1119.8516070575349</v>
      </c>
      <c r="AB172" s="6">
        <v>1234.1622221063021</v>
      </c>
      <c r="AC172" s="6">
        <v>1499.6080575018404</v>
      </c>
      <c r="AD172" s="6">
        <v>980.26533099550102</v>
      </c>
      <c r="AE172" s="6">
        <v>478.33131653858192</v>
      </c>
      <c r="AF172" s="6">
        <v>3099.8487848402451</v>
      </c>
      <c r="AG172" s="6">
        <v>463.71788975342457</v>
      </c>
      <c r="AH172" s="6">
        <v>1681.5581268164397</v>
      </c>
      <c r="AI172" s="6">
        <v>2703.576331726028</v>
      </c>
      <c r="AJ172" s="6">
        <v>1304.8382702465763</v>
      </c>
      <c r="AK172" s="6">
        <v>1636.7350639358913</v>
      </c>
      <c r="AL172" s="6">
        <v>1142.4146351346747</v>
      </c>
      <c r="AM172" s="6">
        <v>506.39421721947565</v>
      </c>
      <c r="AN172" s="6">
        <v>2868.1467022524266</v>
      </c>
      <c r="AO172" s="6">
        <v>29125.174568692622</v>
      </c>
      <c r="AP172" s="6">
        <v>12608.800352262951</v>
      </c>
      <c r="AQ172" s="6">
        <v>16516.374216429671</v>
      </c>
      <c r="AR172" s="6">
        <v>2771.009200675443</v>
      </c>
      <c r="AS172" s="6">
        <v>1927.304968824174</v>
      </c>
      <c r="AT172" s="6">
        <v>1900.2758563198026</v>
      </c>
      <c r="AU172" s="6">
        <v>1981.3254930909097</v>
      </c>
      <c r="AV172" s="6">
        <v>8579.9155189103294</v>
      </c>
      <c r="AW172" s="6">
        <v>7936.4586975193415</v>
      </c>
      <c r="AX172" s="27">
        <v>3.9779700821917836</v>
      </c>
      <c r="AY172" s="27">
        <v>4.6846276369863036</v>
      </c>
      <c r="AZ172">
        <v>332</v>
      </c>
      <c r="BA172" s="9">
        <v>11</v>
      </c>
      <c r="BB172" s="4">
        <v>144</v>
      </c>
      <c r="BC172" s="9">
        <v>7</v>
      </c>
      <c r="BD172" s="9">
        <v>6</v>
      </c>
      <c r="BE172" s="4">
        <v>188</v>
      </c>
      <c r="BF172" s="9">
        <v>10</v>
      </c>
      <c r="BG172" s="9">
        <v>13</v>
      </c>
      <c r="BH172" s="24">
        <v>574.62272570958908</v>
      </c>
      <c r="BI172" s="24">
        <v>361.90802242460774</v>
      </c>
      <c r="BJ172" s="9">
        <v>9</v>
      </c>
      <c r="BK172" s="30">
        <v>31.174300260273938</v>
      </c>
      <c r="BL172" s="15">
        <v>4.4272808010958906</v>
      </c>
      <c r="BM172" s="15">
        <v>6879.6574248184752</v>
      </c>
      <c r="BN172" s="36">
        <v>114</v>
      </c>
      <c r="BO172" s="9">
        <v>0</v>
      </c>
      <c r="BP172" s="20">
        <v>2.4007553278520213</v>
      </c>
      <c r="BQ172" s="20">
        <v>144.8804755827164</v>
      </c>
    </row>
    <row r="173" spans="1:69" x14ac:dyDescent="0.25">
      <c r="A173" s="43">
        <v>41011</v>
      </c>
      <c r="B173" s="17">
        <v>2012</v>
      </c>
      <c r="C173" s="4">
        <v>4</v>
      </c>
      <c r="D173" s="4">
        <v>5</v>
      </c>
      <c r="E173" s="5">
        <v>0.6</v>
      </c>
      <c r="F173" s="5">
        <v>0.82</v>
      </c>
      <c r="G173" s="10">
        <v>1.6986301369863233</v>
      </c>
      <c r="H173" s="17">
        <v>127</v>
      </c>
      <c r="I173" s="9">
        <v>214</v>
      </c>
      <c r="J173" s="14">
        <v>1.6850393700787401</v>
      </c>
      <c r="K173" s="5">
        <v>0.47555555555555556</v>
      </c>
      <c r="L173" s="21">
        <v>102.11149813396618</v>
      </c>
      <c r="M173" s="9">
        <v>37</v>
      </c>
      <c r="N173" s="9">
        <v>48</v>
      </c>
      <c r="O173" s="9">
        <v>18</v>
      </c>
      <c r="P173" s="9">
        <v>57</v>
      </c>
      <c r="Q173" s="20">
        <v>37.679569405318325</v>
      </c>
      <c r="R173" s="20">
        <v>52.616827276712364</v>
      </c>
      <c r="S173" s="20">
        <v>17.998629134534983</v>
      </c>
      <c r="T173" s="6">
        <v>12968.160263013704</v>
      </c>
      <c r="U173" s="6">
        <v>1425.3161819178094</v>
      </c>
      <c r="V173" s="6">
        <v>2075.869614851506</v>
      </c>
      <c r="W173" s="6">
        <v>2703.8016946849325</v>
      </c>
      <c r="X173" s="6">
        <v>1014.7337373106848</v>
      </c>
      <c r="Y173" s="6">
        <v>8599.0713980843902</v>
      </c>
      <c r="Z173" s="6">
        <v>3202.7633994520575</v>
      </c>
      <c r="AA173" s="6">
        <v>947.10289098082251</v>
      </c>
      <c r="AB173" s="6">
        <v>1025.921860668494</v>
      </c>
      <c r="AC173" s="6">
        <v>1257.7259202951952</v>
      </c>
      <c r="AD173" s="6">
        <v>996.70275206866938</v>
      </c>
      <c r="AE173" s="6">
        <v>370.32107885269966</v>
      </c>
      <c r="AF173" s="6">
        <v>2551.0383998848101</v>
      </c>
      <c r="AG173" s="6">
        <v>385.09404361643823</v>
      </c>
      <c r="AH173" s="6">
        <v>1381.8175824657544</v>
      </c>
      <c r="AI173" s="6">
        <v>2384.4098104109594</v>
      </c>
      <c r="AJ173" s="6">
        <v>1149.6489941917816</v>
      </c>
      <c r="AK173" s="6">
        <v>1383.8043793027916</v>
      </c>
      <c r="AL173" s="6">
        <v>1097.4715807488171</v>
      </c>
      <c r="AM173" s="6">
        <v>384.31676971824902</v>
      </c>
      <c r="AN173" s="6">
        <v>2435.3777009150754</v>
      </c>
      <c r="AO173" s="6">
        <v>24870.235026717823</v>
      </c>
      <c r="AP173" s="6">
        <v>11284.747527833546</v>
      </c>
      <c r="AQ173" s="6">
        <v>13585.487498884275</v>
      </c>
      <c r="AR173" s="6">
        <v>2724.8351386387594</v>
      </c>
      <c r="AS173" s="6">
        <v>1720.7883095728639</v>
      </c>
      <c r="AT173" s="6">
        <v>1756.2805709391218</v>
      </c>
      <c r="AU173" s="6">
        <v>1870.1540977062982</v>
      </c>
      <c r="AV173" s="6">
        <v>8072.0581168570425</v>
      </c>
      <c r="AW173" s="6">
        <v>5513.4293820272342</v>
      </c>
      <c r="AX173" s="27">
        <v>4.2357910684931541</v>
      </c>
      <c r="AY173" s="27">
        <v>4.5901852054794547</v>
      </c>
      <c r="AZ173">
        <v>287</v>
      </c>
      <c r="BA173" s="9">
        <v>9</v>
      </c>
      <c r="BB173" s="4">
        <v>127</v>
      </c>
      <c r="BC173" s="9">
        <v>7</v>
      </c>
      <c r="BD173" s="9">
        <v>5</v>
      </c>
      <c r="BE173" s="4">
        <v>160</v>
      </c>
      <c r="BF173" s="9">
        <v>9</v>
      </c>
      <c r="BG173" s="9">
        <v>9</v>
      </c>
      <c r="BH173" s="24">
        <v>547.50283907216908</v>
      </c>
      <c r="BI173" s="24">
        <v>295.28434701186353</v>
      </c>
      <c r="BJ173" s="9">
        <v>8</v>
      </c>
      <c r="BK173" s="30">
        <v>32.573335890410931</v>
      </c>
      <c r="BL173" s="15">
        <v>4.3569357698630151</v>
      </c>
      <c r="BM173" s="15">
        <v>6977.8441384134267</v>
      </c>
      <c r="BN173" s="36">
        <v>114</v>
      </c>
      <c r="BO173" s="9">
        <v>0</v>
      </c>
      <c r="BP173" s="20">
        <v>1.9469462529401305</v>
      </c>
      <c r="BQ173" s="20">
        <v>119.17094297266908</v>
      </c>
    </row>
    <row r="174" spans="1:69" x14ac:dyDescent="0.25">
      <c r="A174" s="43">
        <v>41010</v>
      </c>
      <c r="B174" s="17">
        <v>2012</v>
      </c>
      <c r="C174" s="4">
        <v>4</v>
      </c>
      <c r="D174" s="4">
        <v>4</v>
      </c>
      <c r="E174" s="5">
        <v>0.6</v>
      </c>
      <c r="F174" s="5">
        <v>0.76</v>
      </c>
      <c r="G174" s="10">
        <v>1.6958904109589259</v>
      </c>
      <c r="H174" s="17">
        <v>117</v>
      </c>
      <c r="I174" s="9">
        <v>193</v>
      </c>
      <c r="J174" s="14">
        <v>1.6495726495726495</v>
      </c>
      <c r="K174" s="5">
        <v>0.42888888888888888</v>
      </c>
      <c r="L174" s="21">
        <v>95.250171818756627</v>
      </c>
      <c r="M174" s="9">
        <v>34</v>
      </c>
      <c r="N174" s="9">
        <v>44</v>
      </c>
      <c r="O174" s="9">
        <v>17</v>
      </c>
      <c r="P174" s="9">
        <v>53</v>
      </c>
      <c r="Q174" s="20">
        <v>36.621011759747141</v>
      </c>
      <c r="R174" s="20">
        <v>52.648817232038716</v>
      </c>
      <c r="S174" s="20">
        <v>17.919762107252534</v>
      </c>
      <c r="T174" s="6">
        <v>11144.270102794526</v>
      </c>
      <c r="U174" s="6">
        <v>1338.8638112876724</v>
      </c>
      <c r="V174" s="6">
        <v>1868.076193820054</v>
      </c>
      <c r="W174" s="6">
        <v>2550.5812176657541</v>
      </c>
      <c r="X174" s="6">
        <v>1010.4608032964385</v>
      </c>
      <c r="Y174" s="6">
        <v>7054.0156992999509</v>
      </c>
      <c r="Z174" s="6">
        <v>2856.4389172602769</v>
      </c>
      <c r="AA174" s="6">
        <v>895.02989294465817</v>
      </c>
      <c r="AB174" s="6">
        <v>949.7473916843843</v>
      </c>
      <c r="AC174" s="6">
        <v>1178.7151617766556</v>
      </c>
      <c r="AD174" s="6">
        <v>973.42724172474493</v>
      </c>
      <c r="AE174" s="6">
        <v>358.20166263009804</v>
      </c>
      <c r="AF174" s="6">
        <v>2190.8721357578211</v>
      </c>
      <c r="AG174" s="6">
        <v>357.55937511780814</v>
      </c>
      <c r="AH174" s="6">
        <v>1359.0509320767133</v>
      </c>
      <c r="AI174" s="6">
        <v>2059.6895807671235</v>
      </c>
      <c r="AJ174" s="6">
        <v>1026.8341458410969</v>
      </c>
      <c r="AK174" s="6">
        <v>1235.1802778250164</v>
      </c>
      <c r="AL174" s="6">
        <v>1180.8251372199068</v>
      </c>
      <c r="AM174" s="6">
        <v>370.90792627868325</v>
      </c>
      <c r="AN174" s="6">
        <v>2016.2206924791358</v>
      </c>
      <c r="AO174" s="6">
        <v>21987.48414977426</v>
      </c>
      <c r="AP174" s="6">
        <v>10726.375622237352</v>
      </c>
      <c r="AQ174" s="6">
        <v>11261.108527536908</v>
      </c>
      <c r="AR174" s="6">
        <v>2690.8004337937491</v>
      </c>
      <c r="AS174" s="6">
        <v>1689.340957142093</v>
      </c>
      <c r="AT174" s="6">
        <v>1711.0205566550501</v>
      </c>
      <c r="AU174" s="6">
        <v>1841.9554926148671</v>
      </c>
      <c r="AV174" s="6">
        <v>7933.1174402057586</v>
      </c>
      <c r="AW174" s="6">
        <v>3327.9910873311492</v>
      </c>
      <c r="AX174" s="27">
        <v>4.0312930191780856</v>
      </c>
      <c r="AY174" s="27">
        <v>4.4778259109589058</v>
      </c>
      <c r="AZ174">
        <v>265</v>
      </c>
      <c r="BA174" s="9">
        <v>8</v>
      </c>
      <c r="BB174" s="4">
        <v>117</v>
      </c>
      <c r="BC174" s="9">
        <v>6</v>
      </c>
      <c r="BD174" s="9">
        <v>4</v>
      </c>
      <c r="BE174" s="4">
        <v>148</v>
      </c>
      <c r="BF174" s="9">
        <v>9</v>
      </c>
      <c r="BG174" s="9">
        <v>10</v>
      </c>
      <c r="BH174" s="24">
        <v>464.02719784463653</v>
      </c>
      <c r="BI174" s="24">
        <v>322.27390038174644</v>
      </c>
      <c r="BJ174" s="9">
        <v>8</v>
      </c>
      <c r="BK174" s="30">
        <v>33.291324739725994</v>
      </c>
      <c r="BL174" s="15">
        <v>4.5410707232876719</v>
      </c>
      <c r="BM174" s="15">
        <v>6857.4739436454056</v>
      </c>
      <c r="BN174" s="36">
        <v>114</v>
      </c>
      <c r="BO174" s="9">
        <v>0</v>
      </c>
      <c r="BP174" s="20">
        <v>1.6421657041762741</v>
      </c>
      <c r="BQ174" s="20">
        <v>98.781653750323756</v>
      </c>
    </row>
    <row r="175" spans="1:69" x14ac:dyDescent="0.25">
      <c r="A175" s="43">
        <v>41009</v>
      </c>
      <c r="B175" s="17">
        <v>2012</v>
      </c>
      <c r="C175" s="4">
        <v>4</v>
      </c>
      <c r="D175" s="4">
        <v>3</v>
      </c>
      <c r="E175" s="5">
        <v>0.6</v>
      </c>
      <c r="F175" s="5">
        <v>0.6</v>
      </c>
      <c r="G175" s="10">
        <v>1.6931506849315285</v>
      </c>
      <c r="H175" s="17">
        <v>86</v>
      </c>
      <c r="I175" s="9">
        <v>148</v>
      </c>
      <c r="J175" s="14">
        <v>1.7209302325581395</v>
      </c>
      <c r="K175" s="5">
        <v>0.3288888888888889</v>
      </c>
      <c r="L175" s="21">
        <v>105.88489827333549</v>
      </c>
      <c r="M175" s="9">
        <v>25</v>
      </c>
      <c r="N175" s="9">
        <v>32</v>
      </c>
      <c r="O175" s="9">
        <v>13</v>
      </c>
      <c r="P175" s="9">
        <v>40</v>
      </c>
      <c r="Q175" s="20">
        <v>37.027389923576088</v>
      </c>
      <c r="R175" s="20">
        <v>52.739962453782965</v>
      </c>
      <c r="S175" s="20">
        <v>18.513988136876723</v>
      </c>
      <c r="T175" s="6">
        <v>9106.1012515068523</v>
      </c>
      <c r="U175" s="6">
        <v>972.59939506849423</v>
      </c>
      <c r="V175" s="6">
        <v>1514.4601341895884</v>
      </c>
      <c r="W175" s="6">
        <v>2632.354286991781</v>
      </c>
      <c r="X175" s="6">
        <v>748.65763426191745</v>
      </c>
      <c r="Y175" s="6">
        <v>5183.2285911320605</v>
      </c>
      <c r="Z175" s="6">
        <v>2110.5612256438371</v>
      </c>
      <c r="AA175" s="6">
        <v>685.61951189917852</v>
      </c>
      <c r="AB175" s="6">
        <v>740.55952547506888</v>
      </c>
      <c r="AC175" s="6">
        <v>908.23917425098125</v>
      </c>
      <c r="AD175" s="6">
        <v>986.95822210200913</v>
      </c>
      <c r="AE175" s="6">
        <v>281.39011909336102</v>
      </c>
      <c r="AF175" s="6">
        <v>1360.152747571733</v>
      </c>
      <c r="AG175" s="6">
        <v>258.22299432328759</v>
      </c>
      <c r="AH175" s="6">
        <v>1027.1625720986308</v>
      </c>
      <c r="AI175" s="6">
        <v>1620.7976387945207</v>
      </c>
      <c r="AJ175" s="6">
        <v>734.99868019726068</v>
      </c>
      <c r="AK175" s="6">
        <v>1010.5607451050879</v>
      </c>
      <c r="AL175" s="6">
        <v>1145.0542201779404</v>
      </c>
      <c r="AM175" s="6">
        <v>281.51010579849168</v>
      </c>
      <c r="AN175" s="6">
        <v>1204.0568143321802</v>
      </c>
      <c r="AO175" s="6">
        <v>17256.62279500713</v>
      </c>
      <c r="AP175" s="6">
        <v>9509.1846419711601</v>
      </c>
      <c r="AQ175" s="6">
        <v>7747.4381530359733</v>
      </c>
      <c r="AR175" s="6">
        <v>2632.51751794745</v>
      </c>
      <c r="AS175" s="6">
        <v>1473.3482045812912</v>
      </c>
      <c r="AT175" s="6">
        <v>1633.8525020232696</v>
      </c>
      <c r="AU175" s="6">
        <v>1693.9169078769437</v>
      </c>
      <c r="AV175" s="6">
        <v>7433.6351324289544</v>
      </c>
      <c r="AW175" s="6">
        <v>313.80302060701524</v>
      </c>
      <c r="AX175" s="27">
        <v>4.247414136986305</v>
      </c>
      <c r="AY175" s="27">
        <v>4.4909777260273991</v>
      </c>
      <c r="AZ175">
        <v>196</v>
      </c>
      <c r="BA175" s="9">
        <v>6</v>
      </c>
      <c r="BB175" s="4">
        <v>86</v>
      </c>
      <c r="BC175" s="9">
        <v>5</v>
      </c>
      <c r="BD175" s="9">
        <v>3</v>
      </c>
      <c r="BE175" s="4">
        <v>110</v>
      </c>
      <c r="BF175" s="9">
        <v>7</v>
      </c>
      <c r="BG175" s="9">
        <v>8</v>
      </c>
      <c r="BH175" s="24">
        <v>455.3927493435616</v>
      </c>
      <c r="BI175" s="24">
        <v>296.80738846995706</v>
      </c>
      <c r="BJ175" s="9">
        <v>6</v>
      </c>
      <c r="BK175" s="30">
        <v>33.035940767123257</v>
      </c>
      <c r="BL175" s="15">
        <v>4.3522676427397275</v>
      </c>
      <c r="BM175" s="15">
        <v>6870.3807436296911</v>
      </c>
      <c r="BN175" s="36">
        <v>114</v>
      </c>
      <c r="BO175" s="9">
        <v>0</v>
      </c>
      <c r="BP175" s="20">
        <v>1.1276577590287848</v>
      </c>
      <c r="BQ175" s="20">
        <v>67.959983798561169</v>
      </c>
    </row>
    <row r="176" spans="1:69" x14ac:dyDescent="0.25">
      <c r="A176" s="43">
        <v>41008</v>
      </c>
      <c r="B176" s="17">
        <v>2012</v>
      </c>
      <c r="C176" s="4">
        <v>4</v>
      </c>
      <c r="D176" s="4">
        <v>2</v>
      </c>
      <c r="E176" s="5">
        <v>0.6</v>
      </c>
      <c r="F176" s="5">
        <v>0.6</v>
      </c>
      <c r="G176" s="10">
        <v>1.6904109589041312</v>
      </c>
      <c r="H176" s="17">
        <v>90</v>
      </c>
      <c r="I176" s="9">
        <v>153</v>
      </c>
      <c r="J176" s="14">
        <v>1.7</v>
      </c>
      <c r="K176" s="5">
        <v>0.34</v>
      </c>
      <c r="L176" s="21">
        <v>104.60051375342469</v>
      </c>
      <c r="M176" s="9">
        <v>27</v>
      </c>
      <c r="N176" s="9">
        <v>33</v>
      </c>
      <c r="O176" s="9">
        <v>13</v>
      </c>
      <c r="P176" s="9">
        <v>41</v>
      </c>
      <c r="Q176" s="20">
        <v>36.475008854794552</v>
      </c>
      <c r="R176" s="20">
        <v>49.418240320337233</v>
      </c>
      <c r="S176" s="20">
        <v>17.610099056251265</v>
      </c>
      <c r="T176" s="6">
        <v>9414.0462378082229</v>
      </c>
      <c r="U176" s="6">
        <v>974.50678356164462</v>
      </c>
      <c r="V176" s="6">
        <v>1490.1325112810953</v>
      </c>
      <c r="W176" s="6">
        <v>2740.5244831561649</v>
      </c>
      <c r="X176" s="6">
        <v>797.76766316712303</v>
      </c>
      <c r="Y176" s="6">
        <v>5360.1283637654842</v>
      </c>
      <c r="Z176" s="6">
        <v>2188.5005312876733</v>
      </c>
      <c r="AA176" s="6">
        <v>642.43712416438404</v>
      </c>
      <c r="AB176" s="6">
        <v>722.01406130630187</v>
      </c>
      <c r="AC176" s="6">
        <v>977.20499123884144</v>
      </c>
      <c r="AD176" s="6">
        <v>964.65290079445072</v>
      </c>
      <c r="AE176" s="6">
        <v>267.60794904406981</v>
      </c>
      <c r="AF176" s="6">
        <v>1343.485875680997</v>
      </c>
      <c r="AG176" s="6">
        <v>281.30364793972598</v>
      </c>
      <c r="AH176" s="6">
        <v>1025.7709397917813</v>
      </c>
      <c r="AI176" s="6">
        <v>1781.619050712329</v>
      </c>
      <c r="AJ176" s="6">
        <v>801.30677760000071</v>
      </c>
      <c r="AK176" s="6">
        <v>983.98756229180708</v>
      </c>
      <c r="AL176" s="6">
        <v>1126.4716179926415</v>
      </c>
      <c r="AM176" s="6">
        <v>289.93282911860297</v>
      </c>
      <c r="AN176" s="6">
        <v>1489.6084066407855</v>
      </c>
      <c r="AO176" s="6">
        <v>17831.50515417206</v>
      </c>
      <c r="AP176" s="6">
        <v>9638.2825080847961</v>
      </c>
      <c r="AQ176" s="6">
        <v>8193.2226460872662</v>
      </c>
      <c r="AR176" s="6">
        <v>2633.5528676876756</v>
      </c>
      <c r="AS176" s="6">
        <v>1451.4603604391746</v>
      </c>
      <c r="AT176" s="6">
        <v>1633.4707685855806</v>
      </c>
      <c r="AU176" s="6">
        <v>1694.7371274424802</v>
      </c>
      <c r="AV176" s="6">
        <v>7413.2211241549112</v>
      </c>
      <c r="AW176" s="6">
        <v>780.00152193235317</v>
      </c>
      <c r="AX176" s="27">
        <v>4.355234498630141</v>
      </c>
      <c r="AY176" s="27">
        <v>4.4996460547945221</v>
      </c>
      <c r="AZ176">
        <v>204</v>
      </c>
      <c r="BA176" s="9">
        <v>6</v>
      </c>
      <c r="BB176" s="4">
        <v>90</v>
      </c>
      <c r="BC176" s="9">
        <v>4</v>
      </c>
      <c r="BD176" s="9">
        <v>3</v>
      </c>
      <c r="BE176" s="4">
        <v>114</v>
      </c>
      <c r="BF176" s="9">
        <v>7</v>
      </c>
      <c r="BG176" s="9">
        <v>7</v>
      </c>
      <c r="BH176" s="24">
        <v>391.09969559145208</v>
      </c>
      <c r="BI176" s="24">
        <v>271.33791030774614</v>
      </c>
      <c r="BJ176" s="9">
        <v>6</v>
      </c>
      <c r="BK176" s="30">
        <v>31.871724739725991</v>
      </c>
      <c r="BL176" s="15">
        <v>4.5100675112328785</v>
      </c>
      <c r="BM176" s="15">
        <v>6938.491296093398</v>
      </c>
      <c r="BN176" s="36">
        <v>114</v>
      </c>
      <c r="BO176" s="9">
        <v>0</v>
      </c>
      <c r="BP176" s="20">
        <v>1.1808363369570447</v>
      </c>
      <c r="BQ176" s="20">
        <v>71.870374088484795</v>
      </c>
    </row>
    <row r="177" spans="1:69" x14ac:dyDescent="0.25">
      <c r="A177" s="43">
        <v>41007</v>
      </c>
      <c r="B177" s="17">
        <v>2012</v>
      </c>
      <c r="C177" s="4">
        <v>4</v>
      </c>
      <c r="D177" s="4">
        <v>1</v>
      </c>
      <c r="E177" s="5">
        <v>0.6</v>
      </c>
      <c r="F177" s="5">
        <v>0.64</v>
      </c>
      <c r="G177" s="10">
        <v>1.6876712328767338</v>
      </c>
      <c r="H177" s="17">
        <v>95</v>
      </c>
      <c r="I177" s="9">
        <v>156</v>
      </c>
      <c r="J177" s="14">
        <v>1.6421052631578947</v>
      </c>
      <c r="K177" s="5">
        <v>0.34666666666666668</v>
      </c>
      <c r="L177" s="21">
        <v>99.679894536121182</v>
      </c>
      <c r="M177" s="9">
        <v>27</v>
      </c>
      <c r="N177" s="9">
        <v>35</v>
      </c>
      <c r="O177" s="9">
        <v>14</v>
      </c>
      <c r="P177" s="9">
        <v>42</v>
      </c>
      <c r="Q177" s="20">
        <v>38.50628061157758</v>
      </c>
      <c r="R177" s="20">
        <v>50.329019520000045</v>
      </c>
      <c r="S177" s="20">
        <v>17.562485434050899</v>
      </c>
      <c r="T177" s="6">
        <v>9469.5899809315124</v>
      </c>
      <c r="U177" s="6">
        <v>1054.4996856986311</v>
      </c>
      <c r="V177" s="6">
        <v>1613.9072814430681</v>
      </c>
      <c r="W177" s="6">
        <v>2566.1955534904114</v>
      </c>
      <c r="X177" s="6">
        <v>780.60231828690394</v>
      </c>
      <c r="Y177" s="6">
        <v>5563.3845134097601</v>
      </c>
      <c r="Z177" s="6">
        <v>2387.3893979178101</v>
      </c>
      <c r="AA177" s="6">
        <v>704.60627328000066</v>
      </c>
      <c r="AB177" s="6">
        <v>737.6243882301377</v>
      </c>
      <c r="AC177" s="6">
        <v>962.89129957332818</v>
      </c>
      <c r="AD177" s="6">
        <v>975.27784165487037</v>
      </c>
      <c r="AE177" s="6">
        <v>295.06003069693622</v>
      </c>
      <c r="AF177" s="6">
        <v>1596.3908875028137</v>
      </c>
      <c r="AG177" s="6">
        <v>271.64404287123284</v>
      </c>
      <c r="AH177" s="6">
        <v>1005.9422144876719</v>
      </c>
      <c r="AI177" s="6">
        <v>1785.0945284383567</v>
      </c>
      <c r="AJ177" s="6">
        <v>798.54977963835677</v>
      </c>
      <c r="AK177" s="6">
        <v>1095.7625653876994</v>
      </c>
      <c r="AL177" s="6">
        <v>1188.0140842446519</v>
      </c>
      <c r="AM177" s="6">
        <v>305.55361804804716</v>
      </c>
      <c r="AN177" s="6">
        <v>1271.9002977552202</v>
      </c>
      <c r="AO177" s="6">
        <v>18214.940291493709</v>
      </c>
      <c r="AP177" s="6">
        <v>9783.2645928259171</v>
      </c>
      <c r="AQ177" s="6">
        <v>8431.6756986677938</v>
      </c>
      <c r="AR177" s="6">
        <v>2637.8268904571296</v>
      </c>
      <c r="AS177" s="6">
        <v>1540.5863525224606</v>
      </c>
      <c r="AT177" s="6">
        <v>1672.5356789612938</v>
      </c>
      <c r="AU177" s="6">
        <v>1731.4475952595153</v>
      </c>
      <c r="AV177" s="6">
        <v>7582.3965172003991</v>
      </c>
      <c r="AW177" s="6">
        <v>849.27918146739285</v>
      </c>
      <c r="AX177" s="27">
        <v>4.3214812273972649</v>
      </c>
      <c r="AY177" s="27">
        <v>4.6965330410958925</v>
      </c>
      <c r="AZ177">
        <v>213</v>
      </c>
      <c r="BA177" s="9">
        <v>7</v>
      </c>
      <c r="BB177" s="4">
        <v>95</v>
      </c>
      <c r="BC177" s="9">
        <v>5</v>
      </c>
      <c r="BD177" s="9">
        <v>3</v>
      </c>
      <c r="BE177" s="4">
        <v>118</v>
      </c>
      <c r="BF177" s="9">
        <v>6</v>
      </c>
      <c r="BG177" s="9">
        <v>8</v>
      </c>
      <c r="BH177" s="24">
        <v>417.74359185013753</v>
      </c>
      <c r="BI177" s="24">
        <v>264.95939327925328</v>
      </c>
      <c r="BJ177" s="9">
        <v>7</v>
      </c>
      <c r="BK177" s="30">
        <v>32.362674630136958</v>
      </c>
      <c r="BL177" s="15">
        <v>4.5537930213698639</v>
      </c>
      <c r="BM177" s="15">
        <v>6839.7489917556377</v>
      </c>
      <c r="BN177" s="36">
        <v>114</v>
      </c>
      <c r="BO177" s="9">
        <v>0</v>
      </c>
      <c r="BP177" s="20">
        <v>1.2327463637672964</v>
      </c>
      <c r="BQ177" s="20">
        <v>73.962067532173634</v>
      </c>
    </row>
    <row r="178" spans="1:69" x14ac:dyDescent="0.25">
      <c r="A178" s="43">
        <v>41006</v>
      </c>
      <c r="B178" s="17">
        <v>2012</v>
      </c>
      <c r="C178" s="4">
        <v>4</v>
      </c>
      <c r="D178" s="4">
        <v>7</v>
      </c>
      <c r="E178" s="5">
        <v>0.6</v>
      </c>
      <c r="F178" s="5">
        <v>0.95</v>
      </c>
      <c r="G178" s="10">
        <v>1.6849315068493365</v>
      </c>
      <c r="H178" s="17">
        <v>142</v>
      </c>
      <c r="I178" s="9">
        <v>255</v>
      </c>
      <c r="J178" s="14">
        <v>1.795774647887324</v>
      </c>
      <c r="K178" s="5">
        <v>0.56666666666666665</v>
      </c>
      <c r="L178" s="21">
        <v>104.64877993440096</v>
      </c>
      <c r="M178" s="9">
        <v>45</v>
      </c>
      <c r="N178" s="9">
        <v>56</v>
      </c>
      <c r="O178" s="9">
        <v>22</v>
      </c>
      <c r="P178" s="9">
        <v>70</v>
      </c>
      <c r="Q178" s="20">
        <v>39.615233961752367</v>
      </c>
      <c r="R178" s="20">
        <v>51.527836154420953</v>
      </c>
      <c r="S178" s="20">
        <v>17.419301147553828</v>
      </c>
      <c r="T178" s="6">
        <v>14860.126750684936</v>
      </c>
      <c r="U178" s="6">
        <v>1677.5549753424671</v>
      </c>
      <c r="V178" s="6">
        <v>2347.4717639013688</v>
      </c>
      <c r="W178" s="6">
        <v>2750.922479342466</v>
      </c>
      <c r="X178" s="6">
        <v>1191.5266207561638</v>
      </c>
      <c r="Y178" s="6">
        <v>10247.760862027406</v>
      </c>
      <c r="Z178" s="6">
        <v>4001.1386301369894</v>
      </c>
      <c r="AA178" s="6">
        <v>1133.612395397261</v>
      </c>
      <c r="AB178" s="6">
        <v>1219.3510803287679</v>
      </c>
      <c r="AC178" s="6">
        <v>1491.2925403739143</v>
      </c>
      <c r="AD178" s="6">
        <v>924.88856114632108</v>
      </c>
      <c r="AE178" s="6">
        <v>433.97938752641755</v>
      </c>
      <c r="AF178" s="6">
        <v>3503.9416168163652</v>
      </c>
      <c r="AG178" s="6">
        <v>461.19401999999997</v>
      </c>
      <c r="AH178" s="6">
        <v>1717.923235068494</v>
      </c>
      <c r="AI178" s="6">
        <v>2763.8421965753428</v>
      </c>
      <c r="AJ178" s="6">
        <v>1352.2215452054804</v>
      </c>
      <c r="AK178" s="6">
        <v>1590.6805198394909</v>
      </c>
      <c r="AL178" s="6">
        <v>1128.2366611650309</v>
      </c>
      <c r="AM178" s="6">
        <v>482.51726468113111</v>
      </c>
      <c r="AN178" s="6">
        <v>3093.7465511636656</v>
      </c>
      <c r="AO178" s="6">
        <v>29186.964828739739</v>
      </c>
      <c r="AP178" s="6">
        <v>12341.515798732302</v>
      </c>
      <c r="AQ178" s="6">
        <v>16845.449030007436</v>
      </c>
      <c r="AR178" s="6">
        <v>2761.9369790083656</v>
      </c>
      <c r="AS178" s="6">
        <v>1958.4599725259882</v>
      </c>
      <c r="AT178" s="6">
        <v>1876.0124761346585</v>
      </c>
      <c r="AU178" s="6">
        <v>1926.5218682219502</v>
      </c>
      <c r="AV178" s="6">
        <v>8522.9312958909632</v>
      </c>
      <c r="AW178" s="6">
        <v>8322.5177341164763</v>
      </c>
      <c r="AX178" s="27">
        <v>4.2336177534246602</v>
      </c>
      <c r="AY178" s="27">
        <v>4.3780641438356183</v>
      </c>
      <c r="AZ178">
        <v>335</v>
      </c>
      <c r="BA178" s="9">
        <v>11</v>
      </c>
      <c r="BB178" s="4">
        <v>142</v>
      </c>
      <c r="BC178" s="9">
        <v>8</v>
      </c>
      <c r="BD178" s="9">
        <v>5</v>
      </c>
      <c r="BE178" s="4">
        <v>193</v>
      </c>
      <c r="BF178" s="9">
        <v>12</v>
      </c>
      <c r="BG178" s="9">
        <v>14</v>
      </c>
      <c r="BH178" s="24">
        <v>575.83782557746451</v>
      </c>
      <c r="BI178" s="24">
        <v>383.95944412027455</v>
      </c>
      <c r="BJ178" s="9">
        <v>10</v>
      </c>
      <c r="BK178" s="30">
        <v>31.587645273972573</v>
      </c>
      <c r="BL178" s="15">
        <v>4.5799679342465769</v>
      </c>
      <c r="BM178" s="15">
        <v>7013.5972848605106</v>
      </c>
      <c r="BN178" s="36">
        <v>114</v>
      </c>
      <c r="BO178" s="9">
        <v>0</v>
      </c>
      <c r="BP178" s="20">
        <v>2.4018272429712888</v>
      </c>
      <c r="BQ178" s="20">
        <v>147.76709675445119</v>
      </c>
    </row>
    <row r="179" spans="1:69" x14ac:dyDescent="0.25">
      <c r="A179" s="43">
        <v>41005</v>
      </c>
      <c r="B179" s="17">
        <v>2012</v>
      </c>
      <c r="C179" s="4">
        <v>4</v>
      </c>
      <c r="D179" s="4">
        <v>6</v>
      </c>
      <c r="E179" s="5">
        <v>0.6</v>
      </c>
      <c r="F179" s="5">
        <v>1</v>
      </c>
      <c r="G179" s="10">
        <v>1.6821917808219391</v>
      </c>
      <c r="H179" s="17">
        <v>155</v>
      </c>
      <c r="I179" s="9">
        <v>240</v>
      </c>
      <c r="J179" s="14">
        <v>1.5483870967741935</v>
      </c>
      <c r="K179" s="5">
        <v>0.53333333333333333</v>
      </c>
      <c r="L179" s="21">
        <v>97.298882121078279</v>
      </c>
      <c r="M179" s="9">
        <v>45</v>
      </c>
      <c r="N179" s="9">
        <v>52</v>
      </c>
      <c r="O179" s="9">
        <v>22</v>
      </c>
      <c r="P179" s="9">
        <v>63</v>
      </c>
      <c r="Q179" s="20">
        <v>36.415415223838473</v>
      </c>
      <c r="R179" s="20">
        <v>49.600467455043606</v>
      </c>
      <c r="S179" s="20">
        <v>18.79292329080236</v>
      </c>
      <c r="T179" s="6">
        <v>15081.326728767133</v>
      </c>
      <c r="U179" s="6">
        <v>1686.1373260273988</v>
      </c>
      <c r="V179" s="6">
        <v>2471.1058249643825</v>
      </c>
      <c r="W179" s="6">
        <v>2581.8834737095895</v>
      </c>
      <c r="X179" s="6">
        <v>1341.2084283616434</v>
      </c>
      <c r="Y179" s="6">
        <v>10373.266327758914</v>
      </c>
      <c r="Z179" s="6">
        <v>3532.2952767123315</v>
      </c>
      <c r="AA179" s="6">
        <v>1091.2102840109594</v>
      </c>
      <c r="AB179" s="6">
        <v>1183.9541673205488</v>
      </c>
      <c r="AC179" s="6">
        <v>1501.5131196603088</v>
      </c>
      <c r="AD179" s="6">
        <v>1005.2418014799906</v>
      </c>
      <c r="AE179" s="6">
        <v>465.74203627427204</v>
      </c>
      <c r="AF179" s="6">
        <v>2834.9627706292681</v>
      </c>
      <c r="AG179" s="6">
        <v>415.38880701369851</v>
      </c>
      <c r="AH179" s="6">
        <v>1605.4478202739738</v>
      </c>
      <c r="AI179" s="6">
        <v>2636.0904854794526</v>
      </c>
      <c r="AJ179" s="6">
        <v>1254.1057052054805</v>
      </c>
      <c r="AK179" s="6">
        <v>1700.6306416600457</v>
      </c>
      <c r="AL179" s="6">
        <v>1106.2385796169849</v>
      </c>
      <c r="AM179" s="6">
        <v>500.66813471318994</v>
      </c>
      <c r="AN179" s="6">
        <v>2603.4954619823857</v>
      </c>
      <c r="AO179" s="6">
        <v>28485.95660081098</v>
      </c>
      <c r="AP179" s="6">
        <v>12674.232040440409</v>
      </c>
      <c r="AQ179" s="6">
        <v>15811.724560370569</v>
      </c>
      <c r="AR179" s="6">
        <v>2785.5192045135277</v>
      </c>
      <c r="AS179" s="6">
        <v>2030.0244609276801</v>
      </c>
      <c r="AT179" s="6">
        <v>1869.9971622851249</v>
      </c>
      <c r="AU179" s="6">
        <v>2016.6016790270562</v>
      </c>
      <c r="AV179" s="6">
        <v>8702.1425067533892</v>
      </c>
      <c r="AW179" s="6">
        <v>7109.5820536171814</v>
      </c>
      <c r="AX179" s="27">
        <v>4.3205939506849358</v>
      </c>
      <c r="AY179" s="27">
        <v>4.6018181780821941</v>
      </c>
      <c r="AZ179">
        <v>337</v>
      </c>
      <c r="BA179" s="9">
        <v>11</v>
      </c>
      <c r="BB179" s="4">
        <v>155</v>
      </c>
      <c r="BC179" s="9">
        <v>9</v>
      </c>
      <c r="BD179" s="9">
        <v>5</v>
      </c>
      <c r="BE179" s="4">
        <v>182</v>
      </c>
      <c r="BF179" s="9">
        <v>10</v>
      </c>
      <c r="BG179" s="9">
        <v>12</v>
      </c>
      <c r="BH179" s="24">
        <v>577.54043986128147</v>
      </c>
      <c r="BI179" s="24">
        <v>359.31281902813498</v>
      </c>
      <c r="BJ179" s="9">
        <v>10</v>
      </c>
      <c r="BK179" s="30">
        <v>32.922857589041065</v>
      </c>
      <c r="BL179" s="15">
        <v>4.2683574663013708</v>
      </c>
      <c r="BM179" s="15">
        <v>6921.7792184173868</v>
      </c>
      <c r="BN179" s="36">
        <v>114</v>
      </c>
      <c r="BO179" s="9">
        <v>0</v>
      </c>
      <c r="BP179" s="20">
        <v>2.2843439614917105</v>
      </c>
      <c r="BQ179" s="20">
        <v>138.69933824886465</v>
      </c>
    </row>
    <row r="180" spans="1:69" x14ac:dyDescent="0.25">
      <c r="A180" s="43">
        <v>41004</v>
      </c>
      <c r="B180" s="17">
        <v>2012</v>
      </c>
      <c r="C180" s="4">
        <v>4</v>
      </c>
      <c r="D180" s="4">
        <v>5</v>
      </c>
      <c r="E180" s="5">
        <v>0.6</v>
      </c>
      <c r="F180" s="5">
        <v>0.82</v>
      </c>
      <c r="G180" s="10">
        <v>1.6794520547945417</v>
      </c>
      <c r="H180" s="17">
        <v>127</v>
      </c>
      <c r="I180" s="9">
        <v>209</v>
      </c>
      <c r="J180" s="14">
        <v>1.6456692913385826</v>
      </c>
      <c r="K180" s="5">
        <v>0.46444444444444444</v>
      </c>
      <c r="L180" s="21">
        <v>100.00471963930541</v>
      </c>
      <c r="M180" s="9">
        <v>37</v>
      </c>
      <c r="N180" s="9">
        <v>44</v>
      </c>
      <c r="O180" s="9">
        <v>19</v>
      </c>
      <c r="P180" s="9">
        <v>54</v>
      </c>
      <c r="Q180" s="20">
        <v>38.164659726027423</v>
      </c>
      <c r="R180" s="20">
        <v>48.502091283287697</v>
      </c>
      <c r="S180" s="20">
        <v>19.621963282191793</v>
      </c>
      <c r="T180" s="6">
        <v>12700.599394191786</v>
      </c>
      <c r="U180" s="6">
        <v>1328.3798077808231</v>
      </c>
      <c r="V180" s="6">
        <v>2086.7703153060816</v>
      </c>
      <c r="W180" s="6">
        <v>2531.6492709698632</v>
      </c>
      <c r="X180" s="6">
        <v>1073.6043025393969</v>
      </c>
      <c r="Y180" s="6">
        <v>8336.9553131572666</v>
      </c>
      <c r="Z180" s="6">
        <v>3091.3374378082212</v>
      </c>
      <c r="AA180" s="6">
        <v>921.53973438246624</v>
      </c>
      <c r="AB180" s="6">
        <v>1059.5860172383568</v>
      </c>
      <c r="AC180" s="6">
        <v>1210.9092551585297</v>
      </c>
      <c r="AD180" s="6">
        <v>989.71745873836369</v>
      </c>
      <c r="AE180" s="6">
        <v>388.8399204687932</v>
      </c>
      <c r="AF180" s="6">
        <v>2482.9965550633574</v>
      </c>
      <c r="AG180" s="6">
        <v>368.03249186301366</v>
      </c>
      <c r="AH180" s="6">
        <v>1475.2427046575351</v>
      </c>
      <c r="AI180" s="6">
        <v>2248.7813998356169</v>
      </c>
      <c r="AJ180" s="6">
        <v>1098.42847140822</v>
      </c>
      <c r="AK180" s="6">
        <v>1284.2397132271005</v>
      </c>
      <c r="AL180" s="6">
        <v>1170.0299257802046</v>
      </c>
      <c r="AM180" s="6">
        <v>402.62352308604147</v>
      </c>
      <c r="AN180" s="6">
        <v>2333.5919056710395</v>
      </c>
      <c r="AO180" s="6">
        <v>24291.927459166043</v>
      </c>
      <c r="AP180" s="6">
        <v>11138.383685274375</v>
      </c>
      <c r="AQ180" s="6">
        <v>13153.543773891663</v>
      </c>
      <c r="AR180" s="6">
        <v>2717.069259999048</v>
      </c>
      <c r="AS180" s="6">
        <v>1710.2424028569094</v>
      </c>
      <c r="AT180" s="6">
        <v>1787.4148941425071</v>
      </c>
      <c r="AU180" s="6">
        <v>1839.8123982174056</v>
      </c>
      <c r="AV180" s="6">
        <v>8054.5389552158704</v>
      </c>
      <c r="AW180" s="6">
        <v>5099.0048186757977</v>
      </c>
      <c r="AX180" s="27">
        <v>4.1078885917808252</v>
      </c>
      <c r="AY180" s="27">
        <v>4.3192416164383589</v>
      </c>
      <c r="AZ180">
        <v>281</v>
      </c>
      <c r="BA180" s="9">
        <v>9</v>
      </c>
      <c r="BB180" s="4">
        <v>127</v>
      </c>
      <c r="BC180" s="9">
        <v>6</v>
      </c>
      <c r="BD180" s="9">
        <v>5</v>
      </c>
      <c r="BE180" s="4">
        <v>154</v>
      </c>
      <c r="BF180" s="9">
        <v>8</v>
      </c>
      <c r="BG180" s="9">
        <v>10</v>
      </c>
      <c r="BH180" s="24">
        <v>493.00994312573829</v>
      </c>
      <c r="BI180" s="24">
        <v>302.66493128949583</v>
      </c>
      <c r="BJ180" s="9">
        <v>8</v>
      </c>
      <c r="BK180" s="30">
        <v>33.803794068493112</v>
      </c>
      <c r="BL180" s="15">
        <v>4.1804867189041106</v>
      </c>
      <c r="BM180" s="15">
        <v>6865.0520634876702</v>
      </c>
      <c r="BN180" s="36">
        <v>114</v>
      </c>
      <c r="BO180" s="9">
        <v>0</v>
      </c>
      <c r="BP180" s="20">
        <v>1.9160151521428133</v>
      </c>
      <c r="BQ180" s="20">
        <v>115.38196292887423</v>
      </c>
    </row>
    <row r="181" spans="1:69" x14ac:dyDescent="0.25">
      <c r="A181" s="43">
        <v>41003</v>
      </c>
      <c r="B181" s="17">
        <v>2012</v>
      </c>
      <c r="C181" s="4">
        <v>4</v>
      </c>
      <c r="D181" s="4">
        <v>4</v>
      </c>
      <c r="E181" s="5">
        <v>0.6</v>
      </c>
      <c r="F181" s="5">
        <v>0.76</v>
      </c>
      <c r="G181" s="10">
        <v>1.6767123287671444</v>
      </c>
      <c r="H181" s="17">
        <v>118</v>
      </c>
      <c r="I181" s="9">
        <v>194</v>
      </c>
      <c r="J181" s="14">
        <v>1.6440677966101696</v>
      </c>
      <c r="K181" s="5">
        <v>0.43111111111111111</v>
      </c>
      <c r="L181" s="21">
        <v>95.657603596006581</v>
      </c>
      <c r="M181" s="9">
        <v>33</v>
      </c>
      <c r="N181" s="9">
        <v>40</v>
      </c>
      <c r="O181" s="9">
        <v>17</v>
      </c>
      <c r="P181" s="9">
        <v>53</v>
      </c>
      <c r="Q181" s="20">
        <v>37.755455945956115</v>
      </c>
      <c r="R181" s="20">
        <v>49.959617081192619</v>
      </c>
      <c r="S181" s="20">
        <v>18.429941530235215</v>
      </c>
      <c r="T181" s="6">
        <v>11287.597224328776</v>
      </c>
      <c r="U181" s="6">
        <v>1317.1203945205491</v>
      </c>
      <c r="V181" s="6">
        <v>1872.3756062860268</v>
      </c>
      <c r="W181" s="6">
        <v>2755.9579044821926</v>
      </c>
      <c r="X181" s="6">
        <v>932.87812166136962</v>
      </c>
      <c r="Y181" s="6">
        <v>7043.5059864197356</v>
      </c>
      <c r="Z181" s="6">
        <v>2756.1482840547965</v>
      </c>
      <c r="AA181" s="6">
        <v>849.31349038027452</v>
      </c>
      <c r="AB181" s="6">
        <v>976.78690110246635</v>
      </c>
      <c r="AC181" s="6">
        <v>1129.4248289844404</v>
      </c>
      <c r="AD181" s="6">
        <v>932.55353256190938</v>
      </c>
      <c r="AE181" s="6">
        <v>368.95162547409382</v>
      </c>
      <c r="AF181" s="6">
        <v>2151.318688517094</v>
      </c>
      <c r="AG181" s="6">
        <v>334.0746076931506</v>
      </c>
      <c r="AH181" s="6">
        <v>1272.7568804821926</v>
      </c>
      <c r="AI181" s="6">
        <v>2273.930531068494</v>
      </c>
      <c r="AJ181" s="6">
        <v>1026.4447687890417</v>
      </c>
      <c r="AK181" s="6">
        <v>1256.3210148186276</v>
      </c>
      <c r="AL181" s="6">
        <v>1191.4835247530091</v>
      </c>
      <c r="AM181" s="6">
        <v>380.8923464111478</v>
      </c>
      <c r="AN181" s="6">
        <v>2078.5099020500943</v>
      </c>
      <c r="AO181" s="6">
        <v>22094.17308241974</v>
      </c>
      <c r="AP181" s="6">
        <v>10820.838505432819</v>
      </c>
      <c r="AQ181" s="6">
        <v>11273.334576986925</v>
      </c>
      <c r="AR181" s="6">
        <v>2700.7703515858434</v>
      </c>
      <c r="AS181" s="6">
        <v>1660.4627166038758</v>
      </c>
      <c r="AT181" s="6">
        <v>1753.4266925500099</v>
      </c>
      <c r="AU181" s="6">
        <v>1833.9006277545004</v>
      </c>
      <c r="AV181" s="6">
        <v>7948.5603884942293</v>
      </c>
      <c r="AW181" s="6">
        <v>3324.7741884926918</v>
      </c>
      <c r="AX181" s="27">
        <v>4.0325585424657566</v>
      </c>
      <c r="AY181" s="27">
        <v>4.2741552328767147</v>
      </c>
      <c r="AZ181">
        <v>261</v>
      </c>
      <c r="BA181" s="9">
        <v>9</v>
      </c>
      <c r="BB181" s="4">
        <v>118</v>
      </c>
      <c r="BC181" s="9">
        <v>7</v>
      </c>
      <c r="BD181" s="9">
        <v>5</v>
      </c>
      <c r="BE181" s="4">
        <v>143</v>
      </c>
      <c r="BF181" s="9">
        <v>8</v>
      </c>
      <c r="BG181" s="9">
        <v>10</v>
      </c>
      <c r="BH181" s="24">
        <v>565.54694567080571</v>
      </c>
      <c r="BI181" s="24">
        <v>305.9911871773985</v>
      </c>
      <c r="BJ181" s="9">
        <v>8</v>
      </c>
      <c r="BK181" s="30">
        <v>32.703883780821883</v>
      </c>
      <c r="BL181" s="15">
        <v>4.3558127276712337</v>
      </c>
      <c r="BM181" s="15">
        <v>7040.6112430657849</v>
      </c>
      <c r="BN181" s="36">
        <v>114</v>
      </c>
      <c r="BO181" s="9">
        <v>0</v>
      </c>
      <c r="BP181" s="20">
        <v>1.6011869122996811</v>
      </c>
      <c r="BQ181" s="20">
        <v>98.888899798130922</v>
      </c>
    </row>
    <row r="182" spans="1:69" x14ac:dyDescent="0.25">
      <c r="A182" s="43">
        <v>41002</v>
      </c>
      <c r="B182" s="17">
        <v>2012</v>
      </c>
      <c r="C182" s="4">
        <v>4</v>
      </c>
      <c r="D182" s="4">
        <v>3</v>
      </c>
      <c r="E182" s="5">
        <v>0.6</v>
      </c>
      <c r="F182" s="5">
        <v>0.6</v>
      </c>
      <c r="G182" s="10">
        <v>1.673972602739747</v>
      </c>
      <c r="H182" s="17">
        <v>91</v>
      </c>
      <c r="I182" s="9">
        <v>160</v>
      </c>
      <c r="J182" s="14">
        <v>1.7582417582417582</v>
      </c>
      <c r="K182" s="5">
        <v>0.35555555555555557</v>
      </c>
      <c r="L182" s="21">
        <v>103.30278979978931</v>
      </c>
      <c r="M182" s="9">
        <v>28</v>
      </c>
      <c r="N182" s="9">
        <v>33</v>
      </c>
      <c r="O182" s="9">
        <v>14</v>
      </c>
      <c r="P182" s="9">
        <v>41</v>
      </c>
      <c r="Q182" s="20">
        <v>37.612925039299384</v>
      </c>
      <c r="R182" s="20">
        <v>50.886257621917856</v>
      </c>
      <c r="S182" s="20">
        <v>20.067154881389925</v>
      </c>
      <c r="T182" s="6">
        <v>9400.5538717808267</v>
      </c>
      <c r="U182" s="6">
        <v>1002.1698147945215</v>
      </c>
      <c r="V182" s="6">
        <v>1508.7200571616434</v>
      </c>
      <c r="W182" s="6">
        <v>2645.0077634630143</v>
      </c>
      <c r="X182" s="6">
        <v>767.18655123287658</v>
      </c>
      <c r="Y182" s="6">
        <v>5481.8093147178133</v>
      </c>
      <c r="Z182" s="6">
        <v>2294.3884273972626</v>
      </c>
      <c r="AA182" s="6">
        <v>712.40760670684995</v>
      </c>
      <c r="AB182" s="6">
        <v>822.75335013698691</v>
      </c>
      <c r="AC182" s="6">
        <v>918.70173658414149</v>
      </c>
      <c r="AD182" s="6">
        <v>960.608234347132</v>
      </c>
      <c r="AE182" s="6">
        <v>294.6612766336209</v>
      </c>
      <c r="AF182" s="6">
        <v>1655.5781366762051</v>
      </c>
      <c r="AG182" s="6">
        <v>270.71908471232871</v>
      </c>
      <c r="AH182" s="6">
        <v>1098.0083515616443</v>
      </c>
      <c r="AI182" s="6">
        <v>1735.7780602739726</v>
      </c>
      <c r="AJ182" s="6">
        <v>798.93882739726087</v>
      </c>
      <c r="AK182" s="6">
        <v>952.46875074522291</v>
      </c>
      <c r="AL182" s="6">
        <v>1126.044402304537</v>
      </c>
      <c r="AM182" s="6">
        <v>294.90592956678483</v>
      </c>
      <c r="AN182" s="6">
        <v>1530.0252413286621</v>
      </c>
      <c r="AO182" s="6">
        <v>18135.717394761654</v>
      </c>
      <c r="AP182" s="6">
        <v>9468.3047020389731</v>
      </c>
      <c r="AQ182" s="6">
        <v>8667.4126927226807</v>
      </c>
      <c r="AR182" s="6">
        <v>2638.5126404716257</v>
      </c>
      <c r="AS182" s="6">
        <v>1457.3363230563682</v>
      </c>
      <c r="AT182" s="6">
        <v>1641.508022988952</v>
      </c>
      <c r="AU182" s="6">
        <v>1705.4942890622001</v>
      </c>
      <c r="AV182" s="6">
        <v>7442.8512755791453</v>
      </c>
      <c r="AW182" s="6">
        <v>1224.5614171435354</v>
      </c>
      <c r="AX182" s="27">
        <v>3.9988552767123315</v>
      </c>
      <c r="AY182" s="27">
        <v>4.278354212328769</v>
      </c>
      <c r="AZ182">
        <v>207</v>
      </c>
      <c r="BA182" s="9">
        <v>6</v>
      </c>
      <c r="BB182" s="4">
        <v>91</v>
      </c>
      <c r="BC182" s="9">
        <v>5</v>
      </c>
      <c r="BD182" s="9">
        <v>3</v>
      </c>
      <c r="BE182" s="4">
        <v>116</v>
      </c>
      <c r="BF182" s="9">
        <v>6</v>
      </c>
      <c r="BG182" s="9">
        <v>8</v>
      </c>
      <c r="BH182" s="24">
        <v>432.60785686659642</v>
      </c>
      <c r="BI182" s="24">
        <v>262.37584022334931</v>
      </c>
      <c r="BJ182" s="9">
        <v>6</v>
      </c>
      <c r="BK182" s="30">
        <v>31.441289753424631</v>
      </c>
      <c r="BL182" s="15">
        <v>4.5355138038356175</v>
      </c>
      <c r="BM182" s="15">
        <v>6842.4705124919838</v>
      </c>
      <c r="BN182" s="36">
        <v>114</v>
      </c>
      <c r="BO182" s="9">
        <v>0</v>
      </c>
      <c r="BP182" s="20">
        <v>1.2667080810796312</v>
      </c>
      <c r="BQ182" s="20">
        <v>76.029935901076144</v>
      </c>
    </row>
    <row r="183" spans="1:69" x14ac:dyDescent="0.25">
      <c r="A183" s="43">
        <v>41001</v>
      </c>
      <c r="B183" s="17">
        <v>2012</v>
      </c>
      <c r="C183" s="4">
        <v>4</v>
      </c>
      <c r="D183" s="4">
        <v>2</v>
      </c>
      <c r="E183" s="5">
        <v>0.6</v>
      </c>
      <c r="F183" s="5">
        <v>0.6</v>
      </c>
      <c r="G183" s="10">
        <v>1.6712328767123497</v>
      </c>
      <c r="H183" s="17">
        <v>94</v>
      </c>
      <c r="I183" s="9">
        <v>138</v>
      </c>
      <c r="J183" s="14">
        <v>1.4680851063829787</v>
      </c>
      <c r="K183" s="5">
        <v>0.30666666666666664</v>
      </c>
      <c r="L183" s="21">
        <v>92.179684057126252</v>
      </c>
      <c r="M183" s="9">
        <v>25</v>
      </c>
      <c r="N183" s="9">
        <v>29</v>
      </c>
      <c r="O183" s="9">
        <v>12</v>
      </c>
      <c r="P183" s="9">
        <v>37</v>
      </c>
      <c r="Q183" s="20">
        <v>36.604548310502302</v>
      </c>
      <c r="R183" s="20">
        <v>53.027574509589073</v>
      </c>
      <c r="S183" s="20">
        <v>18.391730783857838</v>
      </c>
      <c r="T183" s="6">
        <v>8664.8903013698673</v>
      </c>
      <c r="U183" s="6">
        <v>1041.5974684931516</v>
      </c>
      <c r="V183" s="6">
        <v>1487.4345247561639</v>
      </c>
      <c r="W183" s="6">
        <v>2655.4880929315077</v>
      </c>
      <c r="X183" s="6">
        <v>743.42028309041075</v>
      </c>
      <c r="Y183" s="6">
        <v>4820.1448690849375</v>
      </c>
      <c r="Z183" s="6">
        <v>1976.6456087671243</v>
      </c>
      <c r="AA183" s="6">
        <v>636.33089411506887</v>
      </c>
      <c r="AB183" s="6">
        <v>680.49403900274001</v>
      </c>
      <c r="AC183" s="6">
        <v>907.55123031401808</v>
      </c>
      <c r="AD183" s="6">
        <v>939.27662672054248</v>
      </c>
      <c r="AE183" s="6">
        <v>283.69165731276348</v>
      </c>
      <c r="AF183" s="6">
        <v>1162.951027537609</v>
      </c>
      <c r="AG183" s="6">
        <v>244.24865753424655</v>
      </c>
      <c r="AH183" s="6">
        <v>951.59549194520628</v>
      </c>
      <c r="AI183" s="6">
        <v>1509.4151901369867</v>
      </c>
      <c r="AJ183" s="6">
        <v>696.08077150684983</v>
      </c>
      <c r="AK183" s="6">
        <v>1032.1634948982571</v>
      </c>
      <c r="AL183" s="6">
        <v>1106.3526546179946</v>
      </c>
      <c r="AM183" s="6">
        <v>299.26650384298057</v>
      </c>
      <c r="AN183" s="6">
        <v>963.55745776405718</v>
      </c>
      <c r="AO183" s="6">
        <v>16401.298422871241</v>
      </c>
      <c r="AP183" s="6">
        <v>9454.6450684846386</v>
      </c>
      <c r="AQ183" s="6">
        <v>6946.6533543866035</v>
      </c>
      <c r="AR183" s="6">
        <v>2640.7982811924949</v>
      </c>
      <c r="AS183" s="6">
        <v>1439.9763280048746</v>
      </c>
      <c r="AT183" s="6">
        <v>1637.8067954289513</v>
      </c>
      <c r="AU183" s="6">
        <v>1708.8154103239431</v>
      </c>
      <c r="AV183" s="6">
        <v>7427.3968149502634</v>
      </c>
      <c r="AW183" s="6">
        <v>-480.74346056366085</v>
      </c>
      <c r="AX183" s="27">
        <v>4.1815158904109611</v>
      </c>
      <c r="AY183" s="27">
        <v>4.4124626712328778</v>
      </c>
      <c r="AZ183">
        <v>197</v>
      </c>
      <c r="BA183" s="9">
        <v>6</v>
      </c>
      <c r="BB183" s="4">
        <v>94</v>
      </c>
      <c r="BC183" s="9">
        <v>5</v>
      </c>
      <c r="BD183" s="9">
        <v>3</v>
      </c>
      <c r="BE183" s="4">
        <v>103</v>
      </c>
      <c r="BF183" s="9">
        <v>6</v>
      </c>
      <c r="BG183" s="9">
        <v>6</v>
      </c>
      <c r="BH183" s="24">
        <v>415.85897027898574</v>
      </c>
      <c r="BI183" s="24">
        <v>248.21586574920278</v>
      </c>
      <c r="BJ183" s="9">
        <v>6</v>
      </c>
      <c r="BK183" s="30">
        <v>34.011579863013665</v>
      </c>
      <c r="BL183" s="15">
        <v>4.2020137205479458</v>
      </c>
      <c r="BM183" s="15">
        <v>6813.7559992240404</v>
      </c>
      <c r="BN183" s="36">
        <v>114</v>
      </c>
      <c r="BO183" s="9">
        <v>0</v>
      </c>
      <c r="BP183" s="20">
        <v>1.019504272706228</v>
      </c>
      <c r="BQ183" s="20">
        <v>60.935555740233362</v>
      </c>
    </row>
    <row r="184" spans="1:69" x14ac:dyDescent="0.25">
      <c r="A184" s="43">
        <v>41000</v>
      </c>
      <c r="B184" s="17">
        <v>2012</v>
      </c>
      <c r="C184" s="4">
        <v>4</v>
      </c>
      <c r="D184" s="4">
        <v>1</v>
      </c>
      <c r="E184" s="5">
        <v>0.6</v>
      </c>
      <c r="F184" s="5">
        <v>0.64</v>
      </c>
      <c r="G184" s="10">
        <v>1.6684931506849523</v>
      </c>
      <c r="H184" s="17">
        <v>100</v>
      </c>
      <c r="I184" s="9">
        <v>155</v>
      </c>
      <c r="J184" s="14">
        <v>1.55</v>
      </c>
      <c r="K184" s="5">
        <v>0.34444444444444444</v>
      </c>
      <c r="L184" s="21">
        <v>93.869858367123356</v>
      </c>
      <c r="M184" s="9">
        <v>29</v>
      </c>
      <c r="N184" s="9">
        <v>33</v>
      </c>
      <c r="O184" s="9">
        <v>13</v>
      </c>
      <c r="P184" s="9">
        <v>43</v>
      </c>
      <c r="Q184" s="20">
        <v>35.991798356164409</v>
      </c>
      <c r="R184" s="20">
        <v>52.603258100737655</v>
      </c>
      <c r="S184" s="20">
        <v>18.337914540172044</v>
      </c>
      <c r="T184" s="6">
        <v>9386.9858367123361</v>
      </c>
      <c r="U184" s="6">
        <v>1036.2601486027409</v>
      </c>
      <c r="V184" s="6">
        <v>1555.76240122389</v>
      </c>
      <c r="W184" s="6">
        <v>2586.7806351780828</v>
      </c>
      <c r="X184" s="6">
        <v>818.3686803287668</v>
      </c>
      <c r="Y184" s="6">
        <v>5462.3342685843381</v>
      </c>
      <c r="Z184" s="6">
        <v>2231.4914980821932</v>
      </c>
      <c r="AA184" s="6">
        <v>683.84235530958949</v>
      </c>
      <c r="AB184" s="6">
        <v>788.53032522739784</v>
      </c>
      <c r="AC184" s="6">
        <v>962.12354774859955</v>
      </c>
      <c r="AD184" s="6">
        <v>963.45627483408907</v>
      </c>
      <c r="AE184" s="6">
        <v>302.91136625009028</v>
      </c>
      <c r="AF184" s="6">
        <v>1475.3729897864018</v>
      </c>
      <c r="AG184" s="6">
        <v>274.07055920547941</v>
      </c>
      <c r="AH184" s="6">
        <v>1043.7376648767129</v>
      </c>
      <c r="AI184" s="6">
        <v>1724.7805691780827</v>
      </c>
      <c r="AJ184" s="6">
        <v>826.98783912328838</v>
      </c>
      <c r="AK184" s="6">
        <v>1029.5996021566418</v>
      </c>
      <c r="AL184" s="6">
        <v>1085.5272903032308</v>
      </c>
      <c r="AM184" s="6">
        <v>322.63058454824909</v>
      </c>
      <c r="AN184" s="6">
        <v>1431.8191553754418</v>
      </c>
      <c r="AO184" s="6">
        <v>17996.686796317823</v>
      </c>
      <c r="AP184" s="6">
        <v>9627.1603825716411</v>
      </c>
      <c r="AQ184" s="6">
        <v>8369.5264137461818</v>
      </c>
      <c r="AR184" s="6">
        <v>2650.8937664521609</v>
      </c>
      <c r="AS184" s="6">
        <v>1511.4459189793688</v>
      </c>
      <c r="AT184" s="6">
        <v>1674.4033525241186</v>
      </c>
      <c r="AU184" s="6">
        <v>1746.9061051445362</v>
      </c>
      <c r="AV184" s="6">
        <v>7583.6491431001841</v>
      </c>
      <c r="AW184" s="6">
        <v>785.87727064599767</v>
      </c>
      <c r="AX184" s="27">
        <v>4.0271558136986325</v>
      </c>
      <c r="AY184" s="27">
        <v>4.5151979178082211</v>
      </c>
      <c r="AZ184">
        <v>218</v>
      </c>
      <c r="BA184" s="9">
        <v>7</v>
      </c>
      <c r="BB184" s="4">
        <v>100</v>
      </c>
      <c r="BC184" s="9">
        <v>6</v>
      </c>
      <c r="BD184" s="9">
        <v>4</v>
      </c>
      <c r="BE184" s="4">
        <v>118</v>
      </c>
      <c r="BF184" s="9">
        <v>6</v>
      </c>
      <c r="BG184" s="9">
        <v>8</v>
      </c>
      <c r="BH184" s="24">
        <v>496.09117167307397</v>
      </c>
      <c r="BI184" s="24">
        <v>264.39725969202459</v>
      </c>
      <c r="BJ184" s="9">
        <v>6</v>
      </c>
      <c r="BK184" s="30">
        <v>32.358962136986271</v>
      </c>
      <c r="BL184" s="15">
        <v>4.5571519221917818</v>
      </c>
      <c r="BM184" s="15">
        <v>6756.4792134771305</v>
      </c>
      <c r="BN184" s="36">
        <v>114</v>
      </c>
      <c r="BO184" s="9">
        <v>0</v>
      </c>
      <c r="BP184" s="20">
        <v>1.238740792253384</v>
      </c>
      <c r="BQ184" s="20">
        <v>73.416898366194573</v>
      </c>
    </row>
    <row r="185" spans="1:69" x14ac:dyDescent="0.25">
      <c r="A185" s="43">
        <v>40999</v>
      </c>
      <c r="B185" s="17">
        <v>2012</v>
      </c>
      <c r="C185" s="4">
        <v>3</v>
      </c>
      <c r="D185" s="4">
        <v>7</v>
      </c>
      <c r="E185" s="5">
        <v>0.59</v>
      </c>
      <c r="F185" s="5">
        <v>0.95</v>
      </c>
      <c r="G185" s="10">
        <v>1.6657534246575549</v>
      </c>
      <c r="H185" s="17">
        <v>136</v>
      </c>
      <c r="I185" s="9">
        <v>230</v>
      </c>
      <c r="J185" s="14">
        <v>1.6911764705882353</v>
      </c>
      <c r="K185" s="5">
        <v>0.51111111111111107</v>
      </c>
      <c r="L185" s="21">
        <v>100.94671302497991</v>
      </c>
      <c r="M185" s="9">
        <v>42</v>
      </c>
      <c r="N185" s="9">
        <v>50</v>
      </c>
      <c r="O185" s="9">
        <v>20</v>
      </c>
      <c r="P185" s="9">
        <v>62</v>
      </c>
      <c r="Q185" s="20">
        <v>38.078695890410991</v>
      </c>
      <c r="R185" s="20">
        <v>52.051817342465789</v>
      </c>
      <c r="S185" s="20">
        <v>17.435480293415836</v>
      </c>
      <c r="T185" s="6">
        <v>13728.752971397269</v>
      </c>
      <c r="U185" s="6">
        <v>1507.6347427397275</v>
      </c>
      <c r="V185" s="6">
        <v>2413.2996441547393</v>
      </c>
      <c r="W185" s="6">
        <v>2461.1081614027407</v>
      </c>
      <c r="X185" s="6">
        <v>1208.8810024924931</v>
      </c>
      <c r="Y185" s="6">
        <v>9153.0989060870215</v>
      </c>
      <c r="Z185" s="6">
        <v>3503.2400219178112</v>
      </c>
      <c r="AA185" s="6">
        <v>1041.0363468493158</v>
      </c>
      <c r="AB185" s="6">
        <v>1080.9997781917818</v>
      </c>
      <c r="AC185" s="6">
        <v>1416.0033036638117</v>
      </c>
      <c r="AD185" s="6">
        <v>933.46521284520986</v>
      </c>
      <c r="AE185" s="6">
        <v>431.19482700893235</v>
      </c>
      <c r="AF185" s="6">
        <v>2844.6128034409548</v>
      </c>
      <c r="AG185" s="6">
        <v>422.16662071232867</v>
      </c>
      <c r="AH185" s="6">
        <v>1497.6473214246585</v>
      </c>
      <c r="AI185" s="6">
        <v>2551.566413150686</v>
      </c>
      <c r="AJ185" s="6">
        <v>1170.4943132054805</v>
      </c>
      <c r="AK185" s="6">
        <v>1568.7051998248678</v>
      </c>
      <c r="AL185" s="6">
        <v>1021.6019828406008</v>
      </c>
      <c r="AM185" s="6">
        <v>440.65273677498703</v>
      </c>
      <c r="AN185" s="6">
        <v>2610.9147490526984</v>
      </c>
      <c r="AO185" s="6">
        <v>26503.538529589056</v>
      </c>
      <c r="AP185" s="6">
        <v>11894.912071008384</v>
      </c>
      <c r="AQ185" s="6">
        <v>14608.626458580675</v>
      </c>
      <c r="AR185" s="6">
        <v>2737.7567436384647</v>
      </c>
      <c r="AS185" s="6">
        <v>1858.8619439358574</v>
      </c>
      <c r="AT185" s="6">
        <v>1845.5974297703956</v>
      </c>
      <c r="AU185" s="6">
        <v>1962.6174914972469</v>
      </c>
      <c r="AV185" s="6">
        <v>8404.8336088419655</v>
      </c>
      <c r="AW185" s="6">
        <v>6203.7928497387056</v>
      </c>
      <c r="AX185" s="27">
        <v>4.0142625205479483</v>
      </c>
      <c r="AY185" s="27">
        <v>4.6761475068493175</v>
      </c>
      <c r="AZ185">
        <v>310</v>
      </c>
      <c r="BA185" s="9">
        <v>10</v>
      </c>
      <c r="BB185" s="4">
        <v>136</v>
      </c>
      <c r="BC185" s="9">
        <v>7</v>
      </c>
      <c r="BD185" s="9">
        <v>5</v>
      </c>
      <c r="BE185" s="4">
        <v>174</v>
      </c>
      <c r="BF185" s="9">
        <v>11</v>
      </c>
      <c r="BG185" s="9">
        <v>10</v>
      </c>
      <c r="BH185" s="24">
        <v>536.76077718088004</v>
      </c>
      <c r="BI185" s="24">
        <v>335.59730007975304</v>
      </c>
      <c r="BJ185" s="9">
        <v>10</v>
      </c>
      <c r="BK185" s="30">
        <v>32.0706315616438</v>
      </c>
      <c r="BL185" s="15">
        <v>4.5219174158904112</v>
      </c>
      <c r="BM185" s="15">
        <v>6606.3807519993225</v>
      </c>
      <c r="BN185" s="36">
        <v>109</v>
      </c>
      <c r="BO185" s="9">
        <v>0</v>
      </c>
      <c r="BP185" s="20">
        <v>2.2112904186092504</v>
      </c>
      <c r="BQ185" s="20">
        <v>134.02409595028141</v>
      </c>
    </row>
    <row r="186" spans="1:69" x14ac:dyDescent="0.25">
      <c r="A186" s="43">
        <v>40998</v>
      </c>
      <c r="B186" s="17">
        <v>2012</v>
      </c>
      <c r="C186" s="4">
        <v>3</v>
      </c>
      <c r="D186" s="4">
        <v>6</v>
      </c>
      <c r="E186" s="5">
        <v>0.59</v>
      </c>
      <c r="F186" s="5">
        <v>1</v>
      </c>
      <c r="G186" s="10">
        <v>1.6630136986301576</v>
      </c>
      <c r="H186" s="17">
        <v>153</v>
      </c>
      <c r="I186" s="9">
        <v>248</v>
      </c>
      <c r="J186" s="14">
        <v>1.6209150326797386</v>
      </c>
      <c r="K186" s="5">
        <v>0.55111111111111111</v>
      </c>
      <c r="L186" s="21">
        <v>93.474007757185092</v>
      </c>
      <c r="M186" s="9">
        <v>44</v>
      </c>
      <c r="N186" s="9">
        <v>52</v>
      </c>
      <c r="O186" s="9">
        <v>22</v>
      </c>
      <c r="P186" s="9">
        <v>66</v>
      </c>
      <c r="Q186" s="20">
        <v>38.649638136986326</v>
      </c>
      <c r="R186" s="20">
        <v>48.728299975890444</v>
      </c>
      <c r="S186" s="20">
        <v>18.320992476612716</v>
      </c>
      <c r="T186" s="6">
        <v>14301.523186849319</v>
      </c>
      <c r="U186" s="6">
        <v>1603.3987904109604</v>
      </c>
      <c r="V186" s="6">
        <v>2388.0265561775336</v>
      </c>
      <c r="W186" s="6">
        <v>2527.3506487561649</v>
      </c>
      <c r="X186" s="6">
        <v>1295.1686000219177</v>
      </c>
      <c r="Y186" s="6">
        <v>9694.3761723046628</v>
      </c>
      <c r="Z186" s="6">
        <v>3710.3652611506873</v>
      </c>
      <c r="AA186" s="6">
        <v>1072.0225994695897</v>
      </c>
      <c r="AB186" s="6">
        <v>1209.1855034564392</v>
      </c>
      <c r="AC186" s="6">
        <v>1495.1614967606633</v>
      </c>
      <c r="AD186" s="6">
        <v>922.6255688246863</v>
      </c>
      <c r="AE186" s="6">
        <v>443.75121746763796</v>
      </c>
      <c r="AF186" s="6">
        <v>3130.0350810237273</v>
      </c>
      <c r="AG186" s="6">
        <v>446.8778803726027</v>
      </c>
      <c r="AH186" s="6">
        <v>1701.3801675397272</v>
      </c>
      <c r="AI186" s="6">
        <v>2676.2991682191787</v>
      </c>
      <c r="AJ186" s="6">
        <v>1211.1851015013704</v>
      </c>
      <c r="AK186" s="6">
        <v>1541.605654689108</v>
      </c>
      <c r="AL186" s="6">
        <v>1034.1178834230975</v>
      </c>
      <c r="AM186" s="6">
        <v>478.60350932499568</v>
      </c>
      <c r="AN186" s="6">
        <v>2981.4152701956782</v>
      </c>
      <c r="AO186" s="6">
        <v>27932.237658969872</v>
      </c>
      <c r="AP186" s="6">
        <v>12126.411135445805</v>
      </c>
      <c r="AQ186" s="6">
        <v>15805.826523524069</v>
      </c>
      <c r="AR186" s="6">
        <v>2765.4330349582569</v>
      </c>
      <c r="AS186" s="6">
        <v>1967.0731349477296</v>
      </c>
      <c r="AT186" s="6">
        <v>1879.7246711735461</v>
      </c>
      <c r="AU186" s="6">
        <v>2007.857089228547</v>
      </c>
      <c r="AV186" s="6">
        <v>8620.0879303080801</v>
      </c>
      <c r="AW186" s="6">
        <v>7185.7385932159868</v>
      </c>
      <c r="AX186" s="27">
        <v>4.1511112767123315</v>
      </c>
      <c r="AY186" s="27">
        <v>4.640009835616441</v>
      </c>
      <c r="AZ186">
        <v>337</v>
      </c>
      <c r="BA186" s="9">
        <v>11</v>
      </c>
      <c r="BB186" s="4">
        <v>153</v>
      </c>
      <c r="BC186" s="9">
        <v>8</v>
      </c>
      <c r="BD186" s="9">
        <v>6</v>
      </c>
      <c r="BE186" s="4">
        <v>184</v>
      </c>
      <c r="BF186" s="9">
        <v>11</v>
      </c>
      <c r="BG186" s="9">
        <v>13</v>
      </c>
      <c r="BH186" s="24">
        <v>568.28523705476221</v>
      </c>
      <c r="BI186" s="24">
        <v>373.24412387647664</v>
      </c>
      <c r="BJ186" s="9">
        <v>10</v>
      </c>
      <c r="BK186" s="30">
        <v>33.277096328767094</v>
      </c>
      <c r="BL186" s="15">
        <v>4.5612439671232892</v>
      </c>
      <c r="BM186" s="15">
        <v>6696.4405289705537</v>
      </c>
      <c r="BN186" s="36">
        <v>109</v>
      </c>
      <c r="BO186" s="9">
        <v>0</v>
      </c>
      <c r="BP186" s="20">
        <v>2.3603325460957842</v>
      </c>
      <c r="BQ186" s="20">
        <v>145.00758278462447</v>
      </c>
    </row>
    <row r="187" spans="1:69" x14ac:dyDescent="0.25">
      <c r="A187" s="43">
        <v>40997</v>
      </c>
      <c r="B187" s="17">
        <v>2012</v>
      </c>
      <c r="C187" s="4">
        <v>3</v>
      </c>
      <c r="D187" s="4">
        <v>5</v>
      </c>
      <c r="E187" s="5">
        <v>0.59</v>
      </c>
      <c r="F187" s="5">
        <v>0.82</v>
      </c>
      <c r="G187" s="10">
        <v>1.6602739726027602</v>
      </c>
      <c r="H187" s="17">
        <v>120</v>
      </c>
      <c r="I187" s="9">
        <v>204</v>
      </c>
      <c r="J187" s="14">
        <v>1.7</v>
      </c>
      <c r="K187" s="5">
        <v>0.45333333333333331</v>
      </c>
      <c r="L187" s="21">
        <v>105.03314435945212</v>
      </c>
      <c r="M187" s="9">
        <v>37</v>
      </c>
      <c r="N187" s="9">
        <v>43</v>
      </c>
      <c r="O187" s="9">
        <v>18</v>
      </c>
      <c r="P187" s="9">
        <v>57</v>
      </c>
      <c r="Q187" s="20">
        <v>36.814532482191808</v>
      </c>
      <c r="R187" s="20">
        <v>48.234706112876751</v>
      </c>
      <c r="S187" s="20">
        <v>17.413215755904844</v>
      </c>
      <c r="T187" s="6">
        <v>12603.977323134255</v>
      </c>
      <c r="U187" s="6">
        <v>1390.9095979287681</v>
      </c>
      <c r="V187" s="6">
        <v>2081.150026154432</v>
      </c>
      <c r="W187" s="6">
        <v>2406.9293812602746</v>
      </c>
      <c r="X187" s="6">
        <v>1063.0929714347831</v>
      </c>
      <c r="Y187" s="6">
        <v>8443.7145422135327</v>
      </c>
      <c r="Z187" s="6">
        <v>2945.1625985753444</v>
      </c>
      <c r="AA187" s="6">
        <v>868.22471003178146</v>
      </c>
      <c r="AB187" s="6">
        <v>992.55329808657609</v>
      </c>
      <c r="AC187" s="6">
        <v>1231.0830496194862</v>
      </c>
      <c r="AD187" s="6">
        <v>932.5089867071074</v>
      </c>
      <c r="AE187" s="6">
        <v>378.63613857050171</v>
      </c>
      <c r="AF187" s="6">
        <v>2263.7124317966063</v>
      </c>
      <c r="AG187" s="6">
        <v>361.10347397260267</v>
      </c>
      <c r="AH187" s="6">
        <v>1380.2240182356172</v>
      </c>
      <c r="AI187" s="6">
        <v>2329.1629354520551</v>
      </c>
      <c r="AJ187" s="6">
        <v>993.06236002191849</v>
      </c>
      <c r="AK187" s="6">
        <v>1335.5134209956907</v>
      </c>
      <c r="AL187" s="6">
        <v>1111.4443902073062</v>
      </c>
      <c r="AM187" s="6">
        <v>402.21666683464485</v>
      </c>
      <c r="AN187" s="6">
        <v>2214.3783096445518</v>
      </c>
      <c r="AO187" s="6">
        <v>23864.380315438917</v>
      </c>
      <c r="AP187" s="6">
        <v>10942.575031784227</v>
      </c>
      <c r="AQ187" s="6">
        <v>12921.80528365469</v>
      </c>
      <c r="AR187" s="6">
        <v>2714.1069371826238</v>
      </c>
      <c r="AS187" s="6">
        <v>1753.202715139251</v>
      </c>
      <c r="AT187" s="6">
        <v>1741.4259876349213</v>
      </c>
      <c r="AU187" s="6">
        <v>1844.6460028035449</v>
      </c>
      <c r="AV187" s="6">
        <v>8053.3816427603415</v>
      </c>
      <c r="AW187" s="6">
        <v>4868.4236408943489</v>
      </c>
      <c r="AX187" s="27">
        <v>4.0134376438356192</v>
      </c>
      <c r="AY187" s="27">
        <v>4.4605655342465766</v>
      </c>
      <c r="AZ187">
        <v>275</v>
      </c>
      <c r="BA187" s="9">
        <v>9</v>
      </c>
      <c r="BB187" s="4">
        <v>120</v>
      </c>
      <c r="BC187" s="9">
        <v>7</v>
      </c>
      <c r="BD187" s="9">
        <v>4</v>
      </c>
      <c r="BE187" s="4">
        <v>155</v>
      </c>
      <c r="BF187" s="9">
        <v>9</v>
      </c>
      <c r="BG187" s="9">
        <v>10</v>
      </c>
      <c r="BH187" s="24">
        <v>508.85746806120329</v>
      </c>
      <c r="BI187" s="24">
        <v>311.62796982609558</v>
      </c>
      <c r="BJ187" s="9">
        <v>8</v>
      </c>
      <c r="BK187" s="30">
        <v>33.671334027397229</v>
      </c>
      <c r="BL187" s="15">
        <v>4.1883149808219189</v>
      </c>
      <c r="BM187" s="15">
        <v>6622.1683079207869</v>
      </c>
      <c r="BN187" s="36">
        <v>109</v>
      </c>
      <c r="BO187" s="9">
        <v>0</v>
      </c>
      <c r="BP187" s="20">
        <v>1.9512952076737309</v>
      </c>
      <c r="BQ187" s="20">
        <v>118.54867232710725</v>
      </c>
    </row>
    <row r="188" spans="1:69" x14ac:dyDescent="0.25">
      <c r="A188" s="43">
        <v>40996</v>
      </c>
      <c r="B188" s="17">
        <v>2012</v>
      </c>
      <c r="C188" s="4">
        <v>3</v>
      </c>
      <c r="D188" s="4">
        <v>4</v>
      </c>
      <c r="E188" s="5">
        <v>0.59</v>
      </c>
      <c r="F188" s="5">
        <v>0.76</v>
      </c>
      <c r="G188" s="10">
        <v>1.6575342465753629</v>
      </c>
      <c r="H188" s="17">
        <v>107</v>
      </c>
      <c r="I188" s="9">
        <v>186</v>
      </c>
      <c r="J188" s="14">
        <v>1.7383177570093458</v>
      </c>
      <c r="K188" s="5">
        <v>0.41333333333333333</v>
      </c>
      <c r="L188" s="21">
        <v>106.84385416668806</v>
      </c>
      <c r="M188" s="9">
        <v>32</v>
      </c>
      <c r="N188" s="9">
        <v>40</v>
      </c>
      <c r="O188" s="9">
        <v>16</v>
      </c>
      <c r="P188" s="9">
        <v>52</v>
      </c>
      <c r="Q188" s="20">
        <v>39.220163835616475</v>
      </c>
      <c r="R188" s="20">
        <v>50.03545869863018</v>
      </c>
      <c r="S188" s="20">
        <v>17.209005409062186</v>
      </c>
      <c r="T188" s="6">
        <v>11432.292395835622</v>
      </c>
      <c r="U188" s="6">
        <v>1256.1486813698641</v>
      </c>
      <c r="V188" s="6">
        <v>1904.2541991872872</v>
      </c>
      <c r="W188" s="6">
        <v>2365.1065237808225</v>
      </c>
      <c r="X188" s="6">
        <v>970.99205466476678</v>
      </c>
      <c r="Y188" s="6">
        <v>7448.0882995726097</v>
      </c>
      <c r="Z188" s="6">
        <v>2823.8517961643861</v>
      </c>
      <c r="AA188" s="6">
        <v>800.56733917808288</v>
      </c>
      <c r="AB188" s="6">
        <v>894.86828127123363</v>
      </c>
      <c r="AC188" s="6">
        <v>1173.5437842853119</v>
      </c>
      <c r="AD188" s="6">
        <v>937.88707694119171</v>
      </c>
      <c r="AE188" s="6">
        <v>367.41649875928277</v>
      </c>
      <c r="AF188" s="6">
        <v>2040.4400566279166</v>
      </c>
      <c r="AG188" s="6">
        <v>330.23832706849305</v>
      </c>
      <c r="AH188" s="6">
        <v>1247.0946752876719</v>
      </c>
      <c r="AI188" s="6">
        <v>2094.4725427397261</v>
      </c>
      <c r="AJ188" s="6">
        <v>951.99386301369941</v>
      </c>
      <c r="AK188" s="6">
        <v>1210.8244879156239</v>
      </c>
      <c r="AL188" s="6">
        <v>1091.0014278143667</v>
      </c>
      <c r="AM188" s="6">
        <v>344.22921978167585</v>
      </c>
      <c r="AN188" s="6">
        <v>1977.744272597924</v>
      </c>
      <c r="AO188" s="6">
        <v>21831.527901928781</v>
      </c>
      <c r="AP188" s="6">
        <v>10365.255273130328</v>
      </c>
      <c r="AQ188" s="6">
        <v>11466.27262879845</v>
      </c>
      <c r="AR188" s="6">
        <v>2692.488401393231</v>
      </c>
      <c r="AS188" s="6">
        <v>1623.8672417328662</v>
      </c>
      <c r="AT188" s="6">
        <v>1705.6809589767404</v>
      </c>
      <c r="AU188" s="6">
        <v>1795.2341415406211</v>
      </c>
      <c r="AV188" s="6">
        <v>7817.2707436434575</v>
      </c>
      <c r="AW188" s="6">
        <v>3649.0018851549958</v>
      </c>
      <c r="AX188" s="27">
        <v>4.1544167671232906</v>
      </c>
      <c r="AY188" s="27">
        <v>4.6707468835616455</v>
      </c>
      <c r="AZ188">
        <v>247</v>
      </c>
      <c r="BA188" s="9">
        <v>7</v>
      </c>
      <c r="BB188" s="4">
        <v>107</v>
      </c>
      <c r="BC188" s="9">
        <v>6</v>
      </c>
      <c r="BD188" s="9">
        <v>4</v>
      </c>
      <c r="BE188" s="4">
        <v>140</v>
      </c>
      <c r="BF188" s="9">
        <v>8</v>
      </c>
      <c r="BG188" s="9">
        <v>9</v>
      </c>
      <c r="BH188" s="24">
        <v>489.75259604045567</v>
      </c>
      <c r="BI188" s="24">
        <v>301.00289371255974</v>
      </c>
      <c r="BJ188" s="9">
        <v>7</v>
      </c>
      <c r="BK188" s="30">
        <v>31.530248630136956</v>
      </c>
      <c r="BL188" s="15">
        <v>4.2232642027397267</v>
      </c>
      <c r="BM188" s="15">
        <v>6547.9857496509667</v>
      </c>
      <c r="BN188" s="36">
        <v>109</v>
      </c>
      <c r="BO188" s="9">
        <v>0</v>
      </c>
      <c r="BP188" s="20">
        <v>1.7511144750749721</v>
      </c>
      <c r="BQ188" s="20">
        <v>105.19516173209587</v>
      </c>
    </row>
    <row r="189" spans="1:69" x14ac:dyDescent="0.25">
      <c r="A189" s="43">
        <v>40995</v>
      </c>
      <c r="B189" s="17">
        <v>2012</v>
      </c>
      <c r="C189" s="4">
        <v>3</v>
      </c>
      <c r="D189" s="4">
        <v>3</v>
      </c>
      <c r="E189" s="5">
        <v>0.59</v>
      </c>
      <c r="F189" s="5">
        <v>0.6</v>
      </c>
      <c r="G189" s="10">
        <v>1.6547945205479655</v>
      </c>
      <c r="H189" s="17">
        <v>87</v>
      </c>
      <c r="I189" s="9">
        <v>150</v>
      </c>
      <c r="J189" s="14">
        <v>1.7241379310344827</v>
      </c>
      <c r="K189" s="5">
        <v>0.33333333333333331</v>
      </c>
      <c r="L189" s="21">
        <v>103.01566548889943</v>
      </c>
      <c r="M189" s="9">
        <v>27</v>
      </c>
      <c r="N189" s="9">
        <v>31</v>
      </c>
      <c r="O189" s="9">
        <v>13</v>
      </c>
      <c r="P189" s="9">
        <v>42</v>
      </c>
      <c r="Q189" s="20">
        <v>39.68439338686823</v>
      </c>
      <c r="R189" s="20">
        <v>52.764683026343555</v>
      </c>
      <c r="S189" s="20">
        <v>16.743856508806275</v>
      </c>
      <c r="T189" s="6">
        <v>8962.3628975342508</v>
      </c>
      <c r="U189" s="6">
        <v>964.66392723287765</v>
      </c>
      <c r="V189" s="6">
        <v>1569.3611467186843</v>
      </c>
      <c r="W189" s="6">
        <v>2492.7435833424661</v>
      </c>
      <c r="X189" s="6">
        <v>757.53549303583543</v>
      </c>
      <c r="Y189" s="6">
        <v>5107.3866016701431</v>
      </c>
      <c r="Z189" s="6">
        <v>2301.6948164383575</v>
      </c>
      <c r="AA189" s="6">
        <v>685.94087934246625</v>
      </c>
      <c r="AB189" s="6">
        <v>703.24197336986356</v>
      </c>
      <c r="AC189" s="6">
        <v>931.09517408274701</v>
      </c>
      <c r="AD189" s="6">
        <v>927.04825955649017</v>
      </c>
      <c r="AE189" s="6">
        <v>264.33096894766771</v>
      </c>
      <c r="AF189" s="6">
        <v>1568.4032665637826</v>
      </c>
      <c r="AG189" s="6">
        <v>270.31163178082193</v>
      </c>
      <c r="AH189" s="6">
        <v>961.30581041095957</v>
      </c>
      <c r="AI189" s="6">
        <v>1655.4991561643842</v>
      </c>
      <c r="AJ189" s="6">
        <v>756.91086904109648</v>
      </c>
      <c r="AK189" s="6">
        <v>954.94132975057437</v>
      </c>
      <c r="AL189" s="6">
        <v>1056.7609442318665</v>
      </c>
      <c r="AM189" s="6">
        <v>277.76078384154579</v>
      </c>
      <c r="AN189" s="6">
        <v>1354.564409573276</v>
      </c>
      <c r="AO189" s="6">
        <v>17261.93196131508</v>
      </c>
      <c r="AP189" s="6">
        <v>9231.5776835078777</v>
      </c>
      <c r="AQ189" s="6">
        <v>8030.3542778072015</v>
      </c>
      <c r="AR189" s="6">
        <v>2627.1298870742421</v>
      </c>
      <c r="AS189" s="6">
        <v>1422.5950559274577</v>
      </c>
      <c r="AT189" s="6">
        <v>1627.9021601288482</v>
      </c>
      <c r="AU189" s="6">
        <v>1694.9044326517628</v>
      </c>
      <c r="AV189" s="6">
        <v>7372.531535782311</v>
      </c>
      <c r="AW189" s="6">
        <v>657.82274202489134</v>
      </c>
      <c r="AX189" s="27">
        <v>4.2246783123287699</v>
      </c>
      <c r="AY189" s="27">
        <v>4.5853597808219204</v>
      </c>
      <c r="AZ189">
        <v>200</v>
      </c>
      <c r="BA189" s="9">
        <v>6</v>
      </c>
      <c r="BB189" s="4">
        <v>87</v>
      </c>
      <c r="BC189" s="9">
        <v>5</v>
      </c>
      <c r="BD189" s="9">
        <v>3</v>
      </c>
      <c r="BE189" s="4">
        <v>113</v>
      </c>
      <c r="BF189" s="9">
        <v>6</v>
      </c>
      <c r="BG189" s="9">
        <v>8</v>
      </c>
      <c r="BH189" s="24">
        <v>443.18530787098723</v>
      </c>
      <c r="BI189" s="24">
        <v>262.9614304089971</v>
      </c>
      <c r="BJ189" s="9">
        <v>5</v>
      </c>
      <c r="BK189" s="30">
        <v>31.761814958904079</v>
      </c>
      <c r="BL189" s="15">
        <v>4.4073143342465766</v>
      </c>
      <c r="BM189" s="15">
        <v>6578.2566967902167</v>
      </c>
      <c r="BN189" s="36">
        <v>109</v>
      </c>
      <c r="BO189" s="9">
        <v>0</v>
      </c>
      <c r="BP189" s="20">
        <v>1.2207420062712844</v>
      </c>
      <c r="BQ189" s="20">
        <v>73.672975025754141</v>
      </c>
    </row>
    <row r="190" spans="1:69" x14ac:dyDescent="0.25">
      <c r="A190" s="43">
        <v>40994</v>
      </c>
      <c r="B190" s="17">
        <v>2012</v>
      </c>
      <c r="C190" s="4">
        <v>3</v>
      </c>
      <c r="D190" s="4">
        <v>2</v>
      </c>
      <c r="E190" s="5">
        <v>0.59</v>
      </c>
      <c r="F190" s="5">
        <v>0.6</v>
      </c>
      <c r="G190" s="10">
        <v>1.6520547945205681</v>
      </c>
      <c r="H190" s="17">
        <v>89</v>
      </c>
      <c r="I190" s="9">
        <v>144</v>
      </c>
      <c r="J190" s="14">
        <v>1.6179775280898876</v>
      </c>
      <c r="K190" s="5">
        <v>0.32</v>
      </c>
      <c r="L190" s="21">
        <v>99.590710917654349</v>
      </c>
      <c r="M190" s="9">
        <v>25</v>
      </c>
      <c r="N190" s="9">
        <v>30</v>
      </c>
      <c r="O190" s="9">
        <v>12</v>
      </c>
      <c r="P190" s="9">
        <v>40</v>
      </c>
      <c r="Q190" s="20">
        <v>40.327214417932787</v>
      </c>
      <c r="R190" s="20">
        <v>52.751111434520574</v>
      </c>
      <c r="S190" s="20">
        <v>17.157927641424671</v>
      </c>
      <c r="T190" s="6">
        <v>8863.5732716712373</v>
      </c>
      <c r="U190" s="6">
        <v>1041.2668019178093</v>
      </c>
      <c r="V190" s="6">
        <v>1480.9749971533149</v>
      </c>
      <c r="W190" s="6">
        <v>2485.3023056219185</v>
      </c>
      <c r="X190" s="6">
        <v>741.70710147156137</v>
      </c>
      <c r="Y190" s="6">
        <v>5196.8556693422515</v>
      </c>
      <c r="Z190" s="6">
        <v>2217.9967929863033</v>
      </c>
      <c r="AA190" s="6">
        <v>633.01333721424692</v>
      </c>
      <c r="AB190" s="6">
        <v>686.31710565698677</v>
      </c>
      <c r="AC190" s="6">
        <v>900.88312668965943</v>
      </c>
      <c r="AD190" s="6">
        <v>882.87697198126909</v>
      </c>
      <c r="AE190" s="6">
        <v>287.31061796647191</v>
      </c>
      <c r="AF190" s="6">
        <v>1466.2565192201364</v>
      </c>
      <c r="AG190" s="6">
        <v>242.17198027397254</v>
      </c>
      <c r="AH190" s="6">
        <v>952.76687079452097</v>
      </c>
      <c r="AI190" s="6">
        <v>1537.7109632876716</v>
      </c>
      <c r="AJ190" s="6">
        <v>714.76973063013747</v>
      </c>
      <c r="AK190" s="6">
        <v>939.4558937554267</v>
      </c>
      <c r="AL190" s="6">
        <v>1078.8129622967713</v>
      </c>
      <c r="AM190" s="6">
        <v>298.89208657267329</v>
      </c>
      <c r="AN190" s="6">
        <v>1130.2586023614313</v>
      </c>
      <c r="AO190" s="6">
        <v>16889.586854432884</v>
      </c>
      <c r="AP190" s="6">
        <v>9096.2160635090677</v>
      </c>
      <c r="AQ190" s="6">
        <v>7793.3707909238192</v>
      </c>
      <c r="AR190" s="6">
        <v>2629.3771551050477</v>
      </c>
      <c r="AS190" s="6">
        <v>1492.9577523235207</v>
      </c>
      <c r="AT190" s="6">
        <v>1613.3864382564143</v>
      </c>
      <c r="AU190" s="6">
        <v>1692.0214802037494</v>
      </c>
      <c r="AV190" s="6">
        <v>7427.7428258887321</v>
      </c>
      <c r="AW190" s="6">
        <v>365.62796503508434</v>
      </c>
      <c r="AX190" s="27">
        <v>4.2034554739726051</v>
      </c>
      <c r="AY190" s="27">
        <v>4.5671478082191799</v>
      </c>
      <c r="AZ190">
        <v>196</v>
      </c>
      <c r="BA190" s="9">
        <v>6</v>
      </c>
      <c r="BB190" s="4">
        <v>89</v>
      </c>
      <c r="BC190" s="9">
        <v>5</v>
      </c>
      <c r="BD190" s="9">
        <v>3</v>
      </c>
      <c r="BE190" s="4">
        <v>107</v>
      </c>
      <c r="BF190" s="9">
        <v>6</v>
      </c>
      <c r="BG190" s="9">
        <v>8</v>
      </c>
      <c r="BH190" s="24">
        <v>423.18960937049843</v>
      </c>
      <c r="BI190" s="24">
        <v>270.98121526096827</v>
      </c>
      <c r="BJ190" s="9">
        <v>6</v>
      </c>
      <c r="BK190" s="30">
        <v>33.456553602739696</v>
      </c>
      <c r="BL190" s="15">
        <v>4.2536886465753438</v>
      </c>
      <c r="BM190" s="15">
        <v>6550.4939639839977</v>
      </c>
      <c r="BN190" s="36">
        <v>109</v>
      </c>
      <c r="BO190" s="9">
        <v>0</v>
      </c>
      <c r="BP190" s="20">
        <v>1.1897378783605361</v>
      </c>
      <c r="BQ190" s="20">
        <v>71.498814595631373</v>
      </c>
    </row>
    <row r="191" spans="1:69" x14ac:dyDescent="0.25">
      <c r="A191" s="43">
        <v>40993</v>
      </c>
      <c r="B191" s="17">
        <v>2012</v>
      </c>
      <c r="C191" s="4">
        <v>3</v>
      </c>
      <c r="D191" s="4">
        <v>1</v>
      </c>
      <c r="E191" s="5">
        <v>0.59</v>
      </c>
      <c r="F191" s="5">
        <v>0.64</v>
      </c>
      <c r="G191" s="10">
        <v>1.6493150684931708</v>
      </c>
      <c r="H191" s="17">
        <v>94</v>
      </c>
      <c r="I191" s="9">
        <v>155</v>
      </c>
      <c r="J191" s="14">
        <v>1.6489361702127661</v>
      </c>
      <c r="K191" s="5">
        <v>0.34444444444444444</v>
      </c>
      <c r="L191" s="21">
        <v>100.97639341626355</v>
      </c>
      <c r="M191" s="9">
        <v>26</v>
      </c>
      <c r="N191" s="9">
        <v>35</v>
      </c>
      <c r="O191" s="9">
        <v>13</v>
      </c>
      <c r="P191" s="9">
        <v>43</v>
      </c>
      <c r="Q191" s="20">
        <v>38.982443332584808</v>
      </c>
      <c r="R191" s="20">
        <v>51.09212424783987</v>
      </c>
      <c r="S191" s="20">
        <v>17.795620560305842</v>
      </c>
      <c r="T191" s="6">
        <v>9491.7809811287734</v>
      </c>
      <c r="U191" s="6">
        <v>1065.9097428164389</v>
      </c>
      <c r="V191" s="6">
        <v>1533.3901862210625</v>
      </c>
      <c r="W191" s="6">
        <v>2485.2287429260277</v>
      </c>
      <c r="X191" s="6">
        <v>783.12327080469015</v>
      </c>
      <c r="Y191" s="6">
        <v>5755.948523993432</v>
      </c>
      <c r="Z191" s="6">
        <v>2377.9290432876733</v>
      </c>
      <c r="AA191" s="6">
        <v>664.19761522191834</v>
      </c>
      <c r="AB191" s="6">
        <v>765.21168409315123</v>
      </c>
      <c r="AC191" s="6">
        <v>1017.6746459467213</v>
      </c>
      <c r="AD191" s="6">
        <v>940.50640465962931</v>
      </c>
      <c r="AE191" s="6">
        <v>304.6999547970313</v>
      </c>
      <c r="AF191" s="6">
        <v>1544.4573371993611</v>
      </c>
      <c r="AG191" s="6">
        <v>269.73363797260265</v>
      </c>
      <c r="AH191" s="6">
        <v>990.07051923287736</v>
      </c>
      <c r="AI191" s="6">
        <v>1752.1851509589044</v>
      </c>
      <c r="AJ191" s="6">
        <v>781.98044580821977</v>
      </c>
      <c r="AK191" s="6">
        <v>994.85675033167433</v>
      </c>
      <c r="AL191" s="6">
        <v>1055.2068052637321</v>
      </c>
      <c r="AM191" s="6">
        <v>293.85522570935262</v>
      </c>
      <c r="AN191" s="6">
        <v>1450.0509726678447</v>
      </c>
      <c r="AO191" s="6">
        <v>18158.998820520555</v>
      </c>
      <c r="AP191" s="6">
        <v>9408.5419866599204</v>
      </c>
      <c r="AQ191" s="6">
        <v>8750.4568338606368</v>
      </c>
      <c r="AR191" s="6">
        <v>2645.5593600398574</v>
      </c>
      <c r="AS191" s="6">
        <v>1506.7113140950214</v>
      </c>
      <c r="AT191" s="6">
        <v>1654.3441216089795</v>
      </c>
      <c r="AU191" s="6">
        <v>1737.5563489256456</v>
      </c>
      <c r="AV191" s="6">
        <v>7544.1711446695044</v>
      </c>
      <c r="AW191" s="6">
        <v>1206.2856891911306</v>
      </c>
      <c r="AX191" s="27">
        <v>4.0699899945205509</v>
      </c>
      <c r="AY191" s="27">
        <v>4.289254712328769</v>
      </c>
      <c r="AZ191">
        <v>211</v>
      </c>
      <c r="BA191" s="9">
        <v>6</v>
      </c>
      <c r="BB191" s="4">
        <v>94</v>
      </c>
      <c r="BC191" s="9">
        <v>5</v>
      </c>
      <c r="BD191" s="9">
        <v>3</v>
      </c>
      <c r="BE191" s="4">
        <v>117</v>
      </c>
      <c r="BF191" s="9">
        <v>6</v>
      </c>
      <c r="BG191" s="9">
        <v>8</v>
      </c>
      <c r="BH191" s="24">
        <v>408.65891063419406</v>
      </c>
      <c r="BI191" s="24">
        <v>270.772086116644</v>
      </c>
      <c r="BJ191" s="9">
        <v>6</v>
      </c>
      <c r="BK191" s="30">
        <v>33.558349808219148</v>
      </c>
      <c r="BL191" s="15">
        <v>4.2316259945205488</v>
      </c>
      <c r="BM191" s="15">
        <v>6597.3894408812757</v>
      </c>
      <c r="BN191" s="36">
        <v>109</v>
      </c>
      <c r="BO191" s="9">
        <v>0</v>
      </c>
      <c r="BP191" s="20">
        <v>1.3263514170677417</v>
      </c>
      <c r="BQ191" s="20">
        <v>80.279420494134285</v>
      </c>
    </row>
    <row r="192" spans="1:69" x14ac:dyDescent="0.25">
      <c r="A192" s="43">
        <v>40992</v>
      </c>
      <c r="B192" s="17">
        <v>2012</v>
      </c>
      <c r="C192" s="4">
        <v>3</v>
      </c>
      <c r="D192" s="4">
        <v>7</v>
      </c>
      <c r="E192" s="5">
        <v>0.59</v>
      </c>
      <c r="F192" s="5">
        <v>0.95</v>
      </c>
      <c r="G192" s="10">
        <v>1.6465753424657734</v>
      </c>
      <c r="H192" s="17">
        <v>145</v>
      </c>
      <c r="I192" s="9">
        <v>234</v>
      </c>
      <c r="J192" s="14">
        <v>1.6137931034482758</v>
      </c>
      <c r="K192" s="5">
        <v>0.52</v>
      </c>
      <c r="L192" s="21">
        <v>96.576275928578212</v>
      </c>
      <c r="M192" s="9">
        <v>40</v>
      </c>
      <c r="N192" s="9">
        <v>50</v>
      </c>
      <c r="O192" s="9">
        <v>21</v>
      </c>
      <c r="P192" s="9">
        <v>64</v>
      </c>
      <c r="Q192" s="20">
        <v>37.361909391780841</v>
      </c>
      <c r="R192" s="20">
        <v>48.481406514598859</v>
      </c>
      <c r="S192" s="20">
        <v>18.048500561712341</v>
      </c>
      <c r="T192" s="6">
        <v>14003.560009643841</v>
      </c>
      <c r="U192" s="6">
        <v>1605.6687111506862</v>
      </c>
      <c r="V192" s="6">
        <v>2257.2142675278892</v>
      </c>
      <c r="W192" s="6">
        <v>2413.9402590575346</v>
      </c>
      <c r="X192" s="6">
        <v>1212.6531762147943</v>
      </c>
      <c r="Y192" s="6">
        <v>9725.4210179943111</v>
      </c>
      <c r="Z192" s="6">
        <v>3362.5718452602759</v>
      </c>
      <c r="AA192" s="6">
        <v>1018.109536806576</v>
      </c>
      <c r="AB192" s="6">
        <v>1155.1040359495898</v>
      </c>
      <c r="AC192" s="6">
        <v>1435.2009540020586</v>
      </c>
      <c r="AD192" s="6">
        <v>877.41965803662663</v>
      </c>
      <c r="AE192" s="6">
        <v>435.64461907666566</v>
      </c>
      <c r="AF192" s="6">
        <v>2787.5201869010921</v>
      </c>
      <c r="AG192" s="6">
        <v>407.63639066301357</v>
      </c>
      <c r="AH192" s="6">
        <v>1529.1447488876722</v>
      </c>
      <c r="AI192" s="6">
        <v>2503.8783867945208</v>
      </c>
      <c r="AJ192" s="6">
        <v>1158.8676622027403</v>
      </c>
      <c r="AK192" s="6">
        <v>1459.8817424660233</v>
      </c>
      <c r="AL192" s="6">
        <v>1032.6728678082713</v>
      </c>
      <c r="AM192" s="6">
        <v>466.48649958026886</v>
      </c>
      <c r="AN192" s="6">
        <v>2640.4860786933841</v>
      </c>
      <c r="AO192" s="6">
        <v>26744.541327358915</v>
      </c>
      <c r="AP192" s="6">
        <v>11591.114043770131</v>
      </c>
      <c r="AQ192" s="6">
        <v>15153.427283588788</v>
      </c>
      <c r="AR192" s="6">
        <v>2748.0632846054391</v>
      </c>
      <c r="AS192" s="6">
        <v>1844.5068708927024</v>
      </c>
      <c r="AT192" s="6">
        <v>1854.6405621441759</v>
      </c>
      <c r="AU192" s="6">
        <v>1954.0192351977944</v>
      </c>
      <c r="AV192" s="6">
        <v>8401.2299528401127</v>
      </c>
      <c r="AW192" s="6">
        <v>6752.1973307486714</v>
      </c>
      <c r="AX192" s="27">
        <v>4.1485520219178111</v>
      </c>
      <c r="AY192" s="27">
        <v>4.2576335136986323</v>
      </c>
      <c r="AZ192">
        <v>320</v>
      </c>
      <c r="BA192" s="9">
        <v>10</v>
      </c>
      <c r="BB192" s="4">
        <v>145</v>
      </c>
      <c r="BC192" s="9">
        <v>8</v>
      </c>
      <c r="BD192" s="9">
        <v>5</v>
      </c>
      <c r="BE192" s="4">
        <v>175</v>
      </c>
      <c r="BF192" s="9">
        <v>10</v>
      </c>
      <c r="BG192" s="9">
        <v>11</v>
      </c>
      <c r="BH192" s="24">
        <v>527.51379404415741</v>
      </c>
      <c r="BI192" s="24">
        <v>329.79182773384207</v>
      </c>
      <c r="BJ192" s="9">
        <v>9</v>
      </c>
      <c r="BK192" s="30">
        <v>31.090940328767093</v>
      </c>
      <c r="BL192" s="15">
        <v>4.3104189117808227</v>
      </c>
      <c r="BM192" s="15">
        <v>6522.4834125867837</v>
      </c>
      <c r="BN192" s="36">
        <v>108</v>
      </c>
      <c r="BO192" s="9">
        <v>1</v>
      </c>
      <c r="BP192" s="20">
        <v>2.3232603787610118</v>
      </c>
      <c r="BQ192" s="20">
        <v>140.30951188508138</v>
      </c>
    </row>
    <row r="193" spans="1:69" x14ac:dyDescent="0.25">
      <c r="A193" s="43">
        <v>40991</v>
      </c>
      <c r="B193" s="17">
        <v>2012</v>
      </c>
      <c r="C193" s="4">
        <v>3</v>
      </c>
      <c r="D193" s="4">
        <v>6</v>
      </c>
      <c r="E193" s="5">
        <v>0.59</v>
      </c>
      <c r="F193" s="5">
        <v>1</v>
      </c>
      <c r="G193" s="10">
        <v>1.6438356164383761</v>
      </c>
      <c r="H193" s="17">
        <v>147</v>
      </c>
      <c r="I193" s="9">
        <v>248</v>
      </c>
      <c r="J193" s="14">
        <v>1.6870748299319729</v>
      </c>
      <c r="K193" s="5">
        <v>0.55111111111111111</v>
      </c>
      <c r="L193" s="21">
        <v>100.47041878669282</v>
      </c>
      <c r="M193" s="9">
        <v>42</v>
      </c>
      <c r="N193" s="9">
        <v>55</v>
      </c>
      <c r="O193" s="9">
        <v>22</v>
      </c>
      <c r="P193" s="9">
        <v>70</v>
      </c>
      <c r="Q193" s="20">
        <v>39.4825386244881</v>
      </c>
      <c r="R193" s="20">
        <v>51.27961350934001</v>
      </c>
      <c r="S193" s="20">
        <v>18.162864619960871</v>
      </c>
      <c r="T193" s="6">
        <v>14769.151561643845</v>
      </c>
      <c r="U193" s="6">
        <v>1587.0385753424671</v>
      </c>
      <c r="V193" s="6">
        <v>2376.094708602739</v>
      </c>
      <c r="W193" s="6">
        <v>2494.9040745205484</v>
      </c>
      <c r="X193" s="6">
        <v>1213.6233402739722</v>
      </c>
      <c r="Y193" s="6">
        <v>10271.568013589052</v>
      </c>
      <c r="Z193" s="6">
        <v>3829.8062465753455</v>
      </c>
      <c r="AA193" s="6">
        <v>1128.1514972054802</v>
      </c>
      <c r="AB193" s="6">
        <v>1271.4005233972609</v>
      </c>
      <c r="AC193" s="6">
        <v>1487.8746351623258</v>
      </c>
      <c r="AD193" s="6">
        <v>928.74013339656688</v>
      </c>
      <c r="AE193" s="6">
        <v>470.57860934651336</v>
      </c>
      <c r="AF193" s="6">
        <v>3342.1648892726807</v>
      </c>
      <c r="AG193" s="6">
        <v>449.16034191780807</v>
      </c>
      <c r="AH193" s="6">
        <v>1662.1419309589053</v>
      </c>
      <c r="AI193" s="6">
        <v>2756.2067726027403</v>
      </c>
      <c r="AJ193" s="6">
        <v>1315.6137731506858</v>
      </c>
      <c r="AK193" s="6">
        <v>1577.0216451587351</v>
      </c>
      <c r="AL193" s="6">
        <v>1048.3482502466572</v>
      </c>
      <c r="AM193" s="6">
        <v>495.33173367851015</v>
      </c>
      <c r="AN193" s="6">
        <v>3062.4211895462372</v>
      </c>
      <c r="AO193" s="6">
        <v>28768.671222794535</v>
      </c>
      <c r="AP193" s="6">
        <v>12092.517130386568</v>
      </c>
      <c r="AQ193" s="6">
        <v>16676.154092407971</v>
      </c>
      <c r="AR193" s="6">
        <v>2770.8145316102145</v>
      </c>
      <c r="AS193" s="6">
        <v>1984.0544188505546</v>
      </c>
      <c r="AT193" s="6">
        <v>1896.49332342913</v>
      </c>
      <c r="AU193" s="6">
        <v>1966.01793167604</v>
      </c>
      <c r="AV193" s="6">
        <v>8617.3802055659398</v>
      </c>
      <c r="AW193" s="6">
        <v>8058.7738868420274</v>
      </c>
      <c r="AX193" s="27">
        <v>4.2894443835616469</v>
      </c>
      <c r="AY193" s="27">
        <v>4.5170027397260295</v>
      </c>
      <c r="AZ193">
        <v>336</v>
      </c>
      <c r="BA193" s="9">
        <v>11</v>
      </c>
      <c r="BB193" s="4">
        <v>147</v>
      </c>
      <c r="BC193" s="9">
        <v>7</v>
      </c>
      <c r="BD193" s="9">
        <v>6</v>
      </c>
      <c r="BE193" s="4">
        <v>189</v>
      </c>
      <c r="BF193" s="9">
        <v>10</v>
      </c>
      <c r="BG193" s="9">
        <v>12</v>
      </c>
      <c r="BH193" s="24">
        <v>538.09583404193449</v>
      </c>
      <c r="BI193" s="24">
        <v>336.07541965036472</v>
      </c>
      <c r="BJ193" s="9">
        <v>10</v>
      </c>
      <c r="BK193" s="30">
        <v>32.94886575342462</v>
      </c>
      <c r="BL193" s="15">
        <v>4.2094290410958912</v>
      </c>
      <c r="BM193" s="15">
        <v>6688.6440834519435</v>
      </c>
      <c r="BN193" s="36">
        <v>108</v>
      </c>
      <c r="BO193" s="9">
        <v>0</v>
      </c>
      <c r="BP193" s="20">
        <v>2.4932039863902538</v>
      </c>
      <c r="BQ193" s="20">
        <v>154.40883418896269</v>
      </c>
    </row>
    <row r="194" spans="1:69" x14ac:dyDescent="0.25">
      <c r="A194" s="43">
        <v>40990</v>
      </c>
      <c r="B194" s="17">
        <v>2012</v>
      </c>
      <c r="C194" s="4">
        <v>3</v>
      </c>
      <c r="D194" s="4">
        <v>5</v>
      </c>
      <c r="E194" s="5">
        <v>0.59</v>
      </c>
      <c r="F194" s="5">
        <v>0.82</v>
      </c>
      <c r="G194" s="10">
        <v>1.6410958904109787</v>
      </c>
      <c r="H194" s="17">
        <v>117</v>
      </c>
      <c r="I194" s="9">
        <v>196</v>
      </c>
      <c r="J194" s="14">
        <v>1.6752136752136753</v>
      </c>
      <c r="K194" s="5">
        <v>0.43555555555555553</v>
      </c>
      <c r="L194" s="21">
        <v>101.94028093796983</v>
      </c>
      <c r="M194" s="9">
        <v>33</v>
      </c>
      <c r="N194" s="9">
        <v>44</v>
      </c>
      <c r="O194" s="9">
        <v>18</v>
      </c>
      <c r="P194" s="9">
        <v>50</v>
      </c>
      <c r="Q194" s="20">
        <v>39.11494136986304</v>
      </c>
      <c r="R194" s="20">
        <v>47.270596523835636</v>
      </c>
      <c r="S194" s="20">
        <v>18.445307582071244</v>
      </c>
      <c r="T194" s="6">
        <v>11927.01286974247</v>
      </c>
      <c r="U194" s="6">
        <v>1393.7613669698642</v>
      </c>
      <c r="V194" s="6">
        <v>1983.2935759787831</v>
      </c>
      <c r="W194" s="6">
        <v>2433.4416821589048</v>
      </c>
      <c r="X194" s="6">
        <v>982.81778165970377</v>
      </c>
      <c r="Y194" s="6">
        <v>7921.2211969149412</v>
      </c>
      <c r="Z194" s="6">
        <v>3011.8504854794542</v>
      </c>
      <c r="AA194" s="6">
        <v>850.87073742904147</v>
      </c>
      <c r="AB194" s="6">
        <v>922.26537910356217</v>
      </c>
      <c r="AC194" s="6">
        <v>1212.582114622074</v>
      </c>
      <c r="AD194" s="6">
        <v>884.5740189616514</v>
      </c>
      <c r="AE194" s="6">
        <v>371.12867874800918</v>
      </c>
      <c r="AF194" s="6">
        <v>2316.7017896803236</v>
      </c>
      <c r="AG194" s="6">
        <v>340.07000942465748</v>
      </c>
      <c r="AH194" s="6">
        <v>1379.3332911342475</v>
      </c>
      <c r="AI194" s="6">
        <v>2108.1095103561647</v>
      </c>
      <c r="AJ194" s="6">
        <v>1039.6523562082195</v>
      </c>
      <c r="AK194" s="6">
        <v>1326.2066855961839</v>
      </c>
      <c r="AL194" s="6">
        <v>1008.8528544046929</v>
      </c>
      <c r="AM194" s="6">
        <v>404.23012505764098</v>
      </c>
      <c r="AN194" s="6">
        <v>2127.8755020647714</v>
      </c>
      <c r="AO194" s="6">
        <v>22972.926005847679</v>
      </c>
      <c r="AP194" s="6">
        <v>10607.127517187644</v>
      </c>
      <c r="AQ194" s="6">
        <v>12365.798488660037</v>
      </c>
      <c r="AR194" s="6">
        <v>2718.2371768340067</v>
      </c>
      <c r="AS194" s="6">
        <v>1730.6760319370419</v>
      </c>
      <c r="AT194" s="6">
        <v>1743.7871477255221</v>
      </c>
      <c r="AU194" s="6">
        <v>1833.8709550708404</v>
      </c>
      <c r="AV194" s="6">
        <v>8026.5713115674116</v>
      </c>
      <c r="AW194" s="6">
        <v>4339.2271770926236</v>
      </c>
      <c r="AX194" s="27">
        <v>4.3347194301369889</v>
      </c>
      <c r="AY194" s="27">
        <v>4.5525169109589054</v>
      </c>
      <c r="AZ194">
        <v>262</v>
      </c>
      <c r="BA194" s="9">
        <v>8</v>
      </c>
      <c r="BB194" s="4">
        <v>117</v>
      </c>
      <c r="BC194" s="9">
        <v>6</v>
      </c>
      <c r="BD194" s="9">
        <v>4</v>
      </c>
      <c r="BE194" s="4">
        <v>145</v>
      </c>
      <c r="BF194" s="9">
        <v>7</v>
      </c>
      <c r="BG194" s="9">
        <v>9</v>
      </c>
      <c r="BH194" s="24">
        <v>461.50025981174286</v>
      </c>
      <c r="BI194" s="24">
        <v>272.36246205039828</v>
      </c>
      <c r="BJ194" s="9">
        <v>7</v>
      </c>
      <c r="BK194" s="30">
        <v>32.367499931506821</v>
      </c>
      <c r="BL194" s="15">
        <v>4.5556830893150693</v>
      </c>
      <c r="BM194" s="15">
        <v>6501.4582969924541</v>
      </c>
      <c r="BN194" s="36">
        <v>108</v>
      </c>
      <c r="BO194" s="9">
        <v>0</v>
      </c>
      <c r="BP194" s="20">
        <v>1.9020038157255275</v>
      </c>
      <c r="BQ194" s="20">
        <v>114.4981341542596</v>
      </c>
    </row>
    <row r="195" spans="1:69" x14ac:dyDescent="0.25">
      <c r="A195" s="43">
        <v>40989</v>
      </c>
      <c r="B195" s="17">
        <v>2012</v>
      </c>
      <c r="C195" s="4">
        <v>3</v>
      </c>
      <c r="D195" s="4">
        <v>4</v>
      </c>
      <c r="E195" s="5">
        <v>0.59</v>
      </c>
      <c r="F195" s="5">
        <v>0.76</v>
      </c>
      <c r="G195" s="10">
        <v>1.6383561643835813</v>
      </c>
      <c r="H195" s="17">
        <v>112</v>
      </c>
      <c r="I195" s="9">
        <v>181</v>
      </c>
      <c r="J195" s="14">
        <v>1.6160714285714286</v>
      </c>
      <c r="K195" s="5">
        <v>0.4022222222222222</v>
      </c>
      <c r="L195" s="21">
        <v>100.00192581135036</v>
      </c>
      <c r="M195" s="9">
        <v>34</v>
      </c>
      <c r="N195" s="9">
        <v>40</v>
      </c>
      <c r="O195" s="9">
        <v>17</v>
      </c>
      <c r="P195" s="9">
        <v>47</v>
      </c>
      <c r="Q195" s="20">
        <v>38.238741112180712</v>
      </c>
      <c r="R195" s="20">
        <v>49.315870820306237</v>
      </c>
      <c r="S195" s="20">
        <v>19.738861407543009</v>
      </c>
      <c r="T195" s="6">
        <v>11200.21569087124</v>
      </c>
      <c r="U195" s="6">
        <v>1215.9347074630145</v>
      </c>
      <c r="V195" s="6">
        <v>1959.7724574257093</v>
      </c>
      <c r="W195" s="6">
        <v>2457.9243346191788</v>
      </c>
      <c r="X195" s="6">
        <v>983.56907348935863</v>
      </c>
      <c r="Y195" s="6">
        <v>7014.8845328000079</v>
      </c>
      <c r="Z195" s="6">
        <v>2829.6668423013725</v>
      </c>
      <c r="AA195" s="6">
        <v>838.36980394520606</v>
      </c>
      <c r="AB195" s="6">
        <v>927.72648615452135</v>
      </c>
      <c r="AC195" s="6">
        <v>1127.3774284490007</v>
      </c>
      <c r="AD195" s="6">
        <v>909.76915642034987</v>
      </c>
      <c r="AE195" s="6">
        <v>356.60370105563783</v>
      </c>
      <c r="AF195" s="6">
        <v>2202.0128464761115</v>
      </c>
      <c r="AG195" s="6">
        <v>330.71702715616431</v>
      </c>
      <c r="AH195" s="6">
        <v>1186.1680857424665</v>
      </c>
      <c r="AI195" s="6">
        <v>2015.5251925479456</v>
      </c>
      <c r="AJ195" s="6">
        <v>951.65676572054849</v>
      </c>
      <c r="AK195" s="6">
        <v>1283.0817551892942</v>
      </c>
      <c r="AL195" s="6">
        <v>1071.1920489217543</v>
      </c>
      <c r="AM195" s="6">
        <v>365.98123495203896</v>
      </c>
      <c r="AN195" s="6">
        <v>1763.8120321040369</v>
      </c>
      <c r="AO195" s="6">
        <v>21495.98060190248</v>
      </c>
      <c r="AP195" s="6">
        <v>10515.271190522322</v>
      </c>
      <c r="AQ195" s="6">
        <v>10980.709411380156</v>
      </c>
      <c r="AR195" s="6">
        <v>2684.3776217454597</v>
      </c>
      <c r="AS195" s="6">
        <v>1653.6726427210815</v>
      </c>
      <c r="AT195" s="6">
        <v>1709.24704894506</v>
      </c>
      <c r="AU195" s="6">
        <v>1798.7461688074591</v>
      </c>
      <c r="AV195" s="6">
        <v>7846.04348221906</v>
      </c>
      <c r="AW195" s="6">
        <v>3134.6659291610977</v>
      </c>
      <c r="AX195" s="27">
        <v>4.072471890410962</v>
      </c>
      <c r="AY195" s="27">
        <v>4.5969786164383573</v>
      </c>
      <c r="AZ195">
        <v>250</v>
      </c>
      <c r="BA195" s="9">
        <v>8</v>
      </c>
      <c r="BB195" s="4">
        <v>112</v>
      </c>
      <c r="BC195" s="9">
        <v>7</v>
      </c>
      <c r="BD195" s="9">
        <v>4</v>
      </c>
      <c r="BE195" s="4">
        <v>138</v>
      </c>
      <c r="BF195" s="9">
        <v>8</v>
      </c>
      <c r="BG195" s="9">
        <v>9</v>
      </c>
      <c r="BH195" s="24">
        <v>530.48146893639921</v>
      </c>
      <c r="BI195" s="24">
        <v>294.8822815994551</v>
      </c>
      <c r="BJ195" s="9">
        <v>7</v>
      </c>
      <c r="BK195" s="30">
        <v>33.18495945205477</v>
      </c>
      <c r="BL195" s="15">
        <v>4.1784658367123297</v>
      </c>
      <c r="BM195" s="15">
        <v>6586.3876373576513</v>
      </c>
      <c r="BN195" s="36">
        <v>108</v>
      </c>
      <c r="BO195" s="9">
        <v>0</v>
      </c>
      <c r="BP195" s="20">
        <v>1.6671823791691425</v>
      </c>
      <c r="BQ195" s="20">
        <v>101.673235290557</v>
      </c>
    </row>
    <row r="196" spans="1:69" x14ac:dyDescent="0.25">
      <c r="A196" s="43">
        <v>40988</v>
      </c>
      <c r="B196" s="17">
        <v>2012</v>
      </c>
      <c r="C196" s="4">
        <v>3</v>
      </c>
      <c r="D196" s="4">
        <v>3</v>
      </c>
      <c r="E196" s="5">
        <v>0.59</v>
      </c>
      <c r="F196" s="5">
        <v>0.6</v>
      </c>
      <c r="G196" s="10">
        <v>1.635616438356184</v>
      </c>
      <c r="H196" s="17">
        <v>89</v>
      </c>
      <c r="I196" s="9">
        <v>145</v>
      </c>
      <c r="J196" s="14">
        <v>1.6292134831460674</v>
      </c>
      <c r="K196" s="5">
        <v>0.32222222222222224</v>
      </c>
      <c r="L196" s="21">
        <v>97.140442025550271</v>
      </c>
      <c r="M196" s="9">
        <v>27</v>
      </c>
      <c r="N196" s="9">
        <v>32</v>
      </c>
      <c r="O196" s="9">
        <v>13</v>
      </c>
      <c r="P196" s="9">
        <v>39</v>
      </c>
      <c r="Q196" s="20">
        <v>36.401226617134924</v>
      </c>
      <c r="R196" s="20">
        <v>48.804448195574317</v>
      </c>
      <c r="S196" s="20">
        <v>17.781880165226564</v>
      </c>
      <c r="T196" s="6">
        <v>8645.4993402739747</v>
      </c>
      <c r="U196" s="6">
        <v>968.78794964383621</v>
      </c>
      <c r="V196" s="6">
        <v>1554.7369898327665</v>
      </c>
      <c r="W196" s="6">
        <v>2357.1803283287677</v>
      </c>
      <c r="X196" s="6">
        <v>763.69035482827383</v>
      </c>
      <c r="Y196" s="6">
        <v>4938.6796169280024</v>
      </c>
      <c r="Z196" s="6">
        <v>2147.6723704109604</v>
      </c>
      <c r="AA196" s="6">
        <v>634.45782654246614</v>
      </c>
      <c r="AB196" s="6">
        <v>693.49332644383605</v>
      </c>
      <c r="AC196" s="6">
        <v>925.81391017332498</v>
      </c>
      <c r="AD196" s="6">
        <v>873.71282907841135</v>
      </c>
      <c r="AE196" s="6">
        <v>275.72207292900265</v>
      </c>
      <c r="AF196" s="6">
        <v>1400.3747112165236</v>
      </c>
      <c r="AG196" s="6">
        <v>254.16373068493144</v>
      </c>
      <c r="AH196" s="6">
        <v>995.92687956164434</v>
      </c>
      <c r="AI196" s="6">
        <v>1672.9629008219183</v>
      </c>
      <c r="AJ196" s="6">
        <v>767.48930630137045</v>
      </c>
      <c r="AK196" s="6">
        <v>1009.0838197192353</v>
      </c>
      <c r="AL196" s="6">
        <v>1039.131894741781</v>
      </c>
      <c r="AM196" s="6">
        <v>286.94038106394731</v>
      </c>
      <c r="AN196" s="6">
        <v>1355.3867218449011</v>
      </c>
      <c r="AO196" s="6">
        <v>16780.45363068494</v>
      </c>
      <c r="AP196" s="6">
        <v>9086.0125806955093</v>
      </c>
      <c r="AQ196" s="6">
        <v>7694.4410499894275</v>
      </c>
      <c r="AR196" s="6">
        <v>2624.6220627630178</v>
      </c>
      <c r="AS196" s="6">
        <v>1432.7935915437397</v>
      </c>
      <c r="AT196" s="6">
        <v>1640.5013041419588</v>
      </c>
      <c r="AU196" s="6">
        <v>1722.2629404850513</v>
      </c>
      <c r="AV196" s="6">
        <v>7420.1798989337676</v>
      </c>
      <c r="AW196" s="6">
        <v>274.2611510556635</v>
      </c>
      <c r="AX196" s="27">
        <v>4.2590350684931533</v>
      </c>
      <c r="AY196" s="27">
        <v>4.3236505890410974</v>
      </c>
      <c r="AZ196">
        <v>200</v>
      </c>
      <c r="BA196" s="9">
        <v>6</v>
      </c>
      <c r="BB196" s="4">
        <v>89</v>
      </c>
      <c r="BC196" s="9">
        <v>5</v>
      </c>
      <c r="BD196" s="9">
        <v>3</v>
      </c>
      <c r="BE196" s="4">
        <v>111</v>
      </c>
      <c r="BF196" s="9">
        <v>6</v>
      </c>
      <c r="BG196" s="9">
        <v>8</v>
      </c>
      <c r="BH196" s="24">
        <v>420.27934139234225</v>
      </c>
      <c r="BI196" s="24">
        <v>261.74309342820129</v>
      </c>
      <c r="BJ196" s="9">
        <v>6</v>
      </c>
      <c r="BK196" s="30">
        <v>31.887629315068462</v>
      </c>
      <c r="BL196" s="15">
        <v>4.2177906915068508</v>
      </c>
      <c r="BM196" s="15">
        <v>6369.7227023593741</v>
      </c>
      <c r="BN196" s="36">
        <v>108</v>
      </c>
      <c r="BO196" s="9">
        <v>0</v>
      </c>
      <c r="BP196" s="20">
        <v>1.2079711173516818</v>
      </c>
      <c r="BQ196" s="20">
        <v>71.244824536939149</v>
      </c>
    </row>
    <row r="197" spans="1:69" x14ac:dyDescent="0.25">
      <c r="A197" s="43">
        <v>40987</v>
      </c>
      <c r="B197" s="17">
        <v>2012</v>
      </c>
      <c r="C197" s="4">
        <v>3</v>
      </c>
      <c r="D197" s="4">
        <v>2</v>
      </c>
      <c r="E197" s="5">
        <v>0.59</v>
      </c>
      <c r="F197" s="5">
        <v>0.6</v>
      </c>
      <c r="G197" s="10">
        <v>1.6328767123287866</v>
      </c>
      <c r="H197" s="17">
        <v>87</v>
      </c>
      <c r="I197" s="9">
        <v>146</v>
      </c>
      <c r="J197" s="14">
        <v>1.6781609195402298</v>
      </c>
      <c r="K197" s="5">
        <v>0.32444444444444442</v>
      </c>
      <c r="L197" s="21">
        <v>102.23406024374118</v>
      </c>
      <c r="M197" s="9">
        <v>25</v>
      </c>
      <c r="N197" s="9">
        <v>31</v>
      </c>
      <c r="O197" s="9">
        <v>13</v>
      </c>
      <c r="P197" s="9">
        <v>41</v>
      </c>
      <c r="Q197" s="20">
        <v>37.211988000000026</v>
      </c>
      <c r="R197" s="20">
        <v>50.968668627692331</v>
      </c>
      <c r="S197" s="20">
        <v>17.76069377560977</v>
      </c>
      <c r="T197" s="6">
        <v>8894.3632412054831</v>
      </c>
      <c r="U197" s="6">
        <v>996.5405312876718</v>
      </c>
      <c r="V197" s="6">
        <v>1574.28021619726</v>
      </c>
      <c r="W197" s="6">
        <v>2460.2341319013708</v>
      </c>
      <c r="X197" s="6">
        <v>784.08290559649288</v>
      </c>
      <c r="Y197" s="6">
        <v>5072.3065187980319</v>
      </c>
      <c r="Z197" s="6">
        <v>2083.8713280000015</v>
      </c>
      <c r="AA197" s="6">
        <v>662.5926921600003</v>
      </c>
      <c r="AB197" s="6">
        <v>728.18844480000052</v>
      </c>
      <c r="AC197" s="6">
        <v>950.59526800326648</v>
      </c>
      <c r="AD197" s="6">
        <v>855.67279918354495</v>
      </c>
      <c r="AE197" s="6">
        <v>271.85249873807879</v>
      </c>
      <c r="AF197" s="6">
        <v>1396.531899035112</v>
      </c>
      <c r="AG197" s="6">
        <v>249.71950079999991</v>
      </c>
      <c r="AH197" s="6">
        <v>950.76761600000054</v>
      </c>
      <c r="AI197" s="6">
        <v>1645.2817920000005</v>
      </c>
      <c r="AJ197" s="6">
        <v>736.12078080000049</v>
      </c>
      <c r="AK197" s="6">
        <v>994.56615643320492</v>
      </c>
      <c r="AL197" s="6">
        <v>1053.7306022615355</v>
      </c>
      <c r="AM197" s="6">
        <v>295.22680912688162</v>
      </c>
      <c r="AN197" s="6">
        <v>1238.366121778379</v>
      </c>
      <c r="AO197" s="6">
        <v>16947.445927053159</v>
      </c>
      <c r="AP197" s="6">
        <v>9240.2413874416361</v>
      </c>
      <c r="AQ197" s="6">
        <v>7707.2045396115227</v>
      </c>
      <c r="AR197" s="6">
        <v>2622.3613967490946</v>
      </c>
      <c r="AS197" s="6">
        <v>1485.3610344183967</v>
      </c>
      <c r="AT197" s="6">
        <v>1627.4386348583243</v>
      </c>
      <c r="AU197" s="6">
        <v>1722.6578904912633</v>
      </c>
      <c r="AV197" s="6">
        <v>7457.8189565170787</v>
      </c>
      <c r="AW197" s="6">
        <v>249.38558309444397</v>
      </c>
      <c r="AX197" s="27">
        <v>4.3416915616438381</v>
      </c>
      <c r="AY197" s="27">
        <v>4.6411290136986318</v>
      </c>
      <c r="AZ197">
        <v>197</v>
      </c>
      <c r="BA197" s="9">
        <v>6</v>
      </c>
      <c r="BB197" s="4">
        <v>87</v>
      </c>
      <c r="BC197" s="9">
        <v>5</v>
      </c>
      <c r="BD197" s="9">
        <v>3</v>
      </c>
      <c r="BE197" s="4">
        <v>110</v>
      </c>
      <c r="BF197" s="9">
        <v>6</v>
      </c>
      <c r="BG197" s="9">
        <v>7</v>
      </c>
      <c r="BH197" s="24">
        <v>443.08940263863207</v>
      </c>
      <c r="BI197" s="24">
        <v>245.59606688203249</v>
      </c>
      <c r="BJ197" s="9">
        <v>6</v>
      </c>
      <c r="BK197" s="30">
        <v>31.078107123287641</v>
      </c>
      <c r="BL197" s="15">
        <v>4.1738121293150696</v>
      </c>
      <c r="BM197" s="15">
        <v>6467.5266507457272</v>
      </c>
      <c r="BN197" s="36">
        <v>108</v>
      </c>
      <c r="BO197" s="9">
        <v>0</v>
      </c>
      <c r="BP197" s="20">
        <v>1.1916772756897502</v>
      </c>
      <c r="BQ197" s="20">
        <v>71.363004996402992</v>
      </c>
    </row>
    <row r="198" spans="1:69" x14ac:dyDescent="0.25">
      <c r="A198" s="43">
        <v>40986</v>
      </c>
      <c r="B198" s="17">
        <v>2012</v>
      </c>
      <c r="C198" s="4">
        <v>3</v>
      </c>
      <c r="D198" s="4">
        <v>1</v>
      </c>
      <c r="E198" s="5">
        <v>0.59</v>
      </c>
      <c r="F198" s="5">
        <v>0.64</v>
      </c>
      <c r="G198" s="10">
        <v>1.6301369863013893</v>
      </c>
      <c r="H198" s="17">
        <v>90</v>
      </c>
      <c r="I198" s="9">
        <v>170</v>
      </c>
      <c r="J198" s="14">
        <v>1.8888888888888888</v>
      </c>
      <c r="K198" s="5">
        <v>0.37777777777777777</v>
      </c>
      <c r="L198" s="21">
        <v>108.57494537351604</v>
      </c>
      <c r="M198" s="9">
        <v>29</v>
      </c>
      <c r="N198" s="9">
        <v>36</v>
      </c>
      <c r="O198" s="9">
        <v>14</v>
      </c>
      <c r="P198" s="9">
        <v>47</v>
      </c>
      <c r="Q198" s="20">
        <v>39.548949041095916</v>
      </c>
      <c r="R198" s="20">
        <v>51.300326324853259</v>
      </c>
      <c r="S198" s="20">
        <v>17.048028968813767</v>
      </c>
      <c r="T198" s="6">
        <v>9771.7450836164444</v>
      </c>
      <c r="U198" s="6">
        <v>1058.5948238904118</v>
      </c>
      <c r="V198" s="6">
        <v>1653.6993829032326</v>
      </c>
      <c r="W198" s="6">
        <v>2509.2663120000007</v>
      </c>
      <c r="X198" s="6">
        <v>769.56037669873956</v>
      </c>
      <c r="Y198" s="6">
        <v>5897.8138359048826</v>
      </c>
      <c r="Z198" s="6">
        <v>2570.6816876712346</v>
      </c>
      <c r="AA198" s="6">
        <v>718.20456854794566</v>
      </c>
      <c r="AB198" s="6">
        <v>801.25736153424702</v>
      </c>
      <c r="AC198" s="6">
        <v>998.35712258446915</v>
      </c>
      <c r="AD198" s="6">
        <v>885.36995774729178</v>
      </c>
      <c r="AE198" s="6">
        <v>292.93541640289618</v>
      </c>
      <c r="AF198" s="6">
        <v>1913.4811210187702</v>
      </c>
      <c r="AG198" s="6">
        <v>310.0421342465753</v>
      </c>
      <c r="AH198" s="6">
        <v>1185.7147704109595</v>
      </c>
      <c r="AI198" s="6">
        <v>1858.6729232876714</v>
      </c>
      <c r="AJ198" s="6">
        <v>865.73084054794583</v>
      </c>
      <c r="AK198" s="6">
        <v>1004.1064435109116</v>
      </c>
      <c r="AL198" s="6">
        <v>1073.6215974018087</v>
      </c>
      <c r="AM198" s="6">
        <v>319.17943730888436</v>
      </c>
      <c r="AN198" s="6">
        <v>1823.2531902715475</v>
      </c>
      <c r="AO198" s="6">
        <v>19140.644193753436</v>
      </c>
      <c r="AP198" s="6">
        <v>9506.0960465582357</v>
      </c>
      <c r="AQ198" s="6">
        <v>9634.5481471952007</v>
      </c>
      <c r="AR198" s="6">
        <v>2649.8764666797501</v>
      </c>
      <c r="AS198" s="6">
        <v>1489.926659977592</v>
      </c>
      <c r="AT198" s="6">
        <v>1657.3423845306945</v>
      </c>
      <c r="AU198" s="6">
        <v>1744.8791306440285</v>
      </c>
      <c r="AV198" s="6">
        <v>7542.0246418320639</v>
      </c>
      <c r="AW198" s="6">
        <v>2092.5235053631368</v>
      </c>
      <c r="AX198" s="27">
        <v>4.1086040547945233</v>
      </c>
      <c r="AY198" s="27">
        <v>4.2514777397260284</v>
      </c>
      <c r="AZ198">
        <v>216</v>
      </c>
      <c r="BA198" s="9">
        <v>7</v>
      </c>
      <c r="BB198" s="4">
        <v>90</v>
      </c>
      <c r="BC198" s="9">
        <v>5</v>
      </c>
      <c r="BD198" s="9">
        <v>3</v>
      </c>
      <c r="BE198" s="4">
        <v>126</v>
      </c>
      <c r="BF198" s="9">
        <v>8</v>
      </c>
      <c r="BG198" s="9">
        <v>8</v>
      </c>
      <c r="BH198" s="24">
        <v>438.44676192017539</v>
      </c>
      <c r="BI198" s="24">
        <v>276.40158688694055</v>
      </c>
      <c r="BJ198" s="9">
        <v>6</v>
      </c>
      <c r="BK198" s="30">
        <v>32.15608410958901</v>
      </c>
      <c r="BL198" s="15">
        <v>4.252591616438357</v>
      </c>
      <c r="BM198" s="15">
        <v>6588.1590404929011</v>
      </c>
      <c r="BN198" s="36">
        <v>108</v>
      </c>
      <c r="BO198" s="9">
        <v>0</v>
      </c>
      <c r="BP198" s="20">
        <v>1.4624036985109545</v>
      </c>
      <c r="BQ198" s="20">
        <v>89.208779140696308</v>
      </c>
    </row>
    <row r="199" spans="1:69" x14ac:dyDescent="0.25">
      <c r="A199" s="43">
        <v>40985</v>
      </c>
      <c r="B199" s="17">
        <v>2012</v>
      </c>
      <c r="C199" s="4">
        <v>3</v>
      </c>
      <c r="D199" s="4">
        <v>7</v>
      </c>
      <c r="E199" s="5">
        <v>0.59</v>
      </c>
      <c r="F199" s="5">
        <v>0.95</v>
      </c>
      <c r="G199" s="10">
        <v>1.6273972602739919</v>
      </c>
      <c r="H199" s="17">
        <v>135</v>
      </c>
      <c r="I199" s="9">
        <v>227</v>
      </c>
      <c r="J199" s="14">
        <v>1.6814814814814816</v>
      </c>
      <c r="K199" s="5">
        <v>0.50444444444444447</v>
      </c>
      <c r="L199" s="21">
        <v>105.65887937168954</v>
      </c>
      <c r="M199" s="9">
        <v>42</v>
      </c>
      <c r="N199" s="9">
        <v>49</v>
      </c>
      <c r="O199" s="9">
        <v>19</v>
      </c>
      <c r="P199" s="9">
        <v>61</v>
      </c>
      <c r="Q199" s="20">
        <v>37.084836434141231</v>
      </c>
      <c r="R199" s="20">
        <v>52.523839391723179</v>
      </c>
      <c r="S199" s="20">
        <v>17.465002404132058</v>
      </c>
      <c r="T199" s="6">
        <v>14263.948715178087</v>
      </c>
      <c r="U199" s="6">
        <v>1649.9466755342478</v>
      </c>
      <c r="V199" s="6">
        <v>2473.7849250647669</v>
      </c>
      <c r="W199" s="6">
        <v>2521.4679129205483</v>
      </c>
      <c r="X199" s="6">
        <v>1197.3077773624107</v>
      </c>
      <c r="Y199" s="6">
        <v>9721.3347753646085</v>
      </c>
      <c r="Z199" s="6">
        <v>3374.7201155068519</v>
      </c>
      <c r="AA199" s="6">
        <v>997.95294844274042</v>
      </c>
      <c r="AB199" s="6">
        <v>1065.3651466520555</v>
      </c>
      <c r="AC199" s="6">
        <v>1474.7285248457674</v>
      </c>
      <c r="AD199" s="6">
        <v>916.86666613335512</v>
      </c>
      <c r="AE199" s="6">
        <v>453.24604606711739</v>
      </c>
      <c r="AF199" s="6">
        <v>2593.196973555408</v>
      </c>
      <c r="AG199" s="6">
        <v>411.59726570958901</v>
      </c>
      <c r="AH199" s="6">
        <v>1473.4454422794527</v>
      </c>
      <c r="AI199" s="6">
        <v>2639.1415539726031</v>
      </c>
      <c r="AJ199" s="6">
        <v>1128.0336846904117</v>
      </c>
      <c r="AK199" s="6">
        <v>1568.585260374939</v>
      </c>
      <c r="AL199" s="6">
        <v>1078.6688412644178</v>
      </c>
      <c r="AM199" s="6">
        <v>443.05023736150167</v>
      </c>
      <c r="AN199" s="6">
        <v>2561.9136076511977</v>
      </c>
      <c r="AO199" s="6">
        <v>27004.151547966037</v>
      </c>
      <c r="AP199" s="6">
        <v>12127.706191394826</v>
      </c>
      <c r="AQ199" s="6">
        <v>14876.445356571214</v>
      </c>
      <c r="AR199" s="6">
        <v>2734.3607411465105</v>
      </c>
      <c r="AS199" s="6">
        <v>1898.1783652659728</v>
      </c>
      <c r="AT199" s="6">
        <v>1856.7924037176128</v>
      </c>
      <c r="AU199" s="6">
        <v>1967.4828414076674</v>
      </c>
      <c r="AV199" s="6">
        <v>8456.8143515377633</v>
      </c>
      <c r="AW199" s="6">
        <v>6419.6310050334487</v>
      </c>
      <c r="AX199" s="27">
        <v>4.0791042410958935</v>
      </c>
      <c r="AY199" s="27">
        <v>4.2825225616438374</v>
      </c>
      <c r="AZ199">
        <v>306</v>
      </c>
      <c r="BA199" s="9">
        <v>10</v>
      </c>
      <c r="BB199" s="4">
        <v>135</v>
      </c>
      <c r="BC199" s="9">
        <v>8</v>
      </c>
      <c r="BD199" s="9">
        <v>5</v>
      </c>
      <c r="BE199" s="4">
        <v>171</v>
      </c>
      <c r="BF199" s="9">
        <v>11</v>
      </c>
      <c r="BG199" s="9">
        <v>13</v>
      </c>
      <c r="BH199" s="24">
        <v>596.32065184829958</v>
      </c>
      <c r="BI199" s="24">
        <v>399.27596309420909</v>
      </c>
      <c r="BJ199" s="9">
        <v>8</v>
      </c>
      <c r="BK199" s="30">
        <v>31.899751780821887</v>
      </c>
      <c r="BL199" s="15">
        <v>4.5111089358904115</v>
      </c>
      <c r="BM199" s="15">
        <v>6704.4920132355292</v>
      </c>
      <c r="BN199" s="36">
        <v>108</v>
      </c>
      <c r="BO199" s="9">
        <v>0</v>
      </c>
      <c r="BP199" s="20">
        <v>2.2188773328692464</v>
      </c>
      <c r="BQ199" s="20">
        <v>137.74486441269642</v>
      </c>
    </row>
    <row r="200" spans="1:69" x14ac:dyDescent="0.25">
      <c r="A200" s="43">
        <v>40984</v>
      </c>
      <c r="B200" s="17">
        <v>2012</v>
      </c>
      <c r="C200" s="4">
        <v>3</v>
      </c>
      <c r="D200" s="4">
        <v>6</v>
      </c>
      <c r="E200" s="5">
        <v>0.59</v>
      </c>
      <c r="F200" s="5">
        <v>1</v>
      </c>
      <c r="G200" s="10">
        <v>1.6246575342465945</v>
      </c>
      <c r="H200" s="17">
        <v>146</v>
      </c>
      <c r="I200" s="9">
        <v>238</v>
      </c>
      <c r="J200" s="14">
        <v>1.6301369863013699</v>
      </c>
      <c r="K200" s="5">
        <v>0.52888888888888885</v>
      </c>
      <c r="L200" s="21">
        <v>97.644851641959136</v>
      </c>
      <c r="M200" s="9">
        <v>41</v>
      </c>
      <c r="N200" s="9">
        <v>53</v>
      </c>
      <c r="O200" s="9">
        <v>20</v>
      </c>
      <c r="P200" s="9">
        <v>64</v>
      </c>
      <c r="Q200" s="20">
        <v>37.25961073972605</v>
      </c>
      <c r="R200" s="20">
        <v>53.412032195506882</v>
      </c>
      <c r="S200" s="20">
        <v>17.542076618835626</v>
      </c>
      <c r="T200" s="6">
        <v>14256.148339726034</v>
      </c>
      <c r="U200" s="6">
        <v>1615.4873408219191</v>
      </c>
      <c r="V200" s="6">
        <v>2446.6275881556157</v>
      </c>
      <c r="W200" s="6">
        <v>2347.080775495891</v>
      </c>
      <c r="X200" s="6">
        <v>1294.3135439605476</v>
      </c>
      <c r="Y200" s="6">
        <v>9783.6137729358998</v>
      </c>
      <c r="Z200" s="6">
        <v>3502.4034095342486</v>
      </c>
      <c r="AA200" s="6">
        <v>1068.2406439101376</v>
      </c>
      <c r="AB200" s="6">
        <v>1122.6929036054801</v>
      </c>
      <c r="AC200" s="6">
        <v>1544.7581148877769</v>
      </c>
      <c r="AD200" s="6">
        <v>882.61564839881544</v>
      </c>
      <c r="AE200" s="6">
        <v>451.73341436531456</v>
      </c>
      <c r="AF200" s="6">
        <v>2814.2297793979592</v>
      </c>
      <c r="AG200" s="6">
        <v>413.4326077479451</v>
      </c>
      <c r="AH200" s="6">
        <v>1626.1942769972611</v>
      </c>
      <c r="AI200" s="6">
        <v>2753.6522079452056</v>
      </c>
      <c r="AJ200" s="6">
        <v>1200.824026126028</v>
      </c>
      <c r="AK200" s="6">
        <v>1680.1571899555613</v>
      </c>
      <c r="AL200" s="6">
        <v>1045.5770606142369</v>
      </c>
      <c r="AM200" s="6">
        <v>460.19236695138022</v>
      </c>
      <c r="AN200" s="6">
        <v>2808.1765012952615</v>
      </c>
      <c r="AO200" s="6">
        <v>27559.075756414255</v>
      </c>
      <c r="AP200" s="6">
        <v>12153.055702785141</v>
      </c>
      <c r="AQ200" s="6">
        <v>15406.020053629121</v>
      </c>
      <c r="AR200" s="6">
        <v>2753.9998099536515</v>
      </c>
      <c r="AS200" s="6">
        <v>1993.6206585678046</v>
      </c>
      <c r="AT200" s="6">
        <v>1850.4288958943494</v>
      </c>
      <c r="AU200" s="6">
        <v>1954.9286468686096</v>
      </c>
      <c r="AV200" s="6">
        <v>8552.9780112844146</v>
      </c>
      <c r="AW200" s="6">
        <v>6853.0420423446994</v>
      </c>
      <c r="AX200" s="27">
        <v>4.2115948273972625</v>
      </c>
      <c r="AY200" s="27">
        <v>4.4925492876712356</v>
      </c>
      <c r="AZ200">
        <v>324</v>
      </c>
      <c r="BA200" s="9">
        <v>10</v>
      </c>
      <c r="BB200" s="4">
        <v>146</v>
      </c>
      <c r="BC200" s="9">
        <v>9</v>
      </c>
      <c r="BD200" s="9">
        <v>5</v>
      </c>
      <c r="BE200" s="4">
        <v>178</v>
      </c>
      <c r="BF200" s="9">
        <v>11</v>
      </c>
      <c r="BG200" s="9">
        <v>13</v>
      </c>
      <c r="BH200" s="24">
        <v>583.78292264773131</v>
      </c>
      <c r="BI200" s="24">
        <v>388.19422620025711</v>
      </c>
      <c r="BJ200" s="9">
        <v>10</v>
      </c>
      <c r="BK200" s="30">
        <v>33.043213767123255</v>
      </c>
      <c r="BL200" s="15">
        <v>4.5416502926027409</v>
      </c>
      <c r="BM200" s="15">
        <v>6478.4733324718654</v>
      </c>
      <c r="BN200" s="36">
        <v>108</v>
      </c>
      <c r="BO200" s="9">
        <v>0</v>
      </c>
      <c r="BP200" s="20">
        <v>2.3780324874395902</v>
      </c>
      <c r="BQ200" s="20">
        <v>142.64833382989926</v>
      </c>
    </row>
    <row r="201" spans="1:69" x14ac:dyDescent="0.25">
      <c r="A201" s="43">
        <v>40983</v>
      </c>
      <c r="B201" s="17">
        <v>2012</v>
      </c>
      <c r="C201" s="4">
        <v>3</v>
      </c>
      <c r="D201" s="4">
        <v>5</v>
      </c>
      <c r="E201" s="5">
        <v>0.59</v>
      </c>
      <c r="F201" s="5">
        <v>0.82</v>
      </c>
      <c r="G201" s="10">
        <v>1.6219178082191972</v>
      </c>
      <c r="H201" s="17">
        <v>123</v>
      </c>
      <c r="I201" s="9">
        <v>185</v>
      </c>
      <c r="J201" s="14">
        <v>1.5040650406504066</v>
      </c>
      <c r="K201" s="5">
        <v>0.41111111111111109</v>
      </c>
      <c r="L201" s="21">
        <v>95.429513468493184</v>
      </c>
      <c r="M201" s="9">
        <v>31</v>
      </c>
      <c r="N201" s="9">
        <v>41</v>
      </c>
      <c r="O201" s="9">
        <v>16</v>
      </c>
      <c r="P201" s="9">
        <v>52</v>
      </c>
      <c r="Q201" s="20">
        <v>38.114451826484043</v>
      </c>
      <c r="R201" s="20">
        <v>49.7509335123288</v>
      </c>
      <c r="S201" s="20">
        <v>17.284896536775566</v>
      </c>
      <c r="T201" s="6">
        <v>11737.830156624661</v>
      </c>
      <c r="U201" s="6">
        <v>1315.0125649753434</v>
      </c>
      <c r="V201" s="6">
        <v>2127.2128335801854</v>
      </c>
      <c r="W201" s="6">
        <v>2332.2810871232878</v>
      </c>
      <c r="X201" s="6">
        <v>1010.8196900541366</v>
      </c>
      <c r="Y201" s="6">
        <v>7582.5291108423953</v>
      </c>
      <c r="Z201" s="6">
        <v>2744.2405315068513</v>
      </c>
      <c r="AA201" s="6">
        <v>796.01493619726079</v>
      </c>
      <c r="AB201" s="6">
        <v>898.81461991232948</v>
      </c>
      <c r="AC201" s="6">
        <v>1191.5664342320304</v>
      </c>
      <c r="AD201" s="6">
        <v>941.12861659428131</v>
      </c>
      <c r="AE201" s="6">
        <v>388.97002556820956</v>
      </c>
      <c r="AF201" s="6">
        <v>1917.4050112219206</v>
      </c>
      <c r="AG201" s="6">
        <v>312.85705808219171</v>
      </c>
      <c r="AH201" s="6">
        <v>1261.4762888767129</v>
      </c>
      <c r="AI201" s="6">
        <v>2150.7262684931511</v>
      </c>
      <c r="AJ201" s="6">
        <v>968.30517304109662</v>
      </c>
      <c r="AK201" s="6">
        <v>1295.745627249639</v>
      </c>
      <c r="AL201" s="6">
        <v>1023.0916368724634</v>
      </c>
      <c r="AM201" s="6">
        <v>389.46369020416051</v>
      </c>
      <c r="AN201" s="6">
        <v>1985.0638341668894</v>
      </c>
      <c r="AO201" s="6">
        <v>22185.277597709599</v>
      </c>
      <c r="AP201" s="6">
        <v>10700.279641478393</v>
      </c>
      <c r="AQ201" s="6">
        <v>11484.997956231206</v>
      </c>
      <c r="AR201" s="6">
        <v>2712.2864308894159</v>
      </c>
      <c r="AS201" s="6">
        <v>1726.3798360799428</v>
      </c>
      <c r="AT201" s="6">
        <v>1758.0350727719251</v>
      </c>
      <c r="AU201" s="6">
        <v>1835.4198007619334</v>
      </c>
      <c r="AV201" s="6">
        <v>8032.1211405032172</v>
      </c>
      <c r="AW201" s="6">
        <v>3452.8768157279883</v>
      </c>
      <c r="AX201" s="27">
        <v>4.1530191780821948</v>
      </c>
      <c r="AY201" s="27">
        <v>4.648856054794523</v>
      </c>
      <c r="AZ201">
        <v>263</v>
      </c>
      <c r="BA201" s="9">
        <v>9</v>
      </c>
      <c r="BB201" s="4">
        <v>123</v>
      </c>
      <c r="BC201" s="9">
        <v>7</v>
      </c>
      <c r="BD201" s="9">
        <v>4</v>
      </c>
      <c r="BE201" s="4">
        <v>140</v>
      </c>
      <c r="BF201" s="9">
        <v>7</v>
      </c>
      <c r="BG201" s="9">
        <v>10</v>
      </c>
      <c r="BH201" s="24">
        <v>489.21503836043667</v>
      </c>
      <c r="BI201" s="24">
        <v>306.20218784790615</v>
      </c>
      <c r="BJ201" s="9">
        <v>8</v>
      </c>
      <c r="BK201" s="30">
        <v>31.386889205479424</v>
      </c>
      <c r="BL201" s="15">
        <v>4.1951922476712333</v>
      </c>
      <c r="BM201" s="15">
        <v>6466.3304853015652</v>
      </c>
      <c r="BN201" s="36">
        <v>108</v>
      </c>
      <c r="BO201" s="9">
        <v>0</v>
      </c>
      <c r="BP201" s="20">
        <v>1.7761229467527886</v>
      </c>
      <c r="BQ201" s="20">
        <v>106.34257366880746</v>
      </c>
    </row>
    <row r="202" spans="1:69" x14ac:dyDescent="0.25">
      <c r="A202" s="43">
        <v>40982</v>
      </c>
      <c r="B202" s="17">
        <v>2012</v>
      </c>
      <c r="C202" s="4">
        <v>3</v>
      </c>
      <c r="D202" s="4">
        <v>4</v>
      </c>
      <c r="E202" s="5">
        <v>0.59</v>
      </c>
      <c r="F202" s="5">
        <v>0.76</v>
      </c>
      <c r="G202" s="10">
        <v>1.6191780821917998</v>
      </c>
      <c r="H202" s="17">
        <v>111</v>
      </c>
      <c r="I202" s="9">
        <v>178</v>
      </c>
      <c r="J202" s="14">
        <v>1.6036036036036037</v>
      </c>
      <c r="K202" s="5">
        <v>0.39555555555555555</v>
      </c>
      <c r="L202" s="21">
        <v>98.001007773713468</v>
      </c>
      <c r="M202" s="9">
        <v>31</v>
      </c>
      <c r="N202" s="9">
        <v>37</v>
      </c>
      <c r="O202" s="9">
        <v>16</v>
      </c>
      <c r="P202" s="9">
        <v>47</v>
      </c>
      <c r="Q202" s="20">
        <v>38.552336399677706</v>
      </c>
      <c r="R202" s="20">
        <v>49.138592804383592</v>
      </c>
      <c r="S202" s="20">
        <v>18.786916502011088</v>
      </c>
      <c r="T202" s="6">
        <v>10878.111862882195</v>
      </c>
      <c r="U202" s="6">
        <v>1229.9797256767133</v>
      </c>
      <c r="V202" s="6">
        <v>1992.5231704309472</v>
      </c>
      <c r="W202" s="6">
        <v>2560.5233142904112</v>
      </c>
      <c r="X202" s="6">
        <v>998.06195195230646</v>
      </c>
      <c r="Y202" s="6">
        <v>6556.9831518852443</v>
      </c>
      <c r="Z202" s="6">
        <v>2621.5588751780842</v>
      </c>
      <c r="AA202" s="6">
        <v>786.21748487013747</v>
      </c>
      <c r="AB202" s="6">
        <v>882.98507559452116</v>
      </c>
      <c r="AC202" s="6">
        <v>1125.31944212384</v>
      </c>
      <c r="AD202" s="6">
        <v>894.27085713933536</v>
      </c>
      <c r="AE202" s="6">
        <v>360.1661123356526</v>
      </c>
      <c r="AF202" s="6">
        <v>1911.005024043915</v>
      </c>
      <c r="AG202" s="6">
        <v>311.11439543013694</v>
      </c>
      <c r="AH202" s="6">
        <v>1150.3391600219184</v>
      </c>
      <c r="AI202" s="6">
        <v>1920.0638841095895</v>
      </c>
      <c r="AJ202" s="6">
        <v>912.46624122739797</v>
      </c>
      <c r="AK202" s="6">
        <v>1273.2292045841759</v>
      </c>
      <c r="AL202" s="6">
        <v>1063.0889686372341</v>
      </c>
      <c r="AM202" s="6">
        <v>362.05945588915756</v>
      </c>
      <c r="AN202" s="6">
        <v>1595.6060516784758</v>
      </c>
      <c r="AO202" s="6">
        <v>20692.836704990696</v>
      </c>
      <c r="AP202" s="6">
        <v>10629.242477383059</v>
      </c>
      <c r="AQ202" s="6">
        <v>10063.594227607637</v>
      </c>
      <c r="AR202" s="6">
        <v>2683.2766147203188</v>
      </c>
      <c r="AS202" s="6">
        <v>1666.577502239242</v>
      </c>
      <c r="AT202" s="6">
        <v>1702.2526795500576</v>
      </c>
      <c r="AU202" s="6">
        <v>1812.1164994406386</v>
      </c>
      <c r="AV202" s="6">
        <v>7864.223295950258</v>
      </c>
      <c r="AW202" s="6">
        <v>2199.3709316573786</v>
      </c>
      <c r="AX202" s="27">
        <v>4.198270290410961</v>
      </c>
      <c r="AY202" s="27">
        <v>4.5635428767123312</v>
      </c>
      <c r="AZ202">
        <v>242</v>
      </c>
      <c r="BA202" s="9">
        <v>8</v>
      </c>
      <c r="BB202" s="4">
        <v>111</v>
      </c>
      <c r="BC202" s="9">
        <v>6</v>
      </c>
      <c r="BD202" s="9">
        <v>4</v>
      </c>
      <c r="BE202" s="4">
        <v>131</v>
      </c>
      <c r="BF202" s="9">
        <v>7</v>
      </c>
      <c r="BG202" s="9">
        <v>9</v>
      </c>
      <c r="BH202" s="24">
        <v>500.09985915978962</v>
      </c>
      <c r="BI202" s="24">
        <v>290.6572716456584</v>
      </c>
      <c r="BJ202" s="9">
        <v>7</v>
      </c>
      <c r="BK202" s="30">
        <v>33.963351876712295</v>
      </c>
      <c r="BL202" s="15">
        <v>4.4493028328767128</v>
      </c>
      <c r="BM202" s="15">
        <v>6664.5044318432356</v>
      </c>
      <c r="BN202" s="36">
        <v>108</v>
      </c>
      <c r="BO202" s="9">
        <v>0</v>
      </c>
      <c r="BP202" s="20">
        <v>1.5100288896985994</v>
      </c>
      <c r="BQ202" s="20">
        <v>93.181428033404046</v>
      </c>
    </row>
    <row r="203" spans="1:69" x14ac:dyDescent="0.25">
      <c r="A203" s="43">
        <v>40981</v>
      </c>
      <c r="B203" s="17">
        <v>2012</v>
      </c>
      <c r="C203" s="4">
        <v>3</v>
      </c>
      <c r="D203" s="4">
        <v>3</v>
      </c>
      <c r="E203" s="5">
        <v>0.59</v>
      </c>
      <c r="F203" s="5">
        <v>0.6</v>
      </c>
      <c r="G203" s="10">
        <v>1.6164383561644025</v>
      </c>
      <c r="H203" s="17">
        <v>87</v>
      </c>
      <c r="I203" s="9">
        <v>159</v>
      </c>
      <c r="J203" s="14">
        <v>1.8275862068965518</v>
      </c>
      <c r="K203" s="5">
        <v>0.35333333333333333</v>
      </c>
      <c r="L203" s="21">
        <v>106.58880136041572</v>
      </c>
      <c r="M203" s="9">
        <v>27</v>
      </c>
      <c r="N203" s="9">
        <v>36</v>
      </c>
      <c r="O203" s="9">
        <v>14</v>
      </c>
      <c r="P203" s="9">
        <v>44</v>
      </c>
      <c r="Q203" s="20">
        <v>37.994078538812815</v>
      </c>
      <c r="R203" s="20">
        <v>49.80838293933467</v>
      </c>
      <c r="S203" s="20">
        <v>16.95267741967622</v>
      </c>
      <c r="T203" s="6">
        <v>9273.2257183561669</v>
      </c>
      <c r="U203" s="6">
        <v>1016.6738400000006</v>
      </c>
      <c r="V203" s="6">
        <v>1567.0988849095886</v>
      </c>
      <c r="W203" s="6">
        <v>2341.9625247123295</v>
      </c>
      <c r="X203" s="6">
        <v>744.94027591890392</v>
      </c>
      <c r="Y203" s="6">
        <v>5635.8978728153461</v>
      </c>
      <c r="Z203" s="6">
        <v>2393.6269479452071</v>
      </c>
      <c r="AA203" s="6">
        <v>697.31736115068543</v>
      </c>
      <c r="AB203" s="6">
        <v>745.91780646575376</v>
      </c>
      <c r="AC203" s="6">
        <v>904.94339969711325</v>
      </c>
      <c r="AD203" s="6">
        <v>915.85753530264162</v>
      </c>
      <c r="AE203" s="6">
        <v>270.78123268952521</v>
      </c>
      <c r="AF203" s="6">
        <v>1745.2799478723662</v>
      </c>
      <c r="AG203" s="6">
        <v>291.14726104109587</v>
      </c>
      <c r="AH203" s="6">
        <v>1028.5365514520552</v>
      </c>
      <c r="AI203" s="6">
        <v>1816.3714800000005</v>
      </c>
      <c r="AJ203" s="6">
        <v>778.41967167123346</v>
      </c>
      <c r="AK203" s="6">
        <v>962.60787643968149</v>
      </c>
      <c r="AL203" s="6">
        <v>1025.7892483725348</v>
      </c>
      <c r="AM203" s="6">
        <v>283.27274484654873</v>
      </c>
      <c r="AN203" s="6">
        <v>1642.8050945056202</v>
      </c>
      <c r="AO203" s="6">
        <v>18041.236638082199</v>
      </c>
      <c r="AP203" s="6">
        <v>9017.2537228888668</v>
      </c>
      <c r="AQ203" s="6">
        <v>9023.9829151933336</v>
      </c>
      <c r="AR203" s="6">
        <v>2635.4301758935653</v>
      </c>
      <c r="AS203" s="6">
        <v>1457.0581407557406</v>
      </c>
      <c r="AT203" s="6">
        <v>1634.9736055130084</v>
      </c>
      <c r="AU203" s="6">
        <v>1702.4943584823782</v>
      </c>
      <c r="AV203" s="6">
        <v>7429.956280644692</v>
      </c>
      <c r="AW203" s="6">
        <v>1594.0266345486398</v>
      </c>
      <c r="AX203" s="27">
        <v>4.3016423013698661</v>
      </c>
      <c r="AY203" s="27">
        <v>4.6795604109589055</v>
      </c>
      <c r="AZ203">
        <v>208</v>
      </c>
      <c r="BA203" s="9">
        <v>6</v>
      </c>
      <c r="BB203" s="4">
        <v>87</v>
      </c>
      <c r="BC203" s="9">
        <v>4</v>
      </c>
      <c r="BD203" s="9">
        <v>3</v>
      </c>
      <c r="BE203" s="4">
        <v>121</v>
      </c>
      <c r="BF203" s="9">
        <v>7</v>
      </c>
      <c r="BG203" s="9">
        <v>8</v>
      </c>
      <c r="BH203" s="24">
        <v>374.45990573316959</v>
      </c>
      <c r="BI203" s="24">
        <v>259.28704558131574</v>
      </c>
      <c r="BJ203" s="9">
        <v>6</v>
      </c>
      <c r="BK203" s="30">
        <v>33.609412602739695</v>
      </c>
      <c r="BL203" s="15">
        <v>4.4666929753424673</v>
      </c>
      <c r="BM203" s="15">
        <v>6391.9534491023587</v>
      </c>
      <c r="BN203" s="36">
        <v>108</v>
      </c>
      <c r="BO203" s="9">
        <v>0</v>
      </c>
      <c r="BP203" s="20">
        <v>1.4117723145278223</v>
      </c>
      <c r="BQ203" s="20">
        <v>83.555397362901232</v>
      </c>
    </row>
    <row r="204" spans="1:69" x14ac:dyDescent="0.25">
      <c r="A204" s="43">
        <v>40980</v>
      </c>
      <c r="B204" s="17">
        <v>2012</v>
      </c>
      <c r="C204" s="4">
        <v>3</v>
      </c>
      <c r="D204" s="4">
        <v>2</v>
      </c>
      <c r="E204" s="5">
        <v>0.59</v>
      </c>
      <c r="F204" s="5">
        <v>0.6</v>
      </c>
      <c r="G204" s="10">
        <v>1.6136986301370051</v>
      </c>
      <c r="H204" s="17">
        <v>91</v>
      </c>
      <c r="I204" s="9">
        <v>142</v>
      </c>
      <c r="J204" s="14">
        <v>1.5604395604395604</v>
      </c>
      <c r="K204" s="5">
        <v>0.31555555555555553</v>
      </c>
      <c r="L204" s="21">
        <v>97.686647338852993</v>
      </c>
      <c r="M204" s="9">
        <v>25</v>
      </c>
      <c r="N204" s="9">
        <v>31</v>
      </c>
      <c r="O204" s="9">
        <v>12</v>
      </c>
      <c r="P204" s="9">
        <v>37</v>
      </c>
      <c r="Q204" s="20">
        <v>39.189735780821941</v>
      </c>
      <c r="R204" s="20">
        <v>51.161311962739752</v>
      </c>
      <c r="S204" s="20">
        <v>18.790236806634596</v>
      </c>
      <c r="T204" s="6">
        <v>8889.4849078356219</v>
      </c>
      <c r="U204" s="6">
        <v>1026.4916081095898</v>
      </c>
      <c r="V204" s="6">
        <v>1540.1574292655339</v>
      </c>
      <c r="W204" s="6">
        <v>2543.1879795287678</v>
      </c>
      <c r="X204" s="6">
        <v>746.46635490542451</v>
      </c>
      <c r="Y204" s="6">
        <v>5086.164752245485</v>
      </c>
      <c r="Z204" s="6">
        <v>2194.6252037260288</v>
      </c>
      <c r="AA204" s="6">
        <v>613.93574355287706</v>
      </c>
      <c r="AB204" s="6">
        <v>695.23876184547998</v>
      </c>
      <c r="AC204" s="6">
        <v>907.72441983544047</v>
      </c>
      <c r="AD204" s="6">
        <v>899.62102841517162</v>
      </c>
      <c r="AE204" s="6">
        <v>289.89186697984081</v>
      </c>
      <c r="AF204" s="6">
        <v>1406.5623938939325</v>
      </c>
      <c r="AG204" s="6">
        <v>250.72096014246569</v>
      </c>
      <c r="AH204" s="6">
        <v>918.49522779178142</v>
      </c>
      <c r="AI204" s="6">
        <v>1571.3339128767127</v>
      </c>
      <c r="AJ204" s="6">
        <v>751.71733111232936</v>
      </c>
      <c r="AK204" s="6">
        <v>956.79797996526258</v>
      </c>
      <c r="AL204" s="6">
        <v>1028.724478062094</v>
      </c>
      <c r="AM204" s="6">
        <v>280.70896301491564</v>
      </c>
      <c r="AN204" s="6">
        <v>1226.0360108810164</v>
      </c>
      <c r="AO204" s="6">
        <v>16912.043656992886</v>
      </c>
      <c r="AP204" s="6">
        <v>9193.2804999724485</v>
      </c>
      <c r="AQ204" s="6">
        <v>7718.7631570204339</v>
      </c>
      <c r="AR204" s="6">
        <v>2631.9406716028348</v>
      </c>
      <c r="AS204" s="6">
        <v>1445.1834178148492</v>
      </c>
      <c r="AT204" s="6">
        <v>1615.3911059890602</v>
      </c>
      <c r="AU204" s="6">
        <v>1718.4573515262719</v>
      </c>
      <c r="AV204" s="6">
        <v>7410.972546933016</v>
      </c>
      <c r="AW204" s="6">
        <v>307.79061008742156</v>
      </c>
      <c r="AX204" s="27">
        <v>4.3011995178082225</v>
      </c>
      <c r="AY204" s="27">
        <v>4.406370513698632</v>
      </c>
      <c r="AZ204">
        <v>196</v>
      </c>
      <c r="BA204" s="9">
        <v>6</v>
      </c>
      <c r="BB204" s="4">
        <v>91</v>
      </c>
      <c r="BC204" s="9">
        <v>5</v>
      </c>
      <c r="BD204" s="9">
        <v>3</v>
      </c>
      <c r="BE204" s="4">
        <v>105</v>
      </c>
      <c r="BF204" s="9">
        <v>5</v>
      </c>
      <c r="BG204" s="9">
        <v>8</v>
      </c>
      <c r="BH204" s="24">
        <v>424.59883636920677</v>
      </c>
      <c r="BI204" s="24">
        <v>259.65795331424658</v>
      </c>
      <c r="BJ204" s="9">
        <v>6</v>
      </c>
      <c r="BK204" s="30">
        <v>32.245669726027373</v>
      </c>
      <c r="BL204" s="15">
        <v>4.4402493183561651</v>
      </c>
      <c r="BM204" s="15">
        <v>6577.0860232883024</v>
      </c>
      <c r="BN204" s="36">
        <v>108</v>
      </c>
      <c r="BO204" s="9">
        <v>0</v>
      </c>
      <c r="BP204" s="20">
        <v>1.1735840354968226</v>
      </c>
      <c r="BQ204" s="20">
        <v>71.470029231670679</v>
      </c>
    </row>
    <row r="205" spans="1:69" x14ac:dyDescent="0.25">
      <c r="A205" s="43">
        <v>40979</v>
      </c>
      <c r="B205" s="17">
        <v>2012</v>
      </c>
      <c r="C205" s="4">
        <v>3</v>
      </c>
      <c r="D205" s="4">
        <v>1</v>
      </c>
      <c r="E205" s="5">
        <v>0.59</v>
      </c>
      <c r="F205" s="5">
        <v>0.64</v>
      </c>
      <c r="G205" s="10">
        <v>1.6109589041096077</v>
      </c>
      <c r="H205" s="17">
        <v>98</v>
      </c>
      <c r="I205" s="9">
        <v>158</v>
      </c>
      <c r="J205" s="14">
        <v>1.6122448979591837</v>
      </c>
      <c r="K205" s="5">
        <v>0.3511111111111111</v>
      </c>
      <c r="L205" s="21">
        <v>95.779286977019865</v>
      </c>
      <c r="M205" s="9">
        <v>28</v>
      </c>
      <c r="N205" s="9">
        <v>33</v>
      </c>
      <c r="O205" s="9">
        <v>13</v>
      </c>
      <c r="P205" s="9">
        <v>43</v>
      </c>
      <c r="Q205" s="20">
        <v>37.518206390298694</v>
      </c>
      <c r="R205" s="20">
        <v>55.648074139852504</v>
      </c>
      <c r="S205" s="20">
        <v>18.508895260044611</v>
      </c>
      <c r="T205" s="6">
        <v>9386.3701237479472</v>
      </c>
      <c r="U205" s="6">
        <v>1110.6981719671242</v>
      </c>
      <c r="V205" s="6">
        <v>1559.7053817336982</v>
      </c>
      <c r="W205" s="6">
        <v>2405.6471224109591</v>
      </c>
      <c r="X205" s="6">
        <v>793.02804000263006</v>
      </c>
      <c r="Y205" s="6">
        <v>5738.6877515677834</v>
      </c>
      <c r="Z205" s="6">
        <v>2288.6105898082205</v>
      </c>
      <c r="AA205" s="6">
        <v>723.42496381808257</v>
      </c>
      <c r="AB205" s="6">
        <v>795.88249618191821</v>
      </c>
      <c r="AC205" s="6">
        <v>976.09626120239977</v>
      </c>
      <c r="AD205" s="6">
        <v>926.60923593796815</v>
      </c>
      <c r="AE205" s="6">
        <v>280.57651823314859</v>
      </c>
      <c r="AF205" s="6">
        <v>1624.6360344347052</v>
      </c>
      <c r="AG205" s="6">
        <v>292.13044392328766</v>
      </c>
      <c r="AH205" s="6">
        <v>1083.3915904000005</v>
      </c>
      <c r="AI205" s="6">
        <v>1764.2324672876714</v>
      </c>
      <c r="AJ205" s="6">
        <v>799.19734882191835</v>
      </c>
      <c r="AK205" s="6">
        <v>1007.1638455049052</v>
      </c>
      <c r="AL205" s="6">
        <v>1070.8083295483334</v>
      </c>
      <c r="AM205" s="6">
        <v>310.09081807644924</v>
      </c>
      <c r="AN205" s="6">
        <v>1550.8888573031902</v>
      </c>
      <c r="AO205" s="6">
        <v>18243.938195956172</v>
      </c>
      <c r="AP205" s="6">
        <v>9329.7255526504923</v>
      </c>
      <c r="AQ205" s="6">
        <v>8914.2126433056783</v>
      </c>
      <c r="AR205" s="6">
        <v>2642.8303229623061</v>
      </c>
      <c r="AS205" s="6">
        <v>1481.8390084261446</v>
      </c>
      <c r="AT205" s="6">
        <v>1649.5158252410038</v>
      </c>
      <c r="AU205" s="6">
        <v>1753.5091823316172</v>
      </c>
      <c r="AV205" s="6">
        <v>7527.6943389610715</v>
      </c>
      <c r="AW205" s="6">
        <v>1386.5183043446086</v>
      </c>
      <c r="AX205" s="27">
        <v>4.2426384000000024</v>
      </c>
      <c r="AY205" s="27">
        <v>4.5179098630137</v>
      </c>
      <c r="AZ205">
        <v>215</v>
      </c>
      <c r="BA205" s="9">
        <v>7</v>
      </c>
      <c r="BB205" s="4">
        <v>98</v>
      </c>
      <c r="BC205" s="9">
        <v>6</v>
      </c>
      <c r="BD205" s="9">
        <v>4</v>
      </c>
      <c r="BE205" s="4">
        <v>117</v>
      </c>
      <c r="BF205" s="9">
        <v>7</v>
      </c>
      <c r="BG205" s="9">
        <v>9</v>
      </c>
      <c r="BH205" s="24">
        <v>485.54903511707016</v>
      </c>
      <c r="BI205" s="24">
        <v>298.56848073483985</v>
      </c>
      <c r="BJ205" s="9">
        <v>6</v>
      </c>
      <c r="BK205" s="30">
        <v>33.259592493150656</v>
      </c>
      <c r="BL205" s="15">
        <v>4.580366126027398</v>
      </c>
      <c r="BM205" s="15">
        <v>6517.3289462671055</v>
      </c>
      <c r="BN205" s="36">
        <v>108</v>
      </c>
      <c r="BO205" s="9">
        <v>0</v>
      </c>
      <c r="BP205" s="20">
        <v>1.36777086392293</v>
      </c>
      <c r="BQ205" s="20">
        <v>82.539005956534055</v>
      </c>
    </row>
    <row r="206" spans="1:69" x14ac:dyDescent="0.25">
      <c r="A206" s="43">
        <v>40978</v>
      </c>
      <c r="B206" s="17">
        <v>2012</v>
      </c>
      <c r="C206" s="4">
        <v>3</v>
      </c>
      <c r="D206" s="4">
        <v>7</v>
      </c>
      <c r="E206" s="5">
        <v>0.59</v>
      </c>
      <c r="F206" s="5">
        <v>0.95</v>
      </c>
      <c r="G206" s="10">
        <v>1.6082191780822104</v>
      </c>
      <c r="H206" s="17">
        <v>145</v>
      </c>
      <c r="I206" s="9">
        <v>215</v>
      </c>
      <c r="J206" s="14">
        <v>1.4827586206896552</v>
      </c>
      <c r="K206" s="5">
        <v>0.4777777777777778</v>
      </c>
      <c r="L206" s="21">
        <v>92.385946792631117</v>
      </c>
      <c r="M206" s="9">
        <v>36</v>
      </c>
      <c r="N206" s="9">
        <v>45</v>
      </c>
      <c r="O206" s="9">
        <v>20</v>
      </c>
      <c r="P206" s="9">
        <v>57</v>
      </c>
      <c r="Q206" s="20">
        <v>41.014368936242199</v>
      </c>
      <c r="R206" s="20">
        <v>45.80480937205482</v>
      </c>
      <c r="S206" s="20">
        <v>18.482172673107438</v>
      </c>
      <c r="T206" s="6">
        <v>13395.962284931513</v>
      </c>
      <c r="U206" s="6">
        <v>1544.5677154931518</v>
      </c>
      <c r="V206" s="6">
        <v>2433.9968456547936</v>
      </c>
      <c r="W206" s="6">
        <v>2356.4825003835617</v>
      </c>
      <c r="X206" s="6">
        <v>1250.0784593674516</v>
      </c>
      <c r="Y206" s="6">
        <v>8899.9721950188577</v>
      </c>
      <c r="Z206" s="6">
        <v>3322.1638838356184</v>
      </c>
      <c r="AA206" s="6">
        <v>916.09618744109639</v>
      </c>
      <c r="AB206" s="6">
        <v>1053.483842367124</v>
      </c>
      <c r="AC206" s="6">
        <v>1417.0008682214439</v>
      </c>
      <c r="AD206" s="6">
        <v>885.16025890520871</v>
      </c>
      <c r="AE206" s="6">
        <v>437.53372288785391</v>
      </c>
      <c r="AF206" s="6">
        <v>2552.0490636293325</v>
      </c>
      <c r="AG206" s="6">
        <v>364.40281553424649</v>
      </c>
      <c r="AH206" s="6">
        <v>1478.4469698630146</v>
      </c>
      <c r="AI206" s="6">
        <v>2340.5554895890414</v>
      </c>
      <c r="AJ206" s="6">
        <v>1098.3872876712335</v>
      </c>
      <c r="AK206" s="6">
        <v>1600.6923132121321</v>
      </c>
      <c r="AL206" s="6">
        <v>1004.9703046985196</v>
      </c>
      <c r="AM206" s="6">
        <v>468.44020077637339</v>
      </c>
      <c r="AN206" s="6">
        <v>2207.6897439705112</v>
      </c>
      <c r="AO206" s="6">
        <v>25514.066476726042</v>
      </c>
      <c r="AP206" s="6">
        <v>11854.355474107339</v>
      </c>
      <c r="AQ206" s="6">
        <v>13659.711002618702</v>
      </c>
      <c r="AR206" s="6">
        <v>2738.8256163637529</v>
      </c>
      <c r="AS206" s="6">
        <v>1916.6495061845856</v>
      </c>
      <c r="AT206" s="6">
        <v>1852.6317591967122</v>
      </c>
      <c r="AU206" s="6">
        <v>1963.4276277317613</v>
      </c>
      <c r="AV206" s="6">
        <v>8471.5345094768127</v>
      </c>
      <c r="AW206" s="6">
        <v>5188.1764931418911</v>
      </c>
      <c r="AX206" s="27">
        <v>4.0844680767123318</v>
      </c>
      <c r="AY206" s="27">
        <v>4.3968445410958923</v>
      </c>
      <c r="AZ206">
        <v>303</v>
      </c>
      <c r="BA206" s="9">
        <v>10</v>
      </c>
      <c r="BB206" s="4">
        <v>145</v>
      </c>
      <c r="BC206" s="9">
        <v>8</v>
      </c>
      <c r="BD206" s="9">
        <v>6</v>
      </c>
      <c r="BE206" s="4">
        <v>158</v>
      </c>
      <c r="BF206" s="9">
        <v>9</v>
      </c>
      <c r="BG206" s="9">
        <v>10</v>
      </c>
      <c r="BH206" s="24">
        <v>583.22627086676755</v>
      </c>
      <c r="BI206" s="24">
        <v>329.45697563465581</v>
      </c>
      <c r="BJ206" s="9">
        <v>9</v>
      </c>
      <c r="BK206" s="30">
        <v>32.514470876712302</v>
      </c>
      <c r="BL206" s="15">
        <v>4.2120477293150698</v>
      </c>
      <c r="BM206" s="15">
        <v>6437.673557078293</v>
      </c>
      <c r="BN206" s="36">
        <v>108</v>
      </c>
      <c r="BO206" s="9">
        <v>0</v>
      </c>
      <c r="BP206" s="20">
        <v>2.1218396492937575</v>
      </c>
      <c r="BQ206" s="20">
        <v>126.4788055798028</v>
      </c>
    </row>
    <row r="207" spans="1:69" x14ac:dyDescent="0.25">
      <c r="A207" s="43">
        <v>40977</v>
      </c>
      <c r="B207" s="17">
        <v>2012</v>
      </c>
      <c r="C207" s="4">
        <v>3</v>
      </c>
      <c r="D207" s="4">
        <v>6</v>
      </c>
      <c r="E207" s="5">
        <v>0.59</v>
      </c>
      <c r="F207" s="5">
        <v>1</v>
      </c>
      <c r="G207" s="10">
        <v>1.605479452054813</v>
      </c>
      <c r="H207" s="17">
        <v>153</v>
      </c>
      <c r="I207" s="9">
        <v>259</v>
      </c>
      <c r="J207" s="14">
        <v>1.6928104575163399</v>
      </c>
      <c r="K207" s="5">
        <v>0.5755555555555556</v>
      </c>
      <c r="L207" s="21">
        <v>99.043724394305713</v>
      </c>
      <c r="M207" s="9">
        <v>46</v>
      </c>
      <c r="N207" s="9">
        <v>55</v>
      </c>
      <c r="O207" s="9">
        <v>22</v>
      </c>
      <c r="P207" s="9">
        <v>66</v>
      </c>
      <c r="Q207" s="20">
        <v>38.359348264207277</v>
      </c>
      <c r="R207" s="20">
        <v>51.091039138729798</v>
      </c>
      <c r="S207" s="20">
        <v>20.012442344607734</v>
      </c>
      <c r="T207" s="6">
        <v>15153.689832328773</v>
      </c>
      <c r="U207" s="6">
        <v>1602.454644931508</v>
      </c>
      <c r="V207" s="6">
        <v>2514.6936203572595</v>
      </c>
      <c r="W207" s="6">
        <v>2545.4166543123292</v>
      </c>
      <c r="X207" s="6">
        <v>1318.4173430531505</v>
      </c>
      <c r="Y207" s="6">
        <v>10377.616859537544</v>
      </c>
      <c r="Z207" s="6">
        <v>3874.2941746849347</v>
      </c>
      <c r="AA207" s="6">
        <v>1124.0028610520556</v>
      </c>
      <c r="AB207" s="6">
        <v>1320.8211947441105</v>
      </c>
      <c r="AC207" s="6">
        <v>1566.5170196052711</v>
      </c>
      <c r="AD207" s="6">
        <v>927.45479953860308</v>
      </c>
      <c r="AE207" s="6">
        <v>481.80081100385087</v>
      </c>
      <c r="AF207" s="6">
        <v>3343.3456003333758</v>
      </c>
      <c r="AG207" s="6">
        <v>479.81615651506843</v>
      </c>
      <c r="AH207" s="6">
        <v>1725.2752212164389</v>
      </c>
      <c r="AI207" s="6">
        <v>2935.2664711232883</v>
      </c>
      <c r="AJ207" s="6">
        <v>1293.9304619835627</v>
      </c>
      <c r="AK207" s="6">
        <v>1647.8454887586647</v>
      </c>
      <c r="AL207" s="6">
        <v>1029.0603287712058</v>
      </c>
      <c r="AM207" s="6">
        <v>469.78332041502216</v>
      </c>
      <c r="AN207" s="6">
        <v>3287.5991728934659</v>
      </c>
      <c r="AO207" s="6">
        <v>29509.551018579743</v>
      </c>
      <c r="AP207" s="6">
        <v>12500.989385815359</v>
      </c>
      <c r="AQ207" s="6">
        <v>17008.561632764387</v>
      </c>
      <c r="AR207" s="6">
        <v>2760.0641017210332</v>
      </c>
      <c r="AS207" s="6">
        <v>1926.6658436167843</v>
      </c>
      <c r="AT207" s="6">
        <v>1863.5727443064302</v>
      </c>
      <c r="AU207" s="6">
        <v>1990.9518081993265</v>
      </c>
      <c r="AV207" s="6">
        <v>8541.2544978435744</v>
      </c>
      <c r="AW207" s="6">
        <v>8467.3071349208094</v>
      </c>
      <c r="AX207" s="27">
        <v>4.0508438794520574</v>
      </c>
      <c r="AY207" s="27">
        <v>4.3831372602739735</v>
      </c>
      <c r="AZ207">
        <v>342</v>
      </c>
      <c r="BA207" s="9">
        <v>12</v>
      </c>
      <c r="BB207" s="4">
        <v>153</v>
      </c>
      <c r="BC207" s="9">
        <v>9</v>
      </c>
      <c r="BD207" s="9">
        <v>6</v>
      </c>
      <c r="BE207" s="4">
        <v>189</v>
      </c>
      <c r="BF207" s="9">
        <v>11</v>
      </c>
      <c r="BG207" s="9">
        <v>14</v>
      </c>
      <c r="BH207" s="24">
        <v>625.34584487477832</v>
      </c>
      <c r="BI207" s="24">
        <v>393.6207182735086</v>
      </c>
      <c r="BJ207" s="9">
        <v>10</v>
      </c>
      <c r="BK207" s="30">
        <v>31.475905808219149</v>
      </c>
      <c r="BL207" s="15">
        <v>4.5625392920547956</v>
      </c>
      <c r="BM207" s="15">
        <v>6709.983063998965</v>
      </c>
      <c r="BN207" s="36">
        <v>108</v>
      </c>
      <c r="BO207" s="9">
        <v>0</v>
      </c>
      <c r="BP207" s="20">
        <v>2.534814390817218</v>
      </c>
      <c r="BQ207" s="20">
        <v>157.48668178485545</v>
      </c>
    </row>
    <row r="208" spans="1:69" x14ac:dyDescent="0.25">
      <c r="A208" s="43">
        <v>40976</v>
      </c>
      <c r="B208" s="17">
        <v>2012</v>
      </c>
      <c r="C208" s="4">
        <v>3</v>
      </c>
      <c r="D208" s="4">
        <v>5</v>
      </c>
      <c r="E208" s="5">
        <v>0.59</v>
      </c>
      <c r="F208" s="5">
        <v>0.82</v>
      </c>
      <c r="G208" s="10">
        <v>1.6027397260274157</v>
      </c>
      <c r="H208" s="17">
        <v>126</v>
      </c>
      <c r="I208" s="9">
        <v>190</v>
      </c>
      <c r="J208" s="14">
        <v>1.5079365079365079</v>
      </c>
      <c r="K208" s="5">
        <v>0.42222222222222222</v>
      </c>
      <c r="L208" s="21">
        <v>92.140439013698668</v>
      </c>
      <c r="M208" s="9">
        <v>33</v>
      </c>
      <c r="N208" s="9">
        <v>39</v>
      </c>
      <c r="O208" s="9">
        <v>17</v>
      </c>
      <c r="P208" s="9">
        <v>51</v>
      </c>
      <c r="Q208" s="20">
        <v>39.312937595129398</v>
      </c>
      <c r="R208" s="20">
        <v>47.070549659951674</v>
      </c>
      <c r="S208" s="20">
        <v>17.413834191780829</v>
      </c>
      <c r="T208" s="6">
        <v>11609.695315726032</v>
      </c>
      <c r="U208" s="6">
        <v>1417.1060689589051</v>
      </c>
      <c r="V208" s="6">
        <v>2068.2673507647119</v>
      </c>
      <c r="W208" s="6">
        <v>2555.1593699178088</v>
      </c>
      <c r="X208" s="6">
        <v>1024.3877303618629</v>
      </c>
      <c r="Y208" s="6">
        <v>7378.9869336405536</v>
      </c>
      <c r="Z208" s="6">
        <v>2830.5315068493169</v>
      </c>
      <c r="AA208" s="6">
        <v>800.19934421917844</v>
      </c>
      <c r="AB208" s="6">
        <v>888.10554378082236</v>
      </c>
      <c r="AC208" s="6">
        <v>1213.151446548495</v>
      </c>
      <c r="AD208" s="6">
        <v>926.52691900949549</v>
      </c>
      <c r="AE208" s="6">
        <v>372.37937731022078</v>
      </c>
      <c r="AF208" s="6">
        <v>2006.7786519811066</v>
      </c>
      <c r="AG208" s="6">
        <v>323.3944035616438</v>
      </c>
      <c r="AH208" s="6">
        <v>1215.8424197260281</v>
      </c>
      <c r="AI208" s="6">
        <v>2204.190156164384</v>
      </c>
      <c r="AJ208" s="6">
        <v>981.14309260274024</v>
      </c>
      <c r="AK208" s="6">
        <v>1259.9983387477623</v>
      </c>
      <c r="AL208" s="6">
        <v>1107.06475744981</v>
      </c>
      <c r="AM208" s="6">
        <v>397.72063066297585</v>
      </c>
      <c r="AN208" s="6">
        <v>1959.7863451942485</v>
      </c>
      <c r="AO208" s="6">
        <v>22270.207851589046</v>
      </c>
      <c r="AP208" s="6">
        <v>10924.655920773144</v>
      </c>
      <c r="AQ208" s="6">
        <v>11345.551930815909</v>
      </c>
      <c r="AR208" s="6">
        <v>2706.8983601471659</v>
      </c>
      <c r="AS208" s="6">
        <v>1689.7031030728676</v>
      </c>
      <c r="AT208" s="6">
        <v>1751.9723188541143</v>
      </c>
      <c r="AU208" s="6">
        <v>1873.3550928913032</v>
      </c>
      <c r="AV208" s="6">
        <v>8021.9288749654497</v>
      </c>
      <c r="AW208" s="6">
        <v>3323.6230558504521</v>
      </c>
      <c r="AX208" s="27">
        <v>4.2496280547945231</v>
      </c>
      <c r="AY208" s="27">
        <v>4.2755135616438373</v>
      </c>
      <c r="AZ208">
        <v>266</v>
      </c>
      <c r="BA208" s="9">
        <v>9</v>
      </c>
      <c r="BB208" s="4">
        <v>126</v>
      </c>
      <c r="BC208" s="9">
        <v>7</v>
      </c>
      <c r="BD208" s="9">
        <v>5</v>
      </c>
      <c r="BE208" s="4">
        <v>140</v>
      </c>
      <c r="BF208" s="9">
        <v>8</v>
      </c>
      <c r="BG208" s="9">
        <v>9</v>
      </c>
      <c r="BH208" s="24">
        <v>537.88709057565563</v>
      </c>
      <c r="BI208" s="24">
        <v>305.03558306256843</v>
      </c>
      <c r="BJ208" s="9">
        <v>9</v>
      </c>
      <c r="BK208" s="30">
        <v>31.447301027397234</v>
      </c>
      <c r="BL208" s="15">
        <v>4.21615871780822</v>
      </c>
      <c r="BM208" s="15">
        <v>6754.2697344948465</v>
      </c>
      <c r="BN208" s="36">
        <v>108</v>
      </c>
      <c r="BO208" s="9">
        <v>0</v>
      </c>
      <c r="BP208" s="20">
        <v>1.6797599706261133</v>
      </c>
      <c r="BQ208" s="20">
        <v>105.05140676681397</v>
      </c>
    </row>
    <row r="209" spans="1:69" x14ac:dyDescent="0.25">
      <c r="A209" s="43">
        <v>40975</v>
      </c>
      <c r="B209" s="17">
        <v>2012</v>
      </c>
      <c r="C209" s="4">
        <v>3</v>
      </c>
      <c r="D209" s="4">
        <v>4</v>
      </c>
      <c r="E209" s="5">
        <v>0.59</v>
      </c>
      <c r="F209" s="5">
        <v>0.76</v>
      </c>
      <c r="G209" s="10">
        <v>1.6000000000000183</v>
      </c>
      <c r="H209" s="17">
        <v>109</v>
      </c>
      <c r="I209" s="9">
        <v>197</v>
      </c>
      <c r="J209" s="14">
        <v>1.8073394495412844</v>
      </c>
      <c r="K209" s="5">
        <v>0.43777777777777777</v>
      </c>
      <c r="L209" s="21">
        <v>104.50402172477068</v>
      </c>
      <c r="M209" s="9">
        <v>36</v>
      </c>
      <c r="N209" s="9">
        <v>41</v>
      </c>
      <c r="O209" s="9">
        <v>17</v>
      </c>
      <c r="P209" s="9">
        <v>55</v>
      </c>
      <c r="Q209" s="20">
        <v>39.673077818181838</v>
      </c>
      <c r="R209" s="20">
        <v>53.240678597647097</v>
      </c>
      <c r="S209" s="20">
        <v>17.177871037090917</v>
      </c>
      <c r="T209" s="6">
        <v>11390.938368000005</v>
      </c>
      <c r="U209" s="6">
        <v>1318.2852384000009</v>
      </c>
      <c r="V209" s="6">
        <v>1991.0909140991998</v>
      </c>
      <c r="W209" s="6">
        <v>2471.6323584000006</v>
      </c>
      <c r="X209" s="6">
        <v>929.37453096959973</v>
      </c>
      <c r="Y209" s="6">
        <v>7317.1258029312057</v>
      </c>
      <c r="Z209" s="6">
        <v>3054.8269920000016</v>
      </c>
      <c r="AA209" s="6">
        <v>905.0915361600006</v>
      </c>
      <c r="AB209" s="6">
        <v>944.78290704000051</v>
      </c>
      <c r="AC209" s="6">
        <v>1213.8646142860173</v>
      </c>
      <c r="AD209" s="6">
        <v>924.69870359012418</v>
      </c>
      <c r="AE209" s="6">
        <v>343.38600960395678</v>
      </c>
      <c r="AF209" s="6">
        <v>2422.7521077199044</v>
      </c>
      <c r="AG209" s="6">
        <v>352.41566399999994</v>
      </c>
      <c r="AH209" s="6">
        <v>1334.5315840000007</v>
      </c>
      <c r="AI209" s="6">
        <v>2173.0502640000004</v>
      </c>
      <c r="AJ209" s="6">
        <v>979.95932160000052</v>
      </c>
      <c r="AK209" s="6">
        <v>1203.3332786962255</v>
      </c>
      <c r="AL209" s="6">
        <v>1053.9495590225058</v>
      </c>
      <c r="AM209" s="6">
        <v>359.94520984943972</v>
      </c>
      <c r="AN209" s="6">
        <v>2222.7287860318297</v>
      </c>
      <c r="AO209" s="6">
        <v>22453.881875200012</v>
      </c>
      <c r="AP209" s="6">
        <v>10491.275178517069</v>
      </c>
      <c r="AQ209" s="6">
        <v>11962.60669668294</v>
      </c>
      <c r="AR209" s="6">
        <v>2672.3184447651593</v>
      </c>
      <c r="AS209" s="6">
        <v>1667.2835669646984</v>
      </c>
      <c r="AT209" s="6">
        <v>1730.1426583930249</v>
      </c>
      <c r="AU209" s="6">
        <v>1825.4802408861742</v>
      </c>
      <c r="AV209" s="6">
        <v>7895.224911009057</v>
      </c>
      <c r="AW209" s="6">
        <v>4067.3817856738851</v>
      </c>
      <c r="AX209" s="27">
        <v>4.0126632000000022</v>
      </c>
      <c r="AY209" s="27">
        <v>4.3512560000000011</v>
      </c>
      <c r="AZ209">
        <v>258</v>
      </c>
      <c r="BA209" s="9">
        <v>8</v>
      </c>
      <c r="BB209" s="4">
        <v>109</v>
      </c>
      <c r="BC209" s="9">
        <v>6</v>
      </c>
      <c r="BD209" s="9">
        <v>4</v>
      </c>
      <c r="BE209" s="4">
        <v>149</v>
      </c>
      <c r="BF209" s="9">
        <v>8</v>
      </c>
      <c r="BG209" s="9">
        <v>9</v>
      </c>
      <c r="BH209" s="24">
        <v>494.6878718778716</v>
      </c>
      <c r="BI209" s="24">
        <v>283.17542662524608</v>
      </c>
      <c r="BJ209" s="9">
        <v>7</v>
      </c>
      <c r="BK209" s="30">
        <v>32.820143999999971</v>
      </c>
      <c r="BL209" s="15">
        <v>4.2247878400000012</v>
      </c>
      <c r="BM209" s="15">
        <v>6588.1353768247591</v>
      </c>
      <c r="BN209" s="36">
        <v>108</v>
      </c>
      <c r="BO209" s="9">
        <v>0</v>
      </c>
      <c r="BP209" s="20">
        <v>1.8157803403318165</v>
      </c>
      <c r="BQ209" s="20">
        <v>110.76487682113833</v>
      </c>
    </row>
    <row r="210" spans="1:69" x14ac:dyDescent="0.25">
      <c r="A210" s="43">
        <v>40974</v>
      </c>
      <c r="B210" s="17">
        <v>2012</v>
      </c>
      <c r="C210" s="4">
        <v>3</v>
      </c>
      <c r="D210" s="4">
        <v>3</v>
      </c>
      <c r="E210" s="5">
        <v>0.59</v>
      </c>
      <c r="F210" s="5">
        <v>0.6</v>
      </c>
      <c r="G210" s="10">
        <v>1.5972602739726209</v>
      </c>
      <c r="H210" s="17">
        <v>84</v>
      </c>
      <c r="I210" s="9">
        <v>152</v>
      </c>
      <c r="J210" s="14">
        <v>1.8095238095238095</v>
      </c>
      <c r="K210" s="5">
        <v>0.33777777777777779</v>
      </c>
      <c r="L210" s="21">
        <v>109.69903021526423</v>
      </c>
      <c r="M210" s="9">
        <v>27</v>
      </c>
      <c r="N210" s="9">
        <v>33</v>
      </c>
      <c r="O210" s="9">
        <v>14</v>
      </c>
      <c r="P210" s="9">
        <v>41</v>
      </c>
      <c r="Q210" s="20">
        <v>38.789160679452081</v>
      </c>
      <c r="R210" s="20">
        <v>46.529204567671272</v>
      </c>
      <c r="S210" s="20">
        <v>18.82793327791515</v>
      </c>
      <c r="T210" s="6">
        <v>9214.7185380821957</v>
      </c>
      <c r="U210" s="6">
        <v>1000.8632592328775</v>
      </c>
      <c r="V210" s="6">
        <v>1450.4691543425749</v>
      </c>
      <c r="W210" s="6">
        <v>2476.4679161753429</v>
      </c>
      <c r="X210" s="6">
        <v>754.11449786564356</v>
      </c>
      <c r="Y210" s="6">
        <v>5534.5302289315123</v>
      </c>
      <c r="Z210" s="6">
        <v>2327.349640767125</v>
      </c>
      <c r="AA210" s="6">
        <v>651.40886394739778</v>
      </c>
      <c r="AB210" s="6">
        <v>771.94526439452113</v>
      </c>
      <c r="AC210" s="6">
        <v>877.64344649861266</v>
      </c>
      <c r="AD210" s="6">
        <v>895.85974815538805</v>
      </c>
      <c r="AE210" s="6">
        <v>264.73118132291842</v>
      </c>
      <c r="AF210" s="6">
        <v>1712.4693931321249</v>
      </c>
      <c r="AG210" s="6">
        <v>263.03760828493148</v>
      </c>
      <c r="AH210" s="6">
        <v>1043.880390487672</v>
      </c>
      <c r="AI210" s="6">
        <v>1686.8152484383565</v>
      </c>
      <c r="AJ210" s="6">
        <v>742.06100830684989</v>
      </c>
      <c r="AK210" s="6">
        <v>978.04960329788366</v>
      </c>
      <c r="AL210" s="6">
        <v>1072.7265038830928</v>
      </c>
      <c r="AM210" s="6">
        <v>282.74557207397078</v>
      </c>
      <c r="AN210" s="6">
        <v>1402.2725762628629</v>
      </c>
      <c r="AO210" s="6">
        <v>17702.079821941923</v>
      </c>
      <c r="AP210" s="6">
        <v>9052.8076236154266</v>
      </c>
      <c r="AQ210" s="6">
        <v>8649.2721983265001</v>
      </c>
      <c r="AR210" s="6">
        <v>2636.8125509344436</v>
      </c>
      <c r="AS210" s="6">
        <v>1450.213863687803</v>
      </c>
      <c r="AT210" s="6">
        <v>1625.1006681792587</v>
      </c>
      <c r="AU210" s="6">
        <v>1698.7091630403013</v>
      </c>
      <c r="AV210" s="6">
        <v>7410.8362458418069</v>
      </c>
      <c r="AW210" s="6">
        <v>1238.4359524846896</v>
      </c>
      <c r="AX210" s="27">
        <v>3.9873548712328799</v>
      </c>
      <c r="AY210" s="27">
        <v>4.6461019931506868</v>
      </c>
      <c r="AZ210">
        <v>199</v>
      </c>
      <c r="BA210" s="9">
        <v>6</v>
      </c>
      <c r="BB210" s="4">
        <v>84</v>
      </c>
      <c r="BC210" s="9">
        <v>5</v>
      </c>
      <c r="BD210" s="9">
        <v>3</v>
      </c>
      <c r="BE210" s="4">
        <v>115</v>
      </c>
      <c r="BF210" s="9">
        <v>7</v>
      </c>
      <c r="BG210" s="9">
        <v>7</v>
      </c>
      <c r="BH210" s="24">
        <v>445.81443508414878</v>
      </c>
      <c r="BI210" s="24">
        <v>248.13288055371191</v>
      </c>
      <c r="BJ210" s="9">
        <v>5</v>
      </c>
      <c r="BK210" s="30">
        <v>32.889488397260244</v>
      </c>
      <c r="BL210" s="15">
        <v>4.2684757457534257</v>
      </c>
      <c r="BM210" s="15">
        <v>6554.504208961378</v>
      </c>
      <c r="BN210" s="36">
        <v>108</v>
      </c>
      <c r="BO210" s="9">
        <v>0</v>
      </c>
      <c r="BP210" s="20">
        <v>1.3195921342915817</v>
      </c>
      <c r="BQ210" s="20">
        <v>80.085853688208331</v>
      </c>
    </row>
    <row r="211" spans="1:69" x14ac:dyDescent="0.25">
      <c r="A211" s="43">
        <v>40973</v>
      </c>
      <c r="B211" s="17">
        <v>2012</v>
      </c>
      <c r="C211" s="4">
        <v>3</v>
      </c>
      <c r="D211" s="4">
        <v>2</v>
      </c>
      <c r="E211" s="5">
        <v>0.59</v>
      </c>
      <c r="F211" s="5">
        <v>0.6</v>
      </c>
      <c r="G211" s="10">
        <v>1.5945205479452236</v>
      </c>
      <c r="H211" s="17">
        <v>85</v>
      </c>
      <c r="I211" s="9">
        <v>150</v>
      </c>
      <c r="J211" s="14">
        <v>1.7647058823529411</v>
      </c>
      <c r="K211" s="5">
        <v>0.33333333333333331</v>
      </c>
      <c r="L211" s="21">
        <v>108.71415329830786</v>
      </c>
      <c r="M211" s="9">
        <v>26</v>
      </c>
      <c r="N211" s="9">
        <v>33</v>
      </c>
      <c r="O211" s="9">
        <v>13</v>
      </c>
      <c r="P211" s="9">
        <v>40</v>
      </c>
      <c r="Q211" s="20">
        <v>38.46919934989554</v>
      </c>
      <c r="R211" s="20">
        <v>52.137207350895707</v>
      </c>
      <c r="S211" s="20">
        <v>18.493430671232886</v>
      </c>
      <c r="T211" s="6">
        <v>9240.7030303561678</v>
      </c>
      <c r="U211" s="6">
        <v>956.01620186301432</v>
      </c>
      <c r="V211" s="6">
        <v>1458.0178647741363</v>
      </c>
      <c r="W211" s="6">
        <v>2530.3892995726032</v>
      </c>
      <c r="X211" s="6">
        <v>740.54329006290402</v>
      </c>
      <c r="Y211" s="6">
        <v>5467.7687778095387</v>
      </c>
      <c r="Z211" s="6">
        <v>2269.6827616438368</v>
      </c>
      <c r="AA211" s="6">
        <v>677.78369556164421</v>
      </c>
      <c r="AB211" s="6">
        <v>739.73722684931545</v>
      </c>
      <c r="AC211" s="6">
        <v>918.02563976007411</v>
      </c>
      <c r="AD211" s="6">
        <v>919.24192295891555</v>
      </c>
      <c r="AE211" s="6">
        <v>273.04470703966911</v>
      </c>
      <c r="AF211" s="6">
        <v>1576.8914142961376</v>
      </c>
      <c r="AG211" s="6">
        <v>267.02326849315062</v>
      </c>
      <c r="AH211" s="6">
        <v>1044.1472350684937</v>
      </c>
      <c r="AI211" s="6">
        <v>1605.9045863013698</v>
      </c>
      <c r="AJ211" s="6">
        <v>746.77413698630187</v>
      </c>
      <c r="AK211" s="6">
        <v>980.94646967762708</v>
      </c>
      <c r="AL211" s="6">
        <v>1088.3246604098949</v>
      </c>
      <c r="AM211" s="6">
        <v>290.74887145466857</v>
      </c>
      <c r="AN211" s="6">
        <v>1303.8292253071254</v>
      </c>
      <c r="AO211" s="6">
        <v>17547.772143123297</v>
      </c>
      <c r="AP211" s="6">
        <v>9199.2827257104927</v>
      </c>
      <c r="AQ211" s="6">
        <v>8348.4894174128021</v>
      </c>
      <c r="AR211" s="6">
        <v>2640.0817500588355</v>
      </c>
      <c r="AS211" s="6">
        <v>1450.9286642999273</v>
      </c>
      <c r="AT211" s="6">
        <v>1612.0449015365264</v>
      </c>
      <c r="AU211" s="6">
        <v>1706.886555389744</v>
      </c>
      <c r="AV211" s="6">
        <v>7409.9418712850329</v>
      </c>
      <c r="AW211" s="6">
        <v>938.54754612777106</v>
      </c>
      <c r="AX211" s="27">
        <v>4.3312899945205512</v>
      </c>
      <c r="AY211" s="27">
        <v>4.636853164383564</v>
      </c>
      <c r="AZ211">
        <v>197</v>
      </c>
      <c r="BA211" s="9">
        <v>6</v>
      </c>
      <c r="BB211" s="4">
        <v>85</v>
      </c>
      <c r="BC211" s="9">
        <v>4</v>
      </c>
      <c r="BD211" s="9">
        <v>3</v>
      </c>
      <c r="BE211" s="4">
        <v>112</v>
      </c>
      <c r="BF211" s="9">
        <v>6</v>
      </c>
      <c r="BG211" s="9">
        <v>7</v>
      </c>
      <c r="BH211" s="24">
        <v>389.44297859844124</v>
      </c>
      <c r="BI211" s="24">
        <v>244.94695988270146</v>
      </c>
      <c r="BJ211" s="9">
        <v>6</v>
      </c>
      <c r="BK211" s="30">
        <v>33.708654958904077</v>
      </c>
      <c r="BL211" s="15">
        <v>4.307778546849315</v>
      </c>
      <c r="BM211" s="15">
        <v>6650.0212829884822</v>
      </c>
      <c r="BN211" s="36">
        <v>108</v>
      </c>
      <c r="BO211" s="9">
        <v>0</v>
      </c>
      <c r="BP211" s="20">
        <v>1.2554079245985568</v>
      </c>
      <c r="BQ211" s="20">
        <v>77.300827939007434</v>
      </c>
    </row>
    <row r="212" spans="1:69" x14ac:dyDescent="0.25">
      <c r="A212" s="43">
        <v>40972</v>
      </c>
      <c r="B212" s="17">
        <v>2012</v>
      </c>
      <c r="C212" s="4">
        <v>3</v>
      </c>
      <c r="D212" s="4">
        <v>1</v>
      </c>
      <c r="E212" s="5">
        <v>0.59</v>
      </c>
      <c r="F212" s="5">
        <v>0.64</v>
      </c>
      <c r="G212" s="10">
        <v>1.5917808219178262</v>
      </c>
      <c r="H212" s="17">
        <v>91</v>
      </c>
      <c r="I212" s="9">
        <v>153</v>
      </c>
      <c r="J212" s="14">
        <v>1.6813186813186813</v>
      </c>
      <c r="K212" s="5">
        <v>0.34</v>
      </c>
      <c r="L212" s="21">
        <v>105.59453366202021</v>
      </c>
      <c r="M212" s="9">
        <v>26</v>
      </c>
      <c r="N212" s="9">
        <v>33</v>
      </c>
      <c r="O212" s="9">
        <v>13</v>
      </c>
      <c r="P212" s="9">
        <v>42</v>
      </c>
      <c r="Q212" s="20">
        <v>39.736557804504322</v>
      </c>
      <c r="R212" s="20">
        <v>53.640915727713406</v>
      </c>
      <c r="S212" s="20">
        <v>18.639039232250504</v>
      </c>
      <c r="T212" s="6">
        <v>9609.1025632438395</v>
      </c>
      <c r="U212" s="6">
        <v>1057.7775423123298</v>
      </c>
      <c r="V212" s="6">
        <v>1568.0717695509034</v>
      </c>
      <c r="W212" s="6">
        <v>2341.3384048438361</v>
      </c>
      <c r="X212" s="6">
        <v>806.0349744899504</v>
      </c>
      <c r="Y212" s="6">
        <v>5951.4349566714791</v>
      </c>
      <c r="Z212" s="6">
        <v>2344.4569104657548</v>
      </c>
      <c r="AA212" s="6">
        <v>697.33190446027425</v>
      </c>
      <c r="AB212" s="6">
        <v>782.83964775452114</v>
      </c>
      <c r="AC212" s="6">
        <v>991.97783543041442</v>
      </c>
      <c r="AD212" s="6">
        <v>897.60729991793039</v>
      </c>
      <c r="AE212" s="6">
        <v>301.2974001736543</v>
      </c>
      <c r="AF212" s="6">
        <v>1633.7459271585508</v>
      </c>
      <c r="AG212" s="6">
        <v>258.54948877808215</v>
      </c>
      <c r="AH212" s="6">
        <v>1068.0245197150691</v>
      </c>
      <c r="AI212" s="6">
        <v>1687.5624055068495</v>
      </c>
      <c r="AJ212" s="6">
        <v>818.65584078904169</v>
      </c>
      <c r="AK212" s="6">
        <v>1038.0820601031235</v>
      </c>
      <c r="AL212" s="6">
        <v>1023.630635632401</v>
      </c>
      <c r="AM212" s="6">
        <v>313.79487744738509</v>
      </c>
      <c r="AN212" s="6">
        <v>1457.2846816061324</v>
      </c>
      <c r="AO212" s="6">
        <v>18324.300823025762</v>
      </c>
      <c r="AP212" s="6">
        <v>9281.8352575895988</v>
      </c>
      <c r="AQ212" s="6">
        <v>9042.4655654361613</v>
      </c>
      <c r="AR212" s="6">
        <v>2641.0299054904717</v>
      </c>
      <c r="AS212" s="6">
        <v>1483.2317011253913</v>
      </c>
      <c r="AT212" s="6">
        <v>1640.1472319223863</v>
      </c>
      <c r="AU212" s="6">
        <v>1721.9439100745972</v>
      </c>
      <c r="AV212" s="6">
        <v>7486.352748612846</v>
      </c>
      <c r="AW212" s="6">
        <v>1556.1128168233172</v>
      </c>
      <c r="AX212" s="27">
        <v>3.9533468712328794</v>
      </c>
      <c r="AY212" s="27">
        <v>4.4666453219178104</v>
      </c>
      <c r="AZ212">
        <v>205</v>
      </c>
      <c r="BA212" s="9">
        <v>6</v>
      </c>
      <c r="BB212" s="4">
        <v>91</v>
      </c>
      <c r="BC212" s="9">
        <v>5</v>
      </c>
      <c r="BD212" s="9">
        <v>4</v>
      </c>
      <c r="BE212" s="4">
        <v>114</v>
      </c>
      <c r="BF212" s="9">
        <v>6</v>
      </c>
      <c r="BG212" s="9">
        <v>7</v>
      </c>
      <c r="BH212" s="24">
        <v>466.36270703255173</v>
      </c>
      <c r="BI212" s="24">
        <v>249.83748212092974</v>
      </c>
      <c r="BJ212" s="9">
        <v>6</v>
      </c>
      <c r="BK212" s="30">
        <v>33.810731547945174</v>
      </c>
      <c r="BL212" s="15">
        <v>4.268200357260274</v>
      </c>
      <c r="BM212" s="15">
        <v>6375.4002647865454</v>
      </c>
      <c r="BN212" s="36">
        <v>108</v>
      </c>
      <c r="BO212" s="9">
        <v>0</v>
      </c>
      <c r="BP212" s="20">
        <v>1.4183369184489802</v>
      </c>
      <c r="BQ212" s="20">
        <v>83.726533013297797</v>
      </c>
    </row>
    <row r="213" spans="1:69" x14ac:dyDescent="0.25">
      <c r="A213" s="43">
        <v>40971</v>
      </c>
      <c r="B213" s="17">
        <v>2012</v>
      </c>
      <c r="C213" s="4">
        <v>3</v>
      </c>
      <c r="D213" s="4">
        <v>7</v>
      </c>
      <c r="E213" s="5">
        <v>0.59</v>
      </c>
      <c r="F213" s="5">
        <v>0.95</v>
      </c>
      <c r="G213" s="10">
        <v>1.5890410958904289</v>
      </c>
      <c r="H213" s="17">
        <v>138</v>
      </c>
      <c r="I213" s="9">
        <v>246</v>
      </c>
      <c r="J213" s="14">
        <v>1.7826086956521738</v>
      </c>
      <c r="K213" s="5">
        <v>0.54666666666666663</v>
      </c>
      <c r="L213" s="21">
        <v>103.45279695056584</v>
      </c>
      <c r="M213" s="9">
        <v>44</v>
      </c>
      <c r="N213" s="9">
        <v>54</v>
      </c>
      <c r="O213" s="9">
        <v>21</v>
      </c>
      <c r="P213" s="9">
        <v>65</v>
      </c>
      <c r="Q213" s="20">
        <v>38.460516164383584</v>
      </c>
      <c r="R213" s="20">
        <v>53.746048419569512</v>
      </c>
      <c r="S213" s="20">
        <v>17.921272225922039</v>
      </c>
      <c r="T213" s="6">
        <v>14276.485979178085</v>
      </c>
      <c r="U213" s="6">
        <v>1584.0970778082201</v>
      </c>
      <c r="V213" s="6">
        <v>2263.5544626936976</v>
      </c>
      <c r="W213" s="6">
        <v>2515.5144493150688</v>
      </c>
      <c r="X213" s="6">
        <v>1214.4140688131504</v>
      </c>
      <c r="Y213" s="6">
        <v>9867.10007616439</v>
      </c>
      <c r="Z213" s="6">
        <v>3769.1305841095909</v>
      </c>
      <c r="AA213" s="6">
        <v>1128.6670168109597</v>
      </c>
      <c r="AB213" s="6">
        <v>1164.8826946849324</v>
      </c>
      <c r="AC213" s="6">
        <v>1482.6817529971397</v>
      </c>
      <c r="AD213" s="6">
        <v>916.48662698058706</v>
      </c>
      <c r="AE213" s="6">
        <v>443.3019491513266</v>
      </c>
      <c r="AF213" s="6">
        <v>3220.2099664764296</v>
      </c>
      <c r="AG213" s="6">
        <v>455.80885742465745</v>
      </c>
      <c r="AH213" s="6">
        <v>1726.977907726028</v>
      </c>
      <c r="AI213" s="6">
        <v>2655.5334706849317</v>
      </c>
      <c r="AJ213" s="6">
        <v>1210.6428598356172</v>
      </c>
      <c r="AK213" s="6">
        <v>1458.1826030474704</v>
      </c>
      <c r="AL213" s="6">
        <v>1044.5134066923531</v>
      </c>
      <c r="AM213" s="6">
        <v>473.48756673340307</v>
      </c>
      <c r="AN213" s="6">
        <v>3072.7795191980081</v>
      </c>
      <c r="AO213" s="6">
        <v>27972.226448263027</v>
      </c>
      <c r="AP213" s="6">
        <v>11812.136886424194</v>
      </c>
      <c r="AQ213" s="6">
        <v>16160.089561838828</v>
      </c>
      <c r="AR213" s="6">
        <v>2739.0734114889492</v>
      </c>
      <c r="AS213" s="6">
        <v>1858.9197380395881</v>
      </c>
      <c r="AT213" s="6">
        <v>1827.8227436981151</v>
      </c>
      <c r="AU213" s="6">
        <v>1936.0304605105912</v>
      </c>
      <c r="AV213" s="6">
        <v>8361.8463537372445</v>
      </c>
      <c r="AW213" s="6">
        <v>7798.2432081015886</v>
      </c>
      <c r="AX213" s="27">
        <v>4.0276015890410983</v>
      </c>
      <c r="AY213" s="27">
        <v>4.6898921917808236</v>
      </c>
      <c r="AZ213">
        <v>322</v>
      </c>
      <c r="BA213" s="9">
        <v>11</v>
      </c>
      <c r="BB213" s="4">
        <v>138</v>
      </c>
      <c r="BC213" s="9">
        <v>9</v>
      </c>
      <c r="BD213" s="9">
        <v>6</v>
      </c>
      <c r="BE213" s="4">
        <v>184</v>
      </c>
      <c r="BF213" s="9">
        <v>11</v>
      </c>
      <c r="BG213" s="9">
        <v>12</v>
      </c>
      <c r="BH213" s="24">
        <v>651.46554139368652</v>
      </c>
      <c r="BI213" s="24">
        <v>355.30879114113162</v>
      </c>
      <c r="BJ213" s="9">
        <v>11</v>
      </c>
      <c r="BK213" s="30">
        <v>31.271544931506821</v>
      </c>
      <c r="BL213" s="15">
        <v>4.3557025534246572</v>
      </c>
      <c r="BM213" s="15">
        <v>6667.7732121791687</v>
      </c>
      <c r="BN213" s="36">
        <v>108</v>
      </c>
      <c r="BO213" s="9">
        <v>0</v>
      </c>
      <c r="BP213" s="20">
        <v>2.4236111588680398</v>
      </c>
      <c r="BQ213" s="20">
        <v>149.63045890591508</v>
      </c>
    </row>
    <row r="214" spans="1:69" x14ac:dyDescent="0.25">
      <c r="A214" s="43">
        <v>40970</v>
      </c>
      <c r="B214" s="17">
        <v>2012</v>
      </c>
      <c r="C214" s="4">
        <v>3</v>
      </c>
      <c r="D214" s="4">
        <v>6</v>
      </c>
      <c r="E214" s="5">
        <v>0.59</v>
      </c>
      <c r="F214" s="5">
        <v>1</v>
      </c>
      <c r="G214" s="10">
        <v>1.5863013698630315</v>
      </c>
      <c r="H214" s="17">
        <v>151</v>
      </c>
      <c r="I214" s="9">
        <v>236</v>
      </c>
      <c r="J214" s="14">
        <v>1.5629139072847682</v>
      </c>
      <c r="K214" s="5">
        <v>0.52444444444444449</v>
      </c>
      <c r="L214" s="21">
        <v>95.68331417581426</v>
      </c>
      <c r="M214" s="9">
        <v>41</v>
      </c>
      <c r="N214" s="9">
        <v>52</v>
      </c>
      <c r="O214" s="9">
        <v>22</v>
      </c>
      <c r="P214" s="9">
        <v>64</v>
      </c>
      <c r="Q214" s="20">
        <v>35.967640868463711</v>
      </c>
      <c r="R214" s="20">
        <v>45.575861989539256</v>
      </c>
      <c r="S214" s="20">
        <v>18.701574721643844</v>
      </c>
      <c r="T214" s="6">
        <v>14448.180440547952</v>
      </c>
      <c r="U214" s="6">
        <v>1673.8816775342477</v>
      </c>
      <c r="V214" s="6">
        <v>2572.7901994257527</v>
      </c>
      <c r="W214" s="6">
        <v>2451.6336601972607</v>
      </c>
      <c r="X214" s="6">
        <v>1238.0957028295888</v>
      </c>
      <c r="Y214" s="6">
        <v>9859.5425556295959</v>
      </c>
      <c r="Z214" s="6">
        <v>3344.9906007671252</v>
      </c>
      <c r="AA214" s="6">
        <v>1002.6689637698636</v>
      </c>
      <c r="AB214" s="6">
        <v>1196.900782185206</v>
      </c>
      <c r="AC214" s="6">
        <v>1591.3433017905907</v>
      </c>
      <c r="AD214" s="6">
        <v>909.25744218083094</v>
      </c>
      <c r="AE214" s="6">
        <v>439.41155137919321</v>
      </c>
      <c r="AF214" s="6">
        <v>2604.5480513715806</v>
      </c>
      <c r="AG214" s="6">
        <v>403.42924306849307</v>
      </c>
      <c r="AH214" s="6">
        <v>1504.7468417753435</v>
      </c>
      <c r="AI214" s="6">
        <v>2634.5432031780829</v>
      </c>
      <c r="AJ214" s="6">
        <v>1204.6784876712336</v>
      </c>
      <c r="AK214" s="6">
        <v>1599.4131371205515</v>
      </c>
      <c r="AL214" s="6">
        <v>1093.8951268247852</v>
      </c>
      <c r="AM214" s="6">
        <v>477.47305323721878</v>
      </c>
      <c r="AN214" s="6">
        <v>2576.6164585105976</v>
      </c>
      <c r="AO214" s="6">
        <v>27414.02024049755</v>
      </c>
      <c r="AP214" s="6">
        <v>12373.313174985773</v>
      </c>
      <c r="AQ214" s="6">
        <v>15040.707065511775</v>
      </c>
      <c r="AR214" s="6">
        <v>2755.8872170441023</v>
      </c>
      <c r="AS214" s="6">
        <v>1921.4351486729049</v>
      </c>
      <c r="AT214" s="6">
        <v>1894.8237978107525</v>
      </c>
      <c r="AU214" s="6">
        <v>2010.5762156278954</v>
      </c>
      <c r="AV214" s="6">
        <v>8582.7223791556553</v>
      </c>
      <c r="AW214" s="6">
        <v>6457.9846863561215</v>
      </c>
      <c r="AX214" s="27">
        <v>4.2884767561643864</v>
      </c>
      <c r="AY214" s="27">
        <v>4.2648831369863025</v>
      </c>
      <c r="AZ214">
        <v>330</v>
      </c>
      <c r="BA214" s="9">
        <v>10</v>
      </c>
      <c r="BB214" s="4">
        <v>151</v>
      </c>
      <c r="BC214" s="9">
        <v>8</v>
      </c>
      <c r="BD214" s="9">
        <v>6</v>
      </c>
      <c r="BE214" s="4">
        <v>179</v>
      </c>
      <c r="BF214" s="9">
        <v>11</v>
      </c>
      <c r="BG214" s="9">
        <v>13</v>
      </c>
      <c r="BH214" s="24">
        <v>580.63095281017502</v>
      </c>
      <c r="BI214" s="24">
        <v>394.19159267270817</v>
      </c>
      <c r="BJ214" s="9">
        <v>11</v>
      </c>
      <c r="BK214" s="30">
        <v>33.656220164383534</v>
      </c>
      <c r="BL214" s="15">
        <v>4.3730894443835622</v>
      </c>
      <c r="BM214" s="15">
        <v>6659.4960028381593</v>
      </c>
      <c r="BN214" s="36">
        <v>108</v>
      </c>
      <c r="BO214" s="9">
        <v>0</v>
      </c>
      <c r="BP214" s="20">
        <v>2.2585353394763947</v>
      </c>
      <c r="BQ214" s="20">
        <v>139.26580616214608</v>
      </c>
    </row>
    <row r="215" spans="1:69" x14ac:dyDescent="0.25">
      <c r="A215" s="43">
        <v>40969</v>
      </c>
      <c r="B215" s="17">
        <v>2012</v>
      </c>
      <c r="C215" s="4">
        <v>3</v>
      </c>
      <c r="D215" s="4">
        <v>5</v>
      </c>
      <c r="E215" s="5">
        <v>0.59</v>
      </c>
      <c r="F215" s="5">
        <v>0.82</v>
      </c>
      <c r="G215" s="10">
        <v>1.5835616438356341</v>
      </c>
      <c r="H215" s="17">
        <v>121</v>
      </c>
      <c r="I215" s="9">
        <v>188</v>
      </c>
      <c r="J215" s="14">
        <v>1.5537190082644627</v>
      </c>
      <c r="K215" s="5">
        <v>0.4177777777777778</v>
      </c>
      <c r="L215" s="21">
        <v>97.90560685139819</v>
      </c>
      <c r="M215" s="9">
        <v>33</v>
      </c>
      <c r="N215" s="9">
        <v>41</v>
      </c>
      <c r="O215" s="9">
        <v>16</v>
      </c>
      <c r="P215" s="9">
        <v>51</v>
      </c>
      <c r="Q215" s="20">
        <v>38.614735603109985</v>
      </c>
      <c r="R215" s="20">
        <v>51.364210186849355</v>
      </c>
      <c r="S215" s="20">
        <v>18.387573120000013</v>
      </c>
      <c r="T215" s="6">
        <v>11846.57842901918</v>
      </c>
      <c r="U215" s="6">
        <v>1349.3316668712339</v>
      </c>
      <c r="V215" s="6">
        <v>2044.14907001898</v>
      </c>
      <c r="W215" s="6">
        <v>2468.7391478794525</v>
      </c>
      <c r="X215" s="6">
        <v>994.62562767044369</v>
      </c>
      <c r="Y215" s="6">
        <v>7688.396250321538</v>
      </c>
      <c r="Z215" s="6">
        <v>2857.4904346301387</v>
      </c>
      <c r="AA215" s="6">
        <v>821.82736298958969</v>
      </c>
      <c r="AB215" s="6">
        <v>937.76622912000073</v>
      </c>
      <c r="AC215" s="6">
        <v>1234.7464574628407</v>
      </c>
      <c r="AD215" s="6">
        <v>890.32571707332534</v>
      </c>
      <c r="AE215" s="6">
        <v>372.05875840555285</v>
      </c>
      <c r="AF215" s="6">
        <v>2119.9530937980098</v>
      </c>
      <c r="AG215" s="6">
        <v>343.3655054465753</v>
      </c>
      <c r="AH215" s="6">
        <v>1317.0764519452059</v>
      </c>
      <c r="AI215" s="6">
        <v>2020.9196287123291</v>
      </c>
      <c r="AJ215" s="6">
        <v>937.49035555068554</v>
      </c>
      <c r="AK215" s="6">
        <v>1376.2939362110553</v>
      </c>
      <c r="AL215" s="6">
        <v>1097.8612404277098</v>
      </c>
      <c r="AM215" s="6">
        <v>404.8090223520789</v>
      </c>
      <c r="AN215" s="6">
        <v>1739.8877426639515</v>
      </c>
      <c r="AO215" s="6">
        <v>22431.846064284939</v>
      </c>
      <c r="AP215" s="6">
        <v>10883.608977501439</v>
      </c>
      <c r="AQ215" s="6">
        <v>11548.2370867835</v>
      </c>
      <c r="AR215" s="6">
        <v>2696.4758806012896</v>
      </c>
      <c r="AS215" s="6">
        <v>1691.4890087753561</v>
      </c>
      <c r="AT215" s="6">
        <v>1745.9124675852984</v>
      </c>
      <c r="AU215" s="6">
        <v>1837.9553638176762</v>
      </c>
      <c r="AV215" s="6">
        <v>7971.832720779621</v>
      </c>
      <c r="AW215" s="6">
        <v>3576.4043660038787</v>
      </c>
      <c r="AX215" s="27">
        <v>4.2507115068493171</v>
      </c>
      <c r="AY215" s="27">
        <v>4.2601319315068507</v>
      </c>
      <c r="AZ215">
        <v>262</v>
      </c>
      <c r="BA215" s="9">
        <v>9</v>
      </c>
      <c r="BB215" s="4">
        <v>121</v>
      </c>
      <c r="BC215" s="9">
        <v>7</v>
      </c>
      <c r="BD215" s="9">
        <v>5</v>
      </c>
      <c r="BE215" s="4">
        <v>141</v>
      </c>
      <c r="BF215" s="9">
        <v>8</v>
      </c>
      <c r="BG215" s="9">
        <v>11</v>
      </c>
      <c r="BH215" s="24">
        <v>546.19972022170668</v>
      </c>
      <c r="BI215" s="24">
        <v>336.49282075101178</v>
      </c>
      <c r="BJ215" s="9">
        <v>9</v>
      </c>
      <c r="BK215" s="30">
        <v>31.442537095890383</v>
      </c>
      <c r="BL215" s="15">
        <v>4.3203678158904113</v>
      </c>
      <c r="BM215" s="15">
        <v>6614.1068098615197</v>
      </c>
      <c r="BN215" s="36">
        <v>108</v>
      </c>
      <c r="BO215" s="9">
        <v>0</v>
      </c>
      <c r="BP215" s="20">
        <v>1.7460009973781005</v>
      </c>
      <c r="BQ215" s="20">
        <v>106.9281211739213</v>
      </c>
    </row>
    <row r="216" spans="1:69" x14ac:dyDescent="0.25">
      <c r="A216" s="43">
        <v>40968</v>
      </c>
      <c r="B216" s="17">
        <v>2012</v>
      </c>
      <c r="C216" s="4">
        <v>2</v>
      </c>
      <c r="D216" s="4">
        <v>4</v>
      </c>
      <c r="E216" s="5">
        <v>0.5</v>
      </c>
      <c r="F216" s="5">
        <v>0.7</v>
      </c>
      <c r="G216" s="10">
        <v>1.5808219178082368</v>
      </c>
      <c r="H216" s="17">
        <v>85</v>
      </c>
      <c r="I216" s="9">
        <v>149</v>
      </c>
      <c r="J216" s="14">
        <v>1.7529411764705882</v>
      </c>
      <c r="K216" s="5">
        <v>0.33111111111111113</v>
      </c>
      <c r="L216" s="21">
        <v>101.54350762288482</v>
      </c>
      <c r="M216" s="9">
        <v>26</v>
      </c>
      <c r="N216" s="9">
        <v>34</v>
      </c>
      <c r="O216" s="9">
        <v>13</v>
      </c>
      <c r="P216" s="9">
        <v>40</v>
      </c>
      <c r="Q216" s="20">
        <v>38.074014904109617</v>
      </c>
      <c r="R216" s="20">
        <v>50.098059346343561</v>
      </c>
      <c r="S216" s="20">
        <v>18.633362165753436</v>
      </c>
      <c r="T216" s="6">
        <v>8631.1981479452097</v>
      </c>
      <c r="U216" s="6">
        <v>1018.2587109589045</v>
      </c>
      <c r="V216" s="6">
        <v>1440.3013576767119</v>
      </c>
      <c r="W216" s="6">
        <v>2510.3830415671237</v>
      </c>
      <c r="X216" s="6">
        <v>781.52183092602718</v>
      </c>
      <c r="Y216" s="6">
        <v>4917.2506287342512</v>
      </c>
      <c r="Z216" s="6">
        <v>2284.440894246577</v>
      </c>
      <c r="AA216" s="6">
        <v>651.27477150246625</v>
      </c>
      <c r="AB216" s="6">
        <v>745.33448663013746</v>
      </c>
      <c r="AC216" s="6">
        <v>896.01491251492632</v>
      </c>
      <c r="AD216" s="6">
        <v>864.19349942879012</v>
      </c>
      <c r="AE216" s="6">
        <v>264.51296408896172</v>
      </c>
      <c r="AF216" s="6">
        <v>1656.3287763465025</v>
      </c>
      <c r="AG216" s="6">
        <v>263.9602356164383</v>
      </c>
      <c r="AH216" s="6">
        <v>1025.7924055671238</v>
      </c>
      <c r="AI216" s="6">
        <v>1709.8622323561647</v>
      </c>
      <c r="AJ216" s="6">
        <v>736.09058051506906</v>
      </c>
      <c r="AK216" s="6">
        <v>946.88114719760335</v>
      </c>
      <c r="AL216" s="6">
        <v>1016.3389224574046</v>
      </c>
      <c r="AM216" s="6">
        <v>295.68543329689322</v>
      </c>
      <c r="AN216" s="6">
        <v>1476.7999511028945</v>
      </c>
      <c r="AO216" s="6">
        <v>17066.212465338089</v>
      </c>
      <c r="AP216" s="6">
        <v>9015.8331091544405</v>
      </c>
      <c r="AQ216" s="6">
        <v>8050.3793561836483</v>
      </c>
      <c r="AR216" s="6">
        <v>2627.3001859693986</v>
      </c>
      <c r="AS216" s="6">
        <v>1413.9681325407651</v>
      </c>
      <c r="AT216" s="6">
        <v>1607.713212780661</v>
      </c>
      <c r="AU216" s="6">
        <v>1707.4513258532691</v>
      </c>
      <c r="AV216" s="6">
        <v>7356.4328571440938</v>
      </c>
      <c r="AW216" s="6">
        <v>693.94649903955451</v>
      </c>
      <c r="AX216" s="27">
        <v>4.0678226630137013</v>
      </c>
      <c r="AY216" s="27">
        <v>4.4475886643835629</v>
      </c>
      <c r="AZ216">
        <v>198</v>
      </c>
      <c r="BA216" s="9">
        <v>6</v>
      </c>
      <c r="BB216" s="4">
        <v>85</v>
      </c>
      <c r="BC216" s="9">
        <v>5</v>
      </c>
      <c r="BD216" s="9">
        <v>3</v>
      </c>
      <c r="BE216" s="4">
        <v>113</v>
      </c>
      <c r="BF216" s="9">
        <v>7</v>
      </c>
      <c r="BG216" s="9">
        <v>7</v>
      </c>
      <c r="BH216" s="24">
        <v>445.38411578069292</v>
      </c>
      <c r="BI216" s="24">
        <v>250.8504359686504</v>
      </c>
      <c r="BJ216" s="9">
        <v>5</v>
      </c>
      <c r="BK216" s="30">
        <v>32.033687479452027</v>
      </c>
      <c r="BL216" s="15">
        <v>4.3903335517808229</v>
      </c>
      <c r="BM216" s="15">
        <v>6492.7556122288379</v>
      </c>
      <c r="BN216" s="36">
        <v>108</v>
      </c>
      <c r="BO216" s="9">
        <v>0</v>
      </c>
      <c r="BP216" s="20">
        <v>1.2399017977853795</v>
      </c>
      <c r="BQ216" s="20">
        <v>74.54054959429304</v>
      </c>
    </row>
    <row r="217" spans="1:69" x14ac:dyDescent="0.25">
      <c r="A217" s="43">
        <v>40967</v>
      </c>
      <c r="B217" s="17">
        <v>2012</v>
      </c>
      <c r="C217" s="4">
        <v>2</v>
      </c>
      <c r="D217" s="4">
        <v>3</v>
      </c>
      <c r="E217" s="5">
        <v>0.5</v>
      </c>
      <c r="F217" s="5">
        <v>0.5</v>
      </c>
      <c r="G217" s="10">
        <v>1.5780821917808394</v>
      </c>
      <c r="H217" s="17">
        <v>60</v>
      </c>
      <c r="I217" s="9">
        <v>114</v>
      </c>
      <c r="J217" s="14">
        <v>1.9</v>
      </c>
      <c r="K217" s="5">
        <v>0.25333333333333335</v>
      </c>
      <c r="L217" s="21">
        <v>109.76149041095894</v>
      </c>
      <c r="M217" s="9">
        <v>19</v>
      </c>
      <c r="N217" s="9">
        <v>25</v>
      </c>
      <c r="O217" s="9">
        <v>10</v>
      </c>
      <c r="P217" s="9">
        <v>31</v>
      </c>
      <c r="Q217" s="20">
        <v>36.981323447073493</v>
      </c>
      <c r="R217" s="20">
        <v>50.927794185205499</v>
      </c>
      <c r="S217" s="20">
        <v>17.747442022589489</v>
      </c>
      <c r="T217" s="6">
        <v>6585.6894246575366</v>
      </c>
      <c r="U217" s="6">
        <v>713.2095616438362</v>
      </c>
      <c r="V217" s="6">
        <v>1104.0490730958902</v>
      </c>
      <c r="W217" s="6">
        <v>2436.6925889753429</v>
      </c>
      <c r="X217" s="6">
        <v>545.44588668493134</v>
      </c>
      <c r="Y217" s="6">
        <v>3212.7114375452088</v>
      </c>
      <c r="Z217" s="6">
        <v>1627.1782316712338</v>
      </c>
      <c r="AA217" s="6">
        <v>509.27794185205499</v>
      </c>
      <c r="AB217" s="6">
        <v>550.17070270027421</v>
      </c>
      <c r="AC217" s="6">
        <v>652.98821550103719</v>
      </c>
      <c r="AD217" s="6">
        <v>928.98049291277675</v>
      </c>
      <c r="AE217" s="6">
        <v>189.1376177958831</v>
      </c>
      <c r="AF217" s="6">
        <v>915.520550013866</v>
      </c>
      <c r="AG217" s="6">
        <v>195.29703675616435</v>
      </c>
      <c r="AH217" s="6">
        <v>788.59357703013757</v>
      </c>
      <c r="AI217" s="6">
        <v>1215.1948497534247</v>
      </c>
      <c r="AJ217" s="6">
        <v>584.0680272657537</v>
      </c>
      <c r="AK217" s="6">
        <v>655.16165958033264</v>
      </c>
      <c r="AL217" s="6">
        <v>1043.5342217365026</v>
      </c>
      <c r="AM217" s="6">
        <v>201.12220022627866</v>
      </c>
      <c r="AN217" s="6">
        <v>883.33540926236628</v>
      </c>
      <c r="AO217" s="6">
        <v>12768.679353330417</v>
      </c>
      <c r="AP217" s="6">
        <v>7757.1119565089739</v>
      </c>
      <c r="AQ217" s="6">
        <v>5011.5673968214414</v>
      </c>
      <c r="AR217" s="6">
        <v>2563.5281476198784</v>
      </c>
      <c r="AS217" s="6">
        <v>1241.016404729362</v>
      </c>
      <c r="AT217" s="6">
        <v>1517.1422837781063</v>
      </c>
      <c r="AU217" s="6">
        <v>1587.3679346276022</v>
      </c>
      <c r="AV217" s="6">
        <v>6909.0547707549485</v>
      </c>
      <c r="AW217" s="6">
        <v>-1897.4873739335053</v>
      </c>
      <c r="AX217" s="27">
        <v>4.324466597260276</v>
      </c>
      <c r="AY217" s="27">
        <v>4.3981295342465767</v>
      </c>
      <c r="AZ217">
        <v>145</v>
      </c>
      <c r="BA217" s="9">
        <v>4</v>
      </c>
      <c r="BB217" s="4">
        <v>60</v>
      </c>
      <c r="BC217" s="9">
        <v>3</v>
      </c>
      <c r="BD217" s="9">
        <v>2</v>
      </c>
      <c r="BE217" s="4">
        <v>85</v>
      </c>
      <c r="BF217" s="9">
        <v>5</v>
      </c>
      <c r="BG217" s="9">
        <v>5</v>
      </c>
      <c r="BH217" s="24">
        <v>340.51562906301371</v>
      </c>
      <c r="BI217" s="24">
        <v>208.36545014231734</v>
      </c>
      <c r="BJ217" s="9">
        <v>4</v>
      </c>
      <c r="BK217" s="30">
        <v>32.527111342465723</v>
      </c>
      <c r="BL217" s="15">
        <v>4.3025633183561647</v>
      </c>
      <c r="BM217" s="15">
        <v>6460.0298217205254</v>
      </c>
      <c r="BN217" s="36">
        <v>108</v>
      </c>
      <c r="BO217" s="9">
        <v>0</v>
      </c>
      <c r="BP217" s="20">
        <v>0.77578084546468717</v>
      </c>
      <c r="BQ217" s="20">
        <v>46.403401822420754</v>
      </c>
    </row>
    <row r="218" spans="1:69" x14ac:dyDescent="0.25">
      <c r="A218" s="43">
        <v>40966</v>
      </c>
      <c r="B218" s="17">
        <v>2012</v>
      </c>
      <c r="C218" s="4">
        <v>2</v>
      </c>
      <c r="D218" s="4">
        <v>2</v>
      </c>
      <c r="E218" s="5">
        <v>0.5</v>
      </c>
      <c r="F218" s="5">
        <v>0.5</v>
      </c>
      <c r="G218" s="10">
        <v>1.5753424657534421</v>
      </c>
      <c r="H218" s="17">
        <v>65</v>
      </c>
      <c r="I218" s="9">
        <v>105</v>
      </c>
      <c r="J218" s="14">
        <v>1.6153846153846154</v>
      </c>
      <c r="K218" s="5">
        <v>0.23333333333333334</v>
      </c>
      <c r="L218" s="21">
        <v>94.253424657534296</v>
      </c>
      <c r="M218" s="9">
        <v>18</v>
      </c>
      <c r="N218" s="9">
        <v>22</v>
      </c>
      <c r="O218" s="9">
        <v>9</v>
      </c>
      <c r="P218" s="9">
        <v>27</v>
      </c>
      <c r="Q218" s="20">
        <v>37.503123287671258</v>
      </c>
      <c r="R218" s="20">
        <v>52.319089315068524</v>
      </c>
      <c r="S218" s="20">
        <v>18.879920547945218</v>
      </c>
      <c r="T218" s="6">
        <v>6126.4726027397292</v>
      </c>
      <c r="U218" s="6">
        <v>715.22260273972665</v>
      </c>
      <c r="V218" s="6">
        <v>1056.4048109589039</v>
      </c>
      <c r="W218" s="6">
        <v>2463.6121742465757</v>
      </c>
      <c r="X218" s="6">
        <v>544.39160547945187</v>
      </c>
      <c r="Y218" s="6">
        <v>2777.2866147945242</v>
      </c>
      <c r="Z218" s="6">
        <v>1500.1249315068503</v>
      </c>
      <c r="AA218" s="6">
        <v>470.87180383561673</v>
      </c>
      <c r="AB218" s="6">
        <v>509.75785479452088</v>
      </c>
      <c r="AC218" s="6">
        <v>664.67099260230327</v>
      </c>
      <c r="AD218" s="6">
        <v>893.84719294770048</v>
      </c>
      <c r="AE218" s="6">
        <v>198.92164132282454</v>
      </c>
      <c r="AF218" s="6">
        <v>723.31476326415941</v>
      </c>
      <c r="AG218" s="6">
        <v>181.93010547945201</v>
      </c>
      <c r="AH218" s="6">
        <v>705.16642191780875</v>
      </c>
      <c r="AI218" s="6">
        <v>1215.4302328767124</v>
      </c>
      <c r="AJ218" s="6">
        <v>544.86680547945241</v>
      </c>
      <c r="AK218" s="6">
        <v>654.4749129805615</v>
      </c>
      <c r="AL218" s="6">
        <v>1091.8145150555654</v>
      </c>
      <c r="AM218" s="6">
        <v>193.05739033401383</v>
      </c>
      <c r="AN218" s="6">
        <v>708.04674738328515</v>
      </c>
      <c r="AO218" s="6">
        <v>11969.843361369869</v>
      </c>
      <c r="AP218" s="6">
        <v>7761.1952359279003</v>
      </c>
      <c r="AQ218" s="6">
        <v>4208.6481254419687</v>
      </c>
      <c r="AR218" s="6">
        <v>2566.4150797304219</v>
      </c>
      <c r="AS218" s="6">
        <v>1220.0886466485699</v>
      </c>
      <c r="AT218" s="6">
        <v>1509.459284434246</v>
      </c>
      <c r="AU218" s="6">
        <v>1585.6227699819574</v>
      </c>
      <c r="AV218" s="6">
        <v>6881.5857807951952</v>
      </c>
      <c r="AW218" s="6">
        <v>-2672.9376553532265</v>
      </c>
      <c r="AX218" s="27">
        <v>3.9633402739726051</v>
      </c>
      <c r="AY218" s="27">
        <v>4.3620849315068506</v>
      </c>
      <c r="AZ218">
        <v>141</v>
      </c>
      <c r="BA218" s="9">
        <v>4</v>
      </c>
      <c r="BB218" s="4">
        <v>65</v>
      </c>
      <c r="BC218" s="9">
        <v>4</v>
      </c>
      <c r="BD218" s="9">
        <v>2</v>
      </c>
      <c r="BE218" s="4">
        <v>76</v>
      </c>
      <c r="BF218" s="9">
        <v>4</v>
      </c>
      <c r="BG218" s="9">
        <v>5</v>
      </c>
      <c r="BH218" s="24">
        <v>375.17617760168594</v>
      </c>
      <c r="BI218" s="24">
        <v>208.11787423494019</v>
      </c>
      <c r="BJ218" s="9">
        <v>4</v>
      </c>
      <c r="BK218" s="30">
        <v>33.901644863013672</v>
      </c>
      <c r="BL218" s="15">
        <v>4.3900502465753428</v>
      </c>
      <c r="BM218" s="15">
        <v>6502.4059460341796</v>
      </c>
      <c r="BN218" s="36">
        <v>108</v>
      </c>
      <c r="BO218" s="9">
        <v>0</v>
      </c>
      <c r="BP218" s="20">
        <v>0.64724475223033795</v>
      </c>
      <c r="BQ218" s="20">
        <v>38.968964124462673</v>
      </c>
    </row>
    <row r="219" spans="1:69" x14ac:dyDescent="0.25">
      <c r="A219" s="43">
        <v>40965</v>
      </c>
      <c r="B219" s="17">
        <v>2012</v>
      </c>
      <c r="C219" s="4">
        <v>2</v>
      </c>
      <c r="D219" s="4">
        <v>1</v>
      </c>
      <c r="E219" s="5">
        <v>0.5</v>
      </c>
      <c r="F219" s="5">
        <v>0.55000000000000004</v>
      </c>
      <c r="G219" s="10">
        <v>1.5726027397260447</v>
      </c>
      <c r="H219" s="17">
        <v>70</v>
      </c>
      <c r="I219" s="9">
        <v>113</v>
      </c>
      <c r="J219" s="14">
        <v>1.6142857142857143</v>
      </c>
      <c r="K219" s="5">
        <v>0.25111111111111112</v>
      </c>
      <c r="L219" s="21">
        <v>98.635199530332756</v>
      </c>
      <c r="M219" s="9">
        <v>21</v>
      </c>
      <c r="N219" s="9">
        <v>24</v>
      </c>
      <c r="O219" s="9">
        <v>10</v>
      </c>
      <c r="P219" s="9">
        <v>29</v>
      </c>
      <c r="Q219" s="20">
        <v>36.918580661187235</v>
      </c>
      <c r="R219" s="20">
        <v>49.525880934575369</v>
      </c>
      <c r="S219" s="20">
        <v>18.230804105696748</v>
      </c>
      <c r="T219" s="6">
        <v>6904.4639671232926</v>
      </c>
      <c r="U219" s="6">
        <v>804.3830315068501</v>
      </c>
      <c r="V219" s="6">
        <v>1190.0581758246572</v>
      </c>
      <c r="W219" s="6">
        <v>2556.7807163178086</v>
      </c>
      <c r="X219" s="6">
        <v>588.87309974794516</v>
      </c>
      <c r="Y219" s="6">
        <v>3373.1350067397316</v>
      </c>
      <c r="Z219" s="6">
        <v>1661.3361297534257</v>
      </c>
      <c r="AA219" s="6">
        <v>495.25880934575366</v>
      </c>
      <c r="AB219" s="6">
        <v>528.69331906520574</v>
      </c>
      <c r="AC219" s="6">
        <v>714.77200800993455</v>
      </c>
      <c r="AD219" s="6">
        <v>882.11913359215384</v>
      </c>
      <c r="AE219" s="6">
        <v>210.642547367719</v>
      </c>
      <c r="AF219" s="6">
        <v>877.75456919457758</v>
      </c>
      <c r="AG219" s="6">
        <v>204.80595652602733</v>
      </c>
      <c r="AH219" s="6">
        <v>789.12659498082235</v>
      </c>
      <c r="AI219" s="6">
        <v>1292.8485909041099</v>
      </c>
      <c r="AJ219" s="6">
        <v>582.86090012054819</v>
      </c>
      <c r="AK219" s="6">
        <v>743.96585299495166</v>
      </c>
      <c r="AL219" s="6">
        <v>1087.3397500157673</v>
      </c>
      <c r="AM219" s="6">
        <v>222.13188208324326</v>
      </c>
      <c r="AN219" s="6">
        <v>816.20455743754565</v>
      </c>
      <c r="AO219" s="6">
        <v>13263.777299326035</v>
      </c>
      <c r="AP219" s="6">
        <v>8196.6831659541804</v>
      </c>
      <c r="AQ219" s="6">
        <v>5067.0941333718547</v>
      </c>
      <c r="AR219" s="6">
        <v>2577.7598431880165</v>
      </c>
      <c r="AS219" s="6">
        <v>1317.5058585380289</v>
      </c>
      <c r="AT219" s="6">
        <v>1542.8324809443839</v>
      </c>
      <c r="AU219" s="6">
        <v>1625.257027333708</v>
      </c>
      <c r="AV219" s="6">
        <v>7063.355210004137</v>
      </c>
      <c r="AW219" s="6">
        <v>-1996.2610766322823</v>
      </c>
      <c r="AX219" s="27">
        <v>4.1121634191780849</v>
      </c>
      <c r="AY219" s="27">
        <v>4.6075954931506864</v>
      </c>
      <c r="AZ219">
        <v>154</v>
      </c>
      <c r="BA219" s="9">
        <v>5</v>
      </c>
      <c r="BB219" s="4">
        <v>70</v>
      </c>
      <c r="BC219" s="9">
        <v>4</v>
      </c>
      <c r="BD219" s="9">
        <v>2</v>
      </c>
      <c r="BE219" s="4">
        <v>84</v>
      </c>
      <c r="BF219" s="9">
        <v>4</v>
      </c>
      <c r="BG219" s="9">
        <v>6</v>
      </c>
      <c r="BH219" s="24">
        <v>371.63245644774952</v>
      </c>
      <c r="BI219" s="24">
        <v>215.18258202021519</v>
      </c>
      <c r="BJ219" s="9">
        <v>4</v>
      </c>
      <c r="BK219" s="30">
        <v>32.241634082191752</v>
      </c>
      <c r="BL219" s="15">
        <v>4.552011007123288</v>
      </c>
      <c r="BM219" s="15">
        <v>6588.4474744761428</v>
      </c>
      <c r="BN219" s="36">
        <v>108</v>
      </c>
      <c r="BO219" s="9">
        <v>0</v>
      </c>
      <c r="BP219" s="20">
        <v>0.76908773318781698</v>
      </c>
      <c r="BQ219" s="20">
        <v>46.917538271961618</v>
      </c>
    </row>
    <row r="220" spans="1:69" x14ac:dyDescent="0.25">
      <c r="A220" s="43">
        <v>40964</v>
      </c>
      <c r="B220" s="17">
        <v>2012</v>
      </c>
      <c r="C220" s="4">
        <v>2</v>
      </c>
      <c r="D220" s="4">
        <v>7</v>
      </c>
      <c r="E220" s="5">
        <v>0.5</v>
      </c>
      <c r="F220" s="5">
        <v>0.9375</v>
      </c>
      <c r="G220" s="10">
        <v>1.5698630136986473</v>
      </c>
      <c r="H220" s="17">
        <v>122</v>
      </c>
      <c r="I220" s="9">
        <v>200</v>
      </c>
      <c r="J220" s="14">
        <v>1.639344262295082</v>
      </c>
      <c r="K220" s="5">
        <v>0.44444444444444442</v>
      </c>
      <c r="L220" s="21">
        <v>98.197425050527784</v>
      </c>
      <c r="M220" s="9">
        <v>36</v>
      </c>
      <c r="N220" s="9">
        <v>43</v>
      </c>
      <c r="O220" s="9">
        <v>18</v>
      </c>
      <c r="P220" s="9">
        <v>54</v>
      </c>
      <c r="Q220" s="20">
        <v>39.514431212068686</v>
      </c>
      <c r="R220" s="20">
        <v>47.079671671232894</v>
      </c>
      <c r="S220" s="20">
        <v>18.320451945205491</v>
      </c>
      <c r="T220" s="6">
        <v>11980.085856164389</v>
      </c>
      <c r="U220" s="6">
        <v>1309.1558732876724</v>
      </c>
      <c r="V220" s="6">
        <v>1935.1941682191778</v>
      </c>
      <c r="W220" s="6">
        <v>2340.7836316273974</v>
      </c>
      <c r="X220" s="6">
        <v>949.79490410958897</v>
      </c>
      <c r="Y220" s="6">
        <v>8063.4690254958987</v>
      </c>
      <c r="Z220" s="6">
        <v>3121.6400657534264</v>
      </c>
      <c r="AA220" s="6">
        <v>847.43409008219214</v>
      </c>
      <c r="AB220" s="6">
        <v>989.30440504109652</v>
      </c>
      <c r="AC220" s="6">
        <v>1223.2612351647083</v>
      </c>
      <c r="AD220" s="6">
        <v>907.29565841202009</v>
      </c>
      <c r="AE220" s="6">
        <v>366.39296091408664</v>
      </c>
      <c r="AF220" s="6">
        <v>2461.4287063858992</v>
      </c>
      <c r="AG220" s="6">
        <v>348.67891726027392</v>
      </c>
      <c r="AH220" s="6">
        <v>1383.1717873972611</v>
      </c>
      <c r="AI220" s="6">
        <v>2256.8823561643844</v>
      </c>
      <c r="AJ220" s="6">
        <v>1046.810090958905</v>
      </c>
      <c r="AK220" s="6">
        <v>1344.9722429641724</v>
      </c>
      <c r="AL220" s="6">
        <v>1105.0093276082475</v>
      </c>
      <c r="AM220" s="6">
        <v>387.72063120658299</v>
      </c>
      <c r="AN220" s="6">
        <v>2197.8409500018215</v>
      </c>
      <c r="AO220" s="6">
        <v>23283.163442109599</v>
      </c>
      <c r="AP220" s="6">
        <v>10560.424760225982</v>
      </c>
      <c r="AQ220" s="6">
        <v>12722.73868188362</v>
      </c>
      <c r="AR220" s="6">
        <v>2699.1266966034354</v>
      </c>
      <c r="AS220" s="6">
        <v>1734.5214536916383</v>
      </c>
      <c r="AT220" s="6">
        <v>1745.7598634768701</v>
      </c>
      <c r="AU220" s="6">
        <v>1854.1177543486679</v>
      </c>
      <c r="AV220" s="6">
        <v>8033.5257681206112</v>
      </c>
      <c r="AW220" s="6">
        <v>4689.2129137630054</v>
      </c>
      <c r="AX220" s="27">
        <v>4.0081169753424675</v>
      </c>
      <c r="AY220" s="27">
        <v>4.3525725068493175</v>
      </c>
      <c r="AZ220">
        <v>273</v>
      </c>
      <c r="BA220" s="9">
        <v>9</v>
      </c>
      <c r="BB220" s="4">
        <v>122</v>
      </c>
      <c r="BC220" s="9">
        <v>6</v>
      </c>
      <c r="BD220" s="9">
        <v>5</v>
      </c>
      <c r="BE220" s="4">
        <v>151</v>
      </c>
      <c r="BF220" s="9">
        <v>9</v>
      </c>
      <c r="BG220" s="9">
        <v>12</v>
      </c>
      <c r="BH220" s="24">
        <v>471.17622740588365</v>
      </c>
      <c r="BI220" s="24">
        <v>347.25792678349075</v>
      </c>
      <c r="BJ220" s="9">
        <v>8</v>
      </c>
      <c r="BK220" s="30">
        <v>31.756147547945179</v>
      </c>
      <c r="BL220" s="15">
        <v>4.2670988032876718</v>
      </c>
      <c r="BM220" s="15">
        <v>6512.3899749304137</v>
      </c>
      <c r="BN220" s="36">
        <v>107</v>
      </c>
      <c r="BO220" s="9">
        <v>0</v>
      </c>
      <c r="BP220" s="20">
        <v>1.9536205188663576</v>
      </c>
      <c r="BQ220" s="20">
        <v>118.90409983068804</v>
      </c>
    </row>
    <row r="221" spans="1:69" x14ac:dyDescent="0.25">
      <c r="A221" s="43">
        <v>40963</v>
      </c>
      <c r="B221" s="17">
        <v>2012</v>
      </c>
      <c r="C221" s="4">
        <v>2</v>
      </c>
      <c r="D221" s="4">
        <v>6</v>
      </c>
      <c r="E221" s="5">
        <v>0.5</v>
      </c>
      <c r="F221" s="5">
        <v>1</v>
      </c>
      <c r="G221" s="10">
        <v>1.56712328767125</v>
      </c>
      <c r="H221" s="17">
        <v>126</v>
      </c>
      <c r="I221" s="9">
        <v>214</v>
      </c>
      <c r="J221" s="14">
        <v>1.6984126984126984</v>
      </c>
      <c r="K221" s="5">
        <v>0.47555555555555556</v>
      </c>
      <c r="L221" s="21">
        <v>98.419287671232937</v>
      </c>
      <c r="M221" s="9">
        <v>37</v>
      </c>
      <c r="N221" s="9">
        <v>46</v>
      </c>
      <c r="O221" s="9">
        <v>20</v>
      </c>
      <c r="P221" s="9">
        <v>57</v>
      </c>
      <c r="Q221" s="20">
        <v>38.781034932497136</v>
      </c>
      <c r="R221" s="20">
        <v>48.39291197457537</v>
      </c>
      <c r="S221" s="20">
        <v>17.616969308608521</v>
      </c>
      <c r="T221" s="6">
        <v>12400.83024657535</v>
      </c>
      <c r="U221" s="6">
        <v>1390.648109589042</v>
      </c>
      <c r="V221" s="6">
        <v>2085.4700817534244</v>
      </c>
      <c r="W221" s="6">
        <v>2460.9396518136991</v>
      </c>
      <c r="X221" s="6">
        <v>1093.1215561643833</v>
      </c>
      <c r="Y221" s="6">
        <v>8151.9470664328846</v>
      </c>
      <c r="Z221" s="6">
        <v>3218.8258993972622</v>
      </c>
      <c r="AA221" s="6">
        <v>967.85823949150745</v>
      </c>
      <c r="AB221" s="6">
        <v>1004.1672505906856</v>
      </c>
      <c r="AC221" s="6">
        <v>1315.2219874207099</v>
      </c>
      <c r="AD221" s="6">
        <v>917.16952998398051</v>
      </c>
      <c r="AE221" s="6">
        <v>393.95758557192914</v>
      </c>
      <c r="AF221" s="6">
        <v>2564.5022865028354</v>
      </c>
      <c r="AG221" s="6">
        <v>378.0259507726027</v>
      </c>
      <c r="AH221" s="6">
        <v>1423.9520319123296</v>
      </c>
      <c r="AI221" s="6">
        <v>2429.14432350685</v>
      </c>
      <c r="AJ221" s="6">
        <v>1097.0479114520554</v>
      </c>
      <c r="AK221" s="6">
        <v>1337.6209610128142</v>
      </c>
      <c r="AL221" s="6">
        <v>1024.6344749755253</v>
      </c>
      <c r="AM221" s="6">
        <v>384.52653073051601</v>
      </c>
      <c r="AN221" s="6">
        <v>2581.3882509249815</v>
      </c>
      <c r="AO221" s="6">
        <v>24310.499963287686</v>
      </c>
      <c r="AP221" s="6">
        <v>11012.66235942698</v>
      </c>
      <c r="AQ221" s="6">
        <v>13297.837603860702</v>
      </c>
      <c r="AR221" s="6">
        <v>2709.5263194011268</v>
      </c>
      <c r="AS221" s="6">
        <v>1786.6234946746342</v>
      </c>
      <c r="AT221" s="6">
        <v>1789.0020088833314</v>
      </c>
      <c r="AU221" s="6">
        <v>1896.4216765230744</v>
      </c>
      <c r="AV221" s="6">
        <v>8181.5734994821669</v>
      </c>
      <c r="AW221" s="6">
        <v>5116.2641043785388</v>
      </c>
      <c r="AX221" s="27">
        <v>4.2770943123287699</v>
      </c>
      <c r="AY221" s="27">
        <v>4.3344117808219194</v>
      </c>
      <c r="AZ221">
        <v>286</v>
      </c>
      <c r="BA221" s="9">
        <v>9</v>
      </c>
      <c r="BB221" s="4">
        <v>126</v>
      </c>
      <c r="BC221" s="9">
        <v>7</v>
      </c>
      <c r="BD221" s="9">
        <v>4</v>
      </c>
      <c r="BE221" s="4">
        <v>160</v>
      </c>
      <c r="BF221" s="9">
        <v>9</v>
      </c>
      <c r="BG221" s="9">
        <v>11</v>
      </c>
      <c r="BH221" s="24">
        <v>492.34003323052832</v>
      </c>
      <c r="BI221" s="24">
        <v>328.29363787207745</v>
      </c>
      <c r="BJ221" s="9">
        <v>9</v>
      </c>
      <c r="BK221" s="30">
        <v>31.858083945205451</v>
      </c>
      <c r="BL221" s="15">
        <v>4.297627153972603</v>
      </c>
      <c r="BM221" s="15">
        <v>6570.3647122941056</v>
      </c>
      <c r="BN221" s="36">
        <v>107</v>
      </c>
      <c r="BO221" s="9">
        <v>0</v>
      </c>
      <c r="BP221" s="20">
        <v>2.023911637504463</v>
      </c>
      <c r="BQ221" s="20">
        <v>124.27885611084768</v>
      </c>
    </row>
    <row r="222" spans="1:69" x14ac:dyDescent="0.25">
      <c r="A222" s="43">
        <v>40962</v>
      </c>
      <c r="B222" s="17">
        <v>2012</v>
      </c>
      <c r="C222" s="4">
        <v>2</v>
      </c>
      <c r="D222" s="4">
        <v>5</v>
      </c>
      <c r="E222" s="5">
        <v>0.5</v>
      </c>
      <c r="F222" s="5">
        <v>0.77499999999999991</v>
      </c>
      <c r="G222" s="10">
        <v>1.5643835616438526</v>
      </c>
      <c r="H222" s="17">
        <v>92</v>
      </c>
      <c r="I222" s="9">
        <v>165</v>
      </c>
      <c r="J222" s="14">
        <v>1.7934782608695652</v>
      </c>
      <c r="K222" s="5">
        <v>0.36666666666666664</v>
      </c>
      <c r="L222" s="21">
        <v>106.88943091125675</v>
      </c>
      <c r="M222" s="9">
        <v>28</v>
      </c>
      <c r="N222" s="9">
        <v>35</v>
      </c>
      <c r="O222" s="9">
        <v>14</v>
      </c>
      <c r="P222" s="9">
        <v>45</v>
      </c>
      <c r="Q222" s="20">
        <v>40.090967671232896</v>
      </c>
      <c r="R222" s="20">
        <v>49.253782544031324</v>
      </c>
      <c r="S222" s="20">
        <v>18.079857586849325</v>
      </c>
      <c r="T222" s="6">
        <v>9833.8276438356206</v>
      </c>
      <c r="U222" s="6">
        <v>1099.3414917808225</v>
      </c>
      <c r="V222" s="6">
        <v>1685.2816042520544</v>
      </c>
      <c r="W222" s="6">
        <v>2495.2158304767127</v>
      </c>
      <c r="X222" s="6">
        <v>785.19864328767096</v>
      </c>
      <c r="Y222" s="6">
        <v>5967.4730576000038</v>
      </c>
      <c r="Z222" s="6">
        <v>2525.7309632876722</v>
      </c>
      <c r="AA222" s="6">
        <v>689.55295561643857</v>
      </c>
      <c r="AB222" s="6">
        <v>813.59359140821959</v>
      </c>
      <c r="AC222" s="6">
        <v>998.2415827545442</v>
      </c>
      <c r="AD222" s="6">
        <v>886.54094435679258</v>
      </c>
      <c r="AE222" s="6">
        <v>303.80789818573754</v>
      </c>
      <c r="AF222" s="6">
        <v>1840.2870850152563</v>
      </c>
      <c r="AG222" s="6">
        <v>305.21734717808215</v>
      </c>
      <c r="AH222" s="6">
        <v>1149.7820580821926</v>
      </c>
      <c r="AI222" s="6">
        <v>1891.3217942465758</v>
      </c>
      <c r="AJ222" s="6">
        <v>821.36223912328819</v>
      </c>
      <c r="AK222" s="6">
        <v>1081.1238452005284</v>
      </c>
      <c r="AL222" s="6">
        <v>1029.6634024360276</v>
      </c>
      <c r="AM222" s="6">
        <v>317.09011688347164</v>
      </c>
      <c r="AN222" s="6">
        <v>1739.8060741101117</v>
      </c>
      <c r="AO222" s="6">
        <v>19129.730084558912</v>
      </c>
      <c r="AP222" s="6">
        <v>9582.1638678335403</v>
      </c>
      <c r="AQ222" s="6">
        <v>9547.5662167253722</v>
      </c>
      <c r="AR222" s="6">
        <v>2652.1957516518883</v>
      </c>
      <c r="AS222" s="6">
        <v>1490.8890355670246</v>
      </c>
      <c r="AT222" s="6">
        <v>1662.1209681640094</v>
      </c>
      <c r="AU222" s="6">
        <v>1749.0584602279287</v>
      </c>
      <c r="AV222" s="6">
        <v>7554.2642156108514</v>
      </c>
      <c r="AW222" s="6">
        <v>1993.3020011145209</v>
      </c>
      <c r="AX222" s="27">
        <v>4.0114344328767144</v>
      </c>
      <c r="AY222" s="27">
        <v>4.4190213493150701</v>
      </c>
      <c r="AZ222">
        <v>214</v>
      </c>
      <c r="BA222" s="9">
        <v>7</v>
      </c>
      <c r="BB222" s="4">
        <v>92</v>
      </c>
      <c r="BC222" s="9">
        <v>5</v>
      </c>
      <c r="BD222" s="9">
        <v>4</v>
      </c>
      <c r="BE222" s="4">
        <v>122</v>
      </c>
      <c r="BF222" s="9">
        <v>6</v>
      </c>
      <c r="BG222" s="9">
        <v>9</v>
      </c>
      <c r="BH222" s="24">
        <v>485.77461632769501</v>
      </c>
      <c r="BI222" s="24">
        <v>269.08898671685341</v>
      </c>
      <c r="BJ222" s="9">
        <v>6</v>
      </c>
      <c r="BK222" s="30">
        <v>32.841476356164364</v>
      </c>
      <c r="BL222" s="15">
        <v>4.2755848591780827</v>
      </c>
      <c r="BM222" s="15">
        <v>6533.1767785910433</v>
      </c>
      <c r="BN222" s="36">
        <v>107</v>
      </c>
      <c r="BO222" s="9">
        <v>0</v>
      </c>
      <c r="BP222" s="20">
        <v>1.4613971947020263</v>
      </c>
      <c r="BQ222" s="20">
        <v>89.229590810517493</v>
      </c>
    </row>
    <row r="223" spans="1:69" x14ac:dyDescent="0.25">
      <c r="A223" s="43">
        <v>40961</v>
      </c>
      <c r="B223" s="17">
        <v>2012</v>
      </c>
      <c r="C223" s="4">
        <v>2</v>
      </c>
      <c r="D223" s="4">
        <v>4</v>
      </c>
      <c r="E223" s="5">
        <v>0.5</v>
      </c>
      <c r="F223" s="5">
        <v>0.7</v>
      </c>
      <c r="G223" s="10">
        <v>1.5616438356164553</v>
      </c>
      <c r="H223" s="17">
        <v>86</v>
      </c>
      <c r="I223" s="9">
        <v>146</v>
      </c>
      <c r="J223" s="14">
        <v>1.6976744186046511</v>
      </c>
      <c r="K223" s="5">
        <v>0.32444444444444442</v>
      </c>
      <c r="L223" s="21">
        <v>98.569383880216662</v>
      </c>
      <c r="M223" s="9">
        <v>27</v>
      </c>
      <c r="N223" s="9">
        <v>33</v>
      </c>
      <c r="O223" s="9">
        <v>13</v>
      </c>
      <c r="P223" s="9">
        <v>40</v>
      </c>
      <c r="Q223" s="20">
        <v>35.506968000000022</v>
      </c>
      <c r="R223" s="20">
        <v>49.547953107692322</v>
      </c>
      <c r="S223" s="20">
        <v>17.159219280000009</v>
      </c>
      <c r="T223" s="6">
        <v>8476.9670136986333</v>
      </c>
      <c r="U223" s="6">
        <v>1017.3538219178088</v>
      </c>
      <c r="V223" s="6">
        <v>1499.9858551232869</v>
      </c>
      <c r="W223" s="6">
        <v>2428.8991989041106</v>
      </c>
      <c r="X223" s="6">
        <v>764.47250235616423</v>
      </c>
      <c r="Y223" s="6">
        <v>4800.9632792328803</v>
      </c>
      <c r="Z223" s="6">
        <v>2130.4180800000013</v>
      </c>
      <c r="AA223" s="6">
        <v>644.12339040000018</v>
      </c>
      <c r="AB223" s="6">
        <v>686.36877120000042</v>
      </c>
      <c r="AC223" s="6">
        <v>923.43841896483229</v>
      </c>
      <c r="AD223" s="6">
        <v>938.71554299797629</v>
      </c>
      <c r="AE223" s="6">
        <v>287.55876816005366</v>
      </c>
      <c r="AF223" s="6">
        <v>1311.1975114771399</v>
      </c>
      <c r="AG223" s="6">
        <v>255.33295199999995</v>
      </c>
      <c r="AH223" s="6">
        <v>980.13235200000054</v>
      </c>
      <c r="AI223" s="6">
        <v>1639.2354</v>
      </c>
      <c r="AJ223" s="6">
        <v>710.32550400000036</v>
      </c>
      <c r="AK223" s="6">
        <v>974.58080489838062</v>
      </c>
      <c r="AL223" s="6">
        <v>1083.1580149071831</v>
      </c>
      <c r="AM223" s="6">
        <v>286.69278939457882</v>
      </c>
      <c r="AN223" s="6">
        <v>1240.5945987998584</v>
      </c>
      <c r="AO223" s="6">
        <v>16540.257285216445</v>
      </c>
      <c r="AP223" s="6">
        <v>9187.5018957065677</v>
      </c>
      <c r="AQ223" s="6">
        <v>7352.755389509879</v>
      </c>
      <c r="AR223" s="6">
        <v>2631.7034759176809</v>
      </c>
      <c r="AS223" s="6">
        <v>1451.1148232096975</v>
      </c>
      <c r="AT223" s="6">
        <v>1626.2491859790798</v>
      </c>
      <c r="AU223" s="6">
        <v>1696.0175043734828</v>
      </c>
      <c r="AV223" s="6">
        <v>7405.0849894799403</v>
      </c>
      <c r="AW223" s="6">
        <v>-52.3295999700631</v>
      </c>
      <c r="AX223" s="27">
        <v>4.1477600547945226</v>
      </c>
      <c r="AY223" s="27">
        <v>4.4321336986301381</v>
      </c>
      <c r="AZ223">
        <v>199</v>
      </c>
      <c r="BA223" s="9">
        <v>6</v>
      </c>
      <c r="BB223" s="4">
        <v>86</v>
      </c>
      <c r="BC223" s="9">
        <v>5</v>
      </c>
      <c r="BD223" s="9">
        <v>3</v>
      </c>
      <c r="BE223" s="4">
        <v>113</v>
      </c>
      <c r="BF223" s="9">
        <v>6</v>
      </c>
      <c r="BG223" s="9">
        <v>8</v>
      </c>
      <c r="BH223" s="24">
        <v>436.59140059381974</v>
      </c>
      <c r="BI223" s="24">
        <v>266.33609045769975</v>
      </c>
      <c r="BJ223" s="9">
        <v>6</v>
      </c>
      <c r="BK223" s="30">
        <v>34.151613424657512</v>
      </c>
      <c r="BL223" s="15">
        <v>4.3192526904109592</v>
      </c>
      <c r="BM223" s="15">
        <v>6556.1355375434141</v>
      </c>
      <c r="BN223" s="36">
        <v>107</v>
      </c>
      <c r="BO223" s="9">
        <v>0</v>
      </c>
      <c r="BP223" s="20">
        <v>1.1215075325097623</v>
      </c>
      <c r="BQ223" s="20">
        <v>68.717340088877378</v>
      </c>
    </row>
    <row r="224" spans="1:69" x14ac:dyDescent="0.25">
      <c r="A224" s="43">
        <v>40960</v>
      </c>
      <c r="B224" s="17">
        <v>2012</v>
      </c>
      <c r="C224" s="4">
        <v>2</v>
      </c>
      <c r="D224" s="4">
        <v>3</v>
      </c>
      <c r="E224" s="5">
        <v>0.5</v>
      </c>
      <c r="F224" s="5">
        <v>0.5</v>
      </c>
      <c r="G224" s="10">
        <v>1.5589041095890579</v>
      </c>
      <c r="H224" s="17">
        <v>60</v>
      </c>
      <c r="I224" s="9">
        <v>101</v>
      </c>
      <c r="J224" s="14">
        <v>1.6833333333333333</v>
      </c>
      <c r="K224" s="5">
        <v>0.22444444444444445</v>
      </c>
      <c r="L224" s="21">
        <v>104.36268219178086</v>
      </c>
      <c r="M224" s="9">
        <v>17</v>
      </c>
      <c r="N224" s="9">
        <v>23</v>
      </c>
      <c r="O224" s="9">
        <v>8</v>
      </c>
      <c r="P224" s="9">
        <v>27</v>
      </c>
      <c r="Q224" s="20">
        <v>36.390107408219201</v>
      </c>
      <c r="R224" s="20">
        <v>56.914868342465788</v>
      </c>
      <c r="S224" s="20">
        <v>18.112970755068506</v>
      </c>
      <c r="T224" s="6">
        <v>6261.7609315068521</v>
      </c>
      <c r="U224" s="6">
        <v>734.99693835616483</v>
      </c>
      <c r="V224" s="6">
        <v>1102.1884668493149</v>
      </c>
      <c r="W224" s="6">
        <v>2360.1331317698637</v>
      </c>
      <c r="X224" s="6">
        <v>537.53165852054781</v>
      </c>
      <c r="Y224" s="6">
        <v>2996.9046127232905</v>
      </c>
      <c r="Z224" s="6">
        <v>1455.604296328768</v>
      </c>
      <c r="AA224" s="6">
        <v>455.3189467397263</v>
      </c>
      <c r="AB224" s="6">
        <v>489.05021038684964</v>
      </c>
      <c r="AC224" s="6">
        <v>656.38118161605223</v>
      </c>
      <c r="AD224" s="6">
        <v>901.78821300462153</v>
      </c>
      <c r="AE224" s="6">
        <v>203.64307600470735</v>
      </c>
      <c r="AF224" s="6">
        <v>638.16098282996279</v>
      </c>
      <c r="AG224" s="6">
        <v>176.99728729315066</v>
      </c>
      <c r="AH224" s="6">
        <v>705.04873976986335</v>
      </c>
      <c r="AI224" s="6">
        <v>1105.7530361643837</v>
      </c>
      <c r="AJ224" s="6">
        <v>493.91402748493186</v>
      </c>
      <c r="AK224" s="6">
        <v>694.07590709255874</v>
      </c>
      <c r="AL224" s="6">
        <v>1013.3786283491831</v>
      </c>
      <c r="AM224" s="6">
        <v>207.40797244204984</v>
      </c>
      <c r="AN224" s="6">
        <v>566.85058282853788</v>
      </c>
      <c r="AO224" s="6">
        <v>11878.44441403069</v>
      </c>
      <c r="AP224" s="6">
        <v>7676.5282356488988</v>
      </c>
      <c r="AQ224" s="6">
        <v>4201.9161783817908</v>
      </c>
      <c r="AR224" s="6">
        <v>2575.2035980666074</v>
      </c>
      <c r="AS224" s="6">
        <v>1245.5920857331901</v>
      </c>
      <c r="AT224" s="6">
        <v>1525.5207270251317</v>
      </c>
      <c r="AU224" s="6">
        <v>1589.3208656384782</v>
      </c>
      <c r="AV224" s="6">
        <v>6935.637276463407</v>
      </c>
      <c r="AW224" s="6">
        <v>-2733.7210980816162</v>
      </c>
      <c r="AX224" s="27">
        <v>4.147332230136989</v>
      </c>
      <c r="AY224" s="27">
        <v>4.2799437397260283</v>
      </c>
      <c r="AZ224">
        <v>135</v>
      </c>
      <c r="BA224" s="9">
        <v>4</v>
      </c>
      <c r="BB224" s="4">
        <v>60</v>
      </c>
      <c r="BC224" s="9">
        <v>3</v>
      </c>
      <c r="BD224" s="9">
        <v>2</v>
      </c>
      <c r="BE224" s="4">
        <v>75</v>
      </c>
      <c r="BF224" s="9">
        <v>4</v>
      </c>
      <c r="BG224" s="9">
        <v>6</v>
      </c>
      <c r="BH224" s="24">
        <v>333.32110476164388</v>
      </c>
      <c r="BI224" s="24">
        <v>234.90832941671746</v>
      </c>
      <c r="BJ224" s="9">
        <v>4</v>
      </c>
      <c r="BK224" s="30">
        <v>31.968118479452027</v>
      </c>
      <c r="BL224" s="15">
        <v>4.2183631923287672</v>
      </c>
      <c r="BM224" s="15">
        <v>6335.4628515769546</v>
      </c>
      <c r="BN224" s="36">
        <v>107</v>
      </c>
      <c r="BO224" s="9">
        <v>0</v>
      </c>
      <c r="BP224" s="20">
        <v>0.66323744244446092</v>
      </c>
      <c r="BQ224" s="20">
        <v>39.270244657773745</v>
      </c>
    </row>
    <row r="225" spans="1:69" x14ac:dyDescent="0.25">
      <c r="A225" s="43">
        <v>40959</v>
      </c>
      <c r="B225" s="17">
        <v>2012</v>
      </c>
      <c r="C225" s="4">
        <v>2</v>
      </c>
      <c r="D225" s="4">
        <v>2</v>
      </c>
      <c r="E225" s="5">
        <v>0.5</v>
      </c>
      <c r="F225" s="5">
        <v>0.5</v>
      </c>
      <c r="G225" s="10">
        <v>1.5561643835616605</v>
      </c>
      <c r="H225" s="17">
        <v>63</v>
      </c>
      <c r="I225" s="9">
        <v>94</v>
      </c>
      <c r="J225" s="14">
        <v>1.4920634920634921</v>
      </c>
      <c r="K225" s="5">
        <v>0.2088888888888889</v>
      </c>
      <c r="L225" s="21">
        <v>95.198486627527771</v>
      </c>
      <c r="M225" s="9">
        <v>17</v>
      </c>
      <c r="N225" s="9">
        <v>20</v>
      </c>
      <c r="O225" s="9">
        <v>8</v>
      </c>
      <c r="P225" s="9">
        <v>24</v>
      </c>
      <c r="Q225" s="20">
        <v>36.988114778230305</v>
      </c>
      <c r="R225" s="20">
        <v>49.192681393972627</v>
      </c>
      <c r="S225" s="20">
        <v>18.714607052054806</v>
      </c>
      <c r="T225" s="6">
        <v>5997.5046575342494</v>
      </c>
      <c r="U225" s="6">
        <v>673.25290410958962</v>
      </c>
      <c r="V225" s="6">
        <v>1059.8321095890408</v>
      </c>
      <c r="W225" s="6">
        <v>2441.0217126575349</v>
      </c>
      <c r="X225" s="6">
        <v>523.14509983561629</v>
      </c>
      <c r="Y225" s="6">
        <v>2646.7586395616472</v>
      </c>
      <c r="Z225" s="6">
        <v>1368.5602467945214</v>
      </c>
      <c r="AA225" s="6">
        <v>393.54145115178102</v>
      </c>
      <c r="AB225" s="6">
        <v>449.15056924931537</v>
      </c>
      <c r="AC225" s="6">
        <v>642.14762497580375</v>
      </c>
      <c r="AD225" s="6">
        <v>907.16126342675841</v>
      </c>
      <c r="AE225" s="6">
        <v>195.04001248265087</v>
      </c>
      <c r="AF225" s="6">
        <v>466.90336631040446</v>
      </c>
      <c r="AG225" s="6">
        <v>169.73174229041092</v>
      </c>
      <c r="AH225" s="6">
        <v>661.16993753424686</v>
      </c>
      <c r="AI225" s="6">
        <v>1040.6399230684931</v>
      </c>
      <c r="AJ225" s="6">
        <v>494.62279574794547</v>
      </c>
      <c r="AK225" s="6">
        <v>666.746441908836</v>
      </c>
      <c r="AL225" s="6">
        <v>1034.2037274943946</v>
      </c>
      <c r="AM225" s="6">
        <v>208.42139180956235</v>
      </c>
      <c r="AN225" s="6">
        <v>456.79283742830341</v>
      </c>
      <c r="AO225" s="6">
        <v>11248.174227480553</v>
      </c>
      <c r="AP225" s="6">
        <v>7677.7193841801973</v>
      </c>
      <c r="AQ225" s="6">
        <v>3570.4548433003552</v>
      </c>
      <c r="AR225" s="6">
        <v>2568.8381198250681</v>
      </c>
      <c r="AS225" s="6">
        <v>1230.417973294409</v>
      </c>
      <c r="AT225" s="6">
        <v>1530.6265548099659</v>
      </c>
      <c r="AU225" s="6">
        <v>1571.9644937286453</v>
      </c>
      <c r="AV225" s="6">
        <v>6901.8471416580887</v>
      </c>
      <c r="AW225" s="6">
        <v>-3331.3922983577331</v>
      </c>
      <c r="AX225" s="27">
        <v>4.0681919342465775</v>
      </c>
      <c r="AY225" s="27">
        <v>4.5164278356164393</v>
      </c>
      <c r="AZ225">
        <v>132</v>
      </c>
      <c r="BA225" s="9">
        <v>4</v>
      </c>
      <c r="BB225" s="4">
        <v>63</v>
      </c>
      <c r="BC225" s="9">
        <v>3</v>
      </c>
      <c r="BD225" s="9">
        <v>2</v>
      </c>
      <c r="BE225" s="4">
        <v>69</v>
      </c>
      <c r="BF225" s="9">
        <v>4</v>
      </c>
      <c r="BG225" s="9">
        <v>5</v>
      </c>
      <c r="BH225" s="24">
        <v>319.36499381604705</v>
      </c>
      <c r="BI225" s="24">
        <v>227.52376968067995</v>
      </c>
      <c r="BJ225" s="9">
        <v>4</v>
      </c>
      <c r="BK225" s="30">
        <v>32.037471123287645</v>
      </c>
      <c r="BL225" s="15">
        <v>4.5511297073972603</v>
      </c>
      <c r="BM225" s="15">
        <v>6437.4571994387425</v>
      </c>
      <c r="BN225" s="36">
        <v>107</v>
      </c>
      <c r="BO225" s="9">
        <v>0</v>
      </c>
      <c r="BP225" s="20">
        <v>0.55463744964574668</v>
      </c>
      <c r="BQ225" s="20">
        <v>33.368736853274349</v>
      </c>
    </row>
    <row r="226" spans="1:69" x14ac:dyDescent="0.25">
      <c r="A226" s="43">
        <v>40958</v>
      </c>
      <c r="B226" s="17">
        <v>2012</v>
      </c>
      <c r="C226" s="4">
        <v>2</v>
      </c>
      <c r="D226" s="4">
        <v>1</v>
      </c>
      <c r="E226" s="5">
        <v>0.5</v>
      </c>
      <c r="F226" s="5">
        <v>0.55000000000000004</v>
      </c>
      <c r="G226" s="10">
        <v>1.5534246575342632</v>
      </c>
      <c r="H226" s="17">
        <v>66</v>
      </c>
      <c r="I226" s="9">
        <v>118</v>
      </c>
      <c r="J226" s="14">
        <v>1.7878787878787878</v>
      </c>
      <c r="K226" s="5">
        <v>0.26222222222222225</v>
      </c>
      <c r="L226" s="21">
        <v>103.29969041095896</v>
      </c>
      <c r="M226" s="9">
        <v>21</v>
      </c>
      <c r="N226" s="9">
        <v>26</v>
      </c>
      <c r="O226" s="9">
        <v>10</v>
      </c>
      <c r="P226" s="9">
        <v>33</v>
      </c>
      <c r="Q226" s="20">
        <v>37.631649016613252</v>
      </c>
      <c r="R226" s="20">
        <v>49.293140252054819</v>
      </c>
      <c r="S226" s="20">
        <v>17.345401859028652</v>
      </c>
      <c r="T226" s="6">
        <v>6817.7795671232916</v>
      </c>
      <c r="U226" s="6">
        <v>738.94299931506907</v>
      </c>
      <c r="V226" s="6">
        <v>1165.8543780821917</v>
      </c>
      <c r="W226" s="6">
        <v>2529.2651423671236</v>
      </c>
      <c r="X226" s="6">
        <v>586.61812602739724</v>
      </c>
      <c r="Y226" s="6">
        <v>3274.9849199616474</v>
      </c>
      <c r="Z226" s="6">
        <v>1768.6875037808229</v>
      </c>
      <c r="AA226" s="6">
        <v>492.9314025205482</v>
      </c>
      <c r="AB226" s="6">
        <v>572.39826134794555</v>
      </c>
      <c r="AC226" s="6">
        <v>677.87400171662239</v>
      </c>
      <c r="AD226" s="6">
        <v>907.13438442970607</v>
      </c>
      <c r="AE226" s="6">
        <v>216.91591328690362</v>
      </c>
      <c r="AF226" s="6">
        <v>1032.0928682160848</v>
      </c>
      <c r="AG226" s="6">
        <v>209.10052602739722</v>
      </c>
      <c r="AH226" s="6">
        <v>788.813600263014</v>
      </c>
      <c r="AI226" s="6">
        <v>1311.5726347945206</v>
      </c>
      <c r="AJ226" s="6">
        <v>586.55452931506886</v>
      </c>
      <c r="AK226" s="6">
        <v>728.15691634055679</v>
      </c>
      <c r="AL226" s="6">
        <v>1087.6592319718632</v>
      </c>
      <c r="AM226" s="6">
        <v>225.49556360030917</v>
      </c>
      <c r="AN226" s="6">
        <v>854.72957848727151</v>
      </c>
      <c r="AO226" s="6">
        <v>13286.781024487676</v>
      </c>
      <c r="AP226" s="6">
        <v>8124.973657822673</v>
      </c>
      <c r="AQ226" s="6">
        <v>5161.8073666650034</v>
      </c>
      <c r="AR226" s="6">
        <v>2578.3587393995012</v>
      </c>
      <c r="AS226" s="6">
        <v>1312.7603949370773</v>
      </c>
      <c r="AT226" s="6">
        <v>1541.3582176678246</v>
      </c>
      <c r="AU226" s="6">
        <v>1608.640792152476</v>
      </c>
      <c r="AV226" s="6">
        <v>7041.1181441568797</v>
      </c>
      <c r="AW226" s="6">
        <v>-1879.3107774918763</v>
      </c>
      <c r="AX226" s="27">
        <v>4.142334246575345</v>
      </c>
      <c r="AY226" s="27">
        <v>4.6099369315068515</v>
      </c>
      <c r="AZ226">
        <v>156</v>
      </c>
      <c r="BA226" s="9">
        <v>5</v>
      </c>
      <c r="BB226" s="4">
        <v>66</v>
      </c>
      <c r="BC226" s="9">
        <v>4</v>
      </c>
      <c r="BD226" s="9">
        <v>3</v>
      </c>
      <c r="BE226" s="4">
        <v>90</v>
      </c>
      <c r="BF226" s="9">
        <v>5</v>
      </c>
      <c r="BG226" s="9">
        <v>6</v>
      </c>
      <c r="BH226" s="24">
        <v>454.12368977783314</v>
      </c>
      <c r="BI226" s="24">
        <v>220.23519215295059</v>
      </c>
      <c r="BJ226" s="9">
        <v>5</v>
      </c>
      <c r="BK226" s="30">
        <v>32.172164452054773</v>
      </c>
      <c r="BL226" s="15">
        <v>4.3056940482191779</v>
      </c>
      <c r="BM226" s="15">
        <v>6586.7457502882944</v>
      </c>
      <c r="BN226" s="36">
        <v>107</v>
      </c>
      <c r="BO226" s="9">
        <v>0</v>
      </c>
      <c r="BP226" s="20">
        <v>0.78366579831004968</v>
      </c>
      <c r="BQ226" s="20">
        <v>48.241190342663586</v>
      </c>
    </row>
    <row r="227" spans="1:69" x14ac:dyDescent="0.25">
      <c r="A227" s="43">
        <v>40957</v>
      </c>
      <c r="B227" s="17">
        <v>2012</v>
      </c>
      <c r="C227" s="4">
        <v>2</v>
      </c>
      <c r="D227" s="4">
        <v>7</v>
      </c>
      <c r="E227" s="5">
        <v>0.5</v>
      </c>
      <c r="F227" s="5">
        <v>0.9375</v>
      </c>
      <c r="G227" s="10">
        <v>1.5506849315068658</v>
      </c>
      <c r="H227" s="17">
        <v>112</v>
      </c>
      <c r="I227" s="9">
        <v>189</v>
      </c>
      <c r="J227" s="14">
        <v>1.6875</v>
      </c>
      <c r="K227" s="5">
        <v>0.42</v>
      </c>
      <c r="L227" s="21">
        <v>105.64484772504896</v>
      </c>
      <c r="M227" s="9">
        <v>33</v>
      </c>
      <c r="N227" s="9">
        <v>41</v>
      </c>
      <c r="O227" s="9">
        <v>17</v>
      </c>
      <c r="P227" s="9">
        <v>48</v>
      </c>
      <c r="Q227" s="20">
        <v>36.075922547204762</v>
      </c>
      <c r="R227" s="20">
        <v>47.122245576406151</v>
      </c>
      <c r="S227" s="20">
        <v>19.078988980684944</v>
      </c>
      <c r="T227" s="6">
        <v>11832.222945205483</v>
      </c>
      <c r="U227" s="6">
        <v>1250.2091095890419</v>
      </c>
      <c r="V227" s="6">
        <v>2062.8364536986296</v>
      </c>
      <c r="W227" s="6">
        <v>2539.002769643836</v>
      </c>
      <c r="X227" s="6">
        <v>1031.9375145205477</v>
      </c>
      <c r="Y227" s="6">
        <v>7448.6553169315112</v>
      </c>
      <c r="Z227" s="6">
        <v>2669.6182684931523</v>
      </c>
      <c r="AA227" s="6">
        <v>801.07817479890457</v>
      </c>
      <c r="AB227" s="6">
        <v>915.79147107287736</v>
      </c>
      <c r="AC227" s="6">
        <v>1240.55875798442</v>
      </c>
      <c r="AD227" s="6">
        <v>881.91007472619106</v>
      </c>
      <c r="AE227" s="6">
        <v>376.72075736673327</v>
      </c>
      <c r="AF227" s="6">
        <v>1887.2983242875898</v>
      </c>
      <c r="AG227" s="6">
        <v>319.85296421917803</v>
      </c>
      <c r="AH227" s="6">
        <v>1329.1648175342473</v>
      </c>
      <c r="AI227" s="6">
        <v>2142.9073208219183</v>
      </c>
      <c r="AJ227" s="6">
        <v>973.10596734246633</v>
      </c>
      <c r="AK227" s="6">
        <v>1316.7415231557777</v>
      </c>
      <c r="AL227" s="6">
        <v>1033.717600281733</v>
      </c>
      <c r="AM227" s="6">
        <v>391.56410172724486</v>
      </c>
      <c r="AN227" s="6">
        <v>2023.0078447530539</v>
      </c>
      <c r="AO227" s="6">
        <v>22233.951039077274</v>
      </c>
      <c r="AP227" s="6">
        <v>10874.989553105112</v>
      </c>
      <c r="AQ227" s="6">
        <v>11358.961485972155</v>
      </c>
      <c r="AR227" s="6">
        <v>2689.5744048218799</v>
      </c>
      <c r="AS227" s="6">
        <v>1663.7255780380276</v>
      </c>
      <c r="AT227" s="6">
        <v>1745.6425648916238</v>
      </c>
      <c r="AU227" s="6">
        <v>1858.3179536395603</v>
      </c>
      <c r="AV227" s="6">
        <v>7957.2605013910916</v>
      </c>
      <c r="AW227" s="6">
        <v>3401.7009845810708</v>
      </c>
      <c r="AX227" s="27">
        <v>4.0176496438356191</v>
      </c>
      <c r="AY227" s="27">
        <v>4.6542999726027423</v>
      </c>
      <c r="AZ227">
        <v>251</v>
      </c>
      <c r="BA227" s="9">
        <v>8</v>
      </c>
      <c r="BB227" s="4">
        <v>112</v>
      </c>
      <c r="BC227" s="9">
        <v>6</v>
      </c>
      <c r="BD227" s="9">
        <v>4</v>
      </c>
      <c r="BE227" s="4">
        <v>139</v>
      </c>
      <c r="BF227" s="9">
        <v>9</v>
      </c>
      <c r="BG227" s="9">
        <v>10</v>
      </c>
      <c r="BH227" s="24">
        <v>503.01578016634045</v>
      </c>
      <c r="BI227" s="24">
        <v>341.61584324798235</v>
      </c>
      <c r="BJ227" s="9">
        <v>8</v>
      </c>
      <c r="BK227" s="30">
        <v>32.274224547945181</v>
      </c>
      <c r="BL227" s="15">
        <v>4.5552159561643846</v>
      </c>
      <c r="BM227" s="15">
        <v>6606.2899685092634</v>
      </c>
      <c r="BN227" s="36">
        <v>107</v>
      </c>
      <c r="BO227" s="9">
        <v>0</v>
      </c>
      <c r="BP227" s="20">
        <v>1.7194161231368643</v>
      </c>
      <c r="BQ227" s="20">
        <v>106.15851856048744</v>
      </c>
    </row>
    <row r="228" spans="1:69" x14ac:dyDescent="0.25">
      <c r="A228" s="43">
        <v>40956</v>
      </c>
      <c r="B228" s="17">
        <v>2012</v>
      </c>
      <c r="C228" s="4">
        <v>2</v>
      </c>
      <c r="D228" s="4">
        <v>6</v>
      </c>
      <c r="E228" s="5">
        <v>0.5</v>
      </c>
      <c r="F228" s="5">
        <v>1</v>
      </c>
      <c r="G228" s="10">
        <v>1.5479452054794685</v>
      </c>
      <c r="H228" s="17">
        <v>128</v>
      </c>
      <c r="I228" s="9">
        <v>198</v>
      </c>
      <c r="J228" s="14">
        <v>1.546875</v>
      </c>
      <c r="K228" s="5">
        <v>0.44</v>
      </c>
      <c r="L228" s="21">
        <v>96.337731164383598</v>
      </c>
      <c r="M228" s="9">
        <v>36</v>
      </c>
      <c r="N228" s="9">
        <v>44</v>
      </c>
      <c r="O228" s="9">
        <v>17</v>
      </c>
      <c r="P228" s="9">
        <v>52</v>
      </c>
      <c r="Q228" s="20">
        <v>35.58120213698632</v>
      </c>
      <c r="R228" s="20">
        <v>52.279720372602753</v>
      </c>
      <c r="S228" s="20">
        <v>18.726499456691261</v>
      </c>
      <c r="T228" s="6">
        <v>12331.229589041101</v>
      </c>
      <c r="U228" s="6">
        <v>1357.1973287671242</v>
      </c>
      <c r="V228" s="6">
        <v>2136.8362783561638</v>
      </c>
      <c r="W228" s="6">
        <v>2553.6459555616443</v>
      </c>
      <c r="X228" s="6">
        <v>1046.3598641095889</v>
      </c>
      <c r="Y228" s="6">
        <v>7951.5848197808282</v>
      </c>
      <c r="Z228" s="6">
        <v>2846.4961709589056</v>
      </c>
      <c r="AA228" s="6">
        <v>888.75524633424686</v>
      </c>
      <c r="AB228" s="6">
        <v>973.77797174794557</v>
      </c>
      <c r="AC228" s="6">
        <v>1293.4969545465324</v>
      </c>
      <c r="AD228" s="6">
        <v>902.58121856637695</v>
      </c>
      <c r="AE228" s="6">
        <v>384.62807968510316</v>
      </c>
      <c r="AF228" s="6">
        <v>2128.3231362430852</v>
      </c>
      <c r="AG228" s="6">
        <v>354.04107139726011</v>
      </c>
      <c r="AH228" s="6">
        <v>1292.8955178082197</v>
      </c>
      <c r="AI228" s="6">
        <v>2107.7636769863016</v>
      </c>
      <c r="AJ228" s="6">
        <v>969.88606421917848</v>
      </c>
      <c r="AK228" s="6">
        <v>1363.5287800571934</v>
      </c>
      <c r="AL228" s="6">
        <v>1083.990603641206</v>
      </c>
      <c r="AM228" s="6">
        <v>385.39338216194864</v>
      </c>
      <c r="AN228" s="6">
        <v>1891.6735645506121</v>
      </c>
      <c r="AO228" s="6">
        <v>23122.042637260281</v>
      </c>
      <c r="AP228" s="6">
        <v>11150.461116685758</v>
      </c>
      <c r="AQ228" s="6">
        <v>11971.581520574526</v>
      </c>
      <c r="AR228" s="6">
        <v>2701.3629777803471</v>
      </c>
      <c r="AS228" s="6">
        <v>1739.332294739806</v>
      </c>
      <c r="AT228" s="6">
        <v>1771.9967424536696</v>
      </c>
      <c r="AU228" s="6">
        <v>1893.962711278738</v>
      </c>
      <c r="AV228" s="6">
        <v>8106.6547262525619</v>
      </c>
      <c r="AW228" s="6">
        <v>3864.926794321962</v>
      </c>
      <c r="AX228" s="27">
        <v>4.2036016438356176</v>
      </c>
      <c r="AY228" s="27">
        <v>4.5601985958904114</v>
      </c>
      <c r="AZ228">
        <v>277</v>
      </c>
      <c r="BA228" s="9">
        <v>9</v>
      </c>
      <c r="BB228" s="4">
        <v>128</v>
      </c>
      <c r="BC228" s="9">
        <v>7</v>
      </c>
      <c r="BD228" s="9">
        <v>5</v>
      </c>
      <c r="BE228" s="4">
        <v>149</v>
      </c>
      <c r="BF228" s="9">
        <v>9</v>
      </c>
      <c r="BG228" s="9">
        <v>11</v>
      </c>
      <c r="BH228" s="24">
        <v>537.82894669006851</v>
      </c>
      <c r="BI228" s="24">
        <v>346.40352386550501</v>
      </c>
      <c r="BJ228" s="9">
        <v>9</v>
      </c>
      <c r="BK228" s="30">
        <v>34.042496849315043</v>
      </c>
      <c r="BL228" s="15">
        <v>4.4455720821917808</v>
      </c>
      <c r="BM228" s="15">
        <v>6701.3081599935049</v>
      </c>
      <c r="BN228" s="36">
        <v>107</v>
      </c>
      <c r="BO228" s="9">
        <v>0</v>
      </c>
      <c r="BP228" s="20">
        <v>1.7864544108035958</v>
      </c>
      <c r="BQ228" s="20">
        <v>111.88393944462173</v>
      </c>
    </row>
    <row r="229" spans="1:69" x14ac:dyDescent="0.25">
      <c r="A229" s="43">
        <v>40955</v>
      </c>
      <c r="B229" s="17">
        <v>2012</v>
      </c>
      <c r="C229" s="4">
        <v>2</v>
      </c>
      <c r="D229" s="4">
        <v>5</v>
      </c>
      <c r="E229" s="5">
        <v>0.5</v>
      </c>
      <c r="F229" s="5">
        <v>0.77499999999999991</v>
      </c>
      <c r="G229" s="10">
        <v>1.5452054794520711</v>
      </c>
      <c r="H229" s="17">
        <v>99</v>
      </c>
      <c r="I229" s="9">
        <v>161</v>
      </c>
      <c r="J229" s="14">
        <v>1.6262626262626263</v>
      </c>
      <c r="K229" s="5">
        <v>0.35777777777777775</v>
      </c>
      <c r="L229" s="21">
        <v>101.83265022831056</v>
      </c>
      <c r="M229" s="9">
        <v>28</v>
      </c>
      <c r="N229" s="9">
        <v>35</v>
      </c>
      <c r="O229" s="9">
        <v>14</v>
      </c>
      <c r="P229" s="9">
        <v>43</v>
      </c>
      <c r="Q229" s="20">
        <v>38.748921278538837</v>
      </c>
      <c r="R229" s="20">
        <v>49.541635528767145</v>
      </c>
      <c r="S229" s="20">
        <v>17.883077738897747</v>
      </c>
      <c r="T229" s="6">
        <v>10081.432372602745</v>
      </c>
      <c r="U229" s="6">
        <v>1044.0968164383569</v>
      </c>
      <c r="V229" s="6">
        <v>1695.5346295232873</v>
      </c>
      <c r="W229" s="6">
        <v>2345.0655065424662</v>
      </c>
      <c r="X229" s="6">
        <v>796.06713185753404</v>
      </c>
      <c r="Y229" s="6">
        <v>6288.8619211178157</v>
      </c>
      <c r="Z229" s="6">
        <v>2441.1820405479466</v>
      </c>
      <c r="AA229" s="6">
        <v>693.58289740274006</v>
      </c>
      <c r="AB229" s="6">
        <v>768.97234277260316</v>
      </c>
      <c r="AC229" s="6">
        <v>1014.5477538720914</v>
      </c>
      <c r="AD229" s="6">
        <v>919.65171615297322</v>
      </c>
      <c r="AE229" s="6">
        <v>310.22332121948034</v>
      </c>
      <c r="AF229" s="6">
        <v>1659.3144894787445</v>
      </c>
      <c r="AG229" s="6">
        <v>285.60731651506842</v>
      </c>
      <c r="AH229" s="6">
        <v>1065.2274070794526</v>
      </c>
      <c r="AI229" s="6">
        <v>1773.188470794521</v>
      </c>
      <c r="AJ229" s="6">
        <v>802.51295316164419</v>
      </c>
      <c r="AK229" s="6">
        <v>1053.5524919109064</v>
      </c>
      <c r="AL229" s="6">
        <v>1045.8575195831534</v>
      </c>
      <c r="AM229" s="6">
        <v>314.95005776509601</v>
      </c>
      <c r="AN229" s="6">
        <v>1512.1760782915301</v>
      </c>
      <c r="AO229" s="6">
        <v>18955.802617315079</v>
      </c>
      <c r="AP229" s="6">
        <v>9495.4501284269882</v>
      </c>
      <c r="AQ229" s="6">
        <v>9460.3524888880911</v>
      </c>
      <c r="AR229" s="6">
        <v>2643.179510884614</v>
      </c>
      <c r="AS229" s="6">
        <v>1512.5681334471449</v>
      </c>
      <c r="AT229" s="6">
        <v>1656.8715573268541</v>
      </c>
      <c r="AU229" s="6">
        <v>1723.4093981469448</v>
      </c>
      <c r="AV229" s="6">
        <v>7536.0285998055588</v>
      </c>
      <c r="AW229" s="6">
        <v>1924.3238890825323</v>
      </c>
      <c r="AX229" s="27">
        <v>4.182462575342468</v>
      </c>
      <c r="AY229" s="27">
        <v>4.667084520547947</v>
      </c>
      <c r="AZ229">
        <v>219</v>
      </c>
      <c r="BA229" s="9">
        <v>7</v>
      </c>
      <c r="BB229" s="4">
        <v>99</v>
      </c>
      <c r="BC229" s="9">
        <v>5</v>
      </c>
      <c r="BD229" s="9">
        <v>4</v>
      </c>
      <c r="BE229" s="4">
        <v>120</v>
      </c>
      <c r="BF229" s="9">
        <v>7</v>
      </c>
      <c r="BG229" s="9">
        <v>8</v>
      </c>
      <c r="BH229" s="24">
        <v>439.69702435666255</v>
      </c>
      <c r="BI229" s="24">
        <v>280.55284890556811</v>
      </c>
      <c r="BJ229" s="9">
        <v>7</v>
      </c>
      <c r="BK229" s="30">
        <v>33.916095452054769</v>
      </c>
      <c r="BL229" s="15">
        <v>4.4717069873972601</v>
      </c>
      <c r="BM229" s="15">
        <v>6425.118350986284</v>
      </c>
      <c r="BN229" s="36">
        <v>107</v>
      </c>
      <c r="BO229" s="9">
        <v>0</v>
      </c>
      <c r="BP229" s="20">
        <v>1.4724012807384139</v>
      </c>
      <c r="BQ229" s="20">
        <v>88.414509241944771</v>
      </c>
    </row>
    <row r="230" spans="1:69" x14ac:dyDescent="0.25">
      <c r="A230" s="43">
        <v>40954</v>
      </c>
      <c r="B230" s="17">
        <v>2012</v>
      </c>
      <c r="C230" s="4">
        <v>2</v>
      </c>
      <c r="D230" s="4">
        <v>4</v>
      </c>
      <c r="E230" s="5">
        <v>0.5</v>
      </c>
      <c r="F230" s="5">
        <v>0.7</v>
      </c>
      <c r="G230" s="10">
        <v>1.5424657534246737</v>
      </c>
      <c r="H230" s="17">
        <v>86</v>
      </c>
      <c r="I230" s="9">
        <v>143</v>
      </c>
      <c r="J230" s="14">
        <v>1.6627906976744187</v>
      </c>
      <c r="K230" s="5">
        <v>0.31777777777777777</v>
      </c>
      <c r="L230" s="21">
        <v>102.50078458107679</v>
      </c>
      <c r="M230" s="9">
        <v>26</v>
      </c>
      <c r="N230" s="9">
        <v>32</v>
      </c>
      <c r="O230" s="9">
        <v>12</v>
      </c>
      <c r="P230" s="9">
        <v>39</v>
      </c>
      <c r="Q230" s="20">
        <v>34.924503217761</v>
      </c>
      <c r="R230" s="20">
        <v>52.745554231232887</v>
      </c>
      <c r="S230" s="20">
        <v>17.528888574246587</v>
      </c>
      <c r="T230" s="6">
        <v>8815.0674739726037</v>
      </c>
      <c r="U230" s="6">
        <v>933.1334465753431</v>
      </c>
      <c r="V230" s="6">
        <v>1429.1050018191775</v>
      </c>
      <c r="W230" s="6">
        <v>2349.9018639123292</v>
      </c>
      <c r="X230" s="6">
        <v>725.76437444383532</v>
      </c>
      <c r="Y230" s="6">
        <v>5243.4296803726029</v>
      </c>
      <c r="Z230" s="6">
        <v>2025.621186630138</v>
      </c>
      <c r="AA230" s="6">
        <v>632.94665077479465</v>
      </c>
      <c r="AB230" s="6">
        <v>683.62665439561681</v>
      </c>
      <c r="AC230" s="6">
        <v>912.76711674069122</v>
      </c>
      <c r="AD230" s="6">
        <v>904.32738371399216</v>
      </c>
      <c r="AE230" s="6">
        <v>263.77344519719685</v>
      </c>
      <c r="AF230" s="6">
        <v>1261.326546148669</v>
      </c>
      <c r="AG230" s="6">
        <v>252.16254468493148</v>
      </c>
      <c r="AH230" s="6">
        <v>942.22914069041144</v>
      </c>
      <c r="AI230" s="6">
        <v>1538.1642558082194</v>
      </c>
      <c r="AJ230" s="6">
        <v>696.6849423780825</v>
      </c>
      <c r="AK230" s="6">
        <v>967.84893286237241</v>
      </c>
      <c r="AL230" s="6">
        <v>1062.4422541317392</v>
      </c>
      <c r="AM230" s="6">
        <v>287.30233127841859</v>
      </c>
      <c r="AN230" s="6">
        <v>1111.6473652891141</v>
      </c>
      <c r="AO230" s="6">
        <v>16519.636295910143</v>
      </c>
      <c r="AP230" s="6">
        <v>8903.2327040997534</v>
      </c>
      <c r="AQ230" s="6">
        <v>7616.4035918103855</v>
      </c>
      <c r="AR230" s="6">
        <v>2632.4625282771358</v>
      </c>
      <c r="AS230" s="6">
        <v>1426.7951603039733</v>
      </c>
      <c r="AT230" s="6">
        <v>1609.3359985503778</v>
      </c>
      <c r="AU230" s="6">
        <v>1682.9705276848397</v>
      </c>
      <c r="AV230" s="6">
        <v>7351.564214816327</v>
      </c>
      <c r="AW230" s="6">
        <v>264.83937699406215</v>
      </c>
      <c r="AX230" s="27">
        <v>4.0743746630137005</v>
      </c>
      <c r="AY230" s="27">
        <v>4.635516041095892</v>
      </c>
      <c r="AZ230">
        <v>195</v>
      </c>
      <c r="BA230" s="9">
        <v>6</v>
      </c>
      <c r="BB230" s="4">
        <v>86</v>
      </c>
      <c r="BC230" s="9">
        <v>5</v>
      </c>
      <c r="BD230" s="9">
        <v>3</v>
      </c>
      <c r="BE230" s="4">
        <v>109</v>
      </c>
      <c r="BF230" s="9">
        <v>7</v>
      </c>
      <c r="BG230" s="9">
        <v>8</v>
      </c>
      <c r="BH230" s="24">
        <v>419.04848745817139</v>
      </c>
      <c r="BI230" s="24">
        <v>286.35797417227712</v>
      </c>
      <c r="BJ230" s="9">
        <v>6</v>
      </c>
      <c r="BK230" s="30">
        <v>31.861624315068468</v>
      </c>
      <c r="BL230" s="15">
        <v>4.46280346630137</v>
      </c>
      <c r="BM230" s="15">
        <v>6422.6415243797692</v>
      </c>
      <c r="BN230" s="36">
        <v>107</v>
      </c>
      <c r="BO230" s="9">
        <v>0</v>
      </c>
      <c r="BP230" s="20">
        <v>1.1858677715234771</v>
      </c>
      <c r="BQ230" s="20">
        <v>71.181341979536313</v>
      </c>
    </row>
    <row r="231" spans="1:69" x14ac:dyDescent="0.25">
      <c r="A231" s="43">
        <v>40953</v>
      </c>
      <c r="B231" s="17">
        <v>2012</v>
      </c>
      <c r="C231" s="4">
        <v>2</v>
      </c>
      <c r="D231" s="4">
        <v>3</v>
      </c>
      <c r="E231" s="5">
        <v>0.5</v>
      </c>
      <c r="F231" s="5">
        <v>0.5</v>
      </c>
      <c r="G231" s="10">
        <v>1.5397260273972764</v>
      </c>
      <c r="H231" s="17">
        <v>60</v>
      </c>
      <c r="I231" s="9">
        <v>101</v>
      </c>
      <c r="J231" s="14">
        <v>1.6833333333333333</v>
      </c>
      <c r="K231" s="5">
        <v>0.22444444444444445</v>
      </c>
      <c r="L231" s="21">
        <v>103.99146301369868</v>
      </c>
      <c r="M231" s="9">
        <v>18</v>
      </c>
      <c r="N231" s="9">
        <v>21</v>
      </c>
      <c r="O231" s="9">
        <v>9</v>
      </c>
      <c r="P231" s="9">
        <v>26</v>
      </c>
      <c r="Q231" s="20">
        <v>39.990494701791384</v>
      </c>
      <c r="R231" s="20">
        <v>51.343605350137011</v>
      </c>
      <c r="S231" s="20">
        <v>18.171399269968397</v>
      </c>
      <c r="T231" s="6">
        <v>6239.4877808219208</v>
      </c>
      <c r="U231" s="6">
        <v>708.44158904109634</v>
      </c>
      <c r="V231" s="6">
        <v>1087.6063246027395</v>
      </c>
      <c r="W231" s="6">
        <v>2460.210566991781</v>
      </c>
      <c r="X231" s="6">
        <v>522.6814158904109</v>
      </c>
      <c r="Y231" s="6">
        <v>2877.4310623780857</v>
      </c>
      <c r="Z231" s="6">
        <v>1559.6292933698639</v>
      </c>
      <c r="AA231" s="6">
        <v>462.0924481512331</v>
      </c>
      <c r="AB231" s="6">
        <v>472.45638101917837</v>
      </c>
      <c r="AC231" s="6">
        <v>678.57084844215194</v>
      </c>
      <c r="AD231" s="6">
        <v>871.90772794808174</v>
      </c>
      <c r="AE231" s="6">
        <v>200.73992028799282</v>
      </c>
      <c r="AF231" s="6">
        <v>742.95962586204894</v>
      </c>
      <c r="AG231" s="6">
        <v>173.2727531835616</v>
      </c>
      <c r="AH231" s="6">
        <v>708.04251037808262</v>
      </c>
      <c r="AI231" s="6">
        <v>1143.899845150685</v>
      </c>
      <c r="AJ231" s="6">
        <v>525.46619283287691</v>
      </c>
      <c r="AK231" s="6">
        <v>670.14018677200386</v>
      </c>
      <c r="AL231" s="6">
        <v>1077.9673925690631</v>
      </c>
      <c r="AM231" s="6">
        <v>195.5345814536129</v>
      </c>
      <c r="AN231" s="6">
        <v>607.03914075052649</v>
      </c>
      <c r="AO231" s="6">
        <v>11992.788793948499</v>
      </c>
      <c r="AP231" s="6">
        <v>7765.358964957838</v>
      </c>
      <c r="AQ231" s="6">
        <v>4227.429828990661</v>
      </c>
      <c r="AR231" s="6">
        <v>2570.3979082450214</v>
      </c>
      <c r="AS231" s="6">
        <v>1265.3179607772549</v>
      </c>
      <c r="AT231" s="6">
        <v>1521.1104770650666</v>
      </c>
      <c r="AU231" s="6">
        <v>1577.3987715788523</v>
      </c>
      <c r="AV231" s="6">
        <v>6934.2251176661957</v>
      </c>
      <c r="AW231" s="6">
        <v>-2706.7952886755347</v>
      </c>
      <c r="AX231" s="27">
        <v>4.1526178520547967</v>
      </c>
      <c r="AY231" s="27">
        <v>4.3851411780821934</v>
      </c>
      <c r="AZ231">
        <v>134</v>
      </c>
      <c r="BA231" s="9">
        <v>4</v>
      </c>
      <c r="BB231" s="4">
        <v>60</v>
      </c>
      <c r="BC231" s="9">
        <v>3</v>
      </c>
      <c r="BD231" s="9">
        <v>2</v>
      </c>
      <c r="BE231" s="4">
        <v>74</v>
      </c>
      <c r="BF231" s="9">
        <v>4</v>
      </c>
      <c r="BG231" s="9">
        <v>5</v>
      </c>
      <c r="BH231" s="24">
        <v>339.20819229041092</v>
      </c>
      <c r="BI231" s="24">
        <v>212.98603337978429</v>
      </c>
      <c r="BJ231" s="9">
        <v>4</v>
      </c>
      <c r="BK231" s="30">
        <v>32.878808602739703</v>
      </c>
      <c r="BL231" s="15">
        <v>4.3444142641095889</v>
      </c>
      <c r="BM231" s="15">
        <v>6466.4040141049427</v>
      </c>
      <c r="BN231" s="36">
        <v>107</v>
      </c>
      <c r="BO231" s="9">
        <v>0</v>
      </c>
      <c r="BP231" s="20">
        <v>0.65375281528489637</v>
      </c>
      <c r="BQ231" s="20">
        <v>39.508689990566928</v>
      </c>
    </row>
    <row r="232" spans="1:69" x14ac:dyDescent="0.25">
      <c r="A232" s="43">
        <v>40952</v>
      </c>
      <c r="B232" s="17">
        <v>2012</v>
      </c>
      <c r="C232" s="4">
        <v>2</v>
      </c>
      <c r="D232" s="4">
        <v>2</v>
      </c>
      <c r="E232" s="5">
        <v>0.5</v>
      </c>
      <c r="F232" s="5">
        <v>0.5</v>
      </c>
      <c r="G232" s="10">
        <v>1.536986301369879</v>
      </c>
      <c r="H232" s="17">
        <v>60</v>
      </c>
      <c r="I232" s="9">
        <v>107</v>
      </c>
      <c r="J232" s="14">
        <v>1.7833333333333334</v>
      </c>
      <c r="K232" s="5">
        <v>0.23777777777777778</v>
      </c>
      <c r="L232" s="21">
        <v>106.28473424657538</v>
      </c>
      <c r="M232" s="9">
        <v>19</v>
      </c>
      <c r="N232" s="9">
        <v>22</v>
      </c>
      <c r="O232" s="9">
        <v>9</v>
      </c>
      <c r="P232" s="9">
        <v>29</v>
      </c>
      <c r="Q232" s="20">
        <v>39.325794298696984</v>
      </c>
      <c r="R232" s="20">
        <v>51.514574369315099</v>
      </c>
      <c r="S232" s="20">
        <v>17.329542233424668</v>
      </c>
      <c r="T232" s="6">
        <v>6377.0840547945227</v>
      </c>
      <c r="U232" s="6">
        <v>734.94965753424708</v>
      </c>
      <c r="V232" s="6">
        <v>1030.3983991232874</v>
      </c>
      <c r="W232" s="6">
        <v>2415.9876307397262</v>
      </c>
      <c r="X232" s="6">
        <v>550.42774619178078</v>
      </c>
      <c r="Y232" s="6">
        <v>3115.2199362739757</v>
      </c>
      <c r="Z232" s="6">
        <v>1612.3575662465764</v>
      </c>
      <c r="AA232" s="6">
        <v>463.63116932383588</v>
      </c>
      <c r="AB232" s="6">
        <v>502.55672476931534</v>
      </c>
      <c r="AC232" s="6">
        <v>644.24261329035187</v>
      </c>
      <c r="AD232" s="6">
        <v>898.87513624696862</v>
      </c>
      <c r="AE232" s="6">
        <v>190.57019609180887</v>
      </c>
      <c r="AF232" s="6">
        <v>844.85751471059802</v>
      </c>
      <c r="AG232" s="6">
        <v>181.2956147506849</v>
      </c>
      <c r="AH232" s="6">
        <v>684.13893347945236</v>
      </c>
      <c r="AI232" s="6">
        <v>1147.2867156164384</v>
      </c>
      <c r="AJ232" s="6">
        <v>569.16358382465785</v>
      </c>
      <c r="AK232" s="6">
        <v>670.13652604401682</v>
      </c>
      <c r="AL232" s="6">
        <v>1095.5879614099615</v>
      </c>
      <c r="AM232" s="6">
        <v>209.46274465864482</v>
      </c>
      <c r="AN232" s="6">
        <v>606.69761555861055</v>
      </c>
      <c r="AO232" s="6">
        <v>12272.464020339732</v>
      </c>
      <c r="AP232" s="6">
        <v>7705.6889537965462</v>
      </c>
      <c r="AQ232" s="6">
        <v>4566.775066543184</v>
      </c>
      <c r="AR232" s="6">
        <v>2573.1386690002469</v>
      </c>
      <c r="AS232" s="6">
        <v>1220.3654126791116</v>
      </c>
      <c r="AT232" s="6">
        <v>1524.6811120507857</v>
      </c>
      <c r="AU232" s="6">
        <v>1588.3722201143255</v>
      </c>
      <c r="AV232" s="6">
        <v>6906.5574138444699</v>
      </c>
      <c r="AW232" s="6">
        <v>-2339.7823473012841</v>
      </c>
      <c r="AX232" s="27">
        <v>4.3260595068493171</v>
      </c>
      <c r="AY232" s="27">
        <v>4.32233879452055</v>
      </c>
      <c r="AZ232">
        <v>139</v>
      </c>
      <c r="BA232" s="9">
        <v>4</v>
      </c>
      <c r="BB232" s="4">
        <v>60</v>
      </c>
      <c r="BC232" s="9">
        <v>3</v>
      </c>
      <c r="BD232" s="9">
        <v>2</v>
      </c>
      <c r="BE232" s="4">
        <v>79</v>
      </c>
      <c r="BF232" s="9">
        <v>4</v>
      </c>
      <c r="BG232" s="9">
        <v>6</v>
      </c>
      <c r="BH232" s="24">
        <v>333.06781467123284</v>
      </c>
      <c r="BI232" s="24">
        <v>219.45417033280117</v>
      </c>
      <c r="BJ232" s="9">
        <v>4</v>
      </c>
      <c r="BK232" s="30">
        <v>31.248614849315043</v>
      </c>
      <c r="BL232" s="15">
        <v>4.204136153424658</v>
      </c>
      <c r="BM232" s="15">
        <v>6468.9616635968541</v>
      </c>
      <c r="BN232" s="36">
        <v>107</v>
      </c>
      <c r="BO232" s="9">
        <v>0</v>
      </c>
      <c r="BP232" s="20">
        <v>0.70595179010598408</v>
      </c>
      <c r="BQ232" s="20">
        <v>42.680140808814805</v>
      </c>
    </row>
    <row r="233" spans="1:69" x14ac:dyDescent="0.25">
      <c r="A233" s="43">
        <v>40951</v>
      </c>
      <c r="B233" s="17">
        <v>2012</v>
      </c>
      <c r="C233" s="4">
        <v>2</v>
      </c>
      <c r="D233" s="4">
        <v>1</v>
      </c>
      <c r="E233" s="5">
        <v>0.5</v>
      </c>
      <c r="F233" s="5">
        <v>0.55000000000000004</v>
      </c>
      <c r="G233" s="10">
        <v>1.5342465753424817</v>
      </c>
      <c r="H233" s="17">
        <v>69</v>
      </c>
      <c r="I233" s="9">
        <v>113</v>
      </c>
      <c r="J233" s="14">
        <v>1.6376811594202898</v>
      </c>
      <c r="K233" s="5">
        <v>0.25111111111111112</v>
      </c>
      <c r="L233" s="21">
        <v>97.653479452054853</v>
      </c>
      <c r="M233" s="9">
        <v>19</v>
      </c>
      <c r="N233" s="9">
        <v>24</v>
      </c>
      <c r="O233" s="9">
        <v>10</v>
      </c>
      <c r="P233" s="9">
        <v>30</v>
      </c>
      <c r="Q233" s="20">
        <v>38.892343599872589</v>
      </c>
      <c r="R233" s="20">
        <v>47.617231729315087</v>
      </c>
      <c r="S233" s="20">
        <v>17.927973019726036</v>
      </c>
      <c r="T233" s="6">
        <v>6738.0900821917849</v>
      </c>
      <c r="U233" s="6">
        <v>805.26238356164458</v>
      </c>
      <c r="V233" s="6">
        <v>1224.4341698630133</v>
      </c>
      <c r="W233" s="6">
        <v>2572.8892550136989</v>
      </c>
      <c r="X233" s="6">
        <v>614.28459550684909</v>
      </c>
      <c r="Y233" s="6">
        <v>3131.7444453698677</v>
      </c>
      <c r="Z233" s="6">
        <v>1672.3707747945214</v>
      </c>
      <c r="AA233" s="6">
        <v>476.17231729315085</v>
      </c>
      <c r="AB233" s="6">
        <v>537.83919059178106</v>
      </c>
      <c r="AC233" s="6">
        <v>677.32000049776218</v>
      </c>
      <c r="AD233" s="6">
        <v>862.85856742150349</v>
      </c>
      <c r="AE233" s="6">
        <v>207.04913398761983</v>
      </c>
      <c r="AF233" s="6">
        <v>939.15458077256812</v>
      </c>
      <c r="AG233" s="6">
        <v>202.68269457534245</v>
      </c>
      <c r="AH233" s="6">
        <v>766.32134487671271</v>
      </c>
      <c r="AI233" s="6">
        <v>1249.449978082192</v>
      </c>
      <c r="AJ233" s="6">
        <v>592.95762410958935</v>
      </c>
      <c r="AK233" s="6">
        <v>754.42888527525315</v>
      </c>
      <c r="AL233" s="6">
        <v>1100.5859490020407</v>
      </c>
      <c r="AM233" s="6">
        <v>219.75914328774698</v>
      </c>
      <c r="AN233" s="6">
        <v>736.63766407879541</v>
      </c>
      <c r="AO233" s="6">
        <v>13041.146390076718</v>
      </c>
      <c r="AP233" s="6">
        <v>8233.6096998554876</v>
      </c>
      <c r="AQ233" s="6">
        <v>4807.5366902212318</v>
      </c>
      <c r="AR233" s="6">
        <v>2580.0700603477303</v>
      </c>
      <c r="AS233" s="6">
        <v>1285.0287954248406</v>
      </c>
      <c r="AT233" s="6">
        <v>1550.2905538028381</v>
      </c>
      <c r="AU233" s="6">
        <v>1601.2524483349089</v>
      </c>
      <c r="AV233" s="6">
        <v>7016.6418579103183</v>
      </c>
      <c r="AW233" s="6">
        <v>-2209.1051676890884</v>
      </c>
      <c r="AX233" s="27">
        <v>3.9696294246575357</v>
      </c>
      <c r="AY233" s="27">
        <v>4.2461498630137005</v>
      </c>
      <c r="AZ233">
        <v>152</v>
      </c>
      <c r="BA233" s="9">
        <v>5</v>
      </c>
      <c r="BB233" s="4">
        <v>69</v>
      </c>
      <c r="BC233" s="9">
        <v>4</v>
      </c>
      <c r="BD233" s="9">
        <v>2</v>
      </c>
      <c r="BE233" s="4">
        <v>83</v>
      </c>
      <c r="BF233" s="9">
        <v>5</v>
      </c>
      <c r="BG233" s="9">
        <v>6</v>
      </c>
      <c r="BH233" s="24">
        <v>383.61808872900531</v>
      </c>
      <c r="BI233" s="24">
        <v>231.56029784308123</v>
      </c>
      <c r="BJ233" s="9">
        <v>5</v>
      </c>
      <c r="BK233" s="30">
        <v>33.214014246575317</v>
      </c>
      <c r="BL233" s="15">
        <v>4.3704087890410968</v>
      </c>
      <c r="BM233" s="15">
        <v>6600.3898197154267</v>
      </c>
      <c r="BN233" s="36">
        <v>107</v>
      </c>
      <c r="BO233" s="9">
        <v>0</v>
      </c>
      <c r="BP233" s="20">
        <v>0.72837162978784586</v>
      </c>
      <c r="BQ233" s="20">
        <v>44.930249441319923</v>
      </c>
    </row>
    <row r="234" spans="1:69" x14ac:dyDescent="0.25">
      <c r="A234" s="43">
        <v>40950</v>
      </c>
      <c r="B234" s="17">
        <v>2012</v>
      </c>
      <c r="C234" s="4">
        <v>2</v>
      </c>
      <c r="D234" s="4">
        <v>7</v>
      </c>
      <c r="E234" s="5">
        <v>0.5</v>
      </c>
      <c r="F234" s="5">
        <v>0.9375</v>
      </c>
      <c r="G234" s="10">
        <v>1.5315068493150843</v>
      </c>
      <c r="H234" s="17">
        <v>121</v>
      </c>
      <c r="I234" s="9">
        <v>192</v>
      </c>
      <c r="J234" s="14">
        <v>1.5867768595041323</v>
      </c>
      <c r="K234" s="5">
        <v>0.42666666666666669</v>
      </c>
      <c r="L234" s="21">
        <v>94.718550322653712</v>
      </c>
      <c r="M234" s="9">
        <v>33</v>
      </c>
      <c r="N234" s="9">
        <v>43</v>
      </c>
      <c r="O234" s="9">
        <v>17</v>
      </c>
      <c r="P234" s="9">
        <v>51</v>
      </c>
      <c r="Q234" s="20">
        <v>38.248267120403767</v>
      </c>
      <c r="R234" s="20">
        <v>51.011450261144262</v>
      </c>
      <c r="S234" s="20">
        <v>17.953467406027407</v>
      </c>
      <c r="T234" s="6">
        <v>11460.944589041099</v>
      </c>
      <c r="U234" s="6">
        <v>1325.1969606164394</v>
      </c>
      <c r="V234" s="6">
        <v>2067.2957589041093</v>
      </c>
      <c r="W234" s="6">
        <v>2364.3391178958909</v>
      </c>
      <c r="X234" s="6">
        <v>977.09261424657529</v>
      </c>
      <c r="Y234" s="6">
        <v>7377.4140586109652</v>
      </c>
      <c r="Z234" s="6">
        <v>2906.8683011506864</v>
      </c>
      <c r="AA234" s="6">
        <v>867.19465443945251</v>
      </c>
      <c r="AB234" s="6">
        <v>915.62683770739773</v>
      </c>
      <c r="AC234" s="6">
        <v>1183.7292638339079</v>
      </c>
      <c r="AD234" s="6">
        <v>901.52102297439876</v>
      </c>
      <c r="AE234" s="6">
        <v>384.11675548078216</v>
      </c>
      <c r="AF234" s="6">
        <v>2220.3227510084475</v>
      </c>
      <c r="AG234" s="6">
        <v>351.19693992328757</v>
      </c>
      <c r="AH234" s="6">
        <v>1341.8087971068501</v>
      </c>
      <c r="AI234" s="6">
        <v>2125.0463158356165</v>
      </c>
      <c r="AJ234" s="6">
        <v>935.02293987945257</v>
      </c>
      <c r="AK234" s="6">
        <v>1235.9990107558508</v>
      </c>
      <c r="AL234" s="6">
        <v>1079.3081377020644</v>
      </c>
      <c r="AM234" s="6">
        <v>390.48978721318156</v>
      </c>
      <c r="AN234" s="6">
        <v>2047.2780570741106</v>
      </c>
      <c r="AO234" s="6">
        <v>22228.906335700281</v>
      </c>
      <c r="AP234" s="6">
        <v>10583.891469006763</v>
      </c>
      <c r="AQ234" s="6">
        <v>11645.014866693524</v>
      </c>
      <c r="AR234" s="6">
        <v>2708.4763817377475</v>
      </c>
      <c r="AS234" s="6">
        <v>1709.5347293086456</v>
      </c>
      <c r="AT234" s="6">
        <v>1760.8651413531347</v>
      </c>
      <c r="AU234" s="6">
        <v>1844.0915096421625</v>
      </c>
      <c r="AV234" s="6">
        <v>8022.9677620416905</v>
      </c>
      <c r="AW234" s="6">
        <v>3622.0471046518278</v>
      </c>
      <c r="AX234" s="27">
        <v>3.9981919561643862</v>
      </c>
      <c r="AY234" s="27">
        <v>4.5450004520547962</v>
      </c>
      <c r="AZ234">
        <v>265</v>
      </c>
      <c r="BA234" s="9">
        <v>8</v>
      </c>
      <c r="BB234" s="4">
        <v>121</v>
      </c>
      <c r="BC234" s="9">
        <v>7</v>
      </c>
      <c r="BD234" s="9">
        <v>5</v>
      </c>
      <c r="BE234" s="4">
        <v>144</v>
      </c>
      <c r="BF234" s="9">
        <v>9</v>
      </c>
      <c r="BG234" s="9">
        <v>11</v>
      </c>
      <c r="BH234" s="24">
        <v>536.40272638478439</v>
      </c>
      <c r="BI234" s="24">
        <v>342.96764476237342</v>
      </c>
      <c r="BJ234" s="9">
        <v>9</v>
      </c>
      <c r="BK234" s="30">
        <v>32.073875630136961</v>
      </c>
      <c r="BL234" s="15">
        <v>4.2783081610958904</v>
      </c>
      <c r="BM234" s="15">
        <v>6511.949383962552</v>
      </c>
      <c r="BN234" s="36">
        <v>108</v>
      </c>
      <c r="BO234" s="9">
        <v>0</v>
      </c>
      <c r="BP234" s="20">
        <v>1.7882532833213574</v>
      </c>
      <c r="BQ234" s="20">
        <v>107.82421172864373</v>
      </c>
    </row>
    <row r="235" spans="1:69" x14ac:dyDescent="0.25">
      <c r="A235" s="43">
        <v>40949</v>
      </c>
      <c r="B235" s="17">
        <v>2012</v>
      </c>
      <c r="C235" s="4">
        <v>2</v>
      </c>
      <c r="D235" s="4">
        <v>6</v>
      </c>
      <c r="E235" s="5">
        <v>0.5</v>
      </c>
      <c r="F235" s="5">
        <v>1</v>
      </c>
      <c r="G235" s="10">
        <v>1.5287671232876869</v>
      </c>
      <c r="H235" s="17">
        <v>127</v>
      </c>
      <c r="I235" s="9">
        <v>206</v>
      </c>
      <c r="J235" s="14">
        <v>1.6220472440944882</v>
      </c>
      <c r="K235" s="5">
        <v>0.45777777777777778</v>
      </c>
      <c r="L235" s="21">
        <v>101.48988803796789</v>
      </c>
      <c r="M235" s="9">
        <v>37</v>
      </c>
      <c r="N235" s="9">
        <v>47</v>
      </c>
      <c r="O235" s="9">
        <v>19</v>
      </c>
      <c r="P235" s="9">
        <v>57</v>
      </c>
      <c r="Q235" s="20">
        <v>35.849914739726053</v>
      </c>
      <c r="R235" s="20">
        <v>46.773784138659003</v>
      </c>
      <c r="S235" s="20">
        <v>16.845893344369152</v>
      </c>
      <c r="T235" s="6">
        <v>12889.215780821922</v>
      </c>
      <c r="U235" s="6">
        <v>1346.1938082191791</v>
      </c>
      <c r="V235" s="6">
        <v>2029.1982588493147</v>
      </c>
      <c r="W235" s="6">
        <v>2440.2984430684937</v>
      </c>
      <c r="X235" s="6">
        <v>1097.7284041643834</v>
      </c>
      <c r="Y235" s="6">
        <v>8668.1844829589081</v>
      </c>
      <c r="Z235" s="6">
        <v>3011.3928381369883</v>
      </c>
      <c r="AA235" s="6">
        <v>888.70189863452106</v>
      </c>
      <c r="AB235" s="6">
        <v>960.21592062904165</v>
      </c>
      <c r="AC235" s="6">
        <v>1292.503877173797</v>
      </c>
      <c r="AD235" s="6">
        <v>870.90467689051127</v>
      </c>
      <c r="AE235" s="6">
        <v>410.90765269968904</v>
      </c>
      <c r="AF235" s="6">
        <v>2285.9944506365528</v>
      </c>
      <c r="AG235" s="6">
        <v>349.43068425205473</v>
      </c>
      <c r="AH235" s="6">
        <v>1380.2446630575348</v>
      </c>
      <c r="AI235" s="6">
        <v>2263.8315932054797</v>
      </c>
      <c r="AJ235" s="6">
        <v>996.80250739726091</v>
      </c>
      <c r="AK235" s="6">
        <v>1414.0263769524106</v>
      </c>
      <c r="AL235" s="6">
        <v>1008.6580119896564</v>
      </c>
      <c r="AM235" s="6">
        <v>390.7002600411314</v>
      </c>
      <c r="AN235" s="6">
        <v>2176.9247989291316</v>
      </c>
      <c r="AO235" s="6">
        <v>24086.029694353983</v>
      </c>
      <c r="AP235" s="6">
        <v>10954.925961829387</v>
      </c>
      <c r="AQ235" s="6">
        <v>13131.103732524592</v>
      </c>
      <c r="AR235" s="6">
        <v>2721.2367909296722</v>
      </c>
      <c r="AS235" s="6">
        <v>1798.6391449039529</v>
      </c>
      <c r="AT235" s="6">
        <v>1802.0403662998801</v>
      </c>
      <c r="AU235" s="6">
        <v>1889.7708641348618</v>
      </c>
      <c r="AV235" s="6">
        <v>8211.6871662683661</v>
      </c>
      <c r="AW235" s="6">
        <v>4919.41656625623</v>
      </c>
      <c r="AX235" s="27">
        <v>4.0764103561643861</v>
      </c>
      <c r="AY235" s="27">
        <v>4.5714866849315081</v>
      </c>
      <c r="AZ235">
        <v>287</v>
      </c>
      <c r="BA235" s="9">
        <v>9</v>
      </c>
      <c r="BB235" s="4">
        <v>127</v>
      </c>
      <c r="BC235" s="9">
        <v>7</v>
      </c>
      <c r="BD235" s="9">
        <v>5</v>
      </c>
      <c r="BE235" s="4">
        <v>160</v>
      </c>
      <c r="BF235" s="9">
        <v>10</v>
      </c>
      <c r="BG235" s="9">
        <v>11</v>
      </c>
      <c r="BH235" s="24">
        <v>526.03701789752995</v>
      </c>
      <c r="BI235" s="24">
        <v>337.87900213777465</v>
      </c>
      <c r="BJ235" s="9">
        <v>10</v>
      </c>
      <c r="BK235" s="30">
        <v>31.162342821917782</v>
      </c>
      <c r="BL235" s="15">
        <v>4.5978286027397264</v>
      </c>
      <c r="BM235" s="15">
        <v>6496.8505646923995</v>
      </c>
      <c r="BN235" s="36">
        <v>108</v>
      </c>
      <c r="BO235" s="9">
        <v>0</v>
      </c>
      <c r="BP235" s="20">
        <v>2.0211491093679324</v>
      </c>
      <c r="BQ235" s="20">
        <v>121.58429381967215</v>
      </c>
    </row>
    <row r="236" spans="1:69" x14ac:dyDescent="0.25">
      <c r="A236" s="43">
        <v>40948</v>
      </c>
      <c r="B236" s="17">
        <v>2012</v>
      </c>
      <c r="C236" s="4">
        <v>2</v>
      </c>
      <c r="D236" s="4">
        <v>5</v>
      </c>
      <c r="E236" s="5">
        <v>0.5</v>
      </c>
      <c r="F236" s="5">
        <v>0.77499999999999991</v>
      </c>
      <c r="G236" s="10">
        <v>1.5260273972602896</v>
      </c>
      <c r="H236" s="17">
        <v>100</v>
      </c>
      <c r="I236" s="9">
        <v>167</v>
      </c>
      <c r="J236" s="14">
        <v>1.67</v>
      </c>
      <c r="K236" s="5">
        <v>0.37111111111111111</v>
      </c>
      <c r="L236" s="21">
        <v>100.66163301369866</v>
      </c>
      <c r="M236" s="9">
        <v>29</v>
      </c>
      <c r="N236" s="9">
        <v>35</v>
      </c>
      <c r="O236" s="9">
        <v>15</v>
      </c>
      <c r="P236" s="9">
        <v>44</v>
      </c>
      <c r="Q236" s="20">
        <v>37.637083965753448</v>
      </c>
      <c r="R236" s="20">
        <v>47.536152018410981</v>
      </c>
      <c r="S236" s="20">
        <v>18.595448868642599</v>
      </c>
      <c r="T236" s="6">
        <v>10066.163301369867</v>
      </c>
      <c r="U236" s="6">
        <v>1034.4924431506854</v>
      </c>
      <c r="V236" s="6">
        <v>1567.7512842082185</v>
      </c>
      <c r="W236" s="6">
        <v>2472.1084673753435</v>
      </c>
      <c r="X236" s="6">
        <v>835.87631947397222</v>
      </c>
      <c r="Y236" s="6">
        <v>6224.9196734630195</v>
      </c>
      <c r="Z236" s="6">
        <v>2408.7733738082206</v>
      </c>
      <c r="AA236" s="6">
        <v>713.04228027616466</v>
      </c>
      <c r="AB236" s="6">
        <v>818.19975022027438</v>
      </c>
      <c r="AC236" s="6">
        <v>1047.9420128380182</v>
      </c>
      <c r="AD236" s="6">
        <v>900.56791671988242</v>
      </c>
      <c r="AE236" s="6">
        <v>313.60776568050932</v>
      </c>
      <c r="AF236" s="6">
        <v>1677.8977090662499</v>
      </c>
      <c r="AG236" s="6">
        <v>293.34864678904103</v>
      </c>
      <c r="AH236" s="6">
        <v>1162.4397641643841</v>
      </c>
      <c r="AI236" s="6">
        <v>1889.2785538904113</v>
      </c>
      <c r="AJ236" s="6">
        <v>873.49486711232908</v>
      </c>
      <c r="AK236" s="6">
        <v>1038.6889188547059</v>
      </c>
      <c r="AL236" s="6">
        <v>998.96645260829166</v>
      </c>
      <c r="AM236" s="6">
        <v>320.6295514065327</v>
      </c>
      <c r="AN236" s="6">
        <v>1860.2769090866354</v>
      </c>
      <c r="AO236" s="6">
        <v>19259.232980781373</v>
      </c>
      <c r="AP236" s="6">
        <v>9496.1386891654747</v>
      </c>
      <c r="AQ236" s="6">
        <v>9763.0942916159056</v>
      </c>
      <c r="AR236" s="6">
        <v>2645.1421197499358</v>
      </c>
      <c r="AS236" s="6">
        <v>1516.4224110332202</v>
      </c>
      <c r="AT236" s="6">
        <v>1646.0771311132703</v>
      </c>
      <c r="AU236" s="6">
        <v>1762.2758236270352</v>
      </c>
      <c r="AV236" s="6">
        <v>7569.9174855234614</v>
      </c>
      <c r="AW236" s="6">
        <v>2193.1768060924369</v>
      </c>
      <c r="AX236" s="27">
        <v>4.084265490410961</v>
      </c>
      <c r="AY236" s="27">
        <v>4.4640479452054809</v>
      </c>
      <c r="AZ236">
        <v>223</v>
      </c>
      <c r="BA236" s="9">
        <v>7</v>
      </c>
      <c r="BB236" s="4">
        <v>100</v>
      </c>
      <c r="BC236" s="9">
        <v>5</v>
      </c>
      <c r="BD236" s="9">
        <v>4</v>
      </c>
      <c r="BE236" s="4">
        <v>123</v>
      </c>
      <c r="BF236" s="9">
        <v>7</v>
      </c>
      <c r="BG236" s="9">
        <v>9</v>
      </c>
      <c r="BH236" s="24">
        <v>438.81624639517804</v>
      </c>
      <c r="BI236" s="24">
        <v>294.25921238873622</v>
      </c>
      <c r="BJ236" s="9">
        <v>8</v>
      </c>
      <c r="BK236" s="30">
        <v>31.493305602739703</v>
      </c>
      <c r="BL236" s="15">
        <v>4.3043043824657534</v>
      </c>
      <c r="BM236" s="15">
        <v>6487.7565325034666</v>
      </c>
      <c r="BN236" s="36">
        <v>108</v>
      </c>
      <c r="BO236" s="9">
        <v>0</v>
      </c>
      <c r="BP236" s="20">
        <v>1.504849055710259</v>
      </c>
      <c r="BQ236" s="20">
        <v>90.399021218665794</v>
      </c>
    </row>
    <row r="237" spans="1:69" x14ac:dyDescent="0.25">
      <c r="A237" s="43">
        <v>40947</v>
      </c>
      <c r="B237" s="17">
        <v>2012</v>
      </c>
      <c r="C237" s="4">
        <v>2</v>
      </c>
      <c r="D237" s="4">
        <v>4</v>
      </c>
      <c r="E237" s="5">
        <v>0.5</v>
      </c>
      <c r="F237" s="5">
        <v>0.7</v>
      </c>
      <c r="G237" s="10">
        <v>1.5232876712328922</v>
      </c>
      <c r="H237" s="17">
        <v>90</v>
      </c>
      <c r="I237" s="9">
        <v>143</v>
      </c>
      <c r="J237" s="14">
        <v>1.5888888888888888</v>
      </c>
      <c r="K237" s="5">
        <v>0.31777777777777777</v>
      </c>
      <c r="L237" s="21">
        <v>93.792195799086812</v>
      </c>
      <c r="M237" s="9">
        <v>26</v>
      </c>
      <c r="N237" s="9">
        <v>30</v>
      </c>
      <c r="O237" s="9">
        <v>12</v>
      </c>
      <c r="P237" s="9">
        <v>37</v>
      </c>
      <c r="Q237" s="20">
        <v>38.914437205479473</v>
      </c>
      <c r="R237" s="20">
        <v>53.649582287671258</v>
      </c>
      <c r="S237" s="20">
        <v>19.61110499737876</v>
      </c>
      <c r="T237" s="6">
        <v>8441.2976219178126</v>
      </c>
      <c r="U237" s="6">
        <v>979.3095890410965</v>
      </c>
      <c r="V237" s="6">
        <v>1502.1738061150681</v>
      </c>
      <c r="W237" s="6">
        <v>2496.5593541260278</v>
      </c>
      <c r="X237" s="6">
        <v>762.46968644383549</v>
      </c>
      <c r="Y237" s="6">
        <v>4659.404364273978</v>
      </c>
      <c r="Z237" s="6">
        <v>2179.2084835068504</v>
      </c>
      <c r="AA237" s="6">
        <v>643.79498745205512</v>
      </c>
      <c r="AB237" s="6">
        <v>725.61088490301415</v>
      </c>
      <c r="AC237" s="6">
        <v>866.69680755953664</v>
      </c>
      <c r="AD237" s="6">
        <v>929.32975503212344</v>
      </c>
      <c r="AE237" s="6">
        <v>280.25145569206279</v>
      </c>
      <c r="AF237" s="6">
        <v>1472.3363375781964</v>
      </c>
      <c r="AG237" s="6">
        <v>253.73253659178076</v>
      </c>
      <c r="AH237" s="6">
        <v>942.66803550684972</v>
      </c>
      <c r="AI237" s="6">
        <v>1582.588663232877</v>
      </c>
      <c r="AJ237" s="6">
        <v>740.6031838684936</v>
      </c>
      <c r="AK237" s="6">
        <v>942.94719083240966</v>
      </c>
      <c r="AL237" s="6">
        <v>1091.1478165203087</v>
      </c>
      <c r="AM237" s="6">
        <v>283.67389292725801</v>
      </c>
      <c r="AN237" s="6">
        <v>1201.8235189200241</v>
      </c>
      <c r="AO237" s="6">
        <v>16488.813986020828</v>
      </c>
      <c r="AP237" s="6">
        <v>9155.2497652486309</v>
      </c>
      <c r="AQ237" s="6">
        <v>7333.5642207721985</v>
      </c>
      <c r="AR237" s="6">
        <v>2631.1983119805595</v>
      </c>
      <c r="AS237" s="6">
        <v>1433.9351931204701</v>
      </c>
      <c r="AT237" s="6">
        <v>1617.4835400733978</v>
      </c>
      <c r="AU237" s="6">
        <v>1694.6089319998227</v>
      </c>
      <c r="AV237" s="6">
        <v>7377.2259771742501</v>
      </c>
      <c r="AW237" s="6">
        <v>-43.661756402052561</v>
      </c>
      <c r="AX237" s="27">
        <v>4.0383296876712347</v>
      </c>
      <c r="AY237" s="27">
        <v>4.5262459726027409</v>
      </c>
      <c r="AZ237">
        <v>195</v>
      </c>
      <c r="BA237" s="9">
        <v>6</v>
      </c>
      <c r="BB237" s="4">
        <v>90</v>
      </c>
      <c r="BC237" s="9">
        <v>5</v>
      </c>
      <c r="BD237" s="9">
        <v>4</v>
      </c>
      <c r="BE237" s="4">
        <v>105</v>
      </c>
      <c r="BF237" s="9">
        <v>6</v>
      </c>
      <c r="BG237" s="9">
        <v>7</v>
      </c>
      <c r="BH237" s="24">
        <v>476.12028466849313</v>
      </c>
      <c r="BI237" s="24">
        <v>257.06299273988947</v>
      </c>
      <c r="BJ237" s="9">
        <v>7</v>
      </c>
      <c r="BK237" s="30">
        <v>32.249547726027373</v>
      </c>
      <c r="BL237" s="15">
        <v>4.2516221961643836</v>
      </c>
      <c r="BM237" s="15">
        <v>6621.9955752629076</v>
      </c>
      <c r="BN237" s="36">
        <v>108</v>
      </c>
      <c r="BO237" s="9">
        <v>0</v>
      </c>
      <c r="BP237" s="20">
        <v>1.1074553187814595</v>
      </c>
      <c r="BQ237" s="20">
        <v>67.903372414557396</v>
      </c>
    </row>
    <row r="238" spans="1:69" x14ac:dyDescent="0.25">
      <c r="A238" s="43">
        <v>40946</v>
      </c>
      <c r="B238" s="17">
        <v>2012</v>
      </c>
      <c r="C238" s="4">
        <v>2</v>
      </c>
      <c r="D238" s="4">
        <v>3</v>
      </c>
      <c r="E238" s="5">
        <v>0.5</v>
      </c>
      <c r="F238" s="5">
        <v>0.5</v>
      </c>
      <c r="G238" s="10">
        <v>1.5205479452054949</v>
      </c>
      <c r="H238" s="17">
        <v>60</v>
      </c>
      <c r="I238" s="9">
        <v>99</v>
      </c>
      <c r="J238" s="14">
        <v>1.65</v>
      </c>
      <c r="K238" s="5">
        <v>0.22</v>
      </c>
      <c r="L238" s="21">
        <v>104.03883561643842</v>
      </c>
      <c r="M238" s="9">
        <v>18</v>
      </c>
      <c r="N238" s="9">
        <v>22</v>
      </c>
      <c r="O238" s="9">
        <v>9</v>
      </c>
      <c r="P238" s="9">
        <v>25</v>
      </c>
      <c r="Q238" s="20">
        <v>35.801784986301392</v>
      </c>
      <c r="R238" s="20">
        <v>47.681802345205512</v>
      </c>
      <c r="S238" s="20">
        <v>18.607056184109599</v>
      </c>
      <c r="T238" s="6">
        <v>6242.3301369863048</v>
      </c>
      <c r="U238" s="6">
        <v>668.64342465753475</v>
      </c>
      <c r="V238" s="6">
        <v>1109.067208767123</v>
      </c>
      <c r="W238" s="6">
        <v>2432.7244326575346</v>
      </c>
      <c r="X238" s="6">
        <v>511.02712109589038</v>
      </c>
      <c r="Y238" s="6">
        <v>2858.1547991232915</v>
      </c>
      <c r="Z238" s="6">
        <v>1432.0713994520556</v>
      </c>
      <c r="AA238" s="6">
        <v>429.13622110684963</v>
      </c>
      <c r="AB238" s="6">
        <v>465.17640460273998</v>
      </c>
      <c r="AC238" s="6">
        <v>638.53772982263638</v>
      </c>
      <c r="AD238" s="6">
        <v>908.61106629933397</v>
      </c>
      <c r="AE238" s="6">
        <v>191.37830270926918</v>
      </c>
      <c r="AF238" s="6">
        <v>587.85692633040583</v>
      </c>
      <c r="AG238" s="6">
        <v>167.94429706849314</v>
      </c>
      <c r="AH238" s="6">
        <v>672.44011397260294</v>
      </c>
      <c r="AI238" s="6">
        <v>1077.9197979452056</v>
      </c>
      <c r="AJ238" s="6">
        <v>505.61488306849338</v>
      </c>
      <c r="AK238" s="6">
        <v>661.91744165559157</v>
      </c>
      <c r="AL238" s="6">
        <v>1090.890644333977</v>
      </c>
      <c r="AM238" s="6">
        <v>202.62870510029887</v>
      </c>
      <c r="AN238" s="6">
        <v>468.48230096492745</v>
      </c>
      <c r="AO238" s="6">
        <v>11661.27667886028</v>
      </c>
      <c r="AP238" s="6">
        <v>7746.782652441655</v>
      </c>
      <c r="AQ238" s="6">
        <v>3914.4940264186248</v>
      </c>
      <c r="AR238" s="6">
        <v>2571.0850134157258</v>
      </c>
      <c r="AS238" s="6">
        <v>1255.781295444765</v>
      </c>
      <c r="AT238" s="6">
        <v>1522.837444914893</v>
      </c>
      <c r="AU238" s="6">
        <v>1596.9803934071806</v>
      </c>
      <c r="AV238" s="6">
        <v>6946.6841471825646</v>
      </c>
      <c r="AW238" s="6">
        <v>-3032.1901207639394</v>
      </c>
      <c r="AX238" s="27">
        <v>3.9717172602739752</v>
      </c>
      <c r="AY238" s="27">
        <v>4.4098973972602753</v>
      </c>
      <c r="AZ238">
        <v>134</v>
      </c>
      <c r="BA238" s="9">
        <v>4</v>
      </c>
      <c r="BB238" s="4">
        <v>60</v>
      </c>
      <c r="BC238" s="9">
        <v>3</v>
      </c>
      <c r="BD238" s="9">
        <v>2</v>
      </c>
      <c r="BE238" s="4">
        <v>74</v>
      </c>
      <c r="BF238" s="9">
        <v>4</v>
      </c>
      <c r="BG238" s="9">
        <v>5</v>
      </c>
      <c r="BH238" s="24">
        <v>337.7348968767123</v>
      </c>
      <c r="BI238" s="24">
        <v>211.4424849929886</v>
      </c>
      <c r="BJ238" s="9">
        <v>5</v>
      </c>
      <c r="BK238" s="30">
        <v>32.090055410958882</v>
      </c>
      <c r="BL238" s="15">
        <v>4.5141925424657536</v>
      </c>
      <c r="BM238" s="15">
        <v>6489.0941540234262</v>
      </c>
      <c r="BN238" s="36">
        <v>108</v>
      </c>
      <c r="BO238" s="9">
        <v>0</v>
      </c>
      <c r="BP238" s="20">
        <v>0.60324198316517341</v>
      </c>
      <c r="BQ238" s="20">
        <v>36.245315059431711</v>
      </c>
    </row>
    <row r="239" spans="1:69" x14ac:dyDescent="0.25">
      <c r="A239" s="43">
        <v>40945</v>
      </c>
      <c r="B239" s="17">
        <v>2012</v>
      </c>
      <c r="C239" s="4">
        <v>2</v>
      </c>
      <c r="D239" s="4">
        <v>2</v>
      </c>
      <c r="E239" s="5">
        <v>0.5</v>
      </c>
      <c r="F239" s="5">
        <v>0.5</v>
      </c>
      <c r="G239" s="10">
        <v>1.5178082191780975</v>
      </c>
      <c r="H239" s="17">
        <v>61</v>
      </c>
      <c r="I239" s="9">
        <v>102</v>
      </c>
      <c r="J239" s="14">
        <v>1.6721311475409837</v>
      </c>
      <c r="K239" s="5">
        <v>0.22666666666666666</v>
      </c>
      <c r="L239" s="21">
        <v>99.754251066696654</v>
      </c>
      <c r="M239" s="9">
        <v>18</v>
      </c>
      <c r="N239" s="9">
        <v>21</v>
      </c>
      <c r="O239" s="9">
        <v>8</v>
      </c>
      <c r="P239" s="9">
        <v>27</v>
      </c>
      <c r="Q239" s="20">
        <v>38.411167595363565</v>
      </c>
      <c r="R239" s="20">
        <v>57.613401581917834</v>
      </c>
      <c r="S239" s="20">
        <v>17.620256206027406</v>
      </c>
      <c r="T239" s="6">
        <v>6085.0093150684961</v>
      </c>
      <c r="U239" s="6">
        <v>709.81869863013753</v>
      </c>
      <c r="V239" s="6">
        <v>1015.7953788493148</v>
      </c>
      <c r="W239" s="6">
        <v>2560.170389128768</v>
      </c>
      <c r="X239" s="6">
        <v>541.97815758904096</v>
      </c>
      <c r="Y239" s="6">
        <v>2676.88408813151</v>
      </c>
      <c r="Z239" s="6">
        <v>1498.035536219179</v>
      </c>
      <c r="AA239" s="6">
        <v>460.90721265534268</v>
      </c>
      <c r="AB239" s="6">
        <v>475.74691756274001</v>
      </c>
      <c r="AC239" s="6">
        <v>637.2625462869695</v>
      </c>
      <c r="AD239" s="6">
        <v>909.48372222239448</v>
      </c>
      <c r="AE239" s="6">
        <v>188.0558584314085</v>
      </c>
      <c r="AF239" s="6">
        <v>699.88753949648901</v>
      </c>
      <c r="AG239" s="6">
        <v>181.35574402191776</v>
      </c>
      <c r="AH239" s="6">
        <v>683.88980567671274</v>
      </c>
      <c r="AI239" s="6">
        <v>1090.0515264657536</v>
      </c>
      <c r="AJ239" s="6">
        <v>493.35851835616455</v>
      </c>
      <c r="AK239" s="6">
        <v>659.18146729349996</v>
      </c>
      <c r="AL239" s="6">
        <v>1084.3353000274471</v>
      </c>
      <c r="AM239" s="6">
        <v>201.42224558257803</v>
      </c>
      <c r="AN239" s="6">
        <v>503.71658161702351</v>
      </c>
      <c r="AO239" s="6">
        <v>11678.173274656441</v>
      </c>
      <c r="AP239" s="6">
        <v>7797.6850654114214</v>
      </c>
      <c r="AQ239" s="6">
        <v>3880.4882092450225</v>
      </c>
      <c r="AR239" s="6">
        <v>2565.3007083558173</v>
      </c>
      <c r="AS239" s="6">
        <v>1258.3742544648458</v>
      </c>
      <c r="AT239" s="6">
        <v>1517.4604444241575</v>
      </c>
      <c r="AU239" s="6">
        <v>1581.9439202186127</v>
      </c>
      <c r="AV239" s="6">
        <v>6923.0793274634325</v>
      </c>
      <c r="AW239" s="6">
        <v>-3042.5911182184127</v>
      </c>
      <c r="AX239" s="27">
        <v>4.1202309698630151</v>
      </c>
      <c r="AY239" s="27">
        <v>4.6104488082191795</v>
      </c>
      <c r="AZ239">
        <v>135</v>
      </c>
      <c r="BA239" s="9">
        <v>4</v>
      </c>
      <c r="BB239" s="4">
        <v>61</v>
      </c>
      <c r="BC239" s="9">
        <v>4</v>
      </c>
      <c r="BD239" s="9">
        <v>2</v>
      </c>
      <c r="BE239" s="4">
        <v>74</v>
      </c>
      <c r="BF239" s="9">
        <v>4</v>
      </c>
      <c r="BG239" s="9">
        <v>5</v>
      </c>
      <c r="BH239" s="24">
        <v>405.04366480988108</v>
      </c>
      <c r="BI239" s="24">
        <v>210.98944787117503</v>
      </c>
      <c r="BJ239" s="9">
        <v>4</v>
      </c>
      <c r="BK239" s="30">
        <v>34.155189369862988</v>
      </c>
      <c r="BL239" s="15">
        <v>4.2863742071232878</v>
      </c>
      <c r="BM239" s="15">
        <v>6606.2299780632638</v>
      </c>
      <c r="BN239" s="36">
        <v>108</v>
      </c>
      <c r="BO239" s="9">
        <v>0</v>
      </c>
      <c r="BP239" s="20">
        <v>0.58739829254062059</v>
      </c>
      <c r="BQ239" s="20">
        <v>35.930446381898356</v>
      </c>
    </row>
    <row r="240" spans="1:69" x14ac:dyDescent="0.25">
      <c r="A240" s="43">
        <v>40944</v>
      </c>
      <c r="B240" s="17">
        <v>2012</v>
      </c>
      <c r="C240" s="4">
        <v>2</v>
      </c>
      <c r="D240" s="4">
        <v>1</v>
      </c>
      <c r="E240" s="5">
        <v>0.5</v>
      </c>
      <c r="F240" s="5">
        <v>0.55000000000000004</v>
      </c>
      <c r="G240" s="10">
        <v>1.5150684931507001</v>
      </c>
      <c r="H240" s="17">
        <v>66</v>
      </c>
      <c r="I240" s="9">
        <v>110</v>
      </c>
      <c r="J240" s="14">
        <v>1.6666666666666667</v>
      </c>
      <c r="K240" s="5">
        <v>0.24444444444444444</v>
      </c>
      <c r="L240" s="21">
        <v>104.3361150684932</v>
      </c>
      <c r="M240" s="9">
        <v>20</v>
      </c>
      <c r="N240" s="9">
        <v>25</v>
      </c>
      <c r="O240" s="9">
        <v>9</v>
      </c>
      <c r="P240" s="9">
        <v>28</v>
      </c>
      <c r="Q240" s="20">
        <v>35.860628456621029</v>
      </c>
      <c r="R240" s="20">
        <v>51.036840197260297</v>
      </c>
      <c r="S240" s="20">
        <v>19.48831397964776</v>
      </c>
      <c r="T240" s="6">
        <v>6886.1835945205512</v>
      </c>
      <c r="U240" s="6">
        <v>806.85271986301427</v>
      </c>
      <c r="V240" s="6">
        <v>1181.5643989479447</v>
      </c>
      <c r="W240" s="6">
        <v>2447.2934016657541</v>
      </c>
      <c r="X240" s="6">
        <v>570.95678386849318</v>
      </c>
      <c r="Y240" s="6">
        <v>3493.2217299013737</v>
      </c>
      <c r="Z240" s="6">
        <v>1613.7282805479463</v>
      </c>
      <c r="AA240" s="6">
        <v>459.33156177534266</v>
      </c>
      <c r="AB240" s="6">
        <v>545.67279143013729</v>
      </c>
      <c r="AC240" s="6">
        <v>686.74956307627679</v>
      </c>
      <c r="AD240" s="6">
        <v>938.24273397343734</v>
      </c>
      <c r="AE240" s="6">
        <v>226.02428267610912</v>
      </c>
      <c r="AF240" s="6">
        <v>767.71605402760304</v>
      </c>
      <c r="AG240" s="6">
        <v>199.48516816438354</v>
      </c>
      <c r="AH240" s="6">
        <v>763.96617994520579</v>
      </c>
      <c r="AI240" s="6">
        <v>1251.6706430136987</v>
      </c>
      <c r="AJ240" s="6">
        <v>542.63830093150716</v>
      </c>
      <c r="AK240" s="6">
        <v>723.59286398080872</v>
      </c>
      <c r="AL240" s="6">
        <v>1099.8213304710844</v>
      </c>
      <c r="AM240" s="6">
        <v>213.13287635065217</v>
      </c>
      <c r="AN240" s="6">
        <v>721.21322125225038</v>
      </c>
      <c r="AO240" s="6">
        <v>13069.529240191787</v>
      </c>
      <c r="AP240" s="6">
        <v>8087.3782350105612</v>
      </c>
      <c r="AQ240" s="6">
        <v>4982.1510051812265</v>
      </c>
      <c r="AR240" s="6">
        <v>2580.3502161147317</v>
      </c>
      <c r="AS240" s="6">
        <v>1285.4645684932814</v>
      </c>
      <c r="AT240" s="6">
        <v>1543.1916794967187</v>
      </c>
      <c r="AU240" s="6">
        <v>1623.1095795012357</v>
      </c>
      <c r="AV240" s="6">
        <v>7032.1160436059672</v>
      </c>
      <c r="AW240" s="6">
        <v>-2049.9650384247416</v>
      </c>
      <c r="AX240" s="27">
        <v>4.3390318684931533</v>
      </c>
      <c r="AY240" s="27">
        <v>4.587830219178084</v>
      </c>
      <c r="AZ240">
        <v>148</v>
      </c>
      <c r="BA240" s="9">
        <v>5</v>
      </c>
      <c r="BB240" s="4">
        <v>66</v>
      </c>
      <c r="BC240" s="9">
        <v>4</v>
      </c>
      <c r="BD240" s="9">
        <v>3</v>
      </c>
      <c r="BE240" s="4">
        <v>82</v>
      </c>
      <c r="BF240" s="9">
        <v>5</v>
      </c>
      <c r="BG240" s="9">
        <v>6</v>
      </c>
      <c r="BH240" s="24">
        <v>445.4348801723537</v>
      </c>
      <c r="BI240" s="24">
        <v>248.30710215834213</v>
      </c>
      <c r="BJ240" s="9">
        <v>4</v>
      </c>
      <c r="BK240" s="30">
        <v>32.130865123287649</v>
      </c>
      <c r="BL240" s="15">
        <v>4.4132029545205489</v>
      </c>
      <c r="BM240" s="15">
        <v>6549.6376390020614</v>
      </c>
      <c r="BN240" s="36">
        <v>108</v>
      </c>
      <c r="BO240" s="9">
        <v>0</v>
      </c>
      <c r="BP240" s="20">
        <v>0.76067582357736885</v>
      </c>
      <c r="BQ240" s="20">
        <v>46.131027825752099</v>
      </c>
    </row>
    <row r="241" spans="1:69" x14ac:dyDescent="0.25">
      <c r="A241" s="43">
        <v>40943</v>
      </c>
      <c r="B241" s="17">
        <v>2012</v>
      </c>
      <c r="C241" s="4">
        <v>2</v>
      </c>
      <c r="D241" s="4">
        <v>7</v>
      </c>
      <c r="E241" s="5">
        <v>0.5</v>
      </c>
      <c r="F241" s="5">
        <v>0.9375</v>
      </c>
      <c r="G241" s="10">
        <v>1.5123287671233028</v>
      </c>
      <c r="H241" s="17">
        <v>122</v>
      </c>
      <c r="I241" s="9">
        <v>189</v>
      </c>
      <c r="J241" s="14">
        <v>1.5491803278688525</v>
      </c>
      <c r="K241" s="5">
        <v>0.42</v>
      </c>
      <c r="L241" s="21">
        <v>97.071588816528205</v>
      </c>
      <c r="M241" s="9">
        <v>35</v>
      </c>
      <c r="N241" s="9">
        <v>41</v>
      </c>
      <c r="O241" s="9">
        <v>16</v>
      </c>
      <c r="P241" s="9">
        <v>53</v>
      </c>
      <c r="Q241" s="20">
        <v>35.888092896899799</v>
      </c>
      <c r="R241" s="20">
        <v>50.358091252191812</v>
      </c>
      <c r="S241" s="20">
        <v>16.785448972013448</v>
      </c>
      <c r="T241" s="6">
        <v>11842.733835616442</v>
      </c>
      <c r="U241" s="6">
        <v>1339.7475000000009</v>
      </c>
      <c r="V241" s="6">
        <v>1940.5324010958902</v>
      </c>
      <c r="W241" s="6">
        <v>2385.9177289643844</v>
      </c>
      <c r="X241" s="6">
        <v>1010.2526383561643</v>
      </c>
      <c r="Y241" s="6">
        <v>7845.7785672000036</v>
      </c>
      <c r="Z241" s="6">
        <v>2727.495060164385</v>
      </c>
      <c r="AA241" s="6">
        <v>805.729460035069</v>
      </c>
      <c r="AB241" s="6">
        <v>889.62879551671278</v>
      </c>
      <c r="AC241" s="6">
        <v>1174.2818822911534</v>
      </c>
      <c r="AD241" s="6">
        <v>903.13305979346853</v>
      </c>
      <c r="AE241" s="6">
        <v>384.91028082413806</v>
      </c>
      <c r="AF241" s="6">
        <v>1960.5280928074069</v>
      </c>
      <c r="AG241" s="6">
        <v>346.78198454794511</v>
      </c>
      <c r="AH241" s="6">
        <v>1250.5701130520556</v>
      </c>
      <c r="AI241" s="6">
        <v>2133.6561695342466</v>
      </c>
      <c r="AJ241" s="6">
        <v>946.6861161205486</v>
      </c>
      <c r="AK241" s="6">
        <v>1248.7595374710047</v>
      </c>
      <c r="AL241" s="6">
        <v>1015.625905376499</v>
      </c>
      <c r="AM241" s="6">
        <v>381.46787271201657</v>
      </c>
      <c r="AN241" s="6">
        <v>2031.841067695276</v>
      </c>
      <c r="AO241" s="6">
        <v>22283.029034587405</v>
      </c>
      <c r="AP241" s="6">
        <v>10444.881306884719</v>
      </c>
      <c r="AQ241" s="6">
        <v>11838.147727702686</v>
      </c>
      <c r="AR241" s="6">
        <v>2697.8428775223119</v>
      </c>
      <c r="AS241" s="6">
        <v>1704.3954339363381</v>
      </c>
      <c r="AT241" s="6">
        <v>1755.472299911085</v>
      </c>
      <c r="AU241" s="6">
        <v>1814.1607603511679</v>
      </c>
      <c r="AV241" s="6">
        <v>7971.871371720903</v>
      </c>
      <c r="AW241" s="6">
        <v>3866.2763559817831</v>
      </c>
      <c r="AX241" s="27">
        <v>4.0573407452054822</v>
      </c>
      <c r="AY241" s="27">
        <v>4.6633912328767142</v>
      </c>
      <c r="AZ241">
        <v>267</v>
      </c>
      <c r="BA241" s="9">
        <v>8</v>
      </c>
      <c r="BB241" s="4">
        <v>122</v>
      </c>
      <c r="BC241" s="9">
        <v>7</v>
      </c>
      <c r="BD241" s="9">
        <v>4</v>
      </c>
      <c r="BE241" s="4">
        <v>145</v>
      </c>
      <c r="BF241" s="9">
        <v>8</v>
      </c>
      <c r="BG241" s="9">
        <v>10</v>
      </c>
      <c r="BH241" s="24">
        <v>481.17811846377737</v>
      </c>
      <c r="BI241" s="24">
        <v>305.66795870591505</v>
      </c>
      <c r="BJ241" s="9">
        <v>9</v>
      </c>
      <c r="BK241" s="30">
        <v>33.640215671232859</v>
      </c>
      <c r="BL241" s="15">
        <v>4.1635123923287676</v>
      </c>
      <c r="BM241" s="15">
        <v>6462.9509961522017</v>
      </c>
      <c r="BN241" s="36">
        <v>107</v>
      </c>
      <c r="BO241" s="9">
        <v>0</v>
      </c>
      <c r="BP241" s="20">
        <v>1.8316938709191319</v>
      </c>
      <c r="BQ241" s="20">
        <v>110.63689465142697</v>
      </c>
    </row>
    <row r="242" spans="1:69" x14ac:dyDescent="0.25">
      <c r="A242" s="43">
        <v>40942</v>
      </c>
      <c r="B242" s="17">
        <v>2012</v>
      </c>
      <c r="C242" s="4">
        <v>2</v>
      </c>
      <c r="D242" s="4">
        <v>6</v>
      </c>
      <c r="E242" s="5">
        <v>0.5</v>
      </c>
      <c r="F242" s="5">
        <v>1</v>
      </c>
      <c r="G242" s="10">
        <v>1.5095890410959054</v>
      </c>
      <c r="H242" s="17">
        <v>127</v>
      </c>
      <c r="I242" s="9">
        <v>215</v>
      </c>
      <c r="J242" s="14">
        <v>1.6929133858267718</v>
      </c>
      <c r="K242" s="5">
        <v>0.4777777777777778</v>
      </c>
      <c r="L242" s="21">
        <v>97.483363606946426</v>
      </c>
      <c r="M242" s="9">
        <v>37</v>
      </c>
      <c r="N242" s="9">
        <v>46</v>
      </c>
      <c r="O242" s="9">
        <v>20</v>
      </c>
      <c r="P242" s="9">
        <v>58</v>
      </c>
      <c r="Q242" s="20">
        <v>40.223797933652435</v>
      </c>
      <c r="R242" s="20">
        <v>46.57886959561646</v>
      </c>
      <c r="S242" s="20">
        <v>18.240523319036381</v>
      </c>
      <c r="T242" s="6">
        <v>12380.387178082196</v>
      </c>
      <c r="U242" s="6">
        <v>1342.1983561643844</v>
      </c>
      <c r="V242" s="6">
        <v>2163.2888810958902</v>
      </c>
      <c r="W242" s="6">
        <v>2400.5593156931513</v>
      </c>
      <c r="X242" s="6">
        <v>1016.8101646027396</v>
      </c>
      <c r="Y242" s="6">
        <v>8141.9271728547983</v>
      </c>
      <c r="Z242" s="6">
        <v>3338.5752284931523</v>
      </c>
      <c r="AA242" s="6">
        <v>931.57739191232918</v>
      </c>
      <c r="AB242" s="6">
        <v>1057.95035250411</v>
      </c>
      <c r="AC242" s="6">
        <v>1301.8837677929887</v>
      </c>
      <c r="AD242" s="6">
        <v>927.39301032901892</v>
      </c>
      <c r="AE242" s="6">
        <v>394.14121616915929</v>
      </c>
      <c r="AF242" s="6">
        <v>2704.6849786184248</v>
      </c>
      <c r="AG242" s="6">
        <v>370.86662736986301</v>
      </c>
      <c r="AH242" s="6">
        <v>1467.0821523287677</v>
      </c>
      <c r="AI242" s="6">
        <v>2460.7193253424662</v>
      </c>
      <c r="AJ242" s="6">
        <v>1087.7499406027403</v>
      </c>
      <c r="AK242" s="6">
        <v>1310.1443875531415</v>
      </c>
      <c r="AL242" s="6">
        <v>1085.6661444025533</v>
      </c>
      <c r="AM242" s="6">
        <v>390.76094528355463</v>
      </c>
      <c r="AN242" s="6">
        <v>2599.8465684045882</v>
      </c>
      <c r="AO242" s="6">
        <v>24437.106552800007</v>
      </c>
      <c r="AP242" s="6">
        <v>10990.647832922199</v>
      </c>
      <c r="AQ242" s="6">
        <v>13446.45871987781</v>
      </c>
      <c r="AR242" s="6">
        <v>2716.5416858054209</v>
      </c>
      <c r="AS242" s="6">
        <v>1807.7761668191183</v>
      </c>
      <c r="AT242" s="6">
        <v>1772.2604416472682</v>
      </c>
      <c r="AU242" s="6">
        <v>1902.9168789941984</v>
      </c>
      <c r="AV242" s="6">
        <v>8199.4951732660047</v>
      </c>
      <c r="AW242" s="6">
        <v>5246.9635466118034</v>
      </c>
      <c r="AX242" s="27">
        <v>4.3422706849315089</v>
      </c>
      <c r="AY242" s="27">
        <v>4.5649132808219193</v>
      </c>
      <c r="AZ242">
        <v>288</v>
      </c>
      <c r="BA242" s="9">
        <v>10</v>
      </c>
      <c r="BB242" s="4">
        <v>127</v>
      </c>
      <c r="BC242" s="9">
        <v>7</v>
      </c>
      <c r="BD242" s="9">
        <v>5</v>
      </c>
      <c r="BE242" s="4">
        <v>161</v>
      </c>
      <c r="BF242" s="9">
        <v>9</v>
      </c>
      <c r="BG242" s="9">
        <v>11</v>
      </c>
      <c r="BH242" s="24">
        <v>527.3063018637904</v>
      </c>
      <c r="BI242" s="24">
        <v>325.89043407343689</v>
      </c>
      <c r="BJ242" s="9">
        <v>8</v>
      </c>
      <c r="BK242" s="30">
        <v>33.906278958904089</v>
      </c>
      <c r="BL242" s="15">
        <v>4.4304295320547951</v>
      </c>
      <c r="BM242" s="15">
        <v>6586.8518190690602</v>
      </c>
      <c r="BN242" s="36">
        <v>107</v>
      </c>
      <c r="BO242" s="9">
        <v>0</v>
      </c>
      <c r="BP242" s="20">
        <v>2.041409020459525</v>
      </c>
      <c r="BQ242" s="20">
        <v>125.66783850353093</v>
      </c>
    </row>
    <row r="243" spans="1:69" x14ac:dyDescent="0.25">
      <c r="A243" s="43">
        <v>40941</v>
      </c>
      <c r="B243" s="17">
        <v>2012</v>
      </c>
      <c r="C243" s="4">
        <v>2</v>
      </c>
      <c r="D243" s="4">
        <v>5</v>
      </c>
      <c r="E243" s="5">
        <v>0.5</v>
      </c>
      <c r="F243" s="5">
        <v>0.77499999999999991</v>
      </c>
      <c r="G243" s="10">
        <v>1.5068493150685081</v>
      </c>
      <c r="H243" s="17">
        <v>96</v>
      </c>
      <c r="I243" s="9">
        <v>162</v>
      </c>
      <c r="J243" s="14">
        <v>1.6875</v>
      </c>
      <c r="K243" s="5">
        <v>0.36</v>
      </c>
      <c r="L243" s="21">
        <v>104.79818065068496</v>
      </c>
      <c r="M243" s="9">
        <v>29</v>
      </c>
      <c r="N243" s="9">
        <v>37</v>
      </c>
      <c r="O243" s="9">
        <v>14</v>
      </c>
      <c r="P243" s="9">
        <v>45</v>
      </c>
      <c r="Q243" s="20">
        <v>38.074438356164407</v>
      </c>
      <c r="R243" s="20">
        <v>50.183663812133098</v>
      </c>
      <c r="S243" s="20">
        <v>18.010526202739737</v>
      </c>
      <c r="T243" s="6">
        <v>10060.625342465755</v>
      </c>
      <c r="U243" s="6">
        <v>1106.1590924657539</v>
      </c>
      <c r="V243" s="6">
        <v>1724.27320109589</v>
      </c>
      <c r="W243" s="6">
        <v>2380.872313972603</v>
      </c>
      <c r="X243" s="6">
        <v>809.54502410958889</v>
      </c>
      <c r="Y243" s="6">
        <v>6252.0938957534281</v>
      </c>
      <c r="Z243" s="6">
        <v>2512.9129315068508</v>
      </c>
      <c r="AA243" s="6">
        <v>702.57129336986338</v>
      </c>
      <c r="AB243" s="6">
        <v>810.47367912328821</v>
      </c>
      <c r="AC243" s="6">
        <v>989.89920095738944</v>
      </c>
      <c r="AD243" s="6">
        <v>896.78314400334966</v>
      </c>
      <c r="AE243" s="6">
        <v>313.35313268513249</v>
      </c>
      <c r="AF243" s="6">
        <v>1825.9224263541305</v>
      </c>
      <c r="AG243" s="6">
        <v>277.15381643835616</v>
      </c>
      <c r="AH243" s="6">
        <v>1129.1831408219184</v>
      </c>
      <c r="AI243" s="6">
        <v>1807.0432027397262</v>
      </c>
      <c r="AJ243" s="6">
        <v>815.39988164383612</v>
      </c>
      <c r="AK243" s="6">
        <v>1052.4131546955248</v>
      </c>
      <c r="AL243" s="6">
        <v>1094.8483097902026</v>
      </c>
      <c r="AM243" s="6">
        <v>325.99793623283068</v>
      </c>
      <c r="AN243" s="6">
        <v>1555.5206409252785</v>
      </c>
      <c r="AO243" s="6">
        <v>19221.522380575349</v>
      </c>
      <c r="AP243" s="6">
        <v>9587.9854175425116</v>
      </c>
      <c r="AQ243" s="6">
        <v>9633.5369630328369</v>
      </c>
      <c r="AR243" s="6">
        <v>2639.2667526765927</v>
      </c>
      <c r="AS243" s="6">
        <v>1555.0847257674454</v>
      </c>
      <c r="AT243" s="6">
        <v>1663.8111360738924</v>
      </c>
      <c r="AU243" s="6">
        <v>1746.9360044959071</v>
      </c>
      <c r="AV243" s="6">
        <v>7605.0986190138374</v>
      </c>
      <c r="AW243" s="6">
        <v>2028.4383440189995</v>
      </c>
      <c r="AX243" s="27">
        <v>4.1433386301369888</v>
      </c>
      <c r="AY243" s="27">
        <v>4.283506849315069</v>
      </c>
      <c r="AZ243">
        <v>221</v>
      </c>
      <c r="BA243" s="9">
        <v>7</v>
      </c>
      <c r="BB243" s="4">
        <v>96</v>
      </c>
      <c r="BC243" s="9">
        <v>6</v>
      </c>
      <c r="BD243" s="9">
        <v>4</v>
      </c>
      <c r="BE243" s="4">
        <v>125</v>
      </c>
      <c r="BF243" s="9">
        <v>7</v>
      </c>
      <c r="BG243" s="9">
        <v>9</v>
      </c>
      <c r="BH243" s="24">
        <v>511.94693116438356</v>
      </c>
      <c r="BI243" s="24">
        <v>281.60454113867155</v>
      </c>
      <c r="BJ243" s="9">
        <v>7</v>
      </c>
      <c r="BK243" s="30">
        <v>34.008747260273942</v>
      </c>
      <c r="BL243" s="15">
        <v>4.211398794520548</v>
      </c>
      <c r="BM243" s="15">
        <v>6483.9171699074286</v>
      </c>
      <c r="BN243" s="36">
        <v>107</v>
      </c>
      <c r="BO243" s="9">
        <v>0</v>
      </c>
      <c r="BP243" s="20">
        <v>1.4857587952762783</v>
      </c>
      <c r="BQ243" s="20">
        <v>90.033055729278843</v>
      </c>
    </row>
    <row r="244" spans="1:69" x14ac:dyDescent="0.25">
      <c r="A244" s="43">
        <v>40940</v>
      </c>
      <c r="B244" s="17">
        <v>2012</v>
      </c>
      <c r="C244" s="4">
        <v>2</v>
      </c>
      <c r="D244" s="4">
        <v>4</v>
      </c>
      <c r="E244" s="5">
        <v>0.5</v>
      </c>
      <c r="F244" s="5">
        <v>0.7</v>
      </c>
      <c r="G244" s="10">
        <v>1.5041095890411107</v>
      </c>
      <c r="H244" s="17">
        <v>86</v>
      </c>
      <c r="I244" s="9">
        <v>145</v>
      </c>
      <c r="J244" s="14">
        <v>1.6860465116279071</v>
      </c>
      <c r="K244" s="5">
        <v>0.32222222222222224</v>
      </c>
      <c r="L244" s="21">
        <v>102.79638215992357</v>
      </c>
      <c r="M244" s="9">
        <v>25</v>
      </c>
      <c r="N244" s="9">
        <v>30</v>
      </c>
      <c r="O244" s="9">
        <v>12</v>
      </c>
      <c r="P244" s="9">
        <v>40</v>
      </c>
      <c r="Q244" s="20">
        <v>40.499243237858046</v>
      </c>
      <c r="R244" s="20">
        <v>52.345271884931527</v>
      </c>
      <c r="S244" s="20">
        <v>16.863658490958912</v>
      </c>
      <c r="T244" s="6">
        <v>8840.4888657534266</v>
      </c>
      <c r="U244" s="6">
        <v>1019.5313397260281</v>
      </c>
      <c r="V244" s="6">
        <v>1511.4342054575341</v>
      </c>
      <c r="W244" s="6">
        <v>2476.4261059726032</v>
      </c>
      <c r="X244" s="6">
        <v>748.39695149589033</v>
      </c>
      <c r="Y244" s="6">
        <v>5123.7629425534287</v>
      </c>
      <c r="Z244" s="6">
        <v>2227.4583780821927</v>
      </c>
      <c r="AA244" s="6">
        <v>628.14326261917836</v>
      </c>
      <c r="AB244" s="6">
        <v>674.54633963835647</v>
      </c>
      <c r="AC244" s="6">
        <v>917.73390599437312</v>
      </c>
      <c r="AD244" s="6">
        <v>903.05274279037155</v>
      </c>
      <c r="AE244" s="6">
        <v>276.18508649959557</v>
      </c>
      <c r="AF244" s="6">
        <v>1433.1762450553872</v>
      </c>
      <c r="AG244" s="6">
        <v>254.24645695890408</v>
      </c>
      <c r="AH244" s="6">
        <v>926.23006246575369</v>
      </c>
      <c r="AI244" s="6">
        <v>1559.0878976712329</v>
      </c>
      <c r="AJ244" s="6">
        <v>733.44716449315104</v>
      </c>
      <c r="AK244" s="6">
        <v>917.09105111717759</v>
      </c>
      <c r="AL244" s="6">
        <v>1074.6692025951747</v>
      </c>
      <c r="AM244" s="6">
        <v>286.261240837483</v>
      </c>
      <c r="AN244" s="6">
        <v>1194.9900870392057</v>
      </c>
      <c r="AO244" s="6">
        <v>16863.179767408226</v>
      </c>
      <c r="AP244" s="6">
        <v>9111.250492760204</v>
      </c>
      <c r="AQ244" s="6">
        <v>7751.9292746480214</v>
      </c>
      <c r="AR244" s="6">
        <v>2633.1704947072899</v>
      </c>
      <c r="AS244" s="6">
        <v>1465.2001810372412</v>
      </c>
      <c r="AT244" s="6">
        <v>1623.4802242602389</v>
      </c>
      <c r="AU244" s="6">
        <v>1700.1744642018759</v>
      </c>
      <c r="AV244" s="6">
        <v>7422.0253642066455</v>
      </c>
      <c r="AW244" s="6">
        <v>329.90391044137687</v>
      </c>
      <c r="AX244" s="27">
        <v>4.2256032000000019</v>
      </c>
      <c r="AY244" s="27">
        <v>4.4795385479452063</v>
      </c>
      <c r="AZ244">
        <v>193</v>
      </c>
      <c r="BA244" s="9">
        <v>6</v>
      </c>
      <c r="BB244" s="4">
        <v>86</v>
      </c>
      <c r="BC244" s="9">
        <v>5</v>
      </c>
      <c r="BD244" s="9">
        <v>3</v>
      </c>
      <c r="BE244" s="4">
        <v>107</v>
      </c>
      <c r="BF244" s="9">
        <v>7</v>
      </c>
      <c r="BG244" s="9">
        <v>8</v>
      </c>
      <c r="BH244" s="24">
        <v>440.58207096986303</v>
      </c>
      <c r="BI244" s="24">
        <v>293.9680002735056</v>
      </c>
      <c r="BJ244" s="9">
        <v>6</v>
      </c>
      <c r="BK244" s="30">
        <v>34.242185561643815</v>
      </c>
      <c r="BL244" s="15">
        <v>4.2243956328767123</v>
      </c>
      <c r="BM244" s="15">
        <v>6560.684447123982</v>
      </c>
      <c r="BN244" s="36">
        <v>107</v>
      </c>
      <c r="BO244" s="9">
        <v>0</v>
      </c>
      <c r="BP244" s="20">
        <v>1.1815732546085564</v>
      </c>
      <c r="BQ244" s="20">
        <v>72.447937146243191</v>
      </c>
    </row>
    <row r="245" spans="1:69" x14ac:dyDescent="0.25">
      <c r="A245" s="43">
        <v>40939</v>
      </c>
      <c r="B245" s="17">
        <v>2012</v>
      </c>
      <c r="C245" s="4">
        <v>1</v>
      </c>
      <c r="D245" s="4">
        <v>3</v>
      </c>
      <c r="E245" s="5">
        <v>0.55000000000000004</v>
      </c>
      <c r="F245" s="5">
        <v>0.6</v>
      </c>
      <c r="G245" s="10">
        <v>1.5013698630137133</v>
      </c>
      <c r="H245" s="17">
        <v>86</v>
      </c>
      <c r="I245" s="9">
        <v>134</v>
      </c>
      <c r="J245" s="14">
        <v>1.558139534883721</v>
      </c>
      <c r="K245" s="5">
        <v>0.29777777777777775</v>
      </c>
      <c r="L245" s="21">
        <v>93.642487110544792</v>
      </c>
      <c r="M245" s="9">
        <v>24</v>
      </c>
      <c r="N245" s="9">
        <v>28</v>
      </c>
      <c r="O245" s="9">
        <v>11</v>
      </c>
      <c r="P245" s="9">
        <v>34</v>
      </c>
      <c r="Q245" s="20">
        <v>37.784593095890429</v>
      </c>
      <c r="R245" s="20">
        <v>50.895304537584074</v>
      </c>
      <c r="S245" s="20">
        <v>18.850392581917816</v>
      </c>
      <c r="T245" s="6">
        <v>8053.2538915068526</v>
      </c>
      <c r="U245" s="6">
        <v>937.16730739726108</v>
      </c>
      <c r="V245" s="6">
        <v>1341.1193033293148</v>
      </c>
      <c r="W245" s="6">
        <v>2407.7013269917811</v>
      </c>
      <c r="X245" s="6">
        <v>679.59023789589025</v>
      </c>
      <c r="Y245" s="6">
        <v>4562.0103306871288</v>
      </c>
      <c r="Z245" s="6">
        <v>1964.7988409863024</v>
      </c>
      <c r="AA245" s="6">
        <v>559.84834991342484</v>
      </c>
      <c r="AB245" s="6">
        <v>640.91334778520581</v>
      </c>
      <c r="AC245" s="6">
        <v>843.92329002682607</v>
      </c>
      <c r="AD245" s="6">
        <v>875.14369447579054</v>
      </c>
      <c r="AE245" s="6">
        <v>252.40025276678782</v>
      </c>
      <c r="AF245" s="6">
        <v>1194.0933014155282</v>
      </c>
      <c r="AG245" s="6">
        <v>237.10353849863009</v>
      </c>
      <c r="AH245" s="6">
        <v>890.84988037260337</v>
      </c>
      <c r="AI245" s="6">
        <v>1463.2153275616442</v>
      </c>
      <c r="AJ245" s="6">
        <v>713.87312429589076</v>
      </c>
      <c r="AK245" s="6">
        <v>882.71409884183606</v>
      </c>
      <c r="AL245" s="6">
        <v>1046.1138192026906</v>
      </c>
      <c r="AM245" s="6">
        <v>278.43570418677263</v>
      </c>
      <c r="AN245" s="6">
        <v>1097.7782484974693</v>
      </c>
      <c r="AO245" s="6">
        <v>15461.023608317817</v>
      </c>
      <c r="AP245" s="6">
        <v>8607.1417277176915</v>
      </c>
      <c r="AQ245" s="6">
        <v>6853.8818806001264</v>
      </c>
      <c r="AR245" s="6">
        <v>2610.0684977439228</v>
      </c>
      <c r="AS245" s="6">
        <v>1419.676125267536</v>
      </c>
      <c r="AT245" s="6">
        <v>1593.5766816979731</v>
      </c>
      <c r="AU245" s="6">
        <v>1684.0050404189196</v>
      </c>
      <c r="AV245" s="6">
        <v>7307.3263451283519</v>
      </c>
      <c r="AW245" s="6">
        <v>-453.44446452822649</v>
      </c>
      <c r="AX245" s="27">
        <v>3.9729793643835638</v>
      </c>
      <c r="AY245" s="27">
        <v>4.3141711506849321</v>
      </c>
      <c r="AZ245">
        <v>183</v>
      </c>
      <c r="BA245" s="9">
        <v>6</v>
      </c>
      <c r="BB245" s="4">
        <v>86</v>
      </c>
      <c r="BC245" s="9">
        <v>5</v>
      </c>
      <c r="BD245" s="9">
        <v>3</v>
      </c>
      <c r="BE245" s="4">
        <v>97</v>
      </c>
      <c r="BF245" s="9">
        <v>5</v>
      </c>
      <c r="BG245" s="9">
        <v>7</v>
      </c>
      <c r="BH245" s="24">
        <v>411.9451970434406</v>
      </c>
      <c r="BI245" s="24">
        <v>243.89285409518408</v>
      </c>
      <c r="BJ245" s="9">
        <v>6</v>
      </c>
      <c r="BK245" s="30">
        <v>31.561782575342441</v>
      </c>
      <c r="BL245" s="15">
        <v>4.2111267989041101</v>
      </c>
      <c r="BM245" s="15">
        <v>6417.0136388654009</v>
      </c>
      <c r="BN245" s="36">
        <v>107</v>
      </c>
      <c r="BO245" s="9">
        <v>0</v>
      </c>
      <c r="BP245" s="20">
        <v>1.0680796810355493</v>
      </c>
      <c r="BQ245" s="20">
        <v>64.054970846730157</v>
      </c>
    </row>
    <row r="246" spans="1:69" x14ac:dyDescent="0.25">
      <c r="A246" s="43">
        <v>40938</v>
      </c>
      <c r="B246" s="17">
        <v>2012</v>
      </c>
      <c r="C246" s="4">
        <v>1</v>
      </c>
      <c r="D246" s="4">
        <v>2</v>
      </c>
      <c r="E246" s="5">
        <v>0.55000000000000004</v>
      </c>
      <c r="F246" s="5">
        <v>0.6</v>
      </c>
      <c r="G246" s="10">
        <v>1.498630136986316</v>
      </c>
      <c r="H246" s="17">
        <v>79</v>
      </c>
      <c r="I246" s="9">
        <v>129</v>
      </c>
      <c r="J246" s="14">
        <v>1.6329113924050633</v>
      </c>
      <c r="K246" s="5">
        <v>0.28666666666666668</v>
      </c>
      <c r="L246" s="21">
        <v>101.4081029859546</v>
      </c>
      <c r="M246" s="9">
        <v>23</v>
      </c>
      <c r="N246" s="9">
        <v>28</v>
      </c>
      <c r="O246" s="9">
        <v>11</v>
      </c>
      <c r="P246" s="9">
        <v>36</v>
      </c>
      <c r="Q246" s="20">
        <v>38.623031593875922</v>
      </c>
      <c r="R246" s="20">
        <v>53.777061961643859</v>
      </c>
      <c r="S246" s="20">
        <v>17.346281523287683</v>
      </c>
      <c r="T246" s="6">
        <v>8011.2401358904135</v>
      </c>
      <c r="U246" s="6">
        <v>906.61228191780867</v>
      </c>
      <c r="V246" s="6">
        <v>1419.5621114038356</v>
      </c>
      <c r="W246" s="6">
        <v>2549.832120986302</v>
      </c>
      <c r="X246" s="6">
        <v>716.93078731397259</v>
      </c>
      <c r="Y246" s="6">
        <v>4231.5273981041128</v>
      </c>
      <c r="Z246" s="6">
        <v>1969.7746112876721</v>
      </c>
      <c r="AA246" s="6">
        <v>591.54768157808246</v>
      </c>
      <c r="AB246" s="6">
        <v>624.46613483835654</v>
      </c>
      <c r="AC246" s="6">
        <v>891.02794910672969</v>
      </c>
      <c r="AD246" s="6">
        <v>908.39560767216813</v>
      </c>
      <c r="AE246" s="6">
        <v>271.00689747408222</v>
      </c>
      <c r="AF246" s="6">
        <v>1115.3579734511313</v>
      </c>
      <c r="AG246" s="6">
        <v>238.55514859726023</v>
      </c>
      <c r="AH246" s="6">
        <v>839.42468330958934</v>
      </c>
      <c r="AI246" s="6">
        <v>1487.7943251780823</v>
      </c>
      <c r="AJ246" s="6">
        <v>674.03865915616473</v>
      </c>
      <c r="AK246" s="6">
        <v>866.47968819982657</v>
      </c>
      <c r="AL246" s="6">
        <v>1031.1953172029164</v>
      </c>
      <c r="AM246" s="6">
        <v>257.1257562103408</v>
      </c>
      <c r="AN246" s="6">
        <v>1085.0120546280132</v>
      </c>
      <c r="AO246" s="6">
        <v>15343.45366175343</v>
      </c>
      <c r="AP246" s="6">
        <v>8911.5562355701732</v>
      </c>
      <c r="AQ246" s="6">
        <v>6431.8974261832573</v>
      </c>
      <c r="AR246" s="6">
        <v>2616.3541096434742</v>
      </c>
      <c r="AS246" s="6">
        <v>1405.1754779684943</v>
      </c>
      <c r="AT246" s="6">
        <v>1591.8785474305478</v>
      </c>
      <c r="AU246" s="6">
        <v>1697.7196332145118</v>
      </c>
      <c r="AV246" s="6">
        <v>7311.1277682570289</v>
      </c>
      <c r="AW246" s="6">
        <v>-879.23034207377168</v>
      </c>
      <c r="AX246" s="27">
        <v>4.195793095890413</v>
      </c>
      <c r="AY246" s="27">
        <v>4.6663134657534258</v>
      </c>
      <c r="AZ246">
        <v>177</v>
      </c>
      <c r="BA246" s="9">
        <v>6</v>
      </c>
      <c r="BB246" s="4">
        <v>79</v>
      </c>
      <c r="BC246" s="9">
        <v>5</v>
      </c>
      <c r="BD246" s="9">
        <v>3</v>
      </c>
      <c r="BE246" s="4">
        <v>98</v>
      </c>
      <c r="BF246" s="9">
        <v>6</v>
      </c>
      <c r="BG246" s="9">
        <v>7</v>
      </c>
      <c r="BH246" s="24">
        <v>474.56455895737821</v>
      </c>
      <c r="BI246" s="24">
        <v>274.64893780906874</v>
      </c>
      <c r="BJ246" s="9">
        <v>5</v>
      </c>
      <c r="BK246" s="30">
        <v>32.646327958904088</v>
      </c>
      <c r="BL246" s="15">
        <v>4.3641973271232883</v>
      </c>
      <c r="BM246" s="15">
        <v>6582.5063335761661</v>
      </c>
      <c r="BN246" s="36">
        <v>107</v>
      </c>
      <c r="BO246" s="9">
        <v>0</v>
      </c>
      <c r="BP246" s="20">
        <v>0.97711982339847059</v>
      </c>
      <c r="BQ246" s="20">
        <v>60.111190898908944</v>
      </c>
    </row>
    <row r="247" spans="1:69" x14ac:dyDescent="0.25">
      <c r="A247" s="43">
        <v>40937</v>
      </c>
      <c r="B247" s="17">
        <v>2012</v>
      </c>
      <c r="C247" s="4">
        <v>1</v>
      </c>
      <c r="D247" s="4">
        <v>1</v>
      </c>
      <c r="E247" s="5">
        <v>0.55000000000000004</v>
      </c>
      <c r="F247" s="5">
        <v>0.64</v>
      </c>
      <c r="G247" s="10">
        <v>1.4958904109589186</v>
      </c>
      <c r="H247" s="17">
        <v>86</v>
      </c>
      <c r="I247" s="9">
        <v>145</v>
      </c>
      <c r="J247" s="14">
        <v>1.6860465116279071</v>
      </c>
      <c r="K247" s="5">
        <v>0.32222222222222224</v>
      </c>
      <c r="L247" s="21">
        <v>102.74355330487418</v>
      </c>
      <c r="M247" s="9">
        <v>25</v>
      </c>
      <c r="N247" s="9">
        <v>33</v>
      </c>
      <c r="O247" s="9">
        <v>13</v>
      </c>
      <c r="P247" s="9">
        <v>38</v>
      </c>
      <c r="Q247" s="20">
        <v>36.908775342465766</v>
      </c>
      <c r="R247" s="20">
        <v>46.688710138672306</v>
      </c>
      <c r="S247" s="20">
        <v>19.304961534246587</v>
      </c>
      <c r="T247" s="6">
        <v>8835.9455842191801</v>
      </c>
      <c r="U247" s="6">
        <v>975.78272964383632</v>
      </c>
      <c r="V247" s="6">
        <v>1478.410035761096</v>
      </c>
      <c r="W247" s="6">
        <v>2562.0149677808226</v>
      </c>
      <c r="X247" s="6">
        <v>742.95772409687663</v>
      </c>
      <c r="Y247" s="6">
        <v>5028.3455862242217</v>
      </c>
      <c r="Z247" s="6">
        <v>2140.7089698630143</v>
      </c>
      <c r="AA247" s="6">
        <v>606.95323180273999</v>
      </c>
      <c r="AB247" s="6">
        <v>733.58853830137036</v>
      </c>
      <c r="AC247" s="6">
        <v>902.98420140577821</v>
      </c>
      <c r="AD247" s="6">
        <v>875.09180307870361</v>
      </c>
      <c r="AE247" s="6">
        <v>284.12004791474266</v>
      </c>
      <c r="AF247" s="6">
        <v>1419.0546875679006</v>
      </c>
      <c r="AG247" s="6">
        <v>247.06899271232871</v>
      </c>
      <c r="AH247" s="6">
        <v>945.40444931506863</v>
      </c>
      <c r="AI247" s="6">
        <v>1617.2405926027402</v>
      </c>
      <c r="AJ247" s="6">
        <v>753.87379200000044</v>
      </c>
      <c r="AK247" s="6">
        <v>1005.9885424497996</v>
      </c>
      <c r="AL247" s="6">
        <v>1030.9517585586909</v>
      </c>
      <c r="AM247" s="6">
        <v>285.92663100843441</v>
      </c>
      <c r="AN247" s="6">
        <v>1240.7208946132127</v>
      </c>
      <c r="AO247" s="6">
        <v>16856.566880460279</v>
      </c>
      <c r="AP247" s="6">
        <v>9168.445712054945</v>
      </c>
      <c r="AQ247" s="6">
        <v>7688.1211684053342</v>
      </c>
      <c r="AR247" s="6">
        <v>2632.9095768804627</v>
      </c>
      <c r="AS247" s="6">
        <v>1430.4263031177506</v>
      </c>
      <c r="AT247" s="6">
        <v>1607.856310957108</v>
      </c>
      <c r="AU247" s="6">
        <v>1712.602656827019</v>
      </c>
      <c r="AV247" s="6">
        <v>7383.7948477823402</v>
      </c>
      <c r="AW247" s="6">
        <v>304.32632062299399</v>
      </c>
      <c r="AX247" s="27">
        <v>4.1788258520547963</v>
      </c>
      <c r="AY247" s="27">
        <v>4.634779739726028</v>
      </c>
      <c r="AZ247">
        <v>195</v>
      </c>
      <c r="BA247" s="9">
        <v>7</v>
      </c>
      <c r="BB247" s="4">
        <v>86</v>
      </c>
      <c r="BC247" s="9">
        <v>5</v>
      </c>
      <c r="BD247" s="9">
        <v>3</v>
      </c>
      <c r="BE247" s="4">
        <v>109</v>
      </c>
      <c r="BF247" s="9">
        <v>6</v>
      </c>
      <c r="BG247" s="9">
        <v>8</v>
      </c>
      <c r="BH247" s="24">
        <v>444.96583512919028</v>
      </c>
      <c r="BI247" s="24">
        <v>264.86921773935001</v>
      </c>
      <c r="BJ247" s="9">
        <v>6</v>
      </c>
      <c r="BK247" s="30">
        <v>31.307742794520525</v>
      </c>
      <c r="BL247" s="15">
        <v>4.4122054487671241</v>
      </c>
      <c r="BM247" s="15">
        <v>6574.386190922587</v>
      </c>
      <c r="BN247" s="36">
        <v>107</v>
      </c>
      <c r="BO247" s="9">
        <v>0</v>
      </c>
      <c r="BP247" s="20">
        <v>1.1694051650054431</v>
      </c>
      <c r="BQ247" s="20">
        <v>71.851599704722744</v>
      </c>
    </row>
    <row r="248" spans="1:69" x14ac:dyDescent="0.25">
      <c r="A248" s="43">
        <v>40936</v>
      </c>
      <c r="B248" s="17">
        <v>2012</v>
      </c>
      <c r="C248" s="4">
        <v>1</v>
      </c>
      <c r="D248" s="4">
        <v>7</v>
      </c>
      <c r="E248" s="5">
        <v>0.55000000000000004</v>
      </c>
      <c r="F248" s="5">
        <v>0.95</v>
      </c>
      <c r="G248" s="10">
        <v>1.4931506849315213</v>
      </c>
      <c r="H248" s="17">
        <v>130</v>
      </c>
      <c r="I248" s="9">
        <v>212</v>
      </c>
      <c r="J248" s="14">
        <v>1.6307692307692307</v>
      </c>
      <c r="K248" s="5">
        <v>0.47111111111111109</v>
      </c>
      <c r="L248" s="21">
        <v>96.650404868282436</v>
      </c>
      <c r="M248" s="9">
        <v>37</v>
      </c>
      <c r="N248" s="9">
        <v>44</v>
      </c>
      <c r="O248" s="9">
        <v>18</v>
      </c>
      <c r="P248" s="9">
        <v>57</v>
      </c>
      <c r="Q248" s="20">
        <v>38.908115839675311</v>
      </c>
      <c r="R248" s="20">
        <v>49.657023693150705</v>
      </c>
      <c r="S248" s="20">
        <v>17.349457481182419</v>
      </c>
      <c r="T248" s="6">
        <v>12564.552632876717</v>
      </c>
      <c r="U248" s="6">
        <v>1421.9642815068503</v>
      </c>
      <c r="V248" s="6">
        <v>2125.8689304328764</v>
      </c>
      <c r="W248" s="6">
        <v>2392.7774833972612</v>
      </c>
      <c r="X248" s="6">
        <v>1165.2989799452052</v>
      </c>
      <c r="Y248" s="6">
        <v>8302.5715206082241</v>
      </c>
      <c r="Z248" s="6">
        <v>3151.5573830137005</v>
      </c>
      <c r="AA248" s="6">
        <v>893.82642647671264</v>
      </c>
      <c r="AB248" s="6">
        <v>988.91907642739784</v>
      </c>
      <c r="AC248" s="6">
        <v>1343.1226874624429</v>
      </c>
      <c r="AD248" s="6">
        <v>900.24760867167527</v>
      </c>
      <c r="AE248" s="6">
        <v>388.61546957218485</v>
      </c>
      <c r="AF248" s="6">
        <v>2402.3171202115086</v>
      </c>
      <c r="AG248" s="6">
        <v>377.40574553424653</v>
      </c>
      <c r="AH248" s="6">
        <v>1396.3135473972609</v>
      </c>
      <c r="AI248" s="6">
        <v>2347.8857117808225</v>
      </c>
      <c r="AJ248" s="6">
        <v>1049.2610209315073</v>
      </c>
      <c r="AK248" s="6">
        <v>1458.9939949350105</v>
      </c>
      <c r="AL248" s="6">
        <v>1070.5119718623814</v>
      </c>
      <c r="AM248" s="6">
        <v>429.07266189638756</v>
      </c>
      <c r="AN248" s="6">
        <v>2212.2873969500574</v>
      </c>
      <c r="AO248" s="6">
        <v>24191.68582594522</v>
      </c>
      <c r="AP248" s="6">
        <v>11274.509788175425</v>
      </c>
      <c r="AQ248" s="6">
        <v>12917.17603776979</v>
      </c>
      <c r="AR248" s="6">
        <v>2736.8028303184847</v>
      </c>
      <c r="AS248" s="6">
        <v>1792.2213363625297</v>
      </c>
      <c r="AT248" s="6">
        <v>1801.8888553632905</v>
      </c>
      <c r="AU248" s="6">
        <v>1922.7913709901954</v>
      </c>
      <c r="AV248" s="6">
        <v>8253.7043930345008</v>
      </c>
      <c r="AW248" s="6">
        <v>4663.4716447352948</v>
      </c>
      <c r="AX248" s="27">
        <v>3.9345507945205496</v>
      </c>
      <c r="AY248" s="27">
        <v>4.4382111301369873</v>
      </c>
      <c r="AZ248">
        <v>286</v>
      </c>
      <c r="BA248" s="9">
        <v>9</v>
      </c>
      <c r="BB248" s="4">
        <v>130</v>
      </c>
      <c r="BC248" s="9">
        <v>8</v>
      </c>
      <c r="BD248" s="9">
        <v>5</v>
      </c>
      <c r="BE248" s="4">
        <v>156</v>
      </c>
      <c r="BF248" s="9">
        <v>9</v>
      </c>
      <c r="BG248" s="9">
        <v>11</v>
      </c>
      <c r="BH248" s="24">
        <v>568.39453937753433</v>
      </c>
      <c r="BI248" s="24">
        <v>337.43407252644914</v>
      </c>
      <c r="BJ248" s="9">
        <v>9</v>
      </c>
      <c r="BK248" s="30">
        <v>33.309605958904086</v>
      </c>
      <c r="BL248" s="15">
        <v>4.3026367835616437</v>
      </c>
      <c r="BM248" s="15">
        <v>6552.9793281861057</v>
      </c>
      <c r="BN248" s="36">
        <v>108</v>
      </c>
      <c r="BO248" s="9">
        <v>0</v>
      </c>
      <c r="BP248" s="20">
        <v>1.9711913300580062</v>
      </c>
      <c r="BQ248" s="20">
        <v>119.60348183120176</v>
      </c>
    </row>
    <row r="249" spans="1:69" x14ac:dyDescent="0.25">
      <c r="A249" s="43">
        <v>40935</v>
      </c>
      <c r="B249" s="17">
        <v>2012</v>
      </c>
      <c r="C249" s="4">
        <v>1</v>
      </c>
      <c r="D249" s="4">
        <v>6</v>
      </c>
      <c r="E249" s="5">
        <v>0.55000000000000004</v>
      </c>
      <c r="F249" s="5">
        <v>1</v>
      </c>
      <c r="G249" s="10">
        <v>1.4904109589041239</v>
      </c>
      <c r="H249" s="17">
        <v>131</v>
      </c>
      <c r="I249" s="9">
        <v>239</v>
      </c>
      <c r="J249" s="14">
        <v>1.8244274809160306</v>
      </c>
      <c r="K249" s="5">
        <v>0.53111111111111109</v>
      </c>
      <c r="L249" s="21">
        <v>110.00581574819621</v>
      </c>
      <c r="M249" s="9">
        <v>41</v>
      </c>
      <c r="N249" s="9">
        <v>53</v>
      </c>
      <c r="O249" s="9">
        <v>20</v>
      </c>
      <c r="P249" s="9">
        <v>61</v>
      </c>
      <c r="Q249" s="20">
        <v>37.9064253803556</v>
      </c>
      <c r="R249" s="20">
        <v>51.688490398027419</v>
      </c>
      <c r="S249" s="20">
        <v>18.427054175126891</v>
      </c>
      <c r="T249" s="6">
        <v>14410.761863013704</v>
      </c>
      <c r="U249" s="6">
        <v>1611.8560383561655</v>
      </c>
      <c r="V249" s="6">
        <v>2361.5074675726028</v>
      </c>
      <c r="W249" s="6">
        <v>2343.6756658849322</v>
      </c>
      <c r="X249" s="6">
        <v>1179.7043099178081</v>
      </c>
      <c r="Y249" s="6">
        <v>10137.730457994527</v>
      </c>
      <c r="Z249" s="6">
        <v>3563.2039857534264</v>
      </c>
      <c r="AA249" s="6">
        <v>1033.7698079605484</v>
      </c>
      <c r="AB249" s="6">
        <v>1124.0503046827403</v>
      </c>
      <c r="AC249" s="6">
        <v>1430.9810967258136</v>
      </c>
      <c r="AD249" s="6">
        <v>920.00599141859561</v>
      </c>
      <c r="AE249" s="6">
        <v>444.38787925841285</v>
      </c>
      <c r="AF249" s="6">
        <v>2925.649130993892</v>
      </c>
      <c r="AG249" s="6">
        <v>430.99265233972596</v>
      </c>
      <c r="AH249" s="6">
        <v>1558.0421786301374</v>
      </c>
      <c r="AI249" s="6">
        <v>2793.5875006027395</v>
      </c>
      <c r="AJ249" s="6">
        <v>1207.0828342356172</v>
      </c>
      <c r="AK249" s="6">
        <v>1562.8236329387614</v>
      </c>
      <c r="AL249" s="6">
        <v>1057.6923655314451</v>
      </c>
      <c r="AM249" s="6">
        <v>423.24206124006469</v>
      </c>
      <c r="AN249" s="6">
        <v>2945.9471060979486</v>
      </c>
      <c r="AO249" s="6">
        <v>27733.347165574804</v>
      </c>
      <c r="AP249" s="6">
        <v>11724.020470488438</v>
      </c>
      <c r="AQ249" s="6">
        <v>16009.326695086367</v>
      </c>
      <c r="AR249" s="6">
        <v>2745.8477515812842</v>
      </c>
      <c r="AS249" s="6">
        <v>1830.3806120759643</v>
      </c>
      <c r="AT249" s="6">
        <v>1820.5340805703722</v>
      </c>
      <c r="AU249" s="6">
        <v>1949.3331524675236</v>
      </c>
      <c r="AV249" s="6">
        <v>8346.0955966951442</v>
      </c>
      <c r="AW249" s="6">
        <v>7663.2310983912212</v>
      </c>
      <c r="AX249" s="27">
        <v>4.3349968109589065</v>
      </c>
      <c r="AY249" s="27">
        <v>4.3085717260273988</v>
      </c>
      <c r="AZ249">
        <v>306</v>
      </c>
      <c r="BA249" s="9">
        <v>10</v>
      </c>
      <c r="BB249" s="4">
        <v>131</v>
      </c>
      <c r="BC249" s="9">
        <v>7</v>
      </c>
      <c r="BD249" s="9">
        <v>6</v>
      </c>
      <c r="BE249" s="4">
        <v>175</v>
      </c>
      <c r="BF249" s="9">
        <v>10</v>
      </c>
      <c r="BG249" s="9">
        <v>12</v>
      </c>
      <c r="BH249" s="24">
        <v>583.99646384640801</v>
      </c>
      <c r="BI249" s="24">
        <v>351.41856733064049</v>
      </c>
      <c r="BJ249" s="9">
        <v>11</v>
      </c>
      <c r="BK249" s="30">
        <v>31.381140383561622</v>
      </c>
      <c r="BL249" s="15">
        <v>4.5782428449315082</v>
      </c>
      <c r="BM249" s="15">
        <v>6518.0522240999999</v>
      </c>
      <c r="BN249" s="36">
        <v>108</v>
      </c>
      <c r="BO249" s="9">
        <v>0</v>
      </c>
      <c r="BP249" s="20">
        <v>2.45615195224934</v>
      </c>
      <c r="BQ249" s="20">
        <v>148.23450643598488</v>
      </c>
    </row>
    <row r="250" spans="1:69" x14ac:dyDescent="0.25">
      <c r="A250" s="43">
        <v>40934</v>
      </c>
      <c r="B250" s="17">
        <v>2012</v>
      </c>
      <c r="C250" s="4">
        <v>1</v>
      </c>
      <c r="D250" s="4">
        <v>5</v>
      </c>
      <c r="E250" s="5">
        <v>0.55000000000000004</v>
      </c>
      <c r="F250" s="5">
        <v>0.82</v>
      </c>
      <c r="G250" s="10">
        <v>1.4876712328767265</v>
      </c>
      <c r="H250" s="17">
        <v>111</v>
      </c>
      <c r="I250" s="9">
        <v>185</v>
      </c>
      <c r="J250" s="14">
        <v>1.6666666666666667</v>
      </c>
      <c r="K250" s="5">
        <v>0.41111111111111109</v>
      </c>
      <c r="L250" s="21">
        <v>101.96742053461683</v>
      </c>
      <c r="M250" s="9">
        <v>34</v>
      </c>
      <c r="N250" s="9">
        <v>42</v>
      </c>
      <c r="O250" s="9">
        <v>17</v>
      </c>
      <c r="P250" s="9">
        <v>50</v>
      </c>
      <c r="Q250" s="20">
        <v>36.576267570295613</v>
      </c>
      <c r="R250" s="20">
        <v>45.824543767929114</v>
      </c>
      <c r="S250" s="20">
        <v>17.759687959232885</v>
      </c>
      <c r="T250" s="6">
        <v>11318.383679342469</v>
      </c>
      <c r="U250" s="6">
        <v>1306.4355844657541</v>
      </c>
      <c r="V250" s="6">
        <v>1932.6738694487669</v>
      </c>
      <c r="W250" s="6">
        <v>2485.791485654795</v>
      </c>
      <c r="X250" s="6">
        <v>996.25597718794506</v>
      </c>
      <c r="Y250" s="6">
        <v>7210.0979315167178</v>
      </c>
      <c r="Z250" s="6">
        <v>2779.7963353424666</v>
      </c>
      <c r="AA250" s="6">
        <v>779.0172440547949</v>
      </c>
      <c r="AB250" s="6">
        <v>887.98439796164416</v>
      </c>
      <c r="AC250" s="6">
        <v>1203.862062938427</v>
      </c>
      <c r="AD250" s="6">
        <v>859.72595218891843</v>
      </c>
      <c r="AE250" s="6">
        <v>366.52478454997544</v>
      </c>
      <c r="AF250" s="6">
        <v>2016.6851776815854</v>
      </c>
      <c r="AG250" s="6">
        <v>333.29479167123282</v>
      </c>
      <c r="AH250" s="6">
        <v>1184.8947147397264</v>
      </c>
      <c r="AI250" s="6">
        <v>1986.7936934246577</v>
      </c>
      <c r="AJ250" s="6">
        <v>953.07302926027421</v>
      </c>
      <c r="AK250" s="6">
        <v>1282.7405974709502</v>
      </c>
      <c r="AL250" s="6">
        <v>1073.1469610687645</v>
      </c>
      <c r="AM250" s="6">
        <v>375.10826278432421</v>
      </c>
      <c r="AN250" s="6">
        <v>1727.0604077718517</v>
      </c>
      <c r="AO250" s="6">
        <v>21529.67347026302</v>
      </c>
      <c r="AP250" s="6">
        <v>10575.829953292865</v>
      </c>
      <c r="AQ250" s="6">
        <v>10953.843516970155</v>
      </c>
      <c r="AR250" s="6">
        <v>2675.2166304098228</v>
      </c>
      <c r="AS250" s="6">
        <v>1678.0192135975349</v>
      </c>
      <c r="AT250" s="6">
        <v>1741.3867675434099</v>
      </c>
      <c r="AU250" s="6">
        <v>1821.5297734321466</v>
      </c>
      <c r="AV250" s="6">
        <v>7916.1523849829136</v>
      </c>
      <c r="AW250" s="6">
        <v>3037.6911319872415</v>
      </c>
      <c r="AX250" s="27">
        <v>4.1527370958904131</v>
      </c>
      <c r="AY250" s="27">
        <v>4.3350467671232895</v>
      </c>
      <c r="AZ250">
        <v>254</v>
      </c>
      <c r="BA250" s="9">
        <v>8</v>
      </c>
      <c r="BB250" s="4">
        <v>111</v>
      </c>
      <c r="BC250" s="9">
        <v>6</v>
      </c>
      <c r="BD250" s="9">
        <v>4</v>
      </c>
      <c r="BE250" s="4">
        <v>143</v>
      </c>
      <c r="BF250" s="9">
        <v>9</v>
      </c>
      <c r="BG250" s="9">
        <v>10</v>
      </c>
      <c r="BH250" s="24">
        <v>487.81273263887448</v>
      </c>
      <c r="BI250" s="24">
        <v>322.88212023684684</v>
      </c>
      <c r="BJ250" s="9">
        <v>8</v>
      </c>
      <c r="BK250" s="30">
        <v>31.58165682191779</v>
      </c>
      <c r="BL250" s="15">
        <v>4.2936053227397268</v>
      </c>
      <c r="BM250" s="15">
        <v>6558.8377032403359</v>
      </c>
      <c r="BN250" s="36">
        <v>108</v>
      </c>
      <c r="BO250" s="9">
        <v>1</v>
      </c>
      <c r="BP250" s="20">
        <v>1.670089124412776</v>
      </c>
      <c r="BQ250" s="20">
        <v>101.42447700898292</v>
      </c>
    </row>
    <row r="251" spans="1:69" x14ac:dyDescent="0.25">
      <c r="A251" s="43">
        <v>40933</v>
      </c>
      <c r="B251" s="17">
        <v>2012</v>
      </c>
      <c r="C251" s="4">
        <v>1</v>
      </c>
      <c r="D251" s="4">
        <v>4</v>
      </c>
      <c r="E251" s="5">
        <v>0.55000000000000004</v>
      </c>
      <c r="F251" s="5">
        <v>0.76</v>
      </c>
      <c r="G251" s="10">
        <v>1.4849315068493292</v>
      </c>
      <c r="H251" s="17">
        <v>100</v>
      </c>
      <c r="I251" s="9">
        <v>176</v>
      </c>
      <c r="J251" s="14">
        <v>1.76</v>
      </c>
      <c r="K251" s="5">
        <v>0.39111111111111113</v>
      </c>
      <c r="L251" s="21">
        <v>105.10341701260279</v>
      </c>
      <c r="M251" s="9">
        <v>32</v>
      </c>
      <c r="N251" s="9">
        <v>39</v>
      </c>
      <c r="O251" s="9">
        <v>15</v>
      </c>
      <c r="P251" s="9">
        <v>46</v>
      </c>
      <c r="Q251" s="20">
        <v>36.250843400347307</v>
      </c>
      <c r="R251" s="20">
        <v>52.799274629260296</v>
      </c>
      <c r="S251" s="20">
        <v>18.939745770196556</v>
      </c>
      <c r="T251" s="6">
        <v>10510.341701260279</v>
      </c>
      <c r="U251" s="6">
        <v>1126.6289868493157</v>
      </c>
      <c r="V251" s="6">
        <v>1787.7715037141918</v>
      </c>
      <c r="W251" s="6">
        <v>2475.912184767124</v>
      </c>
      <c r="X251" s="6">
        <v>872.52688616153421</v>
      </c>
      <c r="Y251" s="6">
        <v>6500.7601134667439</v>
      </c>
      <c r="Z251" s="6">
        <v>2573.8098814246587</v>
      </c>
      <c r="AA251" s="6">
        <v>791.98911943890448</v>
      </c>
      <c r="AB251" s="6">
        <v>871.22830542904148</v>
      </c>
      <c r="AC251" s="6">
        <v>1112.5588486404172</v>
      </c>
      <c r="AD251" s="6">
        <v>905.56314124000085</v>
      </c>
      <c r="AE251" s="6">
        <v>335.13155641668448</v>
      </c>
      <c r="AF251" s="6">
        <v>1883.7737599955021</v>
      </c>
      <c r="AG251" s="6">
        <v>300.86029045479444</v>
      </c>
      <c r="AH251" s="6">
        <v>1141.2814413150688</v>
      </c>
      <c r="AI251" s="6">
        <v>1931.3475533150686</v>
      </c>
      <c r="AJ251" s="6">
        <v>869.02442012054837</v>
      </c>
      <c r="AK251" s="6">
        <v>1183.1647795415934</v>
      </c>
      <c r="AL251" s="6">
        <v>1018.4635475958131</v>
      </c>
      <c r="AM251" s="6">
        <v>348.00657122754103</v>
      </c>
      <c r="AN251" s="6">
        <v>1692.8788068405333</v>
      </c>
      <c r="AO251" s="6">
        <v>20116.511699607683</v>
      </c>
      <c r="AP251" s="6">
        <v>10039.0990193049</v>
      </c>
      <c r="AQ251" s="6">
        <v>10077.412680302779</v>
      </c>
      <c r="AR251" s="6">
        <v>2665.6571162221676</v>
      </c>
      <c r="AS251" s="6">
        <v>1611.1774422047038</v>
      </c>
      <c r="AT251" s="6">
        <v>1698.4460384817025</v>
      </c>
      <c r="AU251" s="6">
        <v>1792.8145693835745</v>
      </c>
      <c r="AV251" s="6">
        <v>7768.0951662921489</v>
      </c>
      <c r="AW251" s="6">
        <v>2309.3175140106341</v>
      </c>
      <c r="AX251" s="27">
        <v>4.3134418849315095</v>
      </c>
      <c r="AY251" s="27">
        <v>4.5443631095890424</v>
      </c>
      <c r="AZ251">
        <v>232</v>
      </c>
      <c r="BA251" s="9">
        <v>8</v>
      </c>
      <c r="BB251" s="4">
        <v>100</v>
      </c>
      <c r="BC251" s="9">
        <v>6</v>
      </c>
      <c r="BD251" s="9">
        <v>4</v>
      </c>
      <c r="BE251" s="4">
        <v>132</v>
      </c>
      <c r="BF251" s="9">
        <v>8</v>
      </c>
      <c r="BG251" s="9">
        <v>10</v>
      </c>
      <c r="BH251" s="24">
        <v>513.62105746428495</v>
      </c>
      <c r="BI251" s="24">
        <v>320.89821085869579</v>
      </c>
      <c r="BJ251" s="9">
        <v>7</v>
      </c>
      <c r="BK251" s="30">
        <v>31.8149879178082</v>
      </c>
      <c r="BL251" s="15">
        <v>4.1621679649315073</v>
      </c>
      <c r="BM251" s="15">
        <v>6532.464566580672</v>
      </c>
      <c r="BN251" s="36">
        <v>108</v>
      </c>
      <c r="BO251" s="9">
        <v>0</v>
      </c>
      <c r="BP251" s="20">
        <v>1.5426662598152692</v>
      </c>
      <c r="BQ251" s="20">
        <v>93.309376669470183</v>
      </c>
    </row>
    <row r="252" spans="1:69" x14ac:dyDescent="0.25">
      <c r="A252" s="43">
        <v>40932</v>
      </c>
      <c r="B252" s="17">
        <v>2012</v>
      </c>
      <c r="C252" s="4">
        <v>1</v>
      </c>
      <c r="D252" s="4">
        <v>3</v>
      </c>
      <c r="E252" s="5">
        <v>0.55000000000000004</v>
      </c>
      <c r="F252" s="5">
        <v>0.6</v>
      </c>
      <c r="G252" s="10">
        <v>1.4821917808219318</v>
      </c>
      <c r="H252" s="17">
        <v>80</v>
      </c>
      <c r="I252" s="9">
        <v>137</v>
      </c>
      <c r="J252" s="14">
        <v>1.7124999999999999</v>
      </c>
      <c r="K252" s="5">
        <v>0.30444444444444446</v>
      </c>
      <c r="L252" s="21">
        <v>107.22798764383565</v>
      </c>
      <c r="M252" s="9">
        <v>23</v>
      </c>
      <c r="N252" s="9">
        <v>29</v>
      </c>
      <c r="O252" s="9">
        <v>12</v>
      </c>
      <c r="P252" s="9">
        <v>36</v>
      </c>
      <c r="Q252" s="20">
        <v>38.094632876712353</v>
      </c>
      <c r="R252" s="20">
        <v>49.015819913424686</v>
      </c>
      <c r="S252" s="20">
        <v>19.317244122739737</v>
      </c>
      <c r="T252" s="6">
        <v>8578.239011506852</v>
      </c>
      <c r="U252" s="6">
        <v>882.87941424657583</v>
      </c>
      <c r="V252" s="6">
        <v>1439.4506765326028</v>
      </c>
      <c r="W252" s="6">
        <v>2539.5732307726034</v>
      </c>
      <c r="X252" s="6">
        <v>673.3566398071232</v>
      </c>
      <c r="Y252" s="6">
        <v>4808.7378786410991</v>
      </c>
      <c r="Z252" s="6">
        <v>1980.9209095890424</v>
      </c>
      <c r="AA252" s="6">
        <v>588.18983896109626</v>
      </c>
      <c r="AB252" s="6">
        <v>695.42078841863054</v>
      </c>
      <c r="AC252" s="6">
        <v>851.82603037233866</v>
      </c>
      <c r="AD252" s="6">
        <v>879.45828257460823</v>
      </c>
      <c r="AE252" s="6">
        <v>249.3388610873717</v>
      </c>
      <c r="AF252" s="6">
        <v>1283.9083629344509</v>
      </c>
      <c r="AG252" s="6">
        <v>251.20504218082192</v>
      </c>
      <c r="AH252" s="6">
        <v>874.57713183561691</v>
      </c>
      <c r="AI252" s="6">
        <v>1550.7473429589045</v>
      </c>
      <c r="AJ252" s="6">
        <v>697.98074774794566</v>
      </c>
      <c r="AK252" s="6">
        <v>909.72876992831425</v>
      </c>
      <c r="AL252" s="6">
        <v>1088.3367113323834</v>
      </c>
      <c r="AM252" s="6">
        <v>273.14920189717623</v>
      </c>
      <c r="AN252" s="6">
        <v>1103.2955815654154</v>
      </c>
      <c r="AO252" s="6">
        <v>16100.160227445485</v>
      </c>
      <c r="AP252" s="6">
        <v>8904.2184043045236</v>
      </c>
      <c r="AQ252" s="6">
        <v>7195.9418231409654</v>
      </c>
      <c r="AR252" s="6">
        <v>2617.457951410584</v>
      </c>
      <c r="AS252" s="6">
        <v>1382.2878713759708</v>
      </c>
      <c r="AT252" s="6">
        <v>1615.081463498768</v>
      </c>
      <c r="AU252" s="6">
        <v>1677.0478668257551</v>
      </c>
      <c r="AV252" s="6">
        <v>7291.8751531110775</v>
      </c>
      <c r="AW252" s="6">
        <v>-95.933329970115665</v>
      </c>
      <c r="AX252" s="27">
        <v>4.0899096986301391</v>
      </c>
      <c r="AY252" s="27">
        <v>4.5708190068493169</v>
      </c>
      <c r="AZ252">
        <v>180</v>
      </c>
      <c r="BA252" s="9">
        <v>5</v>
      </c>
      <c r="BB252" s="4">
        <v>80</v>
      </c>
      <c r="BC252" s="9">
        <v>5</v>
      </c>
      <c r="BD252" s="9">
        <v>3</v>
      </c>
      <c r="BE252" s="4">
        <v>100</v>
      </c>
      <c r="BF252" s="9">
        <v>5</v>
      </c>
      <c r="BG252" s="9">
        <v>8</v>
      </c>
      <c r="BH252" s="24">
        <v>465.23805471123296</v>
      </c>
      <c r="BI252" s="24">
        <v>257.48101262446141</v>
      </c>
      <c r="BJ252" s="9">
        <v>6</v>
      </c>
      <c r="BK252" s="30">
        <v>31.327452109589018</v>
      </c>
      <c r="BL252" s="15">
        <v>4.2889514739726025</v>
      </c>
      <c r="BM252" s="15">
        <v>6601.3345858080629</v>
      </c>
      <c r="BN252" s="36">
        <v>108</v>
      </c>
      <c r="BO252" s="9">
        <v>0</v>
      </c>
      <c r="BP252" s="20">
        <v>1.0900737918376724</v>
      </c>
      <c r="BQ252" s="20">
        <v>66.629090955008934</v>
      </c>
    </row>
    <row r="253" spans="1:69" x14ac:dyDescent="0.25">
      <c r="A253" s="43">
        <v>40931</v>
      </c>
      <c r="B253" s="17">
        <v>2012</v>
      </c>
      <c r="C253" s="4">
        <v>1</v>
      </c>
      <c r="D253" s="4">
        <v>2</v>
      </c>
      <c r="E253" s="5">
        <v>0.55000000000000004</v>
      </c>
      <c r="F253" s="5">
        <v>0.6</v>
      </c>
      <c r="G253" s="10">
        <v>1.4794520547945345</v>
      </c>
      <c r="H253" s="17">
        <v>80</v>
      </c>
      <c r="I253" s="9">
        <v>131</v>
      </c>
      <c r="J253" s="14">
        <v>1.6375</v>
      </c>
      <c r="K253" s="5">
        <v>0.2911111111111111</v>
      </c>
      <c r="L253" s="21">
        <v>102.56682082191784</v>
      </c>
      <c r="M253" s="9">
        <v>23</v>
      </c>
      <c r="N253" s="9">
        <v>27</v>
      </c>
      <c r="O253" s="9">
        <v>12</v>
      </c>
      <c r="P253" s="9">
        <v>36</v>
      </c>
      <c r="Q253" s="20">
        <v>37.452028580821931</v>
      </c>
      <c r="R253" s="20">
        <v>48.826944493150705</v>
      </c>
      <c r="S253" s="20">
        <v>18.115504043835628</v>
      </c>
      <c r="T253" s="6">
        <v>8205.345665753428</v>
      </c>
      <c r="U253" s="6">
        <v>929.76170958904152</v>
      </c>
      <c r="V253" s="6">
        <v>1446.5003114958902</v>
      </c>
      <c r="W253" s="6">
        <v>2502.7291311780823</v>
      </c>
      <c r="X253" s="6">
        <v>715.63338976438354</v>
      </c>
      <c r="Y253" s="6">
        <v>4470.2445429041145</v>
      </c>
      <c r="Z253" s="6">
        <v>1872.6014290410967</v>
      </c>
      <c r="AA253" s="6">
        <v>585.92333391780846</v>
      </c>
      <c r="AB253" s="6">
        <v>652.15814557808255</v>
      </c>
      <c r="AC253" s="6">
        <v>851.85454274128017</v>
      </c>
      <c r="AD253" s="6">
        <v>866.843194498966</v>
      </c>
      <c r="AE253" s="6">
        <v>263.29734203958043</v>
      </c>
      <c r="AF253" s="6">
        <v>1128.6878292571612</v>
      </c>
      <c r="AG253" s="6">
        <v>235.33150093150681</v>
      </c>
      <c r="AH253" s="6">
        <v>868.60628865753461</v>
      </c>
      <c r="AI253" s="6">
        <v>1409.675423561644</v>
      </c>
      <c r="AJ253" s="6">
        <v>676.66735693150724</v>
      </c>
      <c r="AK253" s="6">
        <v>911.52701847837045</v>
      </c>
      <c r="AL253" s="6">
        <v>998.10350405024769</v>
      </c>
      <c r="AM253" s="6">
        <v>276.3531758156148</v>
      </c>
      <c r="AN253" s="6">
        <v>1004.2968717379599</v>
      </c>
      <c r="AO253" s="6">
        <v>15436.070853961652</v>
      </c>
      <c r="AP253" s="6">
        <v>8832.8416100624163</v>
      </c>
      <c r="AQ253" s="6">
        <v>6603.2292438992354</v>
      </c>
      <c r="AR253" s="6">
        <v>2610.3982633213645</v>
      </c>
      <c r="AS253" s="6">
        <v>1427.7498422078347</v>
      </c>
      <c r="AT253" s="6">
        <v>1612.0339741269838</v>
      </c>
      <c r="AU253" s="6">
        <v>1685.4219416139456</v>
      </c>
      <c r="AV253" s="6">
        <v>7335.6040212701291</v>
      </c>
      <c r="AW253" s="6">
        <v>-732.37477737089375</v>
      </c>
      <c r="AX253" s="27">
        <v>4.1886256438356186</v>
      </c>
      <c r="AY253" s="27">
        <v>4.4545820547945221</v>
      </c>
      <c r="AZ253">
        <v>178</v>
      </c>
      <c r="BA253" s="9">
        <v>5</v>
      </c>
      <c r="BB253" s="4">
        <v>80</v>
      </c>
      <c r="BC253" s="9">
        <v>4</v>
      </c>
      <c r="BD253" s="9">
        <v>3</v>
      </c>
      <c r="BE253" s="4">
        <v>98</v>
      </c>
      <c r="BF253" s="9">
        <v>5</v>
      </c>
      <c r="BG253" s="9">
        <v>8</v>
      </c>
      <c r="BH253" s="24">
        <v>408.17549783835614</v>
      </c>
      <c r="BI253" s="24">
        <v>262.91771459834433</v>
      </c>
      <c r="BJ253" s="9">
        <v>6</v>
      </c>
      <c r="BK253" s="30">
        <v>32.216276438356147</v>
      </c>
      <c r="BL253" s="15">
        <v>4.3500816876712332</v>
      </c>
      <c r="BM253" s="15">
        <v>6455.9944403843874</v>
      </c>
      <c r="BN253" s="36">
        <v>108</v>
      </c>
      <c r="BO253" s="9">
        <v>0</v>
      </c>
      <c r="BP253" s="20">
        <v>1.0228059061813692</v>
      </c>
      <c r="BQ253" s="20">
        <v>61.141011517585511</v>
      </c>
    </row>
    <row r="254" spans="1:69" x14ac:dyDescent="0.25">
      <c r="A254" s="43">
        <v>40930</v>
      </c>
      <c r="B254" s="17">
        <v>2012</v>
      </c>
      <c r="C254" s="4">
        <v>1</v>
      </c>
      <c r="D254" s="4">
        <v>1</v>
      </c>
      <c r="E254" s="5">
        <v>0.55000000000000004</v>
      </c>
      <c r="F254" s="5">
        <v>0.64</v>
      </c>
      <c r="G254" s="10">
        <v>1.4767123287671371</v>
      </c>
      <c r="H254" s="17">
        <v>85</v>
      </c>
      <c r="I254" s="9">
        <v>147</v>
      </c>
      <c r="J254" s="14">
        <v>1.7294117647058824</v>
      </c>
      <c r="K254" s="5">
        <v>0.32666666666666666</v>
      </c>
      <c r="L254" s="21">
        <v>104.82918296857379</v>
      </c>
      <c r="M254" s="9">
        <v>25</v>
      </c>
      <c r="N254" s="9">
        <v>33</v>
      </c>
      <c r="O254" s="9">
        <v>13</v>
      </c>
      <c r="P254" s="9">
        <v>40</v>
      </c>
      <c r="Q254" s="20">
        <v>38.067194437411452</v>
      </c>
      <c r="R254" s="20">
        <v>50.32275554731298</v>
      </c>
      <c r="S254" s="20">
        <v>17.275099249972612</v>
      </c>
      <c r="T254" s="6">
        <v>8910.4805523287723</v>
      </c>
      <c r="U254" s="6">
        <v>1001.4470689315077</v>
      </c>
      <c r="V254" s="6">
        <v>1438.4267692116161</v>
      </c>
      <c r="W254" s="6">
        <v>2510.0084546630142</v>
      </c>
      <c r="X254" s="6">
        <v>737.06239029304095</v>
      </c>
      <c r="Y254" s="6">
        <v>5226.4300070926092</v>
      </c>
      <c r="Z254" s="6">
        <v>2207.8972773698642</v>
      </c>
      <c r="AA254" s="6">
        <v>654.19582211506872</v>
      </c>
      <c r="AB254" s="6">
        <v>691.00396999890449</v>
      </c>
      <c r="AC254" s="6">
        <v>892.23691239416985</v>
      </c>
      <c r="AD254" s="6">
        <v>900.98664291395289</v>
      </c>
      <c r="AE254" s="6">
        <v>289.12532598645839</v>
      </c>
      <c r="AF254" s="6">
        <v>1470.7481881892568</v>
      </c>
      <c r="AG254" s="6">
        <v>258.86777084383561</v>
      </c>
      <c r="AH254" s="6">
        <v>947.10949453150715</v>
      </c>
      <c r="AI254" s="6">
        <v>1693.3865483835618</v>
      </c>
      <c r="AJ254" s="6">
        <v>726.35492436164429</v>
      </c>
      <c r="AK254" s="6">
        <v>974.21359714712105</v>
      </c>
      <c r="AL254" s="6">
        <v>1043.8906040172899</v>
      </c>
      <c r="AM254" s="6">
        <v>290.51927754510427</v>
      </c>
      <c r="AN254" s="6">
        <v>1317.0952594110336</v>
      </c>
      <c r="AO254" s="6">
        <v>17090.743428864665</v>
      </c>
      <c r="AP254" s="6">
        <v>9076.4699741717686</v>
      </c>
      <c r="AQ254" s="6">
        <v>8014.2734546928987</v>
      </c>
      <c r="AR254" s="6">
        <v>2635.298814373381</v>
      </c>
      <c r="AS254" s="6">
        <v>1441.2782132722709</v>
      </c>
      <c r="AT254" s="6">
        <v>1633.3130539552435</v>
      </c>
      <c r="AU254" s="6">
        <v>1709.6545806303088</v>
      </c>
      <c r="AV254" s="6">
        <v>7419.5446622312047</v>
      </c>
      <c r="AW254" s="6">
        <v>594.72879246169214</v>
      </c>
      <c r="AX254" s="27">
        <v>4.0064561095890427</v>
      </c>
      <c r="AY254" s="27">
        <v>4.262561726027398</v>
      </c>
      <c r="AZ254">
        <v>196</v>
      </c>
      <c r="BA254" s="9">
        <v>7</v>
      </c>
      <c r="BB254" s="4">
        <v>85</v>
      </c>
      <c r="BC254" s="9">
        <v>4</v>
      </c>
      <c r="BD254" s="9">
        <v>4</v>
      </c>
      <c r="BE254" s="4">
        <v>111</v>
      </c>
      <c r="BF254" s="9">
        <v>6</v>
      </c>
      <c r="BG254" s="9">
        <v>9</v>
      </c>
      <c r="BH254" s="24">
        <v>440.98801074519264</v>
      </c>
      <c r="BI254" s="24">
        <v>281.39849747224071</v>
      </c>
      <c r="BJ254" s="9">
        <v>6</v>
      </c>
      <c r="BK254" s="30">
        <v>32.089219438356146</v>
      </c>
      <c r="BL254" s="15">
        <v>4.5687510838356165</v>
      </c>
      <c r="BM254" s="15">
        <v>6563.1247530929613</v>
      </c>
      <c r="BN254" s="36">
        <v>108</v>
      </c>
      <c r="BO254" s="9">
        <v>0</v>
      </c>
      <c r="BP254" s="20">
        <v>1.2211063717653796</v>
      </c>
      <c r="BQ254" s="20">
        <v>74.206235691600909</v>
      </c>
    </row>
    <row r="255" spans="1:69" x14ac:dyDescent="0.25">
      <c r="A255" s="43">
        <v>40929</v>
      </c>
      <c r="B255" s="17">
        <v>2012</v>
      </c>
      <c r="C255" s="4">
        <v>1</v>
      </c>
      <c r="D255" s="4">
        <v>7</v>
      </c>
      <c r="E255" s="5">
        <v>0.55000000000000004</v>
      </c>
      <c r="F255" s="5">
        <v>0.95</v>
      </c>
      <c r="G255" s="10">
        <v>1.4739726027397397</v>
      </c>
      <c r="H255" s="17">
        <v>134</v>
      </c>
      <c r="I255" s="9">
        <v>211</v>
      </c>
      <c r="J255" s="14">
        <v>1.5746268656716418</v>
      </c>
      <c r="K255" s="5">
        <v>0.46888888888888891</v>
      </c>
      <c r="L255" s="21">
        <v>95.179487106931134</v>
      </c>
      <c r="M255" s="9">
        <v>39</v>
      </c>
      <c r="N255" s="9">
        <v>44</v>
      </c>
      <c r="O255" s="9">
        <v>19</v>
      </c>
      <c r="P255" s="9">
        <v>55</v>
      </c>
      <c r="Q255" s="20">
        <v>38.593259677174466</v>
      </c>
      <c r="R255" s="20">
        <v>49.708887540994958</v>
      </c>
      <c r="S255" s="20">
        <v>17.845285297315076</v>
      </c>
      <c r="T255" s="6">
        <v>12754.051272328772</v>
      </c>
      <c r="U255" s="6">
        <v>1436.7402952054808</v>
      </c>
      <c r="V255" s="6">
        <v>2230.5790408241091</v>
      </c>
      <c r="W255" s="6">
        <v>2568.7605982684936</v>
      </c>
      <c r="X255" s="6">
        <v>1068.4495407254792</v>
      </c>
      <c r="Y255" s="6">
        <v>8323.0023877161693</v>
      </c>
      <c r="Z255" s="6">
        <v>3203.2405532054809</v>
      </c>
      <c r="AA255" s="6">
        <v>944.46886327890422</v>
      </c>
      <c r="AB255" s="6">
        <v>981.49069135232912</v>
      </c>
      <c r="AC255" s="6">
        <v>1347.5043436693024</v>
      </c>
      <c r="AD255" s="6">
        <v>888.37166150099733</v>
      </c>
      <c r="AE255" s="6">
        <v>399.72238934383967</v>
      </c>
      <c r="AF255" s="6">
        <v>2493.6017133225751</v>
      </c>
      <c r="AG255" s="6">
        <v>373.82765020273968</v>
      </c>
      <c r="AH255" s="6">
        <v>1467.9282347835622</v>
      </c>
      <c r="AI255" s="6">
        <v>2430.5776530410963</v>
      </c>
      <c r="AJ255" s="6">
        <v>1047.8457657863019</v>
      </c>
      <c r="AK255" s="6">
        <v>1471.7859925107271</v>
      </c>
      <c r="AL255" s="6">
        <v>1089.6559223169627</v>
      </c>
      <c r="AM255" s="6">
        <v>430.82715155942145</v>
      </c>
      <c r="AN255" s="6">
        <v>2327.9102374265894</v>
      </c>
      <c r="AO255" s="6">
        <v>24640.170979184666</v>
      </c>
      <c r="AP255" s="6">
        <v>11495.656640719331</v>
      </c>
      <c r="AQ255" s="6">
        <v>13144.514338465335</v>
      </c>
      <c r="AR255" s="6">
        <v>2726.4657169474208</v>
      </c>
      <c r="AS255" s="6">
        <v>1818.1450489077517</v>
      </c>
      <c r="AT255" s="6">
        <v>1780.3998296384175</v>
      </c>
      <c r="AU255" s="6">
        <v>1891.2515950527365</v>
      </c>
      <c r="AV255" s="6">
        <v>8216.2621905463257</v>
      </c>
      <c r="AW255" s="6">
        <v>4928.2521479190091</v>
      </c>
      <c r="AX255" s="27">
        <v>3.9688720767123304</v>
      </c>
      <c r="AY255" s="27">
        <v>4.5476210958904124</v>
      </c>
      <c r="AZ255">
        <v>291</v>
      </c>
      <c r="BA255" s="9">
        <v>10</v>
      </c>
      <c r="BB255" s="4">
        <v>134</v>
      </c>
      <c r="BC255" s="9">
        <v>8</v>
      </c>
      <c r="BD255" s="9">
        <v>6</v>
      </c>
      <c r="BE255" s="4">
        <v>157</v>
      </c>
      <c r="BF255" s="9">
        <v>8</v>
      </c>
      <c r="BG255" s="9">
        <v>11</v>
      </c>
      <c r="BH255" s="24">
        <v>613.05260087651607</v>
      </c>
      <c r="BI255" s="24">
        <v>318.95776748897225</v>
      </c>
      <c r="BJ255" s="9">
        <v>9</v>
      </c>
      <c r="BK255" s="30">
        <v>32.421072849315053</v>
      </c>
      <c r="BL255" s="15">
        <v>4.5423471517808229</v>
      </c>
      <c r="BM255" s="15">
        <v>6727.9607556443898</v>
      </c>
      <c r="BN255" s="36">
        <v>108</v>
      </c>
      <c r="BO255" s="9">
        <v>0</v>
      </c>
      <c r="BP255" s="20">
        <v>1.9537144784083065</v>
      </c>
      <c r="BQ255" s="20">
        <v>121.70846609690125</v>
      </c>
    </row>
    <row r="256" spans="1:69" x14ac:dyDescent="0.25">
      <c r="A256" s="43">
        <v>40928</v>
      </c>
      <c r="B256" s="17">
        <v>2012</v>
      </c>
      <c r="C256" s="4">
        <v>1</v>
      </c>
      <c r="D256" s="4">
        <v>6</v>
      </c>
      <c r="E256" s="5">
        <v>0.55000000000000004</v>
      </c>
      <c r="F256" s="5">
        <v>1</v>
      </c>
      <c r="G256" s="10">
        <v>1.4712328767123424</v>
      </c>
      <c r="H256" s="17">
        <v>138</v>
      </c>
      <c r="I256" s="9">
        <v>218</v>
      </c>
      <c r="J256" s="14">
        <v>1.5797101449275361</v>
      </c>
      <c r="K256" s="5">
        <v>0.48444444444444446</v>
      </c>
      <c r="L256" s="21">
        <v>98.176115068493203</v>
      </c>
      <c r="M256" s="9">
        <v>39</v>
      </c>
      <c r="N256" s="9">
        <v>49</v>
      </c>
      <c r="O256" s="9">
        <v>20</v>
      </c>
      <c r="P256" s="9">
        <v>60</v>
      </c>
      <c r="Q256" s="20">
        <v>36.318868413449586</v>
      </c>
      <c r="R256" s="20">
        <v>49.740681193643852</v>
      </c>
      <c r="S256" s="20">
        <v>17.163993986630146</v>
      </c>
      <c r="T256" s="6">
        <v>13548.303879452062</v>
      </c>
      <c r="U256" s="6">
        <v>1596.6008767123299</v>
      </c>
      <c r="V256" s="6">
        <v>2350.3905736767119</v>
      </c>
      <c r="W256" s="6">
        <v>2558.8802797150688</v>
      </c>
      <c r="X256" s="6">
        <v>1231.5442554739723</v>
      </c>
      <c r="Y256" s="6">
        <v>9004.0896472986369</v>
      </c>
      <c r="Z256" s="6">
        <v>3196.0604203835633</v>
      </c>
      <c r="AA256" s="6">
        <v>994.81362387287709</v>
      </c>
      <c r="AB256" s="6">
        <v>1029.8396391978088</v>
      </c>
      <c r="AC256" s="6">
        <v>1409.9108859127759</v>
      </c>
      <c r="AD256" s="6">
        <v>885.64791101226513</v>
      </c>
      <c r="AE256" s="6">
        <v>433.69000022404407</v>
      </c>
      <c r="AF256" s="6">
        <v>2491.4648863051639</v>
      </c>
      <c r="AG256" s="6">
        <v>369.22867249315055</v>
      </c>
      <c r="AH256" s="6">
        <v>1394.138386586302</v>
      </c>
      <c r="AI256" s="6">
        <v>2550.077612273973</v>
      </c>
      <c r="AJ256" s="6">
        <v>1089.1442645917812</v>
      </c>
      <c r="AK256" s="6">
        <v>1447.0592346965661</v>
      </c>
      <c r="AL256" s="6">
        <v>1009.9409551979654</v>
      </c>
      <c r="AM256" s="6">
        <v>453.51232318129263</v>
      </c>
      <c r="AN256" s="6">
        <v>2492.0764228693829</v>
      </c>
      <c r="AO256" s="6">
        <v>25768.207375563848</v>
      </c>
      <c r="AP256" s="6">
        <v>11780.576419090663</v>
      </c>
      <c r="AQ256" s="6">
        <v>13987.630956473184</v>
      </c>
      <c r="AR256" s="6">
        <v>2728.2976931638023</v>
      </c>
      <c r="AS256" s="6">
        <v>1843.890310481856</v>
      </c>
      <c r="AT256" s="6">
        <v>1840.0694238936928</v>
      </c>
      <c r="AU256" s="6">
        <v>1958.0684197696528</v>
      </c>
      <c r="AV256" s="6">
        <v>8370.3258473090045</v>
      </c>
      <c r="AW256" s="6">
        <v>5617.305109164181</v>
      </c>
      <c r="AX256" s="27">
        <v>4.1212533041095911</v>
      </c>
      <c r="AY256" s="27">
        <v>4.6186512054794528</v>
      </c>
      <c r="AZ256">
        <v>306</v>
      </c>
      <c r="BA256" s="9">
        <v>10</v>
      </c>
      <c r="BB256" s="4">
        <v>138</v>
      </c>
      <c r="BC256" s="9">
        <v>8</v>
      </c>
      <c r="BD256" s="9">
        <v>5</v>
      </c>
      <c r="BE256" s="4">
        <v>168</v>
      </c>
      <c r="BF256" s="9">
        <v>11</v>
      </c>
      <c r="BG256" s="9">
        <v>11</v>
      </c>
      <c r="BH256" s="24">
        <v>578.48258271923771</v>
      </c>
      <c r="BI256" s="24">
        <v>357.40162819809444</v>
      </c>
      <c r="BJ256" s="9">
        <v>11</v>
      </c>
      <c r="BK256" s="30">
        <v>32.326793397260253</v>
      </c>
      <c r="BL256" s="15">
        <v>4.4371784350684944</v>
      </c>
      <c r="BM256" s="15">
        <v>6637.1073004563405</v>
      </c>
      <c r="BN256" s="36">
        <v>108</v>
      </c>
      <c r="BO256" s="9">
        <v>0</v>
      </c>
      <c r="BP256" s="20">
        <v>2.1074890495610115</v>
      </c>
      <c r="BQ256" s="20">
        <v>129.51510144882579</v>
      </c>
    </row>
    <row r="257" spans="1:69" x14ac:dyDescent="0.25">
      <c r="A257" s="43">
        <v>40927</v>
      </c>
      <c r="B257" s="17">
        <v>2012</v>
      </c>
      <c r="C257" s="4">
        <v>1</v>
      </c>
      <c r="D257" s="4">
        <v>5</v>
      </c>
      <c r="E257" s="5">
        <v>0.55000000000000004</v>
      </c>
      <c r="F257" s="5">
        <v>0.82</v>
      </c>
      <c r="G257" s="10">
        <v>1.468493150684945</v>
      </c>
      <c r="H257" s="17">
        <v>118</v>
      </c>
      <c r="I257" s="9">
        <v>189</v>
      </c>
      <c r="J257" s="14">
        <v>1.6016949152542372</v>
      </c>
      <c r="K257" s="5">
        <v>0.42</v>
      </c>
      <c r="L257" s="21">
        <v>94.812208516368742</v>
      </c>
      <c r="M257" s="9">
        <v>34</v>
      </c>
      <c r="N257" s="9">
        <v>39</v>
      </c>
      <c r="O257" s="9">
        <v>16</v>
      </c>
      <c r="P257" s="9">
        <v>52</v>
      </c>
      <c r="Q257" s="20">
        <v>37.377921327078269</v>
      </c>
      <c r="R257" s="20">
        <v>52.656540705616457</v>
      </c>
      <c r="S257" s="20">
        <v>17.715821185100108</v>
      </c>
      <c r="T257" s="6">
        <v>11187.840604931511</v>
      </c>
      <c r="U257" s="6">
        <v>1248.628171397261</v>
      </c>
      <c r="V257" s="6">
        <v>1839.3413773571503</v>
      </c>
      <c r="W257" s="6">
        <v>2431.3543637917815</v>
      </c>
      <c r="X257" s="6">
        <v>928.05785931747926</v>
      </c>
      <c r="Y257" s="6">
        <v>7237.7151758623604</v>
      </c>
      <c r="Z257" s="6">
        <v>2728.5882568767138</v>
      </c>
      <c r="AA257" s="6">
        <v>842.50465128986332</v>
      </c>
      <c r="AB257" s="6">
        <v>921.22270162520567</v>
      </c>
      <c r="AC257" s="6">
        <v>1143.2933299309284</v>
      </c>
      <c r="AD257" s="6">
        <v>936.87081667953203</v>
      </c>
      <c r="AE257" s="6">
        <v>364.10956491488622</v>
      </c>
      <c r="AF257" s="6">
        <v>2048.0418982664364</v>
      </c>
      <c r="AG257" s="6">
        <v>344.58990351780824</v>
      </c>
      <c r="AH257" s="6">
        <v>1318.455781347946</v>
      </c>
      <c r="AI257" s="6">
        <v>2185.4730516164382</v>
      </c>
      <c r="AJ257" s="6">
        <v>952.80477001643874</v>
      </c>
      <c r="AK257" s="6">
        <v>1288.8524047728274</v>
      </c>
      <c r="AL257" s="6">
        <v>1030.6066521410619</v>
      </c>
      <c r="AM257" s="6">
        <v>350.03399326094848</v>
      </c>
      <c r="AN257" s="6">
        <v>2131.8304563237934</v>
      </c>
      <c r="AO257" s="6">
        <v>21730.107892619188</v>
      </c>
      <c r="AP257" s="6">
        <v>10312.520362166595</v>
      </c>
      <c r="AQ257" s="6">
        <v>11417.587530452591</v>
      </c>
      <c r="AR257" s="6">
        <v>2691.5658583589684</v>
      </c>
      <c r="AS257" s="6">
        <v>1628.8140570060064</v>
      </c>
      <c r="AT257" s="6">
        <v>1713.6195077129037</v>
      </c>
      <c r="AU257" s="6">
        <v>1817.2338857691193</v>
      </c>
      <c r="AV257" s="6">
        <v>7851.2333088469968</v>
      </c>
      <c r="AW257" s="6">
        <v>3566.3542216055957</v>
      </c>
      <c r="AX257" s="27">
        <v>4.0093414684931528</v>
      </c>
      <c r="AY257" s="27">
        <v>4.6317196712328776</v>
      </c>
      <c r="AZ257">
        <v>259</v>
      </c>
      <c r="BA257" s="9">
        <v>9</v>
      </c>
      <c r="BB257" s="4">
        <v>118</v>
      </c>
      <c r="BC257" s="9">
        <v>7</v>
      </c>
      <c r="BD257" s="9">
        <v>5</v>
      </c>
      <c r="BE257" s="4">
        <v>141</v>
      </c>
      <c r="BF257" s="9">
        <v>9</v>
      </c>
      <c r="BG257" s="9">
        <v>10</v>
      </c>
      <c r="BH257" s="24">
        <v>528.68680682709271</v>
      </c>
      <c r="BI257" s="24">
        <v>329.37021644667783</v>
      </c>
      <c r="BJ257" s="9">
        <v>10</v>
      </c>
      <c r="BK257" s="30">
        <v>33.57687583561642</v>
      </c>
      <c r="BL257" s="15">
        <v>4.5814356361643842</v>
      </c>
      <c r="BM257" s="15">
        <v>6552.0845192995503</v>
      </c>
      <c r="BN257" s="36">
        <v>108</v>
      </c>
      <c r="BO257" s="9">
        <v>0</v>
      </c>
      <c r="BP257" s="20">
        <v>1.742588560453</v>
      </c>
      <c r="BQ257" s="20">
        <v>105.71840305974621</v>
      </c>
    </row>
    <row r="258" spans="1:69" x14ac:dyDescent="0.25">
      <c r="A258" s="43">
        <v>40926</v>
      </c>
      <c r="B258" s="17">
        <v>2012</v>
      </c>
      <c r="C258" s="4">
        <v>1</v>
      </c>
      <c r="D258" s="4">
        <v>4</v>
      </c>
      <c r="E258" s="5">
        <v>0.55000000000000004</v>
      </c>
      <c r="F258" s="5">
        <v>0.76</v>
      </c>
      <c r="G258" s="10">
        <v>1.4657534246575477</v>
      </c>
      <c r="H258" s="17">
        <v>104</v>
      </c>
      <c r="I258" s="9">
        <v>177</v>
      </c>
      <c r="J258" s="14">
        <v>1.7019230769230769</v>
      </c>
      <c r="K258" s="5">
        <v>0.39333333333333331</v>
      </c>
      <c r="L258" s="21">
        <v>99.897577744994791</v>
      </c>
      <c r="M258" s="9">
        <v>30</v>
      </c>
      <c r="N258" s="9">
        <v>38</v>
      </c>
      <c r="O258" s="9">
        <v>16</v>
      </c>
      <c r="P258" s="9">
        <v>45</v>
      </c>
      <c r="Q258" s="20">
        <v>39.966525834004855</v>
      </c>
      <c r="R258" s="20">
        <v>48.047581553424671</v>
      </c>
      <c r="S258" s="20">
        <v>19.131621001643843</v>
      </c>
      <c r="T258" s="6">
        <v>10389.348085479458</v>
      </c>
      <c r="U258" s="6">
        <v>1190.944470958905</v>
      </c>
      <c r="V258" s="6">
        <v>1832.5403607846577</v>
      </c>
      <c r="W258" s="6">
        <v>2352.8537950684931</v>
      </c>
      <c r="X258" s="6">
        <v>927.09222375452032</v>
      </c>
      <c r="Y258" s="6">
        <v>6467.8061768306907</v>
      </c>
      <c r="Z258" s="6">
        <v>2717.7237567123302</v>
      </c>
      <c r="AA258" s="6">
        <v>768.76130485479473</v>
      </c>
      <c r="AB258" s="6">
        <v>860.92294507397287</v>
      </c>
      <c r="AC258" s="6">
        <v>1132.3426845271456</v>
      </c>
      <c r="AD258" s="6">
        <v>912.56782774989165</v>
      </c>
      <c r="AE258" s="6">
        <v>314.2346175143964</v>
      </c>
      <c r="AF258" s="6">
        <v>1988.2628768496645</v>
      </c>
      <c r="AG258" s="6">
        <v>309.84901816438349</v>
      </c>
      <c r="AH258" s="6">
        <v>1171.9686549041101</v>
      </c>
      <c r="AI258" s="6">
        <v>2015.0489835616443</v>
      </c>
      <c r="AJ258" s="6">
        <v>938.98629961643871</v>
      </c>
      <c r="AK258" s="6">
        <v>1092.9009578861003</v>
      </c>
      <c r="AL258" s="6">
        <v>1043.9475008727002</v>
      </c>
      <c r="AM258" s="6">
        <v>338.94553670490308</v>
      </c>
      <c r="AN258" s="6">
        <v>1960.0589607828724</v>
      </c>
      <c r="AO258" s="6">
        <v>20363.553519326033</v>
      </c>
      <c r="AP258" s="6">
        <v>9947.4255048628074</v>
      </c>
      <c r="AQ258" s="6">
        <v>10416.128014463229</v>
      </c>
      <c r="AR258" s="6">
        <v>2672.8408169840682</v>
      </c>
      <c r="AS258" s="6">
        <v>1547.2446798343431</v>
      </c>
      <c r="AT258" s="6">
        <v>1704.3197663343626</v>
      </c>
      <c r="AU258" s="6">
        <v>1767.5865623606705</v>
      </c>
      <c r="AV258" s="6">
        <v>7691.9918255134444</v>
      </c>
      <c r="AW258" s="6">
        <v>2724.1361889497812</v>
      </c>
      <c r="AX258" s="27">
        <v>3.9924118356164398</v>
      </c>
      <c r="AY258" s="27">
        <v>4.5378047260273986</v>
      </c>
      <c r="AZ258">
        <v>233</v>
      </c>
      <c r="BA258" s="9">
        <v>8</v>
      </c>
      <c r="BB258" s="4">
        <v>104</v>
      </c>
      <c r="BC258" s="9">
        <v>7</v>
      </c>
      <c r="BD258" s="9">
        <v>5</v>
      </c>
      <c r="BE258" s="4">
        <v>129</v>
      </c>
      <c r="BF258" s="9">
        <v>7</v>
      </c>
      <c r="BG258" s="9">
        <v>10</v>
      </c>
      <c r="BH258" s="24">
        <v>589.90227457011576</v>
      </c>
      <c r="BI258" s="24">
        <v>310.89509462367727</v>
      </c>
      <c r="BJ258" s="9">
        <v>8</v>
      </c>
      <c r="BK258" s="30">
        <v>33.121981506849295</v>
      </c>
      <c r="BL258" s="15">
        <v>4.4543942684931519</v>
      </c>
      <c r="BM258" s="15">
        <v>6447.6417772783407</v>
      </c>
      <c r="BN258" s="36">
        <v>108</v>
      </c>
      <c r="BO258" s="9">
        <v>0</v>
      </c>
      <c r="BP258" s="20">
        <v>1.6154942185482355</v>
      </c>
      <c r="BQ258" s="20">
        <v>96.445629763548425</v>
      </c>
    </row>
    <row r="259" spans="1:69" x14ac:dyDescent="0.25">
      <c r="A259" s="43">
        <v>40925</v>
      </c>
      <c r="B259" s="17">
        <v>2012</v>
      </c>
      <c r="C259" s="4">
        <v>1</v>
      </c>
      <c r="D259" s="4">
        <v>3</v>
      </c>
      <c r="E259" s="5">
        <v>0.55000000000000004</v>
      </c>
      <c r="F259" s="5">
        <v>0.6</v>
      </c>
      <c r="G259" s="10">
        <v>1.4630136986301503</v>
      </c>
      <c r="H259" s="17">
        <v>81</v>
      </c>
      <c r="I259" s="9">
        <v>130</v>
      </c>
      <c r="J259" s="14">
        <v>1.6049382716049383</v>
      </c>
      <c r="K259" s="5">
        <v>0.28888888888888886</v>
      </c>
      <c r="L259" s="21">
        <v>100.43617607305939</v>
      </c>
      <c r="M259" s="9">
        <v>23</v>
      </c>
      <c r="N259" s="9">
        <v>27</v>
      </c>
      <c r="O259" s="9">
        <v>12</v>
      </c>
      <c r="P259" s="9">
        <v>35</v>
      </c>
      <c r="Q259" s="20">
        <v>40.302534750684949</v>
      </c>
      <c r="R259" s="20">
        <v>48.329190213698659</v>
      </c>
      <c r="S259" s="20">
        <v>18.659836118043064</v>
      </c>
      <c r="T259" s="6">
        <v>8135.3302619178103</v>
      </c>
      <c r="U259" s="6">
        <v>897.74420547945272</v>
      </c>
      <c r="V259" s="6">
        <v>1427.1827987638355</v>
      </c>
      <c r="W259" s="6">
        <v>2448.3658627726031</v>
      </c>
      <c r="X259" s="6">
        <v>703.75285337424646</v>
      </c>
      <c r="Y259" s="6">
        <v>4453.7729524865772</v>
      </c>
      <c r="Z259" s="6">
        <v>2015.1267375342475</v>
      </c>
      <c r="AA259" s="6">
        <v>579.95028256438388</v>
      </c>
      <c r="AB259" s="6">
        <v>653.0942641315072</v>
      </c>
      <c r="AC259" s="6">
        <v>878.57113868920328</v>
      </c>
      <c r="AD259" s="6">
        <v>933.21902566766187</v>
      </c>
      <c r="AE259" s="6">
        <v>259.97289151907614</v>
      </c>
      <c r="AF259" s="6">
        <v>1176.408228354197</v>
      </c>
      <c r="AG259" s="6">
        <v>237.72442093150681</v>
      </c>
      <c r="AH259" s="6">
        <v>856.35758641095936</v>
      </c>
      <c r="AI259" s="6">
        <v>1519.1143873972603</v>
      </c>
      <c r="AJ259" s="6">
        <v>680.99284339726057</v>
      </c>
      <c r="AK259" s="6">
        <v>939.44611148421347</v>
      </c>
      <c r="AL259" s="6">
        <v>1040.5659945210077</v>
      </c>
      <c r="AM259" s="6">
        <v>259.06560727160138</v>
      </c>
      <c r="AN259" s="6">
        <v>1055.1115248601641</v>
      </c>
      <c r="AO259" s="6">
        <v>15575.434989764384</v>
      </c>
      <c r="AP259" s="6">
        <v>8890.1422840634496</v>
      </c>
      <c r="AQ259" s="6">
        <v>6685.2927057009383</v>
      </c>
      <c r="AR259" s="6">
        <v>2616.8393458129549</v>
      </c>
      <c r="AS259" s="6">
        <v>1437.9362476720803</v>
      </c>
      <c r="AT259" s="6">
        <v>1618.3678241799539</v>
      </c>
      <c r="AU259" s="6">
        <v>1693.344991356608</v>
      </c>
      <c r="AV259" s="6">
        <v>7366.4884090215974</v>
      </c>
      <c r="AW259" s="6">
        <v>-681.19570332066269</v>
      </c>
      <c r="AX259" s="27">
        <v>4.1777688986301396</v>
      </c>
      <c r="AY259" s="27">
        <v>4.5776203698630145</v>
      </c>
      <c r="AZ259">
        <v>178</v>
      </c>
      <c r="BA259" s="9">
        <v>6</v>
      </c>
      <c r="BB259" s="4">
        <v>81</v>
      </c>
      <c r="BC259" s="9">
        <v>4</v>
      </c>
      <c r="BD259" s="9">
        <v>3</v>
      </c>
      <c r="BE259" s="4">
        <v>97</v>
      </c>
      <c r="BF259" s="9">
        <v>5</v>
      </c>
      <c r="BG259" s="9">
        <v>7</v>
      </c>
      <c r="BH259" s="24">
        <v>395.74210622684927</v>
      </c>
      <c r="BI259" s="24">
        <v>256.30058423207527</v>
      </c>
      <c r="BJ259" s="9">
        <v>7</v>
      </c>
      <c r="BK259" s="30">
        <v>31.453439643835598</v>
      </c>
      <c r="BL259" s="15">
        <v>4.4367483879452054</v>
      </c>
      <c r="BM259" s="15">
        <v>6515.6223596116361</v>
      </c>
      <c r="BN259" s="36">
        <v>108</v>
      </c>
      <c r="BO259" s="9">
        <v>0</v>
      </c>
      <c r="BP259" s="20">
        <v>1.026040543285786</v>
      </c>
      <c r="BQ259" s="20">
        <v>61.900858386119801</v>
      </c>
    </row>
    <row r="260" spans="1:69" x14ac:dyDescent="0.25">
      <c r="A260" s="43">
        <v>40924</v>
      </c>
      <c r="B260" s="17">
        <v>2012</v>
      </c>
      <c r="C260" s="4">
        <v>1</v>
      </c>
      <c r="D260" s="4">
        <v>2</v>
      </c>
      <c r="E260" s="5">
        <v>0.55000000000000004</v>
      </c>
      <c r="F260" s="5">
        <v>0.6</v>
      </c>
      <c r="G260" s="10">
        <v>1.4602739726027529</v>
      </c>
      <c r="H260" s="17">
        <v>86</v>
      </c>
      <c r="I260" s="9">
        <v>143</v>
      </c>
      <c r="J260" s="14">
        <v>1.6627906976744187</v>
      </c>
      <c r="K260" s="5">
        <v>0.31777777777777777</v>
      </c>
      <c r="L260" s="21">
        <v>96.319709512583671</v>
      </c>
      <c r="M260" s="9">
        <v>24</v>
      </c>
      <c r="N260" s="9">
        <v>31</v>
      </c>
      <c r="O260" s="9">
        <v>12</v>
      </c>
      <c r="P260" s="9">
        <v>38</v>
      </c>
      <c r="Q260" s="20">
        <v>38.949946652054813</v>
      </c>
      <c r="R260" s="20">
        <v>52.216704657534272</v>
      </c>
      <c r="S260" s="20">
        <v>18.68402114526317</v>
      </c>
      <c r="T260" s="6">
        <v>8283.4950180821961</v>
      </c>
      <c r="U260" s="6">
        <v>956.55093780821994</v>
      </c>
      <c r="V260" s="6">
        <v>1358.6002370630133</v>
      </c>
      <c r="W260" s="6">
        <v>2350.2634854904109</v>
      </c>
      <c r="X260" s="6">
        <v>724.19817584219174</v>
      </c>
      <c r="Y260" s="6">
        <v>4806.9840574948012</v>
      </c>
      <c r="Z260" s="6">
        <v>2142.2470658630145</v>
      </c>
      <c r="AA260" s="6">
        <v>626.60045589041124</v>
      </c>
      <c r="AB260" s="6">
        <v>709.99280352000051</v>
      </c>
      <c r="AC260" s="6">
        <v>877.74420357484121</v>
      </c>
      <c r="AD260" s="6">
        <v>928.69620533870375</v>
      </c>
      <c r="AE260" s="6">
        <v>245.76511216755381</v>
      </c>
      <c r="AF260" s="6">
        <v>1426.6348041923277</v>
      </c>
      <c r="AG260" s="6">
        <v>243.49560460273969</v>
      </c>
      <c r="AH260" s="6">
        <v>931.41095013698668</v>
      </c>
      <c r="AI260" s="6">
        <v>1666.1927944109591</v>
      </c>
      <c r="AJ260" s="6">
        <v>698.88653746849354</v>
      </c>
      <c r="AK260" s="6">
        <v>920.50790730173821</v>
      </c>
      <c r="AL260" s="6">
        <v>1069.5653944026101</v>
      </c>
      <c r="AM260" s="6">
        <v>259.07135266663079</v>
      </c>
      <c r="AN260" s="6">
        <v>1290.8412322482</v>
      </c>
      <c r="AO260" s="6">
        <v>16258.872167783022</v>
      </c>
      <c r="AP260" s="6">
        <v>8734.412073847694</v>
      </c>
      <c r="AQ260" s="6">
        <v>7524.4600939353286</v>
      </c>
      <c r="AR260" s="6">
        <v>2621.2158922456892</v>
      </c>
      <c r="AS260" s="6">
        <v>1408.973003578958</v>
      </c>
      <c r="AT260" s="6">
        <v>1611.6120801961567</v>
      </c>
      <c r="AU260" s="6">
        <v>1680.7532112666613</v>
      </c>
      <c r="AV260" s="6">
        <v>7322.5541872874655</v>
      </c>
      <c r="AW260" s="6">
        <v>201.90590664786214</v>
      </c>
      <c r="AX260" s="27">
        <v>4.0493744876712343</v>
      </c>
      <c r="AY260" s="27">
        <v>4.3544689246575361</v>
      </c>
      <c r="AZ260">
        <v>191</v>
      </c>
      <c r="BA260" s="9">
        <v>6</v>
      </c>
      <c r="BB260" s="4">
        <v>86</v>
      </c>
      <c r="BC260" s="9">
        <v>5</v>
      </c>
      <c r="BD260" s="9">
        <v>4</v>
      </c>
      <c r="BE260" s="4">
        <v>105</v>
      </c>
      <c r="BF260" s="9">
        <v>6</v>
      </c>
      <c r="BG260" s="9">
        <v>8</v>
      </c>
      <c r="BH260" s="24">
        <v>463.92508239023886</v>
      </c>
      <c r="BI260" s="24">
        <v>273.62740281081318</v>
      </c>
      <c r="BJ260" s="9">
        <v>6</v>
      </c>
      <c r="BK260" s="30">
        <v>31.883823616438335</v>
      </c>
      <c r="BL260" s="15">
        <v>4.3272212854794523</v>
      </c>
      <c r="BM260" s="15">
        <v>6445.4977990282769</v>
      </c>
      <c r="BN260" s="36">
        <v>108</v>
      </c>
      <c r="BO260" s="9">
        <v>0</v>
      </c>
      <c r="BP260" s="20">
        <v>1.1673978222550501</v>
      </c>
      <c r="BQ260" s="20">
        <v>69.670926795697483</v>
      </c>
    </row>
    <row r="261" spans="1:69" x14ac:dyDescent="0.25">
      <c r="A261" s="43">
        <v>40923</v>
      </c>
      <c r="B261" s="17">
        <v>2012</v>
      </c>
      <c r="C261" s="4">
        <v>1</v>
      </c>
      <c r="D261" s="4">
        <v>1</v>
      </c>
      <c r="E261" s="5">
        <v>0.55000000000000004</v>
      </c>
      <c r="F261" s="5">
        <v>0.64</v>
      </c>
      <c r="G261" s="10">
        <v>1.4575342465753556</v>
      </c>
      <c r="H261" s="17">
        <v>86</v>
      </c>
      <c r="I261" s="9">
        <v>145</v>
      </c>
      <c r="J261" s="14">
        <v>1.6860465116279071</v>
      </c>
      <c r="K261" s="5">
        <v>0.32222222222222224</v>
      </c>
      <c r="L261" s="21">
        <v>107.03910428544128</v>
      </c>
      <c r="M261" s="9">
        <v>25</v>
      </c>
      <c r="N261" s="9">
        <v>30</v>
      </c>
      <c r="O261" s="9">
        <v>12</v>
      </c>
      <c r="P261" s="9">
        <v>40</v>
      </c>
      <c r="Q261" s="20">
        <v>39.178124293897895</v>
      </c>
      <c r="R261" s="20">
        <v>55.429777750684941</v>
      </c>
      <c r="S261" s="20">
        <v>17.802508848904118</v>
      </c>
      <c r="T261" s="6">
        <v>9205.36296854795</v>
      </c>
      <c r="U261" s="6">
        <v>976.98728328767174</v>
      </c>
      <c r="V261" s="6">
        <v>1422.329299168438</v>
      </c>
      <c r="W261" s="6">
        <v>2531.5434514849326</v>
      </c>
      <c r="X261" s="6">
        <v>778.50682107090415</v>
      </c>
      <c r="Y261" s="6">
        <v>5449.9706801113471</v>
      </c>
      <c r="Z261" s="6">
        <v>2154.7968361643843</v>
      </c>
      <c r="AA261" s="6">
        <v>665.15733300821933</v>
      </c>
      <c r="AB261" s="6">
        <v>712.10035395616467</v>
      </c>
      <c r="AC261" s="6">
        <v>906.14778485415809</v>
      </c>
      <c r="AD261" s="6">
        <v>904.3956163195146</v>
      </c>
      <c r="AE261" s="6">
        <v>279.52201931580794</v>
      </c>
      <c r="AF261" s="6">
        <v>1441.9891026392877</v>
      </c>
      <c r="AG261" s="6">
        <v>269.02684405479448</v>
      </c>
      <c r="AH261" s="6">
        <v>955.01766487671273</v>
      </c>
      <c r="AI261" s="6">
        <v>1584.2644701369863</v>
      </c>
      <c r="AJ261" s="6">
        <v>746.15326421917814</v>
      </c>
      <c r="AK261" s="6">
        <v>960.71289609682196</v>
      </c>
      <c r="AL261" s="6">
        <v>1012.9224384281976</v>
      </c>
      <c r="AM261" s="6">
        <v>284.30957263282329</v>
      </c>
      <c r="AN261" s="6">
        <v>1296.5173361298289</v>
      </c>
      <c r="AO261" s="6">
        <v>17268.867018252062</v>
      </c>
      <c r="AP261" s="6">
        <v>9080.3898993715975</v>
      </c>
      <c r="AQ261" s="6">
        <v>8188.4771188804643</v>
      </c>
      <c r="AR261" s="6">
        <v>2629.5559500054196</v>
      </c>
      <c r="AS261" s="6">
        <v>1440.3661847820254</v>
      </c>
      <c r="AT261" s="6">
        <v>1612.3642158698119</v>
      </c>
      <c r="AU261" s="6">
        <v>1683.5348087328321</v>
      </c>
      <c r="AV261" s="6">
        <v>7365.8211593900887</v>
      </c>
      <c r="AW261" s="6">
        <v>822.65595949037561</v>
      </c>
      <c r="AX261" s="27">
        <v>3.9251339506849332</v>
      </c>
      <c r="AY261" s="27">
        <v>4.5547320000000013</v>
      </c>
      <c r="AZ261">
        <v>193</v>
      </c>
      <c r="BA261" s="9">
        <v>6</v>
      </c>
      <c r="BB261" s="4">
        <v>86</v>
      </c>
      <c r="BC261" s="9">
        <v>5</v>
      </c>
      <c r="BD261" s="9">
        <v>3</v>
      </c>
      <c r="BE261" s="4">
        <v>107</v>
      </c>
      <c r="BF261" s="9">
        <v>6</v>
      </c>
      <c r="BG261" s="9">
        <v>8</v>
      </c>
      <c r="BH261" s="24">
        <v>440.22135550923485</v>
      </c>
      <c r="BI261" s="24">
        <v>273.46650361544607</v>
      </c>
      <c r="BJ261" s="9">
        <v>7</v>
      </c>
      <c r="BK261" s="30">
        <v>33.364119945205452</v>
      </c>
      <c r="BL261" s="15">
        <v>4.5589675353424663</v>
      </c>
      <c r="BM261" s="15">
        <v>6552.506266236981</v>
      </c>
      <c r="BN261" s="36">
        <v>108</v>
      </c>
      <c r="BO261" s="9">
        <v>0</v>
      </c>
      <c r="BP261" s="20">
        <v>1.249671009255364</v>
      </c>
      <c r="BQ261" s="20">
        <v>75.819232582226519</v>
      </c>
    </row>
    <row r="262" spans="1:69" x14ac:dyDescent="0.25">
      <c r="A262" s="43">
        <v>40922</v>
      </c>
      <c r="B262" s="17">
        <v>2012</v>
      </c>
      <c r="C262" s="4">
        <v>1</v>
      </c>
      <c r="D262" s="4">
        <v>7</v>
      </c>
      <c r="E262" s="5">
        <v>0.55000000000000004</v>
      </c>
      <c r="F262" s="5">
        <v>0.95</v>
      </c>
      <c r="G262" s="10">
        <v>1.4547945205479582</v>
      </c>
      <c r="H262" s="17">
        <v>134</v>
      </c>
      <c r="I262" s="9">
        <v>215</v>
      </c>
      <c r="J262" s="14">
        <v>1.6044776119402986</v>
      </c>
      <c r="K262" s="5">
        <v>0.4777777777777778</v>
      </c>
      <c r="L262" s="21">
        <v>96.299041692905377</v>
      </c>
      <c r="M262" s="9">
        <v>37</v>
      </c>
      <c r="N262" s="9">
        <v>47</v>
      </c>
      <c r="O262" s="9">
        <v>18</v>
      </c>
      <c r="P262" s="9">
        <v>58</v>
      </c>
      <c r="Q262" s="20">
        <v>38.525235433789973</v>
      </c>
      <c r="R262" s="20">
        <v>50.600773304109609</v>
      </c>
      <c r="S262" s="20">
        <v>18.040777793481347</v>
      </c>
      <c r="T262" s="6">
        <v>12904.071586849321</v>
      </c>
      <c r="U262" s="6">
        <v>1479.1766715753431</v>
      </c>
      <c r="V262" s="6">
        <v>2286.5464941632877</v>
      </c>
      <c r="W262" s="6">
        <v>2509.4129748164391</v>
      </c>
      <c r="X262" s="6">
        <v>1132.1969255013696</v>
      </c>
      <c r="Y262" s="6">
        <v>8455.0918639435677</v>
      </c>
      <c r="Z262" s="6">
        <v>3236.1197764383578</v>
      </c>
      <c r="AA262" s="6">
        <v>910.81391947397299</v>
      </c>
      <c r="AB262" s="6">
        <v>1046.3651120219181</v>
      </c>
      <c r="AC262" s="6">
        <v>1319.3449669296176</v>
      </c>
      <c r="AD262" s="6">
        <v>903.46981571279764</v>
      </c>
      <c r="AE262" s="6">
        <v>425.97298954533494</v>
      </c>
      <c r="AF262" s="6">
        <v>2544.5110357464991</v>
      </c>
      <c r="AG262" s="6">
        <v>385.56501460273967</v>
      </c>
      <c r="AH262" s="6">
        <v>1436.0539178082199</v>
      </c>
      <c r="AI262" s="6">
        <v>2368.2136138356163</v>
      </c>
      <c r="AJ262" s="6">
        <v>1139.0122362739733</v>
      </c>
      <c r="AK262" s="6">
        <v>1487.4319631827395</v>
      </c>
      <c r="AL262" s="6">
        <v>1068.0144731807916</v>
      </c>
      <c r="AM262" s="6">
        <v>428.36185151425411</v>
      </c>
      <c r="AN262" s="6">
        <v>2345.0364946427644</v>
      </c>
      <c r="AO262" s="6">
        <v>24905.391848879462</v>
      </c>
      <c r="AP262" s="6">
        <v>11560.752454546633</v>
      </c>
      <c r="AQ262" s="6">
        <v>13344.639394332833</v>
      </c>
      <c r="AR262" s="6">
        <v>2723.3749608364274</v>
      </c>
      <c r="AS262" s="6">
        <v>1780.7870886089329</v>
      </c>
      <c r="AT262" s="6">
        <v>1826.1821333749203</v>
      </c>
      <c r="AU262" s="6">
        <v>1905.5889761320877</v>
      </c>
      <c r="AV262" s="6">
        <v>8235.9331589523681</v>
      </c>
      <c r="AW262" s="6">
        <v>5108.7062353804613</v>
      </c>
      <c r="AX262" s="27">
        <v>4.0691706739726046</v>
      </c>
      <c r="AY262" s="27">
        <v>4.4563904109589059</v>
      </c>
      <c r="AZ262">
        <v>294</v>
      </c>
      <c r="BA262" s="9">
        <v>10</v>
      </c>
      <c r="BB262" s="4">
        <v>134</v>
      </c>
      <c r="BC262" s="9">
        <v>7</v>
      </c>
      <c r="BD262" s="9">
        <v>6</v>
      </c>
      <c r="BE262" s="4">
        <v>160</v>
      </c>
      <c r="BF262" s="9">
        <v>10</v>
      </c>
      <c r="BG262" s="9">
        <v>12</v>
      </c>
      <c r="BH262" s="24">
        <v>575.11965021085268</v>
      </c>
      <c r="BI262" s="24">
        <v>364.20831867581563</v>
      </c>
      <c r="BJ262" s="9">
        <v>10</v>
      </c>
      <c r="BK262" s="30">
        <v>32.383997301369845</v>
      </c>
      <c r="BL262" s="15">
        <v>4.4669438126027394</v>
      </c>
      <c r="BM262" s="15">
        <v>6659.5972323791702</v>
      </c>
      <c r="BN262" s="36">
        <v>107</v>
      </c>
      <c r="BO262" s="9">
        <v>0</v>
      </c>
      <c r="BP262" s="20">
        <v>2.0038207910608734</v>
      </c>
      <c r="BQ262" s="20">
        <v>124.71625602180218</v>
      </c>
    </row>
    <row r="263" spans="1:69" x14ac:dyDescent="0.25">
      <c r="A263" s="43">
        <v>40921</v>
      </c>
      <c r="B263" s="17">
        <v>2012</v>
      </c>
      <c r="C263" s="4">
        <v>1</v>
      </c>
      <c r="D263" s="4">
        <v>6</v>
      </c>
      <c r="E263" s="5">
        <v>0.55000000000000004</v>
      </c>
      <c r="F263" s="5">
        <v>1</v>
      </c>
      <c r="G263" s="10">
        <v>1.4520547945205609</v>
      </c>
      <c r="H263" s="17">
        <v>145</v>
      </c>
      <c r="I263" s="9">
        <v>231</v>
      </c>
      <c r="J263" s="14">
        <v>1.5931034482758621</v>
      </c>
      <c r="K263" s="5">
        <v>0.51333333333333331</v>
      </c>
      <c r="L263" s="21">
        <v>96.995096457250867</v>
      </c>
      <c r="M263" s="9">
        <v>42</v>
      </c>
      <c r="N263" s="9">
        <v>51</v>
      </c>
      <c r="O263" s="9">
        <v>21</v>
      </c>
      <c r="P263" s="9">
        <v>64</v>
      </c>
      <c r="Q263" s="20">
        <v>35.322196730004435</v>
      </c>
      <c r="R263" s="20">
        <v>49.871540219178108</v>
      </c>
      <c r="S263" s="20">
        <v>18.020100596917818</v>
      </c>
      <c r="T263" s="6">
        <v>14064.288986301375</v>
      </c>
      <c r="U263" s="6">
        <v>1498.5440136986315</v>
      </c>
      <c r="V263" s="6">
        <v>2444.3251673424652</v>
      </c>
      <c r="W263" s="6">
        <v>2327.9996219178088</v>
      </c>
      <c r="X263" s="6">
        <v>1130.7542833972602</v>
      </c>
      <c r="Y263" s="6">
        <v>9659.7539273424718</v>
      </c>
      <c r="Z263" s="6">
        <v>3284.9642958904124</v>
      </c>
      <c r="AA263" s="6">
        <v>1047.3023446027403</v>
      </c>
      <c r="AB263" s="6">
        <v>1153.2864382027403</v>
      </c>
      <c r="AC263" s="6">
        <v>1480.1823016559974</v>
      </c>
      <c r="AD263" s="6">
        <v>908.83670636477689</v>
      </c>
      <c r="AE263" s="6">
        <v>427.72694153220198</v>
      </c>
      <c r="AF263" s="6">
        <v>2668.807129142916</v>
      </c>
      <c r="AG263" s="6">
        <v>397.46948547945203</v>
      </c>
      <c r="AH263" s="6">
        <v>1513.4883050958911</v>
      </c>
      <c r="AI263" s="6">
        <v>2593.3640926027397</v>
      </c>
      <c r="AJ263" s="6">
        <v>1189.6263557260281</v>
      </c>
      <c r="AK263" s="6">
        <v>1434.9830931131014</v>
      </c>
      <c r="AL263" s="6">
        <v>1020.7922908593064</v>
      </c>
      <c r="AM263" s="6">
        <v>444.69766364981274</v>
      </c>
      <c r="AN263" s="6">
        <v>2793.4751912818901</v>
      </c>
      <c r="AO263" s="6">
        <v>26742.334317600009</v>
      </c>
      <c r="AP263" s="6">
        <v>11620.298069832732</v>
      </c>
      <c r="AQ263" s="6">
        <v>15122.036247767279</v>
      </c>
      <c r="AR263" s="6">
        <v>2750.1375164572487</v>
      </c>
      <c r="AS263" s="6">
        <v>1880.3575667826483</v>
      </c>
      <c r="AT263" s="6">
        <v>1827.0053793519335</v>
      </c>
      <c r="AU263" s="6">
        <v>1917.8902599681339</v>
      </c>
      <c r="AV263" s="6">
        <v>8375.3907225599651</v>
      </c>
      <c r="AW263" s="6">
        <v>6746.6455252073119</v>
      </c>
      <c r="AX263" s="27">
        <v>4.0687492602739743</v>
      </c>
      <c r="AY263" s="27">
        <v>4.2600276712328773</v>
      </c>
      <c r="AZ263">
        <v>323</v>
      </c>
      <c r="BA263" s="9">
        <v>10</v>
      </c>
      <c r="BB263" s="4">
        <v>145</v>
      </c>
      <c r="BC263" s="9">
        <v>9</v>
      </c>
      <c r="BD263" s="9">
        <v>6</v>
      </c>
      <c r="BE263" s="4">
        <v>178</v>
      </c>
      <c r="BF263" s="9">
        <v>10</v>
      </c>
      <c r="BG263" s="9">
        <v>14</v>
      </c>
      <c r="BH263" s="24">
        <v>610.66335234388282</v>
      </c>
      <c r="BI263" s="24">
        <v>379.78597072624405</v>
      </c>
      <c r="BJ263" s="9">
        <v>10</v>
      </c>
      <c r="BK263" s="30">
        <v>31.4364419178082</v>
      </c>
      <c r="BL263" s="15">
        <v>4.2261785424657532</v>
      </c>
      <c r="BM263" s="15">
        <v>6457.7386323076917</v>
      </c>
      <c r="BN263" s="36">
        <v>107</v>
      </c>
      <c r="BO263" s="9">
        <v>0</v>
      </c>
      <c r="BP263" s="20">
        <v>2.3416922097330803</v>
      </c>
      <c r="BQ263" s="20">
        <v>141.3274415679185</v>
      </c>
    </row>
    <row r="264" spans="1:69" x14ac:dyDescent="0.25">
      <c r="A264" s="43">
        <v>40920</v>
      </c>
      <c r="B264" s="17">
        <v>2012</v>
      </c>
      <c r="C264" s="4">
        <v>1</v>
      </c>
      <c r="D264" s="4">
        <v>5</v>
      </c>
      <c r="E264" s="5">
        <v>0.55000000000000004</v>
      </c>
      <c r="F264" s="5">
        <v>0.82</v>
      </c>
      <c r="G264" s="10">
        <v>1.4493150684931635</v>
      </c>
      <c r="H264" s="17">
        <v>117</v>
      </c>
      <c r="I264" s="9">
        <v>187</v>
      </c>
      <c r="J264" s="14">
        <v>1.5982905982905984</v>
      </c>
      <c r="K264" s="5">
        <v>0.41555555555555557</v>
      </c>
      <c r="L264" s="21">
        <v>93.928776120828985</v>
      </c>
      <c r="M264" s="9">
        <v>32</v>
      </c>
      <c r="N264" s="9">
        <v>42</v>
      </c>
      <c r="O264" s="9">
        <v>16</v>
      </c>
      <c r="P264" s="9">
        <v>52</v>
      </c>
      <c r="Q264" s="20">
        <v>35.63274601110701</v>
      </c>
      <c r="R264" s="20">
        <v>51.03775286876715</v>
      </c>
      <c r="S264" s="20">
        <v>17.969696600168604</v>
      </c>
      <c r="T264" s="6">
        <v>10989.666806136991</v>
      </c>
      <c r="U264" s="6">
        <v>1238.709742328768</v>
      </c>
      <c r="V264" s="6">
        <v>1987.1837849214246</v>
      </c>
      <c r="W264" s="6">
        <v>2391.6423499397265</v>
      </c>
      <c r="X264" s="6">
        <v>991.7510343189042</v>
      </c>
      <c r="Y264" s="6">
        <v>6857.7993792857051</v>
      </c>
      <c r="Z264" s="6">
        <v>2636.8232048219188</v>
      </c>
      <c r="AA264" s="6">
        <v>816.6040459002744</v>
      </c>
      <c r="AB264" s="6">
        <v>934.42422320876744</v>
      </c>
      <c r="AC264" s="6">
        <v>1189.2099717278945</v>
      </c>
      <c r="AD264" s="6">
        <v>920.4957282963469</v>
      </c>
      <c r="AE264" s="6">
        <v>363.81287599730842</v>
      </c>
      <c r="AF264" s="6">
        <v>1914.3328979094108</v>
      </c>
      <c r="AG264" s="6">
        <v>331.05816226849311</v>
      </c>
      <c r="AH264" s="6">
        <v>1296.2919841315074</v>
      </c>
      <c r="AI264" s="6">
        <v>2111.8541598904112</v>
      </c>
      <c r="AJ264" s="6">
        <v>948.68657201095925</v>
      </c>
      <c r="AK264" s="6">
        <v>1235.8217241361899</v>
      </c>
      <c r="AL264" s="6">
        <v>1026.8112616068554</v>
      </c>
      <c r="AM264" s="6">
        <v>350.08833551632841</v>
      </c>
      <c r="AN264" s="6">
        <v>2075.1695570419975</v>
      </c>
      <c r="AO264" s="6">
        <v>21304.118900698097</v>
      </c>
      <c r="AP264" s="6">
        <v>10456.817066460979</v>
      </c>
      <c r="AQ264" s="6">
        <v>10847.301834237114</v>
      </c>
      <c r="AR264" s="6">
        <v>2674.5738291796247</v>
      </c>
      <c r="AS264" s="6">
        <v>1678.4907210425031</v>
      </c>
      <c r="AT264" s="6">
        <v>1723.6461062669828</v>
      </c>
      <c r="AU264" s="6">
        <v>1817.6275224616661</v>
      </c>
      <c r="AV264" s="6">
        <v>7894.3381789507766</v>
      </c>
      <c r="AW264" s="6">
        <v>2952.9636552863412</v>
      </c>
      <c r="AX264" s="27">
        <v>4.2168672000000011</v>
      </c>
      <c r="AY264" s="27">
        <v>4.6563124315068496</v>
      </c>
      <c r="AZ264">
        <v>259</v>
      </c>
      <c r="BA264" s="9">
        <v>8</v>
      </c>
      <c r="BB264" s="4">
        <v>117</v>
      </c>
      <c r="BC264" s="9">
        <v>7</v>
      </c>
      <c r="BD264" s="9">
        <v>5</v>
      </c>
      <c r="BE264" s="4">
        <v>142</v>
      </c>
      <c r="BF264" s="9">
        <v>8</v>
      </c>
      <c r="BG264" s="9">
        <v>11</v>
      </c>
      <c r="BH264" s="24">
        <v>550.82842760821086</v>
      </c>
      <c r="BI264" s="24">
        <v>330.96375312964392</v>
      </c>
      <c r="BJ264" s="9">
        <v>10</v>
      </c>
      <c r="BK264" s="30">
        <v>31.243479342465733</v>
      </c>
      <c r="BL264" s="15">
        <v>4.186668917260274</v>
      </c>
      <c r="BM264" s="15">
        <v>6478.6084031866285</v>
      </c>
      <c r="BN264" s="36">
        <v>107</v>
      </c>
      <c r="BO264" s="9">
        <v>0</v>
      </c>
      <c r="BP264" s="20">
        <v>1.6743258982749536</v>
      </c>
      <c r="BQ264" s="20">
        <v>101.37665265642163</v>
      </c>
    </row>
    <row r="265" spans="1:69" x14ac:dyDescent="0.25">
      <c r="A265" s="43">
        <v>40919</v>
      </c>
      <c r="B265" s="17">
        <v>2012</v>
      </c>
      <c r="C265" s="4">
        <v>1</v>
      </c>
      <c r="D265" s="4">
        <v>4</v>
      </c>
      <c r="E265" s="5">
        <v>0.55000000000000004</v>
      </c>
      <c r="F265" s="5">
        <v>0.76</v>
      </c>
      <c r="G265" s="10">
        <v>1.4465753424657661</v>
      </c>
      <c r="H265" s="17">
        <v>103</v>
      </c>
      <c r="I265" s="9">
        <v>171</v>
      </c>
      <c r="J265" s="14">
        <v>1.6601941747572815</v>
      </c>
      <c r="K265" s="5">
        <v>0.38</v>
      </c>
      <c r="L265" s="21">
        <v>102.33624120654346</v>
      </c>
      <c r="M265" s="9">
        <v>29</v>
      </c>
      <c r="N265" s="9">
        <v>36</v>
      </c>
      <c r="O265" s="9">
        <v>15</v>
      </c>
      <c r="P265" s="9">
        <v>45</v>
      </c>
      <c r="Q265" s="20">
        <v>37.598241736564816</v>
      </c>
      <c r="R265" s="20">
        <v>50.126610405698656</v>
      </c>
      <c r="S265" s="20">
        <v>18.063770504547954</v>
      </c>
      <c r="T265" s="6">
        <v>10540.632844273976</v>
      </c>
      <c r="U265" s="6">
        <v>1217.8502147945212</v>
      </c>
      <c r="V265" s="6">
        <v>1765.5419153884934</v>
      </c>
      <c r="W265" s="6">
        <v>2484.6858645041102</v>
      </c>
      <c r="X265" s="6">
        <v>914.74211164931501</v>
      </c>
      <c r="Y265" s="6">
        <v>6593.5131675265784</v>
      </c>
      <c r="Z265" s="6">
        <v>2443.8857128767131</v>
      </c>
      <c r="AA265" s="6">
        <v>751.89915608547983</v>
      </c>
      <c r="AB265" s="6">
        <v>812.86967270465789</v>
      </c>
      <c r="AC265" s="6">
        <v>1057.7516719529583</v>
      </c>
      <c r="AD265" s="6">
        <v>909.68168332063499</v>
      </c>
      <c r="AE265" s="6">
        <v>341.45581992327249</v>
      </c>
      <c r="AF265" s="6">
        <v>1699.7653664699847</v>
      </c>
      <c r="AG265" s="6">
        <v>302.13405133150684</v>
      </c>
      <c r="AH265" s="6">
        <v>1125.9074461808223</v>
      </c>
      <c r="AI265" s="6">
        <v>1999.8041661369866</v>
      </c>
      <c r="AJ265" s="6">
        <v>829.22073336986341</v>
      </c>
      <c r="AK265" s="6">
        <v>1127.1180687913807</v>
      </c>
      <c r="AL265" s="6">
        <v>1002.5727261657391</v>
      </c>
      <c r="AM265" s="6">
        <v>324.47931098622922</v>
      </c>
      <c r="AN265" s="6">
        <v>1802.8962910758303</v>
      </c>
      <c r="AO265" s="6">
        <v>20024.203997754525</v>
      </c>
      <c r="AP265" s="6">
        <v>9928.0291726821342</v>
      </c>
      <c r="AQ265" s="6">
        <v>10096.174825072394</v>
      </c>
      <c r="AR265" s="6">
        <v>2661.4368248251349</v>
      </c>
      <c r="AS265" s="6">
        <v>1616.8482049189454</v>
      </c>
      <c r="AT265" s="6">
        <v>1672.1868186925567</v>
      </c>
      <c r="AU265" s="6">
        <v>1778.5737283005324</v>
      </c>
      <c r="AV265" s="6">
        <v>7729.0455767371695</v>
      </c>
      <c r="AW265" s="6">
        <v>2367.1292483352208</v>
      </c>
      <c r="AX265" s="27">
        <v>4.0761577643835638</v>
      </c>
      <c r="AY265" s="27">
        <v>4.562439013698631</v>
      </c>
      <c r="AZ265">
        <v>228</v>
      </c>
      <c r="BA265" s="9">
        <v>8</v>
      </c>
      <c r="BB265" s="4">
        <v>103</v>
      </c>
      <c r="BC265" s="9">
        <v>6</v>
      </c>
      <c r="BD265" s="9">
        <v>4</v>
      </c>
      <c r="BE265" s="4">
        <v>125</v>
      </c>
      <c r="BF265" s="9">
        <v>7</v>
      </c>
      <c r="BG265" s="9">
        <v>9</v>
      </c>
      <c r="BH265" s="24">
        <v>501.45338752834158</v>
      </c>
      <c r="BI265" s="24">
        <v>295.5378144251988</v>
      </c>
      <c r="BJ265" s="9">
        <v>8</v>
      </c>
      <c r="BK265" s="30">
        <v>32.49467506849313</v>
      </c>
      <c r="BL265" s="15">
        <v>4.5146318728767127</v>
      </c>
      <c r="BM265" s="15">
        <v>6526.0897338505929</v>
      </c>
      <c r="BN265" s="36">
        <v>107</v>
      </c>
      <c r="BO265" s="9">
        <v>0</v>
      </c>
      <c r="BP265" s="20">
        <v>1.5470481156126152</v>
      </c>
      <c r="BQ265" s="20">
        <v>94.356774066097145</v>
      </c>
    </row>
    <row r="266" spans="1:69" x14ac:dyDescent="0.25">
      <c r="A266" s="43">
        <v>40918</v>
      </c>
      <c r="B266" s="17">
        <v>2012</v>
      </c>
      <c r="C266" s="4">
        <v>1</v>
      </c>
      <c r="D266" s="4">
        <v>3</v>
      </c>
      <c r="E266" s="5">
        <v>0.55000000000000004</v>
      </c>
      <c r="F266" s="5">
        <v>0.6</v>
      </c>
      <c r="G266" s="10">
        <v>1.4438356164383688</v>
      </c>
      <c r="H266" s="17">
        <v>86</v>
      </c>
      <c r="I266" s="9">
        <v>142</v>
      </c>
      <c r="J266" s="14">
        <v>1.6511627906976745</v>
      </c>
      <c r="K266" s="5">
        <v>0.31555555555555553</v>
      </c>
      <c r="L266" s="21">
        <v>94.640808282892692</v>
      </c>
      <c r="M266" s="9">
        <v>26</v>
      </c>
      <c r="N266" s="9">
        <v>31</v>
      </c>
      <c r="O266" s="9">
        <v>13</v>
      </c>
      <c r="P266" s="9">
        <v>38</v>
      </c>
      <c r="Q266" s="20">
        <v>36.042966502283122</v>
      </c>
      <c r="R266" s="20">
        <v>45.53724179152794</v>
      </c>
      <c r="S266" s="20">
        <v>18.08826998794521</v>
      </c>
      <c r="T266" s="6">
        <v>8139.1095123287714</v>
      </c>
      <c r="U266" s="6">
        <v>886.82268821917842</v>
      </c>
      <c r="V266" s="6">
        <v>1456.9360159561643</v>
      </c>
      <c r="W266" s="6">
        <v>2376.7986111780829</v>
      </c>
      <c r="X266" s="6">
        <v>677.08857158136982</v>
      </c>
      <c r="Y266" s="6">
        <v>4515.109001832333</v>
      </c>
      <c r="Z266" s="6">
        <v>2054.449090630138</v>
      </c>
      <c r="AA266" s="6">
        <v>591.98414328986325</v>
      </c>
      <c r="AB266" s="6">
        <v>687.35425954191805</v>
      </c>
      <c r="AC266" s="6">
        <v>878.77694354723087</v>
      </c>
      <c r="AD266" s="6">
        <v>882.6886493112645</v>
      </c>
      <c r="AE266" s="6">
        <v>262.33941241008864</v>
      </c>
      <c r="AF266" s="6">
        <v>1309.9824881933353</v>
      </c>
      <c r="AG266" s="6">
        <v>243.84845036712323</v>
      </c>
      <c r="AH266" s="6">
        <v>959.54271105753469</v>
      </c>
      <c r="AI266" s="6">
        <v>1640.0120572602741</v>
      </c>
      <c r="AJ266" s="6">
        <v>730.33727579178128</v>
      </c>
      <c r="AK266" s="6">
        <v>927.69009440603133</v>
      </c>
      <c r="AL266" s="6">
        <v>1030.4961936855525</v>
      </c>
      <c r="AM266" s="6">
        <v>266.83634862329643</v>
      </c>
      <c r="AN266" s="6">
        <v>1348.7178577618329</v>
      </c>
      <c r="AO266" s="6">
        <v>15933.460188486581</v>
      </c>
      <c r="AP266" s="6">
        <v>8759.6508406990797</v>
      </c>
      <c r="AQ266" s="6">
        <v>7173.8093477875009</v>
      </c>
      <c r="AR266" s="6">
        <v>2619.2695776607916</v>
      </c>
      <c r="AS266" s="6">
        <v>1407.4502164423911</v>
      </c>
      <c r="AT266" s="6">
        <v>1615.921832774532</v>
      </c>
      <c r="AU266" s="6">
        <v>1676.862100837732</v>
      </c>
      <c r="AV266" s="6">
        <v>7319.503727715447</v>
      </c>
      <c r="AW266" s="6">
        <v>-145.6943799279461</v>
      </c>
      <c r="AX266" s="27">
        <v>4.104612164383564</v>
      </c>
      <c r="AY266" s="27">
        <v>4.5264957260273979</v>
      </c>
      <c r="AZ266">
        <v>194</v>
      </c>
      <c r="BA266" s="9">
        <v>6</v>
      </c>
      <c r="BB266" s="4">
        <v>86</v>
      </c>
      <c r="BC266" s="9">
        <v>5</v>
      </c>
      <c r="BD266" s="9">
        <v>4</v>
      </c>
      <c r="BE266" s="4">
        <v>108</v>
      </c>
      <c r="BF266" s="9">
        <v>6</v>
      </c>
      <c r="BG266" s="9">
        <v>8</v>
      </c>
      <c r="BH266" s="24">
        <v>472.06289288884363</v>
      </c>
      <c r="BI266" s="24">
        <v>262.34509327555719</v>
      </c>
      <c r="BJ266" s="9">
        <v>6</v>
      </c>
      <c r="BK266" s="30">
        <v>33.516394972602718</v>
      </c>
      <c r="BL266" s="15">
        <v>4.4532429523287673</v>
      </c>
      <c r="BM266" s="15">
        <v>6385.3991163035334</v>
      </c>
      <c r="BN266" s="36">
        <v>107</v>
      </c>
      <c r="BO266" s="9">
        <v>0</v>
      </c>
      <c r="BP266" s="20">
        <v>1.1234707834426445</v>
      </c>
      <c r="BQ266" s="20">
        <v>67.044947175584127</v>
      </c>
    </row>
    <row r="267" spans="1:69" x14ac:dyDescent="0.25">
      <c r="A267" s="43">
        <v>40917</v>
      </c>
      <c r="B267" s="17">
        <v>2012</v>
      </c>
      <c r="C267" s="4">
        <v>1</v>
      </c>
      <c r="D267" s="4">
        <v>2</v>
      </c>
      <c r="E267" s="5">
        <v>0.55000000000000004</v>
      </c>
      <c r="F267" s="5">
        <v>0.6</v>
      </c>
      <c r="G267" s="10">
        <v>1.4410958904109714</v>
      </c>
      <c r="H267" s="17">
        <v>83</v>
      </c>
      <c r="I267" s="9">
        <v>132</v>
      </c>
      <c r="J267" s="14">
        <v>1.5903614457831325</v>
      </c>
      <c r="K267" s="5">
        <v>0.29333333333333333</v>
      </c>
      <c r="L267" s="21">
        <v>95.46561209440506</v>
      </c>
      <c r="M267" s="9">
        <v>23</v>
      </c>
      <c r="N267" s="9">
        <v>28</v>
      </c>
      <c r="O267" s="9">
        <v>11</v>
      </c>
      <c r="P267" s="9">
        <v>34</v>
      </c>
      <c r="Q267" s="20">
        <v>37.825822994359399</v>
      </c>
      <c r="R267" s="20">
        <v>53.752251905753447</v>
      </c>
      <c r="S267" s="20">
        <v>18.696435445479462</v>
      </c>
      <c r="T267" s="6">
        <v>7923.6458038356195</v>
      </c>
      <c r="U267" s="6">
        <v>944.6582350684937</v>
      </c>
      <c r="V267" s="6">
        <v>1342.1071152394518</v>
      </c>
      <c r="W267" s="6">
        <v>2562.9459733479457</v>
      </c>
      <c r="X267" s="6">
        <v>701.76396561534239</v>
      </c>
      <c r="Y267" s="6">
        <v>4261.4869847013724</v>
      </c>
      <c r="Z267" s="6">
        <v>1929.1169727123295</v>
      </c>
      <c r="AA267" s="6">
        <v>591.27477096328789</v>
      </c>
      <c r="AB267" s="6">
        <v>635.67880514630167</v>
      </c>
      <c r="AC267" s="6">
        <v>895.9370721991537</v>
      </c>
      <c r="AD267" s="6">
        <v>924.90801941619588</v>
      </c>
      <c r="AE267" s="6">
        <v>269.84080749236472</v>
      </c>
      <c r="AF267" s="6">
        <v>1065.3846497142049</v>
      </c>
      <c r="AG267" s="6">
        <v>227.15067747945201</v>
      </c>
      <c r="AH267" s="6">
        <v>875.15387230684962</v>
      </c>
      <c r="AI267" s="6">
        <v>1468.5059381917808</v>
      </c>
      <c r="AJ267" s="6">
        <v>676.82436558904146</v>
      </c>
      <c r="AK267" s="6">
        <v>860.06949914660993</v>
      </c>
      <c r="AL267" s="6">
        <v>1062.5773544735653</v>
      </c>
      <c r="AM267" s="6">
        <v>267.90856819341138</v>
      </c>
      <c r="AN267" s="6">
        <v>1057.0794317535372</v>
      </c>
      <c r="AO267" s="6">
        <v>15272.009441293156</v>
      </c>
      <c r="AP267" s="6">
        <v>8888.058375124041</v>
      </c>
      <c r="AQ267" s="6">
        <v>6383.9510661691147</v>
      </c>
      <c r="AR267" s="6">
        <v>2609.9269351084713</v>
      </c>
      <c r="AS267" s="6">
        <v>1408.1149183793968</v>
      </c>
      <c r="AT267" s="6">
        <v>1613.2128813128832</v>
      </c>
      <c r="AU267" s="6">
        <v>1678.7541137755281</v>
      </c>
      <c r="AV267" s="6">
        <v>7310.008848576279</v>
      </c>
      <c r="AW267" s="6">
        <v>-926.05778240716427</v>
      </c>
      <c r="AX267" s="27">
        <v>4.0464395506849336</v>
      </c>
      <c r="AY267" s="27">
        <v>4.3702743698630151</v>
      </c>
      <c r="AZ267">
        <v>179</v>
      </c>
      <c r="BA267" s="9">
        <v>6</v>
      </c>
      <c r="BB267" s="4">
        <v>83</v>
      </c>
      <c r="BC267" s="9">
        <v>5</v>
      </c>
      <c r="BD267" s="9">
        <v>3</v>
      </c>
      <c r="BE267" s="4">
        <v>96</v>
      </c>
      <c r="BF267" s="9">
        <v>6</v>
      </c>
      <c r="BG267" s="9">
        <v>7</v>
      </c>
      <c r="BH267" s="24">
        <v>444.03055944122798</v>
      </c>
      <c r="BI267" s="24">
        <v>283.11371550416965</v>
      </c>
      <c r="BJ267" s="9">
        <v>6</v>
      </c>
      <c r="BK267" s="30">
        <v>32.962475287671211</v>
      </c>
      <c r="BL267" s="15">
        <v>4.3087451397260281</v>
      </c>
      <c r="BM267" s="15">
        <v>6638.3728953244845</v>
      </c>
      <c r="BN267" s="36">
        <v>107</v>
      </c>
      <c r="BO267" s="9">
        <v>0</v>
      </c>
      <c r="BP267" s="20">
        <v>0.96167406785259635</v>
      </c>
      <c r="BQ267" s="20">
        <v>59.663094076346866</v>
      </c>
    </row>
    <row r="268" spans="1:69" x14ac:dyDescent="0.25">
      <c r="A268" s="43">
        <v>40916</v>
      </c>
      <c r="B268" s="17">
        <v>2012</v>
      </c>
      <c r="C268" s="4">
        <v>1</v>
      </c>
      <c r="D268" s="4">
        <v>1</v>
      </c>
      <c r="E268" s="5">
        <v>0.55000000000000004</v>
      </c>
      <c r="F268" s="5">
        <v>0.64</v>
      </c>
      <c r="G268" s="10">
        <v>1.4383561643835741</v>
      </c>
      <c r="H268" s="17">
        <v>92</v>
      </c>
      <c r="I268" s="9">
        <v>140</v>
      </c>
      <c r="J268" s="14">
        <v>1.5217391304347827</v>
      </c>
      <c r="K268" s="5">
        <v>0.31111111111111112</v>
      </c>
      <c r="L268" s="21">
        <v>94.638984157236493</v>
      </c>
      <c r="M268" s="9">
        <v>25</v>
      </c>
      <c r="N268" s="9">
        <v>32</v>
      </c>
      <c r="O268" s="9">
        <v>12</v>
      </c>
      <c r="P268" s="9">
        <v>38</v>
      </c>
      <c r="Q268" s="20">
        <v>36.0006921413122</v>
      </c>
      <c r="R268" s="20">
        <v>51.181061917808243</v>
      </c>
      <c r="S268" s="20">
        <v>17.114471896178813</v>
      </c>
      <c r="T268" s="6">
        <v>8706.7865424657575</v>
      </c>
      <c r="U268" s="6">
        <v>996.7154849315076</v>
      </c>
      <c r="V268" s="6">
        <v>1521.2924170520546</v>
      </c>
      <c r="W268" s="6">
        <v>2332.5546673972608</v>
      </c>
      <c r="X268" s="6">
        <v>785.39181238356161</v>
      </c>
      <c r="Y268" s="6">
        <v>5064.263130564389</v>
      </c>
      <c r="Z268" s="6">
        <v>2052.0394520547952</v>
      </c>
      <c r="AA268" s="6">
        <v>614.17274301369889</v>
      </c>
      <c r="AB268" s="6">
        <v>650.34993205479486</v>
      </c>
      <c r="AC268" s="6">
        <v>948.38882728294004</v>
      </c>
      <c r="AD268" s="6">
        <v>934.76754485679282</v>
      </c>
      <c r="AE268" s="6">
        <v>274.32700570885095</v>
      </c>
      <c r="AF268" s="6">
        <v>1159.0787492747052</v>
      </c>
      <c r="AG268" s="6">
        <v>247.38184109589042</v>
      </c>
      <c r="AH268" s="6">
        <v>974.85352328767169</v>
      </c>
      <c r="AI268" s="6">
        <v>1512.1618630136988</v>
      </c>
      <c r="AJ268" s="6">
        <v>723.45494794520596</v>
      </c>
      <c r="AK268" s="6">
        <v>979.90890977560832</v>
      </c>
      <c r="AL268" s="6">
        <v>1040.4322692844444</v>
      </c>
      <c r="AM268" s="6">
        <v>288.33465925754984</v>
      </c>
      <c r="AN268" s="6">
        <v>1149.176337024865</v>
      </c>
      <c r="AO268" s="6">
        <v>16477.916329863023</v>
      </c>
      <c r="AP268" s="6">
        <v>9105.3981129990625</v>
      </c>
      <c r="AQ268" s="6">
        <v>7372.5182168639585</v>
      </c>
      <c r="AR268" s="6">
        <v>2621.377195267225</v>
      </c>
      <c r="AS268" s="6">
        <v>1465.9047668441747</v>
      </c>
      <c r="AT268" s="6">
        <v>1618.032161532326</v>
      </c>
      <c r="AU268" s="6">
        <v>1699.291700809327</v>
      </c>
      <c r="AV268" s="6">
        <v>7404.6058244530532</v>
      </c>
      <c r="AW268" s="6">
        <v>-32.08760758909284</v>
      </c>
      <c r="AX268" s="27">
        <v>3.9346619178082207</v>
      </c>
      <c r="AY268" s="27">
        <v>4.4234409246575348</v>
      </c>
      <c r="AZ268">
        <v>199</v>
      </c>
      <c r="BA268" s="9">
        <v>6</v>
      </c>
      <c r="BB268" s="4">
        <v>92</v>
      </c>
      <c r="BC268" s="9">
        <v>5</v>
      </c>
      <c r="BD268" s="9">
        <v>4</v>
      </c>
      <c r="BE268" s="4">
        <v>107</v>
      </c>
      <c r="BF268" s="9">
        <v>6</v>
      </c>
      <c r="BG268" s="9">
        <v>7</v>
      </c>
      <c r="BH268" s="24">
        <v>453.83858773365097</v>
      </c>
      <c r="BI268" s="24">
        <v>262.12414871057558</v>
      </c>
      <c r="BJ268" s="9">
        <v>7</v>
      </c>
      <c r="BK268" s="30">
        <v>31.620368835616421</v>
      </c>
      <c r="BL268" s="15">
        <v>4.3261027671232881</v>
      </c>
      <c r="BM268" s="15">
        <v>6404.8562377522776</v>
      </c>
      <c r="BN268" s="36">
        <v>107</v>
      </c>
      <c r="BO268" s="9">
        <v>0</v>
      </c>
      <c r="BP268" s="20">
        <v>1.1510825447428423</v>
      </c>
      <c r="BQ268" s="20">
        <v>68.902039409943541</v>
      </c>
    </row>
    <row r="269" spans="1:69" x14ac:dyDescent="0.25">
      <c r="A269" s="43">
        <v>40915</v>
      </c>
      <c r="B269" s="17">
        <v>2012</v>
      </c>
      <c r="C269" s="4">
        <v>1</v>
      </c>
      <c r="D269" s="4">
        <v>7</v>
      </c>
      <c r="E269" s="5">
        <v>0.55000000000000004</v>
      </c>
      <c r="F269" s="5">
        <v>0.95</v>
      </c>
      <c r="G269" s="10">
        <v>1.4356164383561767</v>
      </c>
      <c r="H269" s="17">
        <v>134</v>
      </c>
      <c r="I269" s="9">
        <v>209</v>
      </c>
      <c r="J269" s="14">
        <v>1.5597014925373134</v>
      </c>
      <c r="K269" s="5">
        <v>0.46444444444444444</v>
      </c>
      <c r="L269" s="21">
        <v>96.441178785524457</v>
      </c>
      <c r="M269" s="9">
        <v>38</v>
      </c>
      <c r="N269" s="9">
        <v>45</v>
      </c>
      <c r="O269" s="9">
        <v>19</v>
      </c>
      <c r="P269" s="9">
        <v>59</v>
      </c>
      <c r="Q269" s="20">
        <v>35.86086283281071</v>
      </c>
      <c r="R269" s="20">
        <v>46.951240931506867</v>
      </c>
      <c r="S269" s="20">
        <v>17.691789688432788</v>
      </c>
      <c r="T269" s="6">
        <v>12923.117957260278</v>
      </c>
      <c r="U269" s="6">
        <v>1444.3661326027407</v>
      </c>
      <c r="V269" s="6">
        <v>2295.9553200657524</v>
      </c>
      <c r="W269" s="6">
        <v>2484.3910321972603</v>
      </c>
      <c r="X269" s="6">
        <v>1088.8627917501369</v>
      </c>
      <c r="Y269" s="6">
        <v>8498.2749458498711</v>
      </c>
      <c r="Z269" s="6">
        <v>2976.4516151232888</v>
      </c>
      <c r="AA269" s="6">
        <v>892.0735776986304</v>
      </c>
      <c r="AB269" s="6">
        <v>1043.8155916175344</v>
      </c>
      <c r="AC269" s="6">
        <v>1334.5729989184797</v>
      </c>
      <c r="AD269" s="6">
        <v>870.92584458552017</v>
      </c>
      <c r="AE269" s="6">
        <v>429.31318968712208</v>
      </c>
      <c r="AF269" s="6">
        <v>2277.528751248331</v>
      </c>
      <c r="AG269" s="6">
        <v>366.72041963835613</v>
      </c>
      <c r="AH269" s="6">
        <v>1357.5377891945211</v>
      </c>
      <c r="AI269" s="6">
        <v>2266.7086869041095</v>
      </c>
      <c r="AJ269" s="6">
        <v>1096.8759025972606</v>
      </c>
      <c r="AK269" s="6">
        <v>1374.6086359727767</v>
      </c>
      <c r="AL269" s="6">
        <v>1000.5789935470514</v>
      </c>
      <c r="AM269" s="6">
        <v>431.38302493199319</v>
      </c>
      <c r="AN269" s="6">
        <v>2281.272143882426</v>
      </c>
      <c r="AO269" s="6">
        <v>24367.667672636719</v>
      </c>
      <c r="AP269" s="6">
        <v>11310.591831656093</v>
      </c>
      <c r="AQ269" s="6">
        <v>13057.075840980629</v>
      </c>
      <c r="AR269" s="6">
        <v>2716.6658987223436</v>
      </c>
      <c r="AS269" s="6">
        <v>1845.961376866296</v>
      </c>
      <c r="AT269" s="6">
        <v>1808.4333498974102</v>
      </c>
      <c r="AU269" s="6">
        <v>1898.8038715065909</v>
      </c>
      <c r="AV269" s="6">
        <v>8269.8644969926409</v>
      </c>
      <c r="AW269" s="6">
        <v>4787.2113439879849</v>
      </c>
      <c r="AX269" s="27">
        <v>4.0126093479452063</v>
      </c>
      <c r="AY269" s="27">
        <v>4.2583383013698644</v>
      </c>
      <c r="AZ269">
        <v>295</v>
      </c>
      <c r="BA269" s="9">
        <v>10</v>
      </c>
      <c r="BB269" s="4">
        <v>134</v>
      </c>
      <c r="BC269" s="9">
        <v>8</v>
      </c>
      <c r="BD269" s="9">
        <v>6</v>
      </c>
      <c r="BE269" s="4">
        <v>161</v>
      </c>
      <c r="BF269" s="9">
        <v>9</v>
      </c>
      <c r="BG269" s="9">
        <v>12</v>
      </c>
      <c r="BH269" s="24">
        <v>613.20095534465747</v>
      </c>
      <c r="BI269" s="24">
        <v>343.67113476405945</v>
      </c>
      <c r="BJ269" s="9">
        <v>10</v>
      </c>
      <c r="BK269" s="30">
        <v>32.543842684931491</v>
      </c>
      <c r="BL269" s="15">
        <v>4.41344450849315</v>
      </c>
      <c r="BM269" s="15">
        <v>6529.2285893077078</v>
      </c>
      <c r="BN269" s="36">
        <v>107</v>
      </c>
      <c r="BO269" s="9">
        <v>0</v>
      </c>
      <c r="BP269" s="20">
        <v>1.9997884378505222</v>
      </c>
      <c r="BQ269" s="20">
        <v>122.02874617738907</v>
      </c>
    </row>
    <row r="270" spans="1:69" x14ac:dyDescent="0.25">
      <c r="A270" s="43">
        <v>40914</v>
      </c>
      <c r="B270" s="17">
        <v>2012</v>
      </c>
      <c r="C270" s="4">
        <v>1</v>
      </c>
      <c r="D270" s="4">
        <v>6</v>
      </c>
      <c r="E270" s="5">
        <v>0.55000000000000004</v>
      </c>
      <c r="F270" s="5">
        <v>1</v>
      </c>
      <c r="G270" s="10">
        <v>1.4328767123287793</v>
      </c>
      <c r="H270" s="17">
        <v>140</v>
      </c>
      <c r="I270" s="9">
        <v>222</v>
      </c>
      <c r="J270" s="14">
        <v>1.5857142857142856</v>
      </c>
      <c r="K270" s="5">
        <v>0.49333333333333335</v>
      </c>
      <c r="L270" s="21">
        <v>96.273595538160507</v>
      </c>
      <c r="M270" s="9">
        <v>37</v>
      </c>
      <c r="N270" s="9">
        <v>51</v>
      </c>
      <c r="O270" s="9">
        <v>19</v>
      </c>
      <c r="P270" s="9">
        <v>61</v>
      </c>
      <c r="Q270" s="20">
        <v>37.230418490660043</v>
      </c>
      <c r="R270" s="20">
        <v>48.945872443431881</v>
      </c>
      <c r="S270" s="20">
        <v>17.096830416743774</v>
      </c>
      <c r="T270" s="6">
        <v>13478.303375342472</v>
      </c>
      <c r="U270" s="6">
        <v>1466.555305479453</v>
      </c>
      <c r="V270" s="6">
        <v>2437.8922352219174</v>
      </c>
      <c r="W270" s="6">
        <v>2557.8178366684933</v>
      </c>
      <c r="X270" s="6">
        <v>1148.5455370520547</v>
      </c>
      <c r="Y270" s="6">
        <v>8800.6030718794591</v>
      </c>
      <c r="Z270" s="6">
        <v>3276.2768271780837</v>
      </c>
      <c r="AA270" s="6">
        <v>929.97157642520574</v>
      </c>
      <c r="AB270" s="6">
        <v>1042.9066554213703</v>
      </c>
      <c r="AC270" s="6">
        <v>1376.306599505539</v>
      </c>
      <c r="AD270" s="6">
        <v>868.20372070276039</v>
      </c>
      <c r="AE270" s="6">
        <v>444.16407865395757</v>
      </c>
      <c r="AF270" s="6">
        <v>2560.4806601624032</v>
      </c>
      <c r="AG270" s="6">
        <v>404.50882872328754</v>
      </c>
      <c r="AH270" s="6">
        <v>1538.1861845917815</v>
      </c>
      <c r="AI270" s="6">
        <v>2429.9280231780831</v>
      </c>
      <c r="AJ270" s="6">
        <v>1116.534862553425</v>
      </c>
      <c r="AK270" s="6">
        <v>1461.9739793937968</v>
      </c>
      <c r="AL270" s="6">
        <v>1072.2409117113878</v>
      </c>
      <c r="AM270" s="6">
        <v>442.54508125935757</v>
      </c>
      <c r="AN270" s="6">
        <v>2512.3979266820356</v>
      </c>
      <c r="AO270" s="6">
        <v>25683.17163889316</v>
      </c>
      <c r="AP270" s="6">
        <v>11809.689980169265</v>
      </c>
      <c r="AQ270" s="6">
        <v>13873.481658723897</v>
      </c>
      <c r="AR270" s="6">
        <v>2741.4853016667557</v>
      </c>
      <c r="AS270" s="6">
        <v>1870.8894779112547</v>
      </c>
      <c r="AT270" s="6">
        <v>1851.0234880935986</v>
      </c>
      <c r="AU270" s="6">
        <v>1946.9496669921364</v>
      </c>
      <c r="AV270" s="6">
        <v>8410.3479346637469</v>
      </c>
      <c r="AW270" s="6">
        <v>5463.1337240601479</v>
      </c>
      <c r="AX270" s="27">
        <v>4.0987875945205499</v>
      </c>
      <c r="AY270" s="27">
        <v>4.5832012397260282</v>
      </c>
      <c r="AZ270">
        <v>308</v>
      </c>
      <c r="BA270" s="9">
        <v>11</v>
      </c>
      <c r="BB270" s="4">
        <v>140</v>
      </c>
      <c r="BC270" s="9">
        <v>9</v>
      </c>
      <c r="BD270" s="9">
        <v>6</v>
      </c>
      <c r="BE270" s="4">
        <v>168</v>
      </c>
      <c r="BF270" s="9">
        <v>9</v>
      </c>
      <c r="BG270" s="9">
        <v>14</v>
      </c>
      <c r="BH270" s="24">
        <v>658.31310095812137</v>
      </c>
      <c r="BI270" s="24">
        <v>368.09232841566609</v>
      </c>
      <c r="BJ270" s="9">
        <v>11</v>
      </c>
      <c r="BK270" s="30">
        <v>31.365562123287653</v>
      </c>
      <c r="BL270" s="15">
        <v>4.4745369764383556</v>
      </c>
      <c r="BM270" s="15">
        <v>6691.4507104160457</v>
      </c>
      <c r="BN270" s="36">
        <v>107</v>
      </c>
      <c r="BO270" s="9">
        <v>1</v>
      </c>
      <c r="BP270" s="20">
        <v>2.0733144812870186</v>
      </c>
      <c r="BQ270" s="20">
        <v>129.65870709087753</v>
      </c>
    </row>
    <row r="271" spans="1:69" x14ac:dyDescent="0.25">
      <c r="A271" s="43">
        <v>40913</v>
      </c>
      <c r="B271" s="17">
        <v>2012</v>
      </c>
      <c r="C271" s="4">
        <v>1</v>
      </c>
      <c r="D271" s="4">
        <v>5</v>
      </c>
      <c r="E271" s="5">
        <v>0.55000000000000004</v>
      </c>
      <c r="F271" s="5">
        <v>0.82</v>
      </c>
      <c r="G271" s="10">
        <v>1.430136986301382</v>
      </c>
      <c r="H271" s="17">
        <v>110</v>
      </c>
      <c r="I271" s="9">
        <v>206</v>
      </c>
      <c r="J271" s="14">
        <v>1.8727272727272728</v>
      </c>
      <c r="K271" s="5">
        <v>0.45777777777777778</v>
      </c>
      <c r="L271" s="21">
        <v>107.65023083835621</v>
      </c>
      <c r="M271" s="9">
        <v>38</v>
      </c>
      <c r="N271" s="9">
        <v>46</v>
      </c>
      <c r="O271" s="9">
        <v>19</v>
      </c>
      <c r="P271" s="9">
        <v>52</v>
      </c>
      <c r="Q271" s="20">
        <v>36.841848949771702</v>
      </c>
      <c r="R271" s="20">
        <v>46.410069706935857</v>
      </c>
      <c r="S271" s="20">
        <v>19.108313242824035</v>
      </c>
      <c r="T271" s="6">
        <v>11841.525392219182</v>
      </c>
      <c r="U271" s="6">
        <v>1206.1909742465759</v>
      </c>
      <c r="V271" s="6">
        <v>1853.6073500475611</v>
      </c>
      <c r="W271" s="6">
        <v>2388.6957846575342</v>
      </c>
      <c r="X271" s="6">
        <v>919.67888763616418</v>
      </c>
      <c r="Y271" s="6">
        <v>7885.7343441244993</v>
      </c>
      <c r="Z271" s="6">
        <v>3094.715311780823</v>
      </c>
      <c r="AA271" s="6">
        <v>881.79132443178128</v>
      </c>
      <c r="AB271" s="6">
        <v>993.6322886268498</v>
      </c>
      <c r="AC271" s="6">
        <v>1125.096895270523</v>
      </c>
      <c r="AD271" s="6">
        <v>864.58302186406786</v>
      </c>
      <c r="AE271" s="6">
        <v>349.03195772111883</v>
      </c>
      <c r="AF271" s="6">
        <v>2631.4270499837444</v>
      </c>
      <c r="AG271" s="6">
        <v>363.30406974246574</v>
      </c>
      <c r="AH271" s="6">
        <v>1351.5903768547951</v>
      </c>
      <c r="AI271" s="6">
        <v>2289.2132764931512</v>
      </c>
      <c r="AJ271" s="6">
        <v>1003.5501869589045</v>
      </c>
      <c r="AK271" s="6">
        <v>1243.1669291074345</v>
      </c>
      <c r="AL271" s="6">
        <v>1043.8582965441778</v>
      </c>
      <c r="AM271" s="6">
        <v>359.98019317216216</v>
      </c>
      <c r="AN271" s="6">
        <v>2360.6524912255418</v>
      </c>
      <c r="AO271" s="6">
        <v>23025.51320135453</v>
      </c>
      <c r="AP271" s="6">
        <v>10147.699316020744</v>
      </c>
      <c r="AQ271" s="6">
        <v>12877.813885333784</v>
      </c>
      <c r="AR271" s="6">
        <v>2697.4239581636853</v>
      </c>
      <c r="AS271" s="6">
        <v>1618.9552912130769</v>
      </c>
      <c r="AT271" s="6">
        <v>1741.4983346788852</v>
      </c>
      <c r="AU271" s="6">
        <v>1818.0209042544307</v>
      </c>
      <c r="AV271" s="6">
        <v>7875.8984883100784</v>
      </c>
      <c r="AW271" s="6">
        <v>5001.9153970237076</v>
      </c>
      <c r="AX271" s="27">
        <v>3.9416849095890432</v>
      </c>
      <c r="AY271" s="27">
        <v>4.3646649315068506</v>
      </c>
      <c r="AZ271">
        <v>265</v>
      </c>
      <c r="BA271" s="9">
        <v>9</v>
      </c>
      <c r="BB271" s="4">
        <v>110</v>
      </c>
      <c r="BC271" s="9">
        <v>7</v>
      </c>
      <c r="BD271" s="9">
        <v>5</v>
      </c>
      <c r="BE271" s="4">
        <v>155</v>
      </c>
      <c r="BF271" s="9">
        <v>10</v>
      </c>
      <c r="BG271" s="9">
        <v>13</v>
      </c>
      <c r="BH271" s="24">
        <v>563.12531152813744</v>
      </c>
      <c r="BI271" s="24">
        <v>347.03466530116981</v>
      </c>
      <c r="BJ271" s="9">
        <v>9</v>
      </c>
      <c r="BK271" s="30">
        <v>33.07757734246573</v>
      </c>
      <c r="BL271" s="15">
        <v>4.3038143473972612</v>
      </c>
      <c r="BM271" s="15">
        <v>6455.0762695967278</v>
      </c>
      <c r="BN271" s="36">
        <v>107</v>
      </c>
      <c r="BO271" s="9">
        <v>0</v>
      </c>
      <c r="BP271" s="20">
        <v>1.9949901980226035</v>
      </c>
      <c r="BQ271" s="20">
        <v>120.35340079751199</v>
      </c>
    </row>
    <row r="272" spans="1:69" x14ac:dyDescent="0.25">
      <c r="A272" s="43">
        <v>40912</v>
      </c>
      <c r="B272" s="17">
        <v>2012</v>
      </c>
      <c r="C272" s="4">
        <v>1</v>
      </c>
      <c r="D272" s="4">
        <v>4</v>
      </c>
      <c r="E272" s="5">
        <v>0.55000000000000004</v>
      </c>
      <c r="F272" s="5">
        <v>0.76</v>
      </c>
      <c r="G272" s="10">
        <v>1.4273972602739846</v>
      </c>
      <c r="H272" s="17">
        <v>109</v>
      </c>
      <c r="I272" s="9">
        <v>162</v>
      </c>
      <c r="J272" s="14">
        <v>1.4862385321100917</v>
      </c>
      <c r="K272" s="5">
        <v>0.36</v>
      </c>
      <c r="L272" s="21">
        <v>93.09854857861005</v>
      </c>
      <c r="M272" s="9">
        <v>29</v>
      </c>
      <c r="N272" s="9">
        <v>36</v>
      </c>
      <c r="O272" s="9">
        <v>14</v>
      </c>
      <c r="P272" s="9">
        <v>44</v>
      </c>
      <c r="Q272" s="20">
        <v>37.437782794520565</v>
      </c>
      <c r="R272" s="20">
        <v>51.906957041095907</v>
      </c>
      <c r="S272" s="20">
        <v>17.32850684831881</v>
      </c>
      <c r="T272" s="6">
        <v>10147.741795068496</v>
      </c>
      <c r="U272" s="6">
        <v>1156.2142137534254</v>
      </c>
      <c r="V272" s="6">
        <v>1854.6968875660273</v>
      </c>
      <c r="W272" s="6">
        <v>2371.4758095780821</v>
      </c>
      <c r="X272" s="6">
        <v>884.53672382071238</v>
      </c>
      <c r="Y272" s="6">
        <v>6193.2465878570983</v>
      </c>
      <c r="Z272" s="6">
        <v>2433.4558816438366</v>
      </c>
      <c r="AA272" s="6">
        <v>726.69739857534273</v>
      </c>
      <c r="AB272" s="6">
        <v>762.45430132602769</v>
      </c>
      <c r="AC272" s="6">
        <v>1044.9778689456027</v>
      </c>
      <c r="AD272" s="6">
        <v>907.69536713387936</v>
      </c>
      <c r="AE272" s="6">
        <v>317.93390720657356</v>
      </c>
      <c r="AF272" s="6">
        <v>1652.0004382591515</v>
      </c>
      <c r="AG272" s="6">
        <v>286.00052104109585</v>
      </c>
      <c r="AH272" s="6">
        <v>1034.7062605150691</v>
      </c>
      <c r="AI272" s="6">
        <v>1776.709803452055</v>
      </c>
      <c r="AJ272" s="6">
        <v>837.61572190684944</v>
      </c>
      <c r="AK272" s="6">
        <v>1117.9396022167232</v>
      </c>
      <c r="AL272" s="6">
        <v>1052.9840276118234</v>
      </c>
      <c r="AM272" s="6">
        <v>322.84117709879661</v>
      </c>
      <c r="AN272" s="6">
        <v>1441.2674999877261</v>
      </c>
      <c r="AO272" s="6">
        <v>19161.595897282197</v>
      </c>
      <c r="AP272" s="6">
        <v>9875.0813711782212</v>
      </c>
      <c r="AQ272" s="6">
        <v>9286.5145261039761</v>
      </c>
      <c r="AR272" s="6">
        <v>2670.5483341129393</v>
      </c>
      <c r="AS272" s="6">
        <v>1593.9464617178505</v>
      </c>
      <c r="AT272" s="6">
        <v>1684.8944577207444</v>
      </c>
      <c r="AU272" s="6">
        <v>1793.8987439688658</v>
      </c>
      <c r="AV272" s="6">
        <v>7743.2879975203996</v>
      </c>
      <c r="AW272" s="6">
        <v>1543.2265285835765</v>
      </c>
      <c r="AX272" s="27">
        <v>4.2628448876712346</v>
      </c>
      <c r="AY272" s="27">
        <v>4.636036458904111</v>
      </c>
      <c r="AZ272">
        <v>232</v>
      </c>
      <c r="BA272" s="9">
        <v>8</v>
      </c>
      <c r="BB272" s="4">
        <v>109</v>
      </c>
      <c r="BC272" s="9">
        <v>7</v>
      </c>
      <c r="BD272" s="9">
        <v>4</v>
      </c>
      <c r="BE272" s="4">
        <v>123</v>
      </c>
      <c r="BF272" s="9">
        <v>7</v>
      </c>
      <c r="BG272" s="9">
        <v>10</v>
      </c>
      <c r="BH272" s="24">
        <v>515.75966633589951</v>
      </c>
      <c r="BI272" s="24">
        <v>313.8237515110809</v>
      </c>
      <c r="BJ272" s="9">
        <v>8</v>
      </c>
      <c r="BK272" s="30">
        <v>31.89906587671231</v>
      </c>
      <c r="BL272" s="15">
        <v>4.1855865895890414</v>
      </c>
      <c r="BM272" s="15">
        <v>6468.5938716141354</v>
      </c>
      <c r="BN272" s="36">
        <v>107</v>
      </c>
      <c r="BO272" s="9">
        <v>0</v>
      </c>
      <c r="BP272" s="20">
        <v>1.4356310985692897</v>
      </c>
      <c r="BQ272" s="20">
        <v>86.789855384149305</v>
      </c>
    </row>
    <row r="273" spans="1:69" x14ac:dyDescent="0.25">
      <c r="A273" s="43">
        <v>40911</v>
      </c>
      <c r="B273" s="17">
        <v>2012</v>
      </c>
      <c r="C273" s="4">
        <v>1</v>
      </c>
      <c r="D273" s="4">
        <v>3</v>
      </c>
      <c r="E273" s="5">
        <v>0.55000000000000004</v>
      </c>
      <c r="F273" s="5">
        <v>0.6</v>
      </c>
      <c r="G273" s="10">
        <v>1.4246575342465873</v>
      </c>
      <c r="H273" s="17">
        <v>82</v>
      </c>
      <c r="I273" s="9">
        <v>137</v>
      </c>
      <c r="J273" s="14">
        <v>1.6707317073170731</v>
      </c>
      <c r="K273" s="5">
        <v>0.30444444444444446</v>
      </c>
      <c r="L273" s="21">
        <v>96.584148613431381</v>
      </c>
      <c r="M273" s="9">
        <v>25</v>
      </c>
      <c r="N273" s="9">
        <v>28</v>
      </c>
      <c r="O273" s="9">
        <v>12</v>
      </c>
      <c r="P273" s="9">
        <v>37</v>
      </c>
      <c r="Q273" s="20">
        <v>38.403941979839765</v>
      </c>
      <c r="R273" s="20">
        <v>47.860202317808223</v>
      </c>
      <c r="S273" s="20">
        <v>18.50282802073307</v>
      </c>
      <c r="T273" s="6">
        <v>7919.9001863013727</v>
      </c>
      <c r="U273" s="6">
        <v>936.58104657534295</v>
      </c>
      <c r="V273" s="6">
        <v>1468.4870473643837</v>
      </c>
      <c r="W273" s="6">
        <v>2366.5058472328769</v>
      </c>
      <c r="X273" s="6">
        <v>680.71704775890407</v>
      </c>
      <c r="Y273" s="6">
        <v>4340.7712905205499</v>
      </c>
      <c r="Z273" s="6">
        <v>2035.4089249315075</v>
      </c>
      <c r="AA273" s="6">
        <v>574.32242781369871</v>
      </c>
      <c r="AB273" s="6">
        <v>684.60463676712357</v>
      </c>
      <c r="AC273" s="6">
        <v>864.41870676501549</v>
      </c>
      <c r="AD273" s="6">
        <v>901.37766347514844</v>
      </c>
      <c r="AE273" s="6">
        <v>253.07403872999842</v>
      </c>
      <c r="AF273" s="6">
        <v>1275.4655805421671</v>
      </c>
      <c r="AG273" s="6">
        <v>231.90480197260271</v>
      </c>
      <c r="AH273" s="6">
        <v>958.15935298630166</v>
      </c>
      <c r="AI273" s="6">
        <v>1465.8023358904111</v>
      </c>
      <c r="AJ273" s="6">
        <v>713.14612076712353</v>
      </c>
      <c r="AK273" s="6">
        <v>919.54101701837919</v>
      </c>
      <c r="AL273" s="6">
        <v>1090.2198554856095</v>
      </c>
      <c r="AM273" s="6">
        <v>275.14271211077954</v>
      </c>
      <c r="AN273" s="6">
        <v>1084.1090270016712</v>
      </c>
      <c r="AO273" s="6">
        <v>15519.829834005486</v>
      </c>
      <c r="AP273" s="6">
        <v>8819.4839359410962</v>
      </c>
      <c r="AQ273" s="6">
        <v>6700.3458980643882</v>
      </c>
      <c r="AR273" s="6">
        <v>2613.3171151999095</v>
      </c>
      <c r="AS273" s="6">
        <v>1399.7057308478902</v>
      </c>
      <c r="AT273" s="6">
        <v>1603.3664673465546</v>
      </c>
      <c r="AU273" s="6">
        <v>1692.7702288973715</v>
      </c>
      <c r="AV273" s="6">
        <v>7309.1595422917262</v>
      </c>
      <c r="AW273" s="6">
        <v>-608.81364422733623</v>
      </c>
      <c r="AX273" s="27">
        <v>3.9985791780821938</v>
      </c>
      <c r="AY273" s="27">
        <v>4.5154947945205492</v>
      </c>
      <c r="AZ273">
        <v>184</v>
      </c>
      <c r="BA273" s="9">
        <v>6</v>
      </c>
      <c r="BB273" s="4">
        <v>82</v>
      </c>
      <c r="BC273" s="9">
        <v>4</v>
      </c>
      <c r="BD273" s="9">
        <v>3</v>
      </c>
      <c r="BE273" s="4">
        <v>102</v>
      </c>
      <c r="BF273" s="9">
        <v>6</v>
      </c>
      <c r="BG273" s="9">
        <v>7</v>
      </c>
      <c r="BH273" s="24">
        <v>385.48743410357503</v>
      </c>
      <c r="BI273" s="24">
        <v>257.30701290796191</v>
      </c>
      <c r="BJ273" s="9">
        <v>6</v>
      </c>
      <c r="BK273" s="30">
        <v>34.465829041095866</v>
      </c>
      <c r="BL273" s="15">
        <v>4.3254036931506858</v>
      </c>
      <c r="BM273" s="15">
        <v>6448.7570583535617</v>
      </c>
      <c r="BN273" s="36">
        <v>107</v>
      </c>
      <c r="BO273" s="9">
        <v>0</v>
      </c>
      <c r="BP273" s="20">
        <v>1.0390135397308733</v>
      </c>
      <c r="BQ273" s="20">
        <v>62.620055122097085</v>
      </c>
    </row>
    <row r="274" spans="1:69" x14ac:dyDescent="0.25">
      <c r="A274" s="43">
        <v>40910</v>
      </c>
      <c r="B274" s="17">
        <v>2012</v>
      </c>
      <c r="C274" s="4">
        <v>1</v>
      </c>
      <c r="D274" s="4">
        <v>2</v>
      </c>
      <c r="E274" s="5">
        <v>0.55000000000000004</v>
      </c>
      <c r="F274" s="5">
        <v>0.6</v>
      </c>
      <c r="G274" s="10">
        <v>1.4219178082191899</v>
      </c>
      <c r="H274" s="17">
        <v>84</v>
      </c>
      <c r="I274" s="9">
        <v>133</v>
      </c>
      <c r="J274" s="14">
        <v>1.5833333333333333</v>
      </c>
      <c r="K274" s="5">
        <v>0.29555555555555557</v>
      </c>
      <c r="L274" s="21">
        <v>97.619556399217259</v>
      </c>
      <c r="M274" s="9">
        <v>23</v>
      </c>
      <c r="N274" s="9">
        <v>29</v>
      </c>
      <c r="O274" s="9">
        <v>12</v>
      </c>
      <c r="P274" s="9">
        <v>36</v>
      </c>
      <c r="Q274" s="20">
        <v>37.352340012644909</v>
      </c>
      <c r="R274" s="20">
        <v>49.707157643835636</v>
      </c>
      <c r="S274" s="20">
        <v>18.101206717808228</v>
      </c>
      <c r="T274" s="6">
        <v>8200.0427375342497</v>
      </c>
      <c r="U274" s="6">
        <v>885.91626410958963</v>
      </c>
      <c r="V274" s="6">
        <v>1398.4724177358903</v>
      </c>
      <c r="W274" s="6">
        <v>2449.7263232876721</v>
      </c>
      <c r="X274" s="6">
        <v>691.30251442849305</v>
      </c>
      <c r="Y274" s="6">
        <v>4546.4577461917843</v>
      </c>
      <c r="Z274" s="6">
        <v>1942.3216806575351</v>
      </c>
      <c r="AA274" s="6">
        <v>596.4858917260276</v>
      </c>
      <c r="AB274" s="6">
        <v>651.64344184109621</v>
      </c>
      <c r="AC274" s="6">
        <v>826.75119286626546</v>
      </c>
      <c r="AD274" s="6">
        <v>923.81729163014506</v>
      </c>
      <c r="AE274" s="6">
        <v>259.28384928930836</v>
      </c>
      <c r="AF274" s="6">
        <v>1180.5986804389404</v>
      </c>
      <c r="AG274" s="6">
        <v>240.00785955616433</v>
      </c>
      <c r="AH274" s="6">
        <v>918.57294641095905</v>
      </c>
      <c r="AI274" s="6">
        <v>1474.8998415890412</v>
      </c>
      <c r="AJ274" s="6">
        <v>685.50545464109621</v>
      </c>
      <c r="AK274" s="6">
        <v>860.03660498679642</v>
      </c>
      <c r="AL274" s="6">
        <v>1043.1142545883422</v>
      </c>
      <c r="AM274" s="6">
        <v>275.94866335796206</v>
      </c>
      <c r="AN274" s="6">
        <v>1139.8865792641598</v>
      </c>
      <c r="AO274" s="6">
        <v>15595.396118065759</v>
      </c>
      <c r="AP274" s="6">
        <v>8728.4531121708733</v>
      </c>
      <c r="AQ274" s="6">
        <v>6866.9430058948847</v>
      </c>
      <c r="AR274" s="6">
        <v>2621.5012679585234</v>
      </c>
      <c r="AS274" s="6">
        <v>1379.7106054525275</v>
      </c>
      <c r="AT274" s="6">
        <v>1606.7247171449778</v>
      </c>
      <c r="AU274" s="6">
        <v>1689.7086953111577</v>
      </c>
      <c r="AV274" s="6">
        <v>7297.6452858671864</v>
      </c>
      <c r="AW274" s="6">
        <v>-430.70227997230086</v>
      </c>
      <c r="AX274" s="27">
        <v>4.018773698630139</v>
      </c>
      <c r="AY274" s="27">
        <v>4.5285547191780822</v>
      </c>
      <c r="AZ274">
        <v>184</v>
      </c>
      <c r="BA274" s="9">
        <v>6</v>
      </c>
      <c r="BB274" s="4">
        <v>84</v>
      </c>
      <c r="BC274" s="9">
        <v>5</v>
      </c>
      <c r="BD274" s="9">
        <v>4</v>
      </c>
      <c r="BE274" s="4">
        <v>100</v>
      </c>
      <c r="BF274" s="9">
        <v>5</v>
      </c>
      <c r="BG274" s="9">
        <v>8</v>
      </c>
      <c r="BH274" s="24">
        <v>486.37513451272025</v>
      </c>
      <c r="BI274" s="24">
        <v>261.28080339214347</v>
      </c>
      <c r="BJ274" s="9">
        <v>7</v>
      </c>
      <c r="BK274" s="30">
        <v>34.470154369862989</v>
      </c>
      <c r="BL274" s="15">
        <v>4.3689975879452065</v>
      </c>
      <c r="BM274" s="15">
        <v>6513.8588838729793</v>
      </c>
      <c r="BN274" s="36">
        <v>107</v>
      </c>
      <c r="BO274" s="9">
        <v>0</v>
      </c>
      <c r="BP274" s="20">
        <v>1.0542050615950664</v>
      </c>
      <c r="BQ274" s="20">
        <v>64.177037438269949</v>
      </c>
    </row>
    <row r="275" spans="1:69" x14ac:dyDescent="0.25">
      <c r="A275" s="43">
        <v>40909</v>
      </c>
      <c r="B275" s="17">
        <v>2012</v>
      </c>
      <c r="C275" s="4">
        <v>1</v>
      </c>
      <c r="D275" s="4">
        <v>1</v>
      </c>
      <c r="E275" s="5">
        <v>0.55000000000000004</v>
      </c>
      <c r="F275" s="5">
        <v>0.64</v>
      </c>
      <c r="G275" s="10">
        <v>1.4191780821917925</v>
      </c>
      <c r="H275" s="17">
        <v>91</v>
      </c>
      <c r="I275" s="9">
        <v>152</v>
      </c>
      <c r="J275" s="14">
        <v>1.6703296703296704</v>
      </c>
      <c r="K275" s="5">
        <v>0.33777777777777779</v>
      </c>
      <c r="L275" s="21">
        <v>96.206927848261344</v>
      </c>
      <c r="M275" s="9">
        <v>26</v>
      </c>
      <c r="N275" s="9">
        <v>34</v>
      </c>
      <c r="O275" s="9">
        <v>13</v>
      </c>
      <c r="P275" s="9">
        <v>40</v>
      </c>
      <c r="Q275" s="20">
        <v>38.229607452054807</v>
      </c>
      <c r="R275" s="20">
        <v>50.693645661875664</v>
      </c>
      <c r="S275" s="20">
        <v>19.003528261479456</v>
      </c>
      <c r="T275" s="6">
        <v>8754.8304341917828</v>
      </c>
      <c r="U275" s="6">
        <v>943.87635024657607</v>
      </c>
      <c r="V275" s="6">
        <v>1518.6591851730411</v>
      </c>
      <c r="W275" s="6">
        <v>2373.7143702575349</v>
      </c>
      <c r="X275" s="6">
        <v>732.89557006027405</v>
      </c>
      <c r="Y275" s="6">
        <v>5073.4376589475087</v>
      </c>
      <c r="Z275" s="6">
        <v>2293.7764471232886</v>
      </c>
      <c r="AA275" s="6">
        <v>659.01739360438364</v>
      </c>
      <c r="AB275" s="6">
        <v>760.14113045917827</v>
      </c>
      <c r="AC275" s="6">
        <v>899.26121896979782</v>
      </c>
      <c r="AD275" s="6">
        <v>862.68315578489569</v>
      </c>
      <c r="AE275" s="6">
        <v>272.16359757333277</v>
      </c>
      <c r="AF275" s="6">
        <v>1678.8269988588245</v>
      </c>
      <c r="AG275" s="6">
        <v>278.88751114520545</v>
      </c>
      <c r="AH275" s="6">
        <v>1064.9281578082198</v>
      </c>
      <c r="AI275" s="6">
        <v>1741.513331287671</v>
      </c>
      <c r="AJ275" s="6">
        <v>809.56815780821955</v>
      </c>
      <c r="AK275" s="6">
        <v>914.48256317078892</v>
      </c>
      <c r="AL275" s="6">
        <v>1007.4795617802055</v>
      </c>
      <c r="AM275" s="6">
        <v>271.31554134083598</v>
      </c>
      <c r="AN275" s="6">
        <v>1701.6194917574851</v>
      </c>
      <c r="AO275" s="6">
        <v>17306.538913674522</v>
      </c>
      <c r="AP275" s="6">
        <v>8852.6547641107063</v>
      </c>
      <c r="AQ275" s="6">
        <v>8453.8841495638189</v>
      </c>
      <c r="AR275" s="6">
        <v>2630.2689708993321</v>
      </c>
      <c r="AS275" s="6">
        <v>1471.5979285976368</v>
      </c>
      <c r="AT275" s="6">
        <v>1636.6378633175227</v>
      </c>
      <c r="AU275" s="6">
        <v>1713.0091016700146</v>
      </c>
      <c r="AV275" s="6">
        <v>7451.5138644845056</v>
      </c>
      <c r="AW275" s="6">
        <v>1002.3702850793097</v>
      </c>
      <c r="AX275" s="27">
        <v>4.2986116273972614</v>
      </c>
      <c r="AY275" s="27">
        <v>4.4169411506849325</v>
      </c>
      <c r="AZ275">
        <v>204</v>
      </c>
      <c r="BA275" s="9">
        <v>7</v>
      </c>
      <c r="BB275" s="4">
        <v>91</v>
      </c>
      <c r="BC275" s="9">
        <v>5</v>
      </c>
      <c r="BD275" s="9">
        <v>4</v>
      </c>
      <c r="BE275" s="4">
        <v>113</v>
      </c>
      <c r="BF275" s="9">
        <v>7</v>
      </c>
      <c r="BG275" s="9">
        <v>9</v>
      </c>
      <c r="BH275" s="24">
        <v>457.44419922436975</v>
      </c>
      <c r="BI275" s="24">
        <v>288.01528811724262</v>
      </c>
      <c r="BJ275" s="9">
        <v>6</v>
      </c>
      <c r="BK275" s="30">
        <v>32.042533561643822</v>
      </c>
      <c r="BL275" s="15">
        <v>4.4432012624657533</v>
      </c>
      <c r="BM275" s="15">
        <v>6348.0922645421015</v>
      </c>
      <c r="BN275" s="36">
        <v>107</v>
      </c>
      <c r="BO275" s="9">
        <v>0</v>
      </c>
      <c r="BP275" s="20">
        <v>1.3317204283220372</v>
      </c>
      <c r="BQ275" s="20">
        <v>79.00826308003569</v>
      </c>
    </row>
    <row r="276" spans="1:69" x14ac:dyDescent="0.25">
      <c r="A276" s="43">
        <v>40908</v>
      </c>
      <c r="B276" s="17">
        <v>2011</v>
      </c>
      <c r="C276" s="4">
        <v>12</v>
      </c>
      <c r="D276" s="4">
        <v>7</v>
      </c>
      <c r="E276" s="5">
        <v>0.67</v>
      </c>
      <c r="F276" s="5">
        <v>0.94444444444444442</v>
      </c>
      <c r="G276" s="10">
        <v>1.4164383561643952</v>
      </c>
      <c r="H276" s="17">
        <v>159</v>
      </c>
      <c r="I276" s="9">
        <v>254</v>
      </c>
      <c r="J276" s="14">
        <v>1.5974842767295598</v>
      </c>
      <c r="K276" s="5">
        <v>0.56444444444444442</v>
      </c>
      <c r="L276" s="21">
        <v>99.174012564831585</v>
      </c>
      <c r="M276" s="9">
        <v>47</v>
      </c>
      <c r="N276" s="9">
        <v>55</v>
      </c>
      <c r="O276" s="9">
        <v>22</v>
      </c>
      <c r="P276" s="9">
        <v>67</v>
      </c>
      <c r="Q276" s="20">
        <v>36.138060609186155</v>
      </c>
      <c r="R276" s="20">
        <v>51.01137203088421</v>
      </c>
      <c r="S276" s="20">
        <v>17.688089436826832</v>
      </c>
      <c r="T276" s="6">
        <v>15768.667997808223</v>
      </c>
      <c r="U276" s="6">
        <v>1788.1661154490114</v>
      </c>
      <c r="V276" s="6">
        <v>2662.9520627112324</v>
      </c>
      <c r="W276" s="6">
        <v>2627.1207194301373</v>
      </c>
      <c r="X276" s="6">
        <v>1347.258160149041</v>
      </c>
      <c r="Y276" s="6">
        <v>10919.503170966826</v>
      </c>
      <c r="Z276" s="6">
        <v>3686.0821821369877</v>
      </c>
      <c r="AA276" s="6">
        <v>1122.2501846794526</v>
      </c>
      <c r="AB276" s="6">
        <v>1185.1019922673977</v>
      </c>
      <c r="AC276" s="6">
        <v>1708.6266910646448</v>
      </c>
      <c r="AD276" s="6">
        <v>924.13800201521667</v>
      </c>
      <c r="AE276" s="6">
        <v>510.08956898914755</v>
      </c>
      <c r="AF276" s="6">
        <v>2850.5800970148293</v>
      </c>
      <c r="AG276" s="6">
        <v>428.63856568767113</v>
      </c>
      <c r="AH276" s="6">
        <v>1655.6992978410963</v>
      </c>
      <c r="AI276" s="6">
        <v>2839.2424382465751</v>
      </c>
      <c r="AJ276" s="6">
        <v>1312.7541262027403</v>
      </c>
      <c r="AK276" s="6">
        <v>1761.470111950664</v>
      </c>
      <c r="AL276" s="6">
        <v>1118.1891786051858</v>
      </c>
      <c r="AM276" s="6">
        <v>520.46587325951953</v>
      </c>
      <c r="AN276" s="6">
        <v>2836.2092641627137</v>
      </c>
      <c r="AO276" s="6">
        <v>29786.602900319154</v>
      </c>
      <c r="AP276" s="6">
        <v>13180.310368174791</v>
      </c>
      <c r="AQ276" s="6">
        <v>16606.292532144369</v>
      </c>
      <c r="AR276" s="6">
        <v>2716.0025017218532</v>
      </c>
      <c r="AS276" s="6">
        <v>2063.6814081669145</v>
      </c>
      <c r="AT276" s="6">
        <v>1907.643838126914</v>
      </c>
      <c r="AU276" s="6">
        <v>2029.45091704071</v>
      </c>
      <c r="AV276" s="6">
        <v>8716.7786650563903</v>
      </c>
      <c r="AW276" s="6">
        <v>7889.5138670879714</v>
      </c>
      <c r="AX276" s="27">
        <v>4.2858029589041111</v>
      </c>
      <c r="AY276" s="27">
        <v>4.5991919383561655</v>
      </c>
      <c r="AZ276">
        <v>350</v>
      </c>
      <c r="BA276" s="9">
        <v>11</v>
      </c>
      <c r="BB276" s="4">
        <v>159</v>
      </c>
      <c r="BC276" s="9">
        <v>10</v>
      </c>
      <c r="BD276" s="9">
        <v>7</v>
      </c>
      <c r="BE276" s="4">
        <v>191</v>
      </c>
      <c r="BF276" s="9">
        <v>12</v>
      </c>
      <c r="BG276" s="9">
        <v>15</v>
      </c>
      <c r="BH276" s="24">
        <v>709.65173596815714</v>
      </c>
      <c r="BI276" s="24">
        <v>444.27782762232061</v>
      </c>
      <c r="BJ276" s="9">
        <v>12</v>
      </c>
      <c r="BK276" s="30">
        <v>32.539577671232863</v>
      </c>
      <c r="BL276" s="15">
        <v>4.3555958663013703</v>
      </c>
      <c r="BM276" s="15">
        <v>6842.249901428022</v>
      </c>
      <c r="BN276" s="36">
        <v>113</v>
      </c>
      <c r="BO276" s="9">
        <v>0</v>
      </c>
      <c r="BP276" s="20">
        <v>2.4270222180394971</v>
      </c>
      <c r="BQ276" s="20">
        <v>146.95834099242805</v>
      </c>
    </row>
    <row r="277" spans="1:69" x14ac:dyDescent="0.25">
      <c r="A277" s="43">
        <v>40907</v>
      </c>
      <c r="B277" s="17">
        <v>2011</v>
      </c>
      <c r="C277" s="4">
        <v>12</v>
      </c>
      <c r="D277" s="4">
        <v>6</v>
      </c>
      <c r="E277" s="5">
        <v>0.67</v>
      </c>
      <c r="F277" s="5">
        <v>1</v>
      </c>
      <c r="G277" s="10">
        <v>1.4136986301369978</v>
      </c>
      <c r="H277" s="17">
        <v>176</v>
      </c>
      <c r="I277" s="9">
        <v>286</v>
      </c>
      <c r="J277" s="14">
        <v>1.625</v>
      </c>
      <c r="K277" s="5">
        <v>0.63555555555555554</v>
      </c>
      <c r="L277" s="21">
        <v>99.143232478206755</v>
      </c>
      <c r="M277" s="9">
        <v>49</v>
      </c>
      <c r="N277" s="9">
        <v>61</v>
      </c>
      <c r="O277" s="9">
        <v>26</v>
      </c>
      <c r="P277" s="9">
        <v>80</v>
      </c>
      <c r="Q277" s="20">
        <v>39.689012252054816</v>
      </c>
      <c r="R277" s="20">
        <v>48.067078231232898</v>
      </c>
      <c r="S277" s="20">
        <v>16.643672995068499</v>
      </c>
      <c r="T277" s="6">
        <v>17449.208916164389</v>
      </c>
      <c r="U277" s="6">
        <v>1902.4358136986311</v>
      </c>
      <c r="V277" s="6">
        <v>2924.9666402893149</v>
      </c>
      <c r="W277" s="6">
        <v>2629.6750679671236</v>
      </c>
      <c r="X277" s="6">
        <v>1462.3110835199998</v>
      </c>
      <c r="Y277" s="6">
        <v>12334.691938086578</v>
      </c>
      <c r="Z277" s="6">
        <v>4365.7913477260299</v>
      </c>
      <c r="AA277" s="6">
        <v>1249.7440340120554</v>
      </c>
      <c r="AB277" s="6">
        <v>1331.4938396054799</v>
      </c>
      <c r="AC277" s="6">
        <v>1668.2862208178401</v>
      </c>
      <c r="AD277" s="6">
        <v>951.14829663788385</v>
      </c>
      <c r="AE277" s="6">
        <v>533.28330427854553</v>
      </c>
      <c r="AF277" s="6">
        <v>3794.3113996092966</v>
      </c>
      <c r="AG277" s="6">
        <v>503.96962349589035</v>
      </c>
      <c r="AH277" s="6">
        <v>1833.6158874301375</v>
      </c>
      <c r="AI277" s="6">
        <v>3286.1892076712338</v>
      </c>
      <c r="AJ277" s="6">
        <v>1386.610142334247</v>
      </c>
      <c r="AK277" s="6">
        <v>1819.3183074074475</v>
      </c>
      <c r="AL277" s="6">
        <v>1143.635421420739</v>
      </c>
      <c r="AM277" s="6">
        <v>549.46968147857626</v>
      </c>
      <c r="AN277" s="6">
        <v>3497.9614506247462</v>
      </c>
      <c r="AO277" s="6">
        <v>33309.058812138093</v>
      </c>
      <c r="AP277" s="6">
        <v>13682.094023817472</v>
      </c>
      <c r="AQ277" s="6">
        <v>19626.96478832062</v>
      </c>
      <c r="AR277" s="6">
        <v>2764.2625167078754</v>
      </c>
      <c r="AS277" s="6">
        <v>2142.5458246068083</v>
      </c>
      <c r="AT277" s="6">
        <v>1926.1303413210846</v>
      </c>
      <c r="AU277" s="6">
        <v>2018.8114977376808</v>
      </c>
      <c r="AV277" s="6">
        <v>8851.7501803734485</v>
      </c>
      <c r="AW277" s="6">
        <v>10775.214607947171</v>
      </c>
      <c r="AX277" s="27">
        <v>3.9639565808219195</v>
      </c>
      <c r="AY277" s="27">
        <v>4.3406732876712342</v>
      </c>
      <c r="AZ277">
        <v>392</v>
      </c>
      <c r="BA277" s="9">
        <v>13</v>
      </c>
      <c r="BB277" s="4">
        <v>176</v>
      </c>
      <c r="BC277" s="9">
        <v>12</v>
      </c>
      <c r="BD277" s="9">
        <v>8</v>
      </c>
      <c r="BE277" s="4">
        <v>216</v>
      </c>
      <c r="BF277" s="9">
        <v>12</v>
      </c>
      <c r="BG277" s="9">
        <v>17</v>
      </c>
      <c r="BH277" s="24">
        <v>797.3809990655044</v>
      </c>
      <c r="BI277" s="24">
        <v>423.28155939950841</v>
      </c>
      <c r="BJ277" s="9">
        <v>14</v>
      </c>
      <c r="BK277" s="30">
        <v>31.919084438356148</v>
      </c>
      <c r="BL277" s="15">
        <v>4.285487912328767</v>
      </c>
      <c r="BM277" s="15">
        <v>6935.8687993920475</v>
      </c>
      <c r="BN277" s="36">
        <v>113</v>
      </c>
      <c r="BO277" s="9">
        <v>0</v>
      </c>
      <c r="BP277" s="20">
        <v>2.8297774015046233</v>
      </c>
      <c r="BQ277" s="20">
        <v>173.68995387894353</v>
      </c>
    </row>
    <row r="278" spans="1:69" x14ac:dyDescent="0.25">
      <c r="A278" s="43">
        <v>40906</v>
      </c>
      <c r="B278" s="17">
        <v>2011</v>
      </c>
      <c r="C278" s="4">
        <v>12</v>
      </c>
      <c r="D278" s="4">
        <v>5</v>
      </c>
      <c r="E278" s="5">
        <v>0.67</v>
      </c>
      <c r="F278" s="5">
        <v>0.79999999999999993</v>
      </c>
      <c r="G278" s="10">
        <v>1.4109589041096005</v>
      </c>
      <c r="H278" s="17">
        <v>140</v>
      </c>
      <c r="I278" s="9">
        <v>236</v>
      </c>
      <c r="J278" s="14">
        <v>1.6857142857142857</v>
      </c>
      <c r="K278" s="5">
        <v>0.52444444444444449</v>
      </c>
      <c r="L278" s="21">
        <v>100.18077895890416</v>
      </c>
      <c r="M278" s="9">
        <v>40</v>
      </c>
      <c r="N278" s="9">
        <v>50</v>
      </c>
      <c r="O278" s="9">
        <v>21</v>
      </c>
      <c r="P278" s="9">
        <v>65</v>
      </c>
      <c r="Q278" s="20">
        <v>38.821808901065459</v>
      </c>
      <c r="R278" s="20">
        <v>50.380337847358135</v>
      </c>
      <c r="S278" s="20">
        <v>17.39451953095891</v>
      </c>
      <c r="T278" s="6">
        <v>14025.309054246582</v>
      </c>
      <c r="U278" s="6">
        <v>1491.9156164383569</v>
      </c>
      <c r="V278" s="6">
        <v>2242.1700359013694</v>
      </c>
      <c r="W278" s="6">
        <v>2587.4813628493152</v>
      </c>
      <c r="X278" s="6">
        <v>1200.7814734553424</v>
      </c>
      <c r="Y278" s="6">
        <v>9486.791798478911</v>
      </c>
      <c r="Z278" s="6">
        <v>3493.9628010958913</v>
      </c>
      <c r="AA278" s="6">
        <v>1057.9870947945208</v>
      </c>
      <c r="AB278" s="6">
        <v>1130.6437695123291</v>
      </c>
      <c r="AC278" s="6">
        <v>1380.6008583764783</v>
      </c>
      <c r="AD278" s="6">
        <v>958.84490388795564</v>
      </c>
      <c r="AE278" s="6">
        <v>434.19461470857857</v>
      </c>
      <c r="AF278" s="6">
        <v>2908.9532884297287</v>
      </c>
      <c r="AG278" s="6">
        <v>434.7208839452054</v>
      </c>
      <c r="AH278" s="6">
        <v>1523.9547020273976</v>
      </c>
      <c r="AI278" s="6">
        <v>2722.1378619178086</v>
      </c>
      <c r="AJ278" s="6">
        <v>1173.9954358356167</v>
      </c>
      <c r="AK278" s="6">
        <v>1433.483212029709</v>
      </c>
      <c r="AL278" s="6">
        <v>1091.9510820395124</v>
      </c>
      <c r="AM278" s="6">
        <v>446.08182721840228</v>
      </c>
      <c r="AN278" s="6">
        <v>2883.2927624384056</v>
      </c>
      <c r="AO278" s="6">
        <v>27054.627219813705</v>
      </c>
      <c r="AP278" s="6">
        <v>11775.589370466661</v>
      </c>
      <c r="AQ278" s="6">
        <v>15279.037849347045</v>
      </c>
      <c r="AR278" s="6">
        <v>2659.6898541847982</v>
      </c>
      <c r="AS278" s="6">
        <v>1807.8138110916379</v>
      </c>
      <c r="AT278" s="6">
        <v>1794.4797973531995</v>
      </c>
      <c r="AU278" s="6">
        <v>1901.6980031574046</v>
      </c>
      <c r="AV278" s="6">
        <v>8163.68146578704</v>
      </c>
      <c r="AW278" s="6">
        <v>7115.3563835600035</v>
      </c>
      <c r="AX278" s="27">
        <v>3.967665534246577</v>
      </c>
      <c r="AY278" s="27">
        <v>4.3314827739726036</v>
      </c>
      <c r="AZ278">
        <v>316</v>
      </c>
      <c r="BA278" s="9">
        <v>11</v>
      </c>
      <c r="BB278" s="4">
        <v>140</v>
      </c>
      <c r="BC278" s="9">
        <v>9</v>
      </c>
      <c r="BD278" s="9">
        <v>6</v>
      </c>
      <c r="BE278" s="4">
        <v>176</v>
      </c>
      <c r="BF278" s="9">
        <v>11</v>
      </c>
      <c r="BG278" s="9">
        <v>15</v>
      </c>
      <c r="BH278" s="24">
        <v>646.11780773635996</v>
      </c>
      <c r="BI278" s="24">
        <v>409.74232841646784</v>
      </c>
      <c r="BJ278" s="9">
        <v>10</v>
      </c>
      <c r="BK278" s="30">
        <v>32.186100205479434</v>
      </c>
      <c r="BL278" s="15">
        <v>4.525853671232877</v>
      </c>
      <c r="BM278" s="15">
        <v>6766.0292321246216</v>
      </c>
      <c r="BN278" s="36">
        <v>113</v>
      </c>
      <c r="BO278" s="9">
        <v>0</v>
      </c>
      <c r="BP278" s="20">
        <v>2.2581986162287428</v>
      </c>
      <c r="BQ278" s="20">
        <v>135.21272433050481</v>
      </c>
    </row>
    <row r="279" spans="1:69" x14ac:dyDescent="0.25">
      <c r="A279" s="43">
        <v>40905</v>
      </c>
      <c r="B279" s="17">
        <v>2011</v>
      </c>
      <c r="C279" s="4">
        <v>12</v>
      </c>
      <c r="D279" s="4">
        <v>4</v>
      </c>
      <c r="E279" s="5">
        <v>0.67</v>
      </c>
      <c r="F279" s="5">
        <v>0.73333333333333339</v>
      </c>
      <c r="G279" s="10">
        <v>1.4082191780822031</v>
      </c>
      <c r="H279" s="17">
        <v>117</v>
      </c>
      <c r="I279" s="9">
        <v>195</v>
      </c>
      <c r="J279" s="14">
        <v>1.6666666666666667</v>
      </c>
      <c r="K279" s="5">
        <v>0.43333333333333335</v>
      </c>
      <c r="L279" s="21">
        <v>103.36349462030212</v>
      </c>
      <c r="M279" s="9">
        <v>33</v>
      </c>
      <c r="N279" s="9">
        <v>41</v>
      </c>
      <c r="O279" s="9">
        <v>17</v>
      </c>
      <c r="P279" s="9">
        <v>52</v>
      </c>
      <c r="Q279" s="20">
        <v>40.879495046279168</v>
      </c>
      <c r="R279" s="20">
        <v>51.417268767123304</v>
      </c>
      <c r="S279" s="20">
        <v>17.436594489041106</v>
      </c>
      <c r="T279" s="6">
        <v>12093.528870575348</v>
      </c>
      <c r="U279" s="6">
        <v>1375.6188055525124</v>
      </c>
      <c r="V279" s="6">
        <v>2097.1251018345206</v>
      </c>
      <c r="W279" s="6">
        <v>2700.5870749808223</v>
      </c>
      <c r="X279" s="6">
        <v>1062.9650916611508</v>
      </c>
      <c r="Y279" s="6">
        <v>7608.4704076513672</v>
      </c>
      <c r="Z279" s="6">
        <v>3025.0826334246585</v>
      </c>
      <c r="AA279" s="6">
        <v>874.0935690410962</v>
      </c>
      <c r="AB279" s="6">
        <v>906.70291343013741</v>
      </c>
      <c r="AC279" s="6">
        <v>1268.1447096124989</v>
      </c>
      <c r="AD279" s="6">
        <v>1003.2329207801515</v>
      </c>
      <c r="AE279" s="6">
        <v>377.61911293474168</v>
      </c>
      <c r="AF279" s="6">
        <v>2156.8823725684997</v>
      </c>
      <c r="AG279" s="6">
        <v>337.75177906849314</v>
      </c>
      <c r="AH279" s="6">
        <v>1264.3034616986306</v>
      </c>
      <c r="AI279" s="6">
        <v>2123.0013501369863</v>
      </c>
      <c r="AJ279" s="6">
        <v>953.12967189041149</v>
      </c>
      <c r="AK279" s="6">
        <v>1348.9164385086897</v>
      </c>
      <c r="AL279" s="6">
        <v>1091.6912093106355</v>
      </c>
      <c r="AM279" s="6">
        <v>404.94733440483429</v>
      </c>
      <c r="AN279" s="6">
        <v>1832.6312805703615</v>
      </c>
      <c r="AO279" s="6">
        <v>22953.213054818276</v>
      </c>
      <c r="AP279" s="6">
        <v>11355.228994028044</v>
      </c>
      <c r="AQ279" s="6">
        <v>11597.984060790228</v>
      </c>
      <c r="AR279" s="6">
        <v>2634.597602540452</v>
      </c>
      <c r="AS279" s="6">
        <v>1694.8204558118955</v>
      </c>
      <c r="AT279" s="6">
        <v>1749.1268233557439</v>
      </c>
      <c r="AU279" s="6">
        <v>1803.1011917138612</v>
      </c>
      <c r="AV279" s="6">
        <v>7881.6460734219527</v>
      </c>
      <c r="AW279" s="6">
        <v>3716.3379873682788</v>
      </c>
      <c r="AX279" s="27">
        <v>4.0002114082191795</v>
      </c>
      <c r="AY279" s="27">
        <v>4.5671195342465767</v>
      </c>
      <c r="AZ279">
        <v>260</v>
      </c>
      <c r="BA279" s="9">
        <v>9</v>
      </c>
      <c r="BB279" s="4">
        <v>117</v>
      </c>
      <c r="BC279" s="9">
        <v>7</v>
      </c>
      <c r="BD279" s="9">
        <v>5</v>
      </c>
      <c r="BE279" s="4">
        <v>143</v>
      </c>
      <c r="BF279" s="9">
        <v>8</v>
      </c>
      <c r="BG279" s="9">
        <v>10</v>
      </c>
      <c r="BH279" s="24">
        <v>601.09510445912758</v>
      </c>
      <c r="BI279" s="24">
        <v>333.44014950974167</v>
      </c>
      <c r="BJ279" s="9">
        <v>8</v>
      </c>
      <c r="BK279" s="30">
        <v>31.433882410958887</v>
      </c>
      <c r="BL279" s="15">
        <v>4.210875537534247</v>
      </c>
      <c r="BM279" s="15">
        <v>6903.1892871039709</v>
      </c>
      <c r="BN279" s="36">
        <v>113</v>
      </c>
      <c r="BO279" s="9">
        <v>0</v>
      </c>
      <c r="BP279" s="20">
        <v>1.680090691190625</v>
      </c>
      <c r="BQ279" s="20">
        <v>102.63702708663918</v>
      </c>
    </row>
    <row r="280" spans="1:69" x14ac:dyDescent="0.25">
      <c r="A280" s="43">
        <v>40904</v>
      </c>
      <c r="B280" s="17">
        <v>2011</v>
      </c>
      <c r="C280" s="4">
        <v>12</v>
      </c>
      <c r="D280" s="4">
        <v>3</v>
      </c>
      <c r="E280" s="5">
        <v>0.67</v>
      </c>
      <c r="F280" s="5">
        <v>0.55555555555555558</v>
      </c>
      <c r="G280" s="10">
        <v>1.4054794520548057</v>
      </c>
      <c r="H280" s="17">
        <v>96</v>
      </c>
      <c r="I280" s="9">
        <v>141</v>
      </c>
      <c r="J280" s="14">
        <v>1.46875</v>
      </c>
      <c r="K280" s="5">
        <v>0.31333333333333335</v>
      </c>
      <c r="L280" s="21">
        <v>92.421163964992402</v>
      </c>
      <c r="M280" s="9">
        <v>24</v>
      </c>
      <c r="N280" s="9">
        <v>31</v>
      </c>
      <c r="O280" s="9">
        <v>13</v>
      </c>
      <c r="P280" s="9">
        <v>37</v>
      </c>
      <c r="Q280" s="20">
        <v>38.249844499128272</v>
      </c>
      <c r="R280" s="20">
        <v>46.146948744025309</v>
      </c>
      <c r="S280" s="20">
        <v>17.865311667500929</v>
      </c>
      <c r="T280" s="6">
        <v>8872.4317406392711</v>
      </c>
      <c r="U280" s="6">
        <v>1075.1472867579917</v>
      </c>
      <c r="V280" s="6">
        <v>1516.0637938849313</v>
      </c>
      <c r="W280" s="6">
        <v>2703.1390019506848</v>
      </c>
      <c r="X280" s="6">
        <v>767.13635769863004</v>
      </c>
      <c r="Y280" s="6">
        <v>4961.2398738630163</v>
      </c>
      <c r="Z280" s="6">
        <v>2103.7414474520551</v>
      </c>
      <c r="AA280" s="6">
        <v>599.91033367232899</v>
      </c>
      <c r="AB280" s="6">
        <v>661.01653169753433</v>
      </c>
      <c r="AC280" s="6">
        <v>936.58413969966637</v>
      </c>
      <c r="AD280" s="6">
        <v>983.89221113226779</v>
      </c>
      <c r="AE280" s="6">
        <v>296.87145038396056</v>
      </c>
      <c r="AF280" s="6">
        <v>1147.3205116060235</v>
      </c>
      <c r="AG280" s="6">
        <v>239.9733445315068</v>
      </c>
      <c r="AH280" s="6">
        <v>937.62779230684964</v>
      </c>
      <c r="AI280" s="6">
        <v>1638.8565437260274</v>
      </c>
      <c r="AJ280" s="6">
        <v>706.98579918904124</v>
      </c>
      <c r="AK280" s="6">
        <v>973.09360622860413</v>
      </c>
      <c r="AL280" s="6">
        <v>1127.1793435117645</v>
      </c>
      <c r="AM280" s="6">
        <v>296.85968437893405</v>
      </c>
      <c r="AN280" s="6">
        <v>1126.3108456341224</v>
      </c>
      <c r="AO280" s="6">
        <v>16835.690819972609</v>
      </c>
      <c r="AP280" s="6">
        <v>9600.8195888694445</v>
      </c>
      <c r="AQ280" s="6">
        <v>7234.8712311031622</v>
      </c>
      <c r="AR280" s="6">
        <v>2573.4709381652165</v>
      </c>
      <c r="AS280" s="6">
        <v>1493.611759851121</v>
      </c>
      <c r="AT280" s="6">
        <v>1594.9626270498106</v>
      </c>
      <c r="AU280" s="6">
        <v>1691.1072650661699</v>
      </c>
      <c r="AV280" s="6">
        <v>7353.1525901323184</v>
      </c>
      <c r="AW280" s="6">
        <v>-118.28135902915346</v>
      </c>
      <c r="AX280" s="27">
        <v>4.255190202739727</v>
      </c>
      <c r="AY280" s="27">
        <v>4.66919240410959</v>
      </c>
      <c r="AZ280">
        <v>201</v>
      </c>
      <c r="BA280" s="9">
        <v>7</v>
      </c>
      <c r="BB280" s="4">
        <v>96</v>
      </c>
      <c r="BC280" s="9">
        <v>5</v>
      </c>
      <c r="BD280" s="9">
        <v>4</v>
      </c>
      <c r="BE280" s="4">
        <v>105</v>
      </c>
      <c r="BF280" s="9">
        <v>6</v>
      </c>
      <c r="BG280" s="9">
        <v>9</v>
      </c>
      <c r="BH280" s="24">
        <v>467.46929564383549</v>
      </c>
      <c r="BI280" s="24">
        <v>316.76397160227066</v>
      </c>
      <c r="BJ280" s="9">
        <v>8</v>
      </c>
      <c r="BK280" s="30">
        <v>32.391482123287659</v>
      </c>
      <c r="BL280" s="15">
        <v>4.2763272394520548</v>
      </c>
      <c r="BM280" s="15">
        <v>6872.9873071268903</v>
      </c>
      <c r="BN280" s="36">
        <v>113</v>
      </c>
      <c r="BO280" s="9">
        <v>0</v>
      </c>
      <c r="BP280" s="20">
        <v>1.0526530761377981</v>
      </c>
      <c r="BQ280" s="20">
        <v>64.025409124806743</v>
      </c>
    </row>
    <row r="281" spans="1:69" x14ac:dyDescent="0.25">
      <c r="A281" s="43">
        <v>40903</v>
      </c>
      <c r="B281" s="17">
        <v>2011</v>
      </c>
      <c r="C281" s="4">
        <v>12</v>
      </c>
      <c r="D281" s="4">
        <v>2</v>
      </c>
      <c r="E281" s="5">
        <v>0.67</v>
      </c>
      <c r="F281" s="5">
        <v>0.55555555555555558</v>
      </c>
      <c r="G281" s="10">
        <v>1.4027397260274084</v>
      </c>
      <c r="H281" s="17">
        <v>98</v>
      </c>
      <c r="I281" s="9">
        <v>166</v>
      </c>
      <c r="J281" s="14">
        <v>1.6938775510204083</v>
      </c>
      <c r="K281" s="5">
        <v>0.36888888888888888</v>
      </c>
      <c r="L281" s="21">
        <v>98.507249799645919</v>
      </c>
      <c r="M281" s="9">
        <v>28</v>
      </c>
      <c r="N281" s="9">
        <v>35</v>
      </c>
      <c r="O281" s="9">
        <v>14</v>
      </c>
      <c r="P281" s="9">
        <v>46</v>
      </c>
      <c r="Q281" s="20">
        <v>40.088511853881286</v>
      </c>
      <c r="R281" s="20">
        <v>54.227684903953048</v>
      </c>
      <c r="S281" s="20">
        <v>17.913146774794527</v>
      </c>
      <c r="T281" s="6">
        <v>9653.7104803653001</v>
      </c>
      <c r="U281" s="6">
        <v>1050.1539616438361</v>
      </c>
      <c r="V281" s="6">
        <v>1652.0747072876711</v>
      </c>
      <c r="W281" s="6">
        <v>2750.434686246575</v>
      </c>
      <c r="X281" s="6">
        <v>833.13650183013726</v>
      </c>
      <c r="Y281" s="6">
        <v>5468.2185466447527</v>
      </c>
      <c r="Z281" s="6">
        <v>2525.576246794521</v>
      </c>
      <c r="AA281" s="6">
        <v>759.18758865534267</v>
      </c>
      <c r="AB281" s="6">
        <v>824.00475164054819</v>
      </c>
      <c r="AC281" s="6">
        <v>1000.4097015832184</v>
      </c>
      <c r="AD281" s="6">
        <v>921.10433024584449</v>
      </c>
      <c r="AE281" s="6">
        <v>280.8384518624909</v>
      </c>
      <c r="AF281" s="6">
        <v>1906.4161033988573</v>
      </c>
      <c r="AG281" s="6">
        <v>282.23505192328764</v>
      </c>
      <c r="AH281" s="6">
        <v>1056.1811470027401</v>
      </c>
      <c r="AI281" s="6">
        <v>1859.0204835068491</v>
      </c>
      <c r="AJ281" s="6">
        <v>855.81375859726052</v>
      </c>
      <c r="AK281" s="6">
        <v>1026.9792811352863</v>
      </c>
      <c r="AL281" s="6">
        <v>1129.1446775386519</v>
      </c>
      <c r="AM281" s="6">
        <v>287.24142144168849</v>
      </c>
      <c r="AN281" s="6">
        <v>1609.8850609145109</v>
      </c>
      <c r="AO281" s="6">
        <v>18865.883470129687</v>
      </c>
      <c r="AP281" s="6">
        <v>9881.3637591715633</v>
      </c>
      <c r="AQ281" s="6">
        <v>8984.5197109581204</v>
      </c>
      <c r="AR281" s="6">
        <v>2568.0935362036216</v>
      </c>
      <c r="AS281" s="6">
        <v>1441.5526898935354</v>
      </c>
      <c r="AT281" s="6">
        <v>1601.7905105773777</v>
      </c>
      <c r="AU281" s="6">
        <v>1690.2330969476538</v>
      </c>
      <c r="AV281" s="6">
        <v>7301.6698336221889</v>
      </c>
      <c r="AW281" s="6">
        <v>1682.8498773359352</v>
      </c>
      <c r="AX281" s="27">
        <v>3.9252425095890424</v>
      </c>
      <c r="AY281" s="27">
        <v>4.5665151780821933</v>
      </c>
      <c r="AZ281">
        <v>221</v>
      </c>
      <c r="BA281" s="9">
        <v>7</v>
      </c>
      <c r="BB281" s="4">
        <v>98</v>
      </c>
      <c r="BC281" s="9">
        <v>6</v>
      </c>
      <c r="BD281" s="9">
        <v>4</v>
      </c>
      <c r="BE281" s="4">
        <v>123</v>
      </c>
      <c r="BF281" s="9">
        <v>8</v>
      </c>
      <c r="BG281" s="9">
        <v>10</v>
      </c>
      <c r="BH281" s="24">
        <v>534.24958115963102</v>
      </c>
      <c r="BI281" s="24">
        <v>322.29548541827614</v>
      </c>
      <c r="BJ281" s="9">
        <v>8</v>
      </c>
      <c r="BK281" s="30">
        <v>33.645320876712312</v>
      </c>
      <c r="BL281" s="15">
        <v>4.5735109128767126</v>
      </c>
      <c r="BM281" s="15">
        <v>6855.1585229939683</v>
      </c>
      <c r="BN281" s="36">
        <v>113</v>
      </c>
      <c r="BO281" s="9">
        <v>0</v>
      </c>
      <c r="BP281" s="20">
        <v>1.3106217282680956</v>
      </c>
      <c r="BQ281" s="20">
        <v>79.509023990779824</v>
      </c>
    </row>
    <row r="282" spans="1:69" x14ac:dyDescent="0.25">
      <c r="A282" s="43">
        <v>40902</v>
      </c>
      <c r="B282" s="17">
        <v>2011</v>
      </c>
      <c r="C282" s="4">
        <v>12</v>
      </c>
      <c r="D282" s="4">
        <v>1</v>
      </c>
      <c r="E282" s="5">
        <v>0.67</v>
      </c>
      <c r="F282" s="5">
        <v>0.60000000000000009</v>
      </c>
      <c r="G282" s="10">
        <v>1.400000000000011</v>
      </c>
      <c r="H282" s="17">
        <v>104</v>
      </c>
      <c r="I282" s="9">
        <v>167</v>
      </c>
      <c r="J282" s="14">
        <v>1.6057692307692308</v>
      </c>
      <c r="K282" s="5">
        <v>0.37111111111111111</v>
      </c>
      <c r="L282" s="21">
        <v>100.72549107692313</v>
      </c>
      <c r="M282" s="9">
        <v>28</v>
      </c>
      <c r="N282" s="9">
        <v>35</v>
      </c>
      <c r="O282" s="9">
        <v>14</v>
      </c>
      <c r="P282" s="9">
        <v>44</v>
      </c>
      <c r="Q282" s="20">
        <v>39.659605333333346</v>
      </c>
      <c r="R282" s="20">
        <v>53.401401051428593</v>
      </c>
      <c r="S282" s="20">
        <v>18.249546240000008</v>
      </c>
      <c r="T282" s="6">
        <v>10475.451072000005</v>
      </c>
      <c r="U282" s="6">
        <v>1170.9271080000008</v>
      </c>
      <c r="V282" s="6">
        <v>1695.5121968640003</v>
      </c>
      <c r="W282" s="6">
        <v>2629.2848832000004</v>
      </c>
      <c r="X282" s="6">
        <v>824.25102336000009</v>
      </c>
      <c r="Y282" s="6">
        <v>6497.3300765760068</v>
      </c>
      <c r="Z282" s="6">
        <v>2498.5551360000009</v>
      </c>
      <c r="AA282" s="6">
        <v>747.6196147200003</v>
      </c>
      <c r="AB282" s="6">
        <v>802.98003456000038</v>
      </c>
      <c r="AC282" s="6">
        <v>1034.545217203296</v>
      </c>
      <c r="AD282" s="6">
        <v>943.28325149370369</v>
      </c>
      <c r="AE282" s="6">
        <v>302.99728525853993</v>
      </c>
      <c r="AF282" s="6">
        <v>1768.3290313244618</v>
      </c>
      <c r="AG282" s="6">
        <v>283.05397799999992</v>
      </c>
      <c r="AH282" s="6">
        <v>1091.4158080000004</v>
      </c>
      <c r="AI282" s="6">
        <v>1853.4044100000003</v>
      </c>
      <c r="AJ282" s="6">
        <v>820.24842240000021</v>
      </c>
      <c r="AK282" s="6">
        <v>1048.7333097226604</v>
      </c>
      <c r="AL282" s="6">
        <v>1118.8264220125407</v>
      </c>
      <c r="AM282" s="6">
        <v>338.16433901825803</v>
      </c>
      <c r="AN282" s="6">
        <v>1542.3985476465418</v>
      </c>
      <c r="AO282" s="6">
        <v>19743.655583680007</v>
      </c>
      <c r="AP282" s="6">
        <v>9935.5979281329983</v>
      </c>
      <c r="AQ282" s="6">
        <v>9808.0576555470107</v>
      </c>
      <c r="AR282" s="6">
        <v>2600.5715995346695</v>
      </c>
      <c r="AS282" s="6">
        <v>1537.0434165017562</v>
      </c>
      <c r="AT282" s="6">
        <v>1625.9923429314731</v>
      </c>
      <c r="AU282" s="6">
        <v>1707.2125695616319</v>
      </c>
      <c r="AV282" s="6">
        <v>7470.8199285295304</v>
      </c>
      <c r="AW282" s="6">
        <v>2337.2377270174784</v>
      </c>
      <c r="AX282" s="27">
        <v>4.0236768000000014</v>
      </c>
      <c r="AY282" s="27">
        <v>4.5350595000000009</v>
      </c>
      <c r="AZ282">
        <v>225</v>
      </c>
      <c r="BA282" s="9">
        <v>7</v>
      </c>
      <c r="BB282" s="4">
        <v>104</v>
      </c>
      <c r="BC282" s="9">
        <v>6</v>
      </c>
      <c r="BD282" s="9">
        <v>4</v>
      </c>
      <c r="BE282" s="4">
        <v>121</v>
      </c>
      <c r="BF282" s="9">
        <v>7</v>
      </c>
      <c r="BG282" s="9">
        <v>9</v>
      </c>
      <c r="BH282" s="24">
        <v>495.10077917538462</v>
      </c>
      <c r="BI282" s="24">
        <v>301.59679391147631</v>
      </c>
      <c r="BJ282" s="9">
        <v>8</v>
      </c>
      <c r="BK282" s="30">
        <v>34.110040999999981</v>
      </c>
      <c r="BL282" s="15">
        <v>4.4859182400000002</v>
      </c>
      <c r="BM282" s="15">
        <v>6771.8518363339808</v>
      </c>
      <c r="BN282" s="36">
        <v>113</v>
      </c>
      <c r="BO282" s="9">
        <v>0</v>
      </c>
      <c r="BP282" s="20">
        <v>1.4483567999704958</v>
      </c>
      <c r="BQ282" s="20">
        <v>86.796970403070887</v>
      </c>
    </row>
    <row r="283" spans="1:69" x14ac:dyDescent="0.25">
      <c r="A283" s="43">
        <v>40901</v>
      </c>
      <c r="B283" s="17">
        <v>2011</v>
      </c>
      <c r="C283" s="4">
        <v>12</v>
      </c>
      <c r="D283" s="4">
        <v>7</v>
      </c>
      <c r="E283" s="5">
        <v>0.67</v>
      </c>
      <c r="F283" s="5">
        <v>0.94444444444444442</v>
      </c>
      <c r="G283" s="10">
        <v>1.3972602739726137</v>
      </c>
      <c r="H283" s="17">
        <v>154</v>
      </c>
      <c r="I283" s="9">
        <v>283</v>
      </c>
      <c r="J283" s="14">
        <v>1.8376623376623376</v>
      </c>
      <c r="K283" s="5">
        <v>0.62888888888888894</v>
      </c>
      <c r="L283" s="21">
        <v>106.44737501037781</v>
      </c>
      <c r="M283" s="9">
        <v>49</v>
      </c>
      <c r="N283" s="9">
        <v>60</v>
      </c>
      <c r="O283" s="9">
        <v>24</v>
      </c>
      <c r="P283" s="9">
        <v>79</v>
      </c>
      <c r="Q283" s="20">
        <v>39.224526972477072</v>
      </c>
      <c r="R283" s="20">
        <v>51.906751647945214</v>
      </c>
      <c r="S283" s="20">
        <v>17.257475282538586</v>
      </c>
      <c r="T283" s="6">
        <v>16392.895751598182</v>
      </c>
      <c r="U283" s="6">
        <v>1749.6014304414014</v>
      </c>
      <c r="V283" s="6">
        <v>2695.8286879561638</v>
      </c>
      <c r="W283" s="6">
        <v>2637.1023623013693</v>
      </c>
      <c r="X283" s="6">
        <v>1388.0128857863012</v>
      </c>
      <c r="Y283" s="6">
        <v>11421.553245995749</v>
      </c>
      <c r="Z283" s="6">
        <v>4275.4734400000007</v>
      </c>
      <c r="AA283" s="6">
        <v>1245.7620395506851</v>
      </c>
      <c r="AB283" s="6">
        <v>1363.3405473205482</v>
      </c>
      <c r="AC283" s="6">
        <v>1720.5297728457326</v>
      </c>
      <c r="AD283" s="6">
        <v>947.11709834473834</v>
      </c>
      <c r="AE283" s="6">
        <v>511.65609865776088</v>
      </c>
      <c r="AF283" s="6">
        <v>3705.2730570230019</v>
      </c>
      <c r="AG283" s="6">
        <v>518.85767391780826</v>
      </c>
      <c r="AH283" s="6">
        <v>1958.832152547946</v>
      </c>
      <c r="AI283" s="6">
        <v>3251.191613698631</v>
      </c>
      <c r="AJ283" s="6">
        <v>1480.219823342466</v>
      </c>
      <c r="AK283" s="6">
        <v>1714.7316169328453</v>
      </c>
      <c r="AL283" s="6">
        <v>1154.2823713618848</v>
      </c>
      <c r="AM283" s="6">
        <v>523.61469563276682</v>
      </c>
      <c r="AN283" s="6">
        <v>3816.4725795793547</v>
      </c>
      <c r="AO283" s="6">
        <v>32236.174472417675</v>
      </c>
      <c r="AP283" s="6">
        <v>13292.875589819565</v>
      </c>
      <c r="AQ283" s="6">
        <v>18943.298882598105</v>
      </c>
      <c r="AR283" s="6">
        <v>2720.6626194745768</v>
      </c>
      <c r="AS283" s="6">
        <v>1990.7414671693332</v>
      </c>
      <c r="AT283" s="6">
        <v>1846.7537659225616</v>
      </c>
      <c r="AU283" s="6">
        <v>2005.894692475855</v>
      </c>
      <c r="AV283" s="6">
        <v>8564.0525450423265</v>
      </c>
      <c r="AW283" s="6">
        <v>10379.246337555782</v>
      </c>
      <c r="AX283" s="27">
        <v>4.2291578630136994</v>
      </c>
      <c r="AY283" s="27">
        <v>4.5481100000000003</v>
      </c>
      <c r="AZ283">
        <v>366</v>
      </c>
      <c r="BA283" s="9">
        <v>13</v>
      </c>
      <c r="BB283" s="4">
        <v>154</v>
      </c>
      <c r="BC283" s="9">
        <v>9</v>
      </c>
      <c r="BD283" s="9">
        <v>7</v>
      </c>
      <c r="BE283" s="4">
        <v>212</v>
      </c>
      <c r="BF283" s="9">
        <v>12</v>
      </c>
      <c r="BG283" s="9">
        <v>18</v>
      </c>
      <c r="BH283" s="24">
        <v>698.27988945909965</v>
      </c>
      <c r="BI283" s="24">
        <v>449.90136365776863</v>
      </c>
      <c r="BJ283" s="9">
        <v>13</v>
      </c>
      <c r="BK283" s="30">
        <v>31.482546986301351</v>
      </c>
      <c r="BL283" s="15">
        <v>4.2496798684931507</v>
      </c>
      <c r="BM283" s="15">
        <v>6915.0319275876536</v>
      </c>
      <c r="BN283" s="36">
        <v>113</v>
      </c>
      <c r="BO283" s="9">
        <v>1</v>
      </c>
      <c r="BP283" s="20">
        <v>2.7394376600089796</v>
      </c>
      <c r="BQ283" s="20">
        <v>167.63981312033721</v>
      </c>
    </row>
    <row r="284" spans="1:69" x14ac:dyDescent="0.25">
      <c r="A284" s="43">
        <v>40900</v>
      </c>
      <c r="B284" s="17">
        <v>2011</v>
      </c>
      <c r="C284" s="4">
        <v>12</v>
      </c>
      <c r="D284" s="4">
        <v>6</v>
      </c>
      <c r="E284" s="5">
        <v>0.67</v>
      </c>
      <c r="F284" s="5">
        <v>1</v>
      </c>
      <c r="G284" s="10">
        <v>1.3945205479452163</v>
      </c>
      <c r="H284" s="17">
        <v>160</v>
      </c>
      <c r="I284" s="9">
        <v>253</v>
      </c>
      <c r="J284" s="14">
        <v>1.58125</v>
      </c>
      <c r="K284" s="5">
        <v>0.56222222222222218</v>
      </c>
      <c r="L284" s="21">
        <v>99.783368917808247</v>
      </c>
      <c r="M284" s="9">
        <v>43</v>
      </c>
      <c r="N284" s="9">
        <v>57</v>
      </c>
      <c r="O284" s="9">
        <v>22</v>
      </c>
      <c r="P284" s="9">
        <v>68</v>
      </c>
      <c r="Q284" s="20">
        <v>38.480233656986314</v>
      </c>
      <c r="R284" s="20">
        <v>48.405893109041102</v>
      </c>
      <c r="S284" s="20">
        <v>17.272832912876723</v>
      </c>
      <c r="T284" s="6">
        <v>15965.33902684932</v>
      </c>
      <c r="U284" s="6">
        <v>1952.9089512328781</v>
      </c>
      <c r="V284" s="6">
        <v>2911.421577836712</v>
      </c>
      <c r="W284" s="6">
        <v>2729.135710947945</v>
      </c>
      <c r="X284" s="6">
        <v>1405.2958125238354</v>
      </c>
      <c r="Y284" s="6">
        <v>10872.394876773707</v>
      </c>
      <c r="Z284" s="6">
        <v>3848.0233656986311</v>
      </c>
      <c r="AA284" s="6">
        <v>1064.9296483989042</v>
      </c>
      <c r="AB284" s="6">
        <v>1174.5526380756171</v>
      </c>
      <c r="AC284" s="6">
        <v>1827.0183731279142</v>
      </c>
      <c r="AD284" s="6">
        <v>970.25935992928817</v>
      </c>
      <c r="AE284" s="6">
        <v>538.09075835047827</v>
      </c>
      <c r="AF284" s="6">
        <v>2752.1371607654719</v>
      </c>
      <c r="AG284" s="6">
        <v>455.33604437260271</v>
      </c>
      <c r="AH284" s="6">
        <v>1605.9670990904115</v>
      </c>
      <c r="AI284" s="6">
        <v>2686.3626505205484</v>
      </c>
      <c r="AJ284" s="6">
        <v>1292.3973519780827</v>
      </c>
      <c r="AK284" s="6">
        <v>1810.09757156726</v>
      </c>
      <c r="AL284" s="6">
        <v>1167.4000722281448</v>
      </c>
      <c r="AM284" s="6">
        <v>554.42784902246206</v>
      </c>
      <c r="AN284" s="6">
        <v>2508.1376531437782</v>
      </c>
      <c r="AO284" s="6">
        <v>30045.816776216994</v>
      </c>
      <c r="AP284" s="6">
        <v>13913.147085534041</v>
      </c>
      <c r="AQ284" s="6">
        <v>16132.669690682957</v>
      </c>
      <c r="AR284" s="6">
        <v>2747.1536583812085</v>
      </c>
      <c r="AS284" s="6">
        <v>2094.6701963216619</v>
      </c>
      <c r="AT284" s="6">
        <v>1882.185483134801</v>
      </c>
      <c r="AU284" s="6">
        <v>2028.678116059029</v>
      </c>
      <c r="AV284" s="6">
        <v>8752.6874538967004</v>
      </c>
      <c r="AW284" s="6">
        <v>7379.9822367862525</v>
      </c>
      <c r="AX284" s="27">
        <v>4.2451891068493159</v>
      </c>
      <c r="AY284" s="27">
        <v>4.6501569520547941</v>
      </c>
      <c r="AZ284">
        <v>350</v>
      </c>
      <c r="BA284" s="9">
        <v>12</v>
      </c>
      <c r="BB284" s="4">
        <v>160</v>
      </c>
      <c r="BC284" s="9">
        <v>10</v>
      </c>
      <c r="BD284" s="9">
        <v>7</v>
      </c>
      <c r="BE284" s="4">
        <v>190</v>
      </c>
      <c r="BF284" s="9">
        <v>12</v>
      </c>
      <c r="BG284" s="9">
        <v>14</v>
      </c>
      <c r="BH284" s="24">
        <v>748.62189201402737</v>
      </c>
      <c r="BI284" s="24">
        <v>456.41884619262999</v>
      </c>
      <c r="BJ284" s="9">
        <v>13</v>
      </c>
      <c r="BK284" s="30">
        <v>32.34192538356163</v>
      </c>
      <c r="BL284" s="15">
        <v>4.2932620295890418</v>
      </c>
      <c r="BM284" s="15">
        <v>7064.518069810345</v>
      </c>
      <c r="BN284" s="36">
        <v>113</v>
      </c>
      <c r="BO284" s="9">
        <v>0</v>
      </c>
      <c r="BP284" s="20">
        <v>2.2836192831928104</v>
      </c>
      <c r="BQ284" s="20">
        <v>142.7669884131235</v>
      </c>
    </row>
    <row r="285" spans="1:69" x14ac:dyDescent="0.25">
      <c r="A285" s="43">
        <v>40899</v>
      </c>
      <c r="B285" s="17">
        <v>2011</v>
      </c>
      <c r="C285" s="4">
        <v>12</v>
      </c>
      <c r="D285" s="4">
        <v>5</v>
      </c>
      <c r="E285" s="5">
        <v>0.67</v>
      </c>
      <c r="F285" s="5">
        <v>0.79999999999999993</v>
      </c>
      <c r="G285" s="10">
        <v>1.3917808219178189</v>
      </c>
      <c r="H285" s="17">
        <v>134</v>
      </c>
      <c r="I285" s="9">
        <v>221</v>
      </c>
      <c r="J285" s="14">
        <v>1.6492537313432836</v>
      </c>
      <c r="K285" s="5">
        <v>0.49111111111111111</v>
      </c>
      <c r="L285" s="21">
        <v>100.50837041095893</v>
      </c>
      <c r="M285" s="9">
        <v>38</v>
      </c>
      <c r="N285" s="9">
        <v>48</v>
      </c>
      <c r="O285" s="9">
        <v>19</v>
      </c>
      <c r="P285" s="9">
        <v>58</v>
      </c>
      <c r="Q285" s="20">
        <v>37.258001225868128</v>
      </c>
      <c r="R285" s="20">
        <v>52.258966382465772</v>
      </c>
      <c r="S285" s="20">
        <v>18.020028374341056</v>
      </c>
      <c r="T285" s="6">
        <v>13468.121635068497</v>
      </c>
      <c r="U285" s="6">
        <v>1547.2213006027405</v>
      </c>
      <c r="V285" s="6">
        <v>2222.203300597479</v>
      </c>
      <c r="W285" s="6">
        <v>2618.5240425205479</v>
      </c>
      <c r="X285" s="6">
        <v>1151.7384299730411</v>
      </c>
      <c r="Y285" s="6">
        <v>9022.8771625801674</v>
      </c>
      <c r="Z285" s="6">
        <v>3204.1881054246592</v>
      </c>
      <c r="AA285" s="6">
        <v>992.92036126684968</v>
      </c>
      <c r="AB285" s="6">
        <v>1045.1616457117811</v>
      </c>
      <c r="AC285" s="6">
        <v>1360.0431498187841</v>
      </c>
      <c r="AD285" s="6">
        <v>936.44143698881464</v>
      </c>
      <c r="AE285" s="6">
        <v>412.8428796332845</v>
      </c>
      <c r="AF285" s="6">
        <v>2532.9426459624069</v>
      </c>
      <c r="AG285" s="6">
        <v>383.24143548493146</v>
      </c>
      <c r="AH285" s="6">
        <v>1507.3455328438363</v>
      </c>
      <c r="AI285" s="6">
        <v>2489.4825336986305</v>
      </c>
      <c r="AJ285" s="6">
        <v>1086.2603625205484</v>
      </c>
      <c r="AK285" s="6">
        <v>1393.8956296309354</v>
      </c>
      <c r="AL285" s="6">
        <v>1150.3849171938909</v>
      </c>
      <c r="AM285" s="6">
        <v>454.81417567291362</v>
      </c>
      <c r="AN285" s="6">
        <v>2467.2351420502064</v>
      </c>
      <c r="AO285" s="6">
        <v>25723.942912622475</v>
      </c>
      <c r="AP285" s="6">
        <v>11700.88796202969</v>
      </c>
      <c r="AQ285" s="6">
        <v>14023.054950592781</v>
      </c>
      <c r="AR285" s="6">
        <v>2671.0599583520366</v>
      </c>
      <c r="AS285" s="6">
        <v>1781.8252639737279</v>
      </c>
      <c r="AT285" s="6">
        <v>1792.7006806119325</v>
      </c>
      <c r="AU285" s="6">
        <v>1905.2529164552834</v>
      </c>
      <c r="AV285" s="6">
        <v>8150.8388193929804</v>
      </c>
      <c r="AW285" s="6">
        <v>5872.2161311998043</v>
      </c>
      <c r="AX285" s="27">
        <v>4.0471268054794542</v>
      </c>
      <c r="AY285" s="27">
        <v>4.4985622191780825</v>
      </c>
      <c r="AZ285">
        <v>297</v>
      </c>
      <c r="BA285" s="9">
        <v>10</v>
      </c>
      <c r="BB285" s="4">
        <v>134</v>
      </c>
      <c r="BC285" s="9">
        <v>7</v>
      </c>
      <c r="BD285" s="9">
        <v>5</v>
      </c>
      <c r="BE285" s="4">
        <v>163</v>
      </c>
      <c r="BF285" s="9">
        <v>10</v>
      </c>
      <c r="BG285" s="9">
        <v>13</v>
      </c>
      <c r="BH285" s="24">
        <v>536.63872594845384</v>
      </c>
      <c r="BI285" s="24">
        <v>382.29774066343748</v>
      </c>
      <c r="BJ285" s="9">
        <v>12</v>
      </c>
      <c r="BK285" s="30">
        <v>33.958341698630122</v>
      </c>
      <c r="BL285" s="15">
        <v>4.3237259156164383</v>
      </c>
      <c r="BM285" s="15">
        <v>6842.1983633848831</v>
      </c>
      <c r="BN285" s="36">
        <v>113</v>
      </c>
      <c r="BO285" s="9">
        <v>0</v>
      </c>
      <c r="BP285" s="20">
        <v>2.0494955284598735</v>
      </c>
      <c r="BQ285" s="20">
        <v>124.09783142117506</v>
      </c>
    </row>
    <row r="286" spans="1:69" x14ac:dyDescent="0.25">
      <c r="A286" s="43">
        <v>40898</v>
      </c>
      <c r="B286" s="17">
        <v>2011</v>
      </c>
      <c r="C286" s="4">
        <v>12</v>
      </c>
      <c r="D286" s="4">
        <v>4</v>
      </c>
      <c r="E286" s="5">
        <v>0.67</v>
      </c>
      <c r="F286" s="5">
        <v>0.73333333333333339</v>
      </c>
      <c r="G286" s="10">
        <v>1.3890410958904216</v>
      </c>
      <c r="H286" s="17">
        <v>127</v>
      </c>
      <c r="I286" s="9">
        <v>195</v>
      </c>
      <c r="J286" s="14">
        <v>1.5354330708661417</v>
      </c>
      <c r="K286" s="5">
        <v>0.43333333333333335</v>
      </c>
      <c r="L286" s="21">
        <v>93.04423988437064</v>
      </c>
      <c r="M286" s="9">
        <v>35</v>
      </c>
      <c r="N286" s="9">
        <v>43</v>
      </c>
      <c r="O286" s="9">
        <v>17</v>
      </c>
      <c r="P286" s="9">
        <v>54</v>
      </c>
      <c r="Q286" s="20">
        <v>38.200775890410974</v>
      </c>
      <c r="R286" s="20">
        <v>49.775872391941988</v>
      </c>
      <c r="S286" s="20">
        <v>17.933332602739728</v>
      </c>
      <c r="T286" s="6">
        <v>11816.618465315072</v>
      </c>
      <c r="U286" s="6">
        <v>1424.9354937168957</v>
      </c>
      <c r="V286" s="6">
        <v>2070.4826821926572</v>
      </c>
      <c r="W286" s="6">
        <v>2505.2873314191779</v>
      </c>
      <c r="X286" s="6">
        <v>1007.5072394169862</v>
      </c>
      <c r="Y286" s="6">
        <v>7658.2767060031447</v>
      </c>
      <c r="Z286" s="6">
        <v>2979.6605194520557</v>
      </c>
      <c r="AA286" s="6">
        <v>846.18983066301382</v>
      </c>
      <c r="AB286" s="6">
        <v>968.39996054794528</v>
      </c>
      <c r="AC286" s="6">
        <v>1246.7479044451875</v>
      </c>
      <c r="AD286" s="6">
        <v>975.99401140430314</v>
      </c>
      <c r="AE286" s="6">
        <v>375.36775374068088</v>
      </c>
      <c r="AF286" s="6">
        <v>2196.1406410728432</v>
      </c>
      <c r="AG286" s="6">
        <v>344.04771895890411</v>
      </c>
      <c r="AH286" s="6">
        <v>1309.1057385205481</v>
      </c>
      <c r="AI286" s="6">
        <v>2279.1850882191784</v>
      </c>
      <c r="AJ286" s="6">
        <v>991.95772142465785</v>
      </c>
      <c r="AK286" s="6">
        <v>1359.6020771527192</v>
      </c>
      <c r="AL286" s="6">
        <v>1079.8323367470052</v>
      </c>
      <c r="AM286" s="6">
        <v>379.59776831518229</v>
      </c>
      <c r="AN286" s="6">
        <v>2105.2640849083823</v>
      </c>
      <c r="AO286" s="6">
        <v>22960.10053681827</v>
      </c>
      <c r="AP286" s="6">
        <v>11000.419104833898</v>
      </c>
      <c r="AQ286" s="6">
        <v>11959.681431984371</v>
      </c>
      <c r="AR286" s="6">
        <v>2652.6740461005829</v>
      </c>
      <c r="AS286" s="6">
        <v>1761.1959049077905</v>
      </c>
      <c r="AT286" s="6">
        <v>1713.3899988623307</v>
      </c>
      <c r="AU286" s="6">
        <v>1813.1745360342741</v>
      </c>
      <c r="AV286" s="6">
        <v>7940.4344859049779</v>
      </c>
      <c r="AW286" s="6">
        <v>4019.2469460793945</v>
      </c>
      <c r="AX286" s="27">
        <v>4.1166904109589053</v>
      </c>
      <c r="AY286" s="27">
        <v>4.364784801369864</v>
      </c>
      <c r="AZ286">
        <v>276</v>
      </c>
      <c r="BA286" s="9">
        <v>9</v>
      </c>
      <c r="BB286" s="4">
        <v>127</v>
      </c>
      <c r="BC286" s="9">
        <v>7</v>
      </c>
      <c r="BD286" s="9">
        <v>5</v>
      </c>
      <c r="BE286" s="4">
        <v>149</v>
      </c>
      <c r="BF286" s="9">
        <v>9</v>
      </c>
      <c r="BG286" s="9">
        <v>11</v>
      </c>
      <c r="BH286" s="24">
        <v>527.55375619169968</v>
      </c>
      <c r="BI286" s="24">
        <v>348.73955296512372</v>
      </c>
      <c r="BJ286" s="9">
        <v>10</v>
      </c>
      <c r="BK286" s="30">
        <v>33.929687438356147</v>
      </c>
      <c r="BL286" s="15">
        <v>4.231780935890411</v>
      </c>
      <c r="BM286" s="15">
        <v>6683.2529164509524</v>
      </c>
      <c r="BN286" s="36">
        <v>113</v>
      </c>
      <c r="BO286" s="9">
        <v>1</v>
      </c>
      <c r="BP286" s="20">
        <v>1.789500050573485</v>
      </c>
      <c r="BQ286" s="20">
        <v>105.83788877862276</v>
      </c>
    </row>
    <row r="287" spans="1:69" x14ac:dyDescent="0.25">
      <c r="A287" s="43">
        <v>40897</v>
      </c>
      <c r="B287" s="17">
        <v>2011</v>
      </c>
      <c r="C287" s="4">
        <v>12</v>
      </c>
      <c r="D287" s="4">
        <v>3</v>
      </c>
      <c r="E287" s="5">
        <v>0.67</v>
      </c>
      <c r="F287" s="5">
        <v>0.55555555555555558</v>
      </c>
      <c r="G287" s="10">
        <v>1.3863013698630242</v>
      </c>
      <c r="H287" s="17">
        <v>89</v>
      </c>
      <c r="I287" s="9">
        <v>158</v>
      </c>
      <c r="J287" s="14">
        <v>1.7752808988764044</v>
      </c>
      <c r="K287" s="5">
        <v>0.3511111111111111</v>
      </c>
      <c r="L287" s="21">
        <v>102.45803211738757</v>
      </c>
      <c r="M287" s="9">
        <v>28</v>
      </c>
      <c r="N287" s="9">
        <v>34</v>
      </c>
      <c r="O287" s="9">
        <v>14</v>
      </c>
      <c r="P287" s="9">
        <v>43</v>
      </c>
      <c r="Q287" s="20">
        <v>37.015656873177207</v>
      </c>
      <c r="R287" s="20">
        <v>47.834323509980443</v>
      </c>
      <c r="S287" s="20">
        <v>18.495044228047156</v>
      </c>
      <c r="T287" s="6">
        <v>9118.7648584474937</v>
      </c>
      <c r="U287" s="6">
        <v>1077.2885945205487</v>
      </c>
      <c r="V287" s="6">
        <v>1548.0436802630138</v>
      </c>
      <c r="W287" s="6">
        <v>2739.4187998684934</v>
      </c>
      <c r="X287" s="6">
        <v>759.30456065753424</v>
      </c>
      <c r="Y287" s="6">
        <v>5149.2864121790008</v>
      </c>
      <c r="Z287" s="6">
        <v>2294.9707261369867</v>
      </c>
      <c r="AA287" s="6">
        <v>669.68052913972622</v>
      </c>
      <c r="AB287" s="6">
        <v>795.28690180602769</v>
      </c>
      <c r="AC287" s="6">
        <v>978.37463422492613</v>
      </c>
      <c r="AD287" s="6">
        <v>999.13335011284096</v>
      </c>
      <c r="AE287" s="6">
        <v>280.5841356953344</v>
      </c>
      <c r="AF287" s="6">
        <v>1501.8460370496393</v>
      </c>
      <c r="AG287" s="6">
        <v>288.59062231232872</v>
      </c>
      <c r="AH287" s="6">
        <v>1082.7459738301375</v>
      </c>
      <c r="AI287" s="6">
        <v>1749.7592603835617</v>
      </c>
      <c r="AJ287" s="6">
        <v>838.07621575890437</v>
      </c>
      <c r="AK287" s="6">
        <v>1064.5663917328259</v>
      </c>
      <c r="AL287" s="6">
        <v>1078.4595946497354</v>
      </c>
      <c r="AM287" s="6">
        <v>312.84901501647801</v>
      </c>
      <c r="AN287" s="6">
        <v>1503.2970708858932</v>
      </c>
      <c r="AO287" s="6">
        <v>17915.163682335715</v>
      </c>
      <c r="AP287" s="6">
        <v>9760.7341622211825</v>
      </c>
      <c r="AQ287" s="6">
        <v>8154.4295201145333</v>
      </c>
      <c r="AR287" s="6">
        <v>2574.0634515954002</v>
      </c>
      <c r="AS287" s="6">
        <v>1464.6894019218312</v>
      </c>
      <c r="AT287" s="6">
        <v>1614.2513898860316</v>
      </c>
      <c r="AU287" s="6">
        <v>1692.7205402135767</v>
      </c>
      <c r="AV287" s="6">
        <v>7345.7247836168399</v>
      </c>
      <c r="AW287" s="6">
        <v>808.70473649769247</v>
      </c>
      <c r="AX287" s="27">
        <v>4.2356346410958912</v>
      </c>
      <c r="AY287" s="27">
        <v>4.3867410136986313</v>
      </c>
      <c r="AZ287">
        <v>208</v>
      </c>
      <c r="BA287" s="9">
        <v>7</v>
      </c>
      <c r="BB287" s="4">
        <v>89</v>
      </c>
      <c r="BC287" s="9">
        <v>6</v>
      </c>
      <c r="BD287" s="9">
        <v>4</v>
      </c>
      <c r="BE287" s="4">
        <v>119</v>
      </c>
      <c r="BF287" s="9">
        <v>6</v>
      </c>
      <c r="BG287" s="9">
        <v>9</v>
      </c>
      <c r="BH287" s="24">
        <v>567.05247649315072</v>
      </c>
      <c r="BI287" s="24">
        <v>284.63346050837413</v>
      </c>
      <c r="BJ287" s="9">
        <v>7</v>
      </c>
      <c r="BK287" s="30">
        <v>33.637715999999983</v>
      </c>
      <c r="BL287" s="15">
        <v>4.3671616175342471</v>
      </c>
      <c r="BM287" s="15">
        <v>6876.2625059073898</v>
      </c>
      <c r="BN287" s="36">
        <v>113</v>
      </c>
      <c r="BO287" s="9">
        <v>0</v>
      </c>
      <c r="BP287" s="20">
        <v>1.185881067383491</v>
      </c>
      <c r="BQ287" s="20">
        <v>72.163093098358701</v>
      </c>
    </row>
    <row r="288" spans="1:69" x14ac:dyDescent="0.25">
      <c r="A288" s="43">
        <v>40896</v>
      </c>
      <c r="B288" s="17">
        <v>2011</v>
      </c>
      <c r="C288" s="4">
        <v>12</v>
      </c>
      <c r="D288" s="4">
        <v>2</v>
      </c>
      <c r="E288" s="5">
        <v>0.67</v>
      </c>
      <c r="F288" s="5">
        <v>0.55555555555555558</v>
      </c>
      <c r="G288" s="10">
        <v>1.3835616438356269</v>
      </c>
      <c r="H288" s="17">
        <v>91</v>
      </c>
      <c r="I288" s="9">
        <v>144</v>
      </c>
      <c r="J288" s="14">
        <v>1.5824175824175823</v>
      </c>
      <c r="K288" s="5">
        <v>0.32</v>
      </c>
      <c r="L288" s="21">
        <v>99.073625169351232</v>
      </c>
      <c r="M288" s="9">
        <v>27</v>
      </c>
      <c r="N288" s="9">
        <v>31</v>
      </c>
      <c r="O288" s="9">
        <v>13</v>
      </c>
      <c r="P288" s="9">
        <v>38</v>
      </c>
      <c r="Q288" s="20">
        <v>36.718930713273515</v>
      </c>
      <c r="R288" s="20">
        <v>47.864021675026372</v>
      </c>
      <c r="S288" s="20">
        <v>19.090545326604193</v>
      </c>
      <c r="T288" s="6">
        <v>9015.6998904109623</v>
      </c>
      <c r="U288" s="6">
        <v>1023.3447937595133</v>
      </c>
      <c r="V288" s="6">
        <v>1627.1605755616436</v>
      </c>
      <c r="W288" s="6">
        <v>2610.3965247123292</v>
      </c>
      <c r="X288" s="6">
        <v>822.13436317808225</v>
      </c>
      <c r="Y288" s="6">
        <v>4979.3532207184217</v>
      </c>
      <c r="Z288" s="6">
        <v>2129.697981369864</v>
      </c>
      <c r="AA288" s="6">
        <v>622.23228177534281</v>
      </c>
      <c r="AB288" s="6">
        <v>725.44072241095932</v>
      </c>
      <c r="AC288" s="6">
        <v>918.46539220330328</v>
      </c>
      <c r="AD288" s="6">
        <v>941.18463693725823</v>
      </c>
      <c r="AE288" s="6">
        <v>301.59087994241025</v>
      </c>
      <c r="AF288" s="6">
        <v>1316.1300764731948</v>
      </c>
      <c r="AG288" s="6">
        <v>264.30467769863014</v>
      </c>
      <c r="AH288" s="6">
        <v>967.53153402739736</v>
      </c>
      <c r="AI288" s="6">
        <v>1628.3984350684932</v>
      </c>
      <c r="AJ288" s="6">
        <v>749.877388273973</v>
      </c>
      <c r="AK288" s="6">
        <v>967.9672082512534</v>
      </c>
      <c r="AL288" s="6">
        <v>1127.2622626949847</v>
      </c>
      <c r="AM288" s="6">
        <v>314.6608870472121</v>
      </c>
      <c r="AN288" s="6">
        <v>1200.2216770750435</v>
      </c>
      <c r="AO288" s="6">
        <v>17126.527704795135</v>
      </c>
      <c r="AP288" s="6">
        <v>9630.8227305284763</v>
      </c>
      <c r="AQ288" s="6">
        <v>7495.7049742666604</v>
      </c>
      <c r="AR288" s="6">
        <v>2567.1841076437613</v>
      </c>
      <c r="AS288" s="6">
        <v>1444.4763020495984</v>
      </c>
      <c r="AT288" s="6">
        <v>1599.4204352500271</v>
      </c>
      <c r="AU288" s="6">
        <v>1682.8271165821041</v>
      </c>
      <c r="AV288" s="6">
        <v>7293.9079615254914</v>
      </c>
      <c r="AW288" s="6">
        <v>201.79701274116724</v>
      </c>
      <c r="AX288" s="27">
        <v>4.1858048219178094</v>
      </c>
      <c r="AY288" s="27">
        <v>4.2440911643835628</v>
      </c>
      <c r="AZ288">
        <v>200</v>
      </c>
      <c r="BA288" s="9">
        <v>7</v>
      </c>
      <c r="BB288" s="4">
        <v>91</v>
      </c>
      <c r="BC288" s="9">
        <v>5</v>
      </c>
      <c r="BD288" s="9">
        <v>4</v>
      </c>
      <c r="BE288" s="4">
        <v>109</v>
      </c>
      <c r="BF288" s="9">
        <v>7</v>
      </c>
      <c r="BG288" s="9">
        <v>8</v>
      </c>
      <c r="BH288" s="24">
        <v>500.40904583591742</v>
      </c>
      <c r="BI288" s="24">
        <v>297.41847372701443</v>
      </c>
      <c r="BJ288" s="9">
        <v>7</v>
      </c>
      <c r="BK288" s="30">
        <v>31.732701095890391</v>
      </c>
      <c r="BL288" s="15">
        <v>4.3014495123287677</v>
      </c>
      <c r="BM288" s="15">
        <v>6732.5907104595808</v>
      </c>
      <c r="BN288" s="36">
        <v>113</v>
      </c>
      <c r="BO288" s="9">
        <v>0</v>
      </c>
      <c r="BP288" s="20">
        <v>1.1133463025788164</v>
      </c>
      <c r="BQ288" s="20">
        <v>66.333672338643012</v>
      </c>
    </row>
    <row r="289" spans="1:69" x14ac:dyDescent="0.25">
      <c r="A289" s="43">
        <v>40895</v>
      </c>
      <c r="B289" s="17">
        <v>2011</v>
      </c>
      <c r="C289" s="4">
        <v>12</v>
      </c>
      <c r="D289" s="4">
        <v>1</v>
      </c>
      <c r="E289" s="5">
        <v>0.67</v>
      </c>
      <c r="F289" s="5">
        <v>0.60000000000000009</v>
      </c>
      <c r="G289" s="10">
        <v>1.3808219178082295</v>
      </c>
      <c r="H289" s="17">
        <v>104</v>
      </c>
      <c r="I289" s="9">
        <v>170</v>
      </c>
      <c r="J289" s="14">
        <v>1.6346153846153846</v>
      </c>
      <c r="K289" s="5">
        <v>0.37777777777777777</v>
      </c>
      <c r="L289" s="21">
        <v>101.34616043835621</v>
      </c>
      <c r="M289" s="9">
        <v>29</v>
      </c>
      <c r="N289" s="9">
        <v>38</v>
      </c>
      <c r="O289" s="9">
        <v>15</v>
      </c>
      <c r="P289" s="9">
        <v>44</v>
      </c>
      <c r="Q289" s="20">
        <v>36.884641472091609</v>
      </c>
      <c r="R289" s="20">
        <v>51.789056797808236</v>
      </c>
      <c r="S289" s="20">
        <v>19.144008468493155</v>
      </c>
      <c r="T289" s="6">
        <v>10540.000685589046</v>
      </c>
      <c r="U289" s="6">
        <v>1090.5450713424666</v>
      </c>
      <c r="V289" s="6">
        <v>1719.8191618875617</v>
      </c>
      <c r="W289" s="6">
        <v>2502.4328647890411</v>
      </c>
      <c r="X289" s="6">
        <v>821.80273207758921</v>
      </c>
      <c r="Y289" s="6">
        <v>6586.4909981773199</v>
      </c>
      <c r="Z289" s="6">
        <v>2471.270978630138</v>
      </c>
      <c r="AA289" s="6">
        <v>776.83585196712352</v>
      </c>
      <c r="AB289" s="6">
        <v>842.33637261369881</v>
      </c>
      <c r="AC289" s="6">
        <v>1024.3455221525646</v>
      </c>
      <c r="AD289" s="6">
        <v>1010.6574999715688</v>
      </c>
      <c r="AE289" s="6">
        <v>316.5899382154567</v>
      </c>
      <c r="AF289" s="6">
        <v>1738.85024287137</v>
      </c>
      <c r="AG289" s="6">
        <v>299.05871276712327</v>
      </c>
      <c r="AH289" s="6">
        <v>1161.3967780821922</v>
      </c>
      <c r="AI289" s="6">
        <v>1956.4876536986305</v>
      </c>
      <c r="AJ289" s="6">
        <v>898.95710860274005</v>
      </c>
      <c r="AK289" s="6">
        <v>1049.7913047113573</v>
      </c>
      <c r="AL289" s="6">
        <v>1131.4522714966151</v>
      </c>
      <c r="AM289" s="6">
        <v>309.30105915653803</v>
      </c>
      <c r="AN289" s="6">
        <v>1825.3556177861756</v>
      </c>
      <c r="AO289" s="6">
        <v>20036.889213293158</v>
      </c>
      <c r="AP289" s="6">
        <v>9886.1923544582914</v>
      </c>
      <c r="AQ289" s="6">
        <v>10150.696858834865</v>
      </c>
      <c r="AR289" s="6">
        <v>2603.5281607185348</v>
      </c>
      <c r="AS289" s="6">
        <v>1556.1230529452343</v>
      </c>
      <c r="AT289" s="6">
        <v>1632.8713922862382</v>
      </c>
      <c r="AU289" s="6">
        <v>1721.0190194605063</v>
      </c>
      <c r="AV289" s="6">
        <v>7513.5416254105139</v>
      </c>
      <c r="AW289" s="6">
        <v>2637.1552334243524</v>
      </c>
      <c r="AX289" s="27">
        <v>4.2347550575342474</v>
      </c>
      <c r="AY289" s="27">
        <v>4.3550211506849328</v>
      </c>
      <c r="AZ289">
        <v>230</v>
      </c>
      <c r="BA289" s="9">
        <v>8</v>
      </c>
      <c r="BB289" s="4">
        <v>104</v>
      </c>
      <c r="BC289" s="9">
        <v>6</v>
      </c>
      <c r="BD289" s="9">
        <v>4</v>
      </c>
      <c r="BE289" s="4">
        <v>126</v>
      </c>
      <c r="BF289" s="9">
        <v>7</v>
      </c>
      <c r="BG289" s="9">
        <v>9</v>
      </c>
      <c r="BH289" s="24">
        <v>485.00526526482611</v>
      </c>
      <c r="BI289" s="24">
        <v>298.6149790907416</v>
      </c>
      <c r="BJ289" s="9">
        <v>8</v>
      </c>
      <c r="BK289" s="30">
        <v>31.901285260273955</v>
      </c>
      <c r="BL289" s="15">
        <v>4.5898129315068505</v>
      </c>
      <c r="BM289" s="15">
        <v>6727.3651648320538</v>
      </c>
      <c r="BN289" s="36">
        <v>113</v>
      </c>
      <c r="BO289" s="9">
        <v>1</v>
      </c>
      <c r="BP289" s="20">
        <v>1.508866637996493</v>
      </c>
      <c r="BQ289" s="20">
        <v>89.829175741901452</v>
      </c>
    </row>
    <row r="290" spans="1:69" x14ac:dyDescent="0.25">
      <c r="A290" s="43">
        <v>40894</v>
      </c>
      <c r="B290" s="17">
        <v>2011</v>
      </c>
      <c r="C290" s="4">
        <v>12</v>
      </c>
      <c r="D290" s="4">
        <v>7</v>
      </c>
      <c r="E290" s="5">
        <v>0.67</v>
      </c>
      <c r="F290" s="5">
        <v>0.94444444444444442</v>
      </c>
      <c r="G290" s="10">
        <v>1.3780821917808321</v>
      </c>
      <c r="H290" s="17">
        <v>161</v>
      </c>
      <c r="I290" s="9">
        <v>263</v>
      </c>
      <c r="J290" s="14">
        <v>1.6335403726708075</v>
      </c>
      <c r="K290" s="5">
        <v>0.58444444444444443</v>
      </c>
      <c r="L290" s="21">
        <v>102.05768465129472</v>
      </c>
      <c r="M290" s="9">
        <v>47</v>
      </c>
      <c r="N290" s="9">
        <v>55</v>
      </c>
      <c r="O290" s="9">
        <v>23</v>
      </c>
      <c r="P290" s="9">
        <v>68</v>
      </c>
      <c r="Q290" s="20">
        <v>37.478475706688165</v>
      </c>
      <c r="R290" s="20">
        <v>51.198274849315069</v>
      </c>
      <c r="S290" s="20">
        <v>18.67488293589042</v>
      </c>
      <c r="T290" s="6">
        <v>16431.287228858451</v>
      </c>
      <c r="U290" s="6">
        <v>1693.5171571232886</v>
      </c>
      <c r="V290" s="6">
        <v>2610.431053913424</v>
      </c>
      <c r="W290" s="6">
        <v>2668.1299657643835</v>
      </c>
      <c r="X290" s="6">
        <v>1358.4901555726026</v>
      </c>
      <c r="Y290" s="6">
        <v>11487.753210731331</v>
      </c>
      <c r="Z290" s="6">
        <v>3822.8045220821928</v>
      </c>
      <c r="AA290" s="6">
        <v>1177.5603215342467</v>
      </c>
      <c r="AB290" s="6">
        <v>1269.8920396405485</v>
      </c>
      <c r="AC290" s="6">
        <v>1597.6565168605875</v>
      </c>
      <c r="AD290" s="6">
        <v>973.94760743701511</v>
      </c>
      <c r="AE290" s="6">
        <v>500.33052917282453</v>
      </c>
      <c r="AF290" s="6">
        <v>3198.3222297865605</v>
      </c>
      <c r="AG290" s="6">
        <v>451.0023695013698</v>
      </c>
      <c r="AH290" s="6">
        <v>1684.4289204602746</v>
      </c>
      <c r="AI290" s="6">
        <v>3044.3168986849319</v>
      </c>
      <c r="AJ290" s="6">
        <v>1285.3680710136989</v>
      </c>
      <c r="AK290" s="6">
        <v>1712.937535708428</v>
      </c>
      <c r="AL290" s="6">
        <v>1144.5558748658123</v>
      </c>
      <c r="AM290" s="6">
        <v>493.01063024859644</v>
      </c>
      <c r="AN290" s="6">
        <v>3114.6122188374375</v>
      </c>
      <c r="AO290" s="6">
        <v>30860.177528898999</v>
      </c>
      <c r="AP290" s="6">
        <v>13059.489869543677</v>
      </c>
      <c r="AQ290" s="6">
        <v>17800.687659355332</v>
      </c>
      <c r="AR290" s="6">
        <v>2742.4775576944412</v>
      </c>
      <c r="AS290" s="6">
        <v>1958.7502758832852</v>
      </c>
      <c r="AT290" s="6">
        <v>1910.5424788366122</v>
      </c>
      <c r="AU290" s="6">
        <v>2020.3146589810658</v>
      </c>
      <c r="AV290" s="6">
        <v>8632.0849713954049</v>
      </c>
      <c r="AW290" s="6">
        <v>9168.6026879599194</v>
      </c>
      <c r="AX290" s="27">
        <v>4.2878100164383577</v>
      </c>
      <c r="AY290" s="27">
        <v>4.4214549726027403</v>
      </c>
      <c r="AZ290">
        <v>354</v>
      </c>
      <c r="BA290" s="9">
        <v>12</v>
      </c>
      <c r="BB290" s="4">
        <v>161</v>
      </c>
      <c r="BC290" s="9">
        <v>11</v>
      </c>
      <c r="BD290" s="9">
        <v>6</v>
      </c>
      <c r="BE290" s="4">
        <v>193</v>
      </c>
      <c r="BF290" s="9">
        <v>12</v>
      </c>
      <c r="BG290" s="9">
        <v>16</v>
      </c>
      <c r="BH290" s="24">
        <v>700.80664583389421</v>
      </c>
      <c r="BI290" s="24">
        <v>445.66927615115009</v>
      </c>
      <c r="BJ290" s="9">
        <v>13</v>
      </c>
      <c r="BK290" s="30">
        <v>32.234540589041082</v>
      </c>
      <c r="BL290" s="15">
        <v>4.3405112778082202</v>
      </c>
      <c r="BM290" s="15">
        <v>6980.615494222764</v>
      </c>
      <c r="BN290" s="36">
        <v>112</v>
      </c>
      <c r="BO290" s="9">
        <v>0</v>
      </c>
      <c r="BP290" s="20">
        <v>2.5500169253108669</v>
      </c>
      <c r="BQ290" s="20">
        <v>158.93471124424403</v>
      </c>
    </row>
    <row r="291" spans="1:69" x14ac:dyDescent="0.25">
      <c r="A291" s="43">
        <v>40893</v>
      </c>
      <c r="B291" s="17">
        <v>2011</v>
      </c>
      <c r="C291" s="4">
        <v>12</v>
      </c>
      <c r="D291" s="4">
        <v>6</v>
      </c>
      <c r="E291" s="5">
        <v>0.67</v>
      </c>
      <c r="F291" s="5">
        <v>1</v>
      </c>
      <c r="G291" s="10">
        <v>1.3753424657534348</v>
      </c>
      <c r="H291" s="17">
        <v>164</v>
      </c>
      <c r="I291" s="9">
        <v>262</v>
      </c>
      <c r="J291" s="14">
        <v>1.5975609756097562</v>
      </c>
      <c r="K291" s="5">
        <v>0.5822222222222222</v>
      </c>
      <c r="L291" s="21">
        <v>100.8691684330104</v>
      </c>
      <c r="M291" s="9">
        <v>46</v>
      </c>
      <c r="N291" s="9">
        <v>57</v>
      </c>
      <c r="O291" s="9">
        <v>22</v>
      </c>
      <c r="P291" s="9">
        <v>73</v>
      </c>
      <c r="Q291" s="20">
        <v>36.293372603803704</v>
      </c>
      <c r="R291" s="20">
        <v>52.640203896986328</v>
      </c>
      <c r="S291" s="20">
        <v>17.953516986721716</v>
      </c>
      <c r="T291" s="6">
        <v>16542.543623013706</v>
      </c>
      <c r="U291" s="6">
        <v>1811.5239358904118</v>
      </c>
      <c r="V291" s="6">
        <v>2863.7102882367121</v>
      </c>
      <c r="W291" s="6">
        <v>2710.1501773150685</v>
      </c>
      <c r="X291" s="6">
        <v>1438.4332192438353</v>
      </c>
      <c r="Y291" s="6">
        <v>11341.7738741085</v>
      </c>
      <c r="Z291" s="6">
        <v>3738.2173781917818</v>
      </c>
      <c r="AA291" s="6">
        <v>1158.0844857336992</v>
      </c>
      <c r="AB291" s="6">
        <v>1310.6067400306854</v>
      </c>
      <c r="AC291" s="6">
        <v>1785.6757993976098</v>
      </c>
      <c r="AD291" s="6">
        <v>921.7961869811769</v>
      </c>
      <c r="AE291" s="6">
        <v>512.97193998344676</v>
      </c>
      <c r="AF291" s="6">
        <v>2986.4646775939327</v>
      </c>
      <c r="AG291" s="6">
        <v>455.81160723287667</v>
      </c>
      <c r="AH291" s="6">
        <v>1796.6187989917814</v>
      </c>
      <c r="AI291" s="6">
        <v>3058.9543262465759</v>
      </c>
      <c r="AJ291" s="6">
        <v>1333.419153534247</v>
      </c>
      <c r="AK291" s="6">
        <v>1853.9521786034652</v>
      </c>
      <c r="AL291" s="6">
        <v>1167.6808883512674</v>
      </c>
      <c r="AM291" s="6">
        <v>519.85675463196014</v>
      </c>
      <c r="AN291" s="6">
        <v>3103.3140644187888</v>
      </c>
      <c r="AO291" s="6">
        <v>31205.780048865767</v>
      </c>
      <c r="AP291" s="6">
        <v>13774.227432744543</v>
      </c>
      <c r="AQ291" s="6">
        <v>17431.552616121222</v>
      </c>
      <c r="AR291" s="6">
        <v>2730.4396363151182</v>
      </c>
      <c r="AS291" s="6">
        <v>2155.8123619181056</v>
      </c>
      <c r="AT291" s="6">
        <v>1915.533410574903</v>
      </c>
      <c r="AU291" s="6">
        <v>2050.1349732818267</v>
      </c>
      <c r="AV291" s="6">
        <v>8851.9203820899529</v>
      </c>
      <c r="AW291" s="6">
        <v>8579.6322340312727</v>
      </c>
      <c r="AX291" s="27">
        <v>4.2421045808219198</v>
      </c>
      <c r="AY291" s="27">
        <v>4.4834321095890424</v>
      </c>
      <c r="AZ291">
        <v>362</v>
      </c>
      <c r="BA291" s="9">
        <v>13</v>
      </c>
      <c r="BB291" s="4">
        <v>164</v>
      </c>
      <c r="BC291" s="9">
        <v>10</v>
      </c>
      <c r="BD291" s="9">
        <v>7</v>
      </c>
      <c r="BE291" s="4">
        <v>198</v>
      </c>
      <c r="BF291" s="9">
        <v>13</v>
      </c>
      <c r="BG291" s="9">
        <v>16</v>
      </c>
      <c r="BH291" s="24">
        <v>726.88410147271634</v>
      </c>
      <c r="BI291" s="24">
        <v>471.68118113386248</v>
      </c>
      <c r="BJ291" s="9">
        <v>13</v>
      </c>
      <c r="BK291" s="30">
        <v>32.963039698630119</v>
      </c>
      <c r="BL291" s="15">
        <v>4.1961289643835622</v>
      </c>
      <c r="BM291" s="15">
        <v>6983.9789616996077</v>
      </c>
      <c r="BN291" s="36">
        <v>112</v>
      </c>
      <c r="BO291" s="9">
        <v>0</v>
      </c>
      <c r="BP291" s="20">
        <v>2.4959342964399642</v>
      </c>
      <c r="BQ291" s="20">
        <v>155.63886264393949</v>
      </c>
    </row>
    <row r="292" spans="1:69" x14ac:dyDescent="0.25">
      <c r="A292" s="43">
        <v>40892</v>
      </c>
      <c r="B292" s="17">
        <v>2011</v>
      </c>
      <c r="C292" s="4">
        <v>12</v>
      </c>
      <c r="D292" s="4">
        <v>5</v>
      </c>
      <c r="E292" s="5">
        <v>0.67</v>
      </c>
      <c r="F292" s="5">
        <v>0.79999999999999993</v>
      </c>
      <c r="G292" s="10">
        <v>1.3726027397260374</v>
      </c>
      <c r="H292" s="17">
        <v>135</v>
      </c>
      <c r="I292" s="9">
        <v>232</v>
      </c>
      <c r="J292" s="14">
        <v>1.7185185185185186</v>
      </c>
      <c r="K292" s="5">
        <v>0.51555555555555554</v>
      </c>
      <c r="L292" s="21">
        <v>100.50246772115679</v>
      </c>
      <c r="M292" s="9">
        <v>41</v>
      </c>
      <c r="N292" s="9">
        <v>52</v>
      </c>
      <c r="O292" s="9">
        <v>21</v>
      </c>
      <c r="P292" s="9">
        <v>64</v>
      </c>
      <c r="Q292" s="20">
        <v>36.252766571807349</v>
      </c>
      <c r="R292" s="20">
        <v>46.077126462622317</v>
      </c>
      <c r="S292" s="20">
        <v>17.341658324383566</v>
      </c>
      <c r="T292" s="6">
        <v>13567.833142356167</v>
      </c>
      <c r="U292" s="6">
        <v>1487.7537159452063</v>
      </c>
      <c r="V292" s="6">
        <v>2379.8626547375334</v>
      </c>
      <c r="W292" s="6">
        <v>2567.9883937315071</v>
      </c>
      <c r="X292" s="6">
        <v>1140.4666562419725</v>
      </c>
      <c r="Y292" s="6">
        <v>8967.2691535903577</v>
      </c>
      <c r="Z292" s="6">
        <v>3371.5072911780835</v>
      </c>
      <c r="AA292" s="6">
        <v>967.61965571506869</v>
      </c>
      <c r="AB292" s="6">
        <v>1109.8661327605482</v>
      </c>
      <c r="AC292" s="6">
        <v>1374.2853257882525</v>
      </c>
      <c r="AD292" s="6">
        <v>957.4813301271389</v>
      </c>
      <c r="AE292" s="6">
        <v>407.02626467115385</v>
      </c>
      <c r="AF292" s="6">
        <v>2710.2001590671557</v>
      </c>
      <c r="AG292" s="6">
        <v>408.57306687123281</v>
      </c>
      <c r="AH292" s="6">
        <v>1508.8386272438358</v>
      </c>
      <c r="AI292" s="6">
        <v>2623.2472254246577</v>
      </c>
      <c r="AJ292" s="6">
        <v>1166.5180279232879</v>
      </c>
      <c r="AK292" s="6">
        <v>1390.9140733951147</v>
      </c>
      <c r="AL292" s="6">
        <v>1147.3513303483016</v>
      </c>
      <c r="AM292" s="6">
        <v>451.85217613414284</v>
      </c>
      <c r="AN292" s="6">
        <v>2717.0593675854561</v>
      </c>
      <c r="AO292" s="6">
        <v>26211.756885418086</v>
      </c>
      <c r="AP292" s="6">
        <v>11817.228205175119</v>
      </c>
      <c r="AQ292" s="6">
        <v>14394.528680242969</v>
      </c>
      <c r="AR292" s="6">
        <v>2680.2601036684582</v>
      </c>
      <c r="AS292" s="6">
        <v>1845.2775838454361</v>
      </c>
      <c r="AT292" s="6">
        <v>1800.2219567153154</v>
      </c>
      <c r="AU292" s="6">
        <v>1866.1373101588861</v>
      </c>
      <c r="AV292" s="6">
        <v>8191.8969543880958</v>
      </c>
      <c r="AW292" s="6">
        <v>6202.6317258548715</v>
      </c>
      <c r="AX292" s="27">
        <v>4.2457780602739739</v>
      </c>
      <c r="AY292" s="27">
        <v>4.6032192123287681</v>
      </c>
      <c r="AZ292">
        <v>313</v>
      </c>
      <c r="BA292" s="9">
        <v>10</v>
      </c>
      <c r="BB292" s="4">
        <v>135</v>
      </c>
      <c r="BC292" s="9">
        <v>8</v>
      </c>
      <c r="BD292" s="9">
        <v>5</v>
      </c>
      <c r="BE292" s="4">
        <v>178</v>
      </c>
      <c r="BF292" s="9">
        <v>10</v>
      </c>
      <c r="BG292" s="9">
        <v>15</v>
      </c>
      <c r="BH292" s="24">
        <v>586.28244563883834</v>
      </c>
      <c r="BI292" s="24">
        <v>384.66192704867211</v>
      </c>
      <c r="BJ292" s="9">
        <v>11</v>
      </c>
      <c r="BK292" s="30">
        <v>34.515076054794505</v>
      </c>
      <c r="BL292" s="15">
        <v>4.3664554750684941</v>
      </c>
      <c r="BM292" s="15">
        <v>6817.0291371417134</v>
      </c>
      <c r="BN292" s="36">
        <v>112</v>
      </c>
      <c r="BO292" s="9">
        <v>0</v>
      </c>
      <c r="BP292" s="20">
        <v>2.1115545189349736</v>
      </c>
      <c r="BQ292" s="20">
        <v>128.52257750216936</v>
      </c>
    </row>
    <row r="293" spans="1:69" x14ac:dyDescent="0.25">
      <c r="A293" s="43">
        <v>40891</v>
      </c>
      <c r="B293" s="17">
        <v>2011</v>
      </c>
      <c r="C293" s="4">
        <v>12</v>
      </c>
      <c r="D293" s="4">
        <v>4</v>
      </c>
      <c r="E293" s="5">
        <v>0.67</v>
      </c>
      <c r="F293" s="5">
        <v>0.73333333333333339</v>
      </c>
      <c r="G293" s="10">
        <v>1.3698630136986401</v>
      </c>
      <c r="H293" s="17">
        <v>117</v>
      </c>
      <c r="I293" s="9">
        <v>203</v>
      </c>
      <c r="J293" s="14">
        <v>1.7350427350427351</v>
      </c>
      <c r="K293" s="5">
        <v>0.45111111111111113</v>
      </c>
      <c r="L293" s="21">
        <v>104.40358740194361</v>
      </c>
      <c r="M293" s="9">
        <v>38</v>
      </c>
      <c r="N293" s="9">
        <v>44</v>
      </c>
      <c r="O293" s="9">
        <v>18</v>
      </c>
      <c r="P293" s="9">
        <v>53</v>
      </c>
      <c r="Q293" s="20">
        <v>35.86303942532578</v>
      </c>
      <c r="R293" s="20">
        <v>49.396101232876717</v>
      </c>
      <c r="S293" s="20">
        <v>18.655148033083488</v>
      </c>
      <c r="T293" s="6">
        <v>12215.219726027402</v>
      </c>
      <c r="U293" s="6">
        <v>1347.2198465753431</v>
      </c>
      <c r="V293" s="6">
        <v>2058.44124230137</v>
      </c>
      <c r="W293" s="6">
        <v>2628.4264767123286</v>
      </c>
      <c r="X293" s="6">
        <v>1052.798482849315</v>
      </c>
      <c r="Y293" s="6">
        <v>7822.7733707397329</v>
      </c>
      <c r="Z293" s="6">
        <v>2940.7692328767139</v>
      </c>
      <c r="AA293" s="6">
        <v>889.12982219178093</v>
      </c>
      <c r="AB293" s="6">
        <v>988.72284575342496</v>
      </c>
      <c r="AC293" s="6">
        <v>1322.3471031351503</v>
      </c>
      <c r="AD293" s="6">
        <v>957.45290372513875</v>
      </c>
      <c r="AE293" s="6">
        <v>381.97188065137084</v>
      </c>
      <c r="AF293" s="6">
        <v>2156.8500133102598</v>
      </c>
      <c r="AG293" s="6">
        <v>355.70939178082187</v>
      </c>
      <c r="AH293" s="6">
        <v>1355.2969643835622</v>
      </c>
      <c r="AI293" s="6">
        <v>2338.2874794520549</v>
      </c>
      <c r="AJ293" s="6">
        <v>1053.486575342466</v>
      </c>
      <c r="AK293" s="6">
        <v>1299.1554493435071</v>
      </c>
      <c r="AL293" s="6">
        <v>1125.9176806637938</v>
      </c>
      <c r="AM293" s="6">
        <v>407.85292082522443</v>
      </c>
      <c r="AN293" s="6">
        <v>2269.85436012638</v>
      </c>
      <c r="AO293" s="6">
        <v>23483.841884383575</v>
      </c>
      <c r="AP293" s="6">
        <v>11234.364140207197</v>
      </c>
      <c r="AQ293" s="6">
        <v>12249.477744176373</v>
      </c>
      <c r="AR293" s="6">
        <v>2640.9827711147791</v>
      </c>
      <c r="AS293" s="6">
        <v>1762.9849501131964</v>
      </c>
      <c r="AT293" s="6">
        <v>1723.3008252963948</v>
      </c>
      <c r="AU293" s="6">
        <v>1836.2800845468328</v>
      </c>
      <c r="AV293" s="6">
        <v>7963.5486310712031</v>
      </c>
      <c r="AW293" s="6">
        <v>4285.929113105175</v>
      </c>
      <c r="AX293" s="27">
        <v>4.3070424657534261</v>
      </c>
      <c r="AY293" s="27">
        <v>4.2604753424657549</v>
      </c>
      <c r="AZ293">
        <v>270</v>
      </c>
      <c r="BA293" s="9">
        <v>9</v>
      </c>
      <c r="BB293" s="4">
        <v>117</v>
      </c>
      <c r="BC293" s="9">
        <v>7</v>
      </c>
      <c r="BD293" s="9">
        <v>5</v>
      </c>
      <c r="BE293" s="4">
        <v>153</v>
      </c>
      <c r="BF293" s="9">
        <v>9</v>
      </c>
      <c r="BG293" s="9">
        <v>11</v>
      </c>
      <c r="BH293" s="24">
        <v>588.68371301159118</v>
      </c>
      <c r="BI293" s="24">
        <v>347.94403758322346</v>
      </c>
      <c r="BJ293" s="9">
        <v>10</v>
      </c>
      <c r="BK293" s="30">
        <v>32.938356164383549</v>
      </c>
      <c r="BL293" s="15">
        <v>4.3881676712328774</v>
      </c>
      <c r="BM293" s="15">
        <v>6824.5832779930843</v>
      </c>
      <c r="BN293" s="36">
        <v>112</v>
      </c>
      <c r="BO293" s="9">
        <v>0</v>
      </c>
      <c r="BP293" s="20">
        <v>1.7949048674776513</v>
      </c>
      <c r="BQ293" s="20">
        <v>109.37033700157475</v>
      </c>
    </row>
    <row r="294" spans="1:69" x14ac:dyDescent="0.25">
      <c r="A294" s="43">
        <v>40890</v>
      </c>
      <c r="B294" s="17">
        <v>2011</v>
      </c>
      <c r="C294" s="4">
        <v>12</v>
      </c>
      <c r="D294" s="4">
        <v>3</v>
      </c>
      <c r="E294" s="5">
        <v>0.67</v>
      </c>
      <c r="F294" s="5">
        <v>0.55555555555555558</v>
      </c>
      <c r="G294" s="10">
        <v>1.3671232876712427</v>
      </c>
      <c r="H294" s="17">
        <v>90</v>
      </c>
      <c r="I294" s="9">
        <v>148</v>
      </c>
      <c r="J294" s="14">
        <v>1.6444444444444444</v>
      </c>
      <c r="K294" s="5">
        <v>0.3288888888888889</v>
      </c>
      <c r="L294" s="21">
        <v>98.783717666159347</v>
      </c>
      <c r="M294" s="9">
        <v>27</v>
      </c>
      <c r="N294" s="9">
        <v>32</v>
      </c>
      <c r="O294" s="9">
        <v>13</v>
      </c>
      <c r="P294" s="9">
        <v>39</v>
      </c>
      <c r="Q294" s="20">
        <v>36.81687008497795</v>
      </c>
      <c r="R294" s="20">
        <v>50.107412587903063</v>
      </c>
      <c r="S294" s="20">
        <v>18.132166058756589</v>
      </c>
      <c r="T294" s="6">
        <v>8890.5345899543408</v>
      </c>
      <c r="U294" s="6">
        <v>1071.1528834094374</v>
      </c>
      <c r="V294" s="6">
        <v>1595.8545689424657</v>
      </c>
      <c r="W294" s="6">
        <v>2557.3119954410963</v>
      </c>
      <c r="X294" s="6">
        <v>783.2785630684931</v>
      </c>
      <c r="Y294" s="6">
        <v>5025.2423459117226</v>
      </c>
      <c r="Z294" s="6">
        <v>2172.1953350136992</v>
      </c>
      <c r="AA294" s="6">
        <v>651.39636364273986</v>
      </c>
      <c r="AB294" s="6">
        <v>707.15447629150697</v>
      </c>
      <c r="AC294" s="6">
        <v>959.26361129585302</v>
      </c>
      <c r="AD294" s="6">
        <v>958.3896229656018</v>
      </c>
      <c r="AE294" s="6">
        <v>294.33816632362561</v>
      </c>
      <c r="AF294" s="6">
        <v>1318.7547743628652</v>
      </c>
      <c r="AG294" s="6">
        <v>253.82421212054791</v>
      </c>
      <c r="AH294" s="6">
        <v>980.1318862904111</v>
      </c>
      <c r="AI294" s="6">
        <v>1714.6167810410957</v>
      </c>
      <c r="AJ294" s="6">
        <v>770.22712425205509</v>
      </c>
      <c r="AK294" s="6">
        <v>983.18655661391722</v>
      </c>
      <c r="AL294" s="6">
        <v>1076.6591048833395</v>
      </c>
      <c r="AM294" s="6">
        <v>311.69409994195678</v>
      </c>
      <c r="AN294" s="6">
        <v>1347.2602422648961</v>
      </c>
      <c r="AO294" s="6">
        <v>17211.233652015835</v>
      </c>
      <c r="AP294" s="6">
        <v>9519.9762894763498</v>
      </c>
      <c r="AQ294" s="6">
        <v>7691.2573625394834</v>
      </c>
      <c r="AR294" s="6">
        <v>2574.8703521385146</v>
      </c>
      <c r="AS294" s="6">
        <v>1478.4739162666106</v>
      </c>
      <c r="AT294" s="6">
        <v>1628.5924999961833</v>
      </c>
      <c r="AU294" s="6">
        <v>1687.4624882196824</v>
      </c>
      <c r="AV294" s="6">
        <v>7369.3992566209909</v>
      </c>
      <c r="AW294" s="6">
        <v>321.8581059184944</v>
      </c>
      <c r="AX294" s="27">
        <v>4.3189347945205485</v>
      </c>
      <c r="AY294" s="27">
        <v>4.4736475479452062</v>
      </c>
      <c r="AZ294">
        <v>201</v>
      </c>
      <c r="BA294" s="9">
        <v>7</v>
      </c>
      <c r="BB294" s="4">
        <v>90</v>
      </c>
      <c r="BC294" s="9">
        <v>6</v>
      </c>
      <c r="BD294" s="9">
        <v>4</v>
      </c>
      <c r="BE294" s="4">
        <v>111</v>
      </c>
      <c r="BF294" s="9">
        <v>7</v>
      </c>
      <c r="BG294" s="9">
        <v>9</v>
      </c>
      <c r="BH294" s="24">
        <v>548.49390305022837</v>
      </c>
      <c r="BI294" s="24">
        <v>318.84560729154316</v>
      </c>
      <c r="BJ294" s="9">
        <v>7</v>
      </c>
      <c r="BK294" s="30">
        <v>34.490775986301351</v>
      </c>
      <c r="BL294" s="15">
        <v>4.3224675824657535</v>
      </c>
      <c r="BM294" s="15">
        <v>6652.2570050008489</v>
      </c>
      <c r="BN294" s="36">
        <v>112</v>
      </c>
      <c r="BO294" s="9">
        <v>0</v>
      </c>
      <c r="BP294" s="20">
        <v>1.1561876452995672</v>
      </c>
      <c r="BQ294" s="20">
        <v>68.671940736959669</v>
      </c>
    </row>
    <row r="295" spans="1:69" x14ac:dyDescent="0.25">
      <c r="A295" s="43">
        <v>40889</v>
      </c>
      <c r="B295" s="17">
        <v>2011</v>
      </c>
      <c r="C295" s="4">
        <v>12</v>
      </c>
      <c r="D295" s="4">
        <v>2</v>
      </c>
      <c r="E295" s="5">
        <v>0.67</v>
      </c>
      <c r="F295" s="5">
        <v>0.55555555555555558</v>
      </c>
      <c r="G295" s="10">
        <v>1.3643835616438453</v>
      </c>
      <c r="H295" s="17">
        <v>97</v>
      </c>
      <c r="I295" s="9">
        <v>157</v>
      </c>
      <c r="J295" s="14">
        <v>1.6185567010309279</v>
      </c>
      <c r="K295" s="5">
        <v>0.34888888888888892</v>
      </c>
      <c r="L295" s="21">
        <v>98.166637555900806</v>
      </c>
      <c r="M295" s="9">
        <v>27</v>
      </c>
      <c r="N295" s="9">
        <v>33</v>
      </c>
      <c r="O295" s="9">
        <v>14</v>
      </c>
      <c r="P295" s="9">
        <v>43</v>
      </c>
      <c r="Q295" s="20">
        <v>39.598425296803661</v>
      </c>
      <c r="R295" s="20">
        <v>47.296248795616457</v>
      </c>
      <c r="S295" s="20">
        <v>16.860477490818738</v>
      </c>
      <c r="T295" s="6">
        <v>9522.1638429223785</v>
      </c>
      <c r="U295" s="6">
        <v>1005.8862152207007</v>
      </c>
      <c r="V295" s="6">
        <v>1531.059323441096</v>
      </c>
      <c r="W295" s="6">
        <v>2551.9742649863015</v>
      </c>
      <c r="X295" s="6">
        <v>832.59982632328786</v>
      </c>
      <c r="Y295" s="6">
        <v>5612.4166433923938</v>
      </c>
      <c r="Z295" s="6">
        <v>2375.9055178082199</v>
      </c>
      <c r="AA295" s="6">
        <v>662.14748313863038</v>
      </c>
      <c r="AB295" s="6">
        <v>725.00053210520571</v>
      </c>
      <c r="AC295" s="6">
        <v>967.03193018741968</v>
      </c>
      <c r="AD295" s="6">
        <v>917.82625446169664</v>
      </c>
      <c r="AE295" s="6">
        <v>279.17528967835648</v>
      </c>
      <c r="AF295" s="6">
        <v>1599.0200587245834</v>
      </c>
      <c r="AG295" s="6">
        <v>270.38192449315068</v>
      </c>
      <c r="AH295" s="6">
        <v>1048.0198340383565</v>
      </c>
      <c r="AI295" s="6">
        <v>1722.5538976438361</v>
      </c>
      <c r="AJ295" s="6">
        <v>822.54345731506862</v>
      </c>
      <c r="AK295" s="6">
        <v>1052.3190542086234</v>
      </c>
      <c r="AL295" s="6">
        <v>1091.9857870842163</v>
      </c>
      <c r="AM295" s="6">
        <v>293.64882525682162</v>
      </c>
      <c r="AN295" s="6">
        <v>1425.5454469407509</v>
      </c>
      <c r="AO295" s="6">
        <v>18154.602704685542</v>
      </c>
      <c r="AP295" s="6">
        <v>9517.6205556278182</v>
      </c>
      <c r="AQ295" s="6">
        <v>8636.9821490577287</v>
      </c>
      <c r="AR295" s="6">
        <v>2584.7388838368583</v>
      </c>
      <c r="AS295" s="6">
        <v>1488.5372892261937</v>
      </c>
      <c r="AT295" s="6">
        <v>1595.5320953790399</v>
      </c>
      <c r="AU295" s="6">
        <v>1684.8712997643102</v>
      </c>
      <c r="AV295" s="6">
        <v>7353.6795682064021</v>
      </c>
      <c r="AW295" s="6">
        <v>1283.3025808513212</v>
      </c>
      <c r="AX295" s="27">
        <v>4.0511511780821934</v>
      </c>
      <c r="AY295" s="27">
        <v>4.5133713013698635</v>
      </c>
      <c r="AZ295">
        <v>214</v>
      </c>
      <c r="BA295" s="9">
        <v>7</v>
      </c>
      <c r="BB295" s="4">
        <v>97</v>
      </c>
      <c r="BC295" s="9">
        <v>6</v>
      </c>
      <c r="BD295" s="9">
        <v>4</v>
      </c>
      <c r="BE295" s="4">
        <v>117</v>
      </c>
      <c r="BF295" s="9">
        <v>7</v>
      </c>
      <c r="BG295" s="9">
        <v>8</v>
      </c>
      <c r="BH295" s="24">
        <v>506.7663314175964</v>
      </c>
      <c r="BI295" s="24">
        <v>277.44018901634269</v>
      </c>
      <c r="BJ295" s="9">
        <v>7</v>
      </c>
      <c r="BK295" s="30">
        <v>34.066787232876699</v>
      </c>
      <c r="BL295" s="15">
        <v>4.3616613873972607</v>
      </c>
      <c r="BM295" s="15">
        <v>6629.5774136017008</v>
      </c>
      <c r="BN295" s="36">
        <v>112</v>
      </c>
      <c r="BO295" s="9">
        <v>0</v>
      </c>
      <c r="BP295" s="20">
        <v>1.3027952779218623</v>
      </c>
      <c r="BQ295" s="20">
        <v>77.115912045158296</v>
      </c>
    </row>
    <row r="296" spans="1:69" x14ac:dyDescent="0.25">
      <c r="A296" s="43">
        <v>40888</v>
      </c>
      <c r="B296" s="17">
        <v>2011</v>
      </c>
      <c r="C296" s="4">
        <v>12</v>
      </c>
      <c r="D296" s="4">
        <v>1</v>
      </c>
      <c r="E296" s="5">
        <v>0.67</v>
      </c>
      <c r="F296" s="5">
        <v>0.60000000000000009</v>
      </c>
      <c r="G296" s="10">
        <v>1.361643835616448</v>
      </c>
      <c r="H296" s="17">
        <v>104</v>
      </c>
      <c r="I296" s="9">
        <v>162</v>
      </c>
      <c r="J296" s="14">
        <v>1.5576923076923077</v>
      </c>
      <c r="K296" s="5">
        <v>0.36</v>
      </c>
      <c r="L296" s="21">
        <v>97.234701837723975</v>
      </c>
      <c r="M296" s="9">
        <v>30</v>
      </c>
      <c r="N296" s="9">
        <v>34</v>
      </c>
      <c r="O296" s="9">
        <v>15</v>
      </c>
      <c r="P296" s="9">
        <v>43</v>
      </c>
      <c r="Q296" s="20">
        <v>37.928144589041104</v>
      </c>
      <c r="R296" s="20">
        <v>49.268900041643846</v>
      </c>
      <c r="S296" s="20">
        <v>17.960894192035685</v>
      </c>
      <c r="T296" s="6">
        <v>10112.408991123293</v>
      </c>
      <c r="U296" s="6">
        <v>1113.0104283287678</v>
      </c>
      <c r="V296" s="6">
        <v>1727.0546797518903</v>
      </c>
      <c r="W296" s="6">
        <v>2615.0382499068492</v>
      </c>
      <c r="X296" s="6">
        <v>882.90937466038383</v>
      </c>
      <c r="Y296" s="6">
        <v>6000.4171151329365</v>
      </c>
      <c r="Z296" s="6">
        <v>2427.4012536986306</v>
      </c>
      <c r="AA296" s="6">
        <v>739.03350062465768</v>
      </c>
      <c r="AB296" s="6">
        <v>772.31845025753444</v>
      </c>
      <c r="AC296" s="6">
        <v>1030.8518102897126</v>
      </c>
      <c r="AD296" s="6">
        <v>986.32027445419362</v>
      </c>
      <c r="AE296" s="6">
        <v>320.73488202610315</v>
      </c>
      <c r="AF296" s="6">
        <v>1600.8462378108138</v>
      </c>
      <c r="AG296" s="6">
        <v>280.43871041095889</v>
      </c>
      <c r="AH296" s="6">
        <v>1094.2607058410963</v>
      </c>
      <c r="AI296" s="6">
        <v>1831.5521960547946</v>
      </c>
      <c r="AJ296" s="6">
        <v>784.69460935890447</v>
      </c>
      <c r="AK296" s="6">
        <v>1102.4583203306147</v>
      </c>
      <c r="AL296" s="6">
        <v>1168.5128368123969</v>
      </c>
      <c r="AM296" s="6">
        <v>332.0952968377793</v>
      </c>
      <c r="AN296" s="6">
        <v>1387.8797676849636</v>
      </c>
      <c r="AO296" s="6">
        <v>19155.118845698638</v>
      </c>
      <c r="AP296" s="6">
        <v>10165.975725069924</v>
      </c>
      <c r="AQ296" s="6">
        <v>8989.1431206287125</v>
      </c>
      <c r="AR296" s="6">
        <v>2595.3538373212364</v>
      </c>
      <c r="AS296" s="6">
        <v>1541.6623349306233</v>
      </c>
      <c r="AT296" s="6">
        <v>1652.4638000145096</v>
      </c>
      <c r="AU296" s="6">
        <v>1736.2098291603597</v>
      </c>
      <c r="AV296" s="6">
        <v>7525.689801426729</v>
      </c>
      <c r="AW296" s="6">
        <v>1463.4533192019853</v>
      </c>
      <c r="AX296" s="27">
        <v>4.2193392657534261</v>
      </c>
      <c r="AY296" s="27">
        <v>4.2462897602739726</v>
      </c>
      <c r="AZ296">
        <v>226</v>
      </c>
      <c r="BA296" s="9">
        <v>7</v>
      </c>
      <c r="BB296" s="4">
        <v>104</v>
      </c>
      <c r="BC296" s="9">
        <v>6</v>
      </c>
      <c r="BD296" s="9">
        <v>4</v>
      </c>
      <c r="BE296" s="4">
        <v>122</v>
      </c>
      <c r="BF296" s="9">
        <v>7</v>
      </c>
      <c r="BG296" s="9">
        <v>10</v>
      </c>
      <c r="BH296" s="24">
        <v>502.40406772299264</v>
      </c>
      <c r="BI296" s="24">
        <v>325.77392159909971</v>
      </c>
      <c r="BJ296" s="9">
        <v>9</v>
      </c>
      <c r="BK296" s="30">
        <v>33.412036191780807</v>
      </c>
      <c r="BL296" s="15">
        <v>4.3178176920547946</v>
      </c>
      <c r="BM296" s="15">
        <v>6846.1544310304289</v>
      </c>
      <c r="BN296" s="36">
        <v>112</v>
      </c>
      <c r="BO296" s="9">
        <v>0</v>
      </c>
      <c r="BP296" s="20">
        <v>1.3130207930871547</v>
      </c>
      <c r="BQ296" s="20">
        <v>80.260206434184937</v>
      </c>
    </row>
    <row r="297" spans="1:69" x14ac:dyDescent="0.25">
      <c r="A297" s="43">
        <v>40887</v>
      </c>
      <c r="B297" s="17">
        <v>2011</v>
      </c>
      <c r="C297" s="4">
        <v>12</v>
      </c>
      <c r="D297" s="4">
        <v>7</v>
      </c>
      <c r="E297" s="5">
        <v>0.67</v>
      </c>
      <c r="F297" s="5">
        <v>0.94444444444444442</v>
      </c>
      <c r="G297" s="10">
        <v>1.3589041095890506</v>
      </c>
      <c r="H297" s="17">
        <v>164</v>
      </c>
      <c r="I297" s="9">
        <v>253</v>
      </c>
      <c r="J297" s="14">
        <v>1.5426829268292683</v>
      </c>
      <c r="K297" s="5">
        <v>0.56222222222222218</v>
      </c>
      <c r="L297" s="21">
        <v>94.641946818131203</v>
      </c>
      <c r="M297" s="9">
        <v>47</v>
      </c>
      <c r="N297" s="9">
        <v>53</v>
      </c>
      <c r="O297" s="9">
        <v>21</v>
      </c>
      <c r="P297" s="9">
        <v>69</v>
      </c>
      <c r="Q297" s="20">
        <v>38.241582430684936</v>
      </c>
      <c r="R297" s="20">
        <v>53.534861947866936</v>
      </c>
      <c r="S297" s="20">
        <v>17.531876475616443</v>
      </c>
      <c r="T297" s="6">
        <v>15521.279278173517</v>
      </c>
      <c r="U297" s="6">
        <v>1834.3155002739734</v>
      </c>
      <c r="V297" s="6">
        <v>2581.4626528438353</v>
      </c>
      <c r="W297" s="6">
        <v>2720.1904064876712</v>
      </c>
      <c r="X297" s="6">
        <v>1377.6280816832875</v>
      </c>
      <c r="Y297" s="6">
        <v>10676.313637432699</v>
      </c>
      <c r="Z297" s="6">
        <v>3824.1582430684939</v>
      </c>
      <c r="AA297" s="6">
        <v>1124.2321009052057</v>
      </c>
      <c r="AB297" s="6">
        <v>1209.6994768175346</v>
      </c>
      <c r="AC297" s="6">
        <v>1724.6233208421463</v>
      </c>
      <c r="AD297" s="6">
        <v>1006.5572415687258</v>
      </c>
      <c r="AE297" s="6">
        <v>508.34326227105748</v>
      </c>
      <c r="AF297" s="6">
        <v>2918.5659961093047</v>
      </c>
      <c r="AG297" s="6">
        <v>462.68789720547943</v>
      </c>
      <c r="AH297" s="6">
        <v>1705.4326475397265</v>
      </c>
      <c r="AI297" s="6">
        <v>2691.0606595068493</v>
      </c>
      <c r="AJ297" s="6">
        <v>1224.0720804821922</v>
      </c>
      <c r="AK297" s="6">
        <v>1723.2425817739459</v>
      </c>
      <c r="AL297" s="6">
        <v>1112.6033778821377</v>
      </c>
      <c r="AM297" s="6">
        <v>505.36314115707336</v>
      </c>
      <c r="AN297" s="6">
        <v>2742.0441839210907</v>
      </c>
      <c r="AO297" s="6">
        <v>29596.937883972976</v>
      </c>
      <c r="AP297" s="6">
        <v>13260.014066509881</v>
      </c>
      <c r="AQ297" s="6">
        <v>16336.923817463094</v>
      </c>
      <c r="AR297" s="6">
        <v>2714.6477193216028</v>
      </c>
      <c r="AS297" s="6">
        <v>2003.3031149248338</v>
      </c>
      <c r="AT297" s="6">
        <v>1864.5322659630936</v>
      </c>
      <c r="AU297" s="6">
        <v>1992.3925499012034</v>
      </c>
      <c r="AV297" s="6">
        <v>8574.8756501107346</v>
      </c>
      <c r="AW297" s="6">
        <v>7762.0481673523609</v>
      </c>
      <c r="AX297" s="27">
        <v>4.1777808657534266</v>
      </c>
      <c r="AY297" s="27">
        <v>4.5928029041095888</v>
      </c>
      <c r="AZ297">
        <v>354</v>
      </c>
      <c r="BA297" s="9">
        <v>12</v>
      </c>
      <c r="BB297" s="4">
        <v>164</v>
      </c>
      <c r="BC297" s="9">
        <v>10</v>
      </c>
      <c r="BD297" s="9">
        <v>7</v>
      </c>
      <c r="BE297" s="4">
        <v>190</v>
      </c>
      <c r="BF297" s="9">
        <v>11</v>
      </c>
      <c r="BG297" s="9">
        <v>16</v>
      </c>
      <c r="BH297" s="24">
        <v>692.36450851982624</v>
      </c>
      <c r="BI297" s="24">
        <v>460.35338561269526</v>
      </c>
      <c r="BJ297" s="9">
        <v>13</v>
      </c>
      <c r="BK297" s="30">
        <v>31.702565041095873</v>
      </c>
      <c r="BL297" s="15">
        <v>4.3570090936986308</v>
      </c>
      <c r="BM297" s="15">
        <v>7011.0692013958178</v>
      </c>
      <c r="BN297" s="36">
        <v>112</v>
      </c>
      <c r="BO297" s="9">
        <v>0</v>
      </c>
      <c r="BP297" s="20">
        <v>2.3301615414394443</v>
      </c>
      <c r="BQ297" s="20">
        <v>145.86539122734905</v>
      </c>
    </row>
    <row r="298" spans="1:69" x14ac:dyDescent="0.25">
      <c r="A298" s="43">
        <v>40886</v>
      </c>
      <c r="B298" s="17">
        <v>2011</v>
      </c>
      <c r="C298" s="4">
        <v>12</v>
      </c>
      <c r="D298" s="4">
        <v>6</v>
      </c>
      <c r="E298" s="5">
        <v>0.67</v>
      </c>
      <c r="F298" s="5">
        <v>1</v>
      </c>
      <c r="G298" s="10">
        <v>1.3561643835616533</v>
      </c>
      <c r="H298" s="17">
        <v>173</v>
      </c>
      <c r="I298" s="9">
        <v>264</v>
      </c>
      <c r="J298" s="14">
        <v>1.5260115606936415</v>
      </c>
      <c r="K298" s="5">
        <v>0.58666666666666667</v>
      </c>
      <c r="L298" s="21">
        <v>91.893081004038351</v>
      </c>
      <c r="M298" s="9">
        <v>45</v>
      </c>
      <c r="N298" s="9">
        <v>55</v>
      </c>
      <c r="O298" s="9">
        <v>22</v>
      </c>
      <c r="P298" s="9">
        <v>71</v>
      </c>
      <c r="Q298" s="20">
        <v>39.432532865753437</v>
      </c>
      <c r="R298" s="20">
        <v>49.913346279452064</v>
      </c>
      <c r="S298" s="20">
        <v>18.46068548902181</v>
      </c>
      <c r="T298" s="6">
        <v>15897.503013698635</v>
      </c>
      <c r="U298" s="6">
        <v>1809.8986260273982</v>
      </c>
      <c r="V298" s="6">
        <v>2824.5182407890411</v>
      </c>
      <c r="W298" s="6">
        <v>2649.0816276164383</v>
      </c>
      <c r="X298" s="6">
        <v>1481.6013317260274</v>
      </c>
      <c r="Y298" s="6">
        <v>10752.200439594528</v>
      </c>
      <c r="Z298" s="6">
        <v>3943.2532865753437</v>
      </c>
      <c r="AA298" s="6">
        <v>1098.0936181479453</v>
      </c>
      <c r="AB298" s="6">
        <v>1310.7086697205484</v>
      </c>
      <c r="AC298" s="6">
        <v>1794.7978056909103</v>
      </c>
      <c r="AD298" s="6">
        <v>1002.6672296492234</v>
      </c>
      <c r="AE298" s="6">
        <v>507.80022313977207</v>
      </c>
      <c r="AF298" s="6">
        <v>3046.7903159639318</v>
      </c>
      <c r="AG298" s="6">
        <v>467.81799583561639</v>
      </c>
      <c r="AH298" s="6">
        <v>1721.4160938082198</v>
      </c>
      <c r="AI298" s="6">
        <v>2978.7036098630138</v>
      </c>
      <c r="AJ298" s="6">
        <v>1323.9177889315072</v>
      </c>
      <c r="AK298" s="6">
        <v>1742.245767564212</v>
      </c>
      <c r="AL298" s="6">
        <v>1090.0906396240862</v>
      </c>
      <c r="AM298" s="6">
        <v>564.34872045748705</v>
      </c>
      <c r="AN298" s="6">
        <v>3095.1703607925724</v>
      </c>
      <c r="AO298" s="6">
        <v>30551.312702608229</v>
      </c>
      <c r="AP298" s="6">
        <v>13657.151586257198</v>
      </c>
      <c r="AQ298" s="6">
        <v>16894.161116351032</v>
      </c>
      <c r="AR298" s="6">
        <v>2759.7166315381087</v>
      </c>
      <c r="AS298" s="6">
        <v>2089.7952811214723</v>
      </c>
      <c r="AT298" s="6">
        <v>1928.3554317734374</v>
      </c>
      <c r="AU298" s="6">
        <v>2031.3945126314477</v>
      </c>
      <c r="AV298" s="6">
        <v>8809.2618570644663</v>
      </c>
      <c r="AW298" s="6">
        <v>8084.8992592865652</v>
      </c>
      <c r="AX298" s="27">
        <v>3.9841032328767132</v>
      </c>
      <c r="AY298" s="27">
        <v>4.2323898630136991</v>
      </c>
      <c r="AZ298">
        <v>366</v>
      </c>
      <c r="BA298" s="9">
        <v>12</v>
      </c>
      <c r="BB298" s="4">
        <v>173</v>
      </c>
      <c r="BC298" s="9">
        <v>10</v>
      </c>
      <c r="BD298" s="9">
        <v>8</v>
      </c>
      <c r="BE298" s="4">
        <v>193</v>
      </c>
      <c r="BF298" s="9">
        <v>12</v>
      </c>
      <c r="BG298" s="9">
        <v>15</v>
      </c>
      <c r="BH298" s="24">
        <v>723.66255261483889</v>
      </c>
      <c r="BI298" s="24">
        <v>462.39462165262933</v>
      </c>
      <c r="BJ298" s="9">
        <v>16</v>
      </c>
      <c r="BK298" s="30">
        <v>34.442126369862997</v>
      </c>
      <c r="BL298" s="15">
        <v>4.509817380821918</v>
      </c>
      <c r="BM298" s="15">
        <v>6949.6128021202348</v>
      </c>
      <c r="BN298" s="36">
        <v>112</v>
      </c>
      <c r="BO298" s="9">
        <v>1</v>
      </c>
      <c r="BP298" s="20">
        <v>2.4309499820186882</v>
      </c>
      <c r="BQ298" s="20">
        <v>150.8407242531342</v>
      </c>
    </row>
    <row r="299" spans="1:69" x14ac:dyDescent="0.25">
      <c r="A299" s="43">
        <v>40885</v>
      </c>
      <c r="B299" s="17">
        <v>2011</v>
      </c>
      <c r="C299" s="4">
        <v>12</v>
      </c>
      <c r="D299" s="4">
        <v>5</v>
      </c>
      <c r="E299" s="5">
        <v>0.67</v>
      </c>
      <c r="F299" s="5">
        <v>0.79999999999999993</v>
      </c>
      <c r="G299" s="10">
        <v>1.3534246575342559</v>
      </c>
      <c r="H299" s="17">
        <v>131</v>
      </c>
      <c r="I299" s="9">
        <v>235</v>
      </c>
      <c r="J299" s="14">
        <v>1.7938931297709924</v>
      </c>
      <c r="K299" s="5">
        <v>0.52222222222222225</v>
      </c>
      <c r="L299" s="21">
        <v>105.76209634633484</v>
      </c>
      <c r="M299" s="9">
        <v>43</v>
      </c>
      <c r="N299" s="9">
        <v>51</v>
      </c>
      <c r="O299" s="9">
        <v>21</v>
      </c>
      <c r="P299" s="9">
        <v>62</v>
      </c>
      <c r="Q299" s="20">
        <v>36.230688219178099</v>
      </c>
      <c r="R299" s="20">
        <v>48.641314022700605</v>
      </c>
      <c r="S299" s="20">
        <v>17.935965699160413</v>
      </c>
      <c r="T299" s="6">
        <v>13854.834621369864</v>
      </c>
      <c r="U299" s="6">
        <v>1504.2736030684937</v>
      </c>
      <c r="V299" s="6">
        <v>2220.9655822027389</v>
      </c>
      <c r="W299" s="6">
        <v>2554.3017673643835</v>
      </c>
      <c r="X299" s="6">
        <v>1113.1581873166026</v>
      </c>
      <c r="Y299" s="6">
        <v>9470.6826875546321</v>
      </c>
      <c r="Z299" s="6">
        <v>3405.6846926027411</v>
      </c>
      <c r="AA299" s="6">
        <v>1021.4675944767127</v>
      </c>
      <c r="AB299" s="6">
        <v>1112.0298733479456</v>
      </c>
      <c r="AC299" s="6">
        <v>1401.0684272672897</v>
      </c>
      <c r="AD299" s="6">
        <v>925.4372672936496</v>
      </c>
      <c r="AE299" s="6">
        <v>437.7576480141214</v>
      </c>
      <c r="AF299" s="6">
        <v>2774.9188178523391</v>
      </c>
      <c r="AG299" s="6">
        <v>403.08766323287665</v>
      </c>
      <c r="AH299" s="6">
        <v>1615.1486492054796</v>
      </c>
      <c r="AI299" s="6">
        <v>2612.1260693150684</v>
      </c>
      <c r="AJ299" s="6">
        <v>1137.9366601643842</v>
      </c>
      <c r="AK299" s="6">
        <v>1414.2858944899192</v>
      </c>
      <c r="AL299" s="6">
        <v>1090.9420403205381</v>
      </c>
      <c r="AM299" s="6">
        <v>412.92610197331237</v>
      </c>
      <c r="AN299" s="6">
        <v>2850.1450051340389</v>
      </c>
      <c r="AO299" s="6">
        <v>26666.589426783568</v>
      </c>
      <c r="AP299" s="6">
        <v>11570.842916242556</v>
      </c>
      <c r="AQ299" s="6">
        <v>15095.746510541012</v>
      </c>
      <c r="AR299" s="6">
        <v>2685.1280562726711</v>
      </c>
      <c r="AS299" s="6">
        <v>1761.178184116274</v>
      </c>
      <c r="AT299" s="6">
        <v>1758.5184227522357</v>
      </c>
      <c r="AU299" s="6">
        <v>1901.2290508581755</v>
      </c>
      <c r="AV299" s="6">
        <v>8106.0537139993567</v>
      </c>
      <c r="AW299" s="6">
        <v>6989.6927965416553</v>
      </c>
      <c r="AX299" s="27">
        <v>4.0248004273972615</v>
      </c>
      <c r="AY299" s="27">
        <v>4.3432468082191793</v>
      </c>
      <c r="AZ299">
        <v>308</v>
      </c>
      <c r="BA299" s="9">
        <v>10</v>
      </c>
      <c r="BB299" s="4">
        <v>131</v>
      </c>
      <c r="BC299" s="9">
        <v>8</v>
      </c>
      <c r="BD299" s="9">
        <v>5</v>
      </c>
      <c r="BE299" s="4">
        <v>177</v>
      </c>
      <c r="BF299" s="9">
        <v>11</v>
      </c>
      <c r="BG299" s="9">
        <v>15</v>
      </c>
      <c r="BH299" s="24">
        <v>584.34757236250709</v>
      </c>
      <c r="BI299" s="24">
        <v>406.0499825251502</v>
      </c>
      <c r="BJ299" s="9">
        <v>11</v>
      </c>
      <c r="BK299" s="30">
        <v>33.094948273972591</v>
      </c>
      <c r="BL299" s="15">
        <v>4.2518511210958909</v>
      </c>
      <c r="BM299" s="15">
        <v>6718.7835199967085</v>
      </c>
      <c r="BN299" s="36">
        <v>112</v>
      </c>
      <c r="BO299" s="9">
        <v>0</v>
      </c>
      <c r="BP299" s="20">
        <v>2.2467975736399985</v>
      </c>
      <c r="BQ299" s="20">
        <v>134.78345098697332</v>
      </c>
    </row>
    <row r="300" spans="1:69" x14ac:dyDescent="0.25">
      <c r="A300" s="43">
        <v>40884</v>
      </c>
      <c r="B300" s="17">
        <v>2011</v>
      </c>
      <c r="C300" s="4">
        <v>12</v>
      </c>
      <c r="D300" s="4">
        <v>4</v>
      </c>
      <c r="E300" s="5">
        <v>0.67</v>
      </c>
      <c r="F300" s="5">
        <v>0.73333333333333339</v>
      </c>
      <c r="G300" s="10">
        <v>1.3506849315068585</v>
      </c>
      <c r="H300" s="17">
        <v>129</v>
      </c>
      <c r="I300" s="9">
        <v>208</v>
      </c>
      <c r="J300" s="14">
        <v>1.6124031007751938</v>
      </c>
      <c r="K300" s="5">
        <v>0.4622222222222222</v>
      </c>
      <c r="L300" s="21">
        <v>97.112282834873113</v>
      </c>
      <c r="M300" s="9">
        <v>36</v>
      </c>
      <c r="N300" s="9">
        <v>45</v>
      </c>
      <c r="O300" s="9">
        <v>18</v>
      </c>
      <c r="P300" s="9">
        <v>57</v>
      </c>
      <c r="Q300" s="20">
        <v>39.598117666159325</v>
      </c>
      <c r="R300" s="20">
        <v>50.273396672876721</v>
      </c>
      <c r="S300" s="20">
        <v>17.972183427599141</v>
      </c>
      <c r="T300" s="6">
        <v>12527.484485698631</v>
      </c>
      <c r="U300" s="6">
        <v>1365.10315494064</v>
      </c>
      <c r="V300" s="6">
        <v>2127.8320668650958</v>
      </c>
      <c r="W300" s="6">
        <v>2593.6835785643843</v>
      </c>
      <c r="X300" s="6">
        <v>999.42136745030143</v>
      </c>
      <c r="Y300" s="6">
        <v>8171.6506277594881</v>
      </c>
      <c r="Z300" s="6">
        <v>3207.4475309589052</v>
      </c>
      <c r="AA300" s="6">
        <v>904.92114011178103</v>
      </c>
      <c r="AB300" s="6">
        <v>1024.414455373151</v>
      </c>
      <c r="AC300" s="6">
        <v>1233.2878271313173</v>
      </c>
      <c r="AD300" s="6">
        <v>1003.5726569229688</v>
      </c>
      <c r="AE300" s="6">
        <v>390.50359857035738</v>
      </c>
      <c r="AF300" s="6">
        <v>2509.4190438191936</v>
      </c>
      <c r="AG300" s="6">
        <v>374.14449507945193</v>
      </c>
      <c r="AH300" s="6">
        <v>1362.9786981698635</v>
      </c>
      <c r="AI300" s="6">
        <v>2237.742042739726</v>
      </c>
      <c r="AJ300" s="6">
        <v>1102.8533191890415</v>
      </c>
      <c r="AK300" s="6">
        <v>1344.7355024612734</v>
      </c>
      <c r="AL300" s="6">
        <v>1089.5692982232683</v>
      </c>
      <c r="AM300" s="6">
        <v>380.11274853651935</v>
      </c>
      <c r="AN300" s="6">
        <v>2263.3010059570206</v>
      </c>
      <c r="AO300" s="6">
        <v>24107.089322261188</v>
      </c>
      <c r="AP300" s="6">
        <v>11162.718644725488</v>
      </c>
      <c r="AQ300" s="6">
        <v>12944.370677535702</v>
      </c>
      <c r="AR300" s="6">
        <v>2646.29807047451</v>
      </c>
      <c r="AS300" s="6">
        <v>1723.7965075246768</v>
      </c>
      <c r="AT300" s="6">
        <v>1716.6635731116387</v>
      </c>
      <c r="AU300" s="6">
        <v>1830.4727488434382</v>
      </c>
      <c r="AV300" s="6">
        <v>7917.2308999542638</v>
      </c>
      <c r="AW300" s="6">
        <v>5027.1397775814366</v>
      </c>
      <c r="AX300" s="27">
        <v>4.0942640219178088</v>
      </c>
      <c r="AY300" s="27">
        <v>4.3740754520547949</v>
      </c>
      <c r="AZ300">
        <v>285</v>
      </c>
      <c r="BA300" s="9">
        <v>9</v>
      </c>
      <c r="BB300" s="4">
        <v>129</v>
      </c>
      <c r="BC300" s="9">
        <v>9</v>
      </c>
      <c r="BD300" s="9">
        <v>5</v>
      </c>
      <c r="BE300" s="4">
        <v>156</v>
      </c>
      <c r="BF300" s="9">
        <v>8</v>
      </c>
      <c r="BG300" s="9">
        <v>11</v>
      </c>
      <c r="BH300" s="24">
        <v>620.87688511873603</v>
      </c>
      <c r="BI300" s="24">
        <v>319.99947160171945</v>
      </c>
      <c r="BJ300" s="9">
        <v>10</v>
      </c>
      <c r="BK300" s="30">
        <v>33.132055273972583</v>
      </c>
      <c r="BL300" s="15">
        <v>4.3391074750684933</v>
      </c>
      <c r="BM300" s="15">
        <v>6803.863990090229</v>
      </c>
      <c r="BN300" s="36">
        <v>112</v>
      </c>
      <c r="BO300" s="9">
        <v>0</v>
      </c>
      <c r="BP300" s="20">
        <v>1.9025028566692499</v>
      </c>
      <c r="BQ300" s="20">
        <v>115.57473819228305</v>
      </c>
    </row>
    <row r="301" spans="1:69" x14ac:dyDescent="0.25">
      <c r="A301" s="43">
        <v>40883</v>
      </c>
      <c r="B301" s="17">
        <v>2011</v>
      </c>
      <c r="C301" s="4">
        <v>12</v>
      </c>
      <c r="D301" s="4">
        <v>3</v>
      </c>
      <c r="E301" s="5">
        <v>0.67</v>
      </c>
      <c r="F301" s="5">
        <v>0.55555555555555558</v>
      </c>
      <c r="G301" s="10">
        <v>1.3479452054794612</v>
      </c>
      <c r="H301" s="17">
        <v>89</v>
      </c>
      <c r="I301" s="9">
        <v>163</v>
      </c>
      <c r="J301" s="14">
        <v>1.8314606741573034</v>
      </c>
      <c r="K301" s="5">
        <v>0.36222222222222222</v>
      </c>
      <c r="L301" s="21">
        <v>107.87981882920324</v>
      </c>
      <c r="M301" s="9">
        <v>28</v>
      </c>
      <c r="N301" s="9">
        <v>35</v>
      </c>
      <c r="O301" s="9">
        <v>14</v>
      </c>
      <c r="P301" s="9">
        <v>44</v>
      </c>
      <c r="Q301" s="20">
        <v>37.564441132420107</v>
      </c>
      <c r="R301" s="20">
        <v>49.174732946536217</v>
      </c>
      <c r="S301" s="20">
        <v>17.598102550386059</v>
      </c>
      <c r="T301" s="6">
        <v>9601.3038757990889</v>
      </c>
      <c r="U301" s="6">
        <v>1059.8614356164389</v>
      </c>
      <c r="V301" s="6">
        <v>1624.7037806465751</v>
      </c>
      <c r="W301" s="6">
        <v>2535.7370396054798</v>
      </c>
      <c r="X301" s="6">
        <v>826.34788707945222</v>
      </c>
      <c r="Y301" s="6">
        <v>5674.376604084021</v>
      </c>
      <c r="Z301" s="6">
        <v>2366.5597913424667</v>
      </c>
      <c r="AA301" s="6">
        <v>688.44626125150705</v>
      </c>
      <c r="AB301" s="6">
        <v>774.31651221698655</v>
      </c>
      <c r="AC301" s="6">
        <v>984.63592786729612</v>
      </c>
      <c r="AD301" s="6">
        <v>920.55758049770054</v>
      </c>
      <c r="AE301" s="6">
        <v>298.17667844909812</v>
      </c>
      <c r="AF301" s="6">
        <v>1625.9523779968656</v>
      </c>
      <c r="AG301" s="6">
        <v>294.65514108493147</v>
      </c>
      <c r="AH301" s="6">
        <v>1036.5429549589044</v>
      </c>
      <c r="AI301" s="6">
        <v>1757.2020918356163</v>
      </c>
      <c r="AJ301" s="6">
        <v>824.58529315068517</v>
      </c>
      <c r="AK301" s="6">
        <v>986.1990483289361</v>
      </c>
      <c r="AL301" s="6">
        <v>1123.7663494138885</v>
      </c>
      <c r="AM301" s="6">
        <v>301.51152047338439</v>
      </c>
      <c r="AN301" s="6">
        <v>1501.5085628139286</v>
      </c>
      <c r="AO301" s="6">
        <v>18403.473357256626</v>
      </c>
      <c r="AP301" s="6">
        <v>9601.635812361812</v>
      </c>
      <c r="AQ301" s="6">
        <v>8801.8375448948154</v>
      </c>
      <c r="AR301" s="6">
        <v>2579.1112332480479</v>
      </c>
      <c r="AS301" s="6">
        <v>1479.8349036290695</v>
      </c>
      <c r="AT301" s="6">
        <v>1619.0013098432469</v>
      </c>
      <c r="AU301" s="6">
        <v>1676.6260585912366</v>
      </c>
      <c r="AV301" s="6">
        <v>7354.5735053116005</v>
      </c>
      <c r="AW301" s="6">
        <v>1447.2640395832132</v>
      </c>
      <c r="AX301" s="27">
        <v>4.2623597917808222</v>
      </c>
      <c r="AY301" s="27">
        <v>4.2404385205479462</v>
      </c>
      <c r="AZ301">
        <v>210</v>
      </c>
      <c r="BA301" s="9">
        <v>7</v>
      </c>
      <c r="BB301" s="4">
        <v>89</v>
      </c>
      <c r="BC301" s="9">
        <v>6</v>
      </c>
      <c r="BD301" s="9">
        <v>4</v>
      </c>
      <c r="BE301" s="4">
        <v>121</v>
      </c>
      <c r="BF301" s="9">
        <v>6</v>
      </c>
      <c r="BG301" s="9">
        <v>9</v>
      </c>
      <c r="BH301" s="24">
        <v>560.31333790241661</v>
      </c>
      <c r="BI301" s="24">
        <v>273.14506448108614</v>
      </c>
      <c r="BJ301" s="9">
        <v>7</v>
      </c>
      <c r="BK301" s="30">
        <v>33.993454082191761</v>
      </c>
      <c r="BL301" s="15">
        <v>4.1598153819178085</v>
      </c>
      <c r="BM301" s="15">
        <v>6643.3499561155077</v>
      </c>
      <c r="BN301" s="36">
        <v>112</v>
      </c>
      <c r="BO301" s="9">
        <v>0</v>
      </c>
      <c r="BP301" s="20">
        <v>1.3249095114720431</v>
      </c>
      <c r="BQ301" s="20">
        <v>78.587835222275132</v>
      </c>
    </row>
    <row r="302" spans="1:69" x14ac:dyDescent="0.25">
      <c r="A302" s="43">
        <v>40882</v>
      </c>
      <c r="B302" s="17">
        <v>2011</v>
      </c>
      <c r="C302" s="4">
        <v>12</v>
      </c>
      <c r="D302" s="4">
        <v>2</v>
      </c>
      <c r="E302" s="5">
        <v>0.67</v>
      </c>
      <c r="F302" s="5">
        <v>0.55555555555555558</v>
      </c>
      <c r="G302" s="10">
        <v>1.3452054794520638</v>
      </c>
      <c r="H302" s="17">
        <v>96</v>
      </c>
      <c r="I302" s="9">
        <v>155</v>
      </c>
      <c r="J302" s="14">
        <v>1.6145833333333333</v>
      </c>
      <c r="K302" s="5">
        <v>0.34444444444444444</v>
      </c>
      <c r="L302" s="21">
        <v>93.906593226788473</v>
      </c>
      <c r="M302" s="9">
        <v>27</v>
      </c>
      <c r="N302" s="9">
        <v>35</v>
      </c>
      <c r="O302" s="9">
        <v>13</v>
      </c>
      <c r="P302" s="9">
        <v>40</v>
      </c>
      <c r="Q302" s="20">
        <v>36.551338082191791</v>
      </c>
      <c r="R302" s="20">
        <v>50.196979119072729</v>
      </c>
      <c r="S302" s="20">
        <v>18.274714027397266</v>
      </c>
      <c r="T302" s="6">
        <v>9015.0329497716939</v>
      </c>
      <c r="U302" s="6">
        <v>1070.054124200914</v>
      </c>
      <c r="V302" s="6">
        <v>1627.922159605479</v>
      </c>
      <c r="W302" s="6">
        <v>2740.8293875726031</v>
      </c>
      <c r="X302" s="6">
        <v>791.37090016438356</v>
      </c>
      <c r="Y302" s="6">
        <v>4924.9646266301424</v>
      </c>
      <c r="Z302" s="6">
        <v>2266.1829610958912</v>
      </c>
      <c r="AA302" s="6">
        <v>652.56072854794547</v>
      </c>
      <c r="AB302" s="6">
        <v>730.98856109589065</v>
      </c>
      <c r="AC302" s="6">
        <v>932.43688973399298</v>
      </c>
      <c r="AD302" s="6">
        <v>943.68823654514347</v>
      </c>
      <c r="AE302" s="6">
        <v>286.80447086600554</v>
      </c>
      <c r="AF302" s="6">
        <v>1486.802653594586</v>
      </c>
      <c r="AG302" s="6">
        <v>278.54983923287671</v>
      </c>
      <c r="AH302" s="6">
        <v>992.81604909589066</v>
      </c>
      <c r="AI302" s="6">
        <v>1776.3179545205483</v>
      </c>
      <c r="AJ302" s="6">
        <v>769.92071539726055</v>
      </c>
      <c r="AK302" s="6">
        <v>997.37729845977094</v>
      </c>
      <c r="AL302" s="6">
        <v>1056.8210274879084</v>
      </c>
      <c r="AM302" s="6">
        <v>300.01361914353106</v>
      </c>
      <c r="AN302" s="6">
        <v>1463.392613155366</v>
      </c>
      <c r="AO302" s="6">
        <v>17552.423882958912</v>
      </c>
      <c r="AP302" s="6">
        <v>9677.2639895788197</v>
      </c>
      <c r="AQ302" s="6">
        <v>7875.1598933800951</v>
      </c>
      <c r="AR302" s="6">
        <v>2573.5229303965743</v>
      </c>
      <c r="AS302" s="6">
        <v>1453.4230245970907</v>
      </c>
      <c r="AT302" s="6">
        <v>1598.1014045571046</v>
      </c>
      <c r="AU302" s="6">
        <v>1674.0358769330389</v>
      </c>
      <c r="AV302" s="6">
        <v>7299.0832364838088</v>
      </c>
      <c r="AW302" s="6">
        <v>576.07665689628357</v>
      </c>
      <c r="AX302" s="27">
        <v>4.1098520547945219</v>
      </c>
      <c r="AY302" s="27">
        <v>4.4001634931506866</v>
      </c>
      <c r="AZ302">
        <v>211</v>
      </c>
      <c r="BA302" s="9">
        <v>7</v>
      </c>
      <c r="BB302" s="4">
        <v>96</v>
      </c>
      <c r="BC302" s="9">
        <v>6</v>
      </c>
      <c r="BD302" s="9">
        <v>4</v>
      </c>
      <c r="BE302" s="4">
        <v>115</v>
      </c>
      <c r="BF302" s="9">
        <v>7</v>
      </c>
      <c r="BG302" s="9">
        <v>10</v>
      </c>
      <c r="BH302" s="24">
        <v>537.51275493150695</v>
      </c>
      <c r="BI302" s="24">
        <v>319.73741870841229</v>
      </c>
      <c r="BJ302" s="9">
        <v>8</v>
      </c>
      <c r="BK302" s="30">
        <v>31.689422589041083</v>
      </c>
      <c r="BL302" s="15">
        <v>4.4524314421917808</v>
      </c>
      <c r="BM302" s="15">
        <v>6800.1569959229146</v>
      </c>
      <c r="BN302" s="36">
        <v>112</v>
      </c>
      <c r="BO302" s="9">
        <v>0</v>
      </c>
      <c r="BP302" s="20">
        <v>1.1580850115816013</v>
      </c>
      <c r="BQ302" s="20">
        <v>70.313927619465133</v>
      </c>
    </row>
    <row r="303" spans="1:69" x14ac:dyDescent="0.25">
      <c r="A303" s="43">
        <v>40881</v>
      </c>
      <c r="B303" s="17">
        <v>2011</v>
      </c>
      <c r="C303" s="4">
        <v>12</v>
      </c>
      <c r="D303" s="4">
        <v>1</v>
      </c>
      <c r="E303" s="5">
        <v>0.67</v>
      </c>
      <c r="F303" s="5">
        <v>0.60000000000000009</v>
      </c>
      <c r="G303" s="10">
        <v>1.3424657534246665</v>
      </c>
      <c r="H303" s="17">
        <v>97</v>
      </c>
      <c r="I303" s="9">
        <v>167</v>
      </c>
      <c r="J303" s="14">
        <v>1.7216494845360826</v>
      </c>
      <c r="K303" s="5">
        <v>0.37111111111111111</v>
      </c>
      <c r="L303" s="21">
        <v>108.43627139669543</v>
      </c>
      <c r="M303" s="9">
        <v>30</v>
      </c>
      <c r="N303" s="9">
        <v>37</v>
      </c>
      <c r="O303" s="9">
        <v>15</v>
      </c>
      <c r="P303" s="9">
        <v>44</v>
      </c>
      <c r="Q303" s="20">
        <v>35.114742751993468</v>
      </c>
      <c r="R303" s="20">
        <v>46.332991706301378</v>
      </c>
      <c r="S303" s="20">
        <v>18.430054031880452</v>
      </c>
      <c r="T303" s="6">
        <v>10518.318325479457</v>
      </c>
      <c r="U303" s="6">
        <v>1153.2794071232886</v>
      </c>
      <c r="V303" s="6">
        <v>1771.8839906893154</v>
      </c>
      <c r="W303" s="6">
        <v>2735.4874389041101</v>
      </c>
      <c r="X303" s="6">
        <v>843.53258043616438</v>
      </c>
      <c r="Y303" s="6">
        <v>6320.6937225731554</v>
      </c>
      <c r="Z303" s="6">
        <v>2352.6877643835624</v>
      </c>
      <c r="AA303" s="6">
        <v>694.99487559452064</v>
      </c>
      <c r="AB303" s="6">
        <v>810.92237740273993</v>
      </c>
      <c r="AC303" s="6">
        <v>1002.8867970330728</v>
      </c>
      <c r="AD303" s="6">
        <v>925.3273442310774</v>
      </c>
      <c r="AE303" s="6">
        <v>321.72997042321208</v>
      </c>
      <c r="AF303" s="6">
        <v>1608.660905693461</v>
      </c>
      <c r="AG303" s="6">
        <v>294.78516065753422</v>
      </c>
      <c r="AH303" s="6">
        <v>1150.7593906849315</v>
      </c>
      <c r="AI303" s="6">
        <v>1924.9575731506854</v>
      </c>
      <c r="AJ303" s="6">
        <v>857.31449424657558</v>
      </c>
      <c r="AK303" s="6">
        <v>1085.9457883090765</v>
      </c>
      <c r="AL303" s="6">
        <v>1057.6790779471262</v>
      </c>
      <c r="AM303" s="6">
        <v>330.1968283114839</v>
      </c>
      <c r="AN303" s="6">
        <v>1753.994924172041</v>
      </c>
      <c r="AO303" s="6">
        <v>19758.019368723297</v>
      </c>
      <c r="AP303" s="6">
        <v>10074.669816284641</v>
      </c>
      <c r="AQ303" s="6">
        <v>9683.3495524386581</v>
      </c>
      <c r="AR303" s="6">
        <v>2605.2643470983385</v>
      </c>
      <c r="AS303" s="6">
        <v>1517.9898583795725</v>
      </c>
      <c r="AT303" s="6">
        <v>1628.5740458921232</v>
      </c>
      <c r="AU303" s="6">
        <v>1715.6950386424755</v>
      </c>
      <c r="AV303" s="6">
        <v>7467.5232900125102</v>
      </c>
      <c r="AW303" s="6">
        <v>2215.8262624261461</v>
      </c>
      <c r="AX303" s="27">
        <v>4.2696922191780828</v>
      </c>
      <c r="AY303" s="27">
        <v>4.5154241095890413</v>
      </c>
      <c r="AZ303">
        <v>223</v>
      </c>
      <c r="BA303" s="9">
        <v>7</v>
      </c>
      <c r="BB303" s="4">
        <v>97</v>
      </c>
      <c r="BC303" s="9">
        <v>6</v>
      </c>
      <c r="BD303" s="9">
        <v>4</v>
      </c>
      <c r="BE303" s="4">
        <v>126</v>
      </c>
      <c r="BF303" s="9">
        <v>7</v>
      </c>
      <c r="BG303" s="9">
        <v>11</v>
      </c>
      <c r="BH303" s="24">
        <v>551.6395886628444</v>
      </c>
      <c r="BI303" s="24">
        <v>321.42058738390892</v>
      </c>
      <c r="BJ303" s="9">
        <v>8</v>
      </c>
      <c r="BK303" s="30">
        <v>34.463670547945192</v>
      </c>
      <c r="BL303" s="15">
        <v>4.3255785205479453</v>
      </c>
      <c r="BM303" s="15">
        <v>6802.7053387609849</v>
      </c>
      <c r="BN303" s="36">
        <v>112</v>
      </c>
      <c r="BO303" s="9">
        <v>1</v>
      </c>
      <c r="BP303" s="20">
        <v>1.423455679796112</v>
      </c>
      <c r="BQ303" s="20">
        <v>86.458478146773729</v>
      </c>
    </row>
    <row r="304" spans="1:69" x14ac:dyDescent="0.25">
      <c r="A304" s="43">
        <v>40880</v>
      </c>
      <c r="B304" s="17">
        <v>2011</v>
      </c>
      <c r="C304" s="4">
        <v>12</v>
      </c>
      <c r="D304" s="4">
        <v>7</v>
      </c>
      <c r="E304" s="5">
        <v>0.67</v>
      </c>
      <c r="F304" s="5">
        <v>0.94444444444444442</v>
      </c>
      <c r="G304" s="10">
        <v>1.3397260273972691</v>
      </c>
      <c r="H304" s="17">
        <v>166</v>
      </c>
      <c r="I304" s="9">
        <v>255</v>
      </c>
      <c r="J304" s="14">
        <v>1.536144578313253</v>
      </c>
      <c r="K304" s="5">
        <v>0.56666666666666665</v>
      </c>
      <c r="L304" s="21">
        <v>94.306460434615204</v>
      </c>
      <c r="M304" s="9">
        <v>47</v>
      </c>
      <c r="N304" s="9">
        <v>56</v>
      </c>
      <c r="O304" s="9">
        <v>23</v>
      </c>
      <c r="P304" s="9">
        <v>66</v>
      </c>
      <c r="Q304" s="20">
        <v>37.320987961165059</v>
      </c>
      <c r="R304" s="20">
        <v>49.37529146301371</v>
      </c>
      <c r="S304" s="20">
        <v>18.460230509589049</v>
      </c>
      <c r="T304" s="6">
        <v>15654.872432146125</v>
      </c>
      <c r="U304" s="6">
        <v>1669.4135247031968</v>
      </c>
      <c r="V304" s="6">
        <v>2724.6181842673968</v>
      </c>
      <c r="W304" s="6">
        <v>2674.9116390575341</v>
      </c>
      <c r="X304" s="6">
        <v>1339.9815416284932</v>
      </c>
      <c r="Y304" s="6">
        <v>10584.774591895897</v>
      </c>
      <c r="Z304" s="6">
        <v>3844.0617600000014</v>
      </c>
      <c r="AA304" s="6">
        <v>1135.6317036493153</v>
      </c>
      <c r="AB304" s="6">
        <v>1218.3752136328771</v>
      </c>
      <c r="AC304" s="6">
        <v>1644.4488083206588</v>
      </c>
      <c r="AD304" s="6">
        <v>926.26472255142528</v>
      </c>
      <c r="AE304" s="6">
        <v>472.70855863123495</v>
      </c>
      <c r="AF304" s="6">
        <v>3154.6465877788746</v>
      </c>
      <c r="AG304" s="6">
        <v>461.45482002739726</v>
      </c>
      <c r="AH304" s="6">
        <v>1685.7098353972608</v>
      </c>
      <c r="AI304" s="6">
        <v>2794.2554667123291</v>
      </c>
      <c r="AJ304" s="6">
        <v>1301.1993231780823</v>
      </c>
      <c r="AK304" s="6">
        <v>1714.5348552042208</v>
      </c>
      <c r="AL304" s="6">
        <v>1106.2984785305573</v>
      </c>
      <c r="AM304" s="6">
        <v>491.11727464702483</v>
      </c>
      <c r="AN304" s="6">
        <v>2930.6688369332678</v>
      </c>
      <c r="AO304" s="6">
        <v>29764.974079446587</v>
      </c>
      <c r="AP304" s="6">
        <v>13094.884062838546</v>
      </c>
      <c r="AQ304" s="6">
        <v>16670.090016608039</v>
      </c>
      <c r="AR304" s="6">
        <v>2734.6290248351747</v>
      </c>
      <c r="AS304" s="6">
        <v>2013.5364917314441</v>
      </c>
      <c r="AT304" s="6">
        <v>1897.9451492440667</v>
      </c>
      <c r="AU304" s="6">
        <v>2003.1599141682022</v>
      </c>
      <c r="AV304" s="6">
        <v>8649.2705799788873</v>
      </c>
      <c r="AW304" s="6">
        <v>8020.8194366291518</v>
      </c>
      <c r="AX304" s="27">
        <v>4.0637982904109604</v>
      </c>
      <c r="AY304" s="27">
        <v>4.3506961164383569</v>
      </c>
      <c r="AZ304">
        <v>358</v>
      </c>
      <c r="BA304" s="9">
        <v>12</v>
      </c>
      <c r="BB304" s="4">
        <v>166</v>
      </c>
      <c r="BC304" s="9">
        <v>10</v>
      </c>
      <c r="BD304" s="9">
        <v>8</v>
      </c>
      <c r="BE304" s="4">
        <v>192</v>
      </c>
      <c r="BF304" s="9">
        <v>11</v>
      </c>
      <c r="BG304" s="9">
        <v>17</v>
      </c>
      <c r="BH304" s="24">
        <v>730.7903889708532</v>
      </c>
      <c r="BI304" s="24">
        <v>443.83238805256741</v>
      </c>
      <c r="BJ304" s="9">
        <v>14</v>
      </c>
      <c r="BK304" s="30">
        <v>33.973223698630129</v>
      </c>
      <c r="BL304" s="15">
        <v>4.5875863561643841</v>
      </c>
      <c r="BM304" s="15">
        <v>6895.1780600076563</v>
      </c>
      <c r="BN304" s="36">
        <v>105</v>
      </c>
      <c r="BO304" s="9">
        <v>0</v>
      </c>
      <c r="BP304" s="20">
        <v>2.4176446020002462</v>
      </c>
      <c r="BQ304" s="20">
        <v>158.76276206293372</v>
      </c>
    </row>
    <row r="305" spans="1:69" x14ac:dyDescent="0.25">
      <c r="A305" s="43">
        <v>40879</v>
      </c>
      <c r="B305" s="17">
        <v>2011</v>
      </c>
      <c r="C305" s="4">
        <v>12</v>
      </c>
      <c r="D305" s="4">
        <v>6</v>
      </c>
      <c r="E305" s="5">
        <v>0.67</v>
      </c>
      <c r="F305" s="5">
        <v>1</v>
      </c>
      <c r="G305" s="10">
        <v>1.3369863013698717</v>
      </c>
      <c r="H305" s="17">
        <v>176</v>
      </c>
      <c r="I305" s="9">
        <v>276</v>
      </c>
      <c r="J305" s="14">
        <v>1.5681818181818181</v>
      </c>
      <c r="K305" s="5">
        <v>0.61333333333333329</v>
      </c>
      <c r="L305" s="21">
        <v>97.213842739726047</v>
      </c>
      <c r="M305" s="9">
        <v>51</v>
      </c>
      <c r="N305" s="9">
        <v>58</v>
      </c>
      <c r="O305" s="9">
        <v>25</v>
      </c>
      <c r="P305" s="9">
        <v>70</v>
      </c>
      <c r="Q305" s="20">
        <v>38.391033501068257</v>
      </c>
      <c r="R305" s="20">
        <v>50.364806324252065</v>
      </c>
      <c r="S305" s="20">
        <v>18.779586577221135</v>
      </c>
      <c r="T305" s="6">
        <v>17109.636322191785</v>
      </c>
      <c r="U305" s="6">
        <v>1834.2916372602751</v>
      </c>
      <c r="V305" s="6">
        <v>2833.7229085808217</v>
      </c>
      <c r="W305" s="6">
        <v>2548.5864286684932</v>
      </c>
      <c r="X305" s="6">
        <v>1420.2671401380821</v>
      </c>
      <c r="Y305" s="6">
        <v>12141.351482064663</v>
      </c>
      <c r="Z305" s="6">
        <v>4184.6226516164397</v>
      </c>
      <c r="AA305" s="6">
        <v>1259.1201581063017</v>
      </c>
      <c r="AB305" s="6">
        <v>1314.5710604054796</v>
      </c>
      <c r="AC305" s="6">
        <v>1767.3578598725051</v>
      </c>
      <c r="AD305" s="6">
        <v>999.564325836271</v>
      </c>
      <c r="AE305" s="6">
        <v>547.79501879666634</v>
      </c>
      <c r="AF305" s="6">
        <v>3443.5966656227779</v>
      </c>
      <c r="AG305" s="6">
        <v>475.94327434520545</v>
      </c>
      <c r="AH305" s="6">
        <v>1903.3905628931514</v>
      </c>
      <c r="AI305" s="6">
        <v>3159.6588585205477</v>
      </c>
      <c r="AJ305" s="6">
        <v>1387.2756806136988</v>
      </c>
      <c r="AK305" s="6">
        <v>1917.8610507781359</v>
      </c>
      <c r="AL305" s="6">
        <v>1137.1268646882993</v>
      </c>
      <c r="AM305" s="6">
        <v>525.97658710039616</v>
      </c>
      <c r="AN305" s="6">
        <v>3345.3038738057726</v>
      </c>
      <c r="AO305" s="6">
        <v>32628.510205952884</v>
      </c>
      <c r="AP305" s="6">
        <v>13698.258184459672</v>
      </c>
      <c r="AQ305" s="6">
        <v>18930.252021493212</v>
      </c>
      <c r="AR305" s="6">
        <v>2731.8044614304918</v>
      </c>
      <c r="AS305" s="6">
        <v>2051.7439954126576</v>
      </c>
      <c r="AT305" s="6">
        <v>1900.1621535893073</v>
      </c>
      <c r="AU305" s="6">
        <v>2006.4820833774979</v>
      </c>
      <c r="AV305" s="6">
        <v>8690.192693809955</v>
      </c>
      <c r="AW305" s="6">
        <v>10240.059327683257</v>
      </c>
      <c r="AX305" s="27">
        <v>4.2811297972602746</v>
      </c>
      <c r="AY305" s="27">
        <v>4.3193016986301371</v>
      </c>
      <c r="AZ305">
        <v>380</v>
      </c>
      <c r="BA305" s="9">
        <v>13</v>
      </c>
      <c r="BB305" s="4">
        <v>176</v>
      </c>
      <c r="BC305" s="9">
        <v>11</v>
      </c>
      <c r="BD305" s="9">
        <v>7</v>
      </c>
      <c r="BE305" s="4">
        <v>204</v>
      </c>
      <c r="BF305" s="9">
        <v>12</v>
      </c>
      <c r="BG305" s="9">
        <v>15</v>
      </c>
      <c r="BH305" s="24">
        <v>695.718048823711</v>
      </c>
      <c r="BI305" s="24">
        <v>438.71257118454383</v>
      </c>
      <c r="BJ305" s="9">
        <v>15</v>
      </c>
      <c r="BK305" s="30">
        <v>32.19612756164382</v>
      </c>
      <c r="BL305" s="15">
        <v>4.565592975342466</v>
      </c>
      <c r="BM305" s="15">
        <v>6870.7211883374566</v>
      </c>
      <c r="BN305" s="36">
        <v>105</v>
      </c>
      <c r="BO305" s="9">
        <v>0</v>
      </c>
      <c r="BP305" s="20">
        <v>2.7552059678430734</v>
      </c>
      <c r="BQ305" s="20">
        <v>180.28811449041154</v>
      </c>
    </row>
    <row r="306" spans="1:69" x14ac:dyDescent="0.25">
      <c r="A306" s="43">
        <v>40878</v>
      </c>
      <c r="B306" s="17">
        <v>2011</v>
      </c>
      <c r="C306" s="4">
        <v>12</v>
      </c>
      <c r="D306" s="4">
        <v>5</v>
      </c>
      <c r="E306" s="5">
        <v>0.67</v>
      </c>
      <c r="F306" s="5">
        <v>0.79999999999999993</v>
      </c>
      <c r="G306" s="10">
        <v>1.3342465753424744</v>
      </c>
      <c r="H306" s="17">
        <v>131</v>
      </c>
      <c r="I306" s="9">
        <v>227</v>
      </c>
      <c r="J306" s="14">
        <v>1.7328244274809161</v>
      </c>
      <c r="K306" s="5">
        <v>0.50444444444444447</v>
      </c>
      <c r="L306" s="21">
        <v>102.02697348028867</v>
      </c>
      <c r="M306" s="9">
        <v>41</v>
      </c>
      <c r="N306" s="9">
        <v>49</v>
      </c>
      <c r="O306" s="9">
        <v>20</v>
      </c>
      <c r="P306" s="9">
        <v>58</v>
      </c>
      <c r="Q306" s="20">
        <v>35.410268580821928</v>
      </c>
      <c r="R306" s="20">
        <v>47.021956668493161</v>
      </c>
      <c r="S306" s="20">
        <v>19.661062589022205</v>
      </c>
      <c r="T306" s="6">
        <v>13365.533525917815</v>
      </c>
      <c r="U306" s="6">
        <v>1540.0868322191789</v>
      </c>
      <c r="V306" s="6">
        <v>2253.3833950895341</v>
      </c>
      <c r="W306" s="6">
        <v>2519.5802727452055</v>
      </c>
      <c r="X306" s="6">
        <v>1154.5653182912877</v>
      </c>
      <c r="Y306" s="6">
        <v>8978.0913720109656</v>
      </c>
      <c r="Z306" s="6">
        <v>3186.9241722739735</v>
      </c>
      <c r="AA306" s="6">
        <v>940.43913336986327</v>
      </c>
      <c r="AB306" s="6">
        <v>1140.3416301632878</v>
      </c>
      <c r="AC306" s="6">
        <v>1347.0677076740378</v>
      </c>
      <c r="AD306" s="6">
        <v>1012.0770616568522</v>
      </c>
      <c r="AE306" s="6">
        <v>423.11931363880393</v>
      </c>
      <c r="AF306" s="6">
        <v>2485.4408528374311</v>
      </c>
      <c r="AG306" s="6">
        <v>392.26326524383558</v>
      </c>
      <c r="AH306" s="6">
        <v>1575.9227302575346</v>
      </c>
      <c r="AI306" s="6">
        <v>2510.0736078904106</v>
      </c>
      <c r="AJ306" s="6">
        <v>1205.1393928767127</v>
      </c>
      <c r="AK306" s="6">
        <v>1531.3524398433026</v>
      </c>
      <c r="AL306" s="6">
        <v>1140.1851187952825</v>
      </c>
      <c r="AM306" s="6">
        <v>447.65878633340105</v>
      </c>
      <c r="AN306" s="6">
        <v>2564.2026512965072</v>
      </c>
      <c r="AO306" s="6">
        <v>25856.724290212613</v>
      </c>
      <c r="AP306" s="6">
        <v>11828.989414067708</v>
      </c>
      <c r="AQ306" s="6">
        <v>14027.734876144905</v>
      </c>
      <c r="AR306" s="6">
        <v>2679.7951986245162</v>
      </c>
      <c r="AS306" s="6">
        <v>1800.0234910698393</v>
      </c>
      <c r="AT306" s="6">
        <v>1778.0731210137044</v>
      </c>
      <c r="AU306" s="6">
        <v>1903.5450696011653</v>
      </c>
      <c r="AV306" s="6">
        <v>8161.4368803092257</v>
      </c>
      <c r="AW306" s="6">
        <v>5866.2979958356791</v>
      </c>
      <c r="AX306" s="27">
        <v>4.2190623123287674</v>
      </c>
      <c r="AY306" s="27">
        <v>4.2345902260273975</v>
      </c>
      <c r="AZ306">
        <v>299</v>
      </c>
      <c r="BA306" s="9">
        <v>10</v>
      </c>
      <c r="BB306" s="4">
        <v>131</v>
      </c>
      <c r="BC306" s="9">
        <v>9</v>
      </c>
      <c r="BD306" s="9">
        <v>6</v>
      </c>
      <c r="BE306" s="4">
        <v>168</v>
      </c>
      <c r="BF306" s="9">
        <v>10</v>
      </c>
      <c r="BG306" s="9">
        <v>13</v>
      </c>
      <c r="BH306" s="24">
        <v>678.7246930678657</v>
      </c>
      <c r="BI306" s="24">
        <v>380.90520183513667</v>
      </c>
      <c r="BJ306" s="9">
        <v>11</v>
      </c>
      <c r="BK306" s="30">
        <v>34.476597054794503</v>
      </c>
      <c r="BL306" s="15">
        <v>4.5086502312328776</v>
      </c>
      <c r="BM306" s="15">
        <v>6815.6786120969527</v>
      </c>
      <c r="BN306" s="36">
        <v>105</v>
      </c>
      <c r="BO306" s="9">
        <v>0</v>
      </c>
      <c r="BP306" s="20">
        <v>2.0581567404377723</v>
      </c>
      <c r="BQ306" s="20">
        <v>133.59747501090385</v>
      </c>
    </row>
    <row r="307" spans="1:69" x14ac:dyDescent="0.25">
      <c r="A307" s="43">
        <v>40877</v>
      </c>
      <c r="B307" s="17">
        <v>2011</v>
      </c>
      <c r="C307" s="4">
        <v>11</v>
      </c>
      <c r="D307" s="4">
        <v>4</v>
      </c>
      <c r="E307" s="5">
        <v>0.48</v>
      </c>
      <c r="F307" s="5">
        <v>0.68831168831168832</v>
      </c>
      <c r="G307" s="10">
        <v>1.331506849315077</v>
      </c>
      <c r="H307" s="17">
        <v>79</v>
      </c>
      <c r="I307" s="9">
        <v>138</v>
      </c>
      <c r="J307" s="14">
        <v>1.7468354430379747</v>
      </c>
      <c r="K307" s="5">
        <v>0.30666666666666664</v>
      </c>
      <c r="L307" s="21">
        <v>100.20565294611752</v>
      </c>
      <c r="M307" s="9">
        <v>24</v>
      </c>
      <c r="N307" s="9">
        <v>29</v>
      </c>
      <c r="O307" s="9">
        <v>11</v>
      </c>
      <c r="P307" s="9">
        <v>37</v>
      </c>
      <c r="Q307" s="20">
        <v>38.663078136986314</v>
      </c>
      <c r="R307" s="20">
        <v>52.078611278107111</v>
      </c>
      <c r="S307" s="20">
        <v>18.031246560533141</v>
      </c>
      <c r="T307" s="6">
        <v>7916.2465827432843</v>
      </c>
      <c r="U307" s="6">
        <v>915.28586873510085</v>
      </c>
      <c r="V307" s="6">
        <v>1405.8823478005479</v>
      </c>
      <c r="W307" s="6">
        <v>2298.6615235068493</v>
      </c>
      <c r="X307" s="6">
        <v>708.15792888576402</v>
      </c>
      <c r="Y307" s="6">
        <v>4418.830651285225</v>
      </c>
      <c r="Z307" s="6">
        <v>2049.1431412602747</v>
      </c>
      <c r="AA307" s="6">
        <v>572.86472405917823</v>
      </c>
      <c r="AB307" s="6">
        <v>667.15612273972624</v>
      </c>
      <c r="AC307" s="6">
        <v>819.1952552296159</v>
      </c>
      <c r="AD307" s="6">
        <v>810.83820805452115</v>
      </c>
      <c r="AE307" s="6">
        <v>256.6718535960772</v>
      </c>
      <c r="AF307" s="6">
        <v>1402.4586711789648</v>
      </c>
      <c r="AG307" s="6">
        <v>237.7397608767123</v>
      </c>
      <c r="AH307" s="6">
        <v>911.1317686356166</v>
      </c>
      <c r="AI307" s="6">
        <v>1587.4350667397262</v>
      </c>
      <c r="AJ307" s="6">
        <v>685.12137258082214</v>
      </c>
      <c r="AK307" s="6">
        <v>874.43285321895496</v>
      </c>
      <c r="AL307" s="6">
        <v>972.98878094062843</v>
      </c>
      <c r="AM307" s="6">
        <v>273.27105825290442</v>
      </c>
      <c r="AN307" s="6">
        <v>1300.7352764203895</v>
      </c>
      <c r="AO307" s="6">
        <v>15542.124408370442</v>
      </c>
      <c r="AP307" s="6">
        <v>8420.0998094858624</v>
      </c>
      <c r="AQ307" s="6">
        <v>7122.02459888458</v>
      </c>
      <c r="AR307" s="6">
        <v>2558.4914558117785</v>
      </c>
      <c r="AS307" s="6">
        <v>1378.777342540905</v>
      </c>
      <c r="AT307" s="6">
        <v>1570.4254043215637</v>
      </c>
      <c r="AU307" s="6">
        <v>1658.6597209168308</v>
      </c>
      <c r="AV307" s="6">
        <v>7166.3539235910775</v>
      </c>
      <c r="AW307" s="6">
        <v>-44.329324706497573</v>
      </c>
      <c r="AX307" s="27">
        <v>4.0255607671232889</v>
      </c>
      <c r="AY307" s="27">
        <v>4.2831840547945212</v>
      </c>
      <c r="AZ307">
        <v>180</v>
      </c>
      <c r="BA307" s="9">
        <v>6</v>
      </c>
      <c r="BB307" s="4">
        <v>79</v>
      </c>
      <c r="BC307" s="9">
        <v>5</v>
      </c>
      <c r="BD307" s="9">
        <v>3</v>
      </c>
      <c r="BE307" s="4">
        <v>101</v>
      </c>
      <c r="BF307" s="9">
        <v>6</v>
      </c>
      <c r="BG307" s="9">
        <v>7</v>
      </c>
      <c r="BH307" s="24">
        <v>446.85587850057328</v>
      </c>
      <c r="BI307" s="24">
        <v>242.8432586083444</v>
      </c>
      <c r="BJ307" s="9">
        <v>6</v>
      </c>
      <c r="BK307" s="30">
        <v>32.930090027397249</v>
      </c>
      <c r="BL307" s="15">
        <v>4.1895888175342471</v>
      </c>
      <c r="BM307" s="15">
        <v>6129.2816771514217</v>
      </c>
      <c r="BN307" s="36">
        <v>105</v>
      </c>
      <c r="BO307" s="9">
        <v>1</v>
      </c>
      <c r="BP307" s="20">
        <v>1.161967253917189</v>
      </c>
      <c r="BQ307" s="20">
        <v>67.828805703662667</v>
      </c>
    </row>
    <row r="308" spans="1:69" x14ac:dyDescent="0.25">
      <c r="A308" s="43">
        <v>40876</v>
      </c>
      <c r="B308" s="17">
        <v>2011</v>
      </c>
      <c r="C308" s="4">
        <v>11</v>
      </c>
      <c r="D308" s="4">
        <v>3</v>
      </c>
      <c r="E308" s="5">
        <v>0.48</v>
      </c>
      <c r="F308" s="5">
        <v>0.48051948051948046</v>
      </c>
      <c r="G308" s="10">
        <v>1.3287671232876797</v>
      </c>
      <c r="H308" s="17">
        <v>57</v>
      </c>
      <c r="I308" s="9">
        <v>89</v>
      </c>
      <c r="J308" s="14">
        <v>1.5614035087719298</v>
      </c>
      <c r="K308" s="5">
        <v>0.19777777777777777</v>
      </c>
      <c r="L308" s="21">
        <v>97.856241380537284</v>
      </c>
      <c r="M308" s="9">
        <v>16</v>
      </c>
      <c r="N308" s="9">
        <v>20</v>
      </c>
      <c r="O308" s="9">
        <v>7</v>
      </c>
      <c r="P308" s="9">
        <v>24</v>
      </c>
      <c r="Q308" s="20">
        <v>35.102038904109598</v>
      </c>
      <c r="R308" s="20">
        <v>55.989191483365957</v>
      </c>
      <c r="S308" s="20">
        <v>18.087274565753425</v>
      </c>
      <c r="T308" s="6">
        <v>5577.8057586906252</v>
      </c>
      <c r="U308" s="6">
        <v>630.57718868528752</v>
      </c>
      <c r="V308" s="6">
        <v>935.41351300850363</v>
      </c>
      <c r="W308" s="6">
        <v>2314.4456160000004</v>
      </c>
      <c r="X308" s="6">
        <v>505.7222080694537</v>
      </c>
      <c r="Y308" s="6">
        <v>2452.801610297955</v>
      </c>
      <c r="Z308" s="6">
        <v>1263.6734005479454</v>
      </c>
      <c r="AA308" s="6">
        <v>391.92434038356168</v>
      </c>
      <c r="AB308" s="6">
        <v>434.09458957808221</v>
      </c>
      <c r="AC308" s="6">
        <v>619.26956904089013</v>
      </c>
      <c r="AD308" s="6">
        <v>810.81412457504894</v>
      </c>
      <c r="AE308" s="6">
        <v>185.69940477108975</v>
      </c>
      <c r="AF308" s="6">
        <v>473.90923212256058</v>
      </c>
      <c r="AG308" s="6">
        <v>153.64531824657533</v>
      </c>
      <c r="AH308" s="6">
        <v>598.22903232876729</v>
      </c>
      <c r="AI308" s="6">
        <v>947.36824178082202</v>
      </c>
      <c r="AJ308" s="6">
        <v>438.20841731506852</v>
      </c>
      <c r="AK308" s="6">
        <v>635.64895353105828</v>
      </c>
      <c r="AL308" s="6">
        <v>924.02227460741665</v>
      </c>
      <c r="AM308" s="6">
        <v>191.33782871259524</v>
      </c>
      <c r="AN308" s="6">
        <v>386.44195282016261</v>
      </c>
      <c r="AO308" s="6">
        <v>10435.526287556735</v>
      </c>
      <c r="AP308" s="6">
        <v>7122.3734923160573</v>
      </c>
      <c r="AQ308" s="6">
        <v>3313.1527952406782</v>
      </c>
      <c r="AR308" s="6">
        <v>2493.0817546699727</v>
      </c>
      <c r="AS308" s="6">
        <v>1156.5250740665942</v>
      </c>
      <c r="AT308" s="6">
        <v>1473.7828540962134</v>
      </c>
      <c r="AU308" s="6">
        <v>1523.8437453331433</v>
      </c>
      <c r="AV308" s="6">
        <v>6647.2334281659241</v>
      </c>
      <c r="AW308" s="6">
        <v>-3334.0806329252464</v>
      </c>
      <c r="AX308" s="27">
        <v>4.0087127671232876</v>
      </c>
      <c r="AY308" s="27">
        <v>4.469499520547946</v>
      </c>
      <c r="AZ308">
        <v>124</v>
      </c>
      <c r="BA308" s="9">
        <v>4</v>
      </c>
      <c r="BB308" s="4">
        <v>57</v>
      </c>
      <c r="BC308" s="9">
        <v>3</v>
      </c>
      <c r="BD308" s="9">
        <v>2</v>
      </c>
      <c r="BE308" s="4">
        <v>67</v>
      </c>
      <c r="BF308" s="9">
        <v>4</v>
      </c>
      <c r="BG308" s="9">
        <v>5</v>
      </c>
      <c r="BH308" s="24">
        <v>329.43695939280332</v>
      </c>
      <c r="BI308" s="24">
        <v>217.04549082810834</v>
      </c>
      <c r="BJ308" s="9">
        <v>4</v>
      </c>
      <c r="BK308" s="30">
        <v>34.58421534246574</v>
      </c>
      <c r="BL308" s="15">
        <v>4.2462445808219185</v>
      </c>
      <c r="BM308" s="15">
        <v>6043.747418918445</v>
      </c>
      <c r="BN308" s="36">
        <v>105</v>
      </c>
      <c r="BO308" s="9">
        <v>0</v>
      </c>
      <c r="BP308" s="20">
        <v>0.54819511233538298</v>
      </c>
      <c r="BQ308" s="20">
        <v>31.553836145149315</v>
      </c>
    </row>
    <row r="309" spans="1:69" x14ac:dyDescent="0.25">
      <c r="A309" s="43">
        <v>40875</v>
      </c>
      <c r="B309" s="17">
        <v>2011</v>
      </c>
      <c r="C309" s="4">
        <v>11</v>
      </c>
      <c r="D309" s="4">
        <v>2</v>
      </c>
      <c r="E309" s="5">
        <v>0.48</v>
      </c>
      <c r="F309" s="5">
        <v>0.48051948051948046</v>
      </c>
      <c r="G309" s="10">
        <v>1.3260273972602823</v>
      </c>
      <c r="H309" s="17">
        <v>56</v>
      </c>
      <c r="I309" s="9">
        <v>99</v>
      </c>
      <c r="J309" s="14">
        <v>1.7678571428571428</v>
      </c>
      <c r="K309" s="5">
        <v>0.22</v>
      </c>
      <c r="L309" s="21">
        <v>106.37941645360512</v>
      </c>
      <c r="M309" s="9">
        <v>17</v>
      </c>
      <c r="N309" s="9">
        <v>21</v>
      </c>
      <c r="O309" s="9">
        <v>8</v>
      </c>
      <c r="P309" s="9">
        <v>27</v>
      </c>
      <c r="Q309" s="20">
        <v>38.523513257390057</v>
      </c>
      <c r="R309" s="20">
        <v>54.489427224657547</v>
      </c>
      <c r="S309" s="20">
        <v>17.155555831232881</v>
      </c>
      <c r="T309" s="6">
        <v>5957.2473214018864</v>
      </c>
      <c r="U309" s="6">
        <v>613.23108104607729</v>
      </c>
      <c r="V309" s="6">
        <v>1017.8109703350718</v>
      </c>
      <c r="W309" s="6">
        <v>2180.7680295452055</v>
      </c>
      <c r="X309" s="6">
        <v>516.08468014181085</v>
      </c>
      <c r="Y309" s="6">
        <v>2855.8147224258755</v>
      </c>
      <c r="Z309" s="6">
        <v>1463.8935037808221</v>
      </c>
      <c r="AA309" s="6">
        <v>435.91541779726037</v>
      </c>
      <c r="AB309" s="6">
        <v>463.2000074432878</v>
      </c>
      <c r="AC309" s="6">
        <v>597.10851641033196</v>
      </c>
      <c r="AD309" s="6">
        <v>808.2978585922092</v>
      </c>
      <c r="AE309" s="6">
        <v>181.002163723949</v>
      </c>
      <c r="AF309" s="6">
        <v>776.60039029487984</v>
      </c>
      <c r="AG309" s="6">
        <v>171.44109369863011</v>
      </c>
      <c r="AH309" s="6">
        <v>671.32242621369869</v>
      </c>
      <c r="AI309" s="6">
        <v>1122.198925808219</v>
      </c>
      <c r="AJ309" s="6">
        <v>499.40431850958919</v>
      </c>
      <c r="AK309" s="6">
        <v>616.74620880071677</v>
      </c>
      <c r="AL309" s="6">
        <v>940.04133734680045</v>
      </c>
      <c r="AM309" s="6">
        <v>191.71505396338722</v>
      </c>
      <c r="AN309" s="6">
        <v>715.86416411923256</v>
      </c>
      <c r="AO309" s="6">
        <v>11397.854095699471</v>
      </c>
      <c r="AP309" s="6">
        <v>7049.5748188594844</v>
      </c>
      <c r="AQ309" s="6">
        <v>4348.2792768399877</v>
      </c>
      <c r="AR309" s="6">
        <v>2493.8749992526132</v>
      </c>
      <c r="AS309" s="6">
        <v>1177.6617689962118</v>
      </c>
      <c r="AT309" s="6">
        <v>1465.7756409957012</v>
      </c>
      <c r="AU309" s="6">
        <v>1517.4519763582202</v>
      </c>
      <c r="AV309" s="6">
        <v>6654.7643856027462</v>
      </c>
      <c r="AW309" s="6">
        <v>-2306.4851087627594</v>
      </c>
      <c r="AX309" s="27">
        <v>4.176676898630137</v>
      </c>
      <c r="AY309" s="27">
        <v>4.566939287671234</v>
      </c>
      <c r="AZ309">
        <v>129</v>
      </c>
      <c r="BA309" s="9">
        <v>4</v>
      </c>
      <c r="BB309" s="4">
        <v>56</v>
      </c>
      <c r="BC309" s="9">
        <v>3</v>
      </c>
      <c r="BD309" s="9">
        <v>2</v>
      </c>
      <c r="BE309" s="4">
        <v>73</v>
      </c>
      <c r="BF309" s="9">
        <v>4</v>
      </c>
      <c r="BG309" s="9">
        <v>6</v>
      </c>
      <c r="BH309" s="24">
        <v>331.66640000197219</v>
      </c>
      <c r="BI309" s="24">
        <v>217.31623818171099</v>
      </c>
      <c r="BJ309" s="9">
        <v>4</v>
      </c>
      <c r="BK309" s="30">
        <v>33.367376383561627</v>
      </c>
      <c r="BL309" s="15">
        <v>4.2854229764383565</v>
      </c>
      <c r="BM309" s="15">
        <v>5924.207224886306</v>
      </c>
      <c r="BN309" s="36">
        <v>105</v>
      </c>
      <c r="BO309" s="9">
        <v>0</v>
      </c>
      <c r="BP309" s="20">
        <v>0.73398500622561147</v>
      </c>
      <c r="BQ309" s="20">
        <v>41.412183588952267</v>
      </c>
    </row>
    <row r="310" spans="1:69" x14ac:dyDescent="0.25">
      <c r="A310" s="43">
        <v>40874</v>
      </c>
      <c r="B310" s="17">
        <v>2011</v>
      </c>
      <c r="C310" s="4">
        <v>11</v>
      </c>
      <c r="D310" s="4">
        <v>1</v>
      </c>
      <c r="E310" s="5">
        <v>0.48</v>
      </c>
      <c r="F310" s="5">
        <v>0.53246753246753253</v>
      </c>
      <c r="G310" s="10">
        <v>1.3232876712328849</v>
      </c>
      <c r="H310" s="17">
        <v>61</v>
      </c>
      <c r="I310" s="9">
        <v>104</v>
      </c>
      <c r="J310" s="14">
        <v>1.7049180327868851</v>
      </c>
      <c r="K310" s="5">
        <v>0.2311111111111111</v>
      </c>
      <c r="L310" s="21">
        <v>106.32715664361692</v>
      </c>
      <c r="M310" s="9">
        <v>17</v>
      </c>
      <c r="N310" s="9">
        <v>22</v>
      </c>
      <c r="O310" s="9">
        <v>9</v>
      </c>
      <c r="P310" s="9">
        <v>26</v>
      </c>
      <c r="Q310" s="20">
        <v>39.859775123287683</v>
      </c>
      <c r="R310" s="20">
        <v>50.875965720547953</v>
      </c>
      <c r="S310" s="20">
        <v>19.54447251287672</v>
      </c>
      <c r="T310" s="6">
        <v>6485.9565552606318</v>
      </c>
      <c r="U310" s="6">
        <v>719.11430734744738</v>
      </c>
      <c r="V310" s="6">
        <v>1139.834777723878</v>
      </c>
      <c r="W310" s="6">
        <v>2296.1922099287672</v>
      </c>
      <c r="X310" s="6">
        <v>527.10040800256172</v>
      </c>
      <c r="Y310" s="6">
        <v>3241.9434669528728</v>
      </c>
      <c r="Z310" s="6">
        <v>1554.5312298082197</v>
      </c>
      <c r="AA310" s="6">
        <v>457.8836914849316</v>
      </c>
      <c r="AB310" s="6">
        <v>508.15628533479469</v>
      </c>
      <c r="AC310" s="6">
        <v>659.02553240990937</v>
      </c>
      <c r="AD310" s="6">
        <v>809.10455196525197</v>
      </c>
      <c r="AE310" s="6">
        <v>191.55757684969478</v>
      </c>
      <c r="AF310" s="6">
        <v>860.8835454030899</v>
      </c>
      <c r="AG310" s="6">
        <v>188.97143000547942</v>
      </c>
      <c r="AH310" s="6">
        <v>662.95842507397288</v>
      </c>
      <c r="AI310" s="6">
        <v>1145.2287500273974</v>
      </c>
      <c r="AJ310" s="6">
        <v>511.43157619726048</v>
      </c>
      <c r="AK310" s="6">
        <v>665.26772827250636</v>
      </c>
      <c r="AL310" s="6">
        <v>907.34263921215495</v>
      </c>
      <c r="AM310" s="6">
        <v>196.53294944061506</v>
      </c>
      <c r="AN310" s="6">
        <v>739.44686437883377</v>
      </c>
      <c r="AO310" s="6">
        <v>12234.232250540137</v>
      </c>
      <c r="AP310" s="6">
        <v>7391.9583738053389</v>
      </c>
      <c r="AQ310" s="6">
        <v>4842.2738767347964</v>
      </c>
      <c r="AR310" s="6">
        <v>2503.5482333043597</v>
      </c>
      <c r="AS310" s="6">
        <v>1228.9268828079876</v>
      </c>
      <c r="AT310" s="6">
        <v>1493.8638857450537</v>
      </c>
      <c r="AU310" s="6">
        <v>1569.9758559788299</v>
      </c>
      <c r="AV310" s="6">
        <v>6796.3148578362307</v>
      </c>
      <c r="AW310" s="6">
        <v>-1954.0409811014324</v>
      </c>
      <c r="AX310" s="27">
        <v>4.1064328767123301</v>
      </c>
      <c r="AY310" s="27">
        <v>4.6554815890410968</v>
      </c>
      <c r="AZ310">
        <v>135</v>
      </c>
      <c r="BA310" s="9">
        <v>4</v>
      </c>
      <c r="BB310" s="4">
        <v>61</v>
      </c>
      <c r="BC310" s="9">
        <v>3</v>
      </c>
      <c r="BD310" s="9">
        <v>2</v>
      </c>
      <c r="BE310" s="4">
        <v>74</v>
      </c>
      <c r="BF310" s="9">
        <v>4</v>
      </c>
      <c r="BG310" s="9">
        <v>6</v>
      </c>
      <c r="BH310" s="24">
        <v>324.84650784059079</v>
      </c>
      <c r="BI310" s="24">
        <v>224.28211638173732</v>
      </c>
      <c r="BJ310" s="9">
        <v>5</v>
      </c>
      <c r="BK310" s="30">
        <v>34.229764780821903</v>
      </c>
      <c r="BL310" s="15">
        <v>4.5604860361643844</v>
      </c>
      <c r="BM310" s="15">
        <v>6015.4779877496621</v>
      </c>
      <c r="BN310" s="36">
        <v>105</v>
      </c>
      <c r="BO310" s="9">
        <v>0</v>
      </c>
      <c r="BP310" s="20">
        <v>0.80496909582180165</v>
      </c>
      <c r="BQ310" s="20">
        <v>46.116894064140915</v>
      </c>
    </row>
    <row r="311" spans="1:69" x14ac:dyDescent="0.25">
      <c r="A311" s="43">
        <v>40873</v>
      </c>
      <c r="B311" s="17">
        <v>2011</v>
      </c>
      <c r="C311" s="4">
        <v>11</v>
      </c>
      <c r="D311" s="4">
        <v>7</v>
      </c>
      <c r="E311" s="5">
        <v>0.48</v>
      </c>
      <c r="F311" s="5">
        <v>0.93506493506493504</v>
      </c>
      <c r="G311" s="10">
        <v>1.3205479452054876</v>
      </c>
      <c r="H311" s="17">
        <v>117</v>
      </c>
      <c r="I311" s="9">
        <v>195</v>
      </c>
      <c r="J311" s="14">
        <v>1.6666666666666667</v>
      </c>
      <c r="K311" s="5">
        <v>0.43333333333333335</v>
      </c>
      <c r="L311" s="21">
        <v>95.715335623280836</v>
      </c>
      <c r="M311" s="9">
        <v>33</v>
      </c>
      <c r="N311" s="9">
        <v>42</v>
      </c>
      <c r="O311" s="9">
        <v>17</v>
      </c>
      <c r="P311" s="9">
        <v>51</v>
      </c>
      <c r="Q311" s="20">
        <v>37.249681709589048</v>
      </c>
      <c r="R311" s="20">
        <v>48.446758652054804</v>
      </c>
      <c r="S311" s="20">
        <v>18.994381347945211</v>
      </c>
      <c r="T311" s="6">
        <v>11198.694267923858</v>
      </c>
      <c r="U311" s="6">
        <v>1215.4001529692227</v>
      </c>
      <c r="V311" s="6">
        <v>1992.1868183596087</v>
      </c>
      <c r="W311" s="6">
        <v>2271.2153594301367</v>
      </c>
      <c r="X311" s="6">
        <v>970.74421647780821</v>
      </c>
      <c r="Y311" s="6">
        <v>7179.9480266255277</v>
      </c>
      <c r="Z311" s="6">
        <v>2793.7261282191785</v>
      </c>
      <c r="AA311" s="6">
        <v>823.59489708493163</v>
      </c>
      <c r="AB311" s="6">
        <v>968.71344874520582</v>
      </c>
      <c r="AC311" s="6">
        <v>1225.0195386201435</v>
      </c>
      <c r="AD311" s="6">
        <v>843.96900012583876</v>
      </c>
      <c r="AE311" s="6">
        <v>346.95776983196498</v>
      </c>
      <c r="AF311" s="6">
        <v>2170.0881654713694</v>
      </c>
      <c r="AG311" s="6">
        <v>340.82303868493148</v>
      </c>
      <c r="AH311" s="6">
        <v>1241.6513385205481</v>
      </c>
      <c r="AI311" s="6">
        <v>2069.0061172602741</v>
      </c>
      <c r="AJ311" s="6">
        <v>967.70337139726041</v>
      </c>
      <c r="AK311" s="6">
        <v>1194.0122408131176</v>
      </c>
      <c r="AL311" s="6">
        <v>907.12504419721608</v>
      </c>
      <c r="AM311" s="6">
        <v>362.9218492290961</v>
      </c>
      <c r="AN311" s="6">
        <v>2155.1247316235845</v>
      </c>
      <c r="AO311" s="6">
        <v>21619.312760805409</v>
      </c>
      <c r="AP311" s="6">
        <v>10114.151837084934</v>
      </c>
      <c r="AQ311" s="6">
        <v>11505.160923720481</v>
      </c>
      <c r="AR311" s="6">
        <v>2623.9425609559421</v>
      </c>
      <c r="AS311" s="6">
        <v>1667.4720384666107</v>
      </c>
      <c r="AT311" s="6">
        <v>1704.3574831216365</v>
      </c>
      <c r="AU311" s="6">
        <v>1805.5242369206071</v>
      </c>
      <c r="AV311" s="6">
        <v>7801.2963194647964</v>
      </c>
      <c r="AW311" s="6">
        <v>3703.8646042556793</v>
      </c>
      <c r="AX311" s="27">
        <v>4.0649454246575347</v>
      </c>
      <c r="AY311" s="27">
        <v>4.6640568493150694</v>
      </c>
      <c r="AZ311">
        <v>260</v>
      </c>
      <c r="BA311" s="9">
        <v>9</v>
      </c>
      <c r="BB311" s="4">
        <v>117</v>
      </c>
      <c r="BC311" s="9">
        <v>8</v>
      </c>
      <c r="BD311" s="9">
        <v>5</v>
      </c>
      <c r="BE311" s="4">
        <v>143</v>
      </c>
      <c r="BF311" s="9">
        <v>9</v>
      </c>
      <c r="BG311" s="9">
        <v>12</v>
      </c>
      <c r="BH311" s="24">
        <v>581.57182158528383</v>
      </c>
      <c r="BI311" s="24">
        <v>354.78931804291528</v>
      </c>
      <c r="BJ311" s="9">
        <v>9</v>
      </c>
      <c r="BK311" s="30">
        <v>31.824122630136973</v>
      </c>
      <c r="BL311" s="15">
        <v>4.3768765545205488</v>
      </c>
      <c r="BM311" s="15">
        <v>6121.4634525179454</v>
      </c>
      <c r="BN311" s="36">
        <v>100</v>
      </c>
      <c r="BO311" s="9">
        <v>0</v>
      </c>
      <c r="BP311" s="20">
        <v>1.8794788228275798</v>
      </c>
      <c r="BQ311" s="20">
        <v>115.05160923720481</v>
      </c>
    </row>
    <row r="312" spans="1:69" x14ac:dyDescent="0.25">
      <c r="A312" s="43">
        <v>40872</v>
      </c>
      <c r="B312" s="17">
        <v>2011</v>
      </c>
      <c r="C312" s="4">
        <v>11</v>
      </c>
      <c r="D312" s="4">
        <v>6</v>
      </c>
      <c r="E312" s="5">
        <v>0.48</v>
      </c>
      <c r="F312" s="5">
        <v>1</v>
      </c>
      <c r="G312" s="10">
        <v>1.3178082191780902</v>
      </c>
      <c r="H312" s="17">
        <v>116</v>
      </c>
      <c r="I312" s="9">
        <v>211</v>
      </c>
      <c r="J312" s="14">
        <v>1.8189655172413792</v>
      </c>
      <c r="K312" s="5">
        <v>0.46888888888888891</v>
      </c>
      <c r="L312" s="21">
        <v>106.23036311761931</v>
      </c>
      <c r="M312" s="9">
        <v>36</v>
      </c>
      <c r="N312" s="9">
        <v>47</v>
      </c>
      <c r="O312" s="9">
        <v>19</v>
      </c>
      <c r="P312" s="9">
        <v>58</v>
      </c>
      <c r="Q312" s="20">
        <v>39.339732893216713</v>
      </c>
      <c r="R312" s="20">
        <v>47.092499832847878</v>
      </c>
      <c r="S312" s="20">
        <v>17.209155080321214</v>
      </c>
      <c r="T312" s="6">
        <v>12322.722121643839</v>
      </c>
      <c r="U312" s="6">
        <v>1278.3522147945209</v>
      </c>
      <c r="V312" s="6">
        <v>2116.3186369578079</v>
      </c>
      <c r="W312" s="6">
        <v>2160.1945053369864</v>
      </c>
      <c r="X312" s="6">
        <v>1026.895441078356</v>
      </c>
      <c r="Y312" s="6">
        <v>8297.6657530652119</v>
      </c>
      <c r="Z312" s="6">
        <v>3265.1978301369872</v>
      </c>
      <c r="AA312" s="6">
        <v>894.75749682410969</v>
      </c>
      <c r="AB312" s="6">
        <v>998.13099465863047</v>
      </c>
      <c r="AC312" s="6">
        <v>1263.9674745384252</v>
      </c>
      <c r="AD312" s="6">
        <v>862.21830604726688</v>
      </c>
      <c r="AE312" s="6">
        <v>366.54433228625396</v>
      </c>
      <c r="AF312" s="6">
        <v>2665.3562087477812</v>
      </c>
      <c r="AG312" s="6">
        <v>358.67878091506844</v>
      </c>
      <c r="AH312" s="6">
        <v>1367.2885833643841</v>
      </c>
      <c r="AI312" s="6">
        <v>2257.5228756164383</v>
      </c>
      <c r="AJ312" s="6">
        <v>1096.0402838794525</v>
      </c>
      <c r="AK312" s="6">
        <v>1331.9851576561334</v>
      </c>
      <c r="AL312" s="6">
        <v>915.4992039640041</v>
      </c>
      <c r="AM312" s="6">
        <v>395.50788680750566</v>
      </c>
      <c r="AN312" s="6">
        <v>2436.5382753477006</v>
      </c>
      <c r="AO312" s="6">
        <v>23838.691181833434</v>
      </c>
      <c r="AP312" s="6">
        <v>10439.130944672739</v>
      </c>
      <c r="AQ312" s="6">
        <v>13399.560237160693</v>
      </c>
      <c r="AR312" s="6">
        <v>2648.4802729958246</v>
      </c>
      <c r="AS312" s="6">
        <v>1748.7402655030808</v>
      </c>
      <c r="AT312" s="6">
        <v>1705.7841435674572</v>
      </c>
      <c r="AU312" s="6">
        <v>1825.4561011860055</v>
      </c>
      <c r="AV312" s="6">
        <v>7928.4607832523689</v>
      </c>
      <c r="AW312" s="6">
        <v>5471.0994539083258</v>
      </c>
      <c r="AX312" s="27">
        <v>4.089155769863015</v>
      </c>
      <c r="AY312" s="27">
        <v>4.3794810821917816</v>
      </c>
      <c r="AZ312">
        <v>276</v>
      </c>
      <c r="BA312" s="9">
        <v>9</v>
      </c>
      <c r="BB312" s="4">
        <v>116</v>
      </c>
      <c r="BC312" s="9">
        <v>7</v>
      </c>
      <c r="BD312" s="9">
        <v>5</v>
      </c>
      <c r="BE312" s="4">
        <v>160</v>
      </c>
      <c r="BF312" s="9">
        <v>10</v>
      </c>
      <c r="BG312" s="9">
        <v>14</v>
      </c>
      <c r="BH312" s="24">
        <v>548.62847414204998</v>
      </c>
      <c r="BI312" s="24">
        <v>373.90951693079188</v>
      </c>
      <c r="BJ312" s="9">
        <v>9</v>
      </c>
      <c r="BK312" s="30">
        <v>32.719548342465743</v>
      </c>
      <c r="BL312" s="15">
        <v>4.25879893150685</v>
      </c>
      <c r="BM312" s="15">
        <v>6056.6962337449177</v>
      </c>
      <c r="BN312" s="36">
        <v>100</v>
      </c>
      <c r="BO312" s="9">
        <v>0</v>
      </c>
      <c r="BP312" s="20">
        <v>2.2123546765487374</v>
      </c>
      <c r="BQ312" s="20">
        <v>133.99560237160694</v>
      </c>
    </row>
    <row r="313" spans="1:69" x14ac:dyDescent="0.25">
      <c r="A313" s="43">
        <v>40871</v>
      </c>
      <c r="B313" s="17">
        <v>2011</v>
      </c>
      <c r="C313" s="4">
        <v>11</v>
      </c>
      <c r="D313" s="4">
        <v>5</v>
      </c>
      <c r="E313" s="5">
        <v>0.48</v>
      </c>
      <c r="F313" s="5">
        <v>0.76623376623376616</v>
      </c>
      <c r="G313" s="10">
        <v>1.3150684931506929</v>
      </c>
      <c r="H313" s="17">
        <v>92</v>
      </c>
      <c r="I313" s="9">
        <v>159</v>
      </c>
      <c r="J313" s="14">
        <v>1.7282608695652173</v>
      </c>
      <c r="K313" s="5">
        <v>0.35333333333333333</v>
      </c>
      <c r="L313" s="21">
        <v>104.6178735827603</v>
      </c>
      <c r="M313" s="9">
        <v>28</v>
      </c>
      <c r="N313" s="9">
        <v>33</v>
      </c>
      <c r="O313" s="9">
        <v>14</v>
      </c>
      <c r="P313" s="9">
        <v>42</v>
      </c>
      <c r="Q313" s="20">
        <v>38.411372108690792</v>
      </c>
      <c r="R313" s="20">
        <v>49.590860857925648</v>
      </c>
      <c r="S313" s="20">
        <v>19.095257279060668</v>
      </c>
      <c r="T313" s="6">
        <v>9624.8443696139475</v>
      </c>
      <c r="U313" s="6">
        <v>1028.3093268813379</v>
      </c>
      <c r="V313" s="6">
        <v>1582.5542494684933</v>
      </c>
      <c r="W313" s="6">
        <v>2318.6304631232879</v>
      </c>
      <c r="X313" s="6">
        <v>817.51625033552739</v>
      </c>
      <c r="Y313" s="6">
        <v>5934.452733567975</v>
      </c>
      <c r="Z313" s="6">
        <v>2343.0936986301381</v>
      </c>
      <c r="AA313" s="6">
        <v>694.2720520109591</v>
      </c>
      <c r="AB313" s="6">
        <v>802.0008057205481</v>
      </c>
      <c r="AC313" s="6">
        <v>957.05373924348737</v>
      </c>
      <c r="AD313" s="6">
        <v>864.68457906964488</v>
      </c>
      <c r="AE313" s="6">
        <v>276.53943133870831</v>
      </c>
      <c r="AF313" s="6">
        <v>1741.0888067098049</v>
      </c>
      <c r="AG313" s="6">
        <v>279.04703868493152</v>
      </c>
      <c r="AH313" s="6">
        <v>1069.3816214794522</v>
      </c>
      <c r="AI313" s="6">
        <v>1718.8405315068494</v>
      </c>
      <c r="AJ313" s="6">
        <v>800.13302531506883</v>
      </c>
      <c r="AK313" s="6">
        <v>1036.6789683697225</v>
      </c>
      <c r="AL313" s="6">
        <v>986.86032548318735</v>
      </c>
      <c r="AM313" s="6">
        <v>307.81673018018176</v>
      </c>
      <c r="AN313" s="6">
        <v>1536.0461929532103</v>
      </c>
      <c r="AO313" s="6">
        <v>18359.922469843234</v>
      </c>
      <c r="AP313" s="6">
        <v>9148.3347366122416</v>
      </c>
      <c r="AQ313" s="6">
        <v>9211.5877332309901</v>
      </c>
      <c r="AR313" s="6">
        <v>2566.4741019079452</v>
      </c>
      <c r="AS313" s="6">
        <v>1453.3471567051008</v>
      </c>
      <c r="AT313" s="6">
        <v>1606.3628575527523</v>
      </c>
      <c r="AU313" s="6">
        <v>1681.2864823262116</v>
      </c>
      <c r="AV313" s="6">
        <v>7307.4705984920092</v>
      </c>
      <c r="AW313" s="6">
        <v>1904.1171347389827</v>
      </c>
      <c r="AX313" s="27">
        <v>4.018942520547947</v>
      </c>
      <c r="AY313" s="27">
        <v>4.5213145205479464</v>
      </c>
      <c r="AZ313">
        <v>209</v>
      </c>
      <c r="BA313" s="9">
        <v>7</v>
      </c>
      <c r="BB313" s="4">
        <v>92</v>
      </c>
      <c r="BC313" s="9">
        <v>6</v>
      </c>
      <c r="BD313" s="9">
        <v>4</v>
      </c>
      <c r="BE313" s="4">
        <v>117</v>
      </c>
      <c r="BF313" s="9">
        <v>7</v>
      </c>
      <c r="BG313" s="9">
        <v>9</v>
      </c>
      <c r="BH313" s="24">
        <v>512.90227857905529</v>
      </c>
      <c r="BI313" s="24">
        <v>286.94396576435429</v>
      </c>
      <c r="BJ313" s="9">
        <v>8</v>
      </c>
      <c r="BK313" s="30">
        <v>33.879363287671225</v>
      </c>
      <c r="BL313" s="15">
        <v>4.3984325369863013</v>
      </c>
      <c r="BM313" s="15">
        <v>6223.3546492024761</v>
      </c>
      <c r="BN313" s="36">
        <v>100</v>
      </c>
      <c r="BO313" s="9">
        <v>0</v>
      </c>
      <c r="BP313" s="20">
        <v>1.4801643570821497</v>
      </c>
      <c r="BQ313" s="20">
        <v>92.115877332309907</v>
      </c>
    </row>
    <row r="314" spans="1:69" x14ac:dyDescent="0.25">
      <c r="A314" s="43">
        <v>40870</v>
      </c>
      <c r="B314" s="17">
        <v>2011</v>
      </c>
      <c r="C314" s="4">
        <v>11</v>
      </c>
      <c r="D314" s="4">
        <v>4</v>
      </c>
      <c r="E314" s="5">
        <v>0.48</v>
      </c>
      <c r="F314" s="5">
        <v>0.68831168831168832</v>
      </c>
      <c r="G314" s="10">
        <v>1.3123287671232955</v>
      </c>
      <c r="H314" s="17">
        <v>85</v>
      </c>
      <c r="I314" s="9">
        <v>141</v>
      </c>
      <c r="J314" s="14">
        <v>1.6588235294117648</v>
      </c>
      <c r="K314" s="5">
        <v>0.31333333333333335</v>
      </c>
      <c r="L314" s="21">
        <v>99.286173794824052</v>
      </c>
      <c r="M314" s="9">
        <v>25</v>
      </c>
      <c r="N314" s="9">
        <v>29</v>
      </c>
      <c r="O314" s="9">
        <v>12</v>
      </c>
      <c r="P314" s="9">
        <v>39</v>
      </c>
      <c r="Q314" s="20">
        <v>39.78260388432269</v>
      </c>
      <c r="R314" s="20">
        <v>53.656058722191794</v>
      </c>
      <c r="S314" s="20">
        <v>16.81948742642782</v>
      </c>
      <c r="T314" s="6">
        <v>8439.3247725600449</v>
      </c>
      <c r="U314" s="6">
        <v>940.09357543497606</v>
      </c>
      <c r="V314" s="6">
        <v>1344.3996679214088</v>
      </c>
      <c r="W314" s="6">
        <v>2277.8056176657537</v>
      </c>
      <c r="X314" s="6">
        <v>693.4386122750542</v>
      </c>
      <c r="Y314" s="6">
        <v>5063.7744501328043</v>
      </c>
      <c r="Z314" s="6">
        <v>2148.2606097534253</v>
      </c>
      <c r="AA314" s="6">
        <v>643.8727046663015</v>
      </c>
      <c r="AB314" s="6">
        <v>655.96000963068491</v>
      </c>
      <c r="AC314" s="6">
        <v>873.4972955050556</v>
      </c>
      <c r="AD314" s="6">
        <v>804.85539483972468</v>
      </c>
      <c r="AE314" s="6">
        <v>264.22390567808543</v>
      </c>
      <c r="AF314" s="6">
        <v>1505.5167280275459</v>
      </c>
      <c r="AG314" s="6">
        <v>256.230103709589</v>
      </c>
      <c r="AH314" s="6">
        <v>982.00995050958943</v>
      </c>
      <c r="AI314" s="6">
        <v>1645.2078674794523</v>
      </c>
      <c r="AJ314" s="6">
        <v>689.53288872328778</v>
      </c>
      <c r="AK314" s="6">
        <v>883.42313205168091</v>
      </c>
      <c r="AL314" s="6">
        <v>953.22714409815512</v>
      </c>
      <c r="AM314" s="6">
        <v>274.64927898006505</v>
      </c>
      <c r="AN314" s="6">
        <v>1461.6812552920176</v>
      </c>
      <c r="AO314" s="6">
        <v>16400.492482467351</v>
      </c>
      <c r="AP314" s="6">
        <v>8369.5200490149837</v>
      </c>
      <c r="AQ314" s="6">
        <v>8030.972433452368</v>
      </c>
      <c r="AR314" s="6">
        <v>2559.3955240522596</v>
      </c>
      <c r="AS314" s="6">
        <v>1416.4787915478041</v>
      </c>
      <c r="AT314" s="6">
        <v>1574.0488128858628</v>
      </c>
      <c r="AU314" s="6">
        <v>1652.0878572535853</v>
      </c>
      <c r="AV314" s="6">
        <v>7202.0109857395128</v>
      </c>
      <c r="AW314" s="6">
        <v>828.96144771285435</v>
      </c>
      <c r="AX314" s="27">
        <v>4.0759902246575352</v>
      </c>
      <c r="AY314" s="27">
        <v>4.6542469589041104</v>
      </c>
      <c r="AZ314">
        <v>190</v>
      </c>
      <c r="BA314" s="9">
        <v>6</v>
      </c>
      <c r="BB314" s="4">
        <v>85</v>
      </c>
      <c r="BC314" s="9">
        <v>6</v>
      </c>
      <c r="BD314" s="9">
        <v>3</v>
      </c>
      <c r="BE314" s="4">
        <v>105</v>
      </c>
      <c r="BF314" s="9">
        <v>6</v>
      </c>
      <c r="BG314" s="9">
        <v>9</v>
      </c>
      <c r="BH314" s="24">
        <v>456.95053036188176</v>
      </c>
      <c r="BI314" s="24">
        <v>277.5109422889808</v>
      </c>
      <c r="BJ314" s="9">
        <v>7</v>
      </c>
      <c r="BK314" s="30">
        <v>33.157044986301358</v>
      </c>
      <c r="BL314" s="15">
        <v>4.3153035704109595</v>
      </c>
      <c r="BM314" s="15">
        <v>6083.4045758454413</v>
      </c>
      <c r="BN314" s="36">
        <v>100</v>
      </c>
      <c r="BO314" s="9">
        <v>0</v>
      </c>
      <c r="BP314" s="20">
        <v>1.3201443917341735</v>
      </c>
      <c r="BQ314" s="20">
        <v>80.309724334523679</v>
      </c>
    </row>
    <row r="315" spans="1:69" x14ac:dyDescent="0.25">
      <c r="A315" s="43">
        <v>40869</v>
      </c>
      <c r="B315" s="17">
        <v>2011</v>
      </c>
      <c r="C315" s="4">
        <v>11</v>
      </c>
      <c r="D315" s="4">
        <v>3</v>
      </c>
      <c r="E315" s="5">
        <v>0.48</v>
      </c>
      <c r="F315" s="5">
        <v>0.48051948051948046</v>
      </c>
      <c r="G315" s="10">
        <v>1.3095890410958981</v>
      </c>
      <c r="H315" s="17">
        <v>57</v>
      </c>
      <c r="I315" s="9">
        <v>94</v>
      </c>
      <c r="J315" s="14">
        <v>1.6491228070175439</v>
      </c>
      <c r="K315" s="5">
        <v>0.2088888888888889</v>
      </c>
      <c r="L315" s="21">
        <v>104.16074920252062</v>
      </c>
      <c r="M315" s="9">
        <v>16</v>
      </c>
      <c r="N315" s="9">
        <v>20</v>
      </c>
      <c r="O315" s="9">
        <v>8</v>
      </c>
      <c r="P315" s="9">
        <v>25</v>
      </c>
      <c r="Q315" s="20">
        <v>39.393756931506857</v>
      </c>
      <c r="R315" s="20">
        <v>51.961096331506859</v>
      </c>
      <c r="S315" s="20">
        <v>18.416730850717812</v>
      </c>
      <c r="T315" s="6">
        <v>5937.1627045436753</v>
      </c>
      <c r="U315" s="6">
        <v>667.70857455968701</v>
      </c>
      <c r="V315" s="6">
        <v>950.3434737353208</v>
      </c>
      <c r="W315" s="6">
        <v>2227.926581654795</v>
      </c>
      <c r="X315" s="6">
        <v>481.64446144967781</v>
      </c>
      <c r="Y315" s="6">
        <v>2944.9567622635686</v>
      </c>
      <c r="Z315" s="6">
        <v>1418.1752495342469</v>
      </c>
      <c r="AA315" s="6">
        <v>415.68877065205487</v>
      </c>
      <c r="AB315" s="6">
        <v>460.41827126794533</v>
      </c>
      <c r="AC315" s="6">
        <v>590.63231290226634</v>
      </c>
      <c r="AD315" s="6">
        <v>852.17451256601578</v>
      </c>
      <c r="AE315" s="6">
        <v>174.69663378276078</v>
      </c>
      <c r="AF315" s="6">
        <v>676.77883220320427</v>
      </c>
      <c r="AG315" s="6">
        <v>162.47560260821916</v>
      </c>
      <c r="AH315" s="6">
        <v>630.23734671780835</v>
      </c>
      <c r="AI315" s="6">
        <v>1063.2542679452056</v>
      </c>
      <c r="AJ315" s="6">
        <v>452.04336078904117</v>
      </c>
      <c r="AK315" s="6">
        <v>617.35594088713719</v>
      </c>
      <c r="AL315" s="6">
        <v>987.34060777081254</v>
      </c>
      <c r="AM315" s="6">
        <v>177.37864772011113</v>
      </c>
      <c r="AN315" s="6">
        <v>525.93538168221357</v>
      </c>
      <c r="AO315" s="6">
        <v>11207.164148617883</v>
      </c>
      <c r="AP315" s="6">
        <v>7059.4931724688968</v>
      </c>
      <c r="AQ315" s="6">
        <v>4147.6709761489865</v>
      </c>
      <c r="AR315" s="6">
        <v>2493.1825972708725</v>
      </c>
      <c r="AS315" s="6">
        <v>1198.2287279294933</v>
      </c>
      <c r="AT315" s="6">
        <v>1477.9574446612723</v>
      </c>
      <c r="AU315" s="6">
        <v>1519.7915544957239</v>
      </c>
      <c r="AV315" s="6">
        <v>6689.1603243573618</v>
      </c>
      <c r="AW315" s="6">
        <v>-2541.4893482083753</v>
      </c>
      <c r="AX315" s="27">
        <v>4.2725720219178092</v>
      </c>
      <c r="AY315" s="27">
        <v>4.3119981780821925</v>
      </c>
      <c r="AZ315">
        <v>126</v>
      </c>
      <c r="BA315" s="9">
        <v>4</v>
      </c>
      <c r="BB315" s="4">
        <v>57</v>
      </c>
      <c r="BC315" s="9">
        <v>3</v>
      </c>
      <c r="BD315" s="9">
        <v>2</v>
      </c>
      <c r="BE315" s="4">
        <v>69</v>
      </c>
      <c r="BF315" s="9">
        <v>4</v>
      </c>
      <c r="BG315" s="9">
        <v>6</v>
      </c>
      <c r="BH315" s="24">
        <v>321.04513305612227</v>
      </c>
      <c r="BI315" s="24">
        <v>234.4207911958033</v>
      </c>
      <c r="BJ315" s="9">
        <v>5</v>
      </c>
      <c r="BK315" s="30">
        <v>33.92085334246574</v>
      </c>
      <c r="BL315" s="15">
        <v>4.3501044953424666</v>
      </c>
      <c r="BM315" s="15">
        <v>6061.9877798083216</v>
      </c>
      <c r="BN315" s="36">
        <v>100</v>
      </c>
      <c r="BO315" s="9">
        <v>0</v>
      </c>
      <c r="BP315" s="20">
        <v>0.68420972242212841</v>
      </c>
      <c r="BQ315" s="20">
        <v>41.476709761489865</v>
      </c>
    </row>
    <row r="316" spans="1:69" x14ac:dyDescent="0.25">
      <c r="A316" s="43">
        <v>40868</v>
      </c>
      <c r="B316" s="17">
        <v>2011</v>
      </c>
      <c r="C316" s="4">
        <v>11</v>
      </c>
      <c r="D316" s="4">
        <v>2</v>
      </c>
      <c r="E316" s="5">
        <v>0.48</v>
      </c>
      <c r="F316" s="5">
        <v>0.48051948051948046</v>
      </c>
      <c r="G316" s="10">
        <v>1.3068493150685008</v>
      </c>
      <c r="H316" s="17">
        <v>57</v>
      </c>
      <c r="I316" s="9">
        <v>95</v>
      </c>
      <c r="J316" s="14">
        <v>1.6666666666666667</v>
      </c>
      <c r="K316" s="5">
        <v>0.21111111111111111</v>
      </c>
      <c r="L316" s="21">
        <v>103.7488197724698</v>
      </c>
      <c r="M316" s="9">
        <v>17</v>
      </c>
      <c r="N316" s="9">
        <v>21</v>
      </c>
      <c r="O316" s="9">
        <v>8</v>
      </c>
      <c r="P316" s="9">
        <v>26</v>
      </c>
      <c r="Q316" s="20">
        <v>37.418862465753435</v>
      </c>
      <c r="R316" s="20">
        <v>50.904700471232893</v>
      </c>
      <c r="S316" s="20">
        <v>16.97723043287672</v>
      </c>
      <c r="T316" s="6">
        <v>5913.6827270307786</v>
      </c>
      <c r="U316" s="6">
        <v>641.42891835616433</v>
      </c>
      <c r="V316" s="6">
        <v>984.70249495864766</v>
      </c>
      <c r="W316" s="6">
        <v>2252.765335561644</v>
      </c>
      <c r="X316" s="6">
        <v>513.69973926507021</v>
      </c>
      <c r="Y316" s="6">
        <v>2803.9440756015811</v>
      </c>
      <c r="Z316" s="6">
        <v>1421.9167736986305</v>
      </c>
      <c r="AA316" s="6">
        <v>407.23760376986314</v>
      </c>
      <c r="AB316" s="6">
        <v>441.40799125479469</v>
      </c>
      <c r="AC316" s="6">
        <v>620.03473134240824</v>
      </c>
      <c r="AD316" s="6">
        <v>828.89366170675544</v>
      </c>
      <c r="AE316" s="6">
        <v>188.98760449050624</v>
      </c>
      <c r="AF316" s="6">
        <v>632.6463711836185</v>
      </c>
      <c r="AG316" s="6">
        <v>161.67714558904106</v>
      </c>
      <c r="AH316" s="6">
        <v>611.6181496986303</v>
      </c>
      <c r="AI316" s="6">
        <v>1068.1844845205478</v>
      </c>
      <c r="AJ316" s="6">
        <v>482.23611616438365</v>
      </c>
      <c r="AK316" s="6">
        <v>650.74000169510737</v>
      </c>
      <c r="AL316" s="6">
        <v>986.14982049756611</v>
      </c>
      <c r="AM316" s="6">
        <v>186.70868476342963</v>
      </c>
      <c r="AN316" s="6">
        <v>500.11738901649943</v>
      </c>
      <c r="AO316" s="6">
        <v>11149.389910082833</v>
      </c>
      <c r="AP316" s="6">
        <v>7212.6820742811342</v>
      </c>
      <c r="AQ316" s="6">
        <v>3936.7078358016993</v>
      </c>
      <c r="AR316" s="6">
        <v>2497.5649988396344</v>
      </c>
      <c r="AS316" s="6">
        <v>1195.8080915342355</v>
      </c>
      <c r="AT316" s="6">
        <v>1464.5424427159764</v>
      </c>
      <c r="AU316" s="6">
        <v>1533.6082410596823</v>
      </c>
      <c r="AV316" s="6">
        <v>6691.5237741495293</v>
      </c>
      <c r="AW316" s="6">
        <v>-2754.8159383478305</v>
      </c>
      <c r="AX316" s="27">
        <v>4.2146729424657545</v>
      </c>
      <c r="AY316" s="27">
        <v>4.4626887328767122</v>
      </c>
      <c r="AZ316">
        <v>129</v>
      </c>
      <c r="BA316" s="9">
        <v>4</v>
      </c>
      <c r="BB316" s="4">
        <v>57</v>
      </c>
      <c r="BC316" s="9">
        <v>4</v>
      </c>
      <c r="BD316" s="9">
        <v>2</v>
      </c>
      <c r="BE316" s="4">
        <v>72</v>
      </c>
      <c r="BF316" s="9">
        <v>4</v>
      </c>
      <c r="BG316" s="9">
        <v>6</v>
      </c>
      <c r="BH316" s="24">
        <v>394.85974418793285</v>
      </c>
      <c r="BI316" s="24">
        <v>227.48833299162087</v>
      </c>
      <c r="BJ316" s="9">
        <v>4</v>
      </c>
      <c r="BK316" s="30">
        <v>33.759921999999989</v>
      </c>
      <c r="BL316" s="15">
        <v>4.192736087671233</v>
      </c>
      <c r="BM316" s="15">
        <v>6065.8608168376732</v>
      </c>
      <c r="BN316" s="36">
        <v>100</v>
      </c>
      <c r="BO316" s="9">
        <v>0</v>
      </c>
      <c r="BP316" s="20">
        <v>0.64899409245826234</v>
      </c>
      <c r="BQ316" s="20">
        <v>39.36707835801699</v>
      </c>
    </row>
    <row r="317" spans="1:69" x14ac:dyDescent="0.25">
      <c r="A317" s="43">
        <v>40867</v>
      </c>
      <c r="B317" s="17">
        <v>2011</v>
      </c>
      <c r="C317" s="4">
        <v>11</v>
      </c>
      <c r="D317" s="4">
        <v>1</v>
      </c>
      <c r="E317" s="5">
        <v>0.48</v>
      </c>
      <c r="F317" s="5">
        <v>0.53246753246753253</v>
      </c>
      <c r="G317" s="10">
        <v>1.3041095890411034</v>
      </c>
      <c r="H317" s="17">
        <v>67</v>
      </c>
      <c r="I317" s="9">
        <v>105</v>
      </c>
      <c r="J317" s="14">
        <v>1.5671641791044777</v>
      </c>
      <c r="K317" s="5">
        <v>0.23333333333333334</v>
      </c>
      <c r="L317" s="21">
        <v>91.424222038145885</v>
      </c>
      <c r="M317" s="9">
        <v>18</v>
      </c>
      <c r="N317" s="9">
        <v>22</v>
      </c>
      <c r="O317" s="9">
        <v>8</v>
      </c>
      <c r="P317" s="9">
        <v>28</v>
      </c>
      <c r="Q317" s="20">
        <v>37.391028739726032</v>
      </c>
      <c r="R317" s="20">
        <v>59.458861479452061</v>
      </c>
      <c r="S317" s="20">
        <v>18.816684250684936</v>
      </c>
      <c r="T317" s="6">
        <v>6125.4228765557746</v>
      </c>
      <c r="U317" s="6">
        <v>741.82658186087917</v>
      </c>
      <c r="V317" s="6">
        <v>1107.4959521333285</v>
      </c>
      <c r="W317" s="6">
        <v>2334.203072087671</v>
      </c>
      <c r="X317" s="6">
        <v>526.63584073917093</v>
      </c>
      <c r="Y317" s="6">
        <v>2898.9145934564831</v>
      </c>
      <c r="Z317" s="6">
        <v>1495.6411495890413</v>
      </c>
      <c r="AA317" s="6">
        <v>475.67089183561649</v>
      </c>
      <c r="AB317" s="6">
        <v>526.86715901917819</v>
      </c>
      <c r="AC317" s="6">
        <v>641.23826430756048</v>
      </c>
      <c r="AD317" s="6">
        <v>798.13942182650339</v>
      </c>
      <c r="AE317" s="6">
        <v>196.79781370783454</v>
      </c>
      <c r="AF317" s="6">
        <v>862.00370060193734</v>
      </c>
      <c r="AG317" s="6">
        <v>195.4889240547945</v>
      </c>
      <c r="AH317" s="6">
        <v>685.02332317808236</v>
      </c>
      <c r="AI317" s="6">
        <v>1196.9739024657533</v>
      </c>
      <c r="AJ317" s="6">
        <v>549.38131989041108</v>
      </c>
      <c r="AK317" s="6">
        <v>665.24227850887848</v>
      </c>
      <c r="AL317" s="6">
        <v>919.16839267337912</v>
      </c>
      <c r="AM317" s="6">
        <v>214.33887675356152</v>
      </c>
      <c r="AN317" s="6">
        <v>828.11792165322242</v>
      </c>
      <c r="AO317" s="6">
        <v>11992.296128449532</v>
      </c>
      <c r="AP317" s="6">
        <v>7403.259912737888</v>
      </c>
      <c r="AQ317" s="6">
        <v>4589.0362157116433</v>
      </c>
      <c r="AR317" s="6">
        <v>2504.3973993046393</v>
      </c>
      <c r="AS317" s="6">
        <v>1212.8198282552353</v>
      </c>
      <c r="AT317" s="6">
        <v>1497.1878346035051</v>
      </c>
      <c r="AU317" s="6">
        <v>1561.6515434691507</v>
      </c>
      <c r="AV317" s="6">
        <v>6776.0566056325306</v>
      </c>
      <c r="AW317" s="6">
        <v>-2187.0203899208864</v>
      </c>
      <c r="AX317" s="27">
        <v>4.0500963616438357</v>
      </c>
      <c r="AY317" s="27">
        <v>4.6355602191780827</v>
      </c>
      <c r="AZ317">
        <v>143</v>
      </c>
      <c r="BA317" s="9">
        <v>5</v>
      </c>
      <c r="BB317" s="4">
        <v>67</v>
      </c>
      <c r="BC317" s="9">
        <v>4</v>
      </c>
      <c r="BD317" s="9">
        <v>3</v>
      </c>
      <c r="BE317" s="4">
        <v>76</v>
      </c>
      <c r="BF317" s="9">
        <v>4</v>
      </c>
      <c r="BG317" s="9">
        <v>6</v>
      </c>
      <c r="BH317" s="24">
        <v>414.6021500704656</v>
      </c>
      <c r="BI317" s="24">
        <v>215.28624997919715</v>
      </c>
      <c r="BJ317" s="9">
        <v>5</v>
      </c>
      <c r="BK317" s="30">
        <v>34.292733041095879</v>
      </c>
      <c r="BL317" s="15">
        <v>4.3672920547945209</v>
      </c>
      <c r="BM317" s="15">
        <v>6055.028806031265</v>
      </c>
      <c r="BN317" s="36">
        <v>100</v>
      </c>
      <c r="BO317" s="9">
        <v>1</v>
      </c>
      <c r="BP317" s="20">
        <v>0.75788842014105984</v>
      </c>
      <c r="BQ317" s="20">
        <v>45.890362157116435</v>
      </c>
    </row>
    <row r="318" spans="1:69" x14ac:dyDescent="0.25">
      <c r="A318" s="43">
        <v>40866</v>
      </c>
      <c r="B318" s="17">
        <v>2011</v>
      </c>
      <c r="C318" s="4">
        <v>11</v>
      </c>
      <c r="D318" s="4">
        <v>7</v>
      </c>
      <c r="E318" s="5">
        <v>0.48</v>
      </c>
      <c r="F318" s="5">
        <v>0.93506493506493504</v>
      </c>
      <c r="G318" s="10">
        <v>1.3013698630137061</v>
      </c>
      <c r="H318" s="17">
        <v>113</v>
      </c>
      <c r="I318" s="9">
        <v>182</v>
      </c>
      <c r="J318" s="14">
        <v>1.6106194690265487</v>
      </c>
      <c r="K318" s="5">
        <v>0.40444444444444444</v>
      </c>
      <c r="L318" s="21">
        <v>96.869573284758658</v>
      </c>
      <c r="M318" s="9">
        <v>32</v>
      </c>
      <c r="N318" s="9">
        <v>40</v>
      </c>
      <c r="O318" s="9">
        <v>16</v>
      </c>
      <c r="P318" s="9">
        <v>47</v>
      </c>
      <c r="Q318" s="20">
        <v>36.933201826484023</v>
      </c>
      <c r="R318" s="20">
        <v>52.021084931506863</v>
      </c>
      <c r="S318" s="20">
        <v>19.185447619935882</v>
      </c>
      <c r="T318" s="6">
        <v>10946.261781177729</v>
      </c>
      <c r="U318" s="6">
        <v>1225.4929272371469</v>
      </c>
      <c r="V318" s="6">
        <v>1880.0410788685285</v>
      </c>
      <c r="W318" s="6">
        <v>2293.3825989041097</v>
      </c>
      <c r="X318" s="6">
        <v>940.19451377334985</v>
      </c>
      <c r="Y318" s="6">
        <v>7058.1365168688862</v>
      </c>
      <c r="Z318" s="6">
        <v>2659.1905315068498</v>
      </c>
      <c r="AA318" s="6">
        <v>832.33735890410981</v>
      </c>
      <c r="AB318" s="6">
        <v>901.71603813698653</v>
      </c>
      <c r="AC318" s="6">
        <v>1191.4642155905879</v>
      </c>
      <c r="AD318" s="6">
        <v>810.5732897803274</v>
      </c>
      <c r="AE318" s="6">
        <v>345.25187651516745</v>
      </c>
      <c r="AF318" s="6">
        <v>2045.9545466618636</v>
      </c>
      <c r="AG318" s="6">
        <v>328.51009972602742</v>
      </c>
      <c r="AH318" s="6">
        <v>1195.7517676712334</v>
      </c>
      <c r="AI318" s="6">
        <v>2001.6887301369864</v>
      </c>
      <c r="AJ318" s="6">
        <v>924.58951890410992</v>
      </c>
      <c r="AK318" s="6">
        <v>1223.3866843875473</v>
      </c>
      <c r="AL318" s="6">
        <v>925.62044694627104</v>
      </c>
      <c r="AM318" s="6">
        <v>360.43727803302471</v>
      </c>
      <c r="AN318" s="6">
        <v>1941.0957070715142</v>
      </c>
      <c r="AO318" s="6">
        <v>21015.538753401179</v>
      </c>
      <c r="AP318" s="6">
        <v>9970.3519827989148</v>
      </c>
      <c r="AQ318" s="6">
        <v>11045.186770602264</v>
      </c>
      <c r="AR318" s="6">
        <v>2628.0171700769565</v>
      </c>
      <c r="AS318" s="6">
        <v>1661.6232597594624</v>
      </c>
      <c r="AT318" s="6">
        <v>1669.0024054047121</v>
      </c>
      <c r="AU318" s="6">
        <v>1759.864636719607</v>
      </c>
      <c r="AV318" s="6">
        <v>7718.5074719607383</v>
      </c>
      <c r="AW318" s="6">
        <v>3326.6792986415257</v>
      </c>
      <c r="AX318" s="27">
        <v>4.13583780821918</v>
      </c>
      <c r="AY318" s="27">
        <v>4.3155801369863021</v>
      </c>
      <c r="AZ318">
        <v>248</v>
      </c>
      <c r="BA318" s="9">
        <v>8</v>
      </c>
      <c r="BB318" s="4">
        <v>113</v>
      </c>
      <c r="BC318" s="9">
        <v>8</v>
      </c>
      <c r="BD318" s="9">
        <v>5</v>
      </c>
      <c r="BE318" s="4">
        <v>135</v>
      </c>
      <c r="BF318" s="9">
        <v>7</v>
      </c>
      <c r="BG318" s="9">
        <v>11</v>
      </c>
      <c r="BH318" s="24">
        <v>588.29235831944993</v>
      </c>
      <c r="BI318" s="24">
        <v>312.97191758481108</v>
      </c>
      <c r="BJ318" s="9">
        <v>10</v>
      </c>
      <c r="BK318" s="30">
        <v>31.918029452054785</v>
      </c>
      <c r="BL318" s="15">
        <v>4.3278463287671238</v>
      </c>
      <c r="BM318" s="15">
        <v>6131.990071692273</v>
      </c>
      <c r="BN318" s="36">
        <v>100</v>
      </c>
      <c r="BO318" s="9">
        <v>0</v>
      </c>
      <c r="BP318" s="20">
        <v>1.8012401588174904</v>
      </c>
      <c r="BQ318" s="20">
        <v>110.45186770602264</v>
      </c>
    </row>
    <row r="319" spans="1:69" x14ac:dyDescent="0.25">
      <c r="A319" s="43">
        <v>40865</v>
      </c>
      <c r="B319" s="17">
        <v>2011</v>
      </c>
      <c r="C319" s="4">
        <v>11</v>
      </c>
      <c r="D319" s="4">
        <v>6</v>
      </c>
      <c r="E319" s="5">
        <v>0.48</v>
      </c>
      <c r="F319" s="5">
        <v>1</v>
      </c>
      <c r="G319" s="10">
        <v>1.2986301369863087</v>
      </c>
      <c r="H319" s="17">
        <v>126</v>
      </c>
      <c r="I319" s="9">
        <v>199</v>
      </c>
      <c r="J319" s="14">
        <v>1.5793650793650793</v>
      </c>
      <c r="K319" s="5">
        <v>0.44222222222222224</v>
      </c>
      <c r="L319" s="21">
        <v>91.095916712328787</v>
      </c>
      <c r="M319" s="9">
        <v>35</v>
      </c>
      <c r="N319" s="9">
        <v>43</v>
      </c>
      <c r="O319" s="9">
        <v>17</v>
      </c>
      <c r="P319" s="9">
        <v>55</v>
      </c>
      <c r="Q319" s="20">
        <v>37.873911502634364</v>
      </c>
      <c r="R319" s="20">
        <v>52.764030716518931</v>
      </c>
      <c r="S319" s="20">
        <v>16.736386632567871</v>
      </c>
      <c r="T319" s="6">
        <v>11478.085505753426</v>
      </c>
      <c r="U319" s="6">
        <v>1368.9055561643838</v>
      </c>
      <c r="V319" s="6">
        <v>1947.3867739528764</v>
      </c>
      <c r="W319" s="6">
        <v>2234.4534755506847</v>
      </c>
      <c r="X319" s="6">
        <v>1044.4971577512329</v>
      </c>
      <c r="Y319" s="6">
        <v>7620.6536546630159</v>
      </c>
      <c r="Z319" s="6">
        <v>2954.1650972054804</v>
      </c>
      <c r="AA319" s="6">
        <v>896.98852218082186</v>
      </c>
      <c r="AB319" s="6">
        <v>920.50126479123298</v>
      </c>
      <c r="AC319" s="6">
        <v>1214.3414927670333</v>
      </c>
      <c r="AD319" s="6">
        <v>864.53045467130141</v>
      </c>
      <c r="AE319" s="6">
        <v>373.75252591268196</v>
      </c>
      <c r="AF319" s="6">
        <v>2319.0304108265182</v>
      </c>
      <c r="AG319" s="6">
        <v>348.59863055342464</v>
      </c>
      <c r="AH319" s="6">
        <v>1262.35002950137</v>
      </c>
      <c r="AI319" s="6">
        <v>2286.1672511232873</v>
      </c>
      <c r="AJ319" s="6">
        <v>1003.8132422136989</v>
      </c>
      <c r="AK319" s="6">
        <v>1300.471189465379</v>
      </c>
      <c r="AL319" s="6">
        <v>994.01664030847041</v>
      </c>
      <c r="AM319" s="6">
        <v>392.07547217822713</v>
      </c>
      <c r="AN319" s="6">
        <v>2214.3658514397043</v>
      </c>
      <c r="AO319" s="6">
        <v>22519.575099487123</v>
      </c>
      <c r="AP319" s="6">
        <v>10365.525182557887</v>
      </c>
      <c r="AQ319" s="6">
        <v>12154.04991692924</v>
      </c>
      <c r="AR319" s="6">
        <v>2636.7916967257324</v>
      </c>
      <c r="AS319" s="6">
        <v>1721.4796429057208</v>
      </c>
      <c r="AT319" s="6">
        <v>1731.6073131292653</v>
      </c>
      <c r="AU319" s="6">
        <v>1814.8064181985003</v>
      </c>
      <c r="AV319" s="6">
        <v>7904.6850709592181</v>
      </c>
      <c r="AW319" s="6">
        <v>4249.364845970018</v>
      </c>
      <c r="AX319" s="27">
        <v>3.9343802630136993</v>
      </c>
      <c r="AY319" s="27">
        <v>4.3330522739726032</v>
      </c>
      <c r="AZ319">
        <v>276</v>
      </c>
      <c r="BA319" s="9">
        <v>9</v>
      </c>
      <c r="BB319" s="4">
        <v>126</v>
      </c>
      <c r="BC319" s="9">
        <v>9</v>
      </c>
      <c r="BD319" s="9">
        <v>6</v>
      </c>
      <c r="BE319" s="4">
        <v>150</v>
      </c>
      <c r="BF319" s="9">
        <v>9</v>
      </c>
      <c r="BG319" s="9">
        <v>13</v>
      </c>
      <c r="BH319" s="24">
        <v>622.18302467318983</v>
      </c>
      <c r="BI319" s="24">
        <v>359.71825609148243</v>
      </c>
      <c r="BJ319" s="9">
        <v>10</v>
      </c>
      <c r="BK319" s="30">
        <v>32.120285917808204</v>
      </c>
      <c r="BL319" s="15">
        <v>4.4456154827397265</v>
      </c>
      <c r="BM319" s="15">
        <v>6202.4339279110427</v>
      </c>
      <c r="BN319" s="36">
        <v>100</v>
      </c>
      <c r="BO319" s="9">
        <v>0</v>
      </c>
      <c r="BP319" s="20">
        <v>1.9595613686807429</v>
      </c>
      <c r="BQ319" s="20">
        <v>121.5404991692924</v>
      </c>
    </row>
    <row r="320" spans="1:69" x14ac:dyDescent="0.25">
      <c r="A320" s="43">
        <v>40864</v>
      </c>
      <c r="B320" s="17">
        <v>2011</v>
      </c>
      <c r="C320" s="4">
        <v>11</v>
      </c>
      <c r="D320" s="4">
        <v>5</v>
      </c>
      <c r="E320" s="5">
        <v>0.48</v>
      </c>
      <c r="F320" s="5">
        <v>0.76623376623376616</v>
      </c>
      <c r="G320" s="10">
        <v>1.2958904109589113</v>
      </c>
      <c r="H320" s="17">
        <v>97</v>
      </c>
      <c r="I320" s="9">
        <v>154</v>
      </c>
      <c r="J320" s="14">
        <v>1.5876288659793814</v>
      </c>
      <c r="K320" s="5">
        <v>0.34222222222222221</v>
      </c>
      <c r="L320" s="21">
        <v>92.079933995968744</v>
      </c>
      <c r="M320" s="9">
        <v>27</v>
      </c>
      <c r="N320" s="9">
        <v>34</v>
      </c>
      <c r="O320" s="9">
        <v>14</v>
      </c>
      <c r="P320" s="9">
        <v>42</v>
      </c>
      <c r="Q320" s="20">
        <v>37.585293811812271</v>
      </c>
      <c r="R320" s="20">
        <v>46.846780905205485</v>
      </c>
      <c r="S320" s="20">
        <v>18.410489161643838</v>
      </c>
      <c r="T320" s="6">
        <v>8931.7535976089675</v>
      </c>
      <c r="U320" s="6">
        <v>986.65530756804878</v>
      </c>
      <c r="V320" s="6">
        <v>1593.8733744107592</v>
      </c>
      <c r="W320" s="6">
        <v>2266.0805180712327</v>
      </c>
      <c r="X320" s="6">
        <v>764.18173727743795</v>
      </c>
      <c r="Y320" s="6">
        <v>5294.2732754175877</v>
      </c>
      <c r="Z320" s="6">
        <v>2292.7029225205483</v>
      </c>
      <c r="AA320" s="6">
        <v>655.85493267287677</v>
      </c>
      <c r="AB320" s="6">
        <v>773.24054478904122</v>
      </c>
      <c r="AC320" s="6">
        <v>980.22923308993938</v>
      </c>
      <c r="AD320" s="6">
        <v>854.53929445000313</v>
      </c>
      <c r="AE320" s="6">
        <v>297.63602122109205</v>
      </c>
      <c r="AF320" s="6">
        <v>1589.3938512214318</v>
      </c>
      <c r="AG320" s="6">
        <v>271.69253723835618</v>
      </c>
      <c r="AH320" s="6">
        <v>975.79279395068522</v>
      </c>
      <c r="AI320" s="6">
        <v>1650.7461929863016</v>
      </c>
      <c r="AJ320" s="6">
        <v>814.06018139178093</v>
      </c>
      <c r="AK320" s="6">
        <v>1017.5538960020353</v>
      </c>
      <c r="AL320" s="6">
        <v>951.85423407758321</v>
      </c>
      <c r="AM320" s="6">
        <v>305.78228390486788</v>
      </c>
      <c r="AN320" s="6">
        <v>1437.1012915826377</v>
      </c>
      <c r="AO320" s="6">
        <v>17352.499010726606</v>
      </c>
      <c r="AP320" s="6">
        <v>9031.7305925049513</v>
      </c>
      <c r="AQ320" s="6">
        <v>8320.7684182216581</v>
      </c>
      <c r="AR320" s="6">
        <v>2581.472764510102</v>
      </c>
      <c r="AS320" s="6">
        <v>1452.39579435624</v>
      </c>
      <c r="AT320" s="6">
        <v>1596.146293290255</v>
      </c>
      <c r="AU320" s="6">
        <v>1695.5968981648391</v>
      </c>
      <c r="AV320" s="6">
        <v>7325.6117503214364</v>
      </c>
      <c r="AW320" s="6">
        <v>995.15666790021805</v>
      </c>
      <c r="AX320" s="27">
        <v>3.946276865753426</v>
      </c>
      <c r="AY320" s="27">
        <v>4.5769267739726027</v>
      </c>
      <c r="AZ320">
        <v>214</v>
      </c>
      <c r="BA320" s="9">
        <v>7</v>
      </c>
      <c r="BB320" s="4">
        <v>97</v>
      </c>
      <c r="BC320" s="9">
        <v>6</v>
      </c>
      <c r="BD320" s="9">
        <v>4</v>
      </c>
      <c r="BE320" s="4">
        <v>117</v>
      </c>
      <c r="BF320" s="9">
        <v>6</v>
      </c>
      <c r="BG320" s="9">
        <v>10</v>
      </c>
      <c r="BH320" s="24">
        <v>476.71501337726073</v>
      </c>
      <c r="BI320" s="24">
        <v>291.61087846304747</v>
      </c>
      <c r="BJ320" s="9">
        <v>8</v>
      </c>
      <c r="BK320" s="30">
        <v>31.496349739726018</v>
      </c>
      <c r="BL320" s="15">
        <v>4.283897454246576</v>
      </c>
      <c r="BM320" s="15">
        <v>6137.652258206901</v>
      </c>
      <c r="BN320" s="36">
        <v>100</v>
      </c>
      <c r="BO320" s="9">
        <v>0</v>
      </c>
      <c r="BP320" s="20">
        <v>1.355692383369492</v>
      </c>
      <c r="BQ320" s="20">
        <v>83.207684182216582</v>
      </c>
    </row>
    <row r="321" spans="1:69" x14ac:dyDescent="0.25">
      <c r="A321" s="43">
        <v>40863</v>
      </c>
      <c r="B321" s="17">
        <v>2011</v>
      </c>
      <c r="C321" s="4">
        <v>11</v>
      </c>
      <c r="D321" s="4">
        <v>4</v>
      </c>
      <c r="E321" s="5">
        <v>0.48</v>
      </c>
      <c r="F321" s="5">
        <v>0.68831168831168832</v>
      </c>
      <c r="G321" s="10">
        <v>1.293150684931514</v>
      </c>
      <c r="H321" s="17">
        <v>84</v>
      </c>
      <c r="I321" s="9">
        <v>137</v>
      </c>
      <c r="J321" s="14">
        <v>1.6309523809523809</v>
      </c>
      <c r="K321" s="5">
        <v>0.30444444444444446</v>
      </c>
      <c r="L321" s="21">
        <v>98.647473834345703</v>
      </c>
      <c r="M321" s="9">
        <v>24</v>
      </c>
      <c r="N321" s="9">
        <v>29</v>
      </c>
      <c r="O321" s="9">
        <v>12</v>
      </c>
      <c r="P321" s="9">
        <v>38</v>
      </c>
      <c r="Q321" s="20">
        <v>36.271728794003636</v>
      </c>
      <c r="R321" s="20">
        <v>47.57230796547946</v>
      </c>
      <c r="S321" s="20">
        <v>18.152505882999282</v>
      </c>
      <c r="T321" s="6">
        <v>8286.3878020850389</v>
      </c>
      <c r="U321" s="6">
        <v>903.57999285536391</v>
      </c>
      <c r="V321" s="6">
        <v>1423.4015637464649</v>
      </c>
      <c r="W321" s="6">
        <v>2155.0894627068492</v>
      </c>
      <c r="X321" s="6">
        <v>698.48994319211511</v>
      </c>
      <c r="Y321" s="6">
        <v>4912.9868252949736</v>
      </c>
      <c r="Z321" s="6">
        <v>1922.4016260821927</v>
      </c>
      <c r="AA321" s="6">
        <v>570.86769558575349</v>
      </c>
      <c r="AB321" s="6">
        <v>689.79522355397273</v>
      </c>
      <c r="AC321" s="6">
        <v>834.18307902216657</v>
      </c>
      <c r="AD321" s="6">
        <v>827.10966719727787</v>
      </c>
      <c r="AE321" s="6">
        <v>249.49713128122301</v>
      </c>
      <c r="AF321" s="6">
        <v>1272.2746677212517</v>
      </c>
      <c r="AG321" s="6">
        <v>232.70100243287666</v>
      </c>
      <c r="AH321" s="6">
        <v>898.97444015342489</v>
      </c>
      <c r="AI321" s="6">
        <v>1567.7029509041099</v>
      </c>
      <c r="AJ321" s="6">
        <v>712.36348668493179</v>
      </c>
      <c r="AK321" s="6">
        <v>905.94779711533511</v>
      </c>
      <c r="AL321" s="6">
        <v>929.71612188492611</v>
      </c>
      <c r="AM321" s="6">
        <v>262.40020475071526</v>
      </c>
      <c r="AN321" s="6">
        <v>1313.6777564243666</v>
      </c>
      <c r="AO321" s="6">
        <v>15784.774220337664</v>
      </c>
      <c r="AP321" s="6">
        <v>8285.8349708970745</v>
      </c>
      <c r="AQ321" s="6">
        <v>7498.939249440592</v>
      </c>
      <c r="AR321" s="6">
        <v>2542.9733613727526</v>
      </c>
      <c r="AS321" s="6">
        <v>1355.0401439053835</v>
      </c>
      <c r="AT321" s="6">
        <v>1575.6493093516765</v>
      </c>
      <c r="AU321" s="6">
        <v>1635.6187314158992</v>
      </c>
      <c r="AV321" s="6">
        <v>7109.2815460457114</v>
      </c>
      <c r="AW321" s="6">
        <v>389.6577033948779</v>
      </c>
      <c r="AX321" s="27">
        <v>4.1468505534246578</v>
      </c>
      <c r="AY321" s="27">
        <v>4.3901845479452062</v>
      </c>
      <c r="AZ321">
        <v>187</v>
      </c>
      <c r="BA321" s="9">
        <v>6</v>
      </c>
      <c r="BB321" s="4">
        <v>84</v>
      </c>
      <c r="BC321" s="9">
        <v>5</v>
      </c>
      <c r="BD321" s="9">
        <v>4</v>
      </c>
      <c r="BE321" s="4">
        <v>103</v>
      </c>
      <c r="BF321" s="9">
        <v>6</v>
      </c>
      <c r="BG321" s="9">
        <v>9</v>
      </c>
      <c r="BH321" s="24">
        <v>458.24796103343891</v>
      </c>
      <c r="BI321" s="24">
        <v>278.2703705098059</v>
      </c>
      <c r="BJ321" s="9">
        <v>7</v>
      </c>
      <c r="BK321" s="30">
        <v>33.285184876712314</v>
      </c>
      <c r="BL321" s="15">
        <v>4.2182578717808221</v>
      </c>
      <c r="BM321" s="15">
        <v>5946.2939408872553</v>
      </c>
      <c r="BN321" s="36">
        <v>100</v>
      </c>
      <c r="BO321" s="9">
        <v>0</v>
      </c>
      <c r="BP321" s="20">
        <v>1.2611114290662975</v>
      </c>
      <c r="BQ321" s="20">
        <v>74.989392494405919</v>
      </c>
    </row>
    <row r="322" spans="1:69" x14ac:dyDescent="0.25">
      <c r="A322" s="43">
        <v>40862</v>
      </c>
      <c r="B322" s="17">
        <v>2011</v>
      </c>
      <c r="C322" s="4">
        <v>11</v>
      </c>
      <c r="D322" s="4">
        <v>3</v>
      </c>
      <c r="E322" s="5">
        <v>0.48</v>
      </c>
      <c r="F322" s="5">
        <v>0.48051948051948046</v>
      </c>
      <c r="G322" s="10">
        <v>1.2904109589041166</v>
      </c>
      <c r="H322" s="17">
        <v>58</v>
      </c>
      <c r="I322" s="9">
        <v>97</v>
      </c>
      <c r="J322" s="14">
        <v>1.6724137931034482</v>
      </c>
      <c r="K322" s="5">
        <v>0.21555555555555556</v>
      </c>
      <c r="L322" s="21">
        <v>103.49783602917633</v>
      </c>
      <c r="M322" s="9">
        <v>17</v>
      </c>
      <c r="N322" s="9">
        <v>21</v>
      </c>
      <c r="O322" s="9">
        <v>8</v>
      </c>
      <c r="P322" s="9">
        <v>25</v>
      </c>
      <c r="Q322" s="20">
        <v>37.619032063446291</v>
      </c>
      <c r="R322" s="20">
        <v>54.952845327123299</v>
      </c>
      <c r="S322" s="20">
        <v>19.252844003243837</v>
      </c>
      <c r="T322" s="6">
        <v>6002.8744896922271</v>
      </c>
      <c r="U322" s="6">
        <v>609.01502576765711</v>
      </c>
      <c r="V322" s="6">
        <v>979.01397675334613</v>
      </c>
      <c r="W322" s="6">
        <v>2177.6622474082187</v>
      </c>
      <c r="X322" s="6">
        <v>485.17055653231796</v>
      </c>
      <c r="Y322" s="6">
        <v>2970.0427347660006</v>
      </c>
      <c r="Z322" s="6">
        <v>1429.5232184109591</v>
      </c>
      <c r="AA322" s="6">
        <v>439.62276261698639</v>
      </c>
      <c r="AB322" s="6">
        <v>481.32110008109595</v>
      </c>
      <c r="AC322" s="6">
        <v>594.36901091812626</v>
      </c>
      <c r="AD322" s="6">
        <v>818.78102303316041</v>
      </c>
      <c r="AE322" s="6">
        <v>182.86302407412705</v>
      </c>
      <c r="AF322" s="6">
        <v>754.45402308362782</v>
      </c>
      <c r="AG322" s="6">
        <v>175.10449354520549</v>
      </c>
      <c r="AH322" s="6">
        <v>664.17759210958934</v>
      </c>
      <c r="AI322" s="6">
        <v>1042.9417809589042</v>
      </c>
      <c r="AJ322" s="6">
        <v>502.36306165479459</v>
      </c>
      <c r="AK322" s="6">
        <v>659.53769646603678</v>
      </c>
      <c r="AL322" s="6">
        <v>987.58585736537452</v>
      </c>
      <c r="AM322" s="6">
        <v>190.83753056325008</v>
      </c>
      <c r="AN322" s="6">
        <v>546.62584387383208</v>
      </c>
      <c r="AO322" s="6">
        <v>11346.943524837417</v>
      </c>
      <c r="AP322" s="6">
        <v>7075.8209231139581</v>
      </c>
      <c r="AQ322" s="6">
        <v>4271.1226017234603</v>
      </c>
      <c r="AR322" s="6">
        <v>2489.8276829571191</v>
      </c>
      <c r="AS322" s="6">
        <v>1158.2225991938096</v>
      </c>
      <c r="AT322" s="6">
        <v>1469.1966753357749</v>
      </c>
      <c r="AU322" s="6">
        <v>1526.6400391477732</v>
      </c>
      <c r="AV322" s="6">
        <v>6643.8869966344773</v>
      </c>
      <c r="AW322" s="6">
        <v>-2372.7643949110179</v>
      </c>
      <c r="AX322" s="27">
        <v>4.1874314958904106</v>
      </c>
      <c r="AY322" s="27">
        <v>4.2212219383561651</v>
      </c>
      <c r="AZ322">
        <v>129</v>
      </c>
      <c r="BA322" s="9">
        <v>4</v>
      </c>
      <c r="BB322" s="4">
        <v>58</v>
      </c>
      <c r="BC322" s="9">
        <v>3</v>
      </c>
      <c r="BD322" s="9">
        <v>2</v>
      </c>
      <c r="BE322" s="4">
        <v>71</v>
      </c>
      <c r="BF322" s="9">
        <v>4</v>
      </c>
      <c r="BG322" s="9">
        <v>5</v>
      </c>
      <c r="BH322" s="24">
        <v>313.95230868050709</v>
      </c>
      <c r="BI322" s="24">
        <v>202.31151439758767</v>
      </c>
      <c r="BJ322" s="9">
        <v>4</v>
      </c>
      <c r="BK322" s="30">
        <v>31.570324589041086</v>
      </c>
      <c r="BL322" s="15">
        <v>4.4189842279452058</v>
      </c>
      <c r="BM322" s="15">
        <v>5975.8912741724489</v>
      </c>
      <c r="BN322" s="36">
        <v>100</v>
      </c>
      <c r="BO322" s="9">
        <v>0</v>
      </c>
      <c r="BP322" s="20">
        <v>0.71472562096018599</v>
      </c>
      <c r="BQ322" s="20">
        <v>42.711226017234601</v>
      </c>
    </row>
    <row r="323" spans="1:69" x14ac:dyDescent="0.25">
      <c r="A323" s="43">
        <v>40861</v>
      </c>
      <c r="B323" s="17">
        <v>2011</v>
      </c>
      <c r="C323" s="4">
        <v>11</v>
      </c>
      <c r="D323" s="4">
        <v>2</v>
      </c>
      <c r="E323" s="5">
        <v>0.48</v>
      </c>
      <c r="F323" s="5">
        <v>0.48051948051948046</v>
      </c>
      <c r="G323" s="10">
        <v>1.2876712328767193</v>
      </c>
      <c r="H323" s="17">
        <v>56</v>
      </c>
      <c r="I323" s="9">
        <v>89</v>
      </c>
      <c r="J323" s="14">
        <v>1.5892857142857142</v>
      </c>
      <c r="K323" s="5">
        <v>0.19777777777777777</v>
      </c>
      <c r="L323" s="21">
        <v>97.534884997585579</v>
      </c>
      <c r="M323" s="9">
        <v>15</v>
      </c>
      <c r="N323" s="9">
        <v>19</v>
      </c>
      <c r="O323" s="9">
        <v>8</v>
      </c>
      <c r="P323" s="9">
        <v>25</v>
      </c>
      <c r="Q323" s="20">
        <v>39.151187493956499</v>
      </c>
      <c r="R323" s="20">
        <v>47.993908721917812</v>
      </c>
      <c r="S323" s="20">
        <v>17.577229498520552</v>
      </c>
      <c r="T323" s="6">
        <v>5461.9535598647926</v>
      </c>
      <c r="U323" s="6">
        <v>665.10691307596539</v>
      </c>
      <c r="V323" s="6">
        <v>981.98969582465736</v>
      </c>
      <c r="W323" s="6">
        <v>2265.8785190136982</v>
      </c>
      <c r="X323" s="6">
        <v>485.67437175733841</v>
      </c>
      <c r="Y323" s="6">
        <v>2393.5178863450637</v>
      </c>
      <c r="Z323" s="6">
        <v>1331.140374794521</v>
      </c>
      <c r="AA323" s="6">
        <v>383.9512697753425</v>
      </c>
      <c r="AB323" s="6">
        <v>439.43073746301377</v>
      </c>
      <c r="AC323" s="6">
        <v>591.38992445766905</v>
      </c>
      <c r="AD323" s="6">
        <v>802.14905196920654</v>
      </c>
      <c r="AE323" s="6">
        <v>183.59058352646755</v>
      </c>
      <c r="AF323" s="6">
        <v>577.3928220795342</v>
      </c>
      <c r="AG323" s="6">
        <v>154.81627052054796</v>
      </c>
      <c r="AH323" s="6">
        <v>575.63042542465757</v>
      </c>
      <c r="AI323" s="6">
        <v>943.0175926027398</v>
      </c>
      <c r="AJ323" s="6">
        <v>434.38000306849318</v>
      </c>
      <c r="AK323" s="6">
        <v>647.56546937523467</v>
      </c>
      <c r="AL323" s="6">
        <v>978.77925613731861</v>
      </c>
      <c r="AM323" s="6">
        <v>177.59663010837434</v>
      </c>
      <c r="AN323" s="6">
        <v>303.90293599551092</v>
      </c>
      <c r="AO323" s="6">
        <v>10389.427146590075</v>
      </c>
      <c r="AP323" s="6">
        <v>7114.6135021699656</v>
      </c>
      <c r="AQ323" s="6">
        <v>3274.8136444201091</v>
      </c>
      <c r="AR323" s="6">
        <v>2492.2155269744144</v>
      </c>
      <c r="AS323" s="6">
        <v>1181.7513998903332</v>
      </c>
      <c r="AT323" s="6">
        <v>1473.6560859230167</v>
      </c>
      <c r="AU323" s="6">
        <v>1530.8838215796434</v>
      </c>
      <c r="AV323" s="6">
        <v>6678.5068343674075</v>
      </c>
      <c r="AW323" s="6">
        <v>-3403.6931899472984</v>
      </c>
      <c r="AX323" s="27">
        <v>4.2198021369863019</v>
      </c>
      <c r="AY323" s="27">
        <v>4.571577397260274</v>
      </c>
      <c r="AZ323">
        <v>123</v>
      </c>
      <c r="BA323" s="9">
        <v>4</v>
      </c>
      <c r="BB323" s="4">
        <v>56</v>
      </c>
      <c r="BC323" s="9">
        <v>3</v>
      </c>
      <c r="BD323" s="9">
        <v>2</v>
      </c>
      <c r="BE323" s="4">
        <v>67</v>
      </c>
      <c r="BF323" s="9">
        <v>4</v>
      </c>
      <c r="BG323" s="9">
        <v>5</v>
      </c>
      <c r="BH323" s="24">
        <v>333.35201666032981</v>
      </c>
      <c r="BI323" s="24">
        <v>211.85322447134462</v>
      </c>
      <c r="BJ323" s="9">
        <v>5</v>
      </c>
      <c r="BK323" s="30">
        <v>31.574262328767112</v>
      </c>
      <c r="BL323" s="15">
        <v>4.2660156273972607</v>
      </c>
      <c r="BM323" s="15">
        <v>6040.5792486997543</v>
      </c>
      <c r="BN323" s="36">
        <v>100</v>
      </c>
      <c r="BO323" s="9">
        <v>0</v>
      </c>
      <c r="BP323" s="20">
        <v>0.54213569752023671</v>
      </c>
      <c r="BQ323" s="20">
        <v>32.748136444201094</v>
      </c>
    </row>
    <row r="324" spans="1:69" x14ac:dyDescent="0.25">
      <c r="A324" s="43">
        <v>40860</v>
      </c>
      <c r="B324" s="17">
        <v>2011</v>
      </c>
      <c r="C324" s="4">
        <v>11</v>
      </c>
      <c r="D324" s="4">
        <v>1</v>
      </c>
      <c r="E324" s="5">
        <v>0.48</v>
      </c>
      <c r="F324" s="5">
        <v>0.53246753246753253</v>
      </c>
      <c r="G324" s="10">
        <v>1.2849315068493219</v>
      </c>
      <c r="H324" s="17">
        <v>65</v>
      </c>
      <c r="I324" s="9">
        <v>106</v>
      </c>
      <c r="J324" s="14">
        <v>1.6307692307692307</v>
      </c>
      <c r="K324" s="5">
        <v>0.23555555555555555</v>
      </c>
      <c r="L324" s="21">
        <v>95.16517152458502</v>
      </c>
      <c r="M324" s="9">
        <v>18</v>
      </c>
      <c r="N324" s="9">
        <v>22</v>
      </c>
      <c r="O324" s="9">
        <v>9</v>
      </c>
      <c r="P324" s="9">
        <v>28</v>
      </c>
      <c r="Q324" s="20">
        <v>38.694783649315077</v>
      </c>
      <c r="R324" s="20">
        <v>53.470574018630145</v>
      </c>
      <c r="S324" s="20">
        <v>18.342607510919773</v>
      </c>
      <c r="T324" s="6">
        <v>6185.7361490980265</v>
      </c>
      <c r="U324" s="6">
        <v>696.60439267034371</v>
      </c>
      <c r="V324" s="6">
        <v>1081.6644804292475</v>
      </c>
      <c r="W324" s="6">
        <v>2261.2840907178083</v>
      </c>
      <c r="X324" s="6">
        <v>530.54220359047861</v>
      </c>
      <c r="Y324" s="6">
        <v>3008.8497670308357</v>
      </c>
      <c r="Z324" s="6">
        <v>1547.791345972603</v>
      </c>
      <c r="AA324" s="6">
        <v>481.23516616767131</v>
      </c>
      <c r="AB324" s="6">
        <v>513.59301030575364</v>
      </c>
      <c r="AC324" s="6">
        <v>663.32166498351194</v>
      </c>
      <c r="AD324" s="6">
        <v>846.13415562772605</v>
      </c>
      <c r="AE324" s="6">
        <v>192.41872978174092</v>
      </c>
      <c r="AF324" s="6">
        <v>840.7449720530492</v>
      </c>
      <c r="AG324" s="6">
        <v>196.63567811506849</v>
      </c>
      <c r="AH324" s="6">
        <v>686.23260195068497</v>
      </c>
      <c r="AI324" s="6">
        <v>1121.9331863013699</v>
      </c>
      <c r="AJ324" s="6">
        <v>555.8140121424658</v>
      </c>
      <c r="AK324" s="6">
        <v>668.00892456369877</v>
      </c>
      <c r="AL324" s="6">
        <v>933.80492540205682</v>
      </c>
      <c r="AM324" s="6">
        <v>199.48802751386779</v>
      </c>
      <c r="AN324" s="6">
        <v>759.31360102996587</v>
      </c>
      <c r="AO324" s="6">
        <v>11985.575542723987</v>
      </c>
      <c r="AP324" s="6">
        <v>7376.6672026101369</v>
      </c>
      <c r="AQ324" s="6">
        <v>4608.9083401138505</v>
      </c>
      <c r="AR324" s="6">
        <v>2514.3768522956079</v>
      </c>
      <c r="AS324" s="6">
        <v>1208.4342115356378</v>
      </c>
      <c r="AT324" s="6">
        <v>1491.9118384457511</v>
      </c>
      <c r="AU324" s="6">
        <v>1548.0295670596768</v>
      </c>
      <c r="AV324" s="6">
        <v>6762.752469336674</v>
      </c>
      <c r="AW324" s="6">
        <v>-2153.8441292228235</v>
      </c>
      <c r="AX324" s="27">
        <v>4.2685677369863022</v>
      </c>
      <c r="AY324" s="27">
        <v>4.3271768835616431</v>
      </c>
      <c r="AZ324">
        <v>142</v>
      </c>
      <c r="BA324" s="9">
        <v>5</v>
      </c>
      <c r="BB324" s="4">
        <v>65</v>
      </c>
      <c r="BC324" s="9">
        <v>4</v>
      </c>
      <c r="BD324" s="9">
        <v>2</v>
      </c>
      <c r="BE324" s="4">
        <v>77</v>
      </c>
      <c r="BF324" s="9">
        <v>5</v>
      </c>
      <c r="BG324" s="9">
        <v>6</v>
      </c>
      <c r="BH324" s="24">
        <v>357.55299459115702</v>
      </c>
      <c r="BI324" s="24">
        <v>243.12493577042557</v>
      </c>
      <c r="BJ324" s="9">
        <v>5</v>
      </c>
      <c r="BK324" s="30">
        <v>32.63631776712328</v>
      </c>
      <c r="BL324" s="15">
        <v>4.331372046027397</v>
      </c>
      <c r="BM324" s="15">
        <v>6052.7246535840777</v>
      </c>
      <c r="BN324" s="36">
        <v>100</v>
      </c>
      <c r="BO324" s="9">
        <v>0</v>
      </c>
      <c r="BP324" s="20">
        <v>0.7614601033246603</v>
      </c>
      <c r="BQ324" s="20">
        <v>46.089083401138502</v>
      </c>
    </row>
    <row r="325" spans="1:69" x14ac:dyDescent="0.25">
      <c r="A325" s="43">
        <v>40859</v>
      </c>
      <c r="B325" s="17">
        <v>2011</v>
      </c>
      <c r="C325" s="4">
        <v>11</v>
      </c>
      <c r="D325" s="4">
        <v>7</v>
      </c>
      <c r="E325" s="5">
        <v>0.48</v>
      </c>
      <c r="F325" s="5">
        <v>0.93506493506493504</v>
      </c>
      <c r="G325" s="10">
        <v>1.2821917808219245</v>
      </c>
      <c r="H325" s="17">
        <v>109</v>
      </c>
      <c r="I325" s="9">
        <v>181</v>
      </c>
      <c r="J325" s="14">
        <v>1.6605504587155964</v>
      </c>
      <c r="K325" s="5">
        <v>0.4022222222222222</v>
      </c>
      <c r="L325" s="21">
        <v>103.03710409372457</v>
      </c>
      <c r="M325" s="9">
        <v>33</v>
      </c>
      <c r="N325" s="9">
        <v>38</v>
      </c>
      <c r="O325" s="9">
        <v>16</v>
      </c>
      <c r="P325" s="9">
        <v>50</v>
      </c>
      <c r="Q325" s="20">
        <v>36.16986327300792</v>
      </c>
      <c r="R325" s="20">
        <v>48.201793349178089</v>
      </c>
      <c r="S325" s="20">
        <v>17.345709787857537</v>
      </c>
      <c r="T325" s="6">
        <v>11231.044346215978</v>
      </c>
      <c r="U325" s="6">
        <v>1264.1263713645262</v>
      </c>
      <c r="V325" s="6">
        <v>1836.5709102463472</v>
      </c>
      <c r="W325" s="6">
        <v>2166.1507165808216</v>
      </c>
      <c r="X325" s="6">
        <v>990.23588707785802</v>
      </c>
      <c r="Y325" s="6">
        <v>7502.2132036754765</v>
      </c>
      <c r="Z325" s="6">
        <v>2568.0602923835622</v>
      </c>
      <c r="AA325" s="6">
        <v>771.22869358684943</v>
      </c>
      <c r="AB325" s="6">
        <v>867.28548939287691</v>
      </c>
      <c r="AC325" s="6">
        <v>1170.7326090392198</v>
      </c>
      <c r="AD325" s="6">
        <v>791.30705355439852</v>
      </c>
      <c r="AE325" s="6">
        <v>357.62516860437228</v>
      </c>
      <c r="AF325" s="6">
        <v>1886.9096441652985</v>
      </c>
      <c r="AG325" s="6">
        <v>313.90367631780816</v>
      </c>
      <c r="AH325" s="6">
        <v>1217.394233512329</v>
      </c>
      <c r="AI325" s="6">
        <v>2018.54496679452</v>
      </c>
      <c r="AJ325" s="6">
        <v>949.89307791780823</v>
      </c>
      <c r="AK325" s="6">
        <v>1231.920422034756</v>
      </c>
      <c r="AL325" s="6">
        <v>913.5953320300523</v>
      </c>
      <c r="AM325" s="6">
        <v>347.78695576105895</v>
      </c>
      <c r="AN325" s="6">
        <v>2006.433244716598</v>
      </c>
      <c r="AO325" s="6">
        <v>21201.481147486258</v>
      </c>
      <c r="AP325" s="6">
        <v>9805.9250549288845</v>
      </c>
      <c r="AQ325" s="6">
        <v>11395.556092557374</v>
      </c>
      <c r="AR325" s="6">
        <v>2633.1241932919343</v>
      </c>
      <c r="AS325" s="6">
        <v>1593.1337221137635</v>
      </c>
      <c r="AT325" s="6">
        <v>1701.3808688239394</v>
      </c>
      <c r="AU325" s="6">
        <v>1791.8106212678567</v>
      </c>
      <c r="AV325" s="6">
        <v>7719.4494054974939</v>
      </c>
      <c r="AW325" s="6">
        <v>3676.1066870598797</v>
      </c>
      <c r="AX325" s="27">
        <v>4.071321764383562</v>
      </c>
      <c r="AY325" s="27">
        <v>4.4555869589041102</v>
      </c>
      <c r="AZ325">
        <v>246</v>
      </c>
      <c r="BA325" s="9">
        <v>8</v>
      </c>
      <c r="BB325" s="4">
        <v>109</v>
      </c>
      <c r="BC325" s="9">
        <v>6</v>
      </c>
      <c r="BD325" s="9">
        <v>5</v>
      </c>
      <c r="BE325" s="4">
        <v>137</v>
      </c>
      <c r="BF325" s="9">
        <v>8</v>
      </c>
      <c r="BG325" s="9">
        <v>11</v>
      </c>
      <c r="BH325" s="24">
        <v>503.87644635738798</v>
      </c>
      <c r="BI325" s="24">
        <v>321.70534155300601</v>
      </c>
      <c r="BJ325" s="9">
        <v>8</v>
      </c>
      <c r="BK325" s="30">
        <v>34.326972821917799</v>
      </c>
      <c r="BL325" s="15">
        <v>4.1827823298630138</v>
      </c>
      <c r="BM325" s="15">
        <v>5977.5524567988195</v>
      </c>
      <c r="BN325" s="36">
        <v>101</v>
      </c>
      <c r="BO325" s="9">
        <v>0</v>
      </c>
      <c r="BP325" s="20">
        <v>1.9063916502474454</v>
      </c>
      <c r="BQ325" s="20">
        <v>112.82728804512251</v>
      </c>
    </row>
    <row r="326" spans="1:69" x14ac:dyDescent="0.25">
      <c r="A326" s="43">
        <v>40858</v>
      </c>
      <c r="B326" s="17">
        <v>2011</v>
      </c>
      <c r="C326" s="4">
        <v>11</v>
      </c>
      <c r="D326" s="4">
        <v>6</v>
      </c>
      <c r="E326" s="5">
        <v>0.48</v>
      </c>
      <c r="F326" s="5">
        <v>1</v>
      </c>
      <c r="G326" s="10">
        <v>1.2794520547945272</v>
      </c>
      <c r="H326" s="17">
        <v>117</v>
      </c>
      <c r="I326" s="9">
        <v>197</v>
      </c>
      <c r="J326" s="14">
        <v>1.6837606837606838</v>
      </c>
      <c r="K326" s="5">
        <v>0.43777777777777777</v>
      </c>
      <c r="L326" s="21">
        <v>100.40050781875658</v>
      </c>
      <c r="M326" s="9">
        <v>36</v>
      </c>
      <c r="N326" s="9">
        <v>41</v>
      </c>
      <c r="O326" s="9">
        <v>16</v>
      </c>
      <c r="P326" s="9">
        <v>50</v>
      </c>
      <c r="Q326" s="20">
        <v>36.822959342465758</v>
      </c>
      <c r="R326" s="20">
        <v>52.993081390684942</v>
      </c>
      <c r="S326" s="20">
        <v>18.116658793380829</v>
      </c>
      <c r="T326" s="6">
        <v>11746.85941479452</v>
      </c>
      <c r="U326" s="6">
        <v>1371.6564558904111</v>
      </c>
      <c r="V326" s="6">
        <v>2002.9696389961641</v>
      </c>
      <c r="W326" s="6">
        <v>2353.9496311232883</v>
      </c>
      <c r="X326" s="6">
        <v>981.03545351013679</v>
      </c>
      <c r="Y326" s="6">
        <v>7780.5611470553422</v>
      </c>
      <c r="Z326" s="6">
        <v>2835.3678693698635</v>
      </c>
      <c r="AA326" s="6">
        <v>847.88930225095908</v>
      </c>
      <c r="AB326" s="6">
        <v>905.83293966904137</v>
      </c>
      <c r="AC326" s="6">
        <v>1300.7601723414391</v>
      </c>
      <c r="AD326" s="6">
        <v>810.38062194455006</v>
      </c>
      <c r="AE326" s="6">
        <v>376.44558988655098</v>
      </c>
      <c r="AF326" s="6">
        <v>2101.5037271173237</v>
      </c>
      <c r="AG326" s="6">
        <v>353.56369364383556</v>
      </c>
      <c r="AH326" s="6">
        <v>1339.3054563945207</v>
      </c>
      <c r="AI326" s="6">
        <v>2098.1577940821912</v>
      </c>
      <c r="AJ326" s="6">
        <v>989.02402454794537</v>
      </c>
      <c r="AK326" s="6">
        <v>1265.0269025013188</v>
      </c>
      <c r="AL326" s="6">
        <v>951.43275681382488</v>
      </c>
      <c r="AM326" s="6">
        <v>376.21785518544976</v>
      </c>
      <c r="AN326" s="6">
        <v>2187.3734541678991</v>
      </c>
      <c r="AO326" s="6">
        <v>22487.656950643293</v>
      </c>
      <c r="AP326" s="6">
        <v>10418.218622302724</v>
      </c>
      <c r="AQ326" s="6">
        <v>12069.438328340564</v>
      </c>
      <c r="AR326" s="6">
        <v>2639.4899516332443</v>
      </c>
      <c r="AS326" s="6">
        <v>1726.2281573059151</v>
      </c>
      <c r="AT326" s="6">
        <v>1728.0598269117995</v>
      </c>
      <c r="AU326" s="6">
        <v>1806.9274924336569</v>
      </c>
      <c r="AV326" s="6">
        <v>7900.7054282846166</v>
      </c>
      <c r="AW326" s="6">
        <v>4168.732900055953</v>
      </c>
      <c r="AX326" s="27">
        <v>4.2225823561643843</v>
      </c>
      <c r="AY326" s="27">
        <v>4.4508537191780819</v>
      </c>
      <c r="AZ326">
        <v>260</v>
      </c>
      <c r="BA326" s="9">
        <v>9</v>
      </c>
      <c r="BB326" s="4">
        <v>117</v>
      </c>
      <c r="BC326" s="9">
        <v>7</v>
      </c>
      <c r="BD326" s="9">
        <v>5</v>
      </c>
      <c r="BE326" s="4">
        <v>143</v>
      </c>
      <c r="BF326" s="9">
        <v>9</v>
      </c>
      <c r="BG326" s="9">
        <v>12</v>
      </c>
      <c r="BH326" s="24">
        <v>547.48253575688091</v>
      </c>
      <c r="BI326" s="24">
        <v>365.30988858477861</v>
      </c>
      <c r="BJ326" s="9">
        <v>9</v>
      </c>
      <c r="BK326" s="30">
        <v>32.64445713698629</v>
      </c>
      <c r="BL326" s="15">
        <v>4.518830416438357</v>
      </c>
      <c r="BM326" s="15">
        <v>6227.3549711882588</v>
      </c>
      <c r="BN326" s="36">
        <v>101</v>
      </c>
      <c r="BO326" s="9">
        <v>0</v>
      </c>
      <c r="BP326" s="20">
        <v>1.9381323827181094</v>
      </c>
      <c r="BQ326" s="20">
        <v>119.49938938951054</v>
      </c>
    </row>
    <row r="327" spans="1:69" x14ac:dyDescent="0.25">
      <c r="A327" s="43">
        <v>40857</v>
      </c>
      <c r="B327" s="17">
        <v>2011</v>
      </c>
      <c r="C327" s="4">
        <v>11</v>
      </c>
      <c r="D327" s="4">
        <v>5</v>
      </c>
      <c r="E327" s="5">
        <v>0.48</v>
      </c>
      <c r="F327" s="5">
        <v>0.76623376623376616</v>
      </c>
      <c r="G327" s="10">
        <v>1.2767123287671298</v>
      </c>
      <c r="H327" s="17">
        <v>95</v>
      </c>
      <c r="I327" s="9">
        <v>162</v>
      </c>
      <c r="J327" s="14">
        <v>1.7052631578947368</v>
      </c>
      <c r="K327" s="5">
        <v>0.36</v>
      </c>
      <c r="L327" s="21">
        <v>98.11480390220882</v>
      </c>
      <c r="M327" s="9">
        <v>29</v>
      </c>
      <c r="N327" s="9">
        <v>36</v>
      </c>
      <c r="O327" s="9">
        <v>14</v>
      </c>
      <c r="P327" s="9">
        <v>45</v>
      </c>
      <c r="Q327" s="20">
        <v>37.591060400421505</v>
      </c>
      <c r="R327" s="20">
        <v>48.589860385127217</v>
      </c>
      <c r="S327" s="20">
        <v>17.454695059726028</v>
      </c>
      <c r="T327" s="6">
        <v>9320.9063707098376</v>
      </c>
      <c r="U327" s="6">
        <v>1064.0991160861058</v>
      </c>
      <c r="V327" s="6">
        <v>1584.8588572883684</v>
      </c>
      <c r="W327" s="6">
        <v>2367.4597497863019</v>
      </c>
      <c r="X327" s="6">
        <v>768.23179525966179</v>
      </c>
      <c r="Y327" s="6">
        <v>5664.4550844616115</v>
      </c>
      <c r="Z327" s="6">
        <v>2443.4189260273979</v>
      </c>
      <c r="AA327" s="6">
        <v>680.25804539178102</v>
      </c>
      <c r="AB327" s="6">
        <v>785.46127768767133</v>
      </c>
      <c r="AC327" s="6">
        <v>925.93533196559213</v>
      </c>
      <c r="AD327" s="6">
        <v>864.32495547351027</v>
      </c>
      <c r="AE327" s="6">
        <v>282.39422368841196</v>
      </c>
      <c r="AF327" s="6">
        <v>1836.4837379793355</v>
      </c>
      <c r="AG327" s="6">
        <v>278.66503943013703</v>
      </c>
      <c r="AH327" s="6">
        <v>1099.1175883397261</v>
      </c>
      <c r="AI327" s="6">
        <v>1732.5609731506852</v>
      </c>
      <c r="AJ327" s="6">
        <v>809.955062531507</v>
      </c>
      <c r="AK327" s="6">
        <v>973.31885828377642</v>
      </c>
      <c r="AL327" s="6">
        <v>949.30130201081943</v>
      </c>
      <c r="AM327" s="6">
        <v>294.82220107175795</v>
      </c>
      <c r="AN327" s="6">
        <v>1702.8563020857014</v>
      </c>
      <c r="AO327" s="6">
        <v>18214.442399354852</v>
      </c>
      <c r="AP327" s="6">
        <v>9010.6472748282013</v>
      </c>
      <c r="AQ327" s="6">
        <v>9203.7951245266486</v>
      </c>
      <c r="AR327" s="6">
        <v>2566.5858101241079</v>
      </c>
      <c r="AS327" s="6">
        <v>1492.8146751406057</v>
      </c>
      <c r="AT327" s="6">
        <v>1612.17799044094</v>
      </c>
      <c r="AU327" s="6">
        <v>1698.4575170931789</v>
      </c>
      <c r="AV327" s="6">
        <v>7370.035992798832</v>
      </c>
      <c r="AW327" s="6">
        <v>1833.7591317278184</v>
      </c>
      <c r="AX327" s="27">
        <v>4.1483571287671248</v>
      </c>
      <c r="AY327" s="27">
        <v>4.4239348356164383</v>
      </c>
      <c r="AZ327">
        <v>219</v>
      </c>
      <c r="BA327" s="9">
        <v>8</v>
      </c>
      <c r="BB327" s="4">
        <v>95</v>
      </c>
      <c r="BC327" s="9">
        <v>6</v>
      </c>
      <c r="BD327" s="9">
        <v>4</v>
      </c>
      <c r="BE327" s="4">
        <v>124</v>
      </c>
      <c r="BF327" s="9">
        <v>8</v>
      </c>
      <c r="BG327" s="9">
        <v>11</v>
      </c>
      <c r="BH327" s="24">
        <v>496.90004235098235</v>
      </c>
      <c r="BI327" s="24">
        <v>317.58415896308685</v>
      </c>
      <c r="BJ327" s="9">
        <v>7</v>
      </c>
      <c r="BK327" s="30">
        <v>32.913155205479441</v>
      </c>
      <c r="BL327" s="15">
        <v>4.348414842739726</v>
      </c>
      <c r="BM327" s="15">
        <v>6234.354655369918</v>
      </c>
      <c r="BN327" s="36">
        <v>101</v>
      </c>
      <c r="BO327" s="9">
        <v>0</v>
      </c>
      <c r="BP327" s="20">
        <v>1.4763027824538382</v>
      </c>
      <c r="BQ327" s="20">
        <v>91.126684401253939</v>
      </c>
    </row>
    <row r="328" spans="1:69" x14ac:dyDescent="0.25">
      <c r="A328" s="43">
        <v>40856</v>
      </c>
      <c r="B328" s="17">
        <v>2011</v>
      </c>
      <c r="C328" s="4">
        <v>11</v>
      </c>
      <c r="D328" s="4">
        <v>4</v>
      </c>
      <c r="E328" s="5">
        <v>0.48</v>
      </c>
      <c r="F328" s="5">
        <v>0.68831168831168832</v>
      </c>
      <c r="G328" s="10">
        <v>1.2739726027397325</v>
      </c>
      <c r="H328" s="17">
        <v>86</v>
      </c>
      <c r="I328" s="9">
        <v>146</v>
      </c>
      <c r="J328" s="14">
        <v>1.6976744186046511</v>
      </c>
      <c r="K328" s="5">
        <v>0.32444444444444442</v>
      </c>
      <c r="L328" s="21">
        <v>99.171749474354897</v>
      </c>
      <c r="M328" s="9">
        <v>25</v>
      </c>
      <c r="N328" s="9">
        <v>31</v>
      </c>
      <c r="O328" s="9">
        <v>12</v>
      </c>
      <c r="P328" s="9">
        <v>38</v>
      </c>
      <c r="Q328" s="20">
        <v>37.516080000000009</v>
      </c>
      <c r="R328" s="20">
        <v>55.266019200000009</v>
      </c>
      <c r="S328" s="20">
        <v>17.903782989473687</v>
      </c>
      <c r="T328" s="6">
        <v>8528.7704547945214</v>
      </c>
      <c r="U328" s="6">
        <v>924.69570880626236</v>
      </c>
      <c r="V328" s="6">
        <v>1373.1376263537447</v>
      </c>
      <c r="W328" s="6">
        <v>2301.7543111232876</v>
      </c>
      <c r="X328" s="6">
        <v>738.15485269667317</v>
      </c>
      <c r="Y328" s="6">
        <v>5040.4193734270784</v>
      </c>
      <c r="Z328" s="6">
        <v>2100.9004800000007</v>
      </c>
      <c r="AA328" s="6">
        <v>663.19223040000008</v>
      </c>
      <c r="AB328" s="6">
        <v>680.34375360000013</v>
      </c>
      <c r="AC328" s="6">
        <v>892.81032604195116</v>
      </c>
      <c r="AD328" s="6">
        <v>841.88228417561902</v>
      </c>
      <c r="AE328" s="6">
        <v>261.45548570186094</v>
      </c>
      <c r="AF328" s="6">
        <v>1448.2883680805696</v>
      </c>
      <c r="AG328" s="6">
        <v>271.64624399999997</v>
      </c>
      <c r="AH328" s="6">
        <v>1005.0360320000002</v>
      </c>
      <c r="AI328" s="6">
        <v>1683.3861000000004</v>
      </c>
      <c r="AJ328" s="6">
        <v>707.78803200000004</v>
      </c>
      <c r="AK328" s="6">
        <v>892.37857923571016</v>
      </c>
      <c r="AL328" s="6">
        <v>952.87661136962367</v>
      </c>
      <c r="AM328" s="6">
        <v>265.64790116552462</v>
      </c>
      <c r="AN328" s="6">
        <v>1556.9533162291418</v>
      </c>
      <c r="AO328" s="6">
        <v>16565.759035600782</v>
      </c>
      <c r="AP328" s="6">
        <v>8520.0979778639958</v>
      </c>
      <c r="AQ328" s="6">
        <v>8045.6610577367901</v>
      </c>
      <c r="AR328" s="6">
        <v>2547.1166317019765</v>
      </c>
      <c r="AS328" s="6">
        <v>1372.0835101695989</v>
      </c>
      <c r="AT328" s="6">
        <v>1570.1768816661047</v>
      </c>
      <c r="AU328" s="6">
        <v>1662.9372907141469</v>
      </c>
      <c r="AV328" s="6">
        <v>7152.3143142518265</v>
      </c>
      <c r="AW328" s="6">
        <v>893.34674348495992</v>
      </c>
      <c r="AX328" s="27">
        <v>4.1069372054794524</v>
      </c>
      <c r="AY328" s="27">
        <v>4.570060616438357</v>
      </c>
      <c r="AZ328">
        <v>192</v>
      </c>
      <c r="BA328" s="9">
        <v>6</v>
      </c>
      <c r="BB328" s="4">
        <v>86</v>
      </c>
      <c r="BC328" s="9">
        <v>5</v>
      </c>
      <c r="BD328" s="9">
        <v>4</v>
      </c>
      <c r="BE328" s="4">
        <v>106</v>
      </c>
      <c r="BF328" s="9">
        <v>7</v>
      </c>
      <c r="BG328" s="9">
        <v>9</v>
      </c>
      <c r="BH328" s="24">
        <v>461.83047804143433</v>
      </c>
      <c r="BI328" s="24">
        <v>301.30537296897074</v>
      </c>
      <c r="BJ328" s="9">
        <v>8</v>
      </c>
      <c r="BK328" s="30">
        <v>34.273647397260262</v>
      </c>
      <c r="BL328" s="15">
        <v>4.2085704547945211</v>
      </c>
      <c r="BM328" s="15">
        <v>6134.2065120301113</v>
      </c>
      <c r="BN328" s="36">
        <v>101</v>
      </c>
      <c r="BO328" s="9">
        <v>0</v>
      </c>
      <c r="BP328" s="20">
        <v>1.3116058355645552</v>
      </c>
      <c r="BQ328" s="20">
        <v>79.660010472641488</v>
      </c>
    </row>
    <row r="329" spans="1:69" x14ac:dyDescent="0.25">
      <c r="A329" s="43">
        <v>40855</v>
      </c>
      <c r="B329" s="17">
        <v>2011</v>
      </c>
      <c r="C329" s="4">
        <v>11</v>
      </c>
      <c r="D329" s="4">
        <v>3</v>
      </c>
      <c r="E329" s="5">
        <v>0.48</v>
      </c>
      <c r="F329" s="5">
        <v>0.48051948051948046</v>
      </c>
      <c r="G329" s="10">
        <v>1.2712328767123351</v>
      </c>
      <c r="H329" s="17">
        <v>57</v>
      </c>
      <c r="I329" s="9">
        <v>93</v>
      </c>
      <c r="J329" s="14">
        <v>1.631578947368421</v>
      </c>
      <c r="K329" s="5">
        <v>0.20666666666666667</v>
      </c>
      <c r="L329" s="21">
        <v>101.12166679613105</v>
      </c>
      <c r="M329" s="9">
        <v>16</v>
      </c>
      <c r="N329" s="9">
        <v>19</v>
      </c>
      <c r="O329" s="9">
        <v>8</v>
      </c>
      <c r="P329" s="9">
        <v>23</v>
      </c>
      <c r="Q329" s="20">
        <v>39.756151627397266</v>
      </c>
      <c r="R329" s="20">
        <v>50.321876658904124</v>
      </c>
      <c r="S329" s="20">
        <v>19.074233655938066</v>
      </c>
      <c r="T329" s="6">
        <v>5763.9350073794703</v>
      </c>
      <c r="U329" s="6">
        <v>648.01037435331807</v>
      </c>
      <c r="V329" s="6">
        <v>995.92331687372314</v>
      </c>
      <c r="W329" s="6">
        <v>2374.1086637589042</v>
      </c>
      <c r="X329" s="6">
        <v>517.79274249564116</v>
      </c>
      <c r="Y329" s="6">
        <v>2524.1206586045205</v>
      </c>
      <c r="Z329" s="6">
        <v>1391.4653069589044</v>
      </c>
      <c r="AA329" s="6">
        <v>402.57501327123299</v>
      </c>
      <c r="AB329" s="6">
        <v>438.7073740865755</v>
      </c>
      <c r="AC329" s="6">
        <v>578.31045661035671</v>
      </c>
      <c r="AD329" s="6">
        <v>807.81766954453667</v>
      </c>
      <c r="AE329" s="6">
        <v>178.54973746552238</v>
      </c>
      <c r="AF329" s="6">
        <v>668.06983069629734</v>
      </c>
      <c r="AG329" s="6">
        <v>171.55229049863013</v>
      </c>
      <c r="AH329" s="6">
        <v>593.80106801095906</v>
      </c>
      <c r="AI329" s="6">
        <v>1037.0407170410961</v>
      </c>
      <c r="AJ329" s="6">
        <v>480.35751346849327</v>
      </c>
      <c r="AK329" s="6">
        <v>632.42647001584498</v>
      </c>
      <c r="AL329" s="6">
        <v>943.13964974409532</v>
      </c>
      <c r="AM329" s="6">
        <v>182.47120099985108</v>
      </c>
      <c r="AN329" s="6">
        <v>524.71426825938693</v>
      </c>
      <c r="AO329" s="6">
        <v>10927.444665068679</v>
      </c>
      <c r="AP329" s="6">
        <v>7210.5399075084752</v>
      </c>
      <c r="AQ329" s="6">
        <v>3716.9047575602044</v>
      </c>
      <c r="AR329" s="6">
        <v>2496.1745381727724</v>
      </c>
      <c r="AS329" s="6">
        <v>1189.8167256144752</v>
      </c>
      <c r="AT329" s="6">
        <v>1459.2647079930382</v>
      </c>
      <c r="AU329" s="6">
        <v>1540.6605804804249</v>
      </c>
      <c r="AV329" s="6">
        <v>6685.9165522607109</v>
      </c>
      <c r="AW329" s="6">
        <v>-2969.0117947005074</v>
      </c>
      <c r="AX329" s="27">
        <v>4.0245427068493163</v>
      </c>
      <c r="AY329" s="27">
        <v>4.6185604931506852</v>
      </c>
      <c r="AZ329">
        <v>123</v>
      </c>
      <c r="BA329" s="9">
        <v>4</v>
      </c>
      <c r="BB329" s="4">
        <v>57</v>
      </c>
      <c r="BC329" s="9">
        <v>3</v>
      </c>
      <c r="BD329" s="9">
        <v>2</v>
      </c>
      <c r="BE329" s="4">
        <v>66</v>
      </c>
      <c r="BF329" s="9">
        <v>4</v>
      </c>
      <c r="BG329" s="9">
        <v>5</v>
      </c>
      <c r="BH329" s="24">
        <v>341.03725641476041</v>
      </c>
      <c r="BI329" s="24">
        <v>213.3651632209658</v>
      </c>
      <c r="BJ329" s="9">
        <v>4</v>
      </c>
      <c r="BK329" s="30">
        <v>31.56480197260273</v>
      </c>
      <c r="BL329" s="15">
        <v>4.287014895342466</v>
      </c>
      <c r="BM329" s="15">
        <v>6122.005613585754</v>
      </c>
      <c r="BN329" s="36">
        <v>101</v>
      </c>
      <c r="BO329" s="9">
        <v>1</v>
      </c>
      <c r="BP329" s="20">
        <v>0.60713841054176287</v>
      </c>
      <c r="BQ329" s="20">
        <v>36.801037203566381</v>
      </c>
    </row>
    <row r="330" spans="1:69" x14ac:dyDescent="0.25">
      <c r="A330" s="43">
        <v>40854</v>
      </c>
      <c r="B330" s="17">
        <v>2011</v>
      </c>
      <c r="C330" s="4">
        <v>11</v>
      </c>
      <c r="D330" s="4">
        <v>2</v>
      </c>
      <c r="E330" s="5">
        <v>0.48</v>
      </c>
      <c r="F330" s="5">
        <v>0.48051948051948046</v>
      </c>
      <c r="G330" s="10">
        <v>1.2684931506849377</v>
      </c>
      <c r="H330" s="17">
        <v>58</v>
      </c>
      <c r="I330" s="9">
        <v>102</v>
      </c>
      <c r="J330" s="14">
        <v>1.7586206896551724</v>
      </c>
      <c r="K330" s="5">
        <v>0.22666666666666666</v>
      </c>
      <c r="L330" s="21">
        <v>103.7295382826715</v>
      </c>
      <c r="M330" s="9">
        <v>17</v>
      </c>
      <c r="N330" s="9">
        <v>23</v>
      </c>
      <c r="O330" s="9">
        <v>9</v>
      </c>
      <c r="P330" s="9">
        <v>27</v>
      </c>
      <c r="Q330" s="20">
        <v>38.561727649315074</v>
      </c>
      <c r="R330" s="20">
        <v>48.955602989589039</v>
      </c>
      <c r="S330" s="20">
        <v>18.493124252054795</v>
      </c>
      <c r="T330" s="6">
        <v>6016.3132203949472</v>
      </c>
      <c r="U330" s="6">
        <v>617.95391402241603</v>
      </c>
      <c r="V330" s="6">
        <v>985.16294881349211</v>
      </c>
      <c r="W330" s="6">
        <v>2283.5123402301369</v>
      </c>
      <c r="X330" s="6">
        <v>471.94154955898233</v>
      </c>
      <c r="Y330" s="6">
        <v>2893.6502958147516</v>
      </c>
      <c r="Z330" s="6">
        <v>1542.4691059726028</v>
      </c>
      <c r="AA330" s="6">
        <v>440.60042690630132</v>
      </c>
      <c r="AB330" s="6">
        <v>499.31435480547941</v>
      </c>
      <c r="AC330" s="6">
        <v>583.12918121785196</v>
      </c>
      <c r="AD330" s="6">
        <v>820.24679976469406</v>
      </c>
      <c r="AE330" s="6">
        <v>181.99089487215986</v>
      </c>
      <c r="AF330" s="6">
        <v>897.01701182967793</v>
      </c>
      <c r="AG330" s="6">
        <v>179.63960715616437</v>
      </c>
      <c r="AH330" s="6">
        <v>663.4116842958905</v>
      </c>
      <c r="AI330" s="6">
        <v>1161.2296080000001</v>
      </c>
      <c r="AJ330" s="6">
        <v>506.72553731506844</v>
      </c>
      <c r="AK330" s="6">
        <v>641.24166105147287</v>
      </c>
      <c r="AL330" s="6">
        <v>908.69383831704147</v>
      </c>
      <c r="AM330" s="6">
        <v>182.2886614580695</v>
      </c>
      <c r="AN330" s="6">
        <v>778.78227594053965</v>
      </c>
      <c r="AO330" s="6">
        <v>11627.657458868871</v>
      </c>
      <c r="AP330" s="6">
        <v>7058.2078752839006</v>
      </c>
      <c r="AQ330" s="6">
        <v>4569.4495835849693</v>
      </c>
      <c r="AR330" s="6">
        <v>2497.0999583717462</v>
      </c>
      <c r="AS330" s="6">
        <v>1202.2896598729712</v>
      </c>
      <c r="AT330" s="6">
        <v>1463.018114835078</v>
      </c>
      <c r="AU330" s="6">
        <v>1526.3004700551746</v>
      </c>
      <c r="AV330" s="6">
        <v>6688.7082031349701</v>
      </c>
      <c r="AW330" s="6">
        <v>-2119.2586195499998</v>
      </c>
      <c r="AX330" s="27">
        <v>4.015927232876713</v>
      </c>
      <c r="AY330" s="27">
        <v>4.2943993972602748</v>
      </c>
      <c r="AZ330">
        <v>134</v>
      </c>
      <c r="BA330" s="9">
        <v>4</v>
      </c>
      <c r="BB330" s="4">
        <v>58</v>
      </c>
      <c r="BC330" s="9">
        <v>3</v>
      </c>
      <c r="BD330" s="9">
        <v>2</v>
      </c>
      <c r="BE330" s="4">
        <v>76</v>
      </c>
      <c r="BF330" s="9">
        <v>4</v>
      </c>
      <c r="BG330" s="9">
        <v>7</v>
      </c>
      <c r="BH330" s="24">
        <v>322.46696884505275</v>
      </c>
      <c r="BI330" s="24">
        <v>229.46099518949694</v>
      </c>
      <c r="BJ330" s="9">
        <v>5</v>
      </c>
      <c r="BK330" s="30">
        <v>32.82619046575342</v>
      </c>
      <c r="BL330" s="15">
        <v>4.2257597106849314</v>
      </c>
      <c r="BM330" s="15">
        <v>6010.132945009269</v>
      </c>
      <c r="BN330" s="36">
        <v>101</v>
      </c>
      <c r="BO330" s="9">
        <v>0</v>
      </c>
      <c r="BP330" s="20">
        <v>0.76029093289514948</v>
      </c>
      <c r="BQ330" s="20">
        <v>45.242075084999698</v>
      </c>
    </row>
    <row r="331" spans="1:69" x14ac:dyDescent="0.25">
      <c r="A331" s="43">
        <v>40853</v>
      </c>
      <c r="B331" s="17">
        <v>2011</v>
      </c>
      <c r="C331" s="4">
        <v>11</v>
      </c>
      <c r="D331" s="4">
        <v>1</v>
      </c>
      <c r="E331" s="5">
        <v>0.48</v>
      </c>
      <c r="F331" s="5">
        <v>0.53246753246753253</v>
      </c>
      <c r="G331" s="10">
        <v>1.2657534246575404</v>
      </c>
      <c r="H331" s="17">
        <v>62</v>
      </c>
      <c r="I331" s="9">
        <v>112</v>
      </c>
      <c r="J331" s="14">
        <v>1.8064516129032258</v>
      </c>
      <c r="K331" s="5">
        <v>0.24888888888888888</v>
      </c>
      <c r="L331" s="21">
        <v>106.69777404594525</v>
      </c>
      <c r="M331" s="9">
        <v>21</v>
      </c>
      <c r="N331" s="9">
        <v>23</v>
      </c>
      <c r="O331" s="9">
        <v>10</v>
      </c>
      <c r="P331" s="9">
        <v>30</v>
      </c>
      <c r="Q331" s="20">
        <v>38.601297374844336</v>
      </c>
      <c r="R331" s="20">
        <v>49.98222426476714</v>
      </c>
      <c r="S331" s="20">
        <v>18.381673585972603</v>
      </c>
      <c r="T331" s="6">
        <v>6615.2619908486058</v>
      </c>
      <c r="U331" s="6">
        <v>690.3241373990395</v>
      </c>
      <c r="V331" s="6">
        <v>1131.9355975466858</v>
      </c>
      <c r="W331" s="6">
        <v>2326.4429278684934</v>
      </c>
      <c r="X331" s="6">
        <v>539.91447363449913</v>
      </c>
      <c r="Y331" s="6">
        <v>3307.2931291979667</v>
      </c>
      <c r="Z331" s="6">
        <v>1698.4570844931509</v>
      </c>
      <c r="AA331" s="6">
        <v>499.82224264767137</v>
      </c>
      <c r="AB331" s="6">
        <v>551.45020757917814</v>
      </c>
      <c r="AC331" s="6">
        <v>641.53810184291854</v>
      </c>
      <c r="AD331" s="6">
        <v>813.5809430904153</v>
      </c>
      <c r="AE331" s="6">
        <v>199.86584635885799</v>
      </c>
      <c r="AF331" s="6">
        <v>1094.744643427809</v>
      </c>
      <c r="AG331" s="6">
        <v>200.44157878356162</v>
      </c>
      <c r="AH331" s="6">
        <v>747.73885545205496</v>
      </c>
      <c r="AI331" s="6">
        <v>1223.889794630137</v>
      </c>
      <c r="AJ331" s="6">
        <v>551.82793012602747</v>
      </c>
      <c r="AK331" s="6">
        <v>701.48723596697891</v>
      </c>
      <c r="AL331" s="6">
        <v>910.37544405758422</v>
      </c>
      <c r="AM331" s="6">
        <v>211.92427520746804</v>
      </c>
      <c r="AN331" s="6">
        <v>900.11120375974997</v>
      </c>
      <c r="AO331" s="6">
        <v>12779.213821959429</v>
      </c>
      <c r="AP331" s="6">
        <v>7477.064845573901</v>
      </c>
      <c r="AQ331" s="6">
        <v>5302.1489763855261</v>
      </c>
      <c r="AR331" s="6">
        <v>2501.9718912727226</v>
      </c>
      <c r="AS331" s="6">
        <v>1256.7489761472912</v>
      </c>
      <c r="AT331" s="6">
        <v>1491.5877110750007</v>
      </c>
      <c r="AU331" s="6">
        <v>1544.7205853825744</v>
      </c>
      <c r="AV331" s="6">
        <v>6795.0291638775889</v>
      </c>
      <c r="AW331" s="6">
        <v>-1492.8801874920609</v>
      </c>
      <c r="AX331" s="27">
        <v>4.2572583780821924</v>
      </c>
      <c r="AY331" s="27">
        <v>4.3562192602739733</v>
      </c>
      <c r="AZ331">
        <v>146</v>
      </c>
      <c r="BA331" s="9">
        <v>5</v>
      </c>
      <c r="BB331" s="4">
        <v>62</v>
      </c>
      <c r="BC331" s="9">
        <v>4</v>
      </c>
      <c r="BD331" s="9">
        <v>2</v>
      </c>
      <c r="BE331" s="4">
        <v>84</v>
      </c>
      <c r="BF331" s="9">
        <v>5</v>
      </c>
      <c r="BG331" s="9">
        <v>7</v>
      </c>
      <c r="BH331" s="24">
        <v>386.93158055319469</v>
      </c>
      <c r="BI331" s="24">
        <v>236.42641304174174</v>
      </c>
      <c r="BJ331" s="9">
        <v>5</v>
      </c>
      <c r="BK331" s="30">
        <v>32.168379945205473</v>
      </c>
      <c r="BL331" s="15">
        <v>4.2387188032876715</v>
      </c>
      <c r="BM331" s="15">
        <v>6051.9768280346707</v>
      </c>
      <c r="BN331" s="36">
        <v>101</v>
      </c>
      <c r="BO331" s="9">
        <v>0</v>
      </c>
      <c r="BP331" s="20">
        <v>0.87610199560320445</v>
      </c>
      <c r="BQ331" s="20">
        <v>52.496524518668572</v>
      </c>
    </row>
    <row r="332" spans="1:69" x14ac:dyDescent="0.25">
      <c r="A332" s="43">
        <v>40852</v>
      </c>
      <c r="B332" s="17">
        <v>2011</v>
      </c>
      <c r="C332" s="4">
        <v>11</v>
      </c>
      <c r="D332" s="4">
        <v>7</v>
      </c>
      <c r="E332" s="5">
        <v>0.48</v>
      </c>
      <c r="F332" s="5">
        <v>0.93506493506493504</v>
      </c>
      <c r="G332" s="10">
        <v>1.263013698630143</v>
      </c>
      <c r="H332" s="17">
        <v>107</v>
      </c>
      <c r="I332" s="9">
        <v>186</v>
      </c>
      <c r="J332" s="14">
        <v>1.7383177570093458</v>
      </c>
      <c r="K332" s="5">
        <v>0.41333333333333333</v>
      </c>
      <c r="L332" s="21">
        <v>100.51642738342697</v>
      </c>
      <c r="M332" s="9">
        <v>34</v>
      </c>
      <c r="N332" s="9">
        <v>39</v>
      </c>
      <c r="O332" s="9">
        <v>16</v>
      </c>
      <c r="P332" s="9">
        <v>49</v>
      </c>
      <c r="Q332" s="20">
        <v>36.574002392944273</v>
      </c>
      <c r="R332" s="20">
        <v>52.27793121205481</v>
      </c>
      <c r="S332" s="20">
        <v>18.907513657523065</v>
      </c>
      <c r="T332" s="6">
        <v>10755.257730026686</v>
      </c>
      <c r="U332" s="6">
        <v>1269.1905027005873</v>
      </c>
      <c r="V332" s="6">
        <v>1913.3827217666321</v>
      </c>
      <c r="W332" s="6">
        <v>2177.0151508602739</v>
      </c>
      <c r="X332" s="6">
        <v>1006.7039420987296</v>
      </c>
      <c r="Y332" s="6">
        <v>6927.3464180016381</v>
      </c>
      <c r="Z332" s="6">
        <v>2669.9021746849321</v>
      </c>
      <c r="AA332" s="6">
        <v>836.44689939287696</v>
      </c>
      <c r="AB332" s="6">
        <v>926.46816921863024</v>
      </c>
      <c r="AC332" s="6">
        <v>1213.0363827402566</v>
      </c>
      <c r="AD332" s="6">
        <v>816.87740074859994</v>
      </c>
      <c r="AE332" s="6">
        <v>365.77770609955348</v>
      </c>
      <c r="AF332" s="6">
        <v>2037.1257537080292</v>
      </c>
      <c r="AG332" s="6">
        <v>339.49685875068491</v>
      </c>
      <c r="AH332" s="6">
        <v>1192.2620791232878</v>
      </c>
      <c r="AI332" s="6">
        <v>2138.1401806027397</v>
      </c>
      <c r="AJ332" s="6">
        <v>935.09103096986325</v>
      </c>
      <c r="AK332" s="6">
        <v>1261.2911607936996</v>
      </c>
      <c r="AL332" s="6">
        <v>971.9098173766539</v>
      </c>
      <c r="AM332" s="6">
        <v>369.62630843668757</v>
      </c>
      <c r="AN332" s="6">
        <v>2002.1628628395349</v>
      </c>
      <c r="AO332" s="6">
        <v>21062.255625470287</v>
      </c>
      <c r="AP332" s="6">
        <v>10095.620590921088</v>
      </c>
      <c r="AQ332" s="6">
        <v>10966.635034549203</v>
      </c>
      <c r="AR332" s="6">
        <v>2609.5299124878975</v>
      </c>
      <c r="AS332" s="6">
        <v>1604.1312808002822</v>
      </c>
      <c r="AT332" s="6">
        <v>1707.212453238169</v>
      </c>
      <c r="AU332" s="6">
        <v>1785.4758549901283</v>
      </c>
      <c r="AV332" s="6">
        <v>7706.3495015164763</v>
      </c>
      <c r="AW332" s="6">
        <v>3260.2855330327229</v>
      </c>
      <c r="AX332" s="27">
        <v>4.1789707397260285</v>
      </c>
      <c r="AY332" s="27">
        <v>4.284957657534247</v>
      </c>
      <c r="AZ332">
        <v>245</v>
      </c>
      <c r="BA332" s="9">
        <v>8</v>
      </c>
      <c r="BB332" s="4">
        <v>107</v>
      </c>
      <c r="BC332" s="9">
        <v>6</v>
      </c>
      <c r="BD332" s="9">
        <v>5</v>
      </c>
      <c r="BE332" s="4">
        <v>138</v>
      </c>
      <c r="BF332" s="9">
        <v>9</v>
      </c>
      <c r="BG332" s="9">
        <v>12</v>
      </c>
      <c r="BH332" s="24">
        <v>524.00112114001854</v>
      </c>
      <c r="BI332" s="24">
        <v>364.56174841562762</v>
      </c>
      <c r="BJ332" s="9">
        <v>9</v>
      </c>
      <c r="BK332" s="30">
        <v>34.456230123287661</v>
      </c>
      <c r="BL332" s="15">
        <v>4.3651715068493155</v>
      </c>
      <c r="BM332" s="15">
        <v>6053.4262989758463</v>
      </c>
      <c r="BN332" s="36">
        <v>103</v>
      </c>
      <c r="BO332" s="9">
        <v>0</v>
      </c>
      <c r="BP332" s="20">
        <v>1.8116409604928372</v>
      </c>
      <c r="BQ332" s="20">
        <v>106.47218480144858</v>
      </c>
    </row>
    <row r="333" spans="1:69" x14ac:dyDescent="0.25">
      <c r="A333" s="43">
        <v>40851</v>
      </c>
      <c r="B333" s="17">
        <v>2011</v>
      </c>
      <c r="C333" s="4">
        <v>11</v>
      </c>
      <c r="D333" s="4">
        <v>6</v>
      </c>
      <c r="E333" s="5">
        <v>0.48</v>
      </c>
      <c r="F333" s="5">
        <v>1</v>
      </c>
      <c r="G333" s="10">
        <v>1.2602739726027457</v>
      </c>
      <c r="H333" s="17">
        <v>125</v>
      </c>
      <c r="I333" s="9">
        <v>210</v>
      </c>
      <c r="J333" s="14">
        <v>1.68</v>
      </c>
      <c r="K333" s="5">
        <v>0.46666666666666667</v>
      </c>
      <c r="L333" s="21">
        <v>99.278892887671248</v>
      </c>
      <c r="M333" s="9">
        <v>36</v>
      </c>
      <c r="N333" s="9">
        <v>46</v>
      </c>
      <c r="O333" s="9">
        <v>19</v>
      </c>
      <c r="P333" s="9">
        <v>53</v>
      </c>
      <c r="Q333" s="20">
        <v>39.092196725693299</v>
      </c>
      <c r="R333" s="20">
        <v>49.554596504686373</v>
      </c>
      <c r="S333" s="20">
        <v>19.944164768157151</v>
      </c>
      <c r="T333" s="6">
        <v>12409.861610958906</v>
      </c>
      <c r="U333" s="6">
        <v>1296.1283506849318</v>
      </c>
      <c r="V333" s="6">
        <v>2025.902427879452</v>
      </c>
      <c r="W333" s="6">
        <v>2301.4122647671234</v>
      </c>
      <c r="X333" s="6">
        <v>1033.5312110465752</v>
      </c>
      <c r="Y333" s="6">
        <v>8345.1440579506889</v>
      </c>
      <c r="Z333" s="6">
        <v>3205.5601315068502</v>
      </c>
      <c r="AA333" s="6">
        <v>941.53733358904105</v>
      </c>
      <c r="AB333" s="6">
        <v>1057.0407327123289</v>
      </c>
      <c r="AC333" s="6">
        <v>1283.5834841988597</v>
      </c>
      <c r="AD333" s="6">
        <v>821.00379628562916</v>
      </c>
      <c r="AE333" s="6">
        <v>387.04605361416372</v>
      </c>
      <c r="AF333" s="6">
        <v>2712.5048637095683</v>
      </c>
      <c r="AG333" s="6">
        <v>369.50380273972604</v>
      </c>
      <c r="AH333" s="6">
        <v>1380.8661041095893</v>
      </c>
      <c r="AI333" s="6">
        <v>2297.0083068493154</v>
      </c>
      <c r="AJ333" s="6">
        <v>1093.7551167123288</v>
      </c>
      <c r="AK333" s="6">
        <v>1341.0083009080745</v>
      </c>
      <c r="AL333" s="6">
        <v>986.87277270466916</v>
      </c>
      <c r="AM333" s="6">
        <v>400.35163526434059</v>
      </c>
      <c r="AN333" s="6">
        <v>2412.9006215338754</v>
      </c>
      <c r="AO333" s="6">
        <v>24051.261489863013</v>
      </c>
      <c r="AP333" s="6">
        <v>10580.711946668889</v>
      </c>
      <c r="AQ333" s="6">
        <v>13470.549543194133</v>
      </c>
      <c r="AR333" s="6">
        <v>2635.274538883029</v>
      </c>
      <c r="AS333" s="6">
        <v>1731.9738462034763</v>
      </c>
      <c r="AT333" s="6">
        <v>1728.9166311292677</v>
      </c>
      <c r="AU333" s="6">
        <v>1825.5956397652644</v>
      </c>
      <c r="AV333" s="6">
        <v>7921.7606559810374</v>
      </c>
      <c r="AW333" s="6">
        <v>5548.7888872130861</v>
      </c>
      <c r="AX333" s="27">
        <v>4.0638299178082189</v>
      </c>
      <c r="AY333" s="27">
        <v>4.2979795890410966</v>
      </c>
      <c r="AZ333">
        <v>279</v>
      </c>
      <c r="BA333" s="9">
        <v>10</v>
      </c>
      <c r="BB333" s="4">
        <v>125</v>
      </c>
      <c r="BC333" s="9">
        <v>8</v>
      </c>
      <c r="BD333" s="9">
        <v>6</v>
      </c>
      <c r="BE333" s="4">
        <v>154</v>
      </c>
      <c r="BF333" s="9">
        <v>8</v>
      </c>
      <c r="BG333" s="9">
        <v>13</v>
      </c>
      <c r="BH333" s="24">
        <v>600.41474121363285</v>
      </c>
      <c r="BI333" s="24">
        <v>339.76818192254353</v>
      </c>
      <c r="BJ333" s="9">
        <v>11</v>
      </c>
      <c r="BK333" s="30">
        <v>32.275705479452043</v>
      </c>
      <c r="BL333" s="15">
        <v>4.1904289315068493</v>
      </c>
      <c r="BM333" s="15">
        <v>6217.508464863844</v>
      </c>
      <c r="BN333" s="36">
        <v>103</v>
      </c>
      <c r="BO333" s="9">
        <v>0</v>
      </c>
      <c r="BP333" s="20">
        <v>2.1665510580835408</v>
      </c>
      <c r="BQ333" s="20">
        <v>130.78203439994303</v>
      </c>
    </row>
    <row r="334" spans="1:69" x14ac:dyDescent="0.25">
      <c r="A334" s="43">
        <v>40850</v>
      </c>
      <c r="B334" s="17">
        <v>2011</v>
      </c>
      <c r="C334" s="4">
        <v>11</v>
      </c>
      <c r="D334" s="4">
        <v>5</v>
      </c>
      <c r="E334" s="5">
        <v>0.48</v>
      </c>
      <c r="F334" s="5">
        <v>0.76623376623376616</v>
      </c>
      <c r="G334" s="10">
        <v>1.2575342465753483</v>
      </c>
      <c r="H334" s="17">
        <v>95</v>
      </c>
      <c r="I334" s="9">
        <v>155</v>
      </c>
      <c r="J334" s="14">
        <v>1.631578947368421</v>
      </c>
      <c r="K334" s="5">
        <v>0.34444444444444444</v>
      </c>
      <c r="L334" s="21">
        <v>94.492849456642844</v>
      </c>
      <c r="M334" s="9">
        <v>26</v>
      </c>
      <c r="N334" s="9">
        <v>33</v>
      </c>
      <c r="O334" s="9">
        <v>13</v>
      </c>
      <c r="P334" s="9">
        <v>40</v>
      </c>
      <c r="Q334" s="20">
        <v>37.161798671929425</v>
      </c>
      <c r="R334" s="20">
        <v>52.05186943055849</v>
      </c>
      <c r="S334" s="20">
        <v>18.512794435068496</v>
      </c>
      <c r="T334" s="6">
        <v>8976.8206983810705</v>
      </c>
      <c r="U334" s="6">
        <v>1039.7630916634052</v>
      </c>
      <c r="V334" s="6">
        <v>1575.8399522940967</v>
      </c>
      <c r="W334" s="6">
        <v>2294.5552305534243</v>
      </c>
      <c r="X334" s="6">
        <v>802.95419206637962</v>
      </c>
      <c r="Y334" s="6">
        <v>5343.2344151305751</v>
      </c>
      <c r="Z334" s="6">
        <v>2192.5461216438362</v>
      </c>
      <c r="AA334" s="6">
        <v>676.67430259726041</v>
      </c>
      <c r="AB334" s="6">
        <v>740.51177740273988</v>
      </c>
      <c r="AC334" s="6">
        <v>918.49759280635578</v>
      </c>
      <c r="AD334" s="6">
        <v>838.41171480518483</v>
      </c>
      <c r="AE334" s="6">
        <v>276.3795721536975</v>
      </c>
      <c r="AF334" s="6">
        <v>1576.4433218785985</v>
      </c>
      <c r="AG334" s="6">
        <v>262.26788843835612</v>
      </c>
      <c r="AH334" s="6">
        <v>1023.2476738630138</v>
      </c>
      <c r="AI334" s="6">
        <v>1674.6477301369866</v>
      </c>
      <c r="AJ334" s="6">
        <v>762.67003791780837</v>
      </c>
      <c r="AK334" s="6">
        <v>975.29045778349632</v>
      </c>
      <c r="AL334" s="6">
        <v>908.76756149780738</v>
      </c>
      <c r="AM334" s="6">
        <v>296.35562989629915</v>
      </c>
      <c r="AN334" s="6">
        <v>1542.4196811785621</v>
      </c>
      <c r="AO334" s="6">
        <v>17349.149322044475</v>
      </c>
      <c r="AP334" s="6">
        <v>8887.0519038567418</v>
      </c>
      <c r="AQ334" s="6">
        <v>8462.0974181877355</v>
      </c>
      <c r="AR334" s="6">
        <v>2568.8660157530408</v>
      </c>
      <c r="AS334" s="6">
        <v>1450.494196962944</v>
      </c>
      <c r="AT334" s="6">
        <v>1616.9574117071447</v>
      </c>
      <c r="AU334" s="6">
        <v>1703.8588860310701</v>
      </c>
      <c r="AV334" s="6">
        <v>7340.1765104541992</v>
      </c>
      <c r="AW334" s="6">
        <v>1121.9209077335345</v>
      </c>
      <c r="AX334" s="27">
        <v>3.9773862575342473</v>
      </c>
      <c r="AY334" s="27">
        <v>4.2666479041095888</v>
      </c>
      <c r="AZ334">
        <v>207</v>
      </c>
      <c r="BA334" s="9">
        <v>7</v>
      </c>
      <c r="BB334" s="4">
        <v>95</v>
      </c>
      <c r="BC334" s="9">
        <v>6</v>
      </c>
      <c r="BD334" s="9">
        <v>4</v>
      </c>
      <c r="BE334" s="4">
        <v>112</v>
      </c>
      <c r="BF334" s="9">
        <v>7</v>
      </c>
      <c r="BG334" s="9">
        <v>9</v>
      </c>
      <c r="BH334" s="24">
        <v>491.93151314883164</v>
      </c>
      <c r="BI334" s="24">
        <v>290.46983996646259</v>
      </c>
      <c r="BJ334" s="9">
        <v>8</v>
      </c>
      <c r="BK334" s="30">
        <v>33.306055424657529</v>
      </c>
      <c r="BL334" s="15">
        <v>4.1990229939726031</v>
      </c>
      <c r="BM334" s="15">
        <v>6096.8273194588492</v>
      </c>
      <c r="BN334" s="36">
        <v>103</v>
      </c>
      <c r="BO334" s="9">
        <v>0</v>
      </c>
      <c r="BP334" s="20">
        <v>1.387950974300979</v>
      </c>
      <c r="BQ334" s="20">
        <v>82.156285613473159</v>
      </c>
    </row>
    <row r="335" spans="1:69" x14ac:dyDescent="0.25">
      <c r="A335" s="43">
        <v>40849</v>
      </c>
      <c r="B335" s="17">
        <v>2011</v>
      </c>
      <c r="C335" s="4">
        <v>11</v>
      </c>
      <c r="D335" s="4">
        <v>4</v>
      </c>
      <c r="E335" s="5">
        <v>0.48</v>
      </c>
      <c r="F335" s="5">
        <v>0.68831168831168832</v>
      </c>
      <c r="G335" s="10">
        <v>1.2547945205479509</v>
      </c>
      <c r="H335" s="17">
        <v>79</v>
      </c>
      <c r="I335" s="9">
        <v>137</v>
      </c>
      <c r="J335" s="14">
        <v>1.7341772151898733</v>
      </c>
      <c r="K335" s="5">
        <v>0.30444444444444446</v>
      </c>
      <c r="L335" s="21">
        <v>104.35819627067579</v>
      </c>
      <c r="M335" s="9">
        <v>25</v>
      </c>
      <c r="N335" s="9">
        <v>29</v>
      </c>
      <c r="O335" s="9">
        <v>11</v>
      </c>
      <c r="P335" s="9">
        <v>35</v>
      </c>
      <c r="Q335" s="20">
        <v>37.226653702689006</v>
      </c>
      <c r="R335" s="20">
        <v>55.341093207272728</v>
      </c>
      <c r="S335" s="20">
        <v>19.340054284931508</v>
      </c>
      <c r="T335" s="6">
        <v>8244.297505383387</v>
      </c>
      <c r="U335" s="6">
        <v>943.03316494573926</v>
      </c>
      <c r="V335" s="6">
        <v>1405.7917524710906</v>
      </c>
      <c r="W335" s="6">
        <v>2339.7431773808221</v>
      </c>
      <c r="X335" s="6">
        <v>695.88060374965301</v>
      </c>
      <c r="Y335" s="6">
        <v>4745.9151367275599</v>
      </c>
      <c r="Z335" s="6">
        <v>2010.2392999452063</v>
      </c>
      <c r="AA335" s="6">
        <v>608.75202528</v>
      </c>
      <c r="AB335" s="6">
        <v>676.90189997260279</v>
      </c>
      <c r="AC335" s="6">
        <v>893.87848316502505</v>
      </c>
      <c r="AD335" s="6">
        <v>821.78507369160604</v>
      </c>
      <c r="AE335" s="6">
        <v>248.53783543031707</v>
      </c>
      <c r="AF335" s="6">
        <v>1331.6918329108607</v>
      </c>
      <c r="AG335" s="6">
        <v>249.83682430684934</v>
      </c>
      <c r="AH335" s="6">
        <v>902.52766614794552</v>
      </c>
      <c r="AI335" s="6">
        <v>1533.5393021917807</v>
      </c>
      <c r="AJ335" s="6">
        <v>724.44581470684955</v>
      </c>
      <c r="AK335" s="6">
        <v>923.9238670559796</v>
      </c>
      <c r="AL335" s="6">
        <v>962.6625289815006</v>
      </c>
      <c r="AM335" s="6">
        <v>274.50974131426551</v>
      </c>
      <c r="AN335" s="6">
        <v>1249.2534700016793</v>
      </c>
      <c r="AO335" s="6">
        <v>15893.573502880359</v>
      </c>
      <c r="AP335" s="6">
        <v>8566.7130632402605</v>
      </c>
      <c r="AQ335" s="6">
        <v>7326.8604396400997</v>
      </c>
      <c r="AR335" s="6">
        <v>2554.1123426643435</v>
      </c>
      <c r="AS335" s="6">
        <v>1402.8785658115066</v>
      </c>
      <c r="AT335" s="6">
        <v>1578.1744565124998</v>
      </c>
      <c r="AU335" s="6">
        <v>1637.7197030361033</v>
      </c>
      <c r="AV335" s="6">
        <v>7172.8850680244532</v>
      </c>
      <c r="AW335" s="6">
        <v>153.9753716156456</v>
      </c>
      <c r="AX335" s="27">
        <v>4.0179287342465759</v>
      </c>
      <c r="AY335" s="27">
        <v>4.3816717260273972</v>
      </c>
      <c r="AZ335">
        <v>179</v>
      </c>
      <c r="BA335" s="9">
        <v>6</v>
      </c>
      <c r="BB335" s="4">
        <v>79</v>
      </c>
      <c r="BC335" s="9">
        <v>5</v>
      </c>
      <c r="BD335" s="9">
        <v>3</v>
      </c>
      <c r="BE335" s="4">
        <v>100</v>
      </c>
      <c r="BF335" s="9">
        <v>5</v>
      </c>
      <c r="BG335" s="9">
        <v>7</v>
      </c>
      <c r="BH335" s="24">
        <v>449.76359833939904</v>
      </c>
      <c r="BI335" s="24">
        <v>235.7041670744338</v>
      </c>
      <c r="BJ335" s="9">
        <v>7</v>
      </c>
      <c r="BK335" s="30">
        <v>34.137991808219169</v>
      </c>
      <c r="BL335" s="15">
        <v>4.1988869961643838</v>
      </c>
      <c r="BM335" s="15">
        <v>6167.4806541854032</v>
      </c>
      <c r="BN335" s="36">
        <v>103</v>
      </c>
      <c r="BO335" s="9">
        <v>0</v>
      </c>
      <c r="BP335" s="20">
        <v>1.1879827194379464</v>
      </c>
      <c r="BQ335" s="20">
        <v>71.134567375146602</v>
      </c>
    </row>
    <row r="336" spans="1:69" x14ac:dyDescent="0.25">
      <c r="A336" s="43">
        <v>40848</v>
      </c>
      <c r="B336" s="17">
        <v>2011</v>
      </c>
      <c r="C336" s="4">
        <v>11</v>
      </c>
      <c r="D336" s="4">
        <v>3</v>
      </c>
      <c r="E336" s="5">
        <v>0.48</v>
      </c>
      <c r="F336" s="5">
        <v>0.48051948051948046</v>
      </c>
      <c r="G336" s="10">
        <v>1.2520547945205536</v>
      </c>
      <c r="H336" s="17">
        <v>57</v>
      </c>
      <c r="I336" s="9">
        <v>94</v>
      </c>
      <c r="J336" s="14">
        <v>1.6491228070175439</v>
      </c>
      <c r="K336" s="5">
        <v>0.2088888888888889</v>
      </c>
      <c r="L336" s="21">
        <v>104.29005119523589</v>
      </c>
      <c r="M336" s="9">
        <v>17</v>
      </c>
      <c r="N336" s="9">
        <v>19</v>
      </c>
      <c r="O336" s="9">
        <v>8</v>
      </c>
      <c r="P336" s="9">
        <v>26</v>
      </c>
      <c r="Q336" s="20">
        <v>38.156019872146125</v>
      </c>
      <c r="R336" s="20">
        <v>50.621516985205481</v>
      </c>
      <c r="S336" s="20">
        <v>17.216601573698632</v>
      </c>
      <c r="T336" s="6">
        <v>5944.532918128446</v>
      </c>
      <c r="U336" s="6">
        <v>645.51443874043764</v>
      </c>
      <c r="V336" s="6">
        <v>959.8429879321684</v>
      </c>
      <c r="W336" s="6">
        <v>2215.2228998794521</v>
      </c>
      <c r="X336" s="6">
        <v>509.98160277792562</v>
      </c>
      <c r="Y336" s="6">
        <v>2904.9998662793378</v>
      </c>
      <c r="Z336" s="6">
        <v>1373.6167153972606</v>
      </c>
      <c r="AA336" s="6">
        <v>404.97213588164385</v>
      </c>
      <c r="AB336" s="6">
        <v>447.63164091616443</v>
      </c>
      <c r="AC336" s="6">
        <v>618.64877887442321</v>
      </c>
      <c r="AD336" s="6">
        <v>838.36186989890018</v>
      </c>
      <c r="AE336" s="6">
        <v>184.54808623079796</v>
      </c>
      <c r="AF336" s="6">
        <v>584.66175719094747</v>
      </c>
      <c r="AG336" s="6">
        <v>173.59770269589038</v>
      </c>
      <c r="AH336" s="6">
        <v>646.04398290410973</v>
      </c>
      <c r="AI336" s="6">
        <v>1087.7771501917809</v>
      </c>
      <c r="AJ336" s="6">
        <v>492.27517124383559</v>
      </c>
      <c r="AK336" s="6">
        <v>660.74699751935987</v>
      </c>
      <c r="AL336" s="6">
        <v>927.31201046399906</v>
      </c>
      <c r="AM336" s="6">
        <v>180.44683153235022</v>
      </c>
      <c r="AN336" s="6">
        <v>631.18816751990767</v>
      </c>
      <c r="AO336" s="6">
        <v>11215.96185609957</v>
      </c>
      <c r="AP336" s="6">
        <v>7095.112065109377</v>
      </c>
      <c r="AQ336" s="6">
        <v>4120.8497909901926</v>
      </c>
      <c r="AR336" s="6">
        <v>2496.5401929229106</v>
      </c>
      <c r="AS336" s="6">
        <v>1160.8788181729901</v>
      </c>
      <c r="AT336" s="6">
        <v>1458.5039608248951</v>
      </c>
      <c r="AU336" s="6">
        <v>1526.5108521474394</v>
      </c>
      <c r="AV336" s="6">
        <v>6642.4338240682355</v>
      </c>
      <c r="AW336" s="6">
        <v>-2521.5840330780429</v>
      </c>
      <c r="AX336" s="27">
        <v>4.17722695890411</v>
      </c>
      <c r="AY336" s="27">
        <v>4.4168575068493157</v>
      </c>
      <c r="AZ336">
        <v>127</v>
      </c>
      <c r="BA336" s="9">
        <v>4</v>
      </c>
      <c r="BB336" s="4">
        <v>57</v>
      </c>
      <c r="BC336" s="9">
        <v>3</v>
      </c>
      <c r="BD336" s="9">
        <v>2</v>
      </c>
      <c r="BE336" s="4">
        <v>70</v>
      </c>
      <c r="BF336" s="9">
        <v>4</v>
      </c>
      <c r="BG336" s="9">
        <v>6</v>
      </c>
      <c r="BH336" s="24">
        <v>323.24977987627597</v>
      </c>
      <c r="BI336" s="24">
        <v>234.50839071487448</v>
      </c>
      <c r="BJ336" s="9">
        <v>5</v>
      </c>
      <c r="BK336" s="30">
        <v>34.738324753424642</v>
      </c>
      <c r="BL336" s="15">
        <v>4.4431689358904105</v>
      </c>
      <c r="BM336" s="15">
        <v>5978.1289345806799</v>
      </c>
      <c r="BN336" s="36">
        <v>103</v>
      </c>
      <c r="BO336" s="9">
        <v>1</v>
      </c>
      <c r="BP336" s="20">
        <v>0.68932099593118579</v>
      </c>
      <c r="BQ336" s="20">
        <v>40.008250397963032</v>
      </c>
    </row>
    <row r="337" spans="1:69" x14ac:dyDescent="0.25">
      <c r="A337" s="43">
        <v>40847</v>
      </c>
      <c r="B337" s="17">
        <v>2011</v>
      </c>
      <c r="C337" s="4">
        <v>10</v>
      </c>
      <c r="D337" s="4">
        <v>2</v>
      </c>
      <c r="E337" s="5">
        <v>0.63</v>
      </c>
      <c r="F337" s="5">
        <v>0.6</v>
      </c>
      <c r="G337" s="10">
        <v>1.2493150684931562</v>
      </c>
      <c r="H337" s="17">
        <v>98</v>
      </c>
      <c r="I337" s="9">
        <v>158</v>
      </c>
      <c r="J337" s="14">
        <v>1.6122448979591837</v>
      </c>
      <c r="K337" s="5">
        <v>0.3511111111111111</v>
      </c>
      <c r="L337" s="21">
        <v>93.447849205479471</v>
      </c>
      <c r="M337" s="9">
        <v>29</v>
      </c>
      <c r="N337" s="9">
        <v>34</v>
      </c>
      <c r="O337" s="9">
        <v>13</v>
      </c>
      <c r="P337" s="9">
        <v>44</v>
      </c>
      <c r="Q337" s="20">
        <v>36.23898773820396</v>
      </c>
      <c r="R337" s="20">
        <v>54.627657968219182</v>
      </c>
      <c r="S337" s="20">
        <v>17.392464468493152</v>
      </c>
      <c r="T337" s="6">
        <v>9157.8892221369879</v>
      </c>
      <c r="U337" s="6">
        <v>1084.9148048219179</v>
      </c>
      <c r="V337" s="6">
        <v>1616.5214166969861</v>
      </c>
      <c r="W337" s="6">
        <v>2506.7499295561643</v>
      </c>
      <c r="X337" s="6">
        <v>801.04479679824669</v>
      </c>
      <c r="Y337" s="6">
        <v>5318.4878839075091</v>
      </c>
      <c r="Z337" s="6">
        <v>2283.0562275068496</v>
      </c>
      <c r="AA337" s="6">
        <v>710.15955358684937</v>
      </c>
      <c r="AB337" s="6">
        <v>765.26843661369867</v>
      </c>
      <c r="AC337" s="6">
        <v>947.03458883729115</v>
      </c>
      <c r="AD337" s="6">
        <v>923.42908474957824</v>
      </c>
      <c r="AE337" s="6">
        <v>292.96483689534728</v>
      </c>
      <c r="AF337" s="6">
        <v>1595.0557072251809</v>
      </c>
      <c r="AG337" s="6">
        <v>274.94916203835618</v>
      </c>
      <c r="AH337" s="6">
        <v>1085.8176946849317</v>
      </c>
      <c r="AI337" s="6">
        <v>1675.2468672876712</v>
      </c>
      <c r="AJ337" s="6">
        <v>820.98449779726036</v>
      </c>
      <c r="AK337" s="6">
        <v>1014.7298072883453</v>
      </c>
      <c r="AL337" s="6">
        <v>1122.9010688489727</v>
      </c>
      <c r="AM337" s="6">
        <v>312.24659218107843</v>
      </c>
      <c r="AN337" s="6">
        <v>1407.1207534898226</v>
      </c>
      <c r="AO337" s="6">
        <v>17858.286466474521</v>
      </c>
      <c r="AP337" s="6">
        <v>9537.6221218520095</v>
      </c>
      <c r="AQ337" s="6">
        <v>8320.6643446225116</v>
      </c>
      <c r="AR337" s="6">
        <v>2572.1875279551618</v>
      </c>
      <c r="AS337" s="6">
        <v>1494.9007078245772</v>
      </c>
      <c r="AT337" s="6">
        <v>1603.3229698428761</v>
      </c>
      <c r="AU337" s="6">
        <v>1697.3183220130495</v>
      </c>
      <c r="AV337" s="6">
        <v>7367.7295276356645</v>
      </c>
      <c r="AW337" s="6">
        <v>952.93481698684718</v>
      </c>
      <c r="AX337" s="27">
        <v>4.1481267616438364</v>
      </c>
      <c r="AY337" s="27">
        <v>4.5983705205479453</v>
      </c>
      <c r="AZ337">
        <v>218</v>
      </c>
      <c r="BA337" s="9">
        <v>7</v>
      </c>
      <c r="BB337" s="4">
        <v>98</v>
      </c>
      <c r="BC337" s="9">
        <v>7</v>
      </c>
      <c r="BD337" s="9">
        <v>5</v>
      </c>
      <c r="BE337" s="4">
        <v>120</v>
      </c>
      <c r="BF337" s="9">
        <v>8</v>
      </c>
      <c r="BG337" s="9">
        <v>11</v>
      </c>
      <c r="BH337" s="24">
        <v>602.9774869042526</v>
      </c>
      <c r="BI337" s="24">
        <v>342.54284749301763</v>
      </c>
      <c r="BJ337" s="9">
        <v>8</v>
      </c>
      <c r="BK337" s="30">
        <v>34.676410520547932</v>
      </c>
      <c r="BL337" s="15">
        <v>4.5084919912328765</v>
      </c>
      <c r="BM337" s="15">
        <v>6610.830105518844</v>
      </c>
      <c r="BN337" s="36">
        <v>103</v>
      </c>
      <c r="BO337" s="9">
        <v>0</v>
      </c>
      <c r="BP337" s="20">
        <v>1.2586413826723919</v>
      </c>
      <c r="BQ337" s="20">
        <v>80.783148976917587</v>
      </c>
    </row>
    <row r="338" spans="1:69" x14ac:dyDescent="0.25">
      <c r="A338" s="43">
        <v>40846</v>
      </c>
      <c r="B338" s="17">
        <v>2011</v>
      </c>
      <c r="C338" s="4">
        <v>10</v>
      </c>
      <c r="D338" s="4">
        <v>1</v>
      </c>
      <c r="E338" s="5">
        <v>0.63</v>
      </c>
      <c r="F338" s="5">
        <v>0.64</v>
      </c>
      <c r="G338" s="10">
        <v>1.2465753424657589</v>
      </c>
      <c r="H338" s="17">
        <v>105</v>
      </c>
      <c r="I338" s="9">
        <v>159</v>
      </c>
      <c r="J338" s="14">
        <v>1.5142857142857142</v>
      </c>
      <c r="K338" s="5">
        <v>0.35333333333333333</v>
      </c>
      <c r="L338" s="21">
        <v>94.076827002739719</v>
      </c>
      <c r="M338" s="9">
        <v>29</v>
      </c>
      <c r="N338" s="9">
        <v>33</v>
      </c>
      <c r="O338" s="9">
        <v>14</v>
      </c>
      <c r="P338" s="9">
        <v>44</v>
      </c>
      <c r="Q338" s="20">
        <v>39.050433725143627</v>
      </c>
      <c r="R338" s="20">
        <v>51.337581463796496</v>
      </c>
      <c r="S338" s="20">
        <v>16.734516034371111</v>
      </c>
      <c r="T338" s="6">
        <v>9878.066835287671</v>
      </c>
      <c r="U338" s="6">
        <v>1059.0911289863016</v>
      </c>
      <c r="V338" s="6">
        <v>1683.1686255938628</v>
      </c>
      <c r="W338" s="6">
        <v>2664.3279491506846</v>
      </c>
      <c r="X338" s="6">
        <v>873.43568823057524</v>
      </c>
      <c r="Y338" s="6">
        <v>5716.2257012988503</v>
      </c>
      <c r="Z338" s="6">
        <v>2421.1268909589048</v>
      </c>
      <c r="AA338" s="6">
        <v>718.72614049315098</v>
      </c>
      <c r="AB338" s="6">
        <v>736.31870551232896</v>
      </c>
      <c r="AC338" s="6">
        <v>1002.860821470424</v>
      </c>
      <c r="AD338" s="6">
        <v>952.31817645919341</v>
      </c>
      <c r="AE338" s="6">
        <v>322.62429076811145</v>
      </c>
      <c r="AF338" s="6">
        <v>1598.3684482666558</v>
      </c>
      <c r="AG338" s="6">
        <v>273.02280312328764</v>
      </c>
      <c r="AH338" s="6">
        <v>1108.4382246575344</v>
      </c>
      <c r="AI338" s="6">
        <v>1737.157353287671</v>
      </c>
      <c r="AJ338" s="6">
        <v>834.9081810410961</v>
      </c>
      <c r="AK338" s="6">
        <v>1101.0910936406192</v>
      </c>
      <c r="AL338" s="6">
        <v>1081.8672071416231</v>
      </c>
      <c r="AM338" s="6">
        <v>327.85088873162584</v>
      </c>
      <c r="AN338" s="6">
        <v>1442.7173725957207</v>
      </c>
      <c r="AO338" s="6">
        <v>18766.856263347949</v>
      </c>
      <c r="AP338" s="6">
        <v>10009.544741186719</v>
      </c>
      <c r="AQ338" s="6">
        <v>8757.3115221612261</v>
      </c>
      <c r="AR338" s="6">
        <v>2584.7922315218557</v>
      </c>
      <c r="AS338" s="6">
        <v>1510.1943812013171</v>
      </c>
      <c r="AT338" s="6">
        <v>1638.7190976520135</v>
      </c>
      <c r="AU338" s="6">
        <v>1712.7742963778026</v>
      </c>
      <c r="AV338" s="6">
        <v>7446.4800067529886</v>
      </c>
      <c r="AW338" s="6">
        <v>1310.8315154082411</v>
      </c>
      <c r="AX338" s="27">
        <v>4.2664333150684941</v>
      </c>
      <c r="AY338" s="27">
        <v>4.6557071917808228</v>
      </c>
      <c r="AZ338">
        <v>225</v>
      </c>
      <c r="BA338" s="9">
        <v>7</v>
      </c>
      <c r="BB338" s="4">
        <v>105</v>
      </c>
      <c r="BC338" s="9">
        <v>7</v>
      </c>
      <c r="BD338" s="9">
        <v>4</v>
      </c>
      <c r="BE338" s="4">
        <v>120</v>
      </c>
      <c r="BF338" s="9">
        <v>7</v>
      </c>
      <c r="BG338" s="9">
        <v>10</v>
      </c>
      <c r="BH338" s="24">
        <v>546.95480850215574</v>
      </c>
      <c r="BI338" s="24">
        <v>322.68879923217827</v>
      </c>
      <c r="BJ338" s="9">
        <v>9</v>
      </c>
      <c r="BK338" s="30">
        <v>32.593921643835614</v>
      </c>
      <c r="BL338" s="15">
        <v>4.4603383999999995</v>
      </c>
      <c r="BM338" s="15">
        <v>6766.3471179689859</v>
      </c>
      <c r="BN338" s="36">
        <v>103</v>
      </c>
      <c r="BO338" s="9">
        <v>0</v>
      </c>
      <c r="BP338" s="20">
        <v>1.2942450881517671</v>
      </c>
      <c r="BQ338" s="20">
        <v>85.022441962730355</v>
      </c>
    </row>
    <row r="339" spans="1:69" x14ac:dyDescent="0.25">
      <c r="A339" s="43">
        <v>40845</v>
      </c>
      <c r="B339" s="17">
        <v>2011</v>
      </c>
      <c r="C339" s="4">
        <v>10</v>
      </c>
      <c r="D339" s="4">
        <v>7</v>
      </c>
      <c r="E339" s="5">
        <v>0.63</v>
      </c>
      <c r="F339" s="5">
        <v>0.95</v>
      </c>
      <c r="G339" s="10">
        <v>1.2438356164383615</v>
      </c>
      <c r="H339" s="17">
        <v>156</v>
      </c>
      <c r="I339" s="9">
        <v>247</v>
      </c>
      <c r="J339" s="14">
        <v>1.5833333333333333</v>
      </c>
      <c r="K339" s="5">
        <v>0.54888888888888887</v>
      </c>
      <c r="L339" s="21">
        <v>99.428803738672286</v>
      </c>
      <c r="M339" s="9">
        <v>46</v>
      </c>
      <c r="N339" s="9">
        <v>55</v>
      </c>
      <c r="O339" s="9">
        <v>21</v>
      </c>
      <c r="P339" s="9">
        <v>68</v>
      </c>
      <c r="Q339" s="20">
        <v>36.012944922284007</v>
      </c>
      <c r="R339" s="20">
        <v>51.934865080861059</v>
      </c>
      <c r="S339" s="20">
        <v>17.291989804931507</v>
      </c>
      <c r="T339" s="6">
        <v>15510.893383232877</v>
      </c>
      <c r="U339" s="6">
        <v>1593.373071452055</v>
      </c>
      <c r="V339" s="6">
        <v>2582.5854560508492</v>
      </c>
      <c r="W339" s="6">
        <v>2703.6607040876715</v>
      </c>
      <c r="X339" s="6">
        <v>1334.9316871075066</v>
      </c>
      <c r="Y339" s="6">
        <v>10483.088607438904</v>
      </c>
      <c r="Z339" s="6">
        <v>3637.307437150685</v>
      </c>
      <c r="AA339" s="6">
        <v>1090.6321666980823</v>
      </c>
      <c r="AB339" s="6">
        <v>1175.8553067353425</v>
      </c>
      <c r="AC339" s="6">
        <v>1571.2021516923842</v>
      </c>
      <c r="AD339" s="6">
        <v>1004.3380961501349</v>
      </c>
      <c r="AE339" s="6">
        <v>464.35104637932187</v>
      </c>
      <c r="AF339" s="6">
        <v>2863.9036163622691</v>
      </c>
      <c r="AG339" s="6">
        <v>457.94991284383559</v>
      </c>
      <c r="AH339" s="6">
        <v>1675.8629888000005</v>
      </c>
      <c r="AI339" s="6">
        <v>2621.5076480547946</v>
      </c>
      <c r="AJ339" s="6">
        <v>1293.1265790246578</v>
      </c>
      <c r="AK339" s="6">
        <v>1663.8427754579757</v>
      </c>
      <c r="AL339" s="6">
        <v>1154.300501704972</v>
      </c>
      <c r="AM339" s="6">
        <v>485.69595034437032</v>
      </c>
      <c r="AN339" s="6">
        <v>2744.6079012159707</v>
      </c>
      <c r="AO339" s="6">
        <v>29056.508493992329</v>
      </c>
      <c r="AP339" s="6">
        <v>12964.908368975186</v>
      </c>
      <c r="AQ339" s="6">
        <v>16091.600125017143</v>
      </c>
      <c r="AR339" s="6">
        <v>2722.6342717264888</v>
      </c>
      <c r="AS339" s="6">
        <v>2000.5839120346006</v>
      </c>
      <c r="AT339" s="6">
        <v>1855.0229079977303</v>
      </c>
      <c r="AU339" s="6">
        <v>1921.5469588887131</v>
      </c>
      <c r="AV339" s="6">
        <v>8499.788050647534</v>
      </c>
      <c r="AW339" s="6">
        <v>7591.812074369609</v>
      </c>
      <c r="AX339" s="27">
        <v>4.1308847013698635</v>
      </c>
      <c r="AY339" s="27">
        <v>4.3228695205479459</v>
      </c>
      <c r="AZ339">
        <v>346</v>
      </c>
      <c r="BA339" s="9">
        <v>12</v>
      </c>
      <c r="BB339" s="4">
        <v>156</v>
      </c>
      <c r="BC339" s="9">
        <v>11</v>
      </c>
      <c r="BD339" s="9">
        <v>6</v>
      </c>
      <c r="BE339" s="4">
        <v>190</v>
      </c>
      <c r="BF339" s="9">
        <v>12</v>
      </c>
      <c r="BG339" s="9">
        <v>17</v>
      </c>
      <c r="BH339" s="24">
        <v>721.53861155886182</v>
      </c>
      <c r="BI339" s="24">
        <v>463.98340806543888</v>
      </c>
      <c r="BJ339" s="9">
        <v>14</v>
      </c>
      <c r="BK339" s="30">
        <v>31.604138136986293</v>
      </c>
      <c r="BL339" s="15">
        <v>4.1634295495890408</v>
      </c>
      <c r="BM339" s="15">
        <v>7040.4067193239698</v>
      </c>
      <c r="BN339" s="36">
        <v>112</v>
      </c>
      <c r="BO339" s="9">
        <v>0</v>
      </c>
      <c r="BP339" s="20">
        <v>2.285606608613981</v>
      </c>
      <c r="BQ339" s="20">
        <v>143.67500111622448</v>
      </c>
    </row>
    <row r="340" spans="1:69" x14ac:dyDescent="0.25">
      <c r="A340" s="43">
        <v>40844</v>
      </c>
      <c r="B340" s="17">
        <v>2011</v>
      </c>
      <c r="C340" s="4">
        <v>10</v>
      </c>
      <c r="D340" s="4">
        <v>6</v>
      </c>
      <c r="E340" s="5">
        <v>0.63</v>
      </c>
      <c r="F340" s="5">
        <v>1</v>
      </c>
      <c r="G340" s="10">
        <v>1.2410958904109641</v>
      </c>
      <c r="H340" s="17">
        <v>165</v>
      </c>
      <c r="I340" s="9">
        <v>262</v>
      </c>
      <c r="J340" s="14">
        <v>1.5878787878787879</v>
      </c>
      <c r="K340" s="5">
        <v>0.5822222222222222</v>
      </c>
      <c r="L340" s="21">
        <v>96.188828054794541</v>
      </c>
      <c r="M340" s="9">
        <v>48</v>
      </c>
      <c r="N340" s="9">
        <v>59</v>
      </c>
      <c r="O340" s="9">
        <v>24</v>
      </c>
      <c r="P340" s="9">
        <v>67</v>
      </c>
      <c r="Q340" s="20">
        <v>37.4574525812316</v>
      </c>
      <c r="R340" s="20">
        <v>47.62840776328769</v>
      </c>
      <c r="S340" s="20">
        <v>19.461730543316296</v>
      </c>
      <c r="T340" s="6">
        <v>15871.156629041099</v>
      </c>
      <c r="U340" s="6">
        <v>1736.1664619178086</v>
      </c>
      <c r="V340" s="6">
        <v>2702.5153355046573</v>
      </c>
      <c r="W340" s="6">
        <v>2616.8765815232878</v>
      </c>
      <c r="X340" s="6">
        <v>1378.2765791736983</v>
      </c>
      <c r="Y340" s="6">
        <v>10909.654594757265</v>
      </c>
      <c r="Z340" s="6">
        <v>4007.9474261917812</v>
      </c>
      <c r="AA340" s="6">
        <v>1143.0817863189045</v>
      </c>
      <c r="AB340" s="6">
        <v>1303.9359464021918</v>
      </c>
      <c r="AC340" s="6">
        <v>1591.6626229556766</v>
      </c>
      <c r="AD340" s="6">
        <v>951.29772541767852</v>
      </c>
      <c r="AE340" s="6">
        <v>490.77834808625647</v>
      </c>
      <c r="AF340" s="6">
        <v>3421.2264624532663</v>
      </c>
      <c r="AG340" s="6">
        <v>476.92491958356163</v>
      </c>
      <c r="AH340" s="6">
        <v>1655.748947463014</v>
      </c>
      <c r="AI340" s="6">
        <v>2780.6332695342467</v>
      </c>
      <c r="AJ340" s="6">
        <v>1316.0719914082194</v>
      </c>
      <c r="AK340" s="6">
        <v>1778.9308513013493</v>
      </c>
      <c r="AL340" s="6">
        <v>1120.9867700720781</v>
      </c>
      <c r="AM340" s="6">
        <v>535.22803994866331</v>
      </c>
      <c r="AN340" s="6">
        <v>2794.2334666669512</v>
      </c>
      <c r="AO340" s="6">
        <v>30291.667377860824</v>
      </c>
      <c r="AP340" s="6">
        <v>13166.552853983345</v>
      </c>
      <c r="AQ340" s="6">
        <v>17125.114523877484</v>
      </c>
      <c r="AR340" s="6">
        <v>2719.1024040961588</v>
      </c>
      <c r="AS340" s="6">
        <v>2040.2168317188411</v>
      </c>
      <c r="AT340" s="6">
        <v>1894.188462189823</v>
      </c>
      <c r="AU340" s="6">
        <v>2020.75168674063</v>
      </c>
      <c r="AV340" s="6">
        <v>8674.2593847454536</v>
      </c>
      <c r="AW340" s="6">
        <v>8450.8551391320234</v>
      </c>
      <c r="AX340" s="27">
        <v>4.0977045698630139</v>
      </c>
      <c r="AY340" s="27">
        <v>4.3403160342465759</v>
      </c>
      <c r="AZ340">
        <v>363</v>
      </c>
      <c r="BA340" s="9">
        <v>12</v>
      </c>
      <c r="BB340" s="4">
        <v>165</v>
      </c>
      <c r="BC340" s="9">
        <v>11</v>
      </c>
      <c r="BD340" s="9">
        <v>8</v>
      </c>
      <c r="BE340" s="4">
        <v>198</v>
      </c>
      <c r="BF340" s="9">
        <v>12</v>
      </c>
      <c r="BG340" s="9">
        <v>17</v>
      </c>
      <c r="BH340" s="24">
        <v>771.2466753201893</v>
      </c>
      <c r="BI340" s="24">
        <v>444.33546564307443</v>
      </c>
      <c r="BJ340" s="9">
        <v>14</v>
      </c>
      <c r="BK340" s="30">
        <v>32.90022563013698</v>
      </c>
      <c r="BL340" s="15">
        <v>4.5691504536986294</v>
      </c>
      <c r="BM340" s="15">
        <v>6864.4430002899717</v>
      </c>
      <c r="BN340" s="36">
        <v>112</v>
      </c>
      <c r="BO340" s="9">
        <v>0</v>
      </c>
      <c r="BP340" s="20">
        <v>2.4947566063486981</v>
      </c>
      <c r="BQ340" s="20">
        <v>152.9028082489061</v>
      </c>
    </row>
    <row r="341" spans="1:69" x14ac:dyDescent="0.25">
      <c r="A341" s="43">
        <v>40843</v>
      </c>
      <c r="B341" s="17">
        <v>2011</v>
      </c>
      <c r="C341" s="4">
        <v>10</v>
      </c>
      <c r="D341" s="4">
        <v>5</v>
      </c>
      <c r="E341" s="5">
        <v>0.63</v>
      </c>
      <c r="F341" s="5">
        <v>0.82</v>
      </c>
      <c r="G341" s="10">
        <v>1.2383561643835668</v>
      </c>
      <c r="H341" s="17">
        <v>132</v>
      </c>
      <c r="I341" s="9">
        <v>228</v>
      </c>
      <c r="J341" s="14">
        <v>1.7272727272727273</v>
      </c>
      <c r="K341" s="5">
        <v>0.50666666666666671</v>
      </c>
      <c r="L341" s="21">
        <v>101.0211544468244</v>
      </c>
      <c r="M341" s="9">
        <v>40</v>
      </c>
      <c r="N341" s="9">
        <v>49</v>
      </c>
      <c r="O341" s="9">
        <v>20</v>
      </c>
      <c r="P341" s="9">
        <v>61</v>
      </c>
      <c r="Q341" s="20">
        <v>39.48616705063877</v>
      </c>
      <c r="R341" s="20">
        <v>50.524494667397271</v>
      </c>
      <c r="S341" s="20">
        <v>18.708107612054796</v>
      </c>
      <c r="T341" s="6">
        <v>13334.79238698082</v>
      </c>
      <c r="U341" s="6">
        <v>1447.7204061369862</v>
      </c>
      <c r="V341" s="6">
        <v>2288.6886223303886</v>
      </c>
      <c r="W341" s="6">
        <v>2585.2710827835622</v>
      </c>
      <c r="X341" s="6">
        <v>1141.2598283814571</v>
      </c>
      <c r="Y341" s="6">
        <v>8767.2932596224</v>
      </c>
      <c r="Z341" s="6">
        <v>3514.2688675068503</v>
      </c>
      <c r="AA341" s="6">
        <v>1010.4898933479454</v>
      </c>
      <c r="AB341" s="6">
        <v>1141.1945643353426</v>
      </c>
      <c r="AC341" s="6">
        <v>1373.7605159845477</v>
      </c>
      <c r="AD341" s="6">
        <v>976.32821179709742</v>
      </c>
      <c r="AE341" s="6">
        <v>412.57925803696679</v>
      </c>
      <c r="AF341" s="6">
        <v>2903.2853393715263</v>
      </c>
      <c r="AG341" s="6">
        <v>400.04865507945203</v>
      </c>
      <c r="AH341" s="6">
        <v>1442.2799963178086</v>
      </c>
      <c r="AI341" s="6">
        <v>2450.190943561644</v>
      </c>
      <c r="AJ341" s="6">
        <v>1129.0839047013701</v>
      </c>
      <c r="AK341" s="6">
        <v>1376.8918346782275</v>
      </c>
      <c r="AL341" s="6">
        <v>1094.2943966423104</v>
      </c>
      <c r="AM341" s="6">
        <v>410.47292181889833</v>
      </c>
      <c r="AN341" s="6">
        <v>2539.9443465208396</v>
      </c>
      <c r="AO341" s="6">
        <v>25870.069617968216</v>
      </c>
      <c r="AP341" s="6">
        <v>11659.546672453454</v>
      </c>
      <c r="AQ341" s="6">
        <v>14210.522945514767</v>
      </c>
      <c r="AR341" s="6">
        <v>2645.9069632131063</v>
      </c>
      <c r="AS341" s="6">
        <v>1738.413432597361</v>
      </c>
      <c r="AT341" s="6">
        <v>1773.468524287267</v>
      </c>
      <c r="AU341" s="6">
        <v>1858.7881345415503</v>
      </c>
      <c r="AV341" s="6">
        <v>8016.5770546392851</v>
      </c>
      <c r="AW341" s="6">
        <v>6193.9458908754768</v>
      </c>
      <c r="AX341" s="27">
        <v>4.2159790684931524</v>
      </c>
      <c r="AY341" s="27">
        <v>4.3666264383561648</v>
      </c>
      <c r="AZ341">
        <v>302</v>
      </c>
      <c r="BA341" s="9">
        <v>10</v>
      </c>
      <c r="BB341" s="4">
        <v>132</v>
      </c>
      <c r="BC341" s="9">
        <v>8</v>
      </c>
      <c r="BD341" s="9">
        <v>6</v>
      </c>
      <c r="BE341" s="4">
        <v>170</v>
      </c>
      <c r="BF341" s="9">
        <v>10</v>
      </c>
      <c r="BG341" s="9">
        <v>14</v>
      </c>
      <c r="BH341" s="24">
        <v>637.97782931011898</v>
      </c>
      <c r="BI341" s="24">
        <v>390.02371564498054</v>
      </c>
      <c r="BJ341" s="9">
        <v>11</v>
      </c>
      <c r="BK341" s="30">
        <v>33.368227890410942</v>
      </c>
      <c r="BL341" s="15">
        <v>4.3508074805479451</v>
      </c>
      <c r="BM341" s="15">
        <v>6772.6192617934557</v>
      </c>
      <c r="BN341" s="36">
        <v>112</v>
      </c>
      <c r="BO341" s="9">
        <v>1</v>
      </c>
      <c r="BP341" s="20">
        <v>2.0982314812351759</v>
      </c>
      <c r="BQ341" s="20">
        <v>126.87966915638185</v>
      </c>
    </row>
    <row r="342" spans="1:69" x14ac:dyDescent="0.25">
      <c r="A342" s="43">
        <v>40842</v>
      </c>
      <c r="B342" s="17">
        <v>2011</v>
      </c>
      <c r="C342" s="4">
        <v>10</v>
      </c>
      <c r="D342" s="4">
        <v>4</v>
      </c>
      <c r="E342" s="5">
        <v>0.63</v>
      </c>
      <c r="F342" s="5">
        <v>0.76</v>
      </c>
      <c r="G342" s="10">
        <v>1.2356164383561694</v>
      </c>
      <c r="H342" s="17">
        <v>116</v>
      </c>
      <c r="I342" s="9">
        <v>189</v>
      </c>
      <c r="J342" s="14">
        <v>1.6293103448275863</v>
      </c>
      <c r="K342" s="5">
        <v>0.42</v>
      </c>
      <c r="L342" s="21">
        <v>101.80954323514408</v>
      </c>
      <c r="M342" s="9">
        <v>33</v>
      </c>
      <c r="N342" s="9">
        <v>42</v>
      </c>
      <c r="O342" s="9">
        <v>16</v>
      </c>
      <c r="P342" s="9">
        <v>52</v>
      </c>
      <c r="Q342" s="20">
        <v>36.061085667945207</v>
      </c>
      <c r="R342" s="20">
        <v>49.062685847671233</v>
      </c>
      <c r="S342" s="20">
        <v>17.577460196080089</v>
      </c>
      <c r="T342" s="6">
        <v>11809.907015276713</v>
      </c>
      <c r="U342" s="6">
        <v>1258.3438035287672</v>
      </c>
      <c r="V342" s="6">
        <v>2137.5963662076492</v>
      </c>
      <c r="W342" s="6">
        <v>2590.4486773479452</v>
      </c>
      <c r="X342" s="6">
        <v>1000.4332714867727</v>
      </c>
      <c r="Y342" s="6">
        <v>7339.7725037631135</v>
      </c>
      <c r="Z342" s="6">
        <v>2704.5814250958906</v>
      </c>
      <c r="AA342" s="6">
        <v>785.00297356273973</v>
      </c>
      <c r="AB342" s="6">
        <v>914.02793019616456</v>
      </c>
      <c r="AC342" s="6">
        <v>1222.2030824917076</v>
      </c>
      <c r="AD342" s="6">
        <v>919.43674351400546</v>
      </c>
      <c r="AE342" s="6">
        <v>369.25168361151776</v>
      </c>
      <c r="AF342" s="6">
        <v>1892.7208192375642</v>
      </c>
      <c r="AG342" s="6">
        <v>323.90056129315064</v>
      </c>
      <c r="AH342" s="6">
        <v>1191.7161468493152</v>
      </c>
      <c r="AI342" s="6">
        <v>2001.5587309315067</v>
      </c>
      <c r="AJ342" s="6">
        <v>993.92772348493168</v>
      </c>
      <c r="AK342" s="6">
        <v>1246.0637833728179</v>
      </c>
      <c r="AL342" s="6">
        <v>1105.0363401237946</v>
      </c>
      <c r="AM342" s="6">
        <v>369.21155074364401</v>
      </c>
      <c r="AN342" s="6">
        <v>1790.7914883186475</v>
      </c>
      <c r="AO342" s="6">
        <v>21982.966310219177</v>
      </c>
      <c r="AP342" s="6">
        <v>10959.681498899854</v>
      </c>
      <c r="AQ342" s="6">
        <v>11023.284811319325</v>
      </c>
      <c r="AR342" s="6">
        <v>2651.5999464456122</v>
      </c>
      <c r="AS342" s="6">
        <v>1723.0837664810404</v>
      </c>
      <c r="AT342" s="6">
        <v>1730.933753930444</v>
      </c>
      <c r="AU342" s="6">
        <v>1789.2727598268839</v>
      </c>
      <c r="AV342" s="6">
        <v>7894.8902266839805</v>
      </c>
      <c r="AW342" s="6">
        <v>3128.3945846353427</v>
      </c>
      <c r="AX342" s="27">
        <v>3.9331386739726035</v>
      </c>
      <c r="AY342" s="27">
        <v>4.3574706780821924</v>
      </c>
      <c r="AZ342">
        <v>259</v>
      </c>
      <c r="BA342" s="9">
        <v>8</v>
      </c>
      <c r="BB342" s="4">
        <v>116</v>
      </c>
      <c r="BC342" s="9">
        <v>8</v>
      </c>
      <c r="BD342" s="9">
        <v>5</v>
      </c>
      <c r="BE342" s="4">
        <v>143</v>
      </c>
      <c r="BF342" s="9">
        <v>9</v>
      </c>
      <c r="BG342" s="9">
        <v>12</v>
      </c>
      <c r="BH342" s="24">
        <v>641.98463875474795</v>
      </c>
      <c r="BI342" s="24">
        <v>368.7323195941388</v>
      </c>
      <c r="BJ342" s="9">
        <v>10</v>
      </c>
      <c r="BK342" s="30">
        <v>34.797417123287666</v>
      </c>
      <c r="BL342" s="15">
        <v>4.1673887068493149</v>
      </c>
      <c r="BM342" s="15">
        <v>6736.2017181422343</v>
      </c>
      <c r="BN342" s="36">
        <v>112</v>
      </c>
      <c r="BO342" s="9">
        <v>0</v>
      </c>
      <c r="BP342" s="20">
        <v>1.6364243935318816</v>
      </c>
      <c r="BQ342" s="20">
        <v>98.422185815351114</v>
      </c>
    </row>
    <row r="343" spans="1:69" x14ac:dyDescent="0.25">
      <c r="A343" s="43">
        <v>40841</v>
      </c>
      <c r="B343" s="17">
        <v>2011</v>
      </c>
      <c r="C343" s="4">
        <v>10</v>
      </c>
      <c r="D343" s="4">
        <v>3</v>
      </c>
      <c r="E343" s="5">
        <v>0.63</v>
      </c>
      <c r="F343" s="5">
        <v>0.6</v>
      </c>
      <c r="G343" s="10">
        <v>1.2328767123287721</v>
      </c>
      <c r="H343" s="17">
        <v>93</v>
      </c>
      <c r="I343" s="9">
        <v>159</v>
      </c>
      <c r="J343" s="14">
        <v>1.7096774193548387</v>
      </c>
      <c r="K343" s="5">
        <v>0.35333333333333333</v>
      </c>
      <c r="L343" s="21">
        <v>98.121650905877161</v>
      </c>
      <c r="M343" s="9">
        <v>27</v>
      </c>
      <c r="N343" s="9">
        <v>35</v>
      </c>
      <c r="O343" s="9">
        <v>13</v>
      </c>
      <c r="P343" s="9">
        <v>43</v>
      </c>
      <c r="Q343" s="20">
        <v>36.769624745912516</v>
      </c>
      <c r="R343" s="20">
        <v>50.582113416227614</v>
      </c>
      <c r="S343" s="20">
        <v>17.916172881809494</v>
      </c>
      <c r="T343" s="6">
        <v>9125.3135342465757</v>
      </c>
      <c r="U343" s="6">
        <v>1023.5592739726029</v>
      </c>
      <c r="V343" s="6">
        <v>1681.1971910136986</v>
      </c>
      <c r="W343" s="6">
        <v>2529.9471649315074</v>
      </c>
      <c r="X343" s="6">
        <v>841.57255548493129</v>
      </c>
      <c r="Y343" s="6">
        <v>5096.1558967890423</v>
      </c>
      <c r="Z343" s="6">
        <v>2279.7167342465759</v>
      </c>
      <c r="AA343" s="6">
        <v>657.56747441095899</v>
      </c>
      <c r="AB343" s="6">
        <v>770.3954339178083</v>
      </c>
      <c r="AC343" s="6">
        <v>942.30615384130874</v>
      </c>
      <c r="AD343" s="6">
        <v>943.50294392037699</v>
      </c>
      <c r="AE343" s="6">
        <v>309.31469037463364</v>
      </c>
      <c r="AF343" s="6">
        <v>1512.5558544390237</v>
      </c>
      <c r="AG343" s="6">
        <v>295.39172465753421</v>
      </c>
      <c r="AH343" s="6">
        <v>1021.4696679452059</v>
      </c>
      <c r="AI343" s="6">
        <v>1692.6582410958904</v>
      </c>
      <c r="AJ343" s="6">
        <v>767.2020953424659</v>
      </c>
      <c r="AK343" s="6">
        <v>1076.6312108077702</v>
      </c>
      <c r="AL343" s="6">
        <v>1051.9516305602399</v>
      </c>
      <c r="AM343" s="6">
        <v>308.92355532159831</v>
      </c>
      <c r="AN343" s="6">
        <v>1339.2153323514881</v>
      </c>
      <c r="AO343" s="6">
        <v>17633.274179835618</v>
      </c>
      <c r="AP343" s="6">
        <v>9685.3470962560641</v>
      </c>
      <c r="AQ343" s="6">
        <v>7947.9270835795542</v>
      </c>
      <c r="AR343" s="6">
        <v>2584.9853786911035</v>
      </c>
      <c r="AS343" s="6">
        <v>1515.9803198334321</v>
      </c>
      <c r="AT343" s="6">
        <v>1632.1269779801232</v>
      </c>
      <c r="AU343" s="6">
        <v>1697.6623592455492</v>
      </c>
      <c r="AV343" s="6">
        <v>7430.7550357502078</v>
      </c>
      <c r="AW343" s="6">
        <v>517.17204782934641</v>
      </c>
      <c r="AX343" s="27">
        <v>4.1168827397260284</v>
      </c>
      <c r="AY343" s="27">
        <v>4.4724270547945197</v>
      </c>
      <c r="AZ343">
        <v>211</v>
      </c>
      <c r="BA343" s="9">
        <v>7</v>
      </c>
      <c r="BB343" s="4">
        <v>93</v>
      </c>
      <c r="BC343" s="9">
        <v>7</v>
      </c>
      <c r="BD343" s="9">
        <v>4</v>
      </c>
      <c r="BE343" s="4">
        <v>118</v>
      </c>
      <c r="BF343" s="9">
        <v>8</v>
      </c>
      <c r="BG343" s="9">
        <v>11</v>
      </c>
      <c r="BH343" s="24">
        <v>597.63318307238171</v>
      </c>
      <c r="BI343" s="24">
        <v>353.45213537788197</v>
      </c>
      <c r="BJ343" s="9">
        <v>8</v>
      </c>
      <c r="BK343" s="30">
        <v>34.006278082191777</v>
      </c>
      <c r="BL343" s="15">
        <v>4.3636164383561642</v>
      </c>
      <c r="BM343" s="15">
        <v>6593.3900423650075</v>
      </c>
      <c r="BN343" s="36">
        <v>112</v>
      </c>
      <c r="BO343" s="9">
        <v>0</v>
      </c>
      <c r="BP343" s="20">
        <v>1.2054386336180838</v>
      </c>
      <c r="BQ343" s="20">
        <v>70.963634674817442</v>
      </c>
    </row>
    <row r="344" spans="1:69" x14ac:dyDescent="0.25">
      <c r="A344" s="43">
        <v>40840</v>
      </c>
      <c r="B344" s="17">
        <v>2011</v>
      </c>
      <c r="C344" s="4">
        <v>10</v>
      </c>
      <c r="D344" s="4">
        <v>2</v>
      </c>
      <c r="E344" s="5">
        <v>0.63</v>
      </c>
      <c r="F344" s="5">
        <v>0.6</v>
      </c>
      <c r="G344" s="10">
        <v>1.2301369863013747</v>
      </c>
      <c r="H344" s="17">
        <v>94</v>
      </c>
      <c r="I344" s="9">
        <v>154</v>
      </c>
      <c r="J344" s="14">
        <v>1.6382978723404256</v>
      </c>
      <c r="K344" s="5">
        <v>0.34222222222222221</v>
      </c>
      <c r="L344" s="21">
        <v>99.772060637714972</v>
      </c>
      <c r="M344" s="9">
        <v>29</v>
      </c>
      <c r="N344" s="9">
        <v>33</v>
      </c>
      <c r="O344" s="9">
        <v>13</v>
      </c>
      <c r="P344" s="9">
        <v>41</v>
      </c>
      <c r="Q344" s="20">
        <v>36.156906944763598</v>
      </c>
      <c r="R344" s="20">
        <v>51.198983711696528</v>
      </c>
      <c r="S344" s="20">
        <v>17.437616959465423</v>
      </c>
      <c r="T344" s="6">
        <v>9378.5736999452074</v>
      </c>
      <c r="U344" s="6">
        <v>991.08648493150713</v>
      </c>
      <c r="V344" s="6">
        <v>1682.8621480819725</v>
      </c>
      <c r="W344" s="6">
        <v>2690.1234337315068</v>
      </c>
      <c r="X344" s="6">
        <v>844.82496441863009</v>
      </c>
      <c r="Y344" s="6">
        <v>5151.849638644605</v>
      </c>
      <c r="Z344" s="6">
        <v>2241.7282305753429</v>
      </c>
      <c r="AA344" s="6">
        <v>665.58678825205482</v>
      </c>
      <c r="AB344" s="6">
        <v>714.94229533808232</v>
      </c>
      <c r="AC344" s="6">
        <v>954.14141024626463</v>
      </c>
      <c r="AD344" s="6">
        <v>995.51538448740484</v>
      </c>
      <c r="AE344" s="6">
        <v>311.39752087960215</v>
      </c>
      <c r="AF344" s="6">
        <v>1361.2029985522083</v>
      </c>
      <c r="AG344" s="6">
        <v>282.00376208219177</v>
      </c>
      <c r="AH344" s="6">
        <v>992.33548238904132</v>
      </c>
      <c r="AI344" s="6">
        <v>1692.5456197808219</v>
      </c>
      <c r="AJ344" s="6">
        <v>791.859716909589</v>
      </c>
      <c r="AK344" s="6">
        <v>1006.433070776606</v>
      </c>
      <c r="AL344" s="6">
        <v>1121.0037585367111</v>
      </c>
      <c r="AM344" s="6">
        <v>293.3309381725627</v>
      </c>
      <c r="AN344" s="6">
        <v>1337.9768136757648</v>
      </c>
      <c r="AO344" s="6">
        <v>17750.662080203838</v>
      </c>
      <c r="AP344" s="6">
        <v>9899.6326293312613</v>
      </c>
      <c r="AQ344" s="6">
        <v>7851.0294508725783</v>
      </c>
      <c r="AR344" s="6">
        <v>2587.3717581308438</v>
      </c>
      <c r="AS344" s="6">
        <v>1459.294681180879</v>
      </c>
      <c r="AT344" s="6">
        <v>1632.498045637516</v>
      </c>
      <c r="AU344" s="6">
        <v>1700.2589761610961</v>
      </c>
      <c r="AV344" s="6">
        <v>7379.4234611103348</v>
      </c>
      <c r="AW344" s="6">
        <v>471.60598976224173</v>
      </c>
      <c r="AX344" s="27">
        <v>3.8913982027397265</v>
      </c>
      <c r="AY344" s="27">
        <v>4.4278074863013694</v>
      </c>
      <c r="AZ344">
        <v>210</v>
      </c>
      <c r="BA344" s="9">
        <v>7</v>
      </c>
      <c r="BB344" s="4">
        <v>94</v>
      </c>
      <c r="BC344" s="9">
        <v>6</v>
      </c>
      <c r="BD344" s="9">
        <v>4</v>
      </c>
      <c r="BE344" s="4">
        <v>116</v>
      </c>
      <c r="BF344" s="9">
        <v>8</v>
      </c>
      <c r="BG344" s="9">
        <v>11</v>
      </c>
      <c r="BH344" s="24">
        <v>555.08622832256481</v>
      </c>
      <c r="BI344" s="24">
        <v>370.34510341941518</v>
      </c>
      <c r="BJ344" s="9">
        <v>8</v>
      </c>
      <c r="BK344" s="30">
        <v>34.242549082191772</v>
      </c>
      <c r="BL344" s="15">
        <v>4.3285672679452052</v>
      </c>
      <c r="BM344" s="15">
        <v>6876.539983260298</v>
      </c>
      <c r="BN344" s="36">
        <v>112</v>
      </c>
      <c r="BO344" s="9">
        <v>0</v>
      </c>
      <c r="BP344" s="20">
        <v>1.1417121793786555</v>
      </c>
      <c r="BQ344" s="20">
        <v>70.098477239933729</v>
      </c>
    </row>
    <row r="345" spans="1:69" x14ac:dyDescent="0.25">
      <c r="A345" s="43">
        <v>40839</v>
      </c>
      <c r="B345" s="17">
        <v>2011</v>
      </c>
      <c r="C345" s="4">
        <v>10</v>
      </c>
      <c r="D345" s="4">
        <v>1</v>
      </c>
      <c r="E345" s="5">
        <v>0.63</v>
      </c>
      <c r="F345" s="5">
        <v>0.64</v>
      </c>
      <c r="G345" s="10">
        <v>1.2273972602739773</v>
      </c>
      <c r="H345" s="17">
        <v>102</v>
      </c>
      <c r="I345" s="9">
        <v>165</v>
      </c>
      <c r="J345" s="14">
        <v>1.6176470588235294</v>
      </c>
      <c r="K345" s="5">
        <v>0.36666666666666664</v>
      </c>
      <c r="L345" s="21">
        <v>102.59355316293313</v>
      </c>
      <c r="M345" s="9">
        <v>28</v>
      </c>
      <c r="N345" s="9">
        <v>37</v>
      </c>
      <c r="O345" s="9">
        <v>14</v>
      </c>
      <c r="P345" s="9">
        <v>44</v>
      </c>
      <c r="Q345" s="20">
        <v>38.252618554267656</v>
      </c>
      <c r="R345" s="20">
        <v>51.75145815499021</v>
      </c>
      <c r="S345" s="20">
        <v>17.335260493150685</v>
      </c>
      <c r="T345" s="6">
        <v>10464.542422619179</v>
      </c>
      <c r="U345" s="6">
        <v>1109.3172890301375</v>
      </c>
      <c r="V345" s="6">
        <v>1711.0205726944434</v>
      </c>
      <c r="W345" s="6">
        <v>2514.0347420054795</v>
      </c>
      <c r="X345" s="6">
        <v>821.82942305911229</v>
      </c>
      <c r="Y345" s="6">
        <v>6526.974973890281</v>
      </c>
      <c r="Z345" s="6">
        <v>2486.4202060273979</v>
      </c>
      <c r="AA345" s="6">
        <v>724.52041416986299</v>
      </c>
      <c r="AB345" s="6">
        <v>762.75146169863012</v>
      </c>
      <c r="AC345" s="6">
        <v>1014.6370111881801</v>
      </c>
      <c r="AD345" s="6">
        <v>988.7399937726733</v>
      </c>
      <c r="AE345" s="6">
        <v>316.98003575162744</v>
      </c>
      <c r="AF345" s="6">
        <v>1653.3350411834099</v>
      </c>
      <c r="AG345" s="6">
        <v>288.36760142465755</v>
      </c>
      <c r="AH345" s="6">
        <v>1081.7453378630141</v>
      </c>
      <c r="AI345" s="6">
        <v>1844.6263693150688</v>
      </c>
      <c r="AJ345" s="6">
        <v>837.53101676712345</v>
      </c>
      <c r="AK345" s="6">
        <v>1155.0003643296598</v>
      </c>
      <c r="AL345" s="6">
        <v>1067.9405942045169</v>
      </c>
      <c r="AM345" s="6">
        <v>311.26190827175049</v>
      </c>
      <c r="AN345" s="6">
        <v>1518.0674585639367</v>
      </c>
      <c r="AO345" s="6">
        <v>19599.822118915072</v>
      </c>
      <c r="AP345" s="6">
        <v>9901.4446452774428</v>
      </c>
      <c r="AQ345" s="6">
        <v>9698.3774736376272</v>
      </c>
      <c r="AR345" s="6">
        <v>2589.8450282067729</v>
      </c>
      <c r="AS345" s="6">
        <v>1540.2112016541582</v>
      </c>
      <c r="AT345" s="6">
        <v>1661.2099754803601</v>
      </c>
      <c r="AU345" s="6">
        <v>1730.7721680004493</v>
      </c>
      <c r="AV345" s="6">
        <v>7522.0383733417402</v>
      </c>
      <c r="AW345" s="6">
        <v>2176.3391002958888</v>
      </c>
      <c r="AX345" s="27">
        <v>4.0341933369863021</v>
      </c>
      <c r="AY345" s="27">
        <v>4.3122826849315068</v>
      </c>
      <c r="AZ345">
        <v>225</v>
      </c>
      <c r="BA345" s="9">
        <v>7</v>
      </c>
      <c r="BB345" s="4">
        <v>102</v>
      </c>
      <c r="BC345" s="9">
        <v>6</v>
      </c>
      <c r="BD345" s="9">
        <v>4</v>
      </c>
      <c r="BE345" s="4">
        <v>123</v>
      </c>
      <c r="BF345" s="9">
        <v>7</v>
      </c>
      <c r="BG345" s="9">
        <v>10</v>
      </c>
      <c r="BH345" s="24">
        <v>494.79262134892502</v>
      </c>
      <c r="BI345" s="24">
        <v>320.69975359440787</v>
      </c>
      <c r="BJ345" s="9">
        <v>9</v>
      </c>
      <c r="BK345" s="30">
        <v>31.495128767123276</v>
      </c>
      <c r="BL345" s="15">
        <v>4.2629770235616435</v>
      </c>
      <c r="BM345" s="15">
        <v>6642.5913525480883</v>
      </c>
      <c r="BN345" s="36">
        <v>112</v>
      </c>
      <c r="BO345" s="9">
        <v>1</v>
      </c>
      <c r="BP345" s="20">
        <v>1.4600292203610183</v>
      </c>
      <c r="BQ345" s="20">
        <v>86.592656014621667</v>
      </c>
    </row>
    <row r="346" spans="1:69" x14ac:dyDescent="0.25">
      <c r="A346" s="43">
        <v>40838</v>
      </c>
      <c r="B346" s="17">
        <v>2011</v>
      </c>
      <c r="C346" s="4">
        <v>10</v>
      </c>
      <c r="D346" s="4">
        <v>7</v>
      </c>
      <c r="E346" s="5">
        <v>0.63</v>
      </c>
      <c r="F346" s="5">
        <v>0.95</v>
      </c>
      <c r="G346" s="10">
        <v>1.22465753424658</v>
      </c>
      <c r="H346" s="17">
        <v>144</v>
      </c>
      <c r="I346" s="9">
        <v>272</v>
      </c>
      <c r="J346" s="14">
        <v>1.8888888888888888</v>
      </c>
      <c r="K346" s="5">
        <v>0.60444444444444445</v>
      </c>
      <c r="L346" s="21">
        <v>108.48211226712328</v>
      </c>
      <c r="M346" s="9">
        <v>47</v>
      </c>
      <c r="N346" s="9">
        <v>61</v>
      </c>
      <c r="O346" s="9">
        <v>24</v>
      </c>
      <c r="P346" s="9">
        <v>72</v>
      </c>
      <c r="Q346" s="20">
        <v>36.949493479452066</v>
      </c>
      <c r="R346" s="20">
        <v>48.28328695232878</v>
      </c>
      <c r="S346" s="20">
        <v>17.93477055123288</v>
      </c>
      <c r="T346" s="6">
        <v>15621.424166465753</v>
      </c>
      <c r="U346" s="6">
        <v>1610.0998674657535</v>
      </c>
      <c r="V346" s="6">
        <v>2649.4244206816438</v>
      </c>
      <c r="W346" s="6">
        <v>2666.3211971506848</v>
      </c>
      <c r="X346" s="6">
        <v>1328.7380845729317</v>
      </c>
      <c r="Y346" s="6">
        <v>10587.040331526247</v>
      </c>
      <c r="Z346" s="6">
        <v>3990.5452957808234</v>
      </c>
      <c r="AA346" s="6">
        <v>1158.7988868558907</v>
      </c>
      <c r="AB346" s="6">
        <v>1291.3034796887673</v>
      </c>
      <c r="AC346" s="6">
        <v>1626.083516461021</v>
      </c>
      <c r="AD346" s="6">
        <v>962.69189326080959</v>
      </c>
      <c r="AE346" s="6">
        <v>446.10905465553225</v>
      </c>
      <c r="AF346" s="6">
        <v>3405.7631979481193</v>
      </c>
      <c r="AG346" s="6">
        <v>504.39905201095883</v>
      </c>
      <c r="AH346" s="6">
        <v>1719.9329588602741</v>
      </c>
      <c r="AI346" s="6">
        <v>2937.7825008219179</v>
      </c>
      <c r="AJ346" s="6">
        <v>1347.6436108273974</v>
      </c>
      <c r="AK346" s="6">
        <v>1621.2857389736721</v>
      </c>
      <c r="AL346" s="6">
        <v>1135.8556476761282</v>
      </c>
      <c r="AM346" s="6">
        <v>475.11621526488841</v>
      </c>
      <c r="AN346" s="6">
        <v>3277.5005206058599</v>
      </c>
      <c r="AO346" s="6">
        <v>30181.929818777535</v>
      </c>
      <c r="AP346" s="6">
        <v>12911.625768697311</v>
      </c>
      <c r="AQ346" s="6">
        <v>17270.304050080227</v>
      </c>
      <c r="AR346" s="6">
        <v>2710.4850089825873</v>
      </c>
      <c r="AS346" s="6">
        <v>1901.8429321941285</v>
      </c>
      <c r="AT346" s="6">
        <v>1871.9408287090378</v>
      </c>
      <c r="AU346" s="6">
        <v>1922.7638152251952</v>
      </c>
      <c r="AV346" s="6">
        <v>8407.0325851109483</v>
      </c>
      <c r="AW346" s="6">
        <v>8863.2714649692753</v>
      </c>
      <c r="AX346" s="27">
        <v>4.1524122739726037</v>
      </c>
      <c r="AY346" s="27">
        <v>4.5601685547945205</v>
      </c>
      <c r="AZ346">
        <v>348</v>
      </c>
      <c r="BA346" s="9">
        <v>12</v>
      </c>
      <c r="BB346" s="4">
        <v>144</v>
      </c>
      <c r="BC346" s="9">
        <v>9</v>
      </c>
      <c r="BD346" s="9">
        <v>6</v>
      </c>
      <c r="BE346" s="4">
        <v>204</v>
      </c>
      <c r="BF346" s="9">
        <v>12</v>
      </c>
      <c r="BG346" s="9">
        <v>18</v>
      </c>
      <c r="BH346" s="24">
        <v>692.1337190005479</v>
      </c>
      <c r="BI346" s="24">
        <v>446.30653887902395</v>
      </c>
      <c r="BJ346" s="9">
        <v>13</v>
      </c>
      <c r="BK346" s="30">
        <v>32.659537054794512</v>
      </c>
      <c r="BL346" s="15">
        <v>4.4242770213698623</v>
      </c>
      <c r="BM346" s="15">
        <v>6933.256745273693</v>
      </c>
      <c r="BN346" s="36">
        <v>112</v>
      </c>
      <c r="BO346" s="9">
        <v>0</v>
      </c>
      <c r="BP346" s="20">
        <v>2.4909367537633966</v>
      </c>
      <c r="BQ346" s="20">
        <v>154.19914330428773</v>
      </c>
    </row>
    <row r="347" spans="1:69" x14ac:dyDescent="0.25">
      <c r="A347" s="43">
        <v>40837</v>
      </c>
      <c r="B347" s="17">
        <v>2011</v>
      </c>
      <c r="C347" s="4">
        <v>10</v>
      </c>
      <c r="D347" s="4">
        <v>6</v>
      </c>
      <c r="E347" s="5">
        <v>0.63</v>
      </c>
      <c r="F347" s="5">
        <v>1</v>
      </c>
      <c r="G347" s="10">
        <v>1.2219178082191826</v>
      </c>
      <c r="H347" s="17">
        <v>160</v>
      </c>
      <c r="I347" s="9">
        <v>237</v>
      </c>
      <c r="J347" s="14">
        <v>1.48125</v>
      </c>
      <c r="K347" s="5">
        <v>0.52666666666666662</v>
      </c>
      <c r="L347" s="21">
        <v>93.359822547945186</v>
      </c>
      <c r="M347" s="9">
        <v>41</v>
      </c>
      <c r="N347" s="9">
        <v>51</v>
      </c>
      <c r="O347" s="9">
        <v>20</v>
      </c>
      <c r="P347" s="9">
        <v>62</v>
      </c>
      <c r="Q347" s="20">
        <v>39.151945479452053</v>
      </c>
      <c r="R347" s="20">
        <v>54.02968476164385</v>
      </c>
      <c r="S347" s="20">
        <v>18.642460454423333</v>
      </c>
      <c r="T347" s="6">
        <v>14937.571607671231</v>
      </c>
      <c r="U347" s="6">
        <v>1656.3855402739725</v>
      </c>
      <c r="V347" s="6">
        <v>2633.4226653632873</v>
      </c>
      <c r="W347" s="6">
        <v>2500.7510331616436</v>
      </c>
      <c r="X347" s="6">
        <v>1290.9028099857535</v>
      </c>
      <c r="Y347" s="6">
        <v>10168.880639434519</v>
      </c>
      <c r="Z347" s="6">
        <v>3601.978984109589</v>
      </c>
      <c r="AA347" s="6">
        <v>1080.5936952328771</v>
      </c>
      <c r="AB347" s="6">
        <v>1155.8325481742465</v>
      </c>
      <c r="AC347" s="6">
        <v>1706.8052256944259</v>
      </c>
      <c r="AD347" s="6">
        <v>973.26316209406616</v>
      </c>
      <c r="AE347" s="6">
        <v>511.12129941440355</v>
      </c>
      <c r="AF347" s="6">
        <v>2647.2155403138172</v>
      </c>
      <c r="AG347" s="6">
        <v>428.1294954082191</v>
      </c>
      <c r="AH347" s="6">
        <v>1640.0154403068493</v>
      </c>
      <c r="AI347" s="6">
        <v>2662.6050958356163</v>
      </c>
      <c r="AJ347" s="6">
        <v>1219.4525951999999</v>
      </c>
      <c r="AK347" s="6">
        <v>1771.9813064832547</v>
      </c>
      <c r="AL347" s="6">
        <v>1153.1697411162736</v>
      </c>
      <c r="AM347" s="6">
        <v>531.23242077367695</v>
      </c>
      <c r="AN347" s="6">
        <v>2493.8191583774797</v>
      </c>
      <c r="AO347" s="6">
        <v>28382.565002212599</v>
      </c>
      <c r="AP347" s="6">
        <v>13072.649664086784</v>
      </c>
      <c r="AQ347" s="6">
        <v>15309.915338125815</v>
      </c>
      <c r="AR347" s="6">
        <v>2707.4078255296304</v>
      </c>
      <c r="AS347" s="6">
        <v>2035.9534999911502</v>
      </c>
      <c r="AT347" s="6">
        <v>1845.8961593200961</v>
      </c>
      <c r="AU347" s="6">
        <v>2019.8403824105135</v>
      </c>
      <c r="AV347" s="6">
        <v>8609.0978672513902</v>
      </c>
      <c r="AW347" s="6">
        <v>6700.8174708744245</v>
      </c>
      <c r="AX347" s="27">
        <v>4.0415317479452062</v>
      </c>
      <c r="AY347" s="27">
        <v>4.5377087123287678</v>
      </c>
      <c r="AZ347">
        <v>334</v>
      </c>
      <c r="BA347" s="9">
        <v>11</v>
      </c>
      <c r="BB347" s="4">
        <v>160</v>
      </c>
      <c r="BC347" s="9">
        <v>11</v>
      </c>
      <c r="BD347" s="9">
        <v>7</v>
      </c>
      <c r="BE347" s="4">
        <v>174</v>
      </c>
      <c r="BF347" s="9">
        <v>10</v>
      </c>
      <c r="BG347" s="9">
        <v>15</v>
      </c>
      <c r="BH347" s="24">
        <v>722.82110720745197</v>
      </c>
      <c r="BI347" s="24">
        <v>458.50426540271485</v>
      </c>
      <c r="BJ347" s="9">
        <v>14</v>
      </c>
      <c r="BK347" s="30">
        <v>34.421132219178077</v>
      </c>
      <c r="BL347" s="15">
        <v>4.284516041643835</v>
      </c>
      <c r="BM347" s="15">
        <v>6793.1101967956874</v>
      </c>
      <c r="BN347" s="36">
        <v>112</v>
      </c>
      <c r="BO347" s="9">
        <v>0</v>
      </c>
      <c r="BP347" s="20">
        <v>2.2537416433119999</v>
      </c>
      <c r="BQ347" s="20">
        <v>136.69567266183762</v>
      </c>
    </row>
    <row r="348" spans="1:69" x14ac:dyDescent="0.25">
      <c r="A348" s="43">
        <v>40836</v>
      </c>
      <c r="B348" s="17">
        <v>2011</v>
      </c>
      <c r="C348" s="4">
        <v>10</v>
      </c>
      <c r="D348" s="4">
        <v>5</v>
      </c>
      <c r="E348" s="5">
        <v>0.63</v>
      </c>
      <c r="F348" s="5">
        <v>0.82</v>
      </c>
      <c r="G348" s="10">
        <v>1.2191780821917853</v>
      </c>
      <c r="H348" s="17">
        <v>127</v>
      </c>
      <c r="I348" s="9">
        <v>200</v>
      </c>
      <c r="J348" s="14">
        <v>1.5748031496062993</v>
      </c>
      <c r="K348" s="5">
        <v>0.44444444444444442</v>
      </c>
      <c r="L348" s="21">
        <v>97.249232856002578</v>
      </c>
      <c r="M348" s="9">
        <v>36</v>
      </c>
      <c r="N348" s="9">
        <v>45</v>
      </c>
      <c r="O348" s="9">
        <v>18</v>
      </c>
      <c r="P348" s="9">
        <v>51</v>
      </c>
      <c r="Q348" s="20">
        <v>37.667571790969056</v>
      </c>
      <c r="R348" s="20">
        <v>49.738829589041096</v>
      </c>
      <c r="S348" s="20">
        <v>19.708431780821922</v>
      </c>
      <c r="T348" s="6">
        <v>12350.652572712328</v>
      </c>
      <c r="U348" s="6">
        <v>1496.2894397260277</v>
      </c>
      <c r="V348" s="6">
        <v>2256.2373531669036</v>
      </c>
      <c r="W348" s="6">
        <v>2681.9231907945205</v>
      </c>
      <c r="X348" s="6">
        <v>1092.8178841670137</v>
      </c>
      <c r="Y348" s="6">
        <v>7815.9635843099186</v>
      </c>
      <c r="Z348" s="6">
        <v>3051.0733150684937</v>
      </c>
      <c r="AA348" s="6">
        <v>895.29893260273968</v>
      </c>
      <c r="AB348" s="6">
        <v>1005.130020821918</v>
      </c>
      <c r="AC348" s="6">
        <v>1309.5453235712132</v>
      </c>
      <c r="AD348" s="6">
        <v>953.96225514011178</v>
      </c>
      <c r="AE348" s="6">
        <v>394.80792561161599</v>
      </c>
      <c r="AF348" s="6">
        <v>2293.1867641702102</v>
      </c>
      <c r="AG348" s="6">
        <v>370.54661917808221</v>
      </c>
      <c r="AH348" s="6">
        <v>1324.1628054794526</v>
      </c>
      <c r="AI348" s="6">
        <v>2318.1216164383559</v>
      </c>
      <c r="AJ348" s="6">
        <v>968.55741369863028</v>
      </c>
      <c r="AK348" s="6">
        <v>1366.9642818929442</v>
      </c>
      <c r="AL348" s="6">
        <v>1150.6926413469509</v>
      </c>
      <c r="AM348" s="6">
        <v>416.3893915630602</v>
      </c>
      <c r="AN348" s="6">
        <v>2047.3421399915655</v>
      </c>
      <c r="AO348" s="6">
        <v>23779.832735726028</v>
      </c>
      <c r="AP348" s="6">
        <v>11623.340247254333</v>
      </c>
      <c r="AQ348" s="6">
        <v>12156.492488471695</v>
      </c>
      <c r="AR348" s="6">
        <v>2664.8721161363746</v>
      </c>
      <c r="AS348" s="6">
        <v>1753.2121957609054</v>
      </c>
      <c r="AT348" s="6">
        <v>1762.8117228733345</v>
      </c>
      <c r="AU348" s="6">
        <v>1856.8574890060941</v>
      </c>
      <c r="AV348" s="6">
        <v>8037.7535237767079</v>
      </c>
      <c r="AW348" s="6">
        <v>4118.7389646949869</v>
      </c>
      <c r="AX348" s="27">
        <v>4.0942819726027393</v>
      </c>
      <c r="AY348" s="27">
        <v>4.236094931506849</v>
      </c>
      <c r="AZ348">
        <v>277</v>
      </c>
      <c r="BA348" s="9">
        <v>10</v>
      </c>
      <c r="BB348" s="4">
        <v>127</v>
      </c>
      <c r="BC348" s="9">
        <v>8</v>
      </c>
      <c r="BD348" s="9">
        <v>6</v>
      </c>
      <c r="BE348" s="4">
        <v>150</v>
      </c>
      <c r="BF348" s="9">
        <v>9</v>
      </c>
      <c r="BG348" s="9">
        <v>13</v>
      </c>
      <c r="BH348" s="24">
        <v>664.83226766770179</v>
      </c>
      <c r="BI348" s="24">
        <v>389.88627396736473</v>
      </c>
      <c r="BJ348" s="9">
        <v>11</v>
      </c>
      <c r="BK348" s="30">
        <v>31.971192054794514</v>
      </c>
      <c r="BL348" s="15">
        <v>4.3759983178082189</v>
      </c>
      <c r="BM348" s="15">
        <v>6918.4757801906835</v>
      </c>
      <c r="BN348" s="36">
        <v>112</v>
      </c>
      <c r="BO348" s="9">
        <v>0</v>
      </c>
      <c r="BP348" s="20">
        <v>1.7571055930091937</v>
      </c>
      <c r="BQ348" s="20">
        <v>108.54011150421157</v>
      </c>
    </row>
    <row r="349" spans="1:69" x14ac:dyDescent="0.25">
      <c r="A349" s="43">
        <v>40835</v>
      </c>
      <c r="B349" s="17">
        <v>2011</v>
      </c>
      <c r="C349" s="4">
        <v>10</v>
      </c>
      <c r="D349" s="4">
        <v>4</v>
      </c>
      <c r="E349" s="5">
        <v>0.63</v>
      </c>
      <c r="F349" s="5">
        <v>0.76</v>
      </c>
      <c r="G349" s="10">
        <v>1.2164383561643879</v>
      </c>
      <c r="H349" s="17">
        <v>126</v>
      </c>
      <c r="I349" s="9">
        <v>215</v>
      </c>
      <c r="J349" s="14">
        <v>1.7063492063492063</v>
      </c>
      <c r="K349" s="5">
        <v>0.4777777777777778</v>
      </c>
      <c r="L349" s="21">
        <v>98.876471408219174</v>
      </c>
      <c r="M349" s="9">
        <v>40</v>
      </c>
      <c r="N349" s="9">
        <v>44</v>
      </c>
      <c r="O349" s="9">
        <v>19</v>
      </c>
      <c r="P349" s="9">
        <v>56</v>
      </c>
      <c r="Q349" s="20">
        <v>35.773204018264849</v>
      </c>
      <c r="R349" s="20">
        <v>50.797158613410247</v>
      </c>
      <c r="S349" s="20">
        <v>19.126572441780826</v>
      </c>
      <c r="T349" s="6">
        <v>12458.435397435616</v>
      </c>
      <c r="U349" s="6">
        <v>1279.6575133808224</v>
      </c>
      <c r="V349" s="6">
        <v>2021.9170109468057</v>
      </c>
      <c r="W349" s="6">
        <v>2758.0172449315069</v>
      </c>
      <c r="X349" s="6">
        <v>999.56415141803836</v>
      </c>
      <c r="Y349" s="6">
        <v>7958.5945035200875</v>
      </c>
      <c r="Z349" s="6">
        <v>3004.9491375342473</v>
      </c>
      <c r="AA349" s="6">
        <v>965.14601365479473</v>
      </c>
      <c r="AB349" s="6">
        <v>1071.0880567397262</v>
      </c>
      <c r="AC349" s="6">
        <v>1266.104390823368</v>
      </c>
      <c r="AD349" s="6">
        <v>957.7881643768784</v>
      </c>
      <c r="AE349" s="6">
        <v>371.56307589319061</v>
      </c>
      <c r="AF349" s="6">
        <v>2445.727576835332</v>
      </c>
      <c r="AG349" s="6">
        <v>400.26012558904108</v>
      </c>
      <c r="AH349" s="6">
        <v>1491.8204458082193</v>
      </c>
      <c r="AI349" s="6">
        <v>2477.5506739726025</v>
      </c>
      <c r="AJ349" s="6">
        <v>1110.3521543013701</v>
      </c>
      <c r="AK349" s="6">
        <v>1264.3206457871679</v>
      </c>
      <c r="AL349" s="6">
        <v>1082.2902932598811</v>
      </c>
      <c r="AM349" s="6">
        <v>403.36703220646217</v>
      </c>
      <c r="AN349" s="6">
        <v>2730.0054284177227</v>
      </c>
      <c r="AO349" s="6">
        <v>24259.259518416438</v>
      </c>
      <c r="AP349" s="6">
        <v>11124.932009643298</v>
      </c>
      <c r="AQ349" s="6">
        <v>13134.327508773142</v>
      </c>
      <c r="AR349" s="6">
        <v>2644.3620996688865</v>
      </c>
      <c r="AS349" s="6">
        <v>1661.0450848232256</v>
      </c>
      <c r="AT349" s="6">
        <v>1699.112069997886</v>
      </c>
      <c r="AU349" s="6">
        <v>1839.3113557695044</v>
      </c>
      <c r="AV349" s="6">
        <v>7843.8306102595025</v>
      </c>
      <c r="AW349" s="6">
        <v>5290.4968985136375</v>
      </c>
      <c r="AX349" s="27">
        <v>4.2369959013698635</v>
      </c>
      <c r="AY349" s="27">
        <v>4.288982575342466</v>
      </c>
      <c r="AZ349">
        <v>285</v>
      </c>
      <c r="BA349" s="9">
        <v>10</v>
      </c>
      <c r="BB349" s="4">
        <v>126</v>
      </c>
      <c r="BC349" s="9">
        <v>8</v>
      </c>
      <c r="BD349" s="9">
        <v>5</v>
      </c>
      <c r="BE349" s="4">
        <v>159</v>
      </c>
      <c r="BF349" s="9">
        <v>9</v>
      </c>
      <c r="BG349" s="9">
        <v>13</v>
      </c>
      <c r="BH349" s="24">
        <v>596.29745472105208</v>
      </c>
      <c r="BI349" s="24">
        <v>359.11964706953222</v>
      </c>
      <c r="BJ349" s="9">
        <v>12</v>
      </c>
      <c r="BK349" s="30">
        <v>31.510797260273964</v>
      </c>
      <c r="BL349" s="15">
        <v>4.3714937556164379</v>
      </c>
      <c r="BM349" s="15">
        <v>6913.5853823033758</v>
      </c>
      <c r="BN349" s="36">
        <v>112</v>
      </c>
      <c r="BO349" s="9">
        <v>0</v>
      </c>
      <c r="BP349" s="20">
        <v>1.8997852463633309</v>
      </c>
      <c r="BQ349" s="20">
        <v>117.27078132833162</v>
      </c>
    </row>
    <row r="350" spans="1:69" x14ac:dyDescent="0.25">
      <c r="A350" s="43">
        <v>40834</v>
      </c>
      <c r="B350" s="17">
        <v>2011</v>
      </c>
      <c r="C350" s="4">
        <v>10</v>
      </c>
      <c r="D350" s="4">
        <v>3</v>
      </c>
      <c r="E350" s="5">
        <v>0.63</v>
      </c>
      <c r="F350" s="5">
        <v>0.6</v>
      </c>
      <c r="G350" s="10">
        <v>1.2136986301369905</v>
      </c>
      <c r="H350" s="17">
        <v>91</v>
      </c>
      <c r="I350" s="9">
        <v>152</v>
      </c>
      <c r="J350" s="14">
        <v>1.6703296703296704</v>
      </c>
      <c r="K350" s="5">
        <v>0.33777777777777779</v>
      </c>
      <c r="L350" s="21">
        <v>100.53250080505795</v>
      </c>
      <c r="M350" s="9">
        <v>27</v>
      </c>
      <c r="N350" s="9">
        <v>33</v>
      </c>
      <c r="O350" s="9">
        <v>12</v>
      </c>
      <c r="P350" s="9">
        <v>40</v>
      </c>
      <c r="Q350" s="20">
        <v>36.444730447488595</v>
      </c>
      <c r="R350" s="20">
        <v>54.381009849863005</v>
      </c>
      <c r="S350" s="20">
        <v>18.800858911561644</v>
      </c>
      <c r="T350" s="6">
        <v>9148.4575732602734</v>
      </c>
      <c r="U350" s="6">
        <v>1021.5923276712331</v>
      </c>
      <c r="V350" s="6">
        <v>1610.7861211633972</v>
      </c>
      <c r="W350" s="6">
        <v>2553.0600360328767</v>
      </c>
      <c r="X350" s="6">
        <v>770.5503559469588</v>
      </c>
      <c r="Y350" s="6">
        <v>5235.653387788273</v>
      </c>
      <c r="Z350" s="6">
        <v>2186.6838268493157</v>
      </c>
      <c r="AA350" s="6">
        <v>652.57211819835607</v>
      </c>
      <c r="AB350" s="6">
        <v>752.03435646246578</v>
      </c>
      <c r="AC350" s="6">
        <v>936.62318256547223</v>
      </c>
      <c r="AD350" s="6">
        <v>921.14512546718959</v>
      </c>
      <c r="AE350" s="6">
        <v>286.52376849016309</v>
      </c>
      <c r="AF350" s="6">
        <v>1446.9982249873128</v>
      </c>
      <c r="AG350" s="6">
        <v>262.9817788931507</v>
      </c>
      <c r="AH350" s="6">
        <v>1007.2123602410961</v>
      </c>
      <c r="AI350" s="6">
        <v>1617.832147287671</v>
      </c>
      <c r="AJ350" s="6">
        <v>761.96049849863016</v>
      </c>
      <c r="AK350" s="6">
        <v>994.01360144898172</v>
      </c>
      <c r="AL350" s="6">
        <v>1063.3536926329923</v>
      </c>
      <c r="AM350" s="6">
        <v>316.61923146442308</v>
      </c>
      <c r="AN350" s="6">
        <v>1276.0002593741503</v>
      </c>
      <c r="AO350" s="6">
        <v>17411.32698736219</v>
      </c>
      <c r="AP350" s="6">
        <v>9452.6751152124543</v>
      </c>
      <c r="AQ350" s="6">
        <v>7958.6518721497359</v>
      </c>
      <c r="AR350" s="6">
        <v>2577.0967952547703</v>
      </c>
      <c r="AS350" s="6">
        <v>1521.2868489812381</v>
      </c>
      <c r="AT350" s="6">
        <v>1622.7889176994515</v>
      </c>
      <c r="AU350" s="6">
        <v>1718.0109130389374</v>
      </c>
      <c r="AV350" s="6">
        <v>7439.1834749743966</v>
      </c>
      <c r="AW350" s="6">
        <v>519.46839717533931</v>
      </c>
      <c r="AX350" s="27">
        <v>4.0239075945205478</v>
      </c>
      <c r="AY350" s="27">
        <v>4.5146515821917808</v>
      </c>
      <c r="AZ350">
        <v>203</v>
      </c>
      <c r="BA350" s="9">
        <v>7</v>
      </c>
      <c r="BB350" s="4">
        <v>91</v>
      </c>
      <c r="BC350" s="9">
        <v>6</v>
      </c>
      <c r="BD350" s="9">
        <v>4</v>
      </c>
      <c r="BE350" s="4">
        <v>112</v>
      </c>
      <c r="BF350" s="9">
        <v>7</v>
      </c>
      <c r="BG350" s="9">
        <v>10</v>
      </c>
      <c r="BH350" s="24">
        <v>542.24137507068497</v>
      </c>
      <c r="BI350" s="24">
        <v>325.47290447221451</v>
      </c>
      <c r="BJ350" s="9">
        <v>8</v>
      </c>
      <c r="BK350" s="30">
        <v>32.808476342465745</v>
      </c>
      <c r="BL350" s="15">
        <v>4.4716925205479443</v>
      </c>
      <c r="BM350" s="15">
        <v>6599.2362903368758</v>
      </c>
      <c r="BN350" s="36">
        <v>112</v>
      </c>
      <c r="BO350" s="9">
        <v>0</v>
      </c>
      <c r="BP350" s="20">
        <v>1.2059958943739328</v>
      </c>
      <c r="BQ350" s="20">
        <v>71.059391715622638</v>
      </c>
    </row>
    <row r="351" spans="1:69" x14ac:dyDescent="0.25">
      <c r="A351" s="43">
        <v>40833</v>
      </c>
      <c r="B351" s="17">
        <v>2011</v>
      </c>
      <c r="C351" s="4">
        <v>10</v>
      </c>
      <c r="D351" s="4">
        <v>2</v>
      </c>
      <c r="E351" s="5">
        <v>0.63</v>
      </c>
      <c r="F351" s="5">
        <v>0.6</v>
      </c>
      <c r="G351" s="10">
        <v>1.2109589041095932</v>
      </c>
      <c r="H351" s="17">
        <v>92</v>
      </c>
      <c r="I351" s="9">
        <v>146</v>
      </c>
      <c r="J351" s="14">
        <v>1.5869565217391304</v>
      </c>
      <c r="K351" s="5">
        <v>0.32444444444444442</v>
      </c>
      <c r="L351" s="21">
        <v>98.205577901131619</v>
      </c>
      <c r="M351" s="9">
        <v>25</v>
      </c>
      <c r="N351" s="9">
        <v>30</v>
      </c>
      <c r="O351" s="9">
        <v>12</v>
      </c>
      <c r="P351" s="9">
        <v>38</v>
      </c>
      <c r="Q351" s="20">
        <v>37.015592727272733</v>
      </c>
      <c r="R351" s="20">
        <v>51.38397432</v>
      </c>
      <c r="S351" s="20">
        <v>17.7499068631579</v>
      </c>
      <c r="T351" s="6">
        <v>9034.9131669041089</v>
      </c>
      <c r="U351" s="6">
        <v>1078.7872487671234</v>
      </c>
      <c r="V351" s="6">
        <v>1543.2521747217531</v>
      </c>
      <c r="W351" s="6">
        <v>2573.996323068493</v>
      </c>
      <c r="X351" s="6">
        <v>811.80449103254796</v>
      </c>
      <c r="Y351" s="6">
        <v>5184.647426848438</v>
      </c>
      <c r="Z351" s="6">
        <v>2035.8576000000003</v>
      </c>
      <c r="AA351" s="6">
        <v>616.60769184000003</v>
      </c>
      <c r="AB351" s="6">
        <v>674.49646080000014</v>
      </c>
      <c r="AC351" s="6">
        <v>955.34816415436194</v>
      </c>
      <c r="AD351" s="6">
        <v>932.6798779153728</v>
      </c>
      <c r="AE351" s="6">
        <v>287.71657011995353</v>
      </c>
      <c r="AF351" s="6">
        <v>1151.2171404503122</v>
      </c>
      <c r="AG351" s="6">
        <v>257.54065919999999</v>
      </c>
      <c r="AH351" s="6">
        <v>964.47221760000014</v>
      </c>
      <c r="AI351" s="6">
        <v>1571.8082159999999</v>
      </c>
      <c r="AJ351" s="6">
        <v>710.49899520000008</v>
      </c>
      <c r="AK351" s="6">
        <v>981.62177337160199</v>
      </c>
      <c r="AL351" s="6">
        <v>1128.9906072372262</v>
      </c>
      <c r="AM351" s="6">
        <v>306.22499067095225</v>
      </c>
      <c r="AN351" s="6">
        <v>1087.4827167202193</v>
      </c>
      <c r="AO351" s="6">
        <v>16944.982256311232</v>
      </c>
      <c r="AP351" s="6">
        <v>9521.6349722922641</v>
      </c>
      <c r="AQ351" s="6">
        <v>7423.3472840189697</v>
      </c>
      <c r="AR351" s="6">
        <v>2572.9548479932009</v>
      </c>
      <c r="AS351" s="6">
        <v>1455.1744079673404</v>
      </c>
      <c r="AT351" s="6">
        <v>1604.6809140443581</v>
      </c>
      <c r="AU351" s="6">
        <v>1716.6893634858934</v>
      </c>
      <c r="AV351" s="6">
        <v>7349.4995334907926</v>
      </c>
      <c r="AW351" s="6">
        <v>73.847750528175311</v>
      </c>
      <c r="AX351" s="27">
        <v>4.0112203068493155</v>
      </c>
      <c r="AY351" s="27">
        <v>4.4301780821917811</v>
      </c>
      <c r="AZ351">
        <v>197</v>
      </c>
      <c r="BA351" s="9">
        <v>7</v>
      </c>
      <c r="BB351" s="4">
        <v>92</v>
      </c>
      <c r="BC351" s="9">
        <v>6</v>
      </c>
      <c r="BD351" s="9">
        <v>4</v>
      </c>
      <c r="BE351" s="4">
        <v>105</v>
      </c>
      <c r="BF351" s="9">
        <v>6</v>
      </c>
      <c r="BG351" s="9">
        <v>9</v>
      </c>
      <c r="BH351" s="24">
        <v>535.76662921986895</v>
      </c>
      <c r="BI351" s="24">
        <v>310.8206588842412</v>
      </c>
      <c r="BJ351" s="9">
        <v>8</v>
      </c>
      <c r="BK351" s="30">
        <v>33.210684356164371</v>
      </c>
      <c r="BL351" s="15">
        <v>4.2359734005479446</v>
      </c>
      <c r="BM351" s="15">
        <v>6694.0306866156525</v>
      </c>
      <c r="BN351" s="36">
        <v>112</v>
      </c>
      <c r="BO351" s="9">
        <v>0</v>
      </c>
      <c r="BP351" s="20">
        <v>1.1089502919162808</v>
      </c>
      <c r="BQ351" s="20">
        <v>66.279886464455089</v>
      </c>
    </row>
    <row r="352" spans="1:69" x14ac:dyDescent="0.25">
      <c r="A352" s="43">
        <v>40832</v>
      </c>
      <c r="B352" s="17">
        <v>2011</v>
      </c>
      <c r="C352" s="4">
        <v>10</v>
      </c>
      <c r="D352" s="4">
        <v>1</v>
      </c>
      <c r="E352" s="5">
        <v>0.63</v>
      </c>
      <c r="F352" s="5">
        <v>0.64</v>
      </c>
      <c r="G352" s="10">
        <v>1.2082191780821958</v>
      </c>
      <c r="H352" s="17">
        <v>103</v>
      </c>
      <c r="I352" s="9">
        <v>155</v>
      </c>
      <c r="J352" s="14">
        <v>1.5048543689320388</v>
      </c>
      <c r="K352" s="5">
        <v>0.34444444444444444</v>
      </c>
      <c r="L352" s="21">
        <v>92.681829310493441</v>
      </c>
      <c r="M352" s="9">
        <v>27</v>
      </c>
      <c r="N352" s="9">
        <v>34</v>
      </c>
      <c r="O352" s="9">
        <v>13</v>
      </c>
      <c r="P352" s="9">
        <v>43</v>
      </c>
      <c r="Q352" s="20">
        <v>37.554058010330117</v>
      </c>
      <c r="R352" s="20">
        <v>53.558269985247641</v>
      </c>
      <c r="S352" s="20">
        <v>17.55310472991399</v>
      </c>
      <c r="T352" s="6">
        <v>9546.2284189808252</v>
      </c>
      <c r="U352" s="6">
        <v>1063.8490657315069</v>
      </c>
      <c r="V352" s="6">
        <v>1711.4202282460931</v>
      </c>
      <c r="W352" s="6">
        <v>2663.2190276383567</v>
      </c>
      <c r="X352" s="6">
        <v>840.93162986958896</v>
      </c>
      <c r="Y352" s="6">
        <v>5394.5065989582927</v>
      </c>
      <c r="Z352" s="6">
        <v>2290.7975386301373</v>
      </c>
      <c r="AA352" s="6">
        <v>696.25750980821931</v>
      </c>
      <c r="AB352" s="6">
        <v>754.78350338630162</v>
      </c>
      <c r="AC352" s="6">
        <v>1093.5870896197489</v>
      </c>
      <c r="AD352" s="6">
        <v>984.68025445493936</v>
      </c>
      <c r="AE352" s="6">
        <v>302.47491811082807</v>
      </c>
      <c r="AF352" s="6">
        <v>1361.096289639142</v>
      </c>
      <c r="AG352" s="6">
        <v>266.80893830136984</v>
      </c>
      <c r="AH352" s="6">
        <v>1072.1587366575345</v>
      </c>
      <c r="AI352" s="6">
        <v>1754.9353393150684</v>
      </c>
      <c r="AJ352" s="6">
        <v>770.59712350684936</v>
      </c>
      <c r="AK352" s="6">
        <v>1072.3806586969697</v>
      </c>
      <c r="AL352" s="6">
        <v>1077.1123957018033</v>
      </c>
      <c r="AM352" s="6">
        <v>310.0048534971213</v>
      </c>
      <c r="AN352" s="6">
        <v>1405.0022298849281</v>
      </c>
      <c r="AO352" s="6">
        <v>18216.416174317812</v>
      </c>
      <c r="AP352" s="6">
        <v>10055.811055835449</v>
      </c>
      <c r="AQ352" s="6">
        <v>8160.6051184823627</v>
      </c>
      <c r="AR352" s="6">
        <v>2585.3792583045533</v>
      </c>
      <c r="AS352" s="6">
        <v>1529.0959578530997</v>
      </c>
      <c r="AT352" s="6">
        <v>1657.8196519175513</v>
      </c>
      <c r="AU352" s="6">
        <v>1726.4796461287822</v>
      </c>
      <c r="AV352" s="6">
        <v>7498.7745142039857</v>
      </c>
      <c r="AW352" s="6">
        <v>661.830604278377</v>
      </c>
      <c r="AX352" s="27">
        <v>3.982181654794521</v>
      </c>
      <c r="AY352" s="27">
        <v>4.4431732123287668</v>
      </c>
      <c r="AZ352">
        <v>220</v>
      </c>
      <c r="BA352" s="9">
        <v>7</v>
      </c>
      <c r="BB352" s="4">
        <v>103</v>
      </c>
      <c r="BC352" s="9">
        <v>6</v>
      </c>
      <c r="BD352" s="9">
        <v>4</v>
      </c>
      <c r="BE352" s="4">
        <v>117</v>
      </c>
      <c r="BF352" s="9">
        <v>7</v>
      </c>
      <c r="BG352" s="9">
        <v>9</v>
      </c>
      <c r="BH352" s="24">
        <v>506.36610541301349</v>
      </c>
      <c r="BI352" s="24">
        <v>325.57159140998516</v>
      </c>
      <c r="BJ352" s="9">
        <v>9</v>
      </c>
      <c r="BK352" s="30">
        <v>32.385271013698627</v>
      </c>
      <c r="BL352" s="15">
        <v>4.3318077008219174</v>
      </c>
      <c r="BM352" s="15">
        <v>6793.3150844387419</v>
      </c>
      <c r="BN352" s="36">
        <v>112</v>
      </c>
      <c r="BO352" s="9">
        <v>0</v>
      </c>
      <c r="BP352" s="20">
        <v>1.201269927428456</v>
      </c>
      <c r="BQ352" s="20">
        <v>72.862545700735382</v>
      </c>
    </row>
    <row r="353" spans="1:69" x14ac:dyDescent="0.25">
      <c r="A353" s="43">
        <v>40831</v>
      </c>
      <c r="B353" s="17">
        <v>2011</v>
      </c>
      <c r="C353" s="4">
        <v>10</v>
      </c>
      <c r="D353" s="4">
        <v>7</v>
      </c>
      <c r="E353" s="5">
        <v>0.63</v>
      </c>
      <c r="F353" s="5">
        <v>0.95</v>
      </c>
      <c r="G353" s="10">
        <v>1.2054794520547985</v>
      </c>
      <c r="H353" s="17">
        <v>143</v>
      </c>
      <c r="I353" s="9">
        <v>240</v>
      </c>
      <c r="J353" s="14">
        <v>1.6783216783216783</v>
      </c>
      <c r="K353" s="5">
        <v>0.53333333333333333</v>
      </c>
      <c r="L353" s="21">
        <v>104.39241679088033</v>
      </c>
      <c r="M353" s="9">
        <v>44</v>
      </c>
      <c r="N353" s="9">
        <v>50</v>
      </c>
      <c r="O353" s="9">
        <v>21</v>
      </c>
      <c r="P353" s="9">
        <v>61</v>
      </c>
      <c r="Q353" s="20">
        <v>39.154331681725438</v>
      </c>
      <c r="R353" s="20">
        <v>49.298167232876722</v>
      </c>
      <c r="S353" s="20">
        <v>18.532281367168203</v>
      </c>
      <c r="T353" s="6">
        <v>14928.115601095888</v>
      </c>
      <c r="U353" s="6">
        <v>1628.4437284931512</v>
      </c>
      <c r="V353" s="6">
        <v>2563.407216236712</v>
      </c>
      <c r="W353" s="6">
        <v>2676.271672109589</v>
      </c>
      <c r="X353" s="6">
        <v>1275.1716637282193</v>
      </c>
      <c r="Y353" s="6">
        <v>10041.708777514519</v>
      </c>
      <c r="Z353" s="6">
        <v>3680.5071780821913</v>
      </c>
      <c r="AA353" s="6">
        <v>1035.2615118904112</v>
      </c>
      <c r="AB353" s="6">
        <v>1130.4691633972604</v>
      </c>
      <c r="AC353" s="6">
        <v>1635.81081031641</v>
      </c>
      <c r="AD353" s="6">
        <v>978.87023862784781</v>
      </c>
      <c r="AE353" s="6">
        <v>490.32633234464561</v>
      </c>
      <c r="AF353" s="6">
        <v>2741.2304720809589</v>
      </c>
      <c r="AG353" s="6">
        <v>421.24402849315067</v>
      </c>
      <c r="AH353" s="6">
        <v>1618.6048175342466</v>
      </c>
      <c r="AI353" s="6">
        <v>2759.9948712328764</v>
      </c>
      <c r="AJ353" s="6">
        <v>1200.3032021917809</v>
      </c>
      <c r="AK353" s="6">
        <v>1678.4241377395176</v>
      </c>
      <c r="AL353" s="6">
        <v>1054.8973008251367</v>
      </c>
      <c r="AM353" s="6">
        <v>481.9713372937976</v>
      </c>
      <c r="AN353" s="6">
        <v>2784.8541435936022</v>
      </c>
      <c r="AO353" s="6">
        <v>28402.944102410962</v>
      </c>
      <c r="AP353" s="6">
        <v>12835.150709221874</v>
      </c>
      <c r="AQ353" s="6">
        <v>15567.79339318908</v>
      </c>
      <c r="AR353" s="6">
        <v>2705.9208837547403</v>
      </c>
      <c r="AS353" s="6">
        <v>1953.8600916266819</v>
      </c>
      <c r="AT353" s="6">
        <v>1847.403179381552</v>
      </c>
      <c r="AU353" s="6">
        <v>1950.1627477023567</v>
      </c>
      <c r="AV353" s="6">
        <v>8457.3469024653314</v>
      </c>
      <c r="AW353" s="6">
        <v>7110.4464907237561</v>
      </c>
      <c r="AX353" s="27">
        <v>4.2515769863013704</v>
      </c>
      <c r="AY353" s="27">
        <v>4.6289205479452056</v>
      </c>
      <c r="AZ353">
        <v>319</v>
      </c>
      <c r="BA353" s="9">
        <v>11</v>
      </c>
      <c r="BB353" s="4">
        <v>143</v>
      </c>
      <c r="BC353" s="9">
        <v>9</v>
      </c>
      <c r="BD353" s="9">
        <v>6</v>
      </c>
      <c r="BE353" s="4">
        <v>176</v>
      </c>
      <c r="BF353" s="9">
        <v>10</v>
      </c>
      <c r="BG353" s="9">
        <v>17</v>
      </c>
      <c r="BH353" s="24">
        <v>683.37593203578876</v>
      </c>
      <c r="BI353" s="24">
        <v>476.33635962954764</v>
      </c>
      <c r="BJ353" s="9">
        <v>12</v>
      </c>
      <c r="BK353" s="30">
        <v>32.721152876712324</v>
      </c>
      <c r="BL353" s="15">
        <v>4.4145491726027393</v>
      </c>
      <c r="BM353" s="15">
        <v>6874.7759185663654</v>
      </c>
      <c r="BN353" s="36">
        <v>113</v>
      </c>
      <c r="BO353" s="9">
        <v>0</v>
      </c>
      <c r="BP353" s="20">
        <v>2.2644801194386446</v>
      </c>
      <c r="BQ353" s="20">
        <v>137.76808312556707</v>
      </c>
    </row>
    <row r="354" spans="1:69" x14ac:dyDescent="0.25">
      <c r="A354" s="43">
        <v>40830</v>
      </c>
      <c r="B354" s="17">
        <v>2011</v>
      </c>
      <c r="C354" s="4">
        <v>10</v>
      </c>
      <c r="D354" s="4">
        <v>6</v>
      </c>
      <c r="E354" s="5">
        <v>0.63</v>
      </c>
      <c r="F354" s="5">
        <v>1</v>
      </c>
      <c r="G354" s="10">
        <v>1.2027397260274011</v>
      </c>
      <c r="H354" s="17">
        <v>163</v>
      </c>
      <c r="I354" s="9">
        <v>276</v>
      </c>
      <c r="J354" s="14">
        <v>1.6932515337423313</v>
      </c>
      <c r="K354" s="5">
        <v>0.61333333333333329</v>
      </c>
      <c r="L354" s="21">
        <v>99.375410263047328</v>
      </c>
      <c r="M354" s="9">
        <v>51</v>
      </c>
      <c r="N354" s="9">
        <v>62</v>
      </c>
      <c r="O354" s="9">
        <v>24</v>
      </c>
      <c r="P354" s="9">
        <v>75</v>
      </c>
      <c r="Q354" s="20">
        <v>34.907948409746645</v>
      </c>
      <c r="R354" s="20">
        <v>49.45139305643837</v>
      </c>
      <c r="S354" s="20">
        <v>16.871748741961646</v>
      </c>
      <c r="T354" s="6">
        <v>16198.191872876714</v>
      </c>
      <c r="U354" s="6">
        <v>1654.8886775342469</v>
      </c>
      <c r="V354" s="6">
        <v>2625.9907736021914</v>
      </c>
      <c r="W354" s="6">
        <v>2726.0916306410963</v>
      </c>
      <c r="X354" s="6">
        <v>1332.8817228098628</v>
      </c>
      <c r="Y354" s="6">
        <v>11168.116423357807</v>
      </c>
      <c r="Z354" s="6">
        <v>3944.5981703013708</v>
      </c>
      <c r="AA354" s="6">
        <v>1186.8334333545208</v>
      </c>
      <c r="AB354" s="6">
        <v>1265.3811556471235</v>
      </c>
      <c r="AC354" s="6">
        <v>1617.0057789166244</v>
      </c>
      <c r="AD354" s="6">
        <v>921.99897257601572</v>
      </c>
      <c r="AE354" s="6">
        <v>475.10993517085694</v>
      </c>
      <c r="AF354" s="6">
        <v>3382.6980726395186</v>
      </c>
      <c r="AG354" s="6">
        <v>496.22386172054792</v>
      </c>
      <c r="AH354" s="6">
        <v>1864.9081596493154</v>
      </c>
      <c r="AI354" s="6">
        <v>3032.5724807671236</v>
      </c>
      <c r="AJ354" s="6">
        <v>1409.3636173150683</v>
      </c>
      <c r="AK354" s="6">
        <v>1778.794723268913</v>
      </c>
      <c r="AL354" s="6">
        <v>1082.0777319138479</v>
      </c>
      <c r="AM354" s="6">
        <v>512.44846753332013</v>
      </c>
      <c r="AN354" s="6">
        <v>3429.7471967359738</v>
      </c>
      <c r="AO354" s="6">
        <v>31052.961429166033</v>
      </c>
      <c r="AP354" s="6">
        <v>13072.399736432728</v>
      </c>
      <c r="AQ354" s="6">
        <v>17980.561692733299</v>
      </c>
      <c r="AR354" s="6">
        <v>2709.4988569647689</v>
      </c>
      <c r="AS354" s="6">
        <v>2033.0031435953376</v>
      </c>
      <c r="AT354" s="6">
        <v>1877.8243417737933</v>
      </c>
      <c r="AU354" s="6">
        <v>2024.7315027411428</v>
      </c>
      <c r="AV354" s="6">
        <v>8645.0578450750418</v>
      </c>
      <c r="AW354" s="6">
        <v>9335.5038476582613</v>
      </c>
      <c r="AX354" s="27">
        <v>3.8873336547945208</v>
      </c>
      <c r="AY354" s="27">
        <v>4.6064663013698635</v>
      </c>
      <c r="AZ354">
        <v>375</v>
      </c>
      <c r="BA354" s="9">
        <v>12</v>
      </c>
      <c r="BB354" s="4">
        <v>163</v>
      </c>
      <c r="BC354" s="9">
        <v>11</v>
      </c>
      <c r="BD354" s="9">
        <v>7</v>
      </c>
      <c r="BE354" s="4">
        <v>212</v>
      </c>
      <c r="BF354" s="9">
        <v>14</v>
      </c>
      <c r="BG354" s="9">
        <v>19</v>
      </c>
      <c r="BH354" s="24">
        <v>738.21689746599202</v>
      </c>
      <c r="BI354" s="24">
        <v>469.17822952780853</v>
      </c>
      <c r="BJ354" s="9">
        <v>15</v>
      </c>
      <c r="BK354" s="30">
        <v>34.517471780821914</v>
      </c>
      <c r="BL354" s="15">
        <v>4.5103714564383557</v>
      </c>
      <c r="BM354" s="15">
        <v>6897.7674207027758</v>
      </c>
      <c r="BN354" s="36">
        <v>113</v>
      </c>
      <c r="BO354" s="9">
        <v>1</v>
      </c>
      <c r="BP354" s="20">
        <v>2.6067219429241582</v>
      </c>
      <c r="BQ354" s="20">
        <v>159.12001497994069</v>
      </c>
    </row>
    <row r="355" spans="1:69" x14ac:dyDescent="0.25">
      <c r="A355" s="43">
        <v>40829</v>
      </c>
      <c r="B355" s="17">
        <v>2011</v>
      </c>
      <c r="C355" s="4">
        <v>10</v>
      </c>
      <c r="D355" s="4">
        <v>5</v>
      </c>
      <c r="E355" s="5">
        <v>0.63</v>
      </c>
      <c r="F355" s="5">
        <v>0.82</v>
      </c>
      <c r="G355" s="10">
        <v>1.2000000000000037</v>
      </c>
      <c r="H355" s="17">
        <v>132</v>
      </c>
      <c r="I355" s="9">
        <v>214</v>
      </c>
      <c r="J355" s="14">
        <v>1.6212121212121211</v>
      </c>
      <c r="K355" s="5">
        <v>0.47555555555555556</v>
      </c>
      <c r="L355" s="21">
        <v>101.20100072727274</v>
      </c>
      <c r="M355" s="9">
        <v>39</v>
      </c>
      <c r="N355" s="9">
        <v>49</v>
      </c>
      <c r="O355" s="9">
        <v>19</v>
      </c>
      <c r="P355" s="9">
        <v>58</v>
      </c>
      <c r="Q355" s="20">
        <v>35.572597454545459</v>
      </c>
      <c r="R355" s="20">
        <v>48.721085355789477</v>
      </c>
      <c r="S355" s="20">
        <v>18.17438419862069</v>
      </c>
      <c r="T355" s="6">
        <v>13358.532096000003</v>
      </c>
      <c r="U355" s="6">
        <v>1460.7670896000004</v>
      </c>
      <c r="V355" s="6">
        <v>2221.5711006719994</v>
      </c>
      <c r="W355" s="6">
        <v>2647.2241152000001</v>
      </c>
      <c r="X355" s="6">
        <v>1154.8752526079998</v>
      </c>
      <c r="Y355" s="6">
        <v>8795.628717120002</v>
      </c>
      <c r="Z355" s="6">
        <v>3130.3885760000003</v>
      </c>
      <c r="AA355" s="6">
        <v>925.70062175999999</v>
      </c>
      <c r="AB355" s="6">
        <v>1054.1142835200001</v>
      </c>
      <c r="AC355" s="6">
        <v>1377.0919929739421</v>
      </c>
      <c r="AD355" s="6">
        <v>1010.604132736289</v>
      </c>
      <c r="AE355" s="6">
        <v>386.35549076987331</v>
      </c>
      <c r="AF355" s="6">
        <v>2336.1518647998955</v>
      </c>
      <c r="AG355" s="6">
        <v>371.8243152</v>
      </c>
      <c r="AH355" s="6">
        <v>1433.0946560000002</v>
      </c>
      <c r="AI355" s="6">
        <v>2294.104824</v>
      </c>
      <c r="AJ355" s="6">
        <v>1114.1832959999999</v>
      </c>
      <c r="AK355" s="6">
        <v>1347.1629916568252</v>
      </c>
      <c r="AL355" s="6">
        <v>1087.3013449117057</v>
      </c>
      <c r="AM355" s="6">
        <v>433.59708803591349</v>
      </c>
      <c r="AN355" s="6">
        <v>2345.1456665955561</v>
      </c>
      <c r="AO355" s="6">
        <v>25142.70975808</v>
      </c>
      <c r="AP355" s="6">
        <v>11665.783509564548</v>
      </c>
      <c r="AQ355" s="6">
        <v>13476.926248515454</v>
      </c>
      <c r="AR355" s="6">
        <v>2665.6898449780706</v>
      </c>
      <c r="AS355" s="6">
        <v>1811.0043162026857</v>
      </c>
      <c r="AT355" s="6">
        <v>1744.7950657122533</v>
      </c>
      <c r="AU355" s="6">
        <v>1852.5489546978806</v>
      </c>
      <c r="AV355" s="6">
        <v>8074.0381815908895</v>
      </c>
      <c r="AW355" s="6">
        <v>5402.8880669245627</v>
      </c>
      <c r="AX355" s="27">
        <v>4.1730311999999996</v>
      </c>
      <c r="AY355" s="27">
        <v>4.5485829999999998</v>
      </c>
      <c r="AZ355">
        <v>297</v>
      </c>
      <c r="BA355" s="9">
        <v>10</v>
      </c>
      <c r="BB355" s="4">
        <v>132</v>
      </c>
      <c r="BC355" s="9">
        <v>9</v>
      </c>
      <c r="BD355" s="9">
        <v>6</v>
      </c>
      <c r="BE355" s="4">
        <v>165</v>
      </c>
      <c r="BF355" s="9">
        <v>9</v>
      </c>
      <c r="BG355" s="9">
        <v>16</v>
      </c>
      <c r="BH355" s="24">
        <v>684.50800778181815</v>
      </c>
      <c r="BI355" s="24">
        <v>420.31085098183405</v>
      </c>
      <c r="BJ355" s="9">
        <v>11</v>
      </c>
      <c r="BK355" s="30">
        <v>32.430537999999991</v>
      </c>
      <c r="BL355" s="15">
        <v>4.4884156799999992</v>
      </c>
      <c r="BM355" s="15">
        <v>6877.6814688304512</v>
      </c>
      <c r="BN355" s="36">
        <v>113</v>
      </c>
      <c r="BO355" s="9">
        <v>0</v>
      </c>
      <c r="BP355" s="20">
        <v>1.9595159080269537</v>
      </c>
      <c r="BQ355" s="20">
        <v>119.26483405765889</v>
      </c>
    </row>
    <row r="356" spans="1:69" x14ac:dyDescent="0.25">
      <c r="A356" s="43">
        <v>40828</v>
      </c>
      <c r="B356" s="17">
        <v>2011</v>
      </c>
      <c r="C356" s="4">
        <v>10</v>
      </c>
      <c r="D356" s="4">
        <v>4</v>
      </c>
      <c r="E356" s="5">
        <v>0.63</v>
      </c>
      <c r="F356" s="5">
        <v>0.76</v>
      </c>
      <c r="G356" s="10">
        <v>1.1972602739726064</v>
      </c>
      <c r="H356" s="17">
        <v>119</v>
      </c>
      <c r="I356" s="9">
        <v>199</v>
      </c>
      <c r="J356" s="14">
        <v>1.6722689075630253</v>
      </c>
      <c r="K356" s="5">
        <v>0.44222222222222224</v>
      </c>
      <c r="L356" s="21">
        <v>102.33385973376311</v>
      </c>
      <c r="M356" s="9">
        <v>37</v>
      </c>
      <c r="N356" s="9">
        <v>45</v>
      </c>
      <c r="O356" s="9">
        <v>18</v>
      </c>
      <c r="P356" s="9">
        <v>54</v>
      </c>
      <c r="Q356" s="20">
        <v>37.062427012362186</v>
      </c>
      <c r="R356" s="20">
        <v>48.105829941917797</v>
      </c>
      <c r="S356" s="20">
        <v>18.00866736219178</v>
      </c>
      <c r="T356" s="6">
        <v>12177.72930831781</v>
      </c>
      <c r="U356" s="6">
        <v>1310.1664526136988</v>
      </c>
      <c r="V356" s="6">
        <v>2110.0532707489315</v>
      </c>
      <c r="W356" s="6">
        <v>2731.1817363287678</v>
      </c>
      <c r="X356" s="6">
        <v>1039.6668048341917</v>
      </c>
      <c r="Y356" s="6">
        <v>7606.9939490196184</v>
      </c>
      <c r="Z356" s="6">
        <v>3039.119015013699</v>
      </c>
      <c r="AA356" s="6">
        <v>865.90493895452039</v>
      </c>
      <c r="AB356" s="6">
        <v>972.46803755835617</v>
      </c>
      <c r="AC356" s="6">
        <v>1237.7315787391399</v>
      </c>
      <c r="AD356" s="6">
        <v>979.74626520758886</v>
      </c>
      <c r="AE356" s="6">
        <v>363.72981038274185</v>
      </c>
      <c r="AF356" s="6">
        <v>2296.2843371971048</v>
      </c>
      <c r="AG356" s="6">
        <v>337.63148866849309</v>
      </c>
      <c r="AH356" s="6">
        <v>1361.5639580054797</v>
      </c>
      <c r="AI356" s="6">
        <v>2272.8034361095888</v>
      </c>
      <c r="AJ356" s="6">
        <v>956.90334404383577</v>
      </c>
      <c r="AK356" s="6">
        <v>1363.6359633485581</v>
      </c>
      <c r="AL356" s="6">
        <v>1091.4253880667018</v>
      </c>
      <c r="AM356" s="6">
        <v>396.84134050504014</v>
      </c>
      <c r="AN356" s="6">
        <v>2076.9995349070973</v>
      </c>
      <c r="AO356" s="6">
        <v>23294.289979285484</v>
      </c>
      <c r="AP356" s="6">
        <v>11314.01215816166</v>
      </c>
      <c r="AQ356" s="6">
        <v>11980.27782112382</v>
      </c>
      <c r="AR356" s="6">
        <v>2636.5766129908643</v>
      </c>
      <c r="AS356" s="6">
        <v>1648.8529234850453</v>
      </c>
      <c r="AT356" s="6">
        <v>1733.6144761782507</v>
      </c>
      <c r="AU356" s="6">
        <v>1838.6188031374741</v>
      </c>
      <c r="AV356" s="6">
        <v>7857.6628157916339</v>
      </c>
      <c r="AW356" s="6">
        <v>4122.6150053321899</v>
      </c>
      <c r="AX356" s="27">
        <v>4.217549326027398</v>
      </c>
      <c r="AY356" s="27">
        <v>4.5394231164383552</v>
      </c>
      <c r="AZ356">
        <v>273</v>
      </c>
      <c r="BA356" s="9">
        <v>9</v>
      </c>
      <c r="BB356" s="4">
        <v>119</v>
      </c>
      <c r="BC356" s="9">
        <v>8</v>
      </c>
      <c r="BD356" s="9">
        <v>5</v>
      </c>
      <c r="BE356" s="4">
        <v>154</v>
      </c>
      <c r="BF356" s="9">
        <v>9</v>
      </c>
      <c r="BG356" s="9">
        <v>14</v>
      </c>
      <c r="BH356" s="24">
        <v>642.45145844415617</v>
      </c>
      <c r="BI356" s="24">
        <v>385.50503928297292</v>
      </c>
      <c r="BJ356" s="9">
        <v>11</v>
      </c>
      <c r="BK356" s="30">
        <v>34.625642589041092</v>
      </c>
      <c r="BL356" s="15">
        <v>4.3574168515068497</v>
      </c>
      <c r="BM356" s="15">
        <v>6911.6146799957496</v>
      </c>
      <c r="BN356" s="36">
        <v>113</v>
      </c>
      <c r="BO356" s="9">
        <v>0</v>
      </c>
      <c r="BP356" s="20">
        <v>1.7333544151120397</v>
      </c>
      <c r="BQ356" s="20">
        <v>106.02015770906036</v>
      </c>
    </row>
    <row r="357" spans="1:69" x14ac:dyDescent="0.25">
      <c r="A357" s="43">
        <v>40827</v>
      </c>
      <c r="B357" s="17">
        <v>2011</v>
      </c>
      <c r="C357" s="4">
        <v>10</v>
      </c>
      <c r="D357" s="4">
        <v>3</v>
      </c>
      <c r="E357" s="5">
        <v>0.63</v>
      </c>
      <c r="F357" s="5">
        <v>0.6</v>
      </c>
      <c r="G357" s="10">
        <v>1.194520547945209</v>
      </c>
      <c r="H357" s="17">
        <v>96</v>
      </c>
      <c r="I357" s="9">
        <v>144</v>
      </c>
      <c r="J357" s="14">
        <v>1.5</v>
      </c>
      <c r="K357" s="5">
        <v>0.32</v>
      </c>
      <c r="L357" s="21">
        <v>95.047758246575356</v>
      </c>
      <c r="M357" s="9">
        <v>26</v>
      </c>
      <c r="N357" s="9">
        <v>31</v>
      </c>
      <c r="O357" s="9">
        <v>12</v>
      </c>
      <c r="P357" s="9">
        <v>39</v>
      </c>
      <c r="Q357" s="20">
        <v>38.837154237923585</v>
      </c>
      <c r="R357" s="20">
        <v>54.500277540821919</v>
      </c>
      <c r="S357" s="20">
        <v>18.414493253867228</v>
      </c>
      <c r="T357" s="6">
        <v>9124.5847916712337</v>
      </c>
      <c r="U357" s="6">
        <v>1043.5817372054794</v>
      </c>
      <c r="V357" s="6">
        <v>1633.6960399430131</v>
      </c>
      <c r="W357" s="6">
        <v>2563.0327737863017</v>
      </c>
      <c r="X357" s="6">
        <v>768.24370375890396</v>
      </c>
      <c r="Y357" s="6">
        <v>5203.194011388493</v>
      </c>
      <c r="Z357" s="6">
        <v>2213.7177915616444</v>
      </c>
      <c r="AA357" s="6">
        <v>654.00333048986306</v>
      </c>
      <c r="AB357" s="6">
        <v>718.16523690082192</v>
      </c>
      <c r="AC357" s="6">
        <v>947.66677409496492</v>
      </c>
      <c r="AD357" s="6">
        <v>972.01039972088427</v>
      </c>
      <c r="AE357" s="6">
        <v>301.10422537027171</v>
      </c>
      <c r="AF357" s="6">
        <v>1365.1049597662086</v>
      </c>
      <c r="AG357" s="6">
        <v>246.37185823561643</v>
      </c>
      <c r="AH357" s="6">
        <v>983.26488723287684</v>
      </c>
      <c r="AI357" s="6">
        <v>1683.0672657534244</v>
      </c>
      <c r="AJ357" s="6">
        <v>706.12045150684946</v>
      </c>
      <c r="AK357" s="6">
        <v>983.65391024353858</v>
      </c>
      <c r="AL357" s="6">
        <v>1097.7405911921028</v>
      </c>
      <c r="AM357" s="6">
        <v>302.28817925735615</v>
      </c>
      <c r="AN357" s="6">
        <v>1235.1417820357692</v>
      </c>
      <c r="AO357" s="6">
        <v>17372.87735055781</v>
      </c>
      <c r="AP357" s="6">
        <v>9569.4365973673375</v>
      </c>
      <c r="AQ357" s="6">
        <v>7803.4407531904708</v>
      </c>
      <c r="AR357" s="6">
        <v>2569.8647214038051</v>
      </c>
      <c r="AS357" s="6">
        <v>1495.9154645720939</v>
      </c>
      <c r="AT357" s="6">
        <v>1628.0817618100336</v>
      </c>
      <c r="AU357" s="6">
        <v>1689.1820675483252</v>
      </c>
      <c r="AV357" s="6">
        <v>7383.0440153342579</v>
      </c>
      <c r="AW357" s="6">
        <v>420.39673785621471</v>
      </c>
      <c r="AX357" s="27">
        <v>4.0495680986301377</v>
      </c>
      <c r="AY357" s="27">
        <v>4.2778449863013703</v>
      </c>
      <c r="AZ357">
        <v>204</v>
      </c>
      <c r="BA357" s="9">
        <v>7</v>
      </c>
      <c r="BB357" s="4">
        <v>96</v>
      </c>
      <c r="BC357" s="9">
        <v>6</v>
      </c>
      <c r="BD357" s="9">
        <v>4</v>
      </c>
      <c r="BE357" s="4">
        <v>108</v>
      </c>
      <c r="BF357" s="9">
        <v>7</v>
      </c>
      <c r="BG357" s="9">
        <v>8</v>
      </c>
      <c r="BH357" s="24">
        <v>517.18463723835612</v>
      </c>
      <c r="BI357" s="24">
        <v>308.44186099807234</v>
      </c>
      <c r="BJ357" s="9">
        <v>9</v>
      </c>
      <c r="BK357" s="30">
        <v>32.3721904109589</v>
      </c>
      <c r="BL357" s="15">
        <v>4.2264265052054792</v>
      </c>
      <c r="BM357" s="15">
        <v>6688.6755418223329</v>
      </c>
      <c r="BN357" s="36">
        <v>113</v>
      </c>
      <c r="BO357" s="9">
        <v>1</v>
      </c>
      <c r="BP357" s="20">
        <v>1.1666645667588205</v>
      </c>
      <c r="BQ357" s="20">
        <v>69.056997815844881</v>
      </c>
    </row>
    <row r="358" spans="1:69" x14ac:dyDescent="0.25">
      <c r="A358" s="43">
        <v>40826</v>
      </c>
      <c r="B358" s="17">
        <v>2011</v>
      </c>
      <c r="C358" s="4">
        <v>10</v>
      </c>
      <c r="D358" s="4">
        <v>2</v>
      </c>
      <c r="E358" s="5">
        <v>0.63</v>
      </c>
      <c r="F358" s="5">
        <v>0.6</v>
      </c>
      <c r="G358" s="10">
        <v>1.1917808219178117</v>
      </c>
      <c r="H358" s="17">
        <v>94</v>
      </c>
      <c r="I358" s="9">
        <v>156</v>
      </c>
      <c r="J358" s="14">
        <v>1.6595744680851063</v>
      </c>
      <c r="K358" s="5">
        <v>0.34666666666666668</v>
      </c>
      <c r="L358" s="21">
        <v>99.061573115709706</v>
      </c>
      <c r="M358" s="9">
        <v>28</v>
      </c>
      <c r="N358" s="9">
        <v>33</v>
      </c>
      <c r="O358" s="9">
        <v>13</v>
      </c>
      <c r="P358" s="9">
        <v>43</v>
      </c>
      <c r="Q358" s="20">
        <v>36.047172584774316</v>
      </c>
      <c r="R358" s="20">
        <v>52.672886531506848</v>
      </c>
      <c r="S358" s="20">
        <v>18.265877012551766</v>
      </c>
      <c r="T358" s="6">
        <v>9311.7878728767118</v>
      </c>
      <c r="U358" s="6">
        <v>1029.9091043835617</v>
      </c>
      <c r="V358" s="6">
        <v>1575.8046999320547</v>
      </c>
      <c r="W358" s="6">
        <v>2660.1177955068492</v>
      </c>
      <c r="X358" s="6">
        <v>815.16504218301361</v>
      </c>
      <c r="Y358" s="6">
        <v>5290.6094396383569</v>
      </c>
      <c r="Z358" s="6">
        <v>2198.8775276712331</v>
      </c>
      <c r="AA358" s="6">
        <v>684.74752490958906</v>
      </c>
      <c r="AB358" s="6">
        <v>785.43271153972591</v>
      </c>
      <c r="AC358" s="6">
        <v>960.4918194779442</v>
      </c>
      <c r="AD358" s="6">
        <v>960.42174600036026</v>
      </c>
      <c r="AE358" s="6">
        <v>299.33092274587773</v>
      </c>
      <c r="AF358" s="6">
        <v>1448.8132758963661</v>
      </c>
      <c r="AG358" s="6">
        <v>281.33782816438355</v>
      </c>
      <c r="AH358" s="6">
        <v>1072.3577792876713</v>
      </c>
      <c r="AI358" s="6">
        <v>1804.1725463013702</v>
      </c>
      <c r="AJ358" s="6">
        <v>749.19388931506853</v>
      </c>
      <c r="AK358" s="6">
        <v>1045.5781365548064</v>
      </c>
      <c r="AL358" s="6">
        <v>1072.2576416860834</v>
      </c>
      <c r="AM358" s="6">
        <v>302.60083514316085</v>
      </c>
      <c r="AN358" s="6">
        <v>1486.6254296844429</v>
      </c>
      <c r="AO358" s="6">
        <v>17917.816784449318</v>
      </c>
      <c r="AP358" s="6">
        <v>9691.7686392301493</v>
      </c>
      <c r="AQ358" s="6">
        <v>8226.0481452191671</v>
      </c>
      <c r="AR358" s="6">
        <v>2569.4223406135443</v>
      </c>
      <c r="AS358" s="6">
        <v>1495.1009765882191</v>
      </c>
      <c r="AT358" s="6">
        <v>1609.5931194954624</v>
      </c>
      <c r="AU358" s="6">
        <v>1689.6022220383488</v>
      </c>
      <c r="AV358" s="6">
        <v>7363.7186587355754</v>
      </c>
      <c r="AW358" s="6">
        <v>862.32948648359343</v>
      </c>
      <c r="AX358" s="27">
        <v>4.0695741369863017</v>
      </c>
      <c r="AY358" s="27">
        <v>4.6096692123287673</v>
      </c>
      <c r="AZ358">
        <v>211</v>
      </c>
      <c r="BA358" s="9">
        <v>7</v>
      </c>
      <c r="BB358" s="4">
        <v>94</v>
      </c>
      <c r="BC358" s="9">
        <v>6</v>
      </c>
      <c r="BD358" s="9">
        <v>4</v>
      </c>
      <c r="BE358" s="4">
        <v>117</v>
      </c>
      <c r="BF358" s="9">
        <v>7</v>
      </c>
      <c r="BG358" s="9">
        <v>11</v>
      </c>
      <c r="BH358" s="24">
        <v>537.34973804488482</v>
      </c>
      <c r="BI358" s="24">
        <v>341.57607511141265</v>
      </c>
      <c r="BJ358" s="9">
        <v>8</v>
      </c>
      <c r="BK358" s="30">
        <v>34.33538643835616</v>
      </c>
      <c r="BL358" s="15">
        <v>4.5664861972602733</v>
      </c>
      <c r="BM358" s="15">
        <v>6748.3350556841287</v>
      </c>
      <c r="BN358" s="36">
        <v>113</v>
      </c>
      <c r="BO358" s="9">
        <v>1</v>
      </c>
      <c r="BP358" s="20">
        <v>1.2189744696049671</v>
      </c>
      <c r="BQ358" s="20">
        <v>72.796886240877583</v>
      </c>
    </row>
    <row r="359" spans="1:69" x14ac:dyDescent="0.25">
      <c r="A359" s="43">
        <v>40825</v>
      </c>
      <c r="B359" s="17">
        <v>2011</v>
      </c>
      <c r="C359" s="4">
        <v>10</v>
      </c>
      <c r="D359" s="4">
        <v>1</v>
      </c>
      <c r="E359" s="5">
        <v>0.63</v>
      </c>
      <c r="F359" s="5">
        <v>0.64</v>
      </c>
      <c r="G359" s="10">
        <v>1.1890410958904143</v>
      </c>
      <c r="H359" s="17">
        <v>103</v>
      </c>
      <c r="I359" s="9">
        <v>179</v>
      </c>
      <c r="J359" s="14">
        <v>1.7378640776699028</v>
      </c>
      <c r="K359" s="5">
        <v>0.39777777777777779</v>
      </c>
      <c r="L359" s="21">
        <v>99.733329815134979</v>
      </c>
      <c r="M359" s="9">
        <v>31</v>
      </c>
      <c r="N359" s="9">
        <v>40</v>
      </c>
      <c r="O359" s="9">
        <v>15</v>
      </c>
      <c r="P359" s="9">
        <v>49</v>
      </c>
      <c r="Q359" s="20">
        <v>37.972811202778324</v>
      </c>
      <c r="R359" s="20">
        <v>50.822168213917806</v>
      </c>
      <c r="S359" s="20">
        <v>18.232514955817727</v>
      </c>
      <c r="T359" s="6">
        <v>10272.532970958902</v>
      </c>
      <c r="U359" s="6">
        <v>1058.4444735123291</v>
      </c>
      <c r="V359" s="6">
        <v>1756.4611244985863</v>
      </c>
      <c r="W359" s="6">
        <v>2699.4271940383564</v>
      </c>
      <c r="X359" s="6">
        <v>887.64379909190131</v>
      </c>
      <c r="Y359" s="6">
        <v>5987.4453268423867</v>
      </c>
      <c r="Z359" s="6">
        <v>2696.0695953972609</v>
      </c>
      <c r="AA359" s="6">
        <v>762.33252320876704</v>
      </c>
      <c r="AB359" s="6">
        <v>893.3932328350686</v>
      </c>
      <c r="AC359" s="6">
        <v>998.31495795895216</v>
      </c>
      <c r="AD359" s="6">
        <v>1000.8510633867696</v>
      </c>
      <c r="AE359" s="6">
        <v>303.47111428315583</v>
      </c>
      <c r="AF359" s="6">
        <v>2049.1582158122192</v>
      </c>
      <c r="AG359" s="6">
        <v>305.31578429589041</v>
      </c>
      <c r="AH359" s="6">
        <v>1180.5326395616437</v>
      </c>
      <c r="AI359" s="6">
        <v>1928.6550281643838</v>
      </c>
      <c r="AJ359" s="6">
        <v>856.8618460931508</v>
      </c>
      <c r="AK359" s="6">
        <v>1048.1184018698507</v>
      </c>
      <c r="AL359" s="6">
        <v>1148.7253406023488</v>
      </c>
      <c r="AM359" s="6">
        <v>313.96933753172175</v>
      </c>
      <c r="AN359" s="6">
        <v>1760.552218111148</v>
      </c>
      <c r="AO359" s="6">
        <v>19954.138094027396</v>
      </c>
      <c r="AP359" s="6">
        <v>10156.982333261643</v>
      </c>
      <c r="AQ359" s="6">
        <v>9797.1557607657542</v>
      </c>
      <c r="AR359" s="6">
        <v>2594.3740922075322</v>
      </c>
      <c r="AS359" s="6">
        <v>1564.9656597839003</v>
      </c>
      <c r="AT359" s="6">
        <v>1632.6725365214716</v>
      </c>
      <c r="AU359" s="6">
        <v>1736.1116982207297</v>
      </c>
      <c r="AV359" s="6">
        <v>7528.1239867336335</v>
      </c>
      <c r="AW359" s="6">
        <v>2269.0317740321188</v>
      </c>
      <c r="AX359" s="27">
        <v>4.2407390465753432</v>
      </c>
      <c r="AY359" s="27">
        <v>4.3082707260273976</v>
      </c>
      <c r="AZ359">
        <v>238</v>
      </c>
      <c r="BA359" s="9">
        <v>8</v>
      </c>
      <c r="BB359" s="4">
        <v>103</v>
      </c>
      <c r="BC359" s="9">
        <v>7</v>
      </c>
      <c r="BD359" s="9">
        <v>5</v>
      </c>
      <c r="BE359" s="4">
        <v>135</v>
      </c>
      <c r="BF359" s="9">
        <v>9</v>
      </c>
      <c r="BG359" s="9">
        <v>13</v>
      </c>
      <c r="BH359" s="24">
        <v>622.54743118005956</v>
      </c>
      <c r="BI359" s="24">
        <v>375.24457025063185</v>
      </c>
      <c r="BJ359" s="9">
        <v>9</v>
      </c>
      <c r="BK359" s="30">
        <v>33.044440684931502</v>
      </c>
      <c r="BL359" s="15">
        <v>4.3264636843835609</v>
      </c>
      <c r="BM359" s="15">
        <v>6924.5028717935011</v>
      </c>
      <c r="BN359" s="36">
        <v>113</v>
      </c>
      <c r="BO359" s="9">
        <v>0</v>
      </c>
      <c r="BP359" s="20">
        <v>1.4148533031409103</v>
      </c>
      <c r="BQ359" s="20">
        <v>86.70049345810402</v>
      </c>
    </row>
    <row r="360" spans="1:69" x14ac:dyDescent="0.25">
      <c r="A360" s="43">
        <v>40824</v>
      </c>
      <c r="B360" s="17">
        <v>2011</v>
      </c>
      <c r="C360" s="4">
        <v>10</v>
      </c>
      <c r="D360" s="4">
        <v>7</v>
      </c>
      <c r="E360" s="5">
        <v>0.63</v>
      </c>
      <c r="F360" s="5">
        <v>0.95</v>
      </c>
      <c r="G360" s="10">
        <v>1.1863013698630169</v>
      </c>
      <c r="H360" s="17">
        <v>150</v>
      </c>
      <c r="I360" s="9">
        <v>245</v>
      </c>
      <c r="J360" s="14">
        <v>1.6333333333333333</v>
      </c>
      <c r="K360" s="5">
        <v>0.5444444444444444</v>
      </c>
      <c r="L360" s="21">
        <v>98.275494516164386</v>
      </c>
      <c r="M360" s="9">
        <v>42</v>
      </c>
      <c r="N360" s="9">
        <v>51</v>
      </c>
      <c r="O360" s="9">
        <v>22</v>
      </c>
      <c r="P360" s="9">
        <v>68</v>
      </c>
      <c r="Q360" s="20">
        <v>39.906684365886001</v>
      </c>
      <c r="R360" s="20">
        <v>50.562039012702371</v>
      </c>
      <c r="S360" s="20">
        <v>17.703327600000001</v>
      </c>
      <c r="T360" s="6">
        <v>14741.324177424658</v>
      </c>
      <c r="U360" s="6">
        <v>1663.2357796849317</v>
      </c>
      <c r="V360" s="6">
        <v>2530.8725342833964</v>
      </c>
      <c r="W360" s="6">
        <v>2512.9134001972602</v>
      </c>
      <c r="X360" s="6">
        <v>1293.2960880920546</v>
      </c>
      <c r="Y360" s="6">
        <v>10067.477934536877</v>
      </c>
      <c r="Z360" s="6">
        <v>3711.3216460273979</v>
      </c>
      <c r="AA360" s="6">
        <v>1112.3648582794522</v>
      </c>
      <c r="AB360" s="6">
        <v>1203.8262768000002</v>
      </c>
      <c r="AC360" s="6">
        <v>1562.9536904721417</v>
      </c>
      <c r="AD360" s="6">
        <v>983.48271151386791</v>
      </c>
      <c r="AE360" s="6">
        <v>467.38532718539881</v>
      </c>
      <c r="AF360" s="6">
        <v>3013.6910519354424</v>
      </c>
      <c r="AG360" s="6">
        <v>453.19914739726022</v>
      </c>
      <c r="AH360" s="6">
        <v>1664.3987068493152</v>
      </c>
      <c r="AI360" s="6">
        <v>2849.6845089041094</v>
      </c>
      <c r="AJ360" s="6">
        <v>1283.5393683287673</v>
      </c>
      <c r="AK360" s="6">
        <v>1701.2392124322341</v>
      </c>
      <c r="AL360" s="6">
        <v>1045.4370608301963</v>
      </c>
      <c r="AM360" s="6">
        <v>491.73537055880308</v>
      </c>
      <c r="AN360" s="6">
        <v>3012.4100876582197</v>
      </c>
      <c r="AO360" s="6">
        <v>28682.894469695886</v>
      </c>
      <c r="AP360" s="6">
        <v>12589.315395565352</v>
      </c>
      <c r="AQ360" s="6">
        <v>16093.579074130539</v>
      </c>
      <c r="AR360" s="6">
        <v>2711.0028666941198</v>
      </c>
      <c r="AS360" s="6">
        <v>1902.4974734893342</v>
      </c>
      <c r="AT360" s="6">
        <v>1820.4400278135004</v>
      </c>
      <c r="AU360" s="6">
        <v>1929.3286023558021</v>
      </c>
      <c r="AV360" s="6">
        <v>8363.2689703527576</v>
      </c>
      <c r="AW360" s="6">
        <v>7730.310103777776</v>
      </c>
      <c r="AX360" s="27">
        <v>3.9747663123287675</v>
      </c>
      <c r="AY360" s="27">
        <v>4.2459987739726026</v>
      </c>
      <c r="AZ360">
        <v>333</v>
      </c>
      <c r="BA360" s="9">
        <v>11</v>
      </c>
      <c r="BB360" s="4">
        <v>150</v>
      </c>
      <c r="BC360" s="9">
        <v>10</v>
      </c>
      <c r="BD360" s="9">
        <v>7</v>
      </c>
      <c r="BE360" s="4">
        <v>183</v>
      </c>
      <c r="BF360" s="9">
        <v>11</v>
      </c>
      <c r="BG360" s="9">
        <v>18</v>
      </c>
      <c r="BH360" s="24">
        <v>718.20262922490724</v>
      </c>
      <c r="BI360" s="24">
        <v>477.60016473208105</v>
      </c>
      <c r="BJ360" s="9">
        <v>13</v>
      </c>
      <c r="BK360" s="30">
        <v>31.786387931506844</v>
      </c>
      <c r="BL360" s="15">
        <v>4.470243479452054</v>
      </c>
      <c r="BM360" s="15">
        <v>6710.6354658966211</v>
      </c>
      <c r="BN360" s="36">
        <v>112</v>
      </c>
      <c r="BO360" s="9">
        <v>0</v>
      </c>
      <c r="BP360" s="20">
        <v>2.3982198341599599</v>
      </c>
      <c r="BQ360" s="20">
        <v>143.69267030473696</v>
      </c>
    </row>
    <row r="361" spans="1:69" x14ac:dyDescent="0.25">
      <c r="A361" s="43">
        <v>40823</v>
      </c>
      <c r="B361" s="17">
        <v>2011</v>
      </c>
      <c r="C361" s="4">
        <v>10</v>
      </c>
      <c r="D361" s="4">
        <v>6</v>
      </c>
      <c r="E361" s="5">
        <v>0.63</v>
      </c>
      <c r="F361" s="5">
        <v>1</v>
      </c>
      <c r="G361" s="10">
        <v>1.1835616438356196</v>
      </c>
      <c r="H361" s="17">
        <v>165</v>
      </c>
      <c r="I361" s="9">
        <v>281</v>
      </c>
      <c r="J361" s="14">
        <v>1.7030303030303031</v>
      </c>
      <c r="K361" s="5">
        <v>0.62444444444444447</v>
      </c>
      <c r="L361" s="21">
        <v>97.547004493150681</v>
      </c>
      <c r="M361" s="9">
        <v>49</v>
      </c>
      <c r="N361" s="9">
        <v>63</v>
      </c>
      <c r="O361" s="9">
        <v>25</v>
      </c>
      <c r="P361" s="9">
        <v>76</v>
      </c>
      <c r="Q361" s="20">
        <v>34.985296808219175</v>
      </c>
      <c r="R361" s="20">
        <v>47.956829518553413</v>
      </c>
      <c r="S361" s="20">
        <v>16.885647986301368</v>
      </c>
      <c r="T361" s="6">
        <v>16095.255741369863</v>
      </c>
      <c r="U361" s="6">
        <v>1721.0542290410961</v>
      </c>
      <c r="V361" s="6">
        <v>2758.0683066213701</v>
      </c>
      <c r="W361" s="6">
        <v>2636.2486924273976</v>
      </c>
      <c r="X361" s="6">
        <v>1412.6152076975343</v>
      </c>
      <c r="Y361" s="6">
        <v>11009.377763664657</v>
      </c>
      <c r="Z361" s="6">
        <v>3918.3532425205476</v>
      </c>
      <c r="AA361" s="6">
        <v>1198.9207379638353</v>
      </c>
      <c r="AB361" s="6">
        <v>1283.3092469589039</v>
      </c>
      <c r="AC361" s="6">
        <v>1615.7430131175186</v>
      </c>
      <c r="AD361" s="6">
        <v>918.91733125326869</v>
      </c>
      <c r="AE361" s="6">
        <v>500.4013937392379</v>
      </c>
      <c r="AF361" s="6">
        <v>3365.5214893332618</v>
      </c>
      <c r="AG361" s="6">
        <v>498.31410456986299</v>
      </c>
      <c r="AH361" s="6">
        <v>1843.6329626301374</v>
      </c>
      <c r="AI361" s="6">
        <v>3108.8183870684929</v>
      </c>
      <c r="AJ361" s="6">
        <v>1416.8934843616437</v>
      </c>
      <c r="AK361" s="6">
        <v>1742.6016497320893</v>
      </c>
      <c r="AL361" s="6">
        <v>1137.2120246400627</v>
      </c>
      <c r="AM361" s="6">
        <v>495.69858080514979</v>
      </c>
      <c r="AN361" s="6">
        <v>3492.1466834528351</v>
      </c>
      <c r="AO361" s="6">
        <v>31084.552136484381</v>
      </c>
      <c r="AP361" s="6">
        <v>13217.506200033629</v>
      </c>
      <c r="AQ361" s="6">
        <v>17867.045936450755</v>
      </c>
      <c r="AR361" s="6">
        <v>2707.2383369556724</v>
      </c>
      <c r="AS361" s="6">
        <v>1980.2466189806428</v>
      </c>
      <c r="AT361" s="6">
        <v>1859.7062177990379</v>
      </c>
      <c r="AU361" s="6">
        <v>1994.091184141424</v>
      </c>
      <c r="AV361" s="6">
        <v>8541.2823578767766</v>
      </c>
      <c r="AW361" s="6">
        <v>9325.7635785739749</v>
      </c>
      <c r="AX361" s="27">
        <v>4.2888673972602742</v>
      </c>
      <c r="AY361" s="27">
        <v>4.630885589041096</v>
      </c>
      <c r="AZ361">
        <v>378</v>
      </c>
      <c r="BA361" s="9">
        <v>13</v>
      </c>
      <c r="BB361" s="4">
        <v>165</v>
      </c>
      <c r="BC361" s="9">
        <v>11</v>
      </c>
      <c r="BD361" s="9">
        <v>8</v>
      </c>
      <c r="BE361" s="4">
        <v>213</v>
      </c>
      <c r="BF361" s="9">
        <v>13</v>
      </c>
      <c r="BG361" s="9">
        <v>17</v>
      </c>
      <c r="BH361" s="24">
        <v>783.82855714048321</v>
      </c>
      <c r="BI361" s="24">
        <v>427.47348424084862</v>
      </c>
      <c r="BJ361" s="9">
        <v>16</v>
      </c>
      <c r="BK361" s="30">
        <v>32.587583671232871</v>
      </c>
      <c r="BL361" s="15">
        <v>4.491903934246575</v>
      </c>
      <c r="BM361" s="15">
        <v>6858.1687178852671</v>
      </c>
      <c r="BN361" s="36">
        <v>112</v>
      </c>
      <c r="BO361" s="9">
        <v>0</v>
      </c>
      <c r="BP361" s="20">
        <v>2.6052211124313227</v>
      </c>
      <c r="BQ361" s="20">
        <v>159.52719586116746</v>
      </c>
    </row>
    <row r="362" spans="1:69" x14ac:dyDescent="0.25">
      <c r="A362" s="43">
        <v>40822</v>
      </c>
      <c r="B362" s="17">
        <v>2011</v>
      </c>
      <c r="C362" s="4">
        <v>10</v>
      </c>
      <c r="D362" s="4">
        <v>5</v>
      </c>
      <c r="E362" s="5">
        <v>0.63</v>
      </c>
      <c r="F362" s="5">
        <v>0.82</v>
      </c>
      <c r="G362" s="10">
        <v>1.1808219178082222</v>
      </c>
      <c r="H362" s="17">
        <v>128</v>
      </c>
      <c r="I362" s="9">
        <v>227</v>
      </c>
      <c r="J362" s="14">
        <v>1.7734375</v>
      </c>
      <c r="K362" s="5">
        <v>0.50444444444444447</v>
      </c>
      <c r="L362" s="21">
        <v>102.39999112910959</v>
      </c>
      <c r="M362" s="9">
        <v>41</v>
      </c>
      <c r="N362" s="9">
        <v>48</v>
      </c>
      <c r="O362" s="9">
        <v>19</v>
      </c>
      <c r="P362" s="9">
        <v>58</v>
      </c>
      <c r="Q362" s="20">
        <v>36.384800201939363</v>
      </c>
      <c r="R362" s="20">
        <v>51.228561012372026</v>
      </c>
      <c r="S362" s="20">
        <v>18.455372888956074</v>
      </c>
      <c r="T362" s="6">
        <v>13107.198864526028</v>
      </c>
      <c r="U362" s="6">
        <v>1374.0979426520548</v>
      </c>
      <c r="V362" s="6">
        <v>2147.2868119537966</v>
      </c>
      <c r="W362" s="6">
        <v>2638.7959324931503</v>
      </c>
      <c r="X362" s="6">
        <v>1140.6850616558465</v>
      </c>
      <c r="Y362" s="6">
        <v>8554.5290010752906</v>
      </c>
      <c r="Z362" s="6">
        <v>3238.2472179726033</v>
      </c>
      <c r="AA362" s="6">
        <v>973.34265923506848</v>
      </c>
      <c r="AB362" s="6">
        <v>1070.4116275594522</v>
      </c>
      <c r="AC362" s="6">
        <v>1328.9888482223366</v>
      </c>
      <c r="AD362" s="6">
        <v>961.27066433787172</v>
      </c>
      <c r="AE362" s="6">
        <v>403.85066152299333</v>
      </c>
      <c r="AF362" s="6">
        <v>2587.8913306839222</v>
      </c>
      <c r="AG362" s="6">
        <v>411.04311455342463</v>
      </c>
      <c r="AH362" s="6">
        <v>1562.9312752219178</v>
      </c>
      <c r="AI362" s="6">
        <v>2579.541310876712</v>
      </c>
      <c r="AJ362" s="6">
        <v>1141.0649424657536</v>
      </c>
      <c r="AK362" s="6">
        <v>1444.4420083857401</v>
      </c>
      <c r="AL362" s="6">
        <v>1075.5983427872995</v>
      </c>
      <c r="AM362" s="6">
        <v>417.77299237095895</v>
      </c>
      <c r="AN362" s="6">
        <v>2756.7672995738089</v>
      </c>
      <c r="AO362" s="6">
        <v>25457.878955063021</v>
      </c>
      <c r="AP362" s="6">
        <v>11558.691323729994</v>
      </c>
      <c r="AQ362" s="6">
        <v>13899.187631333021</v>
      </c>
      <c r="AR362" s="6">
        <v>2647.48168986462</v>
      </c>
      <c r="AS362" s="6">
        <v>1722.6012877184448</v>
      </c>
      <c r="AT362" s="6">
        <v>1737.3060666835584</v>
      </c>
      <c r="AU362" s="6">
        <v>1872.618816898407</v>
      </c>
      <c r="AV362" s="6">
        <v>7980.0078611650297</v>
      </c>
      <c r="AW362" s="6">
        <v>5919.179770167997</v>
      </c>
      <c r="AX362" s="27">
        <v>4.2108186739726028</v>
      </c>
      <c r="AY362" s="27">
        <v>4.4180844794520553</v>
      </c>
      <c r="AZ362">
        <v>294</v>
      </c>
      <c r="BA362" s="9">
        <v>10</v>
      </c>
      <c r="BB362" s="4">
        <v>128</v>
      </c>
      <c r="BC362" s="9">
        <v>9</v>
      </c>
      <c r="BD362" s="9">
        <v>6</v>
      </c>
      <c r="BE362" s="4">
        <v>166</v>
      </c>
      <c r="BF362" s="9">
        <v>10</v>
      </c>
      <c r="BG362" s="9">
        <v>15</v>
      </c>
      <c r="BH362" s="24">
        <v>694.5431022776711</v>
      </c>
      <c r="BI362" s="24">
        <v>405.73948404867502</v>
      </c>
      <c r="BJ362" s="9">
        <v>11</v>
      </c>
      <c r="BK362" s="30">
        <v>34.651446123287663</v>
      </c>
      <c r="BL362" s="15">
        <v>4.1995759857534241</v>
      </c>
      <c r="BM362" s="15">
        <v>6793.6502915100182</v>
      </c>
      <c r="BN362" s="36">
        <v>112</v>
      </c>
      <c r="BO362" s="9">
        <v>1</v>
      </c>
      <c r="BP362" s="20">
        <v>2.045908610972035</v>
      </c>
      <c r="BQ362" s="20">
        <v>124.0998895654734</v>
      </c>
    </row>
    <row r="363" spans="1:69" x14ac:dyDescent="0.25">
      <c r="A363" s="43">
        <v>40821</v>
      </c>
      <c r="B363" s="17">
        <v>2011</v>
      </c>
      <c r="C363" s="4">
        <v>10</v>
      </c>
      <c r="D363" s="4">
        <v>4</v>
      </c>
      <c r="E363" s="5">
        <v>0.63</v>
      </c>
      <c r="F363" s="5">
        <v>0.76</v>
      </c>
      <c r="G363" s="10">
        <v>1.1780821917808249</v>
      </c>
      <c r="H363" s="17">
        <v>114</v>
      </c>
      <c r="I363" s="9">
        <v>201</v>
      </c>
      <c r="J363" s="14">
        <v>1.763157894736842</v>
      </c>
      <c r="K363" s="5">
        <v>0.44666666666666666</v>
      </c>
      <c r="L363" s="21">
        <v>102.58835769863015</v>
      </c>
      <c r="M363" s="9">
        <v>37</v>
      </c>
      <c r="N363" s="9">
        <v>42</v>
      </c>
      <c r="O363" s="9">
        <v>17</v>
      </c>
      <c r="P363" s="9">
        <v>55</v>
      </c>
      <c r="Q363" s="20">
        <v>36.552820669325477</v>
      </c>
      <c r="R363" s="20">
        <v>49.000801941659965</v>
      </c>
      <c r="S363" s="20">
        <v>16.950057861519305</v>
      </c>
      <c r="T363" s="6">
        <v>11695.072777643836</v>
      </c>
      <c r="U363" s="6">
        <v>1312.935713753425</v>
      </c>
      <c r="V363" s="6">
        <v>1967.8037122454791</v>
      </c>
      <c r="W363" s="6">
        <v>2620.3383004931507</v>
      </c>
      <c r="X363" s="6">
        <v>982.45804508580807</v>
      </c>
      <c r="Y363" s="6">
        <v>7437.4084335728221</v>
      </c>
      <c r="Z363" s="6">
        <v>2887.6728328767126</v>
      </c>
      <c r="AA363" s="6">
        <v>833.01363300821936</v>
      </c>
      <c r="AB363" s="6">
        <v>932.25318238356169</v>
      </c>
      <c r="AC363" s="6">
        <v>1186.9039183047398</v>
      </c>
      <c r="AD363" s="6">
        <v>952.57355037672039</v>
      </c>
      <c r="AE363" s="6">
        <v>392.72369025051944</v>
      </c>
      <c r="AF363" s="6">
        <v>2120.7384893365133</v>
      </c>
      <c r="AG363" s="6">
        <v>346.09649227397256</v>
      </c>
      <c r="AH363" s="6">
        <v>1386.4709944109591</v>
      </c>
      <c r="AI363" s="6">
        <v>2284.0253926027394</v>
      </c>
      <c r="AJ363" s="6">
        <v>997.13110882191791</v>
      </c>
      <c r="AK363" s="6">
        <v>1329.5922423609177</v>
      </c>
      <c r="AL363" s="6">
        <v>1103.8083882145788</v>
      </c>
      <c r="AM363" s="6">
        <v>406.20522427144886</v>
      </c>
      <c r="AN363" s="6">
        <v>2174.1181332626438</v>
      </c>
      <c r="AO363" s="6">
        <v>22674.67212777535</v>
      </c>
      <c r="AP363" s="6">
        <v>10942.407071603362</v>
      </c>
      <c r="AQ363" s="6">
        <v>11732.265056171978</v>
      </c>
      <c r="AR363" s="6">
        <v>2646.9786590773952</v>
      </c>
      <c r="AS363" s="6">
        <v>1654.5960584416057</v>
      </c>
      <c r="AT363" s="6">
        <v>1695.9583179586266</v>
      </c>
      <c r="AU363" s="6">
        <v>1834.6203858090107</v>
      </c>
      <c r="AV363" s="6">
        <v>7832.1534212866372</v>
      </c>
      <c r="AW363" s="6">
        <v>3900.1116348853502</v>
      </c>
      <c r="AX363" s="27">
        <v>4.1817915616438359</v>
      </c>
      <c r="AY363" s="27">
        <v>4.4797635616438356</v>
      </c>
      <c r="AZ363">
        <v>265</v>
      </c>
      <c r="BA363" s="9">
        <v>9</v>
      </c>
      <c r="BB363" s="4">
        <v>114</v>
      </c>
      <c r="BC363" s="9">
        <v>7</v>
      </c>
      <c r="BD363" s="9">
        <v>5</v>
      </c>
      <c r="BE363" s="4">
        <v>151</v>
      </c>
      <c r="BF363" s="9">
        <v>9</v>
      </c>
      <c r="BG363" s="9">
        <v>13</v>
      </c>
      <c r="BH363" s="24">
        <v>586.37895345520405</v>
      </c>
      <c r="BI363" s="24">
        <v>368.92997017552022</v>
      </c>
      <c r="BJ363" s="9">
        <v>9</v>
      </c>
      <c r="BK363" s="30">
        <v>31.764998904109582</v>
      </c>
      <c r="BL363" s="15">
        <v>4.273573260273972</v>
      </c>
      <c r="BM363" s="15">
        <v>6794.3031663463662</v>
      </c>
      <c r="BN363" s="36">
        <v>112</v>
      </c>
      <c r="BO363" s="9">
        <v>0</v>
      </c>
      <c r="BP363" s="20">
        <v>1.7267797401629634</v>
      </c>
      <c r="BQ363" s="20">
        <v>104.75236657296409</v>
      </c>
    </row>
    <row r="364" spans="1:69" x14ac:dyDescent="0.25">
      <c r="A364" s="43">
        <v>40820</v>
      </c>
      <c r="B364" s="17">
        <v>2011</v>
      </c>
      <c r="C364" s="4">
        <v>10</v>
      </c>
      <c r="D364" s="4">
        <v>3</v>
      </c>
      <c r="E364" s="5">
        <v>0.63</v>
      </c>
      <c r="F364" s="5">
        <v>0.6</v>
      </c>
      <c r="G364" s="10">
        <v>1.1753424657534275</v>
      </c>
      <c r="H364" s="17">
        <v>98</v>
      </c>
      <c r="I364" s="9">
        <v>161</v>
      </c>
      <c r="J364" s="14">
        <v>1.6428571428571428</v>
      </c>
      <c r="K364" s="5">
        <v>0.35777777777777775</v>
      </c>
      <c r="L364" s="21">
        <v>97.177219819960897</v>
      </c>
      <c r="M364" s="9">
        <v>29</v>
      </c>
      <c r="N364" s="9">
        <v>34</v>
      </c>
      <c r="O364" s="9">
        <v>14</v>
      </c>
      <c r="P364" s="9">
        <v>44</v>
      </c>
      <c r="Q364" s="20">
        <v>38.246479732115681</v>
      </c>
      <c r="R364" s="20">
        <v>48.701810781369865</v>
      </c>
      <c r="S364" s="20">
        <v>17.197966699576586</v>
      </c>
      <c r="T364" s="6">
        <v>9523.3675423561672</v>
      </c>
      <c r="U364" s="6">
        <v>1004.1368572602742</v>
      </c>
      <c r="V364" s="6">
        <v>1663.0561954612601</v>
      </c>
      <c r="W364" s="6">
        <v>2670.1450575780818</v>
      </c>
      <c r="X364" s="6">
        <v>832.25813374947916</v>
      </c>
      <c r="Y364" s="6">
        <v>5362.0450128276207</v>
      </c>
      <c r="Z364" s="6">
        <v>2409.5282231232877</v>
      </c>
      <c r="AA364" s="6">
        <v>681.82535093917807</v>
      </c>
      <c r="AB364" s="6">
        <v>756.7105347813698</v>
      </c>
      <c r="AC364" s="6">
        <v>978.40156874510888</v>
      </c>
      <c r="AD364" s="6">
        <v>941.95067272289714</v>
      </c>
      <c r="AE364" s="6">
        <v>308.56837696841723</v>
      </c>
      <c r="AF364" s="6">
        <v>1619.1434904074124</v>
      </c>
      <c r="AG364" s="6">
        <v>272.64695237260275</v>
      </c>
      <c r="AH364" s="6">
        <v>1081.6664369095893</v>
      </c>
      <c r="AI364" s="6">
        <v>1841.9861438904111</v>
      </c>
      <c r="AJ364" s="6">
        <v>795.37693913424664</v>
      </c>
      <c r="AK364" s="6">
        <v>1066.1863671735271</v>
      </c>
      <c r="AL364" s="6">
        <v>1111.2037438755663</v>
      </c>
      <c r="AM364" s="6">
        <v>297.13288465936807</v>
      </c>
      <c r="AN364" s="6">
        <v>1517.1534765983884</v>
      </c>
      <c r="AO364" s="6">
        <v>18367.244980767129</v>
      </c>
      <c r="AP364" s="6">
        <v>9868.9030009337075</v>
      </c>
      <c r="AQ364" s="6">
        <v>8498.3419798334216</v>
      </c>
      <c r="AR364" s="6">
        <v>2590.476335424989</v>
      </c>
      <c r="AS364" s="6">
        <v>1449.3249681722066</v>
      </c>
      <c r="AT364" s="6">
        <v>1601.0479248904176</v>
      </c>
      <c r="AU364" s="6">
        <v>1713.8726352386445</v>
      </c>
      <c r="AV364" s="6">
        <v>7354.7218637262577</v>
      </c>
      <c r="AW364" s="6">
        <v>1143.620116107164</v>
      </c>
      <c r="AX364" s="27">
        <v>3.9363527013698629</v>
      </c>
      <c r="AY364" s="27">
        <v>4.205031849315068</v>
      </c>
      <c r="AZ364">
        <v>219</v>
      </c>
      <c r="BA364" s="9">
        <v>8</v>
      </c>
      <c r="BB364" s="4">
        <v>98</v>
      </c>
      <c r="BC364" s="9">
        <v>6</v>
      </c>
      <c r="BD364" s="9">
        <v>4</v>
      </c>
      <c r="BE364" s="4">
        <v>121</v>
      </c>
      <c r="BF364" s="9">
        <v>7</v>
      </c>
      <c r="BG364" s="9">
        <v>11</v>
      </c>
      <c r="BH364" s="24">
        <v>527.08769252947161</v>
      </c>
      <c r="BI364" s="24">
        <v>331.57496803186461</v>
      </c>
      <c r="BJ364" s="9">
        <v>9</v>
      </c>
      <c r="BK364" s="30">
        <v>32.898798493150679</v>
      </c>
      <c r="BL364" s="15">
        <v>4.3737296142465745</v>
      </c>
      <c r="BM364" s="15">
        <v>6795.6805425165367</v>
      </c>
      <c r="BN364" s="36">
        <v>112</v>
      </c>
      <c r="BO364" s="9">
        <v>1</v>
      </c>
      <c r="BP364" s="20">
        <v>1.2505505411362914</v>
      </c>
      <c r="BQ364" s="20">
        <v>75.878053391369832</v>
      </c>
    </row>
    <row r="365" spans="1:69" x14ac:dyDescent="0.25">
      <c r="A365" s="43">
        <v>40819</v>
      </c>
      <c r="B365" s="17">
        <v>2011</v>
      </c>
      <c r="C365" s="4">
        <v>10</v>
      </c>
      <c r="D365" s="4">
        <v>2</v>
      </c>
      <c r="E365" s="5">
        <v>0.63</v>
      </c>
      <c r="F365" s="5">
        <v>0.6</v>
      </c>
      <c r="G365" s="10">
        <v>1.1726027397260301</v>
      </c>
      <c r="H365" s="17">
        <v>95</v>
      </c>
      <c r="I365" s="9">
        <v>154</v>
      </c>
      <c r="J365" s="14">
        <v>1.6210526315789473</v>
      </c>
      <c r="K365" s="5">
        <v>0.34222222222222221</v>
      </c>
      <c r="L365" s="21">
        <v>101.62197218284066</v>
      </c>
      <c r="M365" s="9">
        <v>29</v>
      </c>
      <c r="N365" s="9">
        <v>35</v>
      </c>
      <c r="O365" s="9">
        <v>14</v>
      </c>
      <c r="P365" s="9">
        <v>42</v>
      </c>
      <c r="Q365" s="20">
        <v>35.867131089041095</v>
      </c>
      <c r="R365" s="20">
        <v>47.437633084931512</v>
      </c>
      <c r="S365" s="20">
        <v>17.707493145205483</v>
      </c>
      <c r="T365" s="6">
        <v>9654.0873573698627</v>
      </c>
      <c r="U365" s="6">
        <v>1078.9173014794521</v>
      </c>
      <c r="V365" s="6">
        <v>1603.542310603397</v>
      </c>
      <c r="W365" s="6">
        <v>2672.6910478027389</v>
      </c>
      <c r="X365" s="6">
        <v>806.39428428098631</v>
      </c>
      <c r="Y365" s="6">
        <v>5650.3770161621924</v>
      </c>
      <c r="Z365" s="6">
        <v>2295.4963896986301</v>
      </c>
      <c r="AA365" s="6">
        <v>664.12686318904116</v>
      </c>
      <c r="AB365" s="6">
        <v>743.71471209863023</v>
      </c>
      <c r="AC365" s="6">
        <v>977.44985530700762</v>
      </c>
      <c r="AD365" s="6">
        <v>965.03731369627565</v>
      </c>
      <c r="AE365" s="6">
        <v>293.44315101849759</v>
      </c>
      <c r="AF365" s="6">
        <v>1467.4076449645204</v>
      </c>
      <c r="AG365" s="6">
        <v>273.12769656986302</v>
      </c>
      <c r="AH365" s="6">
        <v>1046.7985772712329</v>
      </c>
      <c r="AI365" s="6">
        <v>1754.9966237808219</v>
      </c>
      <c r="AJ365" s="6">
        <v>736.72568495342477</v>
      </c>
      <c r="AK365" s="6">
        <v>1000.1248229000419</v>
      </c>
      <c r="AL365" s="6">
        <v>1145.9582762484019</v>
      </c>
      <c r="AM365" s="6">
        <v>316.11231835613961</v>
      </c>
      <c r="AN365" s="6">
        <v>1349.4531650707588</v>
      </c>
      <c r="AO365" s="6">
        <v>18247.991206410959</v>
      </c>
      <c r="AP365" s="6">
        <v>9780.7533802134876</v>
      </c>
      <c r="AQ365" s="6">
        <v>8467.2378261974718</v>
      </c>
      <c r="AR365" s="6">
        <v>2584.5959955567755</v>
      </c>
      <c r="AS365" s="6">
        <v>1502.7685993206494</v>
      </c>
      <c r="AT365" s="6">
        <v>1610.2701071994384</v>
      </c>
      <c r="AU365" s="6">
        <v>1702.1121691432772</v>
      </c>
      <c r="AV365" s="6">
        <v>7399.7468712201398</v>
      </c>
      <c r="AW365" s="6">
        <v>1067.490954977332</v>
      </c>
      <c r="AX365" s="27">
        <v>3.968604098630137</v>
      </c>
      <c r="AY365" s="27">
        <v>4.2445865479452047</v>
      </c>
      <c r="AZ365">
        <v>215</v>
      </c>
      <c r="BA365" s="9">
        <v>7</v>
      </c>
      <c r="BB365" s="4">
        <v>95</v>
      </c>
      <c r="BC365" s="9">
        <v>6</v>
      </c>
      <c r="BD365" s="9">
        <v>4</v>
      </c>
      <c r="BE365" s="4">
        <v>120</v>
      </c>
      <c r="BF365" s="9">
        <v>8</v>
      </c>
      <c r="BG365" s="9">
        <v>11</v>
      </c>
      <c r="BH365" s="24">
        <v>535.01343607232866</v>
      </c>
      <c r="BI365" s="24">
        <v>354.02230067011533</v>
      </c>
      <c r="BJ365" s="9">
        <v>8</v>
      </c>
      <c r="BK365" s="30">
        <v>33.401409041095881</v>
      </c>
      <c r="BL365" s="15">
        <v>4.3387037698630131</v>
      </c>
      <c r="BM365" s="15">
        <v>6851.3634341928373</v>
      </c>
      <c r="BN365" s="36">
        <v>112</v>
      </c>
      <c r="BO365" s="9">
        <v>0</v>
      </c>
      <c r="BP365" s="20">
        <v>1.2358471284621031</v>
      </c>
      <c r="BQ365" s="20">
        <v>75.600337733906002</v>
      </c>
    </row>
    <row r="366" spans="1:69" x14ac:dyDescent="0.25">
      <c r="A366" s="43">
        <v>40818</v>
      </c>
      <c r="B366" s="17">
        <v>2011</v>
      </c>
      <c r="C366" s="4">
        <v>10</v>
      </c>
      <c r="D366" s="4">
        <v>1</v>
      </c>
      <c r="E366" s="5">
        <v>0.63</v>
      </c>
      <c r="F366" s="5">
        <v>0.64</v>
      </c>
      <c r="G366" s="10">
        <v>1.1698630136986328</v>
      </c>
      <c r="H366" s="17">
        <v>99</v>
      </c>
      <c r="I366" s="9">
        <v>170</v>
      </c>
      <c r="J366" s="14">
        <v>1.7171717171717171</v>
      </c>
      <c r="K366" s="5">
        <v>0.37777777777777777</v>
      </c>
      <c r="L366" s="21">
        <v>105.42530687521796</v>
      </c>
      <c r="M366" s="9">
        <v>31</v>
      </c>
      <c r="N366" s="9">
        <v>36</v>
      </c>
      <c r="O366" s="9">
        <v>15</v>
      </c>
      <c r="P366" s="9">
        <v>44</v>
      </c>
      <c r="Q366" s="20">
        <v>35.548516965855661</v>
      </c>
      <c r="R366" s="20">
        <v>48.133286926027402</v>
      </c>
      <c r="S366" s="20">
        <v>18.638204987297641</v>
      </c>
      <c r="T366" s="6">
        <v>10437.105380646577</v>
      </c>
      <c r="U366" s="6">
        <v>1158.4636794739727</v>
      </c>
      <c r="V366" s="6">
        <v>1657.2636464113973</v>
      </c>
      <c r="W366" s="6">
        <v>2612.2283585753426</v>
      </c>
      <c r="X366" s="6">
        <v>898.13442804637805</v>
      </c>
      <c r="Y366" s="6">
        <v>6427.9426270874319</v>
      </c>
      <c r="Z366" s="6">
        <v>2381.7506367123292</v>
      </c>
      <c r="AA366" s="6">
        <v>721.99930389041106</v>
      </c>
      <c r="AB366" s="6">
        <v>820.08101944109615</v>
      </c>
      <c r="AC366" s="6">
        <v>1013.2480038211544</v>
      </c>
      <c r="AD366" s="6">
        <v>1009.3103927876437</v>
      </c>
      <c r="AE366" s="6">
        <v>304.78409894763632</v>
      </c>
      <c r="AF366" s="6">
        <v>1596.4884644874019</v>
      </c>
      <c r="AG366" s="6">
        <v>301.21053830136981</v>
      </c>
      <c r="AH366" s="6">
        <v>1091.2726145753429</v>
      </c>
      <c r="AI366" s="6">
        <v>1905.1195734246576</v>
      </c>
      <c r="AJ366" s="6">
        <v>855.03851309589049</v>
      </c>
      <c r="AK366" s="6">
        <v>1111.9318050409199</v>
      </c>
      <c r="AL366" s="6">
        <v>1065.799531800385</v>
      </c>
      <c r="AM366" s="6">
        <v>326.42200705333255</v>
      </c>
      <c r="AN366" s="6">
        <v>1648.4878955026229</v>
      </c>
      <c r="AO366" s="6">
        <v>19672.041259561647</v>
      </c>
      <c r="AP366" s="6">
        <v>9999.1222724841882</v>
      </c>
      <c r="AQ366" s="6">
        <v>9672.9189870774571</v>
      </c>
      <c r="AR366" s="6">
        <v>2585.733616356652</v>
      </c>
      <c r="AS366" s="6">
        <v>1532.8817099360704</v>
      </c>
      <c r="AT366" s="6">
        <v>1654.7377592014748</v>
      </c>
      <c r="AU366" s="6">
        <v>1714.6529641390507</v>
      </c>
      <c r="AV366" s="6">
        <v>7488.0060496332471</v>
      </c>
      <c r="AW366" s="6">
        <v>2184.9129374442118</v>
      </c>
      <c r="AX366" s="27">
        <v>4.0171786520547954</v>
      </c>
      <c r="AY366" s="27">
        <v>4.4169087534246581</v>
      </c>
      <c r="AZ366">
        <v>225</v>
      </c>
      <c r="BA366" s="9">
        <v>8</v>
      </c>
      <c r="BB366" s="4">
        <v>99</v>
      </c>
      <c r="BC366" s="9">
        <v>7</v>
      </c>
      <c r="BD366" s="9">
        <v>5</v>
      </c>
      <c r="BE366" s="4">
        <v>126</v>
      </c>
      <c r="BF366" s="9">
        <v>8</v>
      </c>
      <c r="BG366" s="9">
        <v>11</v>
      </c>
      <c r="BH366" s="24">
        <v>626.37896157977184</v>
      </c>
      <c r="BI366" s="24">
        <v>350.9484715521607</v>
      </c>
      <c r="BJ366" s="9">
        <v>9</v>
      </c>
      <c r="BK366" s="30">
        <v>34.435972986301365</v>
      </c>
      <c r="BL366" s="15">
        <v>4.2121125238356161</v>
      </c>
      <c r="BM366" s="15">
        <v>6755.9251762486929</v>
      </c>
      <c r="BN366" s="36">
        <v>112</v>
      </c>
      <c r="BO366" s="9">
        <v>0</v>
      </c>
      <c r="BP366" s="20">
        <v>1.4317682234083682</v>
      </c>
      <c r="BQ366" s="20">
        <v>86.365348098905869</v>
      </c>
    </row>
    <row r="367" spans="1:69" x14ac:dyDescent="0.25">
      <c r="A367" s="43">
        <v>40817</v>
      </c>
      <c r="B367" s="17">
        <v>2011</v>
      </c>
      <c r="C367" s="4">
        <v>10</v>
      </c>
      <c r="D367" s="4">
        <v>7</v>
      </c>
      <c r="E367" s="5">
        <v>0.63</v>
      </c>
      <c r="F367" s="5">
        <v>0.95</v>
      </c>
      <c r="G367" s="10">
        <v>1.1671232876712354</v>
      </c>
      <c r="H367" s="17">
        <v>144</v>
      </c>
      <c r="I367" s="9">
        <v>256</v>
      </c>
      <c r="J367" s="14">
        <v>1.7777777777777777</v>
      </c>
      <c r="K367" s="5">
        <v>0.56888888888888889</v>
      </c>
      <c r="L367" s="21">
        <v>107.99177679452055</v>
      </c>
      <c r="M367" s="9">
        <v>48</v>
      </c>
      <c r="N367" s="9">
        <v>57</v>
      </c>
      <c r="O367" s="9">
        <v>23</v>
      </c>
      <c r="P367" s="9">
        <v>69</v>
      </c>
      <c r="Q367" s="20">
        <v>36.584289957990869</v>
      </c>
      <c r="R367" s="20">
        <v>50.208722551232874</v>
      </c>
      <c r="S367" s="20">
        <v>17.62851882082192</v>
      </c>
      <c r="T367" s="6">
        <v>15550.815858410959</v>
      </c>
      <c r="U367" s="6">
        <v>1638.6734872602744</v>
      </c>
      <c r="V367" s="6">
        <v>2664.0274376416432</v>
      </c>
      <c r="W367" s="6">
        <v>2525.5164924493151</v>
      </c>
      <c r="X367" s="6">
        <v>1329.3557192574247</v>
      </c>
      <c r="Y367" s="6">
        <v>10670.589696322852</v>
      </c>
      <c r="Z367" s="6">
        <v>3841.3504455890416</v>
      </c>
      <c r="AA367" s="6">
        <v>1154.8006186783562</v>
      </c>
      <c r="AB367" s="6">
        <v>1216.3677986367125</v>
      </c>
      <c r="AC367" s="6">
        <v>1624.1056416924393</v>
      </c>
      <c r="AD367" s="6">
        <v>1004.4650927683073</v>
      </c>
      <c r="AE367" s="6">
        <v>489.53864023600602</v>
      </c>
      <c r="AF367" s="6">
        <v>3094.4094882073568</v>
      </c>
      <c r="AG367" s="6">
        <v>462.25322432876703</v>
      </c>
      <c r="AH367" s="6">
        <v>1770.3801673643839</v>
      </c>
      <c r="AI367" s="6">
        <v>2982.7629027945204</v>
      </c>
      <c r="AJ367" s="6">
        <v>1279.7356116164383</v>
      </c>
      <c r="AK367" s="6">
        <v>1606.3920787113341</v>
      </c>
      <c r="AL367" s="6">
        <v>1084.1381857593967</v>
      </c>
      <c r="AM367" s="6">
        <v>472.42980226981535</v>
      </c>
      <c r="AN367" s="6">
        <v>3332.1718393635633</v>
      </c>
      <c r="AO367" s="6">
        <v>29897.140114679452</v>
      </c>
      <c r="AP367" s="6">
        <v>12799.969090785682</v>
      </c>
      <c r="AQ367" s="6">
        <v>17097.17102389377</v>
      </c>
      <c r="AR367" s="6">
        <v>2693.0114809851416</v>
      </c>
      <c r="AS367" s="6">
        <v>1932.0800071916228</v>
      </c>
      <c r="AT367" s="6">
        <v>1868.4238918926776</v>
      </c>
      <c r="AU367" s="6">
        <v>1965.6651729549312</v>
      </c>
      <c r="AV367" s="6">
        <v>8459.1805530243728</v>
      </c>
      <c r="AW367" s="6">
        <v>8637.9904708693975</v>
      </c>
      <c r="AX367" s="27">
        <v>4.0983995178082191</v>
      </c>
      <c r="AY367" s="27">
        <v>4.6113353150684935</v>
      </c>
      <c r="AZ367">
        <v>341</v>
      </c>
      <c r="BA367" s="9">
        <v>12</v>
      </c>
      <c r="BB367" s="4">
        <v>144</v>
      </c>
      <c r="BC367" s="9">
        <v>10</v>
      </c>
      <c r="BD367" s="9">
        <v>6</v>
      </c>
      <c r="BE367" s="4">
        <v>197</v>
      </c>
      <c r="BF367" s="9">
        <v>13</v>
      </c>
      <c r="BG367" s="9">
        <v>16</v>
      </c>
      <c r="BH367" s="24">
        <v>724.32218326093141</v>
      </c>
      <c r="BI367" s="24">
        <v>459.0110247015524</v>
      </c>
      <c r="BJ367" s="9">
        <v>12</v>
      </c>
      <c r="BK367" s="30">
        <v>31.71427939726027</v>
      </c>
      <c r="BL367" s="15">
        <v>4.2512179726027393</v>
      </c>
      <c r="BM367" s="15">
        <v>6768.5289557651322</v>
      </c>
      <c r="BN367" s="36">
        <v>119</v>
      </c>
      <c r="BO367" s="9">
        <v>0</v>
      </c>
      <c r="BP367" s="20">
        <v>2.5259803327473631</v>
      </c>
      <c r="BQ367" s="20">
        <v>143.67370608314093</v>
      </c>
    </row>
    <row r="368" spans="1:69" x14ac:dyDescent="0.25">
      <c r="A368" s="43">
        <v>40816</v>
      </c>
      <c r="B368" s="17">
        <v>2011</v>
      </c>
      <c r="C368" s="4">
        <v>9</v>
      </c>
      <c r="D368" s="4">
        <v>6</v>
      </c>
      <c r="E368" s="5">
        <v>0.78</v>
      </c>
      <c r="F368" s="5">
        <v>1</v>
      </c>
      <c r="G368" s="10">
        <v>1.164383561643838</v>
      </c>
      <c r="H368" s="17">
        <v>200</v>
      </c>
      <c r="I368" s="9">
        <v>330</v>
      </c>
      <c r="J368" s="14">
        <v>1.65</v>
      </c>
      <c r="K368" s="5">
        <v>0.73333333333333328</v>
      </c>
      <c r="L368" s="21">
        <v>98.61324164383565</v>
      </c>
      <c r="M368" s="9">
        <v>61</v>
      </c>
      <c r="N368" s="9">
        <v>69</v>
      </c>
      <c r="O368" s="9">
        <v>31</v>
      </c>
      <c r="P368" s="9">
        <v>87</v>
      </c>
      <c r="Q368" s="20">
        <v>35.743124130663858</v>
      </c>
      <c r="R368" s="20">
        <v>48.245273212549712</v>
      </c>
      <c r="S368" s="20">
        <v>18.458113689182802</v>
      </c>
      <c r="T368" s="6">
        <v>19722.648328767129</v>
      </c>
      <c r="U368" s="6">
        <v>2124.6078082191784</v>
      </c>
      <c r="V368" s="6">
        <v>3345.7755432328768</v>
      </c>
      <c r="W368" s="6">
        <v>2929.2844438356169</v>
      </c>
      <c r="X368" s="6">
        <v>1732.5319995616439</v>
      </c>
      <c r="Y368" s="6">
        <v>13839.664150356168</v>
      </c>
      <c r="Z368" s="6">
        <v>4646.6061369863019</v>
      </c>
      <c r="AA368" s="6">
        <v>1495.603469589041</v>
      </c>
      <c r="AB368" s="6">
        <v>1605.855890958904</v>
      </c>
      <c r="AC368" s="6">
        <v>2094.3542866454941</v>
      </c>
      <c r="AD368" s="6">
        <v>1068.3158715248919</v>
      </c>
      <c r="AE368" s="6">
        <v>625.15118201177381</v>
      </c>
      <c r="AF368" s="6">
        <v>3960.2441573520864</v>
      </c>
      <c r="AG368" s="6">
        <v>615.26357260273983</v>
      </c>
      <c r="AH368" s="6">
        <v>2150.8029369863016</v>
      </c>
      <c r="AI368" s="6">
        <v>3518.031904109589</v>
      </c>
      <c r="AJ368" s="6">
        <v>1690.9308493150686</v>
      </c>
      <c r="AK368" s="6">
        <v>2157.4242461701369</v>
      </c>
      <c r="AL368" s="6">
        <v>1174.1974715936522</v>
      </c>
      <c r="AM368" s="6">
        <v>630.23608886063084</v>
      </c>
      <c r="AN368" s="6">
        <v>4013.1714563892783</v>
      </c>
      <c r="AO368" s="6">
        <v>37570.350897534248</v>
      </c>
      <c r="AP368" s="6">
        <v>15757.271133436716</v>
      </c>
      <c r="AQ368" s="6">
        <v>21813.079764097532</v>
      </c>
      <c r="AR368" s="6">
        <v>2809.0541734568073</v>
      </c>
      <c r="AS368" s="6">
        <v>2278.5784238883007</v>
      </c>
      <c r="AT368" s="6">
        <v>2045.3954196211555</v>
      </c>
      <c r="AU368" s="6">
        <v>2161.605838614988</v>
      </c>
      <c r="AV368" s="6">
        <v>9294.6338555812508</v>
      </c>
      <c r="AW368" s="6">
        <v>12518.445908516282</v>
      </c>
      <c r="AX368" s="27">
        <v>4.1673583561643834</v>
      </c>
      <c r="AY368" s="27">
        <v>4.4472970890410952</v>
      </c>
      <c r="AZ368">
        <v>448</v>
      </c>
      <c r="BA368" s="9">
        <v>16</v>
      </c>
      <c r="BB368" s="4">
        <v>200</v>
      </c>
      <c r="BC368" s="9">
        <v>15</v>
      </c>
      <c r="BD368" s="9">
        <v>10</v>
      </c>
      <c r="BE368" s="4">
        <v>248</v>
      </c>
      <c r="BF368" s="9">
        <v>15</v>
      </c>
      <c r="BG368" s="9">
        <v>23</v>
      </c>
      <c r="BH368" s="24">
        <v>1000.9489983287672</v>
      </c>
      <c r="BI368" s="24">
        <v>580.39197954404062</v>
      </c>
      <c r="BJ368" s="9">
        <v>18</v>
      </c>
      <c r="BK368" s="30">
        <v>33.879307191780818</v>
      </c>
      <c r="BL368" s="15">
        <v>4.5780863013698623</v>
      </c>
      <c r="BM368" s="15">
        <v>7419.0411257196065</v>
      </c>
      <c r="BN368" s="36">
        <v>119</v>
      </c>
      <c r="BO368" s="9">
        <v>0</v>
      </c>
      <c r="BP368" s="20">
        <v>2.9401481127363049</v>
      </c>
      <c r="BQ368" s="20">
        <v>183.30319129493725</v>
      </c>
    </row>
    <row r="369" spans="1:69" x14ac:dyDescent="0.25">
      <c r="A369" s="43">
        <v>40815</v>
      </c>
      <c r="B369" s="17">
        <v>2011</v>
      </c>
      <c r="C369" s="4">
        <v>9</v>
      </c>
      <c r="D369" s="4">
        <v>5</v>
      </c>
      <c r="E369" s="5">
        <v>0.78</v>
      </c>
      <c r="F369" s="5">
        <v>0.88</v>
      </c>
      <c r="G369" s="10">
        <v>1.1616438356164407</v>
      </c>
      <c r="H369" s="17">
        <v>180</v>
      </c>
      <c r="I369" s="9">
        <v>271</v>
      </c>
      <c r="J369" s="14">
        <v>1.5055555555555555</v>
      </c>
      <c r="K369" s="5">
        <v>0.60222222222222221</v>
      </c>
      <c r="L369" s="21">
        <v>94.709409315068498</v>
      </c>
      <c r="M369" s="9">
        <v>50</v>
      </c>
      <c r="N369" s="9">
        <v>62</v>
      </c>
      <c r="O369" s="9">
        <v>25</v>
      </c>
      <c r="P369" s="9">
        <v>72</v>
      </c>
      <c r="Q369" s="20">
        <v>34.314658520547944</v>
      </c>
      <c r="R369" s="20">
        <v>44.66169079259177</v>
      </c>
      <c r="S369" s="20">
        <v>18.766006123561642</v>
      </c>
      <c r="T369" s="6">
        <v>17047.69367671233</v>
      </c>
      <c r="U369" s="6">
        <v>1901.5138733589047</v>
      </c>
      <c r="V369" s="6">
        <v>3040.8697854877819</v>
      </c>
      <c r="W369" s="6">
        <v>2892.2268293260277</v>
      </c>
      <c r="X369" s="6">
        <v>1511.4422785599122</v>
      </c>
      <c r="Y369" s="6">
        <v>11504.668656697511</v>
      </c>
      <c r="Z369" s="6">
        <v>3843.2417543013698</v>
      </c>
      <c r="AA369" s="6">
        <v>1116.5422698147943</v>
      </c>
      <c r="AB369" s="6">
        <v>1351.1524408964383</v>
      </c>
      <c r="AC369" s="6">
        <v>1739.4080569060288</v>
      </c>
      <c r="AD369" s="6">
        <v>1060.9813596376118</v>
      </c>
      <c r="AE369" s="6">
        <v>515.12127518127943</v>
      </c>
      <c r="AF369" s="6">
        <v>2995.4257732876827</v>
      </c>
      <c r="AG369" s="6">
        <v>458.02682630136979</v>
      </c>
      <c r="AH369" s="6">
        <v>1739.2025298410958</v>
      </c>
      <c r="AI369" s="6">
        <v>2982.4566881095884</v>
      </c>
      <c r="AJ369" s="6">
        <v>1295.9030047561644</v>
      </c>
      <c r="AK369" s="6">
        <v>1900.3971167693032</v>
      </c>
      <c r="AL369" s="6">
        <v>1230.7714157927289</v>
      </c>
      <c r="AM369" s="6">
        <v>571.84770450965493</v>
      </c>
      <c r="AN369" s="6">
        <v>2772.5728119365313</v>
      </c>
      <c r="AO369" s="6">
        <v>31735.733064092059</v>
      </c>
      <c r="AP369" s="6">
        <v>14463.065822170331</v>
      </c>
      <c r="AQ369" s="6">
        <v>17272.667241921725</v>
      </c>
      <c r="AR369" s="6">
        <v>2767.2524353191116</v>
      </c>
      <c r="AS369" s="6">
        <v>2164.569544190897</v>
      </c>
      <c r="AT369" s="6">
        <v>1917.7692006376601</v>
      </c>
      <c r="AU369" s="6">
        <v>2056.1399123984165</v>
      </c>
      <c r="AV369" s="6">
        <v>8905.7310925460843</v>
      </c>
      <c r="AW369" s="6">
        <v>8366.9361493756442</v>
      </c>
      <c r="AX369" s="27">
        <v>3.9791860273972599</v>
      </c>
      <c r="AY369" s="27">
        <v>4.2346070136986302</v>
      </c>
      <c r="AZ369">
        <v>389</v>
      </c>
      <c r="BA369" s="9">
        <v>14</v>
      </c>
      <c r="BB369" s="4">
        <v>180</v>
      </c>
      <c r="BC369" s="9">
        <v>13</v>
      </c>
      <c r="BD369" s="9">
        <v>9</v>
      </c>
      <c r="BE369" s="4">
        <v>209</v>
      </c>
      <c r="BF369" s="9">
        <v>12</v>
      </c>
      <c r="BG369" s="9">
        <v>18</v>
      </c>
      <c r="BH369" s="24">
        <v>909.88808696789931</v>
      </c>
      <c r="BI369" s="24">
        <v>475.91062560644781</v>
      </c>
      <c r="BJ369" s="9">
        <v>16</v>
      </c>
      <c r="BK369" s="30">
        <v>31.589139726027398</v>
      </c>
      <c r="BL369" s="15">
        <v>4.4209799934246572</v>
      </c>
      <c r="BM369" s="15">
        <v>7397.7815530116586</v>
      </c>
      <c r="BN369" s="36">
        <v>119</v>
      </c>
      <c r="BO369" s="9">
        <v>0</v>
      </c>
      <c r="BP369" s="20">
        <v>2.3348441851314155</v>
      </c>
      <c r="BQ369" s="20">
        <v>145.14846421782963</v>
      </c>
    </row>
    <row r="370" spans="1:69" x14ac:dyDescent="0.25">
      <c r="A370" s="43">
        <v>40814</v>
      </c>
      <c r="B370" s="17">
        <v>2011</v>
      </c>
      <c r="C370" s="4">
        <v>9</v>
      </c>
      <c r="D370" s="4">
        <v>4</v>
      </c>
      <c r="E370" s="5">
        <v>0.78</v>
      </c>
      <c r="F370" s="5">
        <v>0.84</v>
      </c>
      <c r="G370" s="10">
        <v>1.1589041095890433</v>
      </c>
      <c r="H370" s="17">
        <v>166</v>
      </c>
      <c r="I370" s="9">
        <v>273</v>
      </c>
      <c r="J370" s="14">
        <v>1.6445783132530121</v>
      </c>
      <c r="K370" s="5">
        <v>0.60666666666666669</v>
      </c>
      <c r="L370" s="21">
        <v>98.609247570094112</v>
      </c>
      <c r="M370" s="9">
        <v>47</v>
      </c>
      <c r="N370" s="9">
        <v>59</v>
      </c>
      <c r="O370" s="9">
        <v>24</v>
      </c>
      <c r="P370" s="9">
        <v>75</v>
      </c>
      <c r="Q370" s="20">
        <v>37.19985693047299</v>
      </c>
      <c r="R370" s="20">
        <v>51.04944666739727</v>
      </c>
      <c r="S370" s="20">
        <v>16.992601444997259</v>
      </c>
      <c r="T370" s="6">
        <v>16369.135096635622</v>
      </c>
      <c r="U370" s="6">
        <v>1780.6040466410964</v>
      </c>
      <c r="V370" s="6">
        <v>2830.1765799515183</v>
      </c>
      <c r="W370" s="6">
        <v>2712.9816035506851</v>
      </c>
      <c r="X370" s="6">
        <v>1417.5342761535121</v>
      </c>
      <c r="Y370" s="6">
        <v>11189.046683621003</v>
      </c>
      <c r="Z370" s="6">
        <v>3943.1848346301372</v>
      </c>
      <c r="AA370" s="6">
        <v>1225.1867200175345</v>
      </c>
      <c r="AB370" s="6">
        <v>1274.4451083747945</v>
      </c>
      <c r="AC370" s="6">
        <v>1677.464154818226</v>
      </c>
      <c r="AD370" s="6">
        <v>1010.8754619879115</v>
      </c>
      <c r="AE370" s="6">
        <v>490.17450328448143</v>
      </c>
      <c r="AF370" s="6">
        <v>3264.3025429318468</v>
      </c>
      <c r="AG370" s="6">
        <v>492.9907223835616</v>
      </c>
      <c r="AH370" s="6">
        <v>1795.2895019835623</v>
      </c>
      <c r="AI370" s="6">
        <v>3092.482324438357</v>
      </c>
      <c r="AJ370" s="6">
        <v>1413.6506164602738</v>
      </c>
      <c r="AK370" s="6">
        <v>1774.648391291307</v>
      </c>
      <c r="AL370" s="6">
        <v>1231.656306216973</v>
      </c>
      <c r="AM370" s="6">
        <v>544.27525508030305</v>
      </c>
      <c r="AN370" s="6">
        <v>3243.8332126771711</v>
      </c>
      <c r="AO370" s="6">
        <v>31386.96897156494</v>
      </c>
      <c r="AP370" s="6">
        <v>13689.786532334916</v>
      </c>
      <c r="AQ370" s="6">
        <v>17697.182439230022</v>
      </c>
      <c r="AR370" s="6">
        <v>2721.3074780679995</v>
      </c>
      <c r="AS370" s="6">
        <v>2067.8946861362456</v>
      </c>
      <c r="AT370" s="6">
        <v>1907.9327331912434</v>
      </c>
      <c r="AU370" s="6">
        <v>1990.6711045868192</v>
      </c>
      <c r="AV370" s="6">
        <v>8687.8060019823079</v>
      </c>
      <c r="AW370" s="6">
        <v>9009.3764372477181</v>
      </c>
      <c r="AX370" s="27">
        <v>4.1052737753424662</v>
      </c>
      <c r="AY370" s="27">
        <v>4.6325375547945198</v>
      </c>
      <c r="AZ370">
        <v>371</v>
      </c>
      <c r="BA370" s="9">
        <v>13</v>
      </c>
      <c r="BB370" s="4">
        <v>166</v>
      </c>
      <c r="BC370" s="9">
        <v>12</v>
      </c>
      <c r="BD370" s="9">
        <v>8</v>
      </c>
      <c r="BE370" s="4">
        <v>205</v>
      </c>
      <c r="BF370" s="9">
        <v>12</v>
      </c>
      <c r="BG370" s="9">
        <v>19</v>
      </c>
      <c r="BH370" s="24">
        <v>838.63764574165259</v>
      </c>
      <c r="BI370" s="24">
        <v>480.6533547454107</v>
      </c>
      <c r="BJ370" s="9">
        <v>16</v>
      </c>
      <c r="BK370" s="30">
        <v>34.153757246575339</v>
      </c>
      <c r="BL370" s="15">
        <v>4.4557150399999994</v>
      </c>
      <c r="BM370" s="15">
        <v>7132.5593542099687</v>
      </c>
      <c r="BN370" s="36">
        <v>119</v>
      </c>
      <c r="BO370" s="9">
        <v>0</v>
      </c>
      <c r="BP370" s="20">
        <v>2.4811826387093885</v>
      </c>
      <c r="BQ370" s="20">
        <v>148.71581881705902</v>
      </c>
    </row>
    <row r="371" spans="1:69" x14ac:dyDescent="0.25">
      <c r="A371" s="43">
        <v>40813</v>
      </c>
      <c r="B371" s="17">
        <v>2011</v>
      </c>
      <c r="C371" s="4">
        <v>9</v>
      </c>
      <c r="D371" s="4">
        <v>3</v>
      </c>
      <c r="E371" s="5">
        <v>0.78</v>
      </c>
      <c r="F371" s="5">
        <v>0.73333333333333339</v>
      </c>
      <c r="G371" s="10">
        <v>1.156164383561646</v>
      </c>
      <c r="H371" s="17">
        <v>144</v>
      </c>
      <c r="I371" s="9">
        <v>217</v>
      </c>
      <c r="J371" s="14">
        <v>1.5069444444444444</v>
      </c>
      <c r="K371" s="5">
        <v>0.48222222222222222</v>
      </c>
      <c r="L371" s="21">
        <v>94.201165114155259</v>
      </c>
      <c r="M371" s="9">
        <v>38</v>
      </c>
      <c r="N371" s="9">
        <v>48</v>
      </c>
      <c r="O371" s="9">
        <v>18</v>
      </c>
      <c r="P371" s="9">
        <v>60</v>
      </c>
      <c r="Q371" s="20">
        <v>37.62453539088883</v>
      </c>
      <c r="R371" s="20">
        <v>50.129439912328763</v>
      </c>
      <c r="S371" s="20">
        <v>16.916642650849315</v>
      </c>
      <c r="T371" s="6">
        <v>13564.967776438358</v>
      </c>
      <c r="U371" s="6">
        <v>1563.7333492602741</v>
      </c>
      <c r="V371" s="6">
        <v>2422.136317587288</v>
      </c>
      <c r="W371" s="6">
        <v>2869.305009928767</v>
      </c>
      <c r="X371" s="6">
        <v>1205.7309019528768</v>
      </c>
      <c r="Y371" s="6">
        <v>8631.5288962297</v>
      </c>
      <c r="Z371" s="6">
        <v>3235.7100436164392</v>
      </c>
      <c r="AA371" s="6">
        <v>902.3299184219178</v>
      </c>
      <c r="AB371" s="6">
        <v>1014.9985590509589</v>
      </c>
      <c r="AC371" s="6">
        <v>1463.0118302258204</v>
      </c>
      <c r="AD371" s="6">
        <v>1039.0113510829699</v>
      </c>
      <c r="AE371" s="6">
        <v>447.69755530930775</v>
      </c>
      <c r="AF371" s="6">
        <v>2203.3177844712172</v>
      </c>
      <c r="AG371" s="6">
        <v>405.00213899178084</v>
      </c>
      <c r="AH371" s="6">
        <v>1480.0795458630141</v>
      </c>
      <c r="AI371" s="6">
        <v>2525.6691354520549</v>
      </c>
      <c r="AJ371" s="6">
        <v>1112.6556119671234</v>
      </c>
      <c r="AK371" s="6">
        <v>1552.4113089580512</v>
      </c>
      <c r="AL371" s="6">
        <v>1161.5008151221932</v>
      </c>
      <c r="AM371" s="6">
        <v>451.55181549400737</v>
      </c>
      <c r="AN371" s="6">
        <v>2357.9424926997212</v>
      </c>
      <c r="AO371" s="6">
        <v>25805.14607906192</v>
      </c>
      <c r="AP371" s="6">
        <v>12612.356905661281</v>
      </c>
      <c r="AQ371" s="6">
        <v>13192.789173400639</v>
      </c>
      <c r="AR371" s="6">
        <v>2682.921884647375</v>
      </c>
      <c r="AS371" s="6">
        <v>1908.2191924465394</v>
      </c>
      <c r="AT371" s="6">
        <v>1792.4398437639309</v>
      </c>
      <c r="AU371" s="6">
        <v>1907.4861539892931</v>
      </c>
      <c r="AV371" s="6">
        <v>8291.0670748471384</v>
      </c>
      <c r="AW371" s="6">
        <v>4901.7220985535005</v>
      </c>
      <c r="AX371" s="27">
        <v>4.2598975561643844</v>
      </c>
      <c r="AY371" s="27">
        <v>4.5658648767123298</v>
      </c>
      <c r="AZ371">
        <v>308</v>
      </c>
      <c r="BA371" s="9">
        <v>11</v>
      </c>
      <c r="BB371" s="4">
        <v>144</v>
      </c>
      <c r="BC371" s="9">
        <v>11</v>
      </c>
      <c r="BD371" s="9">
        <v>7</v>
      </c>
      <c r="BE371" s="4">
        <v>164</v>
      </c>
      <c r="BF371" s="9">
        <v>11</v>
      </c>
      <c r="BG371" s="9">
        <v>14</v>
      </c>
      <c r="BH371" s="24">
        <v>812.14652868361645</v>
      </c>
      <c r="BI371" s="24">
        <v>449.65255131373453</v>
      </c>
      <c r="BJ371" s="9">
        <v>14</v>
      </c>
      <c r="BK371" s="30">
        <v>33.958432027397251</v>
      </c>
      <c r="BL371" s="15">
        <v>4.4294126115068497</v>
      </c>
      <c r="BM371" s="15">
        <v>7216.1546838518316</v>
      </c>
      <c r="BN371" s="36">
        <v>119</v>
      </c>
      <c r="BO371" s="9">
        <v>0</v>
      </c>
      <c r="BP371" s="20">
        <v>1.8282298192586146</v>
      </c>
      <c r="BQ371" s="20">
        <v>110.86377456639192</v>
      </c>
    </row>
    <row r="372" spans="1:69" x14ac:dyDescent="0.25">
      <c r="A372" s="43">
        <v>40812</v>
      </c>
      <c r="B372" s="17">
        <v>2011</v>
      </c>
      <c r="C372" s="4">
        <v>9</v>
      </c>
      <c r="D372" s="4">
        <v>2</v>
      </c>
      <c r="E372" s="5">
        <v>0.78</v>
      </c>
      <c r="F372" s="5">
        <v>0.73333333333333339</v>
      </c>
      <c r="G372" s="10">
        <v>1.1534246575342486</v>
      </c>
      <c r="H372" s="17">
        <v>138</v>
      </c>
      <c r="I372" s="9">
        <v>233</v>
      </c>
      <c r="J372" s="14">
        <v>1.6884057971014492</v>
      </c>
      <c r="K372" s="5">
        <v>0.51777777777777778</v>
      </c>
      <c r="L372" s="21">
        <v>103.74384508874333</v>
      </c>
      <c r="M372" s="9">
        <v>40</v>
      </c>
      <c r="N372" s="9">
        <v>53</v>
      </c>
      <c r="O372" s="9">
        <v>20</v>
      </c>
      <c r="P372" s="9">
        <v>63</v>
      </c>
      <c r="Q372" s="20">
        <v>37.097164910296065</v>
      </c>
      <c r="R372" s="20">
        <v>48.993002229698625</v>
      </c>
      <c r="S372" s="20">
        <v>18.451520563913892</v>
      </c>
      <c r="T372" s="6">
        <v>14316.65062224658</v>
      </c>
      <c r="U372" s="6">
        <v>1555.6660023013701</v>
      </c>
      <c r="V372" s="6">
        <v>2368.606631655452</v>
      </c>
      <c r="W372" s="6">
        <v>2800.9725761095892</v>
      </c>
      <c r="X372" s="6">
        <v>1210.6540531094795</v>
      </c>
      <c r="Y372" s="6">
        <v>9492.0833636734296</v>
      </c>
      <c r="Z372" s="6">
        <v>3450.0363366575339</v>
      </c>
      <c r="AA372" s="6">
        <v>979.86004459397248</v>
      </c>
      <c r="AB372" s="6">
        <v>1162.4457955265752</v>
      </c>
      <c r="AC372" s="6">
        <v>1461.5707275405966</v>
      </c>
      <c r="AD372" s="6">
        <v>1016.0310646757373</v>
      </c>
      <c r="AE372" s="6">
        <v>438.7263669984203</v>
      </c>
      <c r="AF372" s="6">
        <v>2676.0140175633278</v>
      </c>
      <c r="AG372" s="6">
        <v>434.04697622465756</v>
      </c>
      <c r="AH372" s="6">
        <v>1502.6868157369863</v>
      </c>
      <c r="AI372" s="6">
        <v>2530.3407793972606</v>
      </c>
      <c r="AJ372" s="6">
        <v>1117.3496232328766</v>
      </c>
      <c r="AK372" s="6">
        <v>1488.3701102359757</v>
      </c>
      <c r="AL372" s="6">
        <v>1208.5664775890702</v>
      </c>
      <c r="AM372" s="6">
        <v>477.0345221157624</v>
      </c>
      <c r="AN372" s="6">
        <v>2410.4530846509724</v>
      </c>
      <c r="AO372" s="6">
        <v>27049.082995917815</v>
      </c>
      <c r="AP372" s="6">
        <v>12470.532530030085</v>
      </c>
      <c r="AQ372" s="6">
        <v>14578.550465887729</v>
      </c>
      <c r="AR372" s="6">
        <v>2677.3170061195751</v>
      </c>
      <c r="AS372" s="6">
        <v>1940.2957681287382</v>
      </c>
      <c r="AT372" s="6">
        <v>1840.1558014247016</v>
      </c>
      <c r="AU372" s="6">
        <v>1922.5992278325975</v>
      </c>
      <c r="AV372" s="6">
        <v>8380.3678035056128</v>
      </c>
      <c r="AW372" s="6">
        <v>6198.182662382118</v>
      </c>
      <c r="AX372" s="27">
        <v>4.1411332602739721</v>
      </c>
      <c r="AY372" s="27">
        <v>4.6186488493150684</v>
      </c>
      <c r="AZ372">
        <v>314</v>
      </c>
      <c r="BA372" s="9">
        <v>11</v>
      </c>
      <c r="BB372" s="4">
        <v>138</v>
      </c>
      <c r="BC372" s="9">
        <v>10</v>
      </c>
      <c r="BD372" s="9">
        <v>6</v>
      </c>
      <c r="BE372" s="4">
        <v>176</v>
      </c>
      <c r="BF372" s="9">
        <v>10</v>
      </c>
      <c r="BG372" s="9">
        <v>15</v>
      </c>
      <c r="BH372" s="24">
        <v>739.73718966661113</v>
      </c>
      <c r="BI372" s="24">
        <v>414.25115897936848</v>
      </c>
      <c r="BJ372" s="9">
        <v>13</v>
      </c>
      <c r="BK372" s="30">
        <v>34.062434191780817</v>
      </c>
      <c r="BL372" s="15">
        <v>4.5687735145205481</v>
      </c>
      <c r="BM372" s="15">
        <v>7167.4237232700571</v>
      </c>
      <c r="BN372" s="36">
        <v>119</v>
      </c>
      <c r="BO372" s="9">
        <v>0</v>
      </c>
      <c r="BP372" s="20">
        <v>2.0340014806933207</v>
      </c>
      <c r="BQ372" s="20">
        <v>122.5088274444347</v>
      </c>
    </row>
    <row r="373" spans="1:69" x14ac:dyDescent="0.25">
      <c r="A373" s="43">
        <v>40811</v>
      </c>
      <c r="B373" s="17">
        <v>2011</v>
      </c>
      <c r="C373" s="4">
        <v>9</v>
      </c>
      <c r="D373" s="4">
        <v>1</v>
      </c>
      <c r="E373" s="5">
        <v>0.78</v>
      </c>
      <c r="F373" s="5">
        <v>0.76</v>
      </c>
      <c r="G373" s="10">
        <v>1.1506849315068512</v>
      </c>
      <c r="H373" s="17">
        <v>147</v>
      </c>
      <c r="I373" s="9">
        <v>246</v>
      </c>
      <c r="J373" s="14">
        <v>1.6734693877551021</v>
      </c>
      <c r="K373" s="5">
        <v>0.54666666666666663</v>
      </c>
      <c r="L373" s="21">
        <v>102.42756698462399</v>
      </c>
      <c r="M373" s="9">
        <v>43</v>
      </c>
      <c r="N373" s="9">
        <v>53</v>
      </c>
      <c r="O373" s="9">
        <v>23</v>
      </c>
      <c r="P373" s="9">
        <v>67</v>
      </c>
      <c r="Q373" s="20">
        <v>38.35181</v>
      </c>
      <c r="R373" s="20">
        <v>48.217134969863004</v>
      </c>
      <c r="S373" s="20">
        <v>18.316040581803311</v>
      </c>
      <c r="T373" s="6">
        <v>15056.852346739726</v>
      </c>
      <c r="U373" s="6">
        <v>1698.4145516712331</v>
      </c>
      <c r="V373" s="6">
        <v>2464.9217566579728</v>
      </c>
      <c r="W373" s="6">
        <v>2977.1888469041091</v>
      </c>
      <c r="X373" s="6">
        <v>1235.6756798281642</v>
      </c>
      <c r="Y373" s="6">
        <v>10077.480615020713</v>
      </c>
      <c r="Z373" s="6">
        <v>3681.77376</v>
      </c>
      <c r="AA373" s="6">
        <v>1108.9941043068491</v>
      </c>
      <c r="AB373" s="6">
        <v>1227.1747189808218</v>
      </c>
      <c r="AC373" s="6">
        <v>1476.1665696550417</v>
      </c>
      <c r="AD373" s="6">
        <v>1042.0788781969525</v>
      </c>
      <c r="AE373" s="6">
        <v>451.43235223126931</v>
      </c>
      <c r="AF373" s="6">
        <v>3048.2647832044081</v>
      </c>
      <c r="AG373" s="6">
        <v>452.14902443835615</v>
      </c>
      <c r="AH373" s="6">
        <v>1596.1741676712331</v>
      </c>
      <c r="AI373" s="6">
        <v>2616.703482739726</v>
      </c>
      <c r="AJ373" s="6">
        <v>1203.0352727671234</v>
      </c>
      <c r="AK373" s="6">
        <v>1671.9687372851047</v>
      </c>
      <c r="AL373" s="6">
        <v>1176.3199180205061</v>
      </c>
      <c r="AM373" s="6">
        <v>463.19266289036756</v>
      </c>
      <c r="AN373" s="6">
        <v>2556.5806294204608</v>
      </c>
      <c r="AO373" s="6">
        <v>28641.271429315071</v>
      </c>
      <c r="AP373" s="6">
        <v>12958.945401669487</v>
      </c>
      <c r="AQ373" s="6">
        <v>15682.326027645582</v>
      </c>
      <c r="AR373" s="6">
        <v>2705.8174564397132</v>
      </c>
      <c r="AS373" s="6">
        <v>1870.7607288221807</v>
      </c>
      <c r="AT373" s="6">
        <v>1813.9707756548626</v>
      </c>
      <c r="AU373" s="6">
        <v>1919.2738751885001</v>
      </c>
      <c r="AV373" s="6">
        <v>8309.822836105257</v>
      </c>
      <c r="AW373" s="6">
        <v>7372.503191540327</v>
      </c>
      <c r="AX373" s="27">
        <v>4.1039838904109587</v>
      </c>
      <c r="AY373" s="27">
        <v>4.3352246575342468</v>
      </c>
      <c r="AZ373">
        <v>333</v>
      </c>
      <c r="BA373" s="9">
        <v>11</v>
      </c>
      <c r="BB373" s="4">
        <v>147</v>
      </c>
      <c r="BC373" s="9">
        <v>10</v>
      </c>
      <c r="BD373" s="9">
        <v>7</v>
      </c>
      <c r="BE373" s="4">
        <v>186</v>
      </c>
      <c r="BF373" s="9">
        <v>12</v>
      </c>
      <c r="BG373" s="9">
        <v>18</v>
      </c>
      <c r="BH373" s="24">
        <v>772.26099875941611</v>
      </c>
      <c r="BI373" s="24">
        <v>478.98029033601017</v>
      </c>
      <c r="BJ373" s="9">
        <v>13</v>
      </c>
      <c r="BK373" s="30">
        <v>34.432606849315057</v>
      </c>
      <c r="BL373" s="15">
        <v>4.4988753534246575</v>
      </c>
      <c r="BM373" s="15">
        <v>7360.241608273338</v>
      </c>
      <c r="BN373" s="36">
        <v>119</v>
      </c>
      <c r="BO373" s="9">
        <v>0</v>
      </c>
      <c r="BP373" s="20">
        <v>2.1306808746628287</v>
      </c>
      <c r="BQ373" s="20">
        <v>131.78425233315616</v>
      </c>
    </row>
    <row r="374" spans="1:69" x14ac:dyDescent="0.25">
      <c r="A374" s="43">
        <v>40810</v>
      </c>
      <c r="B374" s="17">
        <v>2011</v>
      </c>
      <c r="C374" s="4">
        <v>9</v>
      </c>
      <c r="D374" s="4">
        <v>7</v>
      </c>
      <c r="E374" s="5">
        <v>0.78</v>
      </c>
      <c r="F374" s="5">
        <v>0.96666666666666667</v>
      </c>
      <c r="G374" s="10">
        <v>1.1479452054794539</v>
      </c>
      <c r="H374" s="17">
        <v>198</v>
      </c>
      <c r="I374" s="9">
        <v>338</v>
      </c>
      <c r="J374" s="14">
        <v>1.707070707070707</v>
      </c>
      <c r="K374" s="5">
        <v>0.75111111111111106</v>
      </c>
      <c r="L374" s="21">
        <v>97.661262512245742</v>
      </c>
      <c r="M374" s="9">
        <v>59</v>
      </c>
      <c r="N374" s="9">
        <v>75</v>
      </c>
      <c r="O374" s="9">
        <v>30</v>
      </c>
      <c r="P374" s="9">
        <v>87</v>
      </c>
      <c r="Q374" s="20">
        <v>35.309810548354122</v>
      </c>
      <c r="R374" s="20">
        <v>50.590864485698631</v>
      </c>
      <c r="S374" s="20">
        <v>18.110353214397733</v>
      </c>
      <c r="T374" s="6">
        <v>19336.929977424657</v>
      </c>
      <c r="U374" s="6">
        <v>2000.3693334246577</v>
      </c>
      <c r="V374" s="6">
        <v>3067.8514091309589</v>
      </c>
      <c r="W374" s="6">
        <v>2877.5792242849316</v>
      </c>
      <c r="X374" s="6">
        <v>1579.7959351969316</v>
      </c>
      <c r="Y374" s="6">
        <v>13812.072742236493</v>
      </c>
      <c r="Z374" s="6">
        <v>4731.5146134794522</v>
      </c>
      <c r="AA374" s="6">
        <v>1517.725934570959</v>
      </c>
      <c r="AB374" s="6">
        <v>1575.6007296526029</v>
      </c>
      <c r="AC374" s="6">
        <v>2046.5521755691134</v>
      </c>
      <c r="AD374" s="6">
        <v>1036.8324108398981</v>
      </c>
      <c r="AE374" s="6">
        <v>565.91550888313577</v>
      </c>
      <c r="AF374" s="6">
        <v>4175.5411824108669</v>
      </c>
      <c r="AG374" s="6">
        <v>577.35926531506846</v>
      </c>
      <c r="AH374" s="6">
        <v>2179.51692870137</v>
      </c>
      <c r="AI374" s="6">
        <v>3888.5437432328763</v>
      </c>
      <c r="AJ374" s="6">
        <v>1669.7466992219179</v>
      </c>
      <c r="AK374" s="6">
        <v>2013.3879386307024</v>
      </c>
      <c r="AL374" s="6">
        <v>1176.0334905723187</v>
      </c>
      <c r="AM374" s="6">
        <v>636.78294700859647</v>
      </c>
      <c r="AN374" s="6">
        <v>4488.9622602596155</v>
      </c>
      <c r="AO374" s="6">
        <v>37477.307225023564</v>
      </c>
      <c r="AP374" s="6">
        <v>15000.731040116585</v>
      </c>
      <c r="AQ374" s="6">
        <v>22476.576184906975</v>
      </c>
      <c r="AR374" s="6">
        <v>2785.8244566720014</v>
      </c>
      <c r="AS374" s="6">
        <v>2335.3422565137998</v>
      </c>
      <c r="AT374" s="6">
        <v>1990.5068068195071</v>
      </c>
      <c r="AU374" s="6">
        <v>2092.4435324021156</v>
      </c>
      <c r="AV374" s="6">
        <v>9204.1170524074241</v>
      </c>
      <c r="AW374" s="6">
        <v>13272.459132499554</v>
      </c>
      <c r="AX374" s="27">
        <v>4.017893260273973</v>
      </c>
      <c r="AY374" s="27">
        <v>4.5472594246575335</v>
      </c>
      <c r="AZ374">
        <v>449</v>
      </c>
      <c r="BA374" s="9">
        <v>15</v>
      </c>
      <c r="BB374" s="4">
        <v>198</v>
      </c>
      <c r="BC374" s="9">
        <v>13</v>
      </c>
      <c r="BD374" s="9">
        <v>9</v>
      </c>
      <c r="BE374" s="4">
        <v>251</v>
      </c>
      <c r="BF374" s="9">
        <v>14</v>
      </c>
      <c r="BG374" s="9">
        <v>21</v>
      </c>
      <c r="BH374" s="24">
        <v>836.13628540142463</v>
      </c>
      <c r="BI374" s="24">
        <v>508.8665471522915</v>
      </c>
      <c r="BJ374" s="9">
        <v>17</v>
      </c>
      <c r="BK374" s="30">
        <v>34.703053191780818</v>
      </c>
      <c r="BL374" s="15">
        <v>4.1630684438356163</v>
      </c>
      <c r="BM374" s="15">
        <v>7319.1046910347486</v>
      </c>
      <c r="BN374" s="36">
        <v>120</v>
      </c>
      <c r="BO374" s="9">
        <v>0</v>
      </c>
      <c r="BP374" s="20">
        <v>3.0709461243857845</v>
      </c>
      <c r="BQ374" s="20">
        <v>187.30480154089145</v>
      </c>
    </row>
    <row r="375" spans="1:69" x14ac:dyDescent="0.25">
      <c r="A375" s="43">
        <v>40809</v>
      </c>
      <c r="B375" s="17">
        <v>2011</v>
      </c>
      <c r="C375" s="4">
        <v>9</v>
      </c>
      <c r="D375" s="4">
        <v>6</v>
      </c>
      <c r="E375" s="5">
        <v>0.78</v>
      </c>
      <c r="F375" s="5">
        <v>1</v>
      </c>
      <c r="G375" s="10">
        <v>1.1452054794520565</v>
      </c>
      <c r="H375" s="17">
        <v>203</v>
      </c>
      <c r="I375" s="9">
        <v>302</v>
      </c>
      <c r="J375" s="14">
        <v>1.4876847290640394</v>
      </c>
      <c r="K375" s="5">
        <v>0.6711111111111111</v>
      </c>
      <c r="L375" s="21">
        <v>92.237258783993539</v>
      </c>
      <c r="M375" s="9">
        <v>56</v>
      </c>
      <c r="N375" s="9">
        <v>69</v>
      </c>
      <c r="O375" s="9">
        <v>25</v>
      </c>
      <c r="P375" s="9">
        <v>83</v>
      </c>
      <c r="Q375" s="20">
        <v>36.116258966794518</v>
      </c>
      <c r="R375" s="20">
        <v>54.237302599364376</v>
      </c>
      <c r="S375" s="20">
        <v>17.972519420973757</v>
      </c>
      <c r="T375" s="6">
        <v>18724.163533150688</v>
      </c>
      <c r="U375" s="6">
        <v>2197.7269315068497</v>
      </c>
      <c r="V375" s="6">
        <v>3472.8415898301373</v>
      </c>
      <c r="W375" s="6">
        <v>2783.662271605479</v>
      </c>
      <c r="X375" s="6">
        <v>1726.1228541895891</v>
      </c>
      <c r="Y375" s="6">
        <v>12939.263749032332</v>
      </c>
      <c r="Z375" s="6">
        <v>4514.5323708493152</v>
      </c>
      <c r="AA375" s="6">
        <v>1355.9325649841094</v>
      </c>
      <c r="AB375" s="6">
        <v>1491.7191119408219</v>
      </c>
      <c r="AC375" s="6">
        <v>2113.1298053337464</v>
      </c>
      <c r="AD375" s="6">
        <v>1034.715433657906</v>
      </c>
      <c r="AE375" s="6">
        <v>582.38084778135158</v>
      </c>
      <c r="AF375" s="6">
        <v>3631.9579610012415</v>
      </c>
      <c r="AG375" s="6">
        <v>559.94439886027408</v>
      </c>
      <c r="AH375" s="6">
        <v>2005.2012053041094</v>
      </c>
      <c r="AI375" s="6">
        <v>3343.2435073972597</v>
      </c>
      <c r="AJ375" s="6">
        <v>1449.2994363616438</v>
      </c>
      <c r="AK375" s="6">
        <v>2131.7858140157723</v>
      </c>
      <c r="AL375" s="6">
        <v>1167.4671542288906</v>
      </c>
      <c r="AM375" s="6">
        <v>653.70277656068379</v>
      </c>
      <c r="AN375" s="6">
        <v>3404.7328031179395</v>
      </c>
      <c r="AO375" s="6">
        <v>35641.763060355079</v>
      </c>
      <c r="AP375" s="6">
        <v>15665.808547203555</v>
      </c>
      <c r="AQ375" s="6">
        <v>19975.954513151511</v>
      </c>
      <c r="AR375" s="6">
        <v>2817.0199038983355</v>
      </c>
      <c r="AS375" s="6">
        <v>2266.8363095338682</v>
      </c>
      <c r="AT375" s="6">
        <v>1997.5709990315504</v>
      </c>
      <c r="AU375" s="6">
        <v>2142.5423586200568</v>
      </c>
      <c r="AV375" s="6">
        <v>9223.9695710838096</v>
      </c>
      <c r="AW375" s="6">
        <v>10751.984942067716</v>
      </c>
      <c r="AX375" s="27">
        <v>4.1724610520547945</v>
      </c>
      <c r="AY375" s="27">
        <v>4.2859931917808209</v>
      </c>
      <c r="AZ375">
        <v>436</v>
      </c>
      <c r="BA375" s="9">
        <v>15</v>
      </c>
      <c r="BB375" s="4">
        <v>203</v>
      </c>
      <c r="BC375" s="9">
        <v>13</v>
      </c>
      <c r="BD375" s="9">
        <v>9</v>
      </c>
      <c r="BE375" s="4">
        <v>233</v>
      </c>
      <c r="BF375" s="9">
        <v>13</v>
      </c>
      <c r="BG375" s="9">
        <v>20</v>
      </c>
      <c r="BH375" s="24">
        <v>865.1122548953424</v>
      </c>
      <c r="BI375" s="24">
        <v>528.31528267600481</v>
      </c>
      <c r="BJ375" s="9">
        <v>19</v>
      </c>
      <c r="BK375" s="30">
        <v>34.075100931506846</v>
      </c>
      <c r="BL375" s="15">
        <v>4.5421744920547944</v>
      </c>
      <c r="BM375" s="15">
        <v>7239.4607826109441</v>
      </c>
      <c r="BN375" s="36">
        <v>120</v>
      </c>
      <c r="BO375" s="9">
        <v>1</v>
      </c>
      <c r="BP375" s="20">
        <v>2.7593152463969965</v>
      </c>
      <c r="BQ375" s="20">
        <v>166.46628760959592</v>
      </c>
    </row>
    <row r="376" spans="1:69" x14ac:dyDescent="0.25">
      <c r="A376" s="43">
        <v>40808</v>
      </c>
      <c r="B376" s="17">
        <v>2011</v>
      </c>
      <c r="C376" s="4">
        <v>9</v>
      </c>
      <c r="D376" s="4">
        <v>5</v>
      </c>
      <c r="E376" s="5">
        <v>0.78</v>
      </c>
      <c r="F376" s="5">
        <v>0.88</v>
      </c>
      <c r="G376" s="10">
        <v>1.1424657534246592</v>
      </c>
      <c r="H376" s="17">
        <v>167</v>
      </c>
      <c r="I376" s="9">
        <v>290</v>
      </c>
      <c r="J376" s="14">
        <v>1.7365269461077844</v>
      </c>
      <c r="K376" s="5">
        <v>0.64444444444444449</v>
      </c>
      <c r="L376" s="21">
        <v>100.49486514576326</v>
      </c>
      <c r="M376" s="9">
        <v>53</v>
      </c>
      <c r="N376" s="9">
        <v>63</v>
      </c>
      <c r="O376" s="9">
        <v>25</v>
      </c>
      <c r="P376" s="9">
        <v>74</v>
      </c>
      <c r="Q376" s="20">
        <v>36.928847123287667</v>
      </c>
      <c r="R376" s="20">
        <v>52.026501730191782</v>
      </c>
      <c r="S376" s="20">
        <v>19.524631966827101</v>
      </c>
      <c r="T376" s="6">
        <v>16782.642479342463</v>
      </c>
      <c r="U376" s="6">
        <v>1933.7491167123287</v>
      </c>
      <c r="V376" s="6">
        <v>2909.9726901724935</v>
      </c>
      <c r="W376" s="6">
        <v>2760.8331162082191</v>
      </c>
      <c r="X376" s="6">
        <v>1447.0371244957807</v>
      </c>
      <c r="Y376" s="6">
        <v>11598.548665178299</v>
      </c>
      <c r="Z376" s="6">
        <v>4283.7462663013694</v>
      </c>
      <c r="AA376" s="6">
        <v>1300.6625432547946</v>
      </c>
      <c r="AB376" s="6">
        <v>1444.8227655452056</v>
      </c>
      <c r="AC376" s="6">
        <v>1720.1450003454452</v>
      </c>
      <c r="AD376" s="6">
        <v>1046.1579559518545</v>
      </c>
      <c r="AE376" s="6">
        <v>554.54171469802964</v>
      </c>
      <c r="AF376" s="6">
        <v>3708.3869041060398</v>
      </c>
      <c r="AG376" s="6">
        <v>500.55523890410956</v>
      </c>
      <c r="AH376" s="6">
        <v>1904.2555932054793</v>
      </c>
      <c r="AI376" s="6">
        <v>3313.5586632876707</v>
      </c>
      <c r="AJ376" s="6">
        <v>1433.7783057534245</v>
      </c>
      <c r="AK376" s="6">
        <v>1868.4649118344921</v>
      </c>
      <c r="AL376" s="6">
        <v>1189.6513073340038</v>
      </c>
      <c r="AM376" s="6">
        <v>529.13831137988143</v>
      </c>
      <c r="AN376" s="6">
        <v>3564.8932706023056</v>
      </c>
      <c r="AO376" s="6">
        <v>32897.770972306847</v>
      </c>
      <c r="AP376" s="6">
        <v>14025.942132420199</v>
      </c>
      <c r="AQ376" s="6">
        <v>18871.828839886643</v>
      </c>
      <c r="AR376" s="6">
        <v>2774.2591191266552</v>
      </c>
      <c r="AS376" s="6">
        <v>2131.3812579832456</v>
      </c>
      <c r="AT376" s="6">
        <v>1909.9176796135926</v>
      </c>
      <c r="AU376" s="6">
        <v>2085.9490845401815</v>
      </c>
      <c r="AV376" s="6">
        <v>8901.5071412636753</v>
      </c>
      <c r="AW376" s="6">
        <v>9970.3216986229745</v>
      </c>
      <c r="AX376" s="27">
        <v>4.045598860273973</v>
      </c>
      <c r="AY376" s="27">
        <v>4.4537747739726017</v>
      </c>
      <c r="AZ376">
        <v>382</v>
      </c>
      <c r="BA376" s="9">
        <v>13</v>
      </c>
      <c r="BB376" s="4">
        <v>167</v>
      </c>
      <c r="BC376" s="9">
        <v>12</v>
      </c>
      <c r="BD376" s="9">
        <v>8</v>
      </c>
      <c r="BE376" s="4">
        <v>215</v>
      </c>
      <c r="BF376" s="9">
        <v>14</v>
      </c>
      <c r="BG376" s="9">
        <v>19</v>
      </c>
      <c r="BH376" s="24">
        <v>852.43627914688534</v>
      </c>
      <c r="BI376" s="24">
        <v>509.71104252486452</v>
      </c>
      <c r="BJ376" s="9">
        <v>16</v>
      </c>
      <c r="BK376" s="30">
        <v>33.912920232876708</v>
      </c>
      <c r="BL376" s="15">
        <v>4.5768987945205479</v>
      </c>
      <c r="BM376" s="15">
        <v>7216.0496747954021</v>
      </c>
      <c r="BN376" s="36">
        <v>120</v>
      </c>
      <c r="BO376" s="9">
        <v>0</v>
      </c>
      <c r="BP376" s="20">
        <v>2.6152576119040809</v>
      </c>
      <c r="BQ376" s="20">
        <v>157.26524033238869</v>
      </c>
    </row>
    <row r="377" spans="1:69" x14ac:dyDescent="0.25">
      <c r="A377" s="43">
        <v>40807</v>
      </c>
      <c r="B377" s="17">
        <v>2011</v>
      </c>
      <c r="C377" s="4">
        <v>9</v>
      </c>
      <c r="D377" s="4">
        <v>4</v>
      </c>
      <c r="E377" s="5">
        <v>0.78</v>
      </c>
      <c r="F377" s="5">
        <v>0.84</v>
      </c>
      <c r="G377" s="10">
        <v>1.1397260273972618</v>
      </c>
      <c r="H377" s="17">
        <v>170</v>
      </c>
      <c r="I377" s="9">
        <v>287</v>
      </c>
      <c r="J377" s="14">
        <v>1.6882352941176471</v>
      </c>
      <c r="K377" s="5">
        <v>0.63777777777777778</v>
      </c>
      <c r="L377" s="21">
        <v>100.2532761352458</v>
      </c>
      <c r="M377" s="9">
        <v>52</v>
      </c>
      <c r="N377" s="9">
        <v>61</v>
      </c>
      <c r="O377" s="9">
        <v>24</v>
      </c>
      <c r="P377" s="9">
        <v>77</v>
      </c>
      <c r="Q377" s="20">
        <v>38.145197903261007</v>
      </c>
      <c r="R377" s="20">
        <v>53.628021432328772</v>
      </c>
      <c r="S377" s="20">
        <v>18.263778098032379</v>
      </c>
      <c r="T377" s="6">
        <v>17043.056942991785</v>
      </c>
      <c r="U377" s="6">
        <v>1717.7698281205478</v>
      </c>
      <c r="V377" s="6">
        <v>2682.8742083485804</v>
      </c>
      <c r="W377" s="6">
        <v>2854.5766729643838</v>
      </c>
      <c r="X377" s="6">
        <v>1360.2583404572056</v>
      </c>
      <c r="Y377" s="6">
        <v>11863.117549342163</v>
      </c>
      <c r="Z377" s="6">
        <v>4310.4073630684934</v>
      </c>
      <c r="AA377" s="6">
        <v>1287.0725143758905</v>
      </c>
      <c r="AB377" s="6">
        <v>1406.3109135484931</v>
      </c>
      <c r="AC377" s="6">
        <v>1771.7336320532377</v>
      </c>
      <c r="AD377" s="6">
        <v>1075.3307583235551</v>
      </c>
      <c r="AE377" s="6">
        <v>504.13998286271175</v>
      </c>
      <c r="AF377" s="6">
        <v>3652.5864177533722</v>
      </c>
      <c r="AG377" s="6">
        <v>509.69075099178087</v>
      </c>
      <c r="AH377" s="6">
        <v>1816.020910641096</v>
      </c>
      <c r="AI377" s="6">
        <v>3113.1566219178085</v>
      </c>
      <c r="AJ377" s="6">
        <v>1379.9065175671233</v>
      </c>
      <c r="AK377" s="6">
        <v>1826.4583367651949</v>
      </c>
      <c r="AL377" s="6">
        <v>1170.4451369672827</v>
      </c>
      <c r="AM377" s="6">
        <v>540.11502292223111</v>
      </c>
      <c r="AN377" s="6">
        <v>3281.7563044630997</v>
      </c>
      <c r="AO377" s="6">
        <v>32583.392363223018</v>
      </c>
      <c r="AP377" s="6">
        <v>13785.932091664383</v>
      </c>
      <c r="AQ377" s="6">
        <v>18797.460271558633</v>
      </c>
      <c r="AR377" s="6">
        <v>2724.6107239006742</v>
      </c>
      <c r="AS377" s="6">
        <v>2060.7463764058593</v>
      </c>
      <c r="AT377" s="6">
        <v>1905.1000135585273</v>
      </c>
      <c r="AU377" s="6">
        <v>2052.2925944366025</v>
      </c>
      <c r="AV377" s="6">
        <v>8742.7497083016642</v>
      </c>
      <c r="AW377" s="6">
        <v>10054.710563256973</v>
      </c>
      <c r="AX377" s="27">
        <v>3.9350743561643835</v>
      </c>
      <c r="AY377" s="27">
        <v>4.2809998904109587</v>
      </c>
      <c r="AZ377">
        <v>384</v>
      </c>
      <c r="BA377" s="9">
        <v>13</v>
      </c>
      <c r="BB377" s="4">
        <v>170</v>
      </c>
      <c r="BC377" s="9">
        <v>12</v>
      </c>
      <c r="BD377" s="9">
        <v>8</v>
      </c>
      <c r="BE377" s="4">
        <v>214</v>
      </c>
      <c r="BF377" s="9">
        <v>14</v>
      </c>
      <c r="BG377" s="9">
        <v>18</v>
      </c>
      <c r="BH377" s="24">
        <v>811.49520256119649</v>
      </c>
      <c r="BI377" s="24">
        <v>501.11467263394462</v>
      </c>
      <c r="BJ377" s="9">
        <v>14</v>
      </c>
      <c r="BK377" s="30">
        <v>34.016976</v>
      </c>
      <c r="BL377" s="15">
        <v>4.3980391517808206</v>
      </c>
      <c r="BM377" s="15">
        <v>7280.0411473757613</v>
      </c>
      <c r="BN377" s="36">
        <v>120</v>
      </c>
      <c r="BO377" s="9">
        <v>0</v>
      </c>
      <c r="BP377" s="20">
        <v>2.5820541245614468</v>
      </c>
      <c r="BQ377" s="20">
        <v>156.6455022629886</v>
      </c>
    </row>
    <row r="378" spans="1:69" x14ac:dyDescent="0.25">
      <c r="A378" s="43">
        <v>40806</v>
      </c>
      <c r="B378" s="17">
        <v>2011</v>
      </c>
      <c r="C378" s="4">
        <v>9</v>
      </c>
      <c r="D378" s="4">
        <v>3</v>
      </c>
      <c r="E378" s="5">
        <v>0.78</v>
      </c>
      <c r="F378" s="5">
        <v>0.73333333333333339</v>
      </c>
      <c r="G378" s="10">
        <v>1.1369863013698644</v>
      </c>
      <c r="H378" s="17">
        <v>142</v>
      </c>
      <c r="I378" s="9">
        <v>234</v>
      </c>
      <c r="J378" s="14">
        <v>1.647887323943662</v>
      </c>
      <c r="K378" s="5">
        <v>0.52</v>
      </c>
      <c r="L378" s="21">
        <v>95.874717777349034</v>
      </c>
      <c r="M378" s="9">
        <v>41</v>
      </c>
      <c r="N378" s="9">
        <v>51</v>
      </c>
      <c r="O378" s="9">
        <v>21</v>
      </c>
      <c r="P378" s="9">
        <v>65</v>
      </c>
      <c r="Q378" s="20">
        <v>37.488756736152467</v>
      </c>
      <c r="R378" s="20">
        <v>50.206868552641872</v>
      </c>
      <c r="S378" s="20">
        <v>17.171849450958902</v>
      </c>
      <c r="T378" s="6">
        <v>13614.209924383562</v>
      </c>
      <c r="U378" s="6">
        <v>1523.0221660273976</v>
      </c>
      <c r="V378" s="6">
        <v>2534.8185578958905</v>
      </c>
      <c r="W378" s="6">
        <v>2931.2559290958902</v>
      </c>
      <c r="X378" s="6">
        <v>1201.0204904153427</v>
      </c>
      <c r="Y378" s="6">
        <v>8470.1371130038351</v>
      </c>
      <c r="Z378" s="6">
        <v>3448.9656197260269</v>
      </c>
      <c r="AA378" s="6">
        <v>1054.3442396054793</v>
      </c>
      <c r="AB378" s="6">
        <v>1116.1702143123287</v>
      </c>
      <c r="AC378" s="6">
        <v>1458.8827310429526</v>
      </c>
      <c r="AD378" s="6">
        <v>1055.4823834935717</v>
      </c>
      <c r="AE378" s="6">
        <v>448.21599862709462</v>
      </c>
      <c r="AF378" s="6">
        <v>2656.8989604802164</v>
      </c>
      <c r="AG378" s="6">
        <v>431.81822120547935</v>
      </c>
      <c r="AH378" s="6">
        <v>1508.4167750136987</v>
      </c>
      <c r="AI378" s="6">
        <v>2709.9999345205483</v>
      </c>
      <c r="AJ378" s="6">
        <v>1132.008349808219</v>
      </c>
      <c r="AK378" s="6">
        <v>1507.0619569629634</v>
      </c>
      <c r="AL378" s="6">
        <v>1231.622804398703</v>
      </c>
      <c r="AM378" s="6">
        <v>444.67371465235647</v>
      </c>
      <c r="AN378" s="6">
        <v>2598.8848045339228</v>
      </c>
      <c r="AO378" s="6">
        <v>26538.95544460274</v>
      </c>
      <c r="AP378" s="6">
        <v>12813.034566584764</v>
      </c>
      <c r="AQ378" s="6">
        <v>13725.920878017972</v>
      </c>
      <c r="AR378" s="6">
        <v>2697.3176429692553</v>
      </c>
      <c r="AS378" s="6">
        <v>1909.1113660079261</v>
      </c>
      <c r="AT378" s="6">
        <v>1814.4190071935438</v>
      </c>
      <c r="AU378" s="6">
        <v>1919.8286608112207</v>
      </c>
      <c r="AV378" s="6">
        <v>8340.676676981946</v>
      </c>
      <c r="AW378" s="6">
        <v>5385.2442010360301</v>
      </c>
      <c r="AX378" s="27">
        <v>4.2690062465753416</v>
      </c>
      <c r="AY378" s="27">
        <v>4.6344928767123292</v>
      </c>
      <c r="AZ378">
        <v>320</v>
      </c>
      <c r="BA378" s="9">
        <v>12</v>
      </c>
      <c r="BB378" s="4">
        <v>142</v>
      </c>
      <c r="BC378" s="9">
        <v>10</v>
      </c>
      <c r="BD378" s="9">
        <v>6</v>
      </c>
      <c r="BE378" s="4">
        <v>178</v>
      </c>
      <c r="BF378" s="9">
        <v>10</v>
      </c>
      <c r="BG378" s="9">
        <v>14</v>
      </c>
      <c r="BH378" s="24">
        <v>751.22196928530968</v>
      </c>
      <c r="BI378" s="24">
        <v>399.44913885352167</v>
      </c>
      <c r="BJ378" s="9">
        <v>14</v>
      </c>
      <c r="BK378" s="30">
        <v>33.655012808219176</v>
      </c>
      <c r="BL378" s="15">
        <v>4.2104737643835612</v>
      </c>
      <c r="BM378" s="15">
        <v>7376.2152313635688</v>
      </c>
      <c r="BN378" s="36">
        <v>120</v>
      </c>
      <c r="BO378" s="9">
        <v>0</v>
      </c>
      <c r="BP378" s="20">
        <v>1.8608351908788587</v>
      </c>
      <c r="BQ378" s="20">
        <v>114.3826739834831</v>
      </c>
    </row>
    <row r="379" spans="1:69" x14ac:dyDescent="0.25">
      <c r="A379" s="43">
        <v>40805</v>
      </c>
      <c r="B379" s="17">
        <v>2011</v>
      </c>
      <c r="C379" s="4">
        <v>9</v>
      </c>
      <c r="D379" s="4">
        <v>2</v>
      </c>
      <c r="E379" s="5">
        <v>0.78</v>
      </c>
      <c r="F379" s="5">
        <v>0.73333333333333339</v>
      </c>
      <c r="G379" s="10">
        <v>1.1342465753424671</v>
      </c>
      <c r="H379" s="17">
        <v>141</v>
      </c>
      <c r="I379" s="9">
        <v>232</v>
      </c>
      <c r="J379" s="14">
        <v>1.6453900709219857</v>
      </c>
      <c r="K379" s="5">
        <v>0.51555555555555554</v>
      </c>
      <c r="L379" s="21">
        <v>101.98343812066454</v>
      </c>
      <c r="M379" s="9">
        <v>42</v>
      </c>
      <c r="N379" s="9">
        <v>52</v>
      </c>
      <c r="O379" s="9">
        <v>21</v>
      </c>
      <c r="P379" s="9">
        <v>65</v>
      </c>
      <c r="Q379" s="20">
        <v>35.434568617895664</v>
      </c>
      <c r="R379" s="20">
        <v>49.581283301448138</v>
      </c>
      <c r="S379" s="20">
        <v>17.245935599140143</v>
      </c>
      <c r="T379" s="6">
        <v>14379.6647750137</v>
      </c>
      <c r="U379" s="6">
        <v>1642.2619912328769</v>
      </c>
      <c r="V379" s="6">
        <v>2403.2830812440548</v>
      </c>
      <c r="W379" s="6">
        <v>2959.5990271561645</v>
      </c>
      <c r="X379" s="6">
        <v>1187.5796576087671</v>
      </c>
      <c r="Y379" s="6">
        <v>9471.4650002375911</v>
      </c>
      <c r="Z379" s="6">
        <v>3330.8494500821921</v>
      </c>
      <c r="AA379" s="6">
        <v>1041.2069493304109</v>
      </c>
      <c r="AB379" s="6">
        <v>1120.9858139441094</v>
      </c>
      <c r="AC379" s="6">
        <v>1508.1088192635607</v>
      </c>
      <c r="AD379" s="6">
        <v>1046.0645457059684</v>
      </c>
      <c r="AE379" s="6">
        <v>450.47153352206203</v>
      </c>
      <c r="AF379" s="6">
        <v>2488.3973148651216</v>
      </c>
      <c r="AG379" s="6">
        <v>402.12893825753423</v>
      </c>
      <c r="AH379" s="6">
        <v>1538.3945272109593</v>
      </c>
      <c r="AI379" s="6">
        <v>2500.9366474520548</v>
      </c>
      <c r="AJ379" s="6">
        <v>1190.898728679452</v>
      </c>
      <c r="AK379" s="6">
        <v>1564.8371246222291</v>
      </c>
      <c r="AL379" s="6">
        <v>1210.0520984017453</v>
      </c>
      <c r="AM379" s="6">
        <v>458.5799113400476</v>
      </c>
      <c r="AN379" s="6">
        <v>2398.8897072359782</v>
      </c>
      <c r="AO379" s="6">
        <v>27147.327821203289</v>
      </c>
      <c r="AP379" s="6">
        <v>12788.5757988646</v>
      </c>
      <c r="AQ379" s="6">
        <v>14358.752022338691</v>
      </c>
      <c r="AR379" s="6">
        <v>2681.5160031026735</v>
      </c>
      <c r="AS379" s="6">
        <v>1857.9289093068221</v>
      </c>
      <c r="AT379" s="6">
        <v>1804.5046038301787</v>
      </c>
      <c r="AU379" s="6">
        <v>1915.8581464013432</v>
      </c>
      <c r="AV379" s="6">
        <v>8259.8076626410184</v>
      </c>
      <c r="AW379" s="6">
        <v>6098.9443596976707</v>
      </c>
      <c r="AX379" s="27">
        <v>4.0117113863013696</v>
      </c>
      <c r="AY379" s="27">
        <v>4.4838385479452061</v>
      </c>
      <c r="AZ379">
        <v>321</v>
      </c>
      <c r="BA379" s="9">
        <v>11</v>
      </c>
      <c r="BB379" s="4">
        <v>141</v>
      </c>
      <c r="BC379" s="9">
        <v>9</v>
      </c>
      <c r="BD379" s="9">
        <v>7</v>
      </c>
      <c r="BE379" s="4">
        <v>180</v>
      </c>
      <c r="BF379" s="9">
        <v>12</v>
      </c>
      <c r="BG379" s="9">
        <v>16</v>
      </c>
      <c r="BH379" s="24">
        <v>743.31481032726083</v>
      </c>
      <c r="BI379" s="24">
        <v>467.38920643202528</v>
      </c>
      <c r="BJ379" s="9">
        <v>14</v>
      </c>
      <c r="BK379" s="30">
        <v>32.227584219178077</v>
      </c>
      <c r="BL379" s="15">
        <v>4.4762073556164381</v>
      </c>
      <c r="BM379" s="15">
        <v>7360.9284737460184</v>
      </c>
      <c r="BN379" s="36">
        <v>120</v>
      </c>
      <c r="BO379" s="9">
        <v>0</v>
      </c>
      <c r="BP379" s="20">
        <v>1.9506713145701089</v>
      </c>
      <c r="BQ379" s="20">
        <v>119.65626685282243</v>
      </c>
    </row>
    <row r="380" spans="1:69" x14ac:dyDescent="0.25">
      <c r="A380" s="43">
        <v>40804</v>
      </c>
      <c r="B380" s="17">
        <v>2011</v>
      </c>
      <c r="C380" s="4">
        <v>9</v>
      </c>
      <c r="D380" s="4">
        <v>1</v>
      </c>
      <c r="E380" s="5">
        <v>0.78</v>
      </c>
      <c r="F380" s="5">
        <v>0.76</v>
      </c>
      <c r="G380" s="10">
        <v>1.1315068493150697</v>
      </c>
      <c r="H380" s="17">
        <v>152</v>
      </c>
      <c r="I380" s="9">
        <v>240</v>
      </c>
      <c r="J380" s="14">
        <v>1.5789473684210527</v>
      </c>
      <c r="K380" s="5">
        <v>0.53333333333333333</v>
      </c>
      <c r="L380" s="21">
        <v>94.454616723287671</v>
      </c>
      <c r="M380" s="9">
        <v>41</v>
      </c>
      <c r="N380" s="9">
        <v>52</v>
      </c>
      <c r="O380" s="9">
        <v>22</v>
      </c>
      <c r="P380" s="9">
        <v>63</v>
      </c>
      <c r="Q380" s="20">
        <v>37.802006398585945</v>
      </c>
      <c r="R380" s="20">
        <v>46.735677369863012</v>
      </c>
      <c r="S380" s="20">
        <v>18.076074157338553</v>
      </c>
      <c r="T380" s="6">
        <v>14357.101741939727</v>
      </c>
      <c r="U380" s="6">
        <v>1594.2803965150686</v>
      </c>
      <c r="V380" s="6">
        <v>2543.8068112327892</v>
      </c>
      <c r="W380" s="6">
        <v>2848.6358835287674</v>
      </c>
      <c r="X380" s="6">
        <v>1265.0507425988383</v>
      </c>
      <c r="Y380" s="6">
        <v>9293.8887010943999</v>
      </c>
      <c r="Z380" s="6">
        <v>3515.5865950684929</v>
      </c>
      <c r="AA380" s="6">
        <v>1028.1849021369862</v>
      </c>
      <c r="AB380" s="6">
        <v>1138.7926719123288</v>
      </c>
      <c r="AC380" s="6">
        <v>1617.057600414194</v>
      </c>
      <c r="AD380" s="6">
        <v>1003.274316467558</v>
      </c>
      <c r="AE380" s="6">
        <v>468.72450761294101</v>
      </c>
      <c r="AF380" s="6">
        <v>2593.5077446231148</v>
      </c>
      <c r="AG380" s="6">
        <v>413.87142180821917</v>
      </c>
      <c r="AH380" s="6">
        <v>1637.372170520548</v>
      </c>
      <c r="AI380" s="6">
        <v>2579.0961402739727</v>
      </c>
      <c r="AJ380" s="6">
        <v>1183.6694584109589</v>
      </c>
      <c r="AK380" s="6">
        <v>1621.7314266548981</v>
      </c>
      <c r="AL380" s="6">
        <v>1215.6640429917575</v>
      </c>
      <c r="AM380" s="6">
        <v>478.62652349029446</v>
      </c>
      <c r="AN380" s="6">
        <v>2497.9871978767487</v>
      </c>
      <c r="AO380" s="6">
        <v>27447.955498586303</v>
      </c>
      <c r="AP380" s="6">
        <v>13062.571854992037</v>
      </c>
      <c r="AQ380" s="6">
        <v>14385.383643594265</v>
      </c>
      <c r="AR380" s="6">
        <v>2710.8466121818383</v>
      </c>
      <c r="AS380" s="6">
        <v>1925.9354875897598</v>
      </c>
      <c r="AT380" s="6">
        <v>1822.8750331978686</v>
      </c>
      <c r="AU380" s="6">
        <v>1942.2943122836969</v>
      </c>
      <c r="AV380" s="6">
        <v>8401.9514452531639</v>
      </c>
      <c r="AW380" s="6">
        <v>5983.4321983411028</v>
      </c>
      <c r="AX380" s="27">
        <v>4.1091271890410956</v>
      </c>
      <c r="AY380" s="27">
        <v>4.218241684931507</v>
      </c>
      <c r="AZ380">
        <v>330</v>
      </c>
      <c r="BA380" s="9">
        <v>11</v>
      </c>
      <c r="BB380" s="4">
        <v>152</v>
      </c>
      <c r="BC380" s="9">
        <v>10</v>
      </c>
      <c r="BD380" s="9">
        <v>8</v>
      </c>
      <c r="BE380" s="4">
        <v>178</v>
      </c>
      <c r="BF380" s="9">
        <v>10</v>
      </c>
      <c r="BG380" s="9">
        <v>15</v>
      </c>
      <c r="BH380" s="24">
        <v>788.38738074004675</v>
      </c>
      <c r="BI380" s="24">
        <v>433.85623939532206</v>
      </c>
      <c r="BJ380" s="9">
        <v>13</v>
      </c>
      <c r="BK380" s="30">
        <v>34.029617999999999</v>
      </c>
      <c r="BL380" s="15">
        <v>4.5675882695890415</v>
      </c>
      <c r="BM380" s="15">
        <v>7236.2515327335532</v>
      </c>
      <c r="BN380" s="36">
        <v>120</v>
      </c>
      <c r="BO380" s="9">
        <v>0</v>
      </c>
      <c r="BP380" s="20">
        <v>1.987960697402688</v>
      </c>
      <c r="BQ380" s="20">
        <v>119.8781970299522</v>
      </c>
    </row>
    <row r="381" spans="1:69" x14ac:dyDescent="0.25">
      <c r="A381" s="43">
        <v>40803</v>
      </c>
      <c r="B381" s="17">
        <v>2011</v>
      </c>
      <c r="C381" s="4">
        <v>9</v>
      </c>
      <c r="D381" s="4">
        <v>7</v>
      </c>
      <c r="E381" s="5">
        <v>0.78</v>
      </c>
      <c r="F381" s="5">
        <v>0.96666666666666667</v>
      </c>
      <c r="G381" s="10">
        <v>1.1287671232876724</v>
      </c>
      <c r="H381" s="17">
        <v>198</v>
      </c>
      <c r="I381" s="9">
        <v>328</v>
      </c>
      <c r="J381" s="14">
        <v>1.6565656565656566</v>
      </c>
      <c r="K381" s="5">
        <v>0.72888888888888892</v>
      </c>
      <c r="L381" s="21">
        <v>98.362854973848087</v>
      </c>
      <c r="M381" s="9">
        <v>57</v>
      </c>
      <c r="N381" s="9">
        <v>73</v>
      </c>
      <c r="O381" s="9">
        <v>28</v>
      </c>
      <c r="P381" s="9">
        <v>85</v>
      </c>
      <c r="Q381" s="20">
        <v>37.287117420442577</v>
      </c>
      <c r="R381" s="20">
        <v>49.875832921174158</v>
      </c>
      <c r="S381" s="20">
        <v>17.993381081424655</v>
      </c>
      <c r="T381" s="6">
        <v>19475.84528482192</v>
      </c>
      <c r="U381" s="6">
        <v>1988.2000832876711</v>
      </c>
      <c r="V381" s="6">
        <v>3367.3911278044934</v>
      </c>
      <c r="W381" s="6">
        <v>2726.3078791890416</v>
      </c>
      <c r="X381" s="6">
        <v>1563.9012298099728</v>
      </c>
      <c r="Y381" s="6">
        <v>13806.44513130608</v>
      </c>
      <c r="Z381" s="6">
        <v>4847.3252646575347</v>
      </c>
      <c r="AA381" s="6">
        <v>1396.5233217928765</v>
      </c>
      <c r="AB381" s="6">
        <v>1529.4373919210957</v>
      </c>
      <c r="AC381" s="6">
        <v>1992.0231841994796</v>
      </c>
      <c r="AD381" s="6">
        <v>1023.0590518811022</v>
      </c>
      <c r="AE381" s="6">
        <v>605.67072304490262</v>
      </c>
      <c r="AF381" s="6">
        <v>4152.5330192460224</v>
      </c>
      <c r="AG381" s="6">
        <v>558.63512127123283</v>
      </c>
      <c r="AH381" s="6">
        <v>2107.3469664438358</v>
      </c>
      <c r="AI381" s="6">
        <v>3568.4539476164382</v>
      </c>
      <c r="AJ381" s="6">
        <v>1596.1206812054793</v>
      </c>
      <c r="AK381" s="6">
        <v>2132.7096950068035</v>
      </c>
      <c r="AL381" s="6">
        <v>1235.4464882927739</v>
      </c>
      <c r="AM381" s="6">
        <v>625.27968165448272</v>
      </c>
      <c r="AN381" s="6">
        <v>3837.1208515829262</v>
      </c>
      <c r="AO381" s="6">
        <v>37067.888063018079</v>
      </c>
      <c r="AP381" s="6">
        <v>15271.789060883051</v>
      </c>
      <c r="AQ381" s="6">
        <v>21796.09900213503</v>
      </c>
      <c r="AR381" s="6">
        <v>2802.1969034240992</v>
      </c>
      <c r="AS381" s="6">
        <v>2242.4514091715546</v>
      </c>
      <c r="AT381" s="6">
        <v>2011.8001090727055</v>
      </c>
      <c r="AU381" s="6">
        <v>2155.5444110805875</v>
      </c>
      <c r="AV381" s="6">
        <v>9211.992832748947</v>
      </c>
      <c r="AW381" s="6">
        <v>12584.106169386083</v>
      </c>
      <c r="AX381" s="27">
        <v>4.1413050739726032</v>
      </c>
      <c r="AY381" s="27">
        <v>4.2312247397260272</v>
      </c>
      <c r="AZ381">
        <v>441</v>
      </c>
      <c r="BA381" s="9">
        <v>15</v>
      </c>
      <c r="BB381" s="4">
        <v>198</v>
      </c>
      <c r="BC381" s="9">
        <v>13</v>
      </c>
      <c r="BD381" s="9">
        <v>10</v>
      </c>
      <c r="BE381" s="4">
        <v>243</v>
      </c>
      <c r="BF381" s="9">
        <v>15</v>
      </c>
      <c r="BG381" s="9">
        <v>22</v>
      </c>
      <c r="BH381" s="24">
        <v>889.51921942667013</v>
      </c>
      <c r="BI381" s="24">
        <v>551.308063735156</v>
      </c>
      <c r="BJ381" s="9">
        <v>20</v>
      </c>
      <c r="BK381" s="30">
        <v>33.501012712328766</v>
      </c>
      <c r="BL381" s="15">
        <v>4.3103036953424647</v>
      </c>
      <c r="BM381" s="15">
        <v>7226.5709421021966</v>
      </c>
      <c r="BN381" s="36">
        <v>119</v>
      </c>
      <c r="BO381" s="9">
        <v>0</v>
      </c>
      <c r="BP381" s="20">
        <v>3.0161053114625043</v>
      </c>
      <c r="BQ381" s="20">
        <v>183.16049581626075</v>
      </c>
    </row>
    <row r="382" spans="1:69" x14ac:dyDescent="0.25">
      <c r="A382" s="43">
        <v>40802</v>
      </c>
      <c r="B382" s="17">
        <v>2011</v>
      </c>
      <c r="C382" s="4">
        <v>9</v>
      </c>
      <c r="D382" s="4">
        <v>6</v>
      </c>
      <c r="E382" s="5">
        <v>0.78</v>
      </c>
      <c r="F382" s="5">
        <v>1</v>
      </c>
      <c r="G382" s="10">
        <v>1.126027397260275</v>
      </c>
      <c r="H382" s="17">
        <v>186</v>
      </c>
      <c r="I382" s="9">
        <v>326</v>
      </c>
      <c r="J382" s="14">
        <v>1.7526881720430108</v>
      </c>
      <c r="K382" s="5">
        <v>0.72444444444444445</v>
      </c>
      <c r="L382" s="21">
        <v>101.44391162174105</v>
      </c>
      <c r="M382" s="9">
        <v>57</v>
      </c>
      <c r="N382" s="9">
        <v>74</v>
      </c>
      <c r="O382" s="9">
        <v>28</v>
      </c>
      <c r="P382" s="9">
        <v>91</v>
      </c>
      <c r="Q382" s="20">
        <v>37.974495929729166</v>
      </c>
      <c r="R382" s="20">
        <v>51.934020423639922</v>
      </c>
      <c r="S382" s="20">
        <v>17.115185123636909</v>
      </c>
      <c r="T382" s="6">
        <v>18868.567561643835</v>
      </c>
      <c r="U382" s="6">
        <v>2208.5867326027396</v>
      </c>
      <c r="V382" s="6">
        <v>3204.4023781347946</v>
      </c>
      <c r="W382" s="6">
        <v>2908.1646911342468</v>
      </c>
      <c r="X382" s="6">
        <v>1641.239362139178</v>
      </c>
      <c r="Y382" s="6">
        <v>13323.347862838356</v>
      </c>
      <c r="Z382" s="6">
        <v>4974.6589667945209</v>
      </c>
      <c r="AA382" s="6">
        <v>1454.1525718619177</v>
      </c>
      <c r="AB382" s="6">
        <v>1557.4818462509588</v>
      </c>
      <c r="AC382" s="6">
        <v>2030.2973730567628</v>
      </c>
      <c r="AD382" s="6">
        <v>1003.214588546958</v>
      </c>
      <c r="AE382" s="6">
        <v>623.50736487876259</v>
      </c>
      <c r="AF382" s="6">
        <v>4329.2740584249141</v>
      </c>
      <c r="AG382" s="6">
        <v>580.7726637041095</v>
      </c>
      <c r="AH382" s="6">
        <v>2189.2335114520547</v>
      </c>
      <c r="AI382" s="6">
        <v>3622.7529631232874</v>
      </c>
      <c r="AJ382" s="6">
        <v>1617.2922234739729</v>
      </c>
      <c r="AK382" s="6">
        <v>2187.0731748771445</v>
      </c>
      <c r="AL382" s="6">
        <v>1217.432671214699</v>
      </c>
      <c r="AM382" s="6">
        <v>645.59196714719121</v>
      </c>
      <c r="AN382" s="6">
        <v>3959.9535485143897</v>
      </c>
      <c r="AO382" s="6">
        <v>37073.499040907394</v>
      </c>
      <c r="AP382" s="6">
        <v>15460.923571129739</v>
      </c>
      <c r="AQ382" s="6">
        <v>21612.575469777661</v>
      </c>
      <c r="AR382" s="6">
        <v>2817.3566780242136</v>
      </c>
      <c r="AS382" s="6">
        <v>2269.6942089622398</v>
      </c>
      <c r="AT382" s="6">
        <v>2057.6928941522688</v>
      </c>
      <c r="AU382" s="6">
        <v>2198.8409658704527</v>
      </c>
      <c r="AV382" s="6">
        <v>9343.5847470091758</v>
      </c>
      <c r="AW382" s="6">
        <v>12268.990722768482</v>
      </c>
      <c r="AX382" s="27">
        <v>4.0593576328767123</v>
      </c>
      <c r="AY382" s="27">
        <v>4.2839954589041094</v>
      </c>
      <c r="AZ382">
        <v>436</v>
      </c>
      <c r="BA382" s="9">
        <v>16</v>
      </c>
      <c r="BB382" s="4">
        <v>186</v>
      </c>
      <c r="BC382" s="9">
        <v>14</v>
      </c>
      <c r="BD382" s="9">
        <v>9</v>
      </c>
      <c r="BE382" s="4">
        <v>250</v>
      </c>
      <c r="BF382" s="9">
        <v>16</v>
      </c>
      <c r="BG382" s="9">
        <v>24</v>
      </c>
      <c r="BH382" s="24">
        <v>958.80402108811325</v>
      </c>
      <c r="BI382" s="24">
        <v>585.12309223719728</v>
      </c>
      <c r="BJ382" s="9">
        <v>18</v>
      </c>
      <c r="BK382" s="30">
        <v>34.504320602739725</v>
      </c>
      <c r="BL382" s="15">
        <v>4.432190764931506</v>
      </c>
      <c r="BM382" s="15">
        <v>7382.6972933152756</v>
      </c>
      <c r="BN382" s="36">
        <v>119</v>
      </c>
      <c r="BO382" s="9">
        <v>0</v>
      </c>
      <c r="BP382" s="20">
        <v>2.9274633119993889</v>
      </c>
      <c r="BQ382" s="20">
        <v>181.61828125863582</v>
      </c>
    </row>
    <row r="383" spans="1:69" x14ac:dyDescent="0.25">
      <c r="A383" s="43">
        <v>40801</v>
      </c>
      <c r="B383" s="17">
        <v>2011</v>
      </c>
      <c r="C383" s="4">
        <v>9</v>
      </c>
      <c r="D383" s="4">
        <v>5</v>
      </c>
      <c r="E383" s="5">
        <v>0.78</v>
      </c>
      <c r="F383" s="5">
        <v>0.88</v>
      </c>
      <c r="G383" s="10">
        <v>1.1232876712328776</v>
      </c>
      <c r="H383" s="17">
        <v>180</v>
      </c>
      <c r="I383" s="9">
        <v>260</v>
      </c>
      <c r="J383" s="14">
        <v>1.4444444444444444</v>
      </c>
      <c r="K383" s="5">
        <v>0.57777777777777772</v>
      </c>
      <c r="L383" s="21">
        <v>90.252310093150683</v>
      </c>
      <c r="M383" s="9">
        <v>45</v>
      </c>
      <c r="N383" s="9">
        <v>59</v>
      </c>
      <c r="O383" s="9">
        <v>23</v>
      </c>
      <c r="P383" s="9">
        <v>69</v>
      </c>
      <c r="Q383" s="20">
        <v>35.950868493150679</v>
      </c>
      <c r="R383" s="20">
        <v>48.658280547945203</v>
      </c>
      <c r="S383" s="20">
        <v>17.946262484812387</v>
      </c>
      <c r="T383" s="6">
        <v>16245.415816767123</v>
      </c>
      <c r="U383" s="6">
        <v>1845.2908681643839</v>
      </c>
      <c r="V383" s="6">
        <v>2913.5769694264109</v>
      </c>
      <c r="W383" s="6">
        <v>2797.2129718356164</v>
      </c>
      <c r="X383" s="6">
        <v>1481.0550994691509</v>
      </c>
      <c r="Y383" s="6">
        <v>10898.861644200329</v>
      </c>
      <c r="Z383" s="6">
        <v>3738.8903232876705</v>
      </c>
      <c r="AA383" s="6">
        <v>1119.1404526027397</v>
      </c>
      <c r="AB383" s="6">
        <v>1238.2921114520548</v>
      </c>
      <c r="AC383" s="6">
        <v>1863.6271513458378</v>
      </c>
      <c r="AD383" s="6">
        <v>1059.4965490437055</v>
      </c>
      <c r="AE383" s="6">
        <v>543.84764632983013</v>
      </c>
      <c r="AF383" s="6">
        <v>2629.3515406230918</v>
      </c>
      <c r="AG383" s="6">
        <v>442.3823210958904</v>
      </c>
      <c r="AH383" s="6">
        <v>1759.636234520548</v>
      </c>
      <c r="AI383" s="6">
        <v>3036.7323287671238</v>
      </c>
      <c r="AJ383" s="6">
        <v>1242.7830180821918</v>
      </c>
      <c r="AK383" s="6">
        <v>1860.8973462506699</v>
      </c>
      <c r="AL383" s="6">
        <v>1192.344265567423</v>
      </c>
      <c r="AM383" s="6">
        <v>537.00289371085171</v>
      </c>
      <c r="AN383" s="6">
        <v>2891.2893969368092</v>
      </c>
      <c r="AO383" s="6">
        <v>30668.563474739727</v>
      </c>
      <c r="AP383" s="6">
        <v>14249.060892979496</v>
      </c>
      <c r="AQ383" s="6">
        <v>16419.502581760229</v>
      </c>
      <c r="AR383" s="6">
        <v>2762.3171222117576</v>
      </c>
      <c r="AS383" s="6">
        <v>2069.6698739901717</v>
      </c>
      <c r="AT383" s="6">
        <v>1941.8730474771924</v>
      </c>
      <c r="AU383" s="6">
        <v>2044.6990552063903</v>
      </c>
      <c r="AV383" s="6">
        <v>8818.5590988855129</v>
      </c>
      <c r="AW383" s="6">
        <v>7600.9434828747162</v>
      </c>
      <c r="AX383" s="27">
        <v>4.2545431232876716</v>
      </c>
      <c r="AY383" s="27">
        <v>4.3544421232876713</v>
      </c>
      <c r="AZ383">
        <v>376</v>
      </c>
      <c r="BA383" s="9">
        <v>13</v>
      </c>
      <c r="BB383" s="4">
        <v>180</v>
      </c>
      <c r="BC383" s="9">
        <v>13</v>
      </c>
      <c r="BD383" s="9">
        <v>9</v>
      </c>
      <c r="BE383" s="4">
        <v>196</v>
      </c>
      <c r="BF383" s="9">
        <v>13</v>
      </c>
      <c r="BG383" s="9">
        <v>17</v>
      </c>
      <c r="BH383" s="24">
        <v>879.00328275603295</v>
      </c>
      <c r="BI383" s="24">
        <v>530.65887959990414</v>
      </c>
      <c r="BJ383" s="9">
        <v>17</v>
      </c>
      <c r="BK383" s="30">
        <v>32.94304808219178</v>
      </c>
      <c r="BL383" s="15">
        <v>4.4625527232876712</v>
      </c>
      <c r="BM383" s="15">
        <v>7258.9074842161499</v>
      </c>
      <c r="BN383" s="36">
        <v>119</v>
      </c>
      <c r="BO383" s="9">
        <v>0</v>
      </c>
      <c r="BP383" s="20">
        <v>2.2619798664555208</v>
      </c>
      <c r="BQ383" s="20">
        <v>137.97901329210276</v>
      </c>
    </row>
    <row r="384" spans="1:69" x14ac:dyDescent="0.25">
      <c r="A384" s="43">
        <v>40800</v>
      </c>
      <c r="B384" s="17">
        <v>2011</v>
      </c>
      <c r="C384" s="4">
        <v>9</v>
      </c>
      <c r="D384" s="4">
        <v>4</v>
      </c>
      <c r="E384" s="5">
        <v>0.78</v>
      </c>
      <c r="F384" s="5">
        <v>0.84</v>
      </c>
      <c r="G384" s="10">
        <v>1.1205479452054803</v>
      </c>
      <c r="H384" s="17">
        <v>170</v>
      </c>
      <c r="I384" s="9">
        <v>256</v>
      </c>
      <c r="J384" s="14">
        <v>1.5058823529411764</v>
      </c>
      <c r="K384" s="5">
        <v>0.56888888888888889</v>
      </c>
      <c r="L384" s="21">
        <v>91.688364042933117</v>
      </c>
      <c r="M384" s="9">
        <v>47</v>
      </c>
      <c r="N384" s="9">
        <v>58</v>
      </c>
      <c r="O384" s="9">
        <v>23</v>
      </c>
      <c r="P384" s="9">
        <v>68</v>
      </c>
      <c r="Q384" s="20">
        <v>35.663254794520547</v>
      </c>
      <c r="R384" s="20">
        <v>48.57870251835616</v>
      </c>
      <c r="S384" s="20">
        <v>17.675377762191783</v>
      </c>
      <c r="T384" s="6">
        <v>15587.02188729863</v>
      </c>
      <c r="U384" s="6">
        <v>1748.5928056109594</v>
      </c>
      <c r="V384" s="6">
        <v>2848.2520316212604</v>
      </c>
      <c r="W384" s="6">
        <v>2853.9819308712331</v>
      </c>
      <c r="X384" s="6">
        <v>1371.6893205377753</v>
      </c>
      <c r="Y384" s="6">
        <v>10261.69140987932</v>
      </c>
      <c r="Z384" s="6">
        <v>3744.6417534246575</v>
      </c>
      <c r="AA384" s="6">
        <v>1117.3101579221916</v>
      </c>
      <c r="AB384" s="6">
        <v>1201.9256878290412</v>
      </c>
      <c r="AC384" s="6">
        <v>1732.8798003771992</v>
      </c>
      <c r="AD384" s="6">
        <v>1017.7537879119808</v>
      </c>
      <c r="AE384" s="6">
        <v>489.29730411565771</v>
      </c>
      <c r="AF384" s="6">
        <v>2823.9467067710525</v>
      </c>
      <c r="AG384" s="6">
        <v>450.62451340273969</v>
      </c>
      <c r="AH384" s="6">
        <v>1674.8489237041097</v>
      </c>
      <c r="AI384" s="6">
        <v>2924.4386051506849</v>
      </c>
      <c r="AJ384" s="6">
        <v>1240.2253487342466</v>
      </c>
      <c r="AK384" s="6">
        <v>1856.7984337716464</v>
      </c>
      <c r="AL384" s="6">
        <v>1160.1864581659024</v>
      </c>
      <c r="AM384" s="6">
        <v>511.54371406260537</v>
      </c>
      <c r="AN384" s="6">
        <v>2761.6087849916271</v>
      </c>
      <c r="AO384" s="6">
        <v>29689.629683077259</v>
      </c>
      <c r="AP384" s="6">
        <v>13842.382781435263</v>
      </c>
      <c r="AQ384" s="6">
        <v>15847.246901642</v>
      </c>
      <c r="AR384" s="6">
        <v>2753.5304666972957</v>
      </c>
      <c r="AS384" s="6">
        <v>2026.3603802771577</v>
      </c>
      <c r="AT384" s="6">
        <v>1889.6044216895882</v>
      </c>
      <c r="AU384" s="6">
        <v>2052.8522119321765</v>
      </c>
      <c r="AV384" s="6">
        <v>8722.3474805962178</v>
      </c>
      <c r="AW384" s="6">
        <v>7124.8994210457786</v>
      </c>
      <c r="AX384" s="27">
        <v>4.2337228931506843</v>
      </c>
      <c r="AY384" s="27">
        <v>4.4071975273972601</v>
      </c>
      <c r="AZ384">
        <v>366</v>
      </c>
      <c r="BA384" s="9">
        <v>12</v>
      </c>
      <c r="BB384" s="4">
        <v>170</v>
      </c>
      <c r="BC384" s="9">
        <v>13</v>
      </c>
      <c r="BD384" s="9">
        <v>8</v>
      </c>
      <c r="BE384" s="4">
        <v>196</v>
      </c>
      <c r="BF384" s="9">
        <v>11</v>
      </c>
      <c r="BG384" s="9">
        <v>20</v>
      </c>
      <c r="BH384" s="24">
        <v>873.8375820213862</v>
      </c>
      <c r="BI384" s="24">
        <v>512.43804930892838</v>
      </c>
      <c r="BJ384" s="9">
        <v>16</v>
      </c>
      <c r="BK384" s="30">
        <v>34.013160424657528</v>
      </c>
      <c r="BL384" s="15">
        <v>4.2096543846575338</v>
      </c>
      <c r="BM384" s="15">
        <v>7234.7465503069525</v>
      </c>
      <c r="BN384" s="36">
        <v>119</v>
      </c>
      <c r="BO384" s="9">
        <v>0</v>
      </c>
      <c r="BP384" s="20">
        <v>2.1904356692315146</v>
      </c>
      <c r="BQ384" s="20">
        <v>133.17014203060504</v>
      </c>
    </row>
    <row r="385" spans="1:69" x14ac:dyDescent="0.25">
      <c r="A385" s="43">
        <v>40799</v>
      </c>
      <c r="B385" s="17">
        <v>2011</v>
      </c>
      <c r="C385" s="4">
        <v>9</v>
      </c>
      <c r="D385" s="4">
        <v>3</v>
      </c>
      <c r="E385" s="5">
        <v>0.78</v>
      </c>
      <c r="F385" s="5">
        <v>0.73333333333333339</v>
      </c>
      <c r="G385" s="10">
        <v>1.1178082191780829</v>
      </c>
      <c r="H385" s="17">
        <v>149</v>
      </c>
      <c r="I385" s="9">
        <v>252</v>
      </c>
      <c r="J385" s="14">
        <v>1.6912751677852349</v>
      </c>
      <c r="K385" s="5">
        <v>0.56000000000000005</v>
      </c>
      <c r="L385" s="21">
        <v>97.223581596396073</v>
      </c>
      <c r="M385" s="9">
        <v>47</v>
      </c>
      <c r="N385" s="9">
        <v>57</v>
      </c>
      <c r="O385" s="9">
        <v>22</v>
      </c>
      <c r="P385" s="9">
        <v>65</v>
      </c>
      <c r="Q385" s="20">
        <v>37.034650242360385</v>
      </c>
      <c r="R385" s="20">
        <v>50.186206162490656</v>
      </c>
      <c r="S385" s="20">
        <v>18.218921527839829</v>
      </c>
      <c r="T385" s="6">
        <v>14486.313657863015</v>
      </c>
      <c r="U385" s="6">
        <v>1496.5151688767128</v>
      </c>
      <c r="V385" s="6">
        <v>2459.8352620642195</v>
      </c>
      <c r="W385" s="6">
        <v>2751.5660007452057</v>
      </c>
      <c r="X385" s="6">
        <v>1222.0224619029043</v>
      </c>
      <c r="Y385" s="6">
        <v>9549.4051020273964</v>
      </c>
      <c r="Z385" s="6">
        <v>3851.6036252054801</v>
      </c>
      <c r="AA385" s="6">
        <v>1104.0965355747944</v>
      </c>
      <c r="AB385" s="6">
        <v>1184.229899309589</v>
      </c>
      <c r="AC385" s="6">
        <v>1468.1662628514707</v>
      </c>
      <c r="AD385" s="6">
        <v>998.95399875892258</v>
      </c>
      <c r="AE385" s="6">
        <v>428.97049536974589</v>
      </c>
      <c r="AF385" s="6">
        <v>3243.8393031097244</v>
      </c>
      <c r="AG385" s="6">
        <v>465.57374755068491</v>
      </c>
      <c r="AH385" s="6">
        <v>1605.2093236602741</v>
      </c>
      <c r="AI385" s="6">
        <v>2665.6393472876712</v>
      </c>
      <c r="AJ385" s="6">
        <v>1204.2908833315068</v>
      </c>
      <c r="AK385" s="6">
        <v>1522.6209076900848</v>
      </c>
      <c r="AL385" s="6">
        <v>1197.6620024868118</v>
      </c>
      <c r="AM385" s="6">
        <v>468.36951357427824</v>
      </c>
      <c r="AN385" s="6">
        <v>2752.0608780789626</v>
      </c>
      <c r="AO385" s="6">
        <v>28063.472188659725</v>
      </c>
      <c r="AP385" s="6">
        <v>12518.166905443642</v>
      </c>
      <c r="AQ385" s="6">
        <v>15545.305283216083</v>
      </c>
      <c r="AR385" s="6">
        <v>2680.7909633184945</v>
      </c>
      <c r="AS385" s="6">
        <v>1858.8737627487478</v>
      </c>
      <c r="AT385" s="6">
        <v>1822.4222788373363</v>
      </c>
      <c r="AU385" s="6">
        <v>1919.0095674479649</v>
      </c>
      <c r="AV385" s="6">
        <v>8281.0965723525442</v>
      </c>
      <c r="AW385" s="6">
        <v>7264.2087108635387</v>
      </c>
      <c r="AX385" s="27">
        <v>4.2047581808219174</v>
      </c>
      <c r="AY385" s="27">
        <v>4.3450215890410959</v>
      </c>
      <c r="AZ385">
        <v>340</v>
      </c>
      <c r="BA385" s="9">
        <v>12</v>
      </c>
      <c r="BB385" s="4">
        <v>149</v>
      </c>
      <c r="BC385" s="9">
        <v>11</v>
      </c>
      <c r="BD385" s="9">
        <v>7</v>
      </c>
      <c r="BE385" s="4">
        <v>191</v>
      </c>
      <c r="BF385" s="9">
        <v>13</v>
      </c>
      <c r="BG385" s="9">
        <v>18</v>
      </c>
      <c r="BH385" s="24">
        <v>777.19212781759688</v>
      </c>
      <c r="BI385" s="24">
        <v>470.04614380305929</v>
      </c>
      <c r="BJ385" s="9">
        <v>15</v>
      </c>
      <c r="BK385" s="30">
        <v>32.518073863013697</v>
      </c>
      <c r="BL385" s="15">
        <v>4.1615833534246569</v>
      </c>
      <c r="BM385" s="15">
        <v>7092.8147726457355</v>
      </c>
      <c r="BN385" s="36">
        <v>119</v>
      </c>
      <c r="BO385" s="9">
        <v>0</v>
      </c>
      <c r="BP385" s="20">
        <v>2.1916976237936399</v>
      </c>
      <c r="BQ385" s="20">
        <v>130.63281750601752</v>
      </c>
    </row>
    <row r="386" spans="1:69" x14ac:dyDescent="0.25">
      <c r="A386" s="43">
        <v>40798</v>
      </c>
      <c r="B386" s="17">
        <v>2011</v>
      </c>
      <c r="C386" s="4">
        <v>9</v>
      </c>
      <c r="D386" s="4">
        <v>2</v>
      </c>
      <c r="E386" s="5">
        <v>0.78</v>
      </c>
      <c r="F386" s="5">
        <v>0.73333333333333339</v>
      </c>
      <c r="G386" s="10">
        <v>1.1150684931506856</v>
      </c>
      <c r="H386" s="17">
        <v>138</v>
      </c>
      <c r="I386" s="9">
        <v>238</v>
      </c>
      <c r="J386" s="14">
        <v>1.7246376811594204</v>
      </c>
      <c r="K386" s="5">
        <v>0.52888888888888885</v>
      </c>
      <c r="L386" s="21">
        <v>106.815447614056</v>
      </c>
      <c r="M386" s="9">
        <v>42</v>
      </c>
      <c r="N386" s="9">
        <v>53</v>
      </c>
      <c r="O386" s="9">
        <v>22</v>
      </c>
      <c r="P386" s="9">
        <v>63</v>
      </c>
      <c r="Q386" s="20">
        <v>35.209182020475843</v>
      </c>
      <c r="R386" s="20">
        <v>45.007081299526767</v>
      </c>
      <c r="S386" s="20">
        <v>18.928515024657532</v>
      </c>
      <c r="T386" s="6">
        <v>14740.531770739728</v>
      </c>
      <c r="U386" s="6">
        <v>1568.5463766575344</v>
      </c>
      <c r="V386" s="6">
        <v>2433.0995029006031</v>
      </c>
      <c r="W386" s="6">
        <v>2740.1143151342462</v>
      </c>
      <c r="X386" s="6">
        <v>1273.4784239868495</v>
      </c>
      <c r="Y386" s="6">
        <v>9862.3859053755641</v>
      </c>
      <c r="Z386" s="6">
        <v>3344.8722919452052</v>
      </c>
      <c r="AA386" s="6">
        <v>990.15578858958884</v>
      </c>
      <c r="AB386" s="6">
        <v>1192.4964465534244</v>
      </c>
      <c r="AC386" s="6">
        <v>1429.4602689358053</v>
      </c>
      <c r="AD386" s="6">
        <v>999.96697740625984</v>
      </c>
      <c r="AE386" s="6">
        <v>440.20982476790715</v>
      </c>
      <c r="AF386" s="6">
        <v>2657.8874559782462</v>
      </c>
      <c r="AG386" s="6">
        <v>428.28290008767124</v>
      </c>
      <c r="AH386" s="6">
        <v>1569.4317073534246</v>
      </c>
      <c r="AI386" s="6">
        <v>2641.8981081643833</v>
      </c>
      <c r="AJ386" s="6">
        <v>1210.061128241096</v>
      </c>
      <c r="AK386" s="6">
        <v>1585.0787404306011</v>
      </c>
      <c r="AL386" s="6">
        <v>1213.8849654614667</v>
      </c>
      <c r="AM386" s="6">
        <v>454.94464306904706</v>
      </c>
      <c r="AN386" s="6">
        <v>2595.7654948854597</v>
      </c>
      <c r="AO386" s="6">
        <v>27686.276518332059</v>
      </c>
      <c r="AP386" s="6">
        <v>12570.237662092786</v>
      </c>
      <c r="AQ386" s="6">
        <v>15116.038856239271</v>
      </c>
      <c r="AR386" s="6">
        <v>2694.92139583479</v>
      </c>
      <c r="AS386" s="6">
        <v>1845.7539197390463</v>
      </c>
      <c r="AT386" s="6">
        <v>1805.5277533169019</v>
      </c>
      <c r="AU386" s="6">
        <v>1936.7457891992585</v>
      </c>
      <c r="AV386" s="6">
        <v>8282.9488580899961</v>
      </c>
      <c r="AW386" s="6">
        <v>6833.0899981492767</v>
      </c>
      <c r="AX386" s="27">
        <v>4.0006195726027398</v>
      </c>
      <c r="AY386" s="27">
        <v>4.411030123287671</v>
      </c>
      <c r="AZ386">
        <v>318</v>
      </c>
      <c r="BA386" s="9">
        <v>11</v>
      </c>
      <c r="BB386" s="4">
        <v>138</v>
      </c>
      <c r="BC386" s="9">
        <v>9</v>
      </c>
      <c r="BD386" s="9">
        <v>7</v>
      </c>
      <c r="BE386" s="4">
        <v>180</v>
      </c>
      <c r="BF386" s="9">
        <v>11</v>
      </c>
      <c r="BG386" s="9">
        <v>16</v>
      </c>
      <c r="BH386" s="24">
        <v>747.44257878512451</v>
      </c>
      <c r="BI386" s="24">
        <v>430.44556066649585</v>
      </c>
      <c r="BJ386" s="9">
        <v>13</v>
      </c>
      <c r="BK386" s="30">
        <v>34.98791301369863</v>
      </c>
      <c r="BL386" s="15">
        <v>4.5405541106849316</v>
      </c>
      <c r="BM386" s="15">
        <v>7109.9033746698051</v>
      </c>
      <c r="BN386" s="36">
        <v>119</v>
      </c>
      <c r="BO386" s="9">
        <v>0</v>
      </c>
      <c r="BP386" s="20">
        <v>2.1260540487923696</v>
      </c>
      <c r="BQ386" s="20">
        <v>127.0255366070527</v>
      </c>
    </row>
    <row r="387" spans="1:69" x14ac:dyDescent="0.25">
      <c r="A387" s="43">
        <v>40797</v>
      </c>
      <c r="B387" s="17">
        <v>2011</v>
      </c>
      <c r="C387" s="4">
        <v>9</v>
      </c>
      <c r="D387" s="4">
        <v>1</v>
      </c>
      <c r="E387" s="5">
        <v>0.78</v>
      </c>
      <c r="F387" s="5">
        <v>0.76</v>
      </c>
      <c r="G387" s="10">
        <v>1.1123287671232882</v>
      </c>
      <c r="H387" s="17">
        <v>151</v>
      </c>
      <c r="I387" s="9">
        <v>236</v>
      </c>
      <c r="J387" s="14">
        <v>1.5629139072847682</v>
      </c>
      <c r="K387" s="5">
        <v>0.52444444444444449</v>
      </c>
      <c r="L387" s="21">
        <v>95.416692190510759</v>
      </c>
      <c r="M387" s="9">
        <v>40</v>
      </c>
      <c r="N387" s="9">
        <v>50</v>
      </c>
      <c r="O387" s="9">
        <v>22</v>
      </c>
      <c r="P387" s="9">
        <v>63</v>
      </c>
      <c r="Q387" s="20">
        <v>39.80159526575342</v>
      </c>
      <c r="R387" s="20">
        <v>44.392254075616435</v>
      </c>
      <c r="S387" s="20">
        <v>18.318499932681021</v>
      </c>
      <c r="T387" s="6">
        <v>14407.920520767124</v>
      </c>
      <c r="U387" s="6">
        <v>1648.1515106630136</v>
      </c>
      <c r="V387" s="6">
        <v>2635.3619724372165</v>
      </c>
      <c r="W387" s="6">
        <v>2822.4611076821916</v>
      </c>
      <c r="X387" s="6">
        <v>1236.0583689005589</v>
      </c>
      <c r="Y387" s="6">
        <v>9362.1905824101705</v>
      </c>
      <c r="Z387" s="6">
        <v>3582.1435739178078</v>
      </c>
      <c r="AA387" s="6">
        <v>976.62958966356155</v>
      </c>
      <c r="AB387" s="6">
        <v>1154.0654957589043</v>
      </c>
      <c r="AC387" s="6">
        <v>1509.2969109701346</v>
      </c>
      <c r="AD387" s="6">
        <v>1064.5838247288073</v>
      </c>
      <c r="AE387" s="6">
        <v>453.89985249686424</v>
      </c>
      <c r="AF387" s="6">
        <v>2685.0580711444668</v>
      </c>
      <c r="AG387" s="6">
        <v>407.8926574027397</v>
      </c>
      <c r="AH387" s="6">
        <v>1489.0049564054796</v>
      </c>
      <c r="AI387" s="6">
        <v>2540.8800210410959</v>
      </c>
      <c r="AJ387" s="6">
        <v>1139.4233729753423</v>
      </c>
      <c r="AK387" s="6">
        <v>1671.84077116701</v>
      </c>
      <c r="AL387" s="6">
        <v>1123.9550974444928</v>
      </c>
      <c r="AM387" s="6">
        <v>465.25667797807927</v>
      </c>
      <c r="AN387" s="6">
        <v>2316.148461235076</v>
      </c>
      <c r="AO387" s="6">
        <v>27346.111698595065</v>
      </c>
      <c r="AP387" s="6">
        <v>12982.714583805355</v>
      </c>
      <c r="AQ387" s="6">
        <v>14363.397114789714</v>
      </c>
      <c r="AR387" s="6">
        <v>2719.9631193189553</v>
      </c>
      <c r="AS387" s="6">
        <v>1962.5999516336012</v>
      </c>
      <c r="AT387" s="6">
        <v>1864.3364562684319</v>
      </c>
      <c r="AU387" s="6">
        <v>1933.2660881724437</v>
      </c>
      <c r="AV387" s="6">
        <v>8480.1656153934327</v>
      </c>
      <c r="AW387" s="6">
        <v>5883.2314993962773</v>
      </c>
      <c r="AX387" s="27">
        <v>4.2446112657534245</v>
      </c>
      <c r="AY387" s="27">
        <v>4.3842187397260268</v>
      </c>
      <c r="AZ387">
        <v>326</v>
      </c>
      <c r="BA387" s="9">
        <v>12</v>
      </c>
      <c r="BB387" s="4">
        <v>151</v>
      </c>
      <c r="BC387" s="9">
        <v>9</v>
      </c>
      <c r="BD387" s="9">
        <v>7</v>
      </c>
      <c r="BE387" s="4">
        <v>175</v>
      </c>
      <c r="BF387" s="9">
        <v>11</v>
      </c>
      <c r="BG387" s="9">
        <v>15</v>
      </c>
      <c r="BH387" s="24">
        <v>709.28545155178449</v>
      </c>
      <c r="BI387" s="24">
        <v>449.84168738909113</v>
      </c>
      <c r="BJ387" s="9">
        <v>16</v>
      </c>
      <c r="BK387" s="30">
        <v>34.325723561643841</v>
      </c>
      <c r="BL387" s="15">
        <v>4.1874577139726021</v>
      </c>
      <c r="BM387" s="15">
        <v>7186.9705253106558</v>
      </c>
      <c r="BN387" s="36">
        <v>119</v>
      </c>
      <c r="BO387" s="9">
        <v>0</v>
      </c>
      <c r="BP387" s="20">
        <v>1.9985329095486806</v>
      </c>
      <c r="BQ387" s="20">
        <v>120.70081609066986</v>
      </c>
    </row>
    <row r="388" spans="1:69" x14ac:dyDescent="0.25">
      <c r="A388" s="43">
        <v>40796</v>
      </c>
      <c r="B388" s="17">
        <v>2011</v>
      </c>
      <c r="C388" s="4">
        <v>9</v>
      </c>
      <c r="D388" s="4">
        <v>7</v>
      </c>
      <c r="E388" s="5">
        <v>0.78</v>
      </c>
      <c r="F388" s="5">
        <v>0.96666666666666667</v>
      </c>
      <c r="G388" s="10">
        <v>1.1095890410958908</v>
      </c>
      <c r="H388" s="17">
        <v>181</v>
      </c>
      <c r="I388" s="9">
        <v>326</v>
      </c>
      <c r="J388" s="14">
        <v>1.8011049723756907</v>
      </c>
      <c r="K388" s="5">
        <v>0.72444444444444445</v>
      </c>
      <c r="L388" s="21">
        <v>103.71915576477711</v>
      </c>
      <c r="M388" s="9">
        <v>61</v>
      </c>
      <c r="N388" s="9">
        <v>73</v>
      </c>
      <c r="O388" s="9">
        <v>29</v>
      </c>
      <c r="P388" s="9">
        <v>87</v>
      </c>
      <c r="Q388" s="20">
        <v>36.033820453894904</v>
      </c>
      <c r="R388" s="20">
        <v>48.361866240906949</v>
      </c>
      <c r="S388" s="20">
        <v>18.411743920642419</v>
      </c>
      <c r="T388" s="6">
        <v>18773.167193424659</v>
      </c>
      <c r="U388" s="6">
        <v>2038.1244890410962</v>
      </c>
      <c r="V388" s="6">
        <v>3246.0481846356165</v>
      </c>
      <c r="W388" s="6">
        <v>2742.7934317808217</v>
      </c>
      <c r="X388" s="6">
        <v>1562.5291742334248</v>
      </c>
      <c r="Y388" s="6">
        <v>13259.920891815893</v>
      </c>
      <c r="Z388" s="6">
        <v>4828.5319408219175</v>
      </c>
      <c r="AA388" s="6">
        <v>1402.4941209863016</v>
      </c>
      <c r="AB388" s="6">
        <v>1601.8217210958906</v>
      </c>
      <c r="AC388" s="6">
        <v>1945.3284399843537</v>
      </c>
      <c r="AD388" s="6">
        <v>1028.0591570874903</v>
      </c>
      <c r="AE388" s="6">
        <v>586.81584964492026</v>
      </c>
      <c r="AF388" s="6">
        <v>4272.6443361873444</v>
      </c>
      <c r="AG388" s="6">
        <v>585.51153189041099</v>
      </c>
      <c r="AH388" s="6">
        <v>2226.994493369863</v>
      </c>
      <c r="AI388" s="6">
        <v>3694.6798704109588</v>
      </c>
      <c r="AJ388" s="6">
        <v>1555.8073301917809</v>
      </c>
      <c r="AK388" s="6">
        <v>2142.92068324706</v>
      </c>
      <c r="AL388" s="6">
        <v>1233.3366072307738</v>
      </c>
      <c r="AM388" s="6">
        <v>640.6444698529408</v>
      </c>
      <c r="AN388" s="6">
        <v>4046.0914655322399</v>
      </c>
      <c r="AO388" s="6">
        <v>36707.13269123288</v>
      </c>
      <c r="AP388" s="6">
        <v>15128.475997697404</v>
      </c>
      <c r="AQ388" s="6">
        <v>21578.656693535479</v>
      </c>
      <c r="AR388" s="6">
        <v>2779.9809574306973</v>
      </c>
      <c r="AS388" s="6">
        <v>2340.8068910953102</v>
      </c>
      <c r="AT388" s="6">
        <v>1987.833537391673</v>
      </c>
      <c r="AU388" s="6">
        <v>2157.0591018901432</v>
      </c>
      <c r="AV388" s="6">
        <v>9265.6804878078237</v>
      </c>
      <c r="AW388" s="6">
        <v>12312.976205727655</v>
      </c>
      <c r="AX388" s="27">
        <v>3.9590492054794519</v>
      </c>
      <c r="AY388" s="27">
        <v>4.4678929109589038</v>
      </c>
      <c r="AZ388">
        <v>431</v>
      </c>
      <c r="BA388" s="9">
        <v>16</v>
      </c>
      <c r="BB388" s="4">
        <v>181</v>
      </c>
      <c r="BC388" s="9">
        <v>13</v>
      </c>
      <c r="BD388" s="9">
        <v>8</v>
      </c>
      <c r="BE388" s="4">
        <v>250</v>
      </c>
      <c r="BF388" s="9">
        <v>15</v>
      </c>
      <c r="BG388" s="9">
        <v>22</v>
      </c>
      <c r="BH388" s="24">
        <v>876.12589283782938</v>
      </c>
      <c r="BI388" s="24">
        <v>526.91011011408102</v>
      </c>
      <c r="BJ388" s="9">
        <v>18</v>
      </c>
      <c r="BK388" s="30">
        <v>34.69660130136986</v>
      </c>
      <c r="BL388" s="15">
        <v>4.1916791123287664</v>
      </c>
      <c r="BM388" s="15">
        <v>7228.1739620436438</v>
      </c>
      <c r="BN388" s="36">
        <v>119</v>
      </c>
      <c r="BO388" s="9">
        <v>1</v>
      </c>
      <c r="BP388" s="20">
        <v>2.9853538122973564</v>
      </c>
      <c r="BQ388" s="20">
        <v>181.33324952550822</v>
      </c>
    </row>
    <row r="389" spans="1:69" x14ac:dyDescent="0.25">
      <c r="A389" s="43">
        <v>40795</v>
      </c>
      <c r="B389" s="17">
        <v>2011</v>
      </c>
      <c r="C389" s="4">
        <v>9</v>
      </c>
      <c r="D389" s="4">
        <v>6</v>
      </c>
      <c r="E389" s="5">
        <v>0.78</v>
      </c>
      <c r="F389" s="5">
        <v>1</v>
      </c>
      <c r="G389" s="10">
        <v>1.1068493150684935</v>
      </c>
      <c r="H389" s="17">
        <v>196</v>
      </c>
      <c r="I389" s="9">
        <v>329</v>
      </c>
      <c r="J389" s="14">
        <v>1.6785714285714286</v>
      </c>
      <c r="K389" s="5">
        <v>0.73111111111111116</v>
      </c>
      <c r="L389" s="21">
        <v>97.004077875314522</v>
      </c>
      <c r="M389" s="9">
        <v>61</v>
      </c>
      <c r="N389" s="9">
        <v>71</v>
      </c>
      <c r="O389" s="9">
        <v>29</v>
      </c>
      <c r="P389" s="9">
        <v>92</v>
      </c>
      <c r="Q389" s="20">
        <v>35.746494889165625</v>
      </c>
      <c r="R389" s="20">
        <v>50.714626778119978</v>
      </c>
      <c r="S389" s="20">
        <v>16.472465158534842</v>
      </c>
      <c r="T389" s="6">
        <v>19012.799263561647</v>
      </c>
      <c r="U389" s="6">
        <v>2240.8255430136987</v>
      </c>
      <c r="V389" s="6">
        <v>3188.5257091857534</v>
      </c>
      <c r="W389" s="6">
        <v>2839.346173282192</v>
      </c>
      <c r="X389" s="6">
        <v>1613.1054731572601</v>
      </c>
      <c r="Y389" s="6">
        <v>13612.64745095014</v>
      </c>
      <c r="Z389" s="6">
        <v>4718.5373253698626</v>
      </c>
      <c r="AA389" s="6">
        <v>1470.7241765654794</v>
      </c>
      <c r="AB389" s="6">
        <v>1515.4667945852054</v>
      </c>
      <c r="AC389" s="6">
        <v>1994.1805508214857</v>
      </c>
      <c r="AD389" s="6">
        <v>1062.4351830566843</v>
      </c>
      <c r="AE389" s="6">
        <v>598.48821832044916</v>
      </c>
      <c r="AF389" s="6">
        <v>4049.6243443219273</v>
      </c>
      <c r="AG389" s="6">
        <v>595.60120740821912</v>
      </c>
      <c r="AH389" s="6">
        <v>2223.3788416000002</v>
      </c>
      <c r="AI389" s="6">
        <v>3721.2608436164392</v>
      </c>
      <c r="AJ389" s="6">
        <v>1718.3803907506847</v>
      </c>
      <c r="AK389" s="6">
        <v>2040.0544475731012</v>
      </c>
      <c r="AL389" s="6">
        <v>1224.783526081125</v>
      </c>
      <c r="AM389" s="6">
        <v>642.5329548329139</v>
      </c>
      <c r="AN389" s="6">
        <v>4351.2503548882032</v>
      </c>
      <c r="AO389" s="6">
        <v>37216.974386471244</v>
      </c>
      <c r="AP389" s="6">
        <v>15203.452236310966</v>
      </c>
      <c r="AQ389" s="6">
        <v>22013.522150160272</v>
      </c>
      <c r="AR389" s="6">
        <v>2801.998582996031</v>
      </c>
      <c r="AS389" s="6">
        <v>2287.1413638200565</v>
      </c>
      <c r="AT389" s="6">
        <v>2024.1691581659916</v>
      </c>
      <c r="AU389" s="6">
        <v>2151.9755366953445</v>
      </c>
      <c r="AV389" s="6">
        <v>9265.2846416774228</v>
      </c>
      <c r="AW389" s="6">
        <v>12748.237508482856</v>
      </c>
      <c r="AX389" s="27">
        <v>4.1948485479452051</v>
      </c>
      <c r="AY389" s="27">
        <v>4.2731597534246575</v>
      </c>
      <c r="AZ389">
        <v>449</v>
      </c>
      <c r="BA389" s="9">
        <v>15</v>
      </c>
      <c r="BB389" s="4">
        <v>196</v>
      </c>
      <c r="BC389" s="9">
        <v>13</v>
      </c>
      <c r="BD389" s="9">
        <v>9</v>
      </c>
      <c r="BE389" s="4">
        <v>253</v>
      </c>
      <c r="BF389" s="9">
        <v>15</v>
      </c>
      <c r="BG389" s="9">
        <v>22</v>
      </c>
      <c r="BH389" s="24">
        <v>857.66072359058421</v>
      </c>
      <c r="BI389" s="24">
        <v>534.54089419505499</v>
      </c>
      <c r="BJ389" s="9">
        <v>18</v>
      </c>
      <c r="BK389" s="30">
        <v>34.667559452054796</v>
      </c>
      <c r="BL389" s="15">
        <v>4.4747554871232875</v>
      </c>
      <c r="BM389" s="15">
        <v>7368.1637488168271</v>
      </c>
      <c r="BN389" s="36">
        <v>119</v>
      </c>
      <c r="BO389" s="9">
        <v>0</v>
      </c>
      <c r="BP389" s="20">
        <v>2.9876537629467292</v>
      </c>
      <c r="BQ389" s="20">
        <v>184.9875810937838</v>
      </c>
    </row>
    <row r="390" spans="1:69" x14ac:dyDescent="0.25">
      <c r="A390" s="43">
        <v>40794</v>
      </c>
      <c r="B390" s="17">
        <v>2011</v>
      </c>
      <c r="C390" s="4">
        <v>9</v>
      </c>
      <c r="D390" s="4">
        <v>5</v>
      </c>
      <c r="E390" s="5">
        <v>0.78</v>
      </c>
      <c r="F390" s="5">
        <v>0.88</v>
      </c>
      <c r="G390" s="10">
        <v>1.1041095890410961</v>
      </c>
      <c r="H390" s="17">
        <v>168</v>
      </c>
      <c r="I390" s="9">
        <v>283</v>
      </c>
      <c r="J390" s="14">
        <v>1.6845238095238095</v>
      </c>
      <c r="K390" s="5">
        <v>0.62888888888888894</v>
      </c>
      <c r="L390" s="21">
        <v>104.04035598904109</v>
      </c>
      <c r="M390" s="9">
        <v>49</v>
      </c>
      <c r="N390" s="9">
        <v>65</v>
      </c>
      <c r="O390" s="9">
        <v>26</v>
      </c>
      <c r="P390" s="9">
        <v>80</v>
      </c>
      <c r="Q390" s="20">
        <v>34.47482739726027</v>
      </c>
      <c r="R390" s="20">
        <v>45.07625355060064</v>
      </c>
      <c r="S390" s="20">
        <v>17.038998754520545</v>
      </c>
      <c r="T390" s="6">
        <v>17478.779806158902</v>
      </c>
      <c r="U390" s="6">
        <v>1822.9007258301374</v>
      </c>
      <c r="V390" s="6">
        <v>2861.5893641019616</v>
      </c>
      <c r="W390" s="6">
        <v>2921.6826416219183</v>
      </c>
      <c r="X390" s="6">
        <v>1491.571087472219</v>
      </c>
      <c r="Y390" s="6">
        <v>12026.837438792942</v>
      </c>
      <c r="Z390" s="6">
        <v>3930.1303232876708</v>
      </c>
      <c r="AA390" s="6">
        <v>1171.9825923156166</v>
      </c>
      <c r="AB390" s="6">
        <v>1363.1199003616437</v>
      </c>
      <c r="AC390" s="6">
        <v>1785.349114460616</v>
      </c>
      <c r="AD390" s="6">
        <v>991.50714001891333</v>
      </c>
      <c r="AE390" s="6">
        <v>542.85368233863528</v>
      </c>
      <c r="AF390" s="6">
        <v>3145.5228791467666</v>
      </c>
      <c r="AG390" s="6">
        <v>497.73035776438365</v>
      </c>
      <c r="AH390" s="6">
        <v>1910.4879495013695</v>
      </c>
      <c r="AI390" s="6">
        <v>3109.6024803287669</v>
      </c>
      <c r="AJ390" s="6">
        <v>1384.3514690630138</v>
      </c>
      <c r="AK390" s="6">
        <v>1967.640922284269</v>
      </c>
      <c r="AL390" s="6">
        <v>1134.91647615641</v>
      </c>
      <c r="AM390" s="6">
        <v>563.21754521734613</v>
      </c>
      <c r="AN390" s="6">
        <v>3236.3973129995093</v>
      </c>
      <c r="AO390" s="6">
        <v>32669.085604611504</v>
      </c>
      <c r="AP390" s="6">
        <v>14260.327973672289</v>
      </c>
      <c r="AQ390" s="6">
        <v>18408.757630939217</v>
      </c>
      <c r="AR390" s="6">
        <v>2763.0079670568562</v>
      </c>
      <c r="AS390" s="6">
        <v>2149.2231070071666</v>
      </c>
      <c r="AT390" s="6">
        <v>1964.0388278269577</v>
      </c>
      <c r="AU390" s="6">
        <v>2050.8205337061859</v>
      </c>
      <c r="AV390" s="6">
        <v>8927.0904355971652</v>
      </c>
      <c r="AW390" s="6">
        <v>9481.6671953420519</v>
      </c>
      <c r="AX390" s="27">
        <v>4.2432752219178083</v>
      </c>
      <c r="AY390" s="27">
        <v>4.449622623287671</v>
      </c>
      <c r="AZ390">
        <v>388</v>
      </c>
      <c r="BA390" s="9">
        <v>14</v>
      </c>
      <c r="BB390" s="4">
        <v>168</v>
      </c>
      <c r="BC390" s="9">
        <v>11</v>
      </c>
      <c r="BD390" s="9">
        <v>8</v>
      </c>
      <c r="BE390" s="4">
        <v>220</v>
      </c>
      <c r="BF390" s="9">
        <v>14</v>
      </c>
      <c r="BG390" s="9">
        <v>20</v>
      </c>
      <c r="BH390" s="24">
        <v>822.75011173051121</v>
      </c>
      <c r="BI390" s="24">
        <v>513.04608114462553</v>
      </c>
      <c r="BJ390" s="9">
        <v>15</v>
      </c>
      <c r="BK390" s="30">
        <v>32.004782465753422</v>
      </c>
      <c r="BL390" s="15">
        <v>4.3787569150684922</v>
      </c>
      <c r="BM390" s="15">
        <v>7258.5126314427271</v>
      </c>
      <c r="BN390" s="36">
        <v>119</v>
      </c>
      <c r="BO390" s="9">
        <v>0</v>
      </c>
      <c r="BP390" s="20">
        <v>2.5361611346097814</v>
      </c>
      <c r="BQ390" s="20">
        <v>154.69544227680015</v>
      </c>
    </row>
    <row r="391" spans="1:69" x14ac:dyDescent="0.25">
      <c r="A391" s="43">
        <v>40793</v>
      </c>
      <c r="B391" s="17">
        <v>2011</v>
      </c>
      <c r="C391" s="4">
        <v>9</v>
      </c>
      <c r="D391" s="4">
        <v>4</v>
      </c>
      <c r="E391" s="5">
        <v>0.78</v>
      </c>
      <c r="F391" s="5">
        <v>0.84</v>
      </c>
      <c r="G391" s="10">
        <v>1.1013698630136988</v>
      </c>
      <c r="H391" s="17">
        <v>161</v>
      </c>
      <c r="I391" s="9">
        <v>256</v>
      </c>
      <c r="J391" s="14">
        <v>1.5900621118012421</v>
      </c>
      <c r="K391" s="5">
        <v>0.56888888888888889</v>
      </c>
      <c r="L391" s="21">
        <v>96.356324326384751</v>
      </c>
      <c r="M391" s="9">
        <v>44</v>
      </c>
      <c r="N391" s="9">
        <v>56</v>
      </c>
      <c r="O391" s="9">
        <v>22</v>
      </c>
      <c r="P391" s="9">
        <v>69</v>
      </c>
      <c r="Q391" s="20">
        <v>35.735072263013706</v>
      </c>
      <c r="R391" s="20">
        <v>48.486178010062275</v>
      </c>
      <c r="S391" s="20">
        <v>18.242073993377012</v>
      </c>
      <c r="T391" s="6">
        <v>15513.368216547946</v>
      </c>
      <c r="U391" s="6">
        <v>1790.1409583342465</v>
      </c>
      <c r="V391" s="6">
        <v>2815.3997898008547</v>
      </c>
      <c r="W391" s="6">
        <v>2739.7064242849315</v>
      </c>
      <c r="X391" s="6">
        <v>1449.0536098254904</v>
      </c>
      <c r="Y391" s="6">
        <v>10299.349350970917</v>
      </c>
      <c r="Z391" s="6">
        <v>3573.5072263013703</v>
      </c>
      <c r="AA391" s="6">
        <v>1066.69591622137</v>
      </c>
      <c r="AB391" s="6">
        <v>1258.7031055430139</v>
      </c>
      <c r="AC391" s="6">
        <v>1704.2536626811045</v>
      </c>
      <c r="AD391" s="6">
        <v>1036.307835786728</v>
      </c>
      <c r="AE391" s="6">
        <v>536.20054855635192</v>
      </c>
      <c r="AF391" s="6">
        <v>2622.1442010415699</v>
      </c>
      <c r="AG391" s="6">
        <v>465.29511031232869</v>
      </c>
      <c r="AH391" s="6">
        <v>1775.4687235506849</v>
      </c>
      <c r="AI391" s="6">
        <v>2918.1899397260268</v>
      </c>
      <c r="AJ391" s="6">
        <v>1239.3147574356165</v>
      </c>
      <c r="AK391" s="6">
        <v>1847.7835998841383</v>
      </c>
      <c r="AL391" s="6">
        <v>1198.2635973444023</v>
      </c>
      <c r="AM391" s="6">
        <v>537.09790693986167</v>
      </c>
      <c r="AN391" s="6">
        <v>2815.1234268562548</v>
      </c>
      <c r="AO391" s="6">
        <v>29600.68395397261</v>
      </c>
      <c r="AP391" s="6">
        <v>13864.066975103866</v>
      </c>
      <c r="AQ391" s="6">
        <v>15736.616978868742</v>
      </c>
      <c r="AR391" s="6">
        <v>2741.0049894524695</v>
      </c>
      <c r="AS391" s="6">
        <v>2006.970006010069</v>
      </c>
      <c r="AT391" s="6">
        <v>1930.0916234137417</v>
      </c>
      <c r="AU391" s="6">
        <v>2021.7732691424187</v>
      </c>
      <c r="AV391" s="6">
        <v>8699.8398880186996</v>
      </c>
      <c r="AW391" s="6">
        <v>7036.7770908500443</v>
      </c>
      <c r="AX391" s="27">
        <v>4.1980399232876708</v>
      </c>
      <c r="AY391" s="27">
        <v>4.568622767123288</v>
      </c>
      <c r="AZ391">
        <v>352</v>
      </c>
      <c r="BA391" s="9">
        <v>12</v>
      </c>
      <c r="BB391" s="4">
        <v>161</v>
      </c>
      <c r="BC391" s="9">
        <v>12</v>
      </c>
      <c r="BD391" s="9">
        <v>8</v>
      </c>
      <c r="BE391" s="4">
        <v>191</v>
      </c>
      <c r="BF391" s="9">
        <v>13</v>
      </c>
      <c r="BG391" s="9">
        <v>16</v>
      </c>
      <c r="BH391" s="24">
        <v>870.08196570326436</v>
      </c>
      <c r="BI391" s="24">
        <v>497.5188448361327</v>
      </c>
      <c r="BJ391" s="9">
        <v>16</v>
      </c>
      <c r="BK391" s="30">
        <v>34.476081260273972</v>
      </c>
      <c r="BL391" s="15">
        <v>4.3045487167123282</v>
      </c>
      <c r="BM391" s="15">
        <v>7167.0818489780377</v>
      </c>
      <c r="BN391" s="36">
        <v>119</v>
      </c>
      <c r="BO391" s="9">
        <v>0</v>
      </c>
      <c r="BP391" s="20">
        <v>2.1956798192715832</v>
      </c>
      <c r="BQ391" s="20">
        <v>132.24047881402305</v>
      </c>
    </row>
    <row r="392" spans="1:69" x14ac:dyDescent="0.25">
      <c r="A392" s="43">
        <v>40792</v>
      </c>
      <c r="B392" s="17">
        <v>2011</v>
      </c>
      <c r="C392" s="4">
        <v>9</v>
      </c>
      <c r="D392" s="4">
        <v>3</v>
      </c>
      <c r="E392" s="5">
        <v>0.78</v>
      </c>
      <c r="F392" s="5">
        <v>0.73333333333333339</v>
      </c>
      <c r="G392" s="10">
        <v>1.0986301369863014</v>
      </c>
      <c r="H392" s="17">
        <v>146</v>
      </c>
      <c r="I392" s="9">
        <v>238</v>
      </c>
      <c r="J392" s="14">
        <v>1.6301369863013699</v>
      </c>
      <c r="K392" s="5">
        <v>0.52888888888888885</v>
      </c>
      <c r="L392" s="21">
        <v>96.543678606868085</v>
      </c>
      <c r="M392" s="9">
        <v>42</v>
      </c>
      <c r="N392" s="9">
        <v>49</v>
      </c>
      <c r="O392" s="9">
        <v>21</v>
      </c>
      <c r="P392" s="9">
        <v>61</v>
      </c>
      <c r="Q392" s="20">
        <v>38.415577492096936</v>
      </c>
      <c r="R392" s="20">
        <v>47.316524133698621</v>
      </c>
      <c r="S392" s="20">
        <v>18.377694570599594</v>
      </c>
      <c r="T392" s="6">
        <v>14095.377076602741</v>
      </c>
      <c r="U392" s="6">
        <v>1498.2939008219178</v>
      </c>
      <c r="V392" s="6">
        <v>2540.8783332927123</v>
      </c>
      <c r="W392" s="6">
        <v>2921.5086533260278</v>
      </c>
      <c r="X392" s="6">
        <v>1276.096724430904</v>
      </c>
      <c r="Y392" s="6">
        <v>8855.1872663750146</v>
      </c>
      <c r="Z392" s="6">
        <v>3495.8175517808213</v>
      </c>
      <c r="AA392" s="6">
        <v>993.64700680767112</v>
      </c>
      <c r="AB392" s="6">
        <v>1121.0393688065753</v>
      </c>
      <c r="AC392" s="6">
        <v>1505.7805313738045</v>
      </c>
      <c r="AD392" s="6">
        <v>1019.5964636873088</v>
      </c>
      <c r="AE392" s="6">
        <v>432.63093029680221</v>
      </c>
      <c r="AF392" s="6">
        <v>2652.4960020371527</v>
      </c>
      <c r="AG392" s="6">
        <v>415.21959912328765</v>
      </c>
      <c r="AH392" s="6">
        <v>1614.3114808109592</v>
      </c>
      <c r="AI392" s="6">
        <v>2630.8815641643832</v>
      </c>
      <c r="AJ392" s="6">
        <v>1169.9435456876711</v>
      </c>
      <c r="AK392" s="6">
        <v>1555.3562928420479</v>
      </c>
      <c r="AL392" s="6">
        <v>1188.5469785447585</v>
      </c>
      <c r="AM392" s="6">
        <v>468.90536662923546</v>
      </c>
      <c r="AN392" s="6">
        <v>2617.5475517702589</v>
      </c>
      <c r="AO392" s="6">
        <v>27034.531094606031</v>
      </c>
      <c r="AP392" s="6">
        <v>12909.300274423598</v>
      </c>
      <c r="AQ392" s="6">
        <v>14125.230820182427</v>
      </c>
      <c r="AR392" s="6">
        <v>2687.6175649590946</v>
      </c>
      <c r="AS392" s="6">
        <v>1833.6246389424202</v>
      </c>
      <c r="AT392" s="6">
        <v>1824.6042164687051</v>
      </c>
      <c r="AU392" s="6">
        <v>1947.7833032776107</v>
      </c>
      <c r="AV392" s="6">
        <v>8293.6297236478313</v>
      </c>
      <c r="AW392" s="6">
        <v>5831.6010965346013</v>
      </c>
      <c r="AX392" s="27">
        <v>4.1935278904109587</v>
      </c>
      <c r="AY392" s="27">
        <v>4.5506458219178088</v>
      </c>
      <c r="AZ392">
        <v>319</v>
      </c>
      <c r="BA392" s="9">
        <v>11</v>
      </c>
      <c r="BB392" s="4">
        <v>146</v>
      </c>
      <c r="BC392" s="9">
        <v>11</v>
      </c>
      <c r="BD392" s="9">
        <v>7</v>
      </c>
      <c r="BE392" s="4">
        <v>173</v>
      </c>
      <c r="BF392" s="9">
        <v>10</v>
      </c>
      <c r="BG392" s="9">
        <v>15</v>
      </c>
      <c r="BH392" s="24">
        <v>830.77196437598343</v>
      </c>
      <c r="BI392" s="24">
        <v>427.45779268177967</v>
      </c>
      <c r="BJ392" s="9">
        <v>13</v>
      </c>
      <c r="BK392" s="30">
        <v>34.046839438356166</v>
      </c>
      <c r="BL392" s="15">
        <v>4.3261924898630131</v>
      </c>
      <c r="BM392" s="15">
        <v>7279.7461475253704</v>
      </c>
      <c r="BN392" s="36">
        <v>119</v>
      </c>
      <c r="BO392" s="9">
        <v>0</v>
      </c>
      <c r="BP392" s="20">
        <v>1.940346618402905</v>
      </c>
      <c r="BQ392" s="20">
        <v>118.69941865699519</v>
      </c>
    </row>
    <row r="393" spans="1:69" x14ac:dyDescent="0.25">
      <c r="A393" s="43">
        <v>40791</v>
      </c>
      <c r="B393" s="17">
        <v>2011</v>
      </c>
      <c r="C393" s="4">
        <v>9</v>
      </c>
      <c r="D393" s="4">
        <v>2</v>
      </c>
      <c r="E393" s="5">
        <v>0.78</v>
      </c>
      <c r="F393" s="5">
        <v>0.73333333333333339</v>
      </c>
      <c r="G393" s="10">
        <v>1.095890410958904</v>
      </c>
      <c r="H393" s="17">
        <v>142</v>
      </c>
      <c r="I393" s="9">
        <v>215</v>
      </c>
      <c r="J393" s="14">
        <v>1.5140845070422535</v>
      </c>
      <c r="K393" s="5">
        <v>0.4777777777777778</v>
      </c>
      <c r="L393" s="21">
        <v>95.360997105923232</v>
      </c>
      <c r="M393" s="9">
        <v>38</v>
      </c>
      <c r="N393" s="9">
        <v>46</v>
      </c>
      <c r="O393" s="9">
        <v>19</v>
      </c>
      <c r="P393" s="9">
        <v>56</v>
      </c>
      <c r="Q393" s="20">
        <v>36.431602739726024</v>
      </c>
      <c r="R393" s="20">
        <v>48.314140273972598</v>
      </c>
      <c r="S393" s="20">
        <v>17.677409288160465</v>
      </c>
      <c r="T393" s="6">
        <v>13541.261589041098</v>
      </c>
      <c r="U393" s="6">
        <v>1617.31981369863</v>
      </c>
      <c r="V393" s="6">
        <v>2401.9659695342471</v>
      </c>
      <c r="W393" s="6">
        <v>2861.7428120547943</v>
      </c>
      <c r="X393" s="6">
        <v>1172.0264579506847</v>
      </c>
      <c r="Y393" s="6">
        <v>8722.8461632000035</v>
      </c>
      <c r="Z393" s="6">
        <v>3060.2546301369862</v>
      </c>
      <c r="AA393" s="6">
        <v>917.9686652054794</v>
      </c>
      <c r="AB393" s="6">
        <v>989.93492013698608</v>
      </c>
      <c r="AC393" s="6">
        <v>1470.0485822674138</v>
      </c>
      <c r="AD393" s="6">
        <v>1011.2260940063912</v>
      </c>
      <c r="AE393" s="6">
        <v>432.19123346160939</v>
      </c>
      <c r="AF393" s="6">
        <v>2054.6923057440372</v>
      </c>
      <c r="AG393" s="6">
        <v>379.31407397260273</v>
      </c>
      <c r="AH393" s="6">
        <v>1452.5056000000002</v>
      </c>
      <c r="AI393" s="6">
        <v>2355.0540410958902</v>
      </c>
      <c r="AJ393" s="6">
        <v>1067.543210958904</v>
      </c>
      <c r="AK393" s="6">
        <v>1519.4311232160462</v>
      </c>
      <c r="AL393" s="6">
        <v>1180.0126275602331</v>
      </c>
      <c r="AM393" s="6">
        <v>483.74311016044447</v>
      </c>
      <c r="AN393" s="6">
        <v>2071.2300650906727</v>
      </c>
      <c r="AO393" s="6">
        <v>25381.156544246584</v>
      </c>
      <c r="AP393" s="6">
        <v>12532.388010211866</v>
      </c>
      <c r="AQ393" s="6">
        <v>12848.768534034713</v>
      </c>
      <c r="AR393" s="6">
        <v>2678.7286944056696</v>
      </c>
      <c r="AS393" s="6">
        <v>1940.5693079107318</v>
      </c>
      <c r="AT393" s="6">
        <v>1818.766295319198</v>
      </c>
      <c r="AU393" s="6">
        <v>1943.8137356383545</v>
      </c>
      <c r="AV393" s="6">
        <v>8381.8780332739534</v>
      </c>
      <c r="AW393" s="6">
        <v>4466.8905007607646</v>
      </c>
      <c r="AX393" s="27">
        <v>4.0383912328767124</v>
      </c>
      <c r="AY393" s="27">
        <v>4.2941095890410956</v>
      </c>
      <c r="AZ393">
        <v>301</v>
      </c>
      <c r="BA393" s="9">
        <v>11</v>
      </c>
      <c r="BB393" s="4">
        <v>142</v>
      </c>
      <c r="BC393" s="9">
        <v>10</v>
      </c>
      <c r="BD393" s="9">
        <v>6</v>
      </c>
      <c r="BE393" s="4">
        <v>159</v>
      </c>
      <c r="BF393" s="9">
        <v>10</v>
      </c>
      <c r="BG393" s="9">
        <v>15</v>
      </c>
      <c r="BH393" s="24">
        <v>725.15326642701132</v>
      </c>
      <c r="BI393" s="24">
        <v>458.09212417223506</v>
      </c>
      <c r="BJ393" s="9">
        <v>13</v>
      </c>
      <c r="BK393" s="30">
        <v>32.616969863013701</v>
      </c>
      <c r="BL393" s="15">
        <v>4.4785312876712329</v>
      </c>
      <c r="BM393" s="15">
        <v>7195.9644891459538</v>
      </c>
      <c r="BN393" s="36">
        <v>119</v>
      </c>
      <c r="BO393" s="9">
        <v>0</v>
      </c>
      <c r="BP393" s="20">
        <v>1.7855519650514085</v>
      </c>
      <c r="BQ393" s="20">
        <v>107.97284482382112</v>
      </c>
    </row>
    <row r="394" spans="1:69" x14ac:dyDescent="0.25">
      <c r="A394" s="43">
        <v>40790</v>
      </c>
      <c r="B394" s="17">
        <v>2011</v>
      </c>
      <c r="C394" s="4">
        <v>9</v>
      </c>
      <c r="D394" s="4">
        <v>1</v>
      </c>
      <c r="E394" s="5">
        <v>0.78</v>
      </c>
      <c r="F394" s="5">
        <v>0.76</v>
      </c>
      <c r="G394" s="10">
        <v>1.0931506849315067</v>
      </c>
      <c r="H394" s="17">
        <v>144</v>
      </c>
      <c r="I394" s="9">
        <v>231</v>
      </c>
      <c r="J394" s="14">
        <v>1.6041666666666667</v>
      </c>
      <c r="K394" s="5">
        <v>0.51333333333333331</v>
      </c>
      <c r="L394" s="21">
        <v>101.22377784109591</v>
      </c>
      <c r="M394" s="9">
        <v>41</v>
      </c>
      <c r="N394" s="9">
        <v>49</v>
      </c>
      <c r="O394" s="9">
        <v>21</v>
      </c>
      <c r="P394" s="9">
        <v>59</v>
      </c>
      <c r="Q394" s="20">
        <v>36.641950480365296</v>
      </c>
      <c r="R394" s="20">
        <v>45.630031956164373</v>
      </c>
      <c r="S394" s="20">
        <v>19.319522672486652</v>
      </c>
      <c r="T394" s="6">
        <v>14576.22400911781</v>
      </c>
      <c r="U394" s="6">
        <v>1692.1689895232878</v>
      </c>
      <c r="V394" s="6">
        <v>2469.1746962824768</v>
      </c>
      <c r="W394" s="6">
        <v>2756.5122812054801</v>
      </c>
      <c r="X394" s="6">
        <v>1278.1349706681863</v>
      </c>
      <c r="Y394" s="6">
        <v>9764.5710504849558</v>
      </c>
      <c r="Z394" s="6">
        <v>3297.7755432328768</v>
      </c>
      <c r="AA394" s="6">
        <v>958.23067107945178</v>
      </c>
      <c r="AB394" s="6">
        <v>1139.8518376767124</v>
      </c>
      <c r="AC394" s="6">
        <v>1505.0133902211787</v>
      </c>
      <c r="AD394" s="6">
        <v>1009.1110415287013</v>
      </c>
      <c r="AE394" s="6">
        <v>450.71084454956116</v>
      </c>
      <c r="AF394" s="6">
        <v>2431.0227756896002</v>
      </c>
      <c r="AG394" s="6">
        <v>410.02091541369867</v>
      </c>
      <c r="AH394" s="6">
        <v>1464.2811989917809</v>
      </c>
      <c r="AI394" s="6">
        <v>2501.9887579726028</v>
      </c>
      <c r="AJ394" s="6">
        <v>1145.7105849863012</v>
      </c>
      <c r="AK394" s="6">
        <v>1662.066564750123</v>
      </c>
      <c r="AL394" s="6">
        <v>1134.9838669121348</v>
      </c>
      <c r="AM394" s="6">
        <v>459.08590082180723</v>
      </c>
      <c r="AN394" s="6">
        <v>2265.8651248803185</v>
      </c>
      <c r="AO394" s="6">
        <v>27186.252507994523</v>
      </c>
      <c r="AP394" s="6">
        <v>12724.793556939649</v>
      </c>
      <c r="AQ394" s="6">
        <v>14461.458951054874</v>
      </c>
      <c r="AR394" s="6">
        <v>2719.1936939010038</v>
      </c>
      <c r="AS394" s="6">
        <v>1884.6795595752594</v>
      </c>
      <c r="AT394" s="6">
        <v>1823.1877173024534</v>
      </c>
      <c r="AU394" s="6">
        <v>1956.2716158345818</v>
      </c>
      <c r="AV394" s="6">
        <v>8383.3325866132982</v>
      </c>
      <c r="AW394" s="6">
        <v>6078.1263644415758</v>
      </c>
      <c r="AX394" s="27">
        <v>3.8995691835616433</v>
      </c>
      <c r="AY394" s="27">
        <v>4.4881939178082186</v>
      </c>
      <c r="AZ394">
        <v>314</v>
      </c>
      <c r="BA394" s="9">
        <v>11</v>
      </c>
      <c r="BB394" s="4">
        <v>144</v>
      </c>
      <c r="BC394" s="9">
        <v>11</v>
      </c>
      <c r="BD394" s="9">
        <v>7</v>
      </c>
      <c r="BE394" s="4">
        <v>170</v>
      </c>
      <c r="BF394" s="9">
        <v>11</v>
      </c>
      <c r="BG394" s="9">
        <v>14</v>
      </c>
      <c r="BH394" s="24">
        <v>812.97774351951784</v>
      </c>
      <c r="BI394" s="24">
        <v>436.00518769109425</v>
      </c>
      <c r="BJ394" s="9">
        <v>13</v>
      </c>
      <c r="BK394" s="30">
        <v>32.887840904109588</v>
      </c>
      <c r="BL394" s="15">
        <v>4.2997732898630137</v>
      </c>
      <c r="BM394" s="15">
        <v>7075.9621447671198</v>
      </c>
      <c r="BN394" s="36">
        <v>119</v>
      </c>
      <c r="BO394" s="9">
        <v>0</v>
      </c>
      <c r="BP394" s="20">
        <v>2.0437445332787068</v>
      </c>
      <c r="BQ394" s="20">
        <v>121.5248651349149</v>
      </c>
    </row>
    <row r="395" spans="1:69" x14ac:dyDescent="0.25">
      <c r="A395" s="43">
        <v>40789</v>
      </c>
      <c r="B395" s="17">
        <v>2011</v>
      </c>
      <c r="C395" s="4">
        <v>9</v>
      </c>
      <c r="D395" s="4">
        <v>7</v>
      </c>
      <c r="E395" s="5">
        <v>0.78</v>
      </c>
      <c r="F395" s="5">
        <v>0.96666666666666667</v>
      </c>
      <c r="G395" s="10">
        <v>1.0904109589041093</v>
      </c>
      <c r="H395" s="17">
        <v>189</v>
      </c>
      <c r="I395" s="9">
        <v>327</v>
      </c>
      <c r="J395" s="14">
        <v>1.7301587301587302</v>
      </c>
      <c r="K395" s="5">
        <v>0.72666666666666668</v>
      </c>
      <c r="L395" s="21">
        <v>100.36127902587521</v>
      </c>
      <c r="M395" s="9">
        <v>57</v>
      </c>
      <c r="N395" s="9">
        <v>73</v>
      </c>
      <c r="O395" s="9">
        <v>29</v>
      </c>
      <c r="P395" s="9">
        <v>88</v>
      </c>
      <c r="Q395" s="20">
        <v>35.465056868282403</v>
      </c>
      <c r="R395" s="20">
        <v>49.448947167123279</v>
      </c>
      <c r="S395" s="20">
        <v>18.583143301569116</v>
      </c>
      <c r="T395" s="6">
        <v>18968.281735890414</v>
      </c>
      <c r="U395" s="6">
        <v>2065.2148001095889</v>
      </c>
      <c r="V395" s="6">
        <v>3160.0095161582472</v>
      </c>
      <c r="W395" s="6">
        <v>2764.9552371287668</v>
      </c>
      <c r="X395" s="6">
        <v>1599.9030086242192</v>
      </c>
      <c r="Y395" s="6">
        <v>13508.628774088771</v>
      </c>
      <c r="Z395" s="6">
        <v>4610.4573928767122</v>
      </c>
      <c r="AA395" s="6">
        <v>1434.019467846575</v>
      </c>
      <c r="AB395" s="6">
        <v>1635.3166105380822</v>
      </c>
      <c r="AC395" s="6">
        <v>1937.9204273461976</v>
      </c>
      <c r="AD395" s="6">
        <v>1076.8395289460902</v>
      </c>
      <c r="AE395" s="6">
        <v>595.79024030253163</v>
      </c>
      <c r="AF395" s="6">
        <v>4069.24327466655</v>
      </c>
      <c r="AG395" s="6">
        <v>587.4214776657534</v>
      </c>
      <c r="AH395" s="6">
        <v>2169.9054030904113</v>
      </c>
      <c r="AI395" s="6">
        <v>3661.6756367671233</v>
      </c>
      <c r="AJ395" s="6">
        <v>1638.0603616438357</v>
      </c>
      <c r="AK395" s="6">
        <v>2023.4490044392896</v>
      </c>
      <c r="AL395" s="6">
        <v>1155.893542158447</v>
      </c>
      <c r="AM395" s="6">
        <v>605.31644237949934</v>
      </c>
      <c r="AN395" s="6">
        <v>4272.4038901898866</v>
      </c>
      <c r="AO395" s="6">
        <v>36770.352886428496</v>
      </c>
      <c r="AP395" s="6">
        <v>14920.076947483287</v>
      </c>
      <c r="AQ395" s="6">
        <v>21850.275938945208</v>
      </c>
      <c r="AR395" s="6">
        <v>2773.8109358065835</v>
      </c>
      <c r="AS395" s="6">
        <v>2265.1951403165526</v>
      </c>
      <c r="AT395" s="6">
        <v>2023.6850827777384</v>
      </c>
      <c r="AU395" s="6">
        <v>2144.7047825585169</v>
      </c>
      <c r="AV395" s="6">
        <v>9207.3959414593919</v>
      </c>
      <c r="AW395" s="6">
        <v>12642.879997485819</v>
      </c>
      <c r="AX395" s="27">
        <v>4.147436087671232</v>
      </c>
      <c r="AY395" s="27">
        <v>4.5188152191780819</v>
      </c>
      <c r="AZ395">
        <v>436</v>
      </c>
      <c r="BA395" s="9">
        <v>15</v>
      </c>
      <c r="BB395" s="4">
        <v>189</v>
      </c>
      <c r="BC395" s="9">
        <v>12</v>
      </c>
      <c r="BD395" s="9">
        <v>10</v>
      </c>
      <c r="BE395" s="4">
        <v>247</v>
      </c>
      <c r="BF395" s="9">
        <v>14</v>
      </c>
      <c r="BG395" s="9">
        <v>21</v>
      </c>
      <c r="BH395" s="24">
        <v>875.91053313252451</v>
      </c>
      <c r="BI395" s="24">
        <v>511.61642461869917</v>
      </c>
      <c r="BJ395" s="9">
        <v>20</v>
      </c>
      <c r="BK395" s="30">
        <v>34.159545863013697</v>
      </c>
      <c r="BL395" s="15">
        <v>4.2125084536986304</v>
      </c>
      <c r="BM395" s="15">
        <v>7216.7370568785718</v>
      </c>
      <c r="BN395" s="36">
        <v>134</v>
      </c>
      <c r="BO395" s="9">
        <v>0</v>
      </c>
      <c r="BP395" s="20">
        <v>3.0277223302903633</v>
      </c>
      <c r="BQ395" s="20">
        <v>163.06176073839708</v>
      </c>
    </row>
    <row r="396" spans="1:69" x14ac:dyDescent="0.25">
      <c r="A396" s="43">
        <v>40788</v>
      </c>
      <c r="B396" s="17">
        <v>2011</v>
      </c>
      <c r="C396" s="4">
        <v>9</v>
      </c>
      <c r="D396" s="4">
        <v>6</v>
      </c>
      <c r="E396" s="5">
        <v>0.78</v>
      </c>
      <c r="F396" s="5">
        <v>1</v>
      </c>
      <c r="G396" s="10">
        <v>1.087671232876712</v>
      </c>
      <c r="H396" s="17">
        <v>196</v>
      </c>
      <c r="I396" s="9">
        <v>312</v>
      </c>
      <c r="J396" s="14">
        <v>1.5918367346938775</v>
      </c>
      <c r="K396" s="5">
        <v>0.69333333333333336</v>
      </c>
      <c r="L396" s="21">
        <v>98.922595269779151</v>
      </c>
      <c r="M396" s="9">
        <v>58</v>
      </c>
      <c r="N396" s="9">
        <v>68</v>
      </c>
      <c r="O396" s="9">
        <v>27</v>
      </c>
      <c r="P396" s="9">
        <v>88</v>
      </c>
      <c r="Q396" s="20">
        <v>37.006926904109584</v>
      </c>
      <c r="R396" s="20">
        <v>51.76845827506849</v>
      </c>
      <c r="S396" s="20">
        <v>17.423173934943961</v>
      </c>
      <c r="T396" s="6">
        <v>19388.828672876713</v>
      </c>
      <c r="U396" s="6">
        <v>2067.7262975342464</v>
      </c>
      <c r="V396" s="6">
        <v>3239.1536814641099</v>
      </c>
      <c r="W396" s="6">
        <v>2790.4472612383561</v>
      </c>
      <c r="X396" s="6">
        <v>1611.6850344328766</v>
      </c>
      <c r="Y396" s="6">
        <v>13815.268993275615</v>
      </c>
      <c r="Z396" s="6">
        <v>4662.8727899178075</v>
      </c>
      <c r="AA396" s="6">
        <v>1397.7483734268492</v>
      </c>
      <c r="AB396" s="6">
        <v>1533.2393062750687</v>
      </c>
      <c r="AC396" s="6">
        <v>2112.5757839980424</v>
      </c>
      <c r="AD396" s="6">
        <v>1092.4435808437531</v>
      </c>
      <c r="AE396" s="6">
        <v>626.76378845590307</v>
      </c>
      <c r="AF396" s="6">
        <v>3762.0773163220269</v>
      </c>
      <c r="AG396" s="6">
        <v>542.71533067397263</v>
      </c>
      <c r="AH396" s="6">
        <v>2080.5134602520548</v>
      </c>
      <c r="AI396" s="6">
        <v>3413.8196146849318</v>
      </c>
      <c r="AJ396" s="6">
        <v>1533.0634962410961</v>
      </c>
      <c r="AK396" s="6">
        <v>2146.4469548222091</v>
      </c>
      <c r="AL396" s="6">
        <v>1176.7928437748451</v>
      </c>
      <c r="AM396" s="6">
        <v>627.46704919129604</v>
      </c>
      <c r="AN396" s="6">
        <v>3619.4050540637058</v>
      </c>
      <c r="AO396" s="6">
        <v>36620.527341882742</v>
      </c>
      <c r="AP396" s="6">
        <v>15423.775978221393</v>
      </c>
      <c r="AQ396" s="6">
        <v>21196.751363661348</v>
      </c>
      <c r="AR396" s="6">
        <v>2791.5793739191445</v>
      </c>
      <c r="AS396" s="6">
        <v>2358.0663841320534</v>
      </c>
      <c r="AT396" s="6">
        <v>2007.3181798086634</v>
      </c>
      <c r="AU396" s="6">
        <v>2194.7946962463284</v>
      </c>
      <c r="AV396" s="6">
        <v>9351.7586341061906</v>
      </c>
      <c r="AW396" s="6">
        <v>11844.992729555161</v>
      </c>
      <c r="AX396" s="27">
        <v>3.9231683506849313</v>
      </c>
      <c r="AY396" s="27">
        <v>4.59801856849315</v>
      </c>
      <c r="AZ396">
        <v>437</v>
      </c>
      <c r="BA396" s="9">
        <v>15</v>
      </c>
      <c r="BB396" s="4">
        <v>196</v>
      </c>
      <c r="BC396" s="9">
        <v>14</v>
      </c>
      <c r="BD396" s="9">
        <v>10</v>
      </c>
      <c r="BE396" s="4">
        <v>241</v>
      </c>
      <c r="BF396" s="9">
        <v>17</v>
      </c>
      <c r="BG396" s="9">
        <v>23</v>
      </c>
      <c r="BH396" s="24">
        <v>935.66767066963371</v>
      </c>
      <c r="BI396" s="24">
        <v>635.98060635646448</v>
      </c>
      <c r="BJ396" s="9">
        <v>17</v>
      </c>
      <c r="BK396" s="30">
        <v>34.197131164383563</v>
      </c>
      <c r="BL396" s="15">
        <v>4.4737391791780823</v>
      </c>
      <c r="BM396" s="15">
        <v>7292.9471849922702</v>
      </c>
      <c r="BN396" s="36">
        <v>134</v>
      </c>
      <c r="BO396" s="9">
        <v>0</v>
      </c>
      <c r="BP396" s="20">
        <v>2.90647262704451</v>
      </c>
      <c r="BQ396" s="20">
        <v>158.18471166911453</v>
      </c>
    </row>
    <row r="397" spans="1:69" x14ac:dyDescent="0.25">
      <c r="A397" s="43">
        <v>40787</v>
      </c>
      <c r="B397" s="17">
        <v>2011</v>
      </c>
      <c r="C397" s="4">
        <v>9</v>
      </c>
      <c r="D397" s="4">
        <v>5</v>
      </c>
      <c r="E397" s="5">
        <v>0.78</v>
      </c>
      <c r="F397" s="5">
        <v>0.88</v>
      </c>
      <c r="G397" s="10">
        <v>1.0849315068493146</v>
      </c>
      <c r="H397" s="17">
        <v>165</v>
      </c>
      <c r="I397" s="9">
        <v>259</v>
      </c>
      <c r="J397" s="14">
        <v>1.5696969696969696</v>
      </c>
      <c r="K397" s="5">
        <v>0.5755555555555556</v>
      </c>
      <c r="L397" s="21">
        <v>98.759824201643823</v>
      </c>
      <c r="M397" s="9">
        <v>46</v>
      </c>
      <c r="N397" s="9">
        <v>57</v>
      </c>
      <c r="O397" s="9">
        <v>22</v>
      </c>
      <c r="P397" s="9">
        <v>70</v>
      </c>
      <c r="Q397" s="20">
        <v>38.458022462561502</v>
      </c>
      <c r="R397" s="20">
        <v>51.362776262017427</v>
      </c>
      <c r="S397" s="20">
        <v>17.454215436164379</v>
      </c>
      <c r="T397" s="6">
        <v>16295.37099327123</v>
      </c>
      <c r="U397" s="6">
        <v>1794.9038802410957</v>
      </c>
      <c r="V397" s="6">
        <v>2996.8823380276608</v>
      </c>
      <c r="W397" s="6">
        <v>2804.5717166465756</v>
      </c>
      <c r="X397" s="6">
        <v>1459.4673466241757</v>
      </c>
      <c r="Y397" s="6">
        <v>10829.353472213912</v>
      </c>
      <c r="Z397" s="6">
        <v>3961.1763136438349</v>
      </c>
      <c r="AA397" s="6">
        <v>1129.9810777643834</v>
      </c>
      <c r="AB397" s="6">
        <v>1221.7950805315065</v>
      </c>
      <c r="AC397" s="6">
        <v>1789.3441946203131</v>
      </c>
      <c r="AD397" s="6">
        <v>1056.9702307177261</v>
      </c>
      <c r="AE397" s="6">
        <v>545.09436596685907</v>
      </c>
      <c r="AF397" s="6">
        <v>2921.5436806348271</v>
      </c>
      <c r="AG397" s="6">
        <v>484.19915178082186</v>
      </c>
      <c r="AH397" s="6">
        <v>1711.5514739726027</v>
      </c>
      <c r="AI397" s="6">
        <v>2879.909698630137</v>
      </c>
      <c r="AJ397" s="6">
        <v>1359.4147447232876</v>
      </c>
      <c r="AK397" s="6">
        <v>1939.4575371664728</v>
      </c>
      <c r="AL397" s="6">
        <v>1176.5046873883384</v>
      </c>
      <c r="AM397" s="6">
        <v>562.74865099788678</v>
      </c>
      <c r="AN397" s="6">
        <v>2756.3641935541523</v>
      </c>
      <c r="AO397" s="6">
        <v>30838.302414558893</v>
      </c>
      <c r="AP397" s="6">
        <v>14331.041068156008</v>
      </c>
      <c r="AQ397" s="6">
        <v>16507.261346402891</v>
      </c>
      <c r="AR397" s="6">
        <v>2770.0103834690126</v>
      </c>
      <c r="AS397" s="6">
        <v>2056.1595981206287</v>
      </c>
      <c r="AT397" s="6">
        <v>1916.3979202046971</v>
      </c>
      <c r="AU397" s="6">
        <v>2078.2417719990131</v>
      </c>
      <c r="AV397" s="6">
        <v>8820.809673793352</v>
      </c>
      <c r="AW397" s="6">
        <v>7686.4516726095317</v>
      </c>
      <c r="AX397" s="27">
        <v>4.2482962849315067</v>
      </c>
      <c r="AY397" s="27">
        <v>4.460796438356164</v>
      </c>
      <c r="AZ397">
        <v>360</v>
      </c>
      <c r="BA397" s="9">
        <v>13</v>
      </c>
      <c r="BB397" s="4">
        <v>165</v>
      </c>
      <c r="BC397" s="9">
        <v>12</v>
      </c>
      <c r="BD397" s="9">
        <v>7</v>
      </c>
      <c r="BE397" s="4">
        <v>195</v>
      </c>
      <c r="BF397" s="9">
        <v>12</v>
      </c>
      <c r="BG397" s="9">
        <v>18</v>
      </c>
      <c r="BH397" s="24">
        <v>836.10610075557474</v>
      </c>
      <c r="BI397" s="24">
        <v>521.75519866229206</v>
      </c>
      <c r="BJ397" s="9">
        <v>17</v>
      </c>
      <c r="BK397" s="30">
        <v>32.332795561643835</v>
      </c>
      <c r="BL397" s="15">
        <v>4.216591026849315</v>
      </c>
      <c r="BM397" s="15">
        <v>7254.0549415278501</v>
      </c>
      <c r="BN397" s="36">
        <v>134</v>
      </c>
      <c r="BO397" s="9">
        <v>0</v>
      </c>
      <c r="BP397" s="20">
        <v>2.2755908908137013</v>
      </c>
      <c r="BQ397" s="20">
        <v>123.18851751046934</v>
      </c>
    </row>
    <row r="398" spans="1:69" x14ac:dyDescent="0.25">
      <c r="A398" s="43">
        <v>40786</v>
      </c>
      <c r="B398" s="17">
        <v>2011</v>
      </c>
      <c r="C398" s="4">
        <v>8</v>
      </c>
      <c r="D398" s="4">
        <v>4</v>
      </c>
      <c r="E398" s="5">
        <v>1</v>
      </c>
      <c r="F398" s="5">
        <v>0.87692307692307692</v>
      </c>
      <c r="G398" s="10">
        <v>1.0821917808219172</v>
      </c>
      <c r="H398" s="17">
        <v>216</v>
      </c>
      <c r="I398" s="9">
        <v>362</v>
      </c>
      <c r="J398" s="14">
        <v>1.6759259259259258</v>
      </c>
      <c r="K398" s="5">
        <v>0.80444444444444441</v>
      </c>
      <c r="L398" s="21">
        <v>104.5225971197752</v>
      </c>
      <c r="M398" s="9">
        <v>63</v>
      </c>
      <c r="N398" s="9">
        <v>81</v>
      </c>
      <c r="O398" s="9">
        <v>32</v>
      </c>
      <c r="P398" s="9">
        <v>99</v>
      </c>
      <c r="Q398" s="20">
        <v>38.333518904109589</v>
      </c>
      <c r="R398" s="20">
        <v>46.711186717808211</v>
      </c>
      <c r="S398" s="20">
        <v>17.282528804981318</v>
      </c>
      <c r="T398" s="6">
        <v>22576.880977871442</v>
      </c>
      <c r="U398" s="6">
        <v>2485.0844383561644</v>
      </c>
      <c r="V398" s="6">
        <v>3641.8946856733405</v>
      </c>
      <c r="W398" s="6">
        <v>3719.354745205479</v>
      </c>
      <c r="X398" s="6">
        <v>1793.2561628661749</v>
      </c>
      <c r="Y398" s="6">
        <v>15907.459822482608</v>
      </c>
      <c r="Z398" s="6">
        <v>5520.0267221917811</v>
      </c>
      <c r="AA398" s="6">
        <v>1494.7579749698627</v>
      </c>
      <c r="AB398" s="6">
        <v>1710.9703516931506</v>
      </c>
      <c r="AC398" s="6">
        <v>2256.3669601106699</v>
      </c>
      <c r="AD398" s="6">
        <v>1317.6321372002876</v>
      </c>
      <c r="AE398" s="6">
        <v>701.92150438000715</v>
      </c>
      <c r="AF398" s="6">
        <v>4449.8344471638302</v>
      </c>
      <c r="AG398" s="6">
        <v>646.48208367123277</v>
      </c>
      <c r="AH398" s="6">
        <v>2415.936824109589</v>
      </c>
      <c r="AI398" s="6">
        <v>4045.2183410958905</v>
      </c>
      <c r="AJ398" s="6">
        <v>1878.0780572054794</v>
      </c>
      <c r="AK398" s="6">
        <v>2370.0470624657537</v>
      </c>
      <c r="AL398" s="6">
        <v>1553.2090088870345</v>
      </c>
      <c r="AM398" s="6">
        <v>730.33294339020597</v>
      </c>
      <c r="AN398" s="6">
        <v>4332.1262913391965</v>
      </c>
      <c r="AO398" s="6">
        <v>42773.435771164586</v>
      </c>
      <c r="AP398" s="6">
        <v>18084.015210178954</v>
      </c>
      <c r="AQ398" s="6">
        <v>24689.420560985636</v>
      </c>
      <c r="AR398" s="6">
        <v>2884.7271283663854</v>
      </c>
      <c r="AS398" s="6">
        <v>2476.7111336267953</v>
      </c>
      <c r="AT398" s="6">
        <v>2100.8736243352691</v>
      </c>
      <c r="AU398" s="6">
        <v>2267.1379071416004</v>
      </c>
      <c r="AV398" s="6">
        <v>9729.4497934700485</v>
      </c>
      <c r="AW398" s="6">
        <v>14959.970767515584</v>
      </c>
      <c r="AX398" s="27">
        <v>3.9630325479452053</v>
      </c>
      <c r="AY398" s="27">
        <v>4.2573475342465752</v>
      </c>
      <c r="AZ398">
        <v>491</v>
      </c>
      <c r="BA398" s="9">
        <v>18</v>
      </c>
      <c r="BB398" s="4">
        <v>216</v>
      </c>
      <c r="BC398" s="9">
        <v>17</v>
      </c>
      <c r="BD398" s="9">
        <v>11</v>
      </c>
      <c r="BE398" s="4">
        <v>275</v>
      </c>
      <c r="BF398" s="9">
        <v>16</v>
      </c>
      <c r="BG398" s="9">
        <v>25</v>
      </c>
      <c r="BH398" s="24">
        <v>1186.6951695595362</v>
      </c>
      <c r="BI398" s="24">
        <v>637.50088970665286</v>
      </c>
      <c r="BJ398" s="9">
        <v>22</v>
      </c>
      <c r="BK398" s="30">
        <v>33.204444863013698</v>
      </c>
      <c r="BL398" s="15">
        <v>4.1598282465753424</v>
      </c>
      <c r="BM398" s="15">
        <v>8897.9775939859101</v>
      </c>
      <c r="BN398" s="36">
        <v>134</v>
      </c>
      <c r="BO398" s="9">
        <v>0</v>
      </c>
      <c r="BP398" s="20">
        <v>2.7747227165050483</v>
      </c>
      <c r="BQ398" s="20">
        <v>184.24940717153459</v>
      </c>
    </row>
    <row r="399" spans="1:69" x14ac:dyDescent="0.25">
      <c r="A399" s="43">
        <v>40785</v>
      </c>
      <c r="B399" s="17">
        <v>2011</v>
      </c>
      <c r="C399" s="4">
        <v>8</v>
      </c>
      <c r="D399" s="4">
        <v>3</v>
      </c>
      <c r="E399" s="5">
        <v>1</v>
      </c>
      <c r="F399" s="5">
        <v>0.79487179487179482</v>
      </c>
      <c r="G399" s="10">
        <v>1.0794520547945199</v>
      </c>
      <c r="H399" s="17">
        <v>199</v>
      </c>
      <c r="I399" s="9">
        <v>320</v>
      </c>
      <c r="J399" s="14">
        <v>1.6080402010050252</v>
      </c>
      <c r="K399" s="5">
        <v>0.71111111111111114</v>
      </c>
      <c r="L399" s="21">
        <v>99.067319061058683</v>
      </c>
      <c r="M399" s="9">
        <v>59</v>
      </c>
      <c r="N399" s="9">
        <v>70</v>
      </c>
      <c r="O399" s="9">
        <v>28</v>
      </c>
      <c r="P399" s="9">
        <v>87</v>
      </c>
      <c r="Q399" s="20">
        <v>36.662938464479133</v>
      </c>
      <c r="R399" s="20">
        <v>50.986014284148723</v>
      </c>
      <c r="S399" s="20">
        <v>16.748749295795939</v>
      </c>
      <c r="T399" s="6">
        <v>19714.396493150678</v>
      </c>
      <c r="U399" s="6">
        <v>2282.7641278538813</v>
      </c>
      <c r="V399" s="6">
        <v>3318.189398592202</v>
      </c>
      <c r="W399" s="6">
        <v>3602.676092054794</v>
      </c>
      <c r="X399" s="6">
        <v>1630.6083394899892</v>
      </c>
      <c r="Y399" s="6">
        <v>13445.686790867572</v>
      </c>
      <c r="Z399" s="6">
        <v>4729.5190619178084</v>
      </c>
      <c r="AA399" s="6">
        <v>1427.6083999561642</v>
      </c>
      <c r="AB399" s="6">
        <v>1457.1411887342467</v>
      </c>
      <c r="AC399" s="6">
        <v>1974.8564524166095</v>
      </c>
      <c r="AD399" s="6">
        <v>1333.6285082086124</v>
      </c>
      <c r="AE399" s="6">
        <v>633.13672936245246</v>
      </c>
      <c r="AF399" s="6">
        <v>3672.6469606205446</v>
      </c>
      <c r="AG399" s="6">
        <v>580.03843857534252</v>
      </c>
      <c r="AH399" s="6">
        <v>2137.5790711232871</v>
      </c>
      <c r="AI399" s="6">
        <v>3497.5107682191779</v>
      </c>
      <c r="AJ399" s="6">
        <v>1571.8774250958902</v>
      </c>
      <c r="AK399" s="6">
        <v>2065.8174279603495</v>
      </c>
      <c r="AL399" s="6">
        <v>1460.8648653875007</v>
      </c>
      <c r="AM399" s="6">
        <v>666.52019956145682</v>
      </c>
      <c r="AN399" s="6">
        <v>3593.80321010439</v>
      </c>
      <c r="AO399" s="6">
        <v>37398.434974626478</v>
      </c>
      <c r="AP399" s="6">
        <v>16686.298013033964</v>
      </c>
      <c r="AQ399" s="6">
        <v>20712.136961592507</v>
      </c>
      <c r="AR399" s="6">
        <v>2828.5007809879476</v>
      </c>
      <c r="AS399" s="6">
        <v>2287.1375869501294</v>
      </c>
      <c r="AT399" s="6">
        <v>2031.708262271743</v>
      </c>
      <c r="AU399" s="6">
        <v>2159.4669366291414</v>
      </c>
      <c r="AV399" s="6">
        <v>9306.8135668389623</v>
      </c>
      <c r="AW399" s="6">
        <v>11405.323394753552</v>
      </c>
      <c r="AX399" s="27">
        <v>4.1090784657534254</v>
      </c>
      <c r="AY399" s="27">
        <v>4.3056400684931502</v>
      </c>
      <c r="AZ399">
        <v>443</v>
      </c>
      <c r="BA399" s="9">
        <v>16</v>
      </c>
      <c r="BB399" s="4">
        <v>199</v>
      </c>
      <c r="BC399" s="9">
        <v>14</v>
      </c>
      <c r="BD399" s="9">
        <v>9</v>
      </c>
      <c r="BE399" s="4">
        <v>244</v>
      </c>
      <c r="BF399" s="9">
        <v>14</v>
      </c>
      <c r="BG399" s="9">
        <v>25</v>
      </c>
      <c r="BH399" s="24">
        <v>988.3612969505059</v>
      </c>
      <c r="BI399" s="24">
        <v>630.01330290786609</v>
      </c>
      <c r="BJ399" s="9">
        <v>17</v>
      </c>
      <c r="BK399" s="30">
        <v>32.274035643835617</v>
      </c>
      <c r="BL399" s="15">
        <v>4.1466261391780819</v>
      </c>
      <c r="BM399" s="15">
        <v>8659.9700904412657</v>
      </c>
      <c r="BN399" s="36">
        <v>134</v>
      </c>
      <c r="BO399" s="9">
        <v>0</v>
      </c>
      <c r="BP399" s="20">
        <v>2.3917099880580683</v>
      </c>
      <c r="BQ399" s="20">
        <v>154.56818628054108</v>
      </c>
    </row>
    <row r="400" spans="1:69" x14ac:dyDescent="0.25">
      <c r="A400" s="43">
        <v>40784</v>
      </c>
      <c r="B400" s="17">
        <v>2011</v>
      </c>
      <c r="C400" s="4">
        <v>8</v>
      </c>
      <c r="D400" s="4">
        <v>2</v>
      </c>
      <c r="E400" s="5">
        <v>1</v>
      </c>
      <c r="F400" s="5">
        <v>0.79487179487179482</v>
      </c>
      <c r="G400" s="10">
        <v>1.0767123287671225</v>
      </c>
      <c r="H400" s="17">
        <v>192</v>
      </c>
      <c r="I400" s="9">
        <v>321</v>
      </c>
      <c r="J400" s="14">
        <v>1.671875</v>
      </c>
      <c r="K400" s="5">
        <v>0.71333333333333337</v>
      </c>
      <c r="L400" s="21">
        <v>97.542553477344583</v>
      </c>
      <c r="M400" s="9">
        <v>55</v>
      </c>
      <c r="N400" s="9">
        <v>70</v>
      </c>
      <c r="O400" s="9">
        <v>27</v>
      </c>
      <c r="P400" s="9">
        <v>85</v>
      </c>
      <c r="Q400" s="20">
        <v>36.712890097972597</v>
      </c>
      <c r="R400" s="20">
        <v>48.824179502465739</v>
      </c>
      <c r="S400" s="20">
        <v>18.62296573808219</v>
      </c>
      <c r="T400" s="6">
        <v>18728.170267650159</v>
      </c>
      <c r="U400" s="6">
        <v>2175.7490136986298</v>
      </c>
      <c r="V400" s="6">
        <v>3525.058139178082</v>
      </c>
      <c r="W400" s="6">
        <v>3748.2743046575338</v>
      </c>
      <c r="X400" s="6">
        <v>1707.2404210242357</v>
      </c>
      <c r="Y400" s="6">
        <v>11923.346416488937</v>
      </c>
      <c r="Z400" s="6">
        <v>4589.1112622465744</v>
      </c>
      <c r="AA400" s="6">
        <v>1318.252846566575</v>
      </c>
      <c r="AB400" s="6">
        <v>1582.9520877369862</v>
      </c>
      <c r="AC400" s="6">
        <v>2167.6481153238819</v>
      </c>
      <c r="AD400" s="6">
        <v>1312.2086073229516</v>
      </c>
      <c r="AE400" s="6">
        <v>622.53577419160399</v>
      </c>
      <c r="AF400" s="6">
        <v>3387.9236997116982</v>
      </c>
      <c r="AG400" s="6">
        <v>575.00822870136983</v>
      </c>
      <c r="AH400" s="6">
        <v>2144.0882935232876</v>
      </c>
      <c r="AI400" s="6">
        <v>3544.0355813424653</v>
      </c>
      <c r="AJ400" s="6">
        <v>1628.0530133917805</v>
      </c>
      <c r="AK400" s="6">
        <v>2139.5849232550427</v>
      </c>
      <c r="AL400" s="6">
        <v>1534.3612078935098</v>
      </c>
      <c r="AM400" s="6">
        <v>663.95895505011583</v>
      </c>
      <c r="AN400" s="6">
        <v>3553.2800307602347</v>
      </c>
      <c r="AO400" s="6">
        <v>36285.420594857824</v>
      </c>
      <c r="AP400" s="6">
        <v>17420.870447896956</v>
      </c>
      <c r="AQ400" s="6">
        <v>18864.550146960872</v>
      </c>
      <c r="AR400" s="6">
        <v>2837.6202347774079</v>
      </c>
      <c r="AS400" s="6">
        <v>2275.5214378174796</v>
      </c>
      <c r="AT400" s="6">
        <v>2012.2841063241385</v>
      </c>
      <c r="AU400" s="6">
        <v>2172.2256265197329</v>
      </c>
      <c r="AV400" s="6">
        <v>9297.651405438759</v>
      </c>
      <c r="AW400" s="6">
        <v>9566.898741522109</v>
      </c>
      <c r="AX400" s="27">
        <v>4.1940741041095881</v>
      </c>
      <c r="AY400" s="27">
        <v>4.3715891095890411</v>
      </c>
      <c r="AZ400">
        <v>429</v>
      </c>
      <c r="BA400" s="9">
        <v>16</v>
      </c>
      <c r="BB400" s="4">
        <v>192</v>
      </c>
      <c r="BC400" s="9">
        <v>15</v>
      </c>
      <c r="BD400" s="9">
        <v>9</v>
      </c>
      <c r="BE400" s="4">
        <v>237</v>
      </c>
      <c r="BF400" s="9">
        <v>16</v>
      </c>
      <c r="BG400" s="9">
        <v>22</v>
      </c>
      <c r="BH400" s="24">
        <v>1122.5716081074816</v>
      </c>
      <c r="BI400" s="24">
        <v>657.7675733327452</v>
      </c>
      <c r="BJ400" s="9">
        <v>18</v>
      </c>
      <c r="BK400" s="30">
        <v>32.444920602739728</v>
      </c>
      <c r="BL400" s="15">
        <v>4.1856915802739723</v>
      </c>
      <c r="BM400" s="15">
        <v>8864.9403076959206</v>
      </c>
      <c r="BN400" s="36">
        <v>134</v>
      </c>
      <c r="BO400" s="9">
        <v>0</v>
      </c>
      <c r="BP400" s="20">
        <v>2.1279951688545484</v>
      </c>
      <c r="BQ400" s="20">
        <v>140.78022497731993</v>
      </c>
    </row>
    <row r="401" spans="1:69" x14ac:dyDescent="0.25">
      <c r="A401" s="43">
        <v>40783</v>
      </c>
      <c r="B401" s="17">
        <v>2011</v>
      </c>
      <c r="C401" s="4">
        <v>8</v>
      </c>
      <c r="D401" s="4">
        <v>1</v>
      </c>
      <c r="E401" s="5">
        <v>1</v>
      </c>
      <c r="F401" s="5">
        <v>0.81538461538461537</v>
      </c>
      <c r="G401" s="10">
        <v>1.0739726027397252</v>
      </c>
      <c r="H401" s="17">
        <v>197</v>
      </c>
      <c r="I401" s="9">
        <v>337</v>
      </c>
      <c r="J401" s="14">
        <v>1.7106598984771573</v>
      </c>
      <c r="K401" s="5">
        <v>0.74888888888888894</v>
      </c>
      <c r="L401" s="21">
        <v>102.22911723053386</v>
      </c>
      <c r="M401" s="9">
        <v>63</v>
      </c>
      <c r="N401" s="9">
        <v>77</v>
      </c>
      <c r="O401" s="9">
        <v>30</v>
      </c>
      <c r="P401" s="9">
        <v>89</v>
      </c>
      <c r="Q401" s="20">
        <v>35.218010498630129</v>
      </c>
      <c r="R401" s="20">
        <v>50.152977585534238</v>
      </c>
      <c r="S401" s="20">
        <v>18.761178942712021</v>
      </c>
      <c r="T401" s="6">
        <v>20139.136094415171</v>
      </c>
      <c r="U401" s="6">
        <v>2173.5273863013695</v>
      </c>
      <c r="V401" s="6">
        <v>3602.2395598634353</v>
      </c>
      <c r="W401" s="6">
        <v>3686.2396668493152</v>
      </c>
      <c r="X401" s="6">
        <v>1690.2235033492095</v>
      </c>
      <c r="Y401" s="6">
        <v>13333.96075065458</v>
      </c>
      <c r="Z401" s="6">
        <v>4930.5214698082182</v>
      </c>
      <c r="AA401" s="6">
        <v>1504.5893275660271</v>
      </c>
      <c r="AB401" s="6">
        <v>1669.7449259013699</v>
      </c>
      <c r="AC401" s="6">
        <v>2149.2559837380209</v>
      </c>
      <c r="AD401" s="6">
        <v>1288.1175369987907</v>
      </c>
      <c r="AE401" s="6">
        <v>666.15842041198539</v>
      </c>
      <c r="AF401" s="6">
        <v>4001.3237821268185</v>
      </c>
      <c r="AG401" s="6">
        <v>587.4834912657534</v>
      </c>
      <c r="AH401" s="6">
        <v>2279.7212910465751</v>
      </c>
      <c r="AI401" s="6">
        <v>3686.8631697534238</v>
      </c>
      <c r="AJ401" s="6">
        <v>1759.635207189041</v>
      </c>
      <c r="AK401" s="6">
        <v>2221.4994336249069</v>
      </c>
      <c r="AL401" s="6">
        <v>1559.6017743676841</v>
      </c>
      <c r="AM401" s="6">
        <v>654.68327986085046</v>
      </c>
      <c r="AN401" s="6">
        <v>3877.9186714013522</v>
      </c>
      <c r="AO401" s="6">
        <v>38731.222363246947</v>
      </c>
      <c r="AP401" s="6">
        <v>17518.019159064203</v>
      </c>
      <c r="AQ401" s="6">
        <v>21213.203204182752</v>
      </c>
      <c r="AR401" s="6">
        <v>2839.0976308998256</v>
      </c>
      <c r="AS401" s="6">
        <v>2338.1880350172632</v>
      </c>
      <c r="AT401" s="6">
        <v>2050.6199802823739</v>
      </c>
      <c r="AU401" s="6">
        <v>2199.3998492513274</v>
      </c>
      <c r="AV401" s="6">
        <v>9427.3054954507897</v>
      </c>
      <c r="AW401" s="6">
        <v>11785.897708731954</v>
      </c>
      <c r="AX401" s="27">
        <v>3.95364861369863</v>
      </c>
      <c r="AY401" s="27">
        <v>4.5258383561643827</v>
      </c>
      <c r="AZ401">
        <v>456</v>
      </c>
      <c r="BA401" s="9">
        <v>15</v>
      </c>
      <c r="BB401" s="4">
        <v>197</v>
      </c>
      <c r="BC401" s="9">
        <v>14</v>
      </c>
      <c r="BD401" s="9">
        <v>10</v>
      </c>
      <c r="BE401" s="4">
        <v>259</v>
      </c>
      <c r="BF401" s="9">
        <v>16</v>
      </c>
      <c r="BG401" s="9">
        <v>26</v>
      </c>
      <c r="BH401" s="24">
        <v>1093.8521092461269</v>
      </c>
      <c r="BI401" s="24">
        <v>665.43761207818329</v>
      </c>
      <c r="BJ401" s="9">
        <v>19</v>
      </c>
      <c r="BK401" s="30">
        <v>32.181859068493154</v>
      </c>
      <c r="BL401" s="15">
        <v>4.2247544767123291</v>
      </c>
      <c r="BM401" s="15">
        <v>8805.2370829356514</v>
      </c>
      <c r="BN401" s="36">
        <v>134</v>
      </c>
      <c r="BO401" s="9">
        <v>0</v>
      </c>
      <c r="BP401" s="20">
        <v>2.4091575280004052</v>
      </c>
      <c r="BQ401" s="20">
        <v>158.30748659837874</v>
      </c>
    </row>
    <row r="402" spans="1:69" x14ac:dyDescent="0.25">
      <c r="A402" s="43">
        <v>40782</v>
      </c>
      <c r="B402" s="17">
        <v>2011</v>
      </c>
      <c r="C402" s="4">
        <v>8</v>
      </c>
      <c r="D402" s="4">
        <v>7</v>
      </c>
      <c r="E402" s="5">
        <v>1</v>
      </c>
      <c r="F402" s="5">
        <v>0.97435897435897434</v>
      </c>
      <c r="G402" s="10">
        <v>1.0712328767123278</v>
      </c>
      <c r="H402" s="17">
        <v>234</v>
      </c>
      <c r="I402" s="9">
        <v>400</v>
      </c>
      <c r="J402" s="14">
        <v>1.7094017094017093</v>
      </c>
      <c r="K402" s="5">
        <v>0.88888888888888884</v>
      </c>
      <c r="L402" s="21">
        <v>102.01123529040915</v>
      </c>
      <c r="M402" s="9">
        <v>71</v>
      </c>
      <c r="N402" s="9">
        <v>88</v>
      </c>
      <c r="O402" s="9">
        <v>36</v>
      </c>
      <c r="P402" s="9">
        <v>104</v>
      </c>
      <c r="Q402" s="20">
        <v>35.076466270354096</v>
      </c>
      <c r="R402" s="20">
        <v>50.17773764383562</v>
      </c>
      <c r="S402" s="20">
        <v>18.723276493150681</v>
      </c>
      <c r="T402" s="6">
        <v>23870.629057955739</v>
      </c>
      <c r="U402" s="6">
        <v>2612.9733515981729</v>
      </c>
      <c r="V402" s="6">
        <v>4229.9141681095889</v>
      </c>
      <c r="W402" s="6">
        <v>3646.063242739725</v>
      </c>
      <c r="X402" s="6">
        <v>2190.9080750263438</v>
      </c>
      <c r="Y402" s="6">
        <v>16416.71692367825</v>
      </c>
      <c r="Z402" s="6">
        <v>5577.1581369863015</v>
      </c>
      <c r="AA402" s="6">
        <v>1806.3985551780822</v>
      </c>
      <c r="AB402" s="6">
        <v>1947.220755287671</v>
      </c>
      <c r="AC402" s="6">
        <v>2443.8975834998505</v>
      </c>
      <c r="AD402" s="6">
        <v>1308.1218959496746</v>
      </c>
      <c r="AE402" s="6">
        <v>796.05596263400287</v>
      </c>
      <c r="AF402" s="6">
        <v>4782.7020053685274</v>
      </c>
      <c r="AG402" s="6">
        <v>745.05233095890424</v>
      </c>
      <c r="AH402" s="6">
        <v>2539.2221282191786</v>
      </c>
      <c r="AI402" s="6">
        <v>4358.1915616438364</v>
      </c>
      <c r="AJ402" s="6">
        <v>2000.2684142465755</v>
      </c>
      <c r="AK402" s="6">
        <v>2635.9879588796543</v>
      </c>
      <c r="AL402" s="6">
        <v>1521.5571083466211</v>
      </c>
      <c r="AM402" s="6">
        <v>801.28998565941015</v>
      </c>
      <c r="AN402" s="6">
        <v>4683.8993821828089</v>
      </c>
      <c r="AO402" s="6">
        <v>45457.114292074461</v>
      </c>
      <c r="AP402" s="6">
        <v>19573.795980844869</v>
      </c>
      <c r="AQ402" s="6">
        <v>25883.318311229585</v>
      </c>
      <c r="AR402" s="6">
        <v>2916.3999762223866</v>
      </c>
      <c r="AS402" s="6">
        <v>2783.3376106391397</v>
      </c>
      <c r="AT402" s="6">
        <v>2262.6140972214052</v>
      </c>
      <c r="AU402" s="6">
        <v>2389.7267193529715</v>
      </c>
      <c r="AV402" s="6">
        <v>10352.078403435902</v>
      </c>
      <c r="AW402" s="6">
        <v>15531.23990779369</v>
      </c>
      <c r="AX402" s="27">
        <v>4.2704679452054792</v>
      </c>
      <c r="AY402" s="27">
        <v>4.3003634383561637</v>
      </c>
      <c r="AZ402">
        <v>533</v>
      </c>
      <c r="BA402" s="9">
        <v>19</v>
      </c>
      <c r="BB402" s="4">
        <v>234</v>
      </c>
      <c r="BC402" s="9">
        <v>18</v>
      </c>
      <c r="BD402" s="9">
        <v>13</v>
      </c>
      <c r="BE402" s="4">
        <v>299</v>
      </c>
      <c r="BF402" s="9">
        <v>19</v>
      </c>
      <c r="BG402" s="9">
        <v>25</v>
      </c>
      <c r="BH402" s="24">
        <v>1333.6472224878007</v>
      </c>
      <c r="BI402" s="24">
        <v>669.28200485510115</v>
      </c>
      <c r="BJ402" s="9">
        <v>22</v>
      </c>
      <c r="BK402" s="30">
        <v>33.187467753424663</v>
      </c>
      <c r="BL402" s="15">
        <v>4.3030123090410957</v>
      </c>
      <c r="BM402" s="15">
        <v>8808.8622280139298</v>
      </c>
      <c r="BN402" s="36">
        <v>146</v>
      </c>
      <c r="BO402" s="9">
        <v>1</v>
      </c>
      <c r="BP402" s="20">
        <v>2.9383270666801322</v>
      </c>
      <c r="BQ402" s="20">
        <v>177.28300213170948</v>
      </c>
    </row>
    <row r="403" spans="1:69" x14ac:dyDescent="0.25">
      <c r="A403" s="43">
        <v>40781</v>
      </c>
      <c r="B403" s="17">
        <v>2011</v>
      </c>
      <c r="C403" s="4">
        <v>8</v>
      </c>
      <c r="D403" s="4">
        <v>6</v>
      </c>
      <c r="E403" s="5">
        <v>1</v>
      </c>
      <c r="F403" s="5">
        <v>1</v>
      </c>
      <c r="G403" s="10">
        <v>1.0684931506849304</v>
      </c>
      <c r="H403" s="17">
        <v>250</v>
      </c>
      <c r="I403" s="9">
        <v>399</v>
      </c>
      <c r="J403" s="14">
        <v>1.5960000000000001</v>
      </c>
      <c r="K403" s="5">
        <v>0.88666666666666671</v>
      </c>
      <c r="L403" s="21">
        <v>97.888333150684915</v>
      </c>
      <c r="M403" s="9">
        <v>69</v>
      </c>
      <c r="N403" s="9">
        <v>87</v>
      </c>
      <c r="O403" s="9">
        <v>34</v>
      </c>
      <c r="P403" s="9">
        <v>108</v>
      </c>
      <c r="Q403" s="20">
        <v>36.479326891464702</v>
      </c>
      <c r="R403" s="20">
        <v>51.775122494117639</v>
      </c>
      <c r="S403" s="20">
        <v>17.735305680821916</v>
      </c>
      <c r="T403" s="6">
        <v>24472.08328767123</v>
      </c>
      <c r="U403" s="6">
        <v>2673.1704109589041</v>
      </c>
      <c r="V403" s="6">
        <v>4379.7537665753425</v>
      </c>
      <c r="W403" s="6">
        <v>3536.6852712328764</v>
      </c>
      <c r="X403" s="6">
        <v>2169.3764120547944</v>
      </c>
      <c r="Y403" s="6">
        <v>17059.438248767125</v>
      </c>
      <c r="Z403" s="6">
        <v>5690.7749950684929</v>
      </c>
      <c r="AA403" s="6">
        <v>1760.3541647999998</v>
      </c>
      <c r="AB403" s="6">
        <v>1915.4130135287669</v>
      </c>
      <c r="AC403" s="6">
        <v>2594.3375699469711</v>
      </c>
      <c r="AD403" s="6">
        <v>1356.1840410754407</v>
      </c>
      <c r="AE403" s="6">
        <v>780.09971676800114</v>
      </c>
      <c r="AF403" s="6">
        <v>4635.9208456068463</v>
      </c>
      <c r="AG403" s="6">
        <v>746.05238630136989</v>
      </c>
      <c r="AH403" s="6">
        <v>2717.1542321095885</v>
      </c>
      <c r="AI403" s="6">
        <v>4444.7679567123287</v>
      </c>
      <c r="AJ403" s="6">
        <v>1987.0698476712328</v>
      </c>
      <c r="AK403" s="6">
        <v>2735.3702859993537</v>
      </c>
      <c r="AL403" s="6">
        <v>1456.4207042948881</v>
      </c>
      <c r="AM403" s="6">
        <v>788.36461735762043</v>
      </c>
      <c r="AN403" s="6">
        <v>4914.8888151426581</v>
      </c>
      <c r="AO403" s="6">
        <v>46406.84029482193</v>
      </c>
      <c r="AP403" s="6">
        <v>19796.592385305288</v>
      </c>
      <c r="AQ403" s="6">
        <v>26610.247909516627</v>
      </c>
      <c r="AR403" s="6">
        <v>2909.1315416409511</v>
      </c>
      <c r="AS403" s="6">
        <v>2784.1166569936322</v>
      </c>
      <c r="AT403" s="6">
        <v>2215.4743792531021</v>
      </c>
      <c r="AU403" s="6">
        <v>2357.2730832819025</v>
      </c>
      <c r="AV403" s="6">
        <v>10265.995661169589</v>
      </c>
      <c r="AW403" s="6">
        <v>16344.252248347053</v>
      </c>
      <c r="AX403" s="27">
        <v>3.9528177534246574</v>
      </c>
      <c r="AY403" s="27">
        <v>4.2338536301369851</v>
      </c>
      <c r="AZ403">
        <v>548</v>
      </c>
      <c r="BA403" s="9">
        <v>19</v>
      </c>
      <c r="BB403" s="4">
        <v>250</v>
      </c>
      <c r="BC403" s="9">
        <v>17</v>
      </c>
      <c r="BD403" s="9">
        <v>14</v>
      </c>
      <c r="BE403" s="4">
        <v>298</v>
      </c>
      <c r="BF403" s="9">
        <v>18</v>
      </c>
      <c r="BG403" s="9">
        <v>29</v>
      </c>
      <c r="BH403" s="24">
        <v>1250.6411157830137</v>
      </c>
      <c r="BI403" s="24">
        <v>746.10470606090416</v>
      </c>
      <c r="BJ403" s="9">
        <v>25</v>
      </c>
      <c r="BK403" s="30">
        <v>33.959580410958907</v>
      </c>
      <c r="BL403" s="15">
        <v>4.2680315616438351</v>
      </c>
      <c r="BM403" s="15">
        <v>8676.5952499159666</v>
      </c>
      <c r="BN403" s="36">
        <v>146</v>
      </c>
      <c r="BO403" s="9">
        <v>0</v>
      </c>
      <c r="BP403" s="20">
        <v>3.0668997622972385</v>
      </c>
      <c r="BQ403" s="20">
        <v>182.26197198299059</v>
      </c>
    </row>
    <row r="404" spans="1:69" x14ac:dyDescent="0.25">
      <c r="A404" s="43">
        <v>40780</v>
      </c>
      <c r="B404" s="17">
        <v>2011</v>
      </c>
      <c r="C404" s="4">
        <v>8</v>
      </c>
      <c r="D404" s="4">
        <v>5</v>
      </c>
      <c r="E404" s="5">
        <v>1</v>
      </c>
      <c r="F404" s="5">
        <v>0.90769230769230769</v>
      </c>
      <c r="G404" s="10">
        <v>1.0657534246575331</v>
      </c>
      <c r="H404" s="17">
        <v>233</v>
      </c>
      <c r="I404" s="9">
        <v>375</v>
      </c>
      <c r="J404" s="14">
        <v>1.609442060085837</v>
      </c>
      <c r="K404" s="5">
        <v>0.83333333333333337</v>
      </c>
      <c r="L404" s="21">
        <v>96.967947937064977</v>
      </c>
      <c r="M404" s="9">
        <v>65</v>
      </c>
      <c r="N404" s="9">
        <v>84</v>
      </c>
      <c r="O404" s="9">
        <v>32</v>
      </c>
      <c r="P404" s="9">
        <v>96</v>
      </c>
      <c r="Q404" s="20">
        <v>37.875813919279203</v>
      </c>
      <c r="R404" s="20">
        <v>50.381517328767124</v>
      </c>
      <c r="S404" s="20">
        <v>18.899666892123285</v>
      </c>
      <c r="T404" s="6">
        <v>22593.531869336141</v>
      </c>
      <c r="U404" s="6">
        <v>2443.5010027397257</v>
      </c>
      <c r="V404" s="6">
        <v>3894.3084797032666</v>
      </c>
      <c r="W404" s="6">
        <v>3744.185543013698</v>
      </c>
      <c r="X404" s="6">
        <v>2023.5989882200211</v>
      </c>
      <c r="Y404" s="6">
        <v>15374.939861138881</v>
      </c>
      <c r="Z404" s="6">
        <v>5643.4962739726016</v>
      </c>
      <c r="AA404" s="6">
        <v>1612.208554520548</v>
      </c>
      <c r="AB404" s="6">
        <v>1814.3680216438354</v>
      </c>
      <c r="AC404" s="6">
        <v>2366.7725441489538</v>
      </c>
      <c r="AD404" s="6">
        <v>1366.8324614758599</v>
      </c>
      <c r="AE404" s="6">
        <v>738.05627547065251</v>
      </c>
      <c r="AF404" s="6">
        <v>4598.4115690415192</v>
      </c>
      <c r="AG404" s="6">
        <v>640.42611164383561</v>
      </c>
      <c r="AH404" s="6">
        <v>2560.9432109589047</v>
      </c>
      <c r="AI404" s="6">
        <v>4073.0761952054795</v>
      </c>
      <c r="AJ404" s="6">
        <v>1788.5277369863013</v>
      </c>
      <c r="AK404" s="6">
        <v>2413.4796464386704</v>
      </c>
      <c r="AL404" s="6">
        <v>1538.8798970792498</v>
      </c>
      <c r="AM404" s="6">
        <v>760.47173802316684</v>
      </c>
      <c r="AN404" s="6">
        <v>4350.1419732534332</v>
      </c>
      <c r="AO404" s="6">
        <v>43170.078977007375</v>
      </c>
      <c r="AP404" s="6">
        <v>18846.585573573539</v>
      </c>
      <c r="AQ404" s="6">
        <v>24323.493403433833</v>
      </c>
      <c r="AR404" s="6">
        <v>2906.6017968012075</v>
      </c>
      <c r="AS404" s="6">
        <v>2561.3489062968511</v>
      </c>
      <c r="AT404" s="6">
        <v>2128.3886993782316</v>
      </c>
      <c r="AU404" s="6">
        <v>2333.4376695747869</v>
      </c>
      <c r="AV404" s="6">
        <v>9929.777072051078</v>
      </c>
      <c r="AW404" s="6">
        <v>14393.716331382759</v>
      </c>
      <c r="AX404" s="27">
        <v>4.0662575342465752</v>
      </c>
      <c r="AY404" s="27">
        <v>4.2291566164383552</v>
      </c>
      <c r="AZ404">
        <v>510</v>
      </c>
      <c r="BA404" s="9">
        <v>18</v>
      </c>
      <c r="BB404" s="4">
        <v>233</v>
      </c>
      <c r="BC404" s="9">
        <v>15</v>
      </c>
      <c r="BD404" s="9">
        <v>12</v>
      </c>
      <c r="BE404" s="4">
        <v>277</v>
      </c>
      <c r="BF404" s="9">
        <v>17</v>
      </c>
      <c r="BG404" s="9">
        <v>24</v>
      </c>
      <c r="BH404" s="24">
        <v>1119.641679378964</v>
      </c>
      <c r="BI404" s="24">
        <v>661.87044232820983</v>
      </c>
      <c r="BJ404" s="9">
        <v>21</v>
      </c>
      <c r="BK404" s="30">
        <v>34.832070863013698</v>
      </c>
      <c r="BL404" s="15">
        <v>4.3375729052054783</v>
      </c>
      <c r="BM404" s="15">
        <v>8975.1793390097737</v>
      </c>
      <c r="BN404" s="36">
        <v>146</v>
      </c>
      <c r="BO404" s="9">
        <v>0</v>
      </c>
      <c r="BP404" s="20">
        <v>2.7100843876973082</v>
      </c>
      <c r="BQ404" s="20">
        <v>166.59926988653311</v>
      </c>
    </row>
    <row r="405" spans="1:69" x14ac:dyDescent="0.25">
      <c r="A405" s="43">
        <v>40779</v>
      </c>
      <c r="B405" s="17">
        <v>2011</v>
      </c>
      <c r="C405" s="4">
        <v>8</v>
      </c>
      <c r="D405" s="4">
        <v>4</v>
      </c>
      <c r="E405" s="5">
        <v>1</v>
      </c>
      <c r="F405" s="5">
        <v>0.87692307692307692</v>
      </c>
      <c r="G405" s="10">
        <v>1.0630136986301357</v>
      </c>
      <c r="H405" s="17">
        <v>227</v>
      </c>
      <c r="I405" s="9">
        <v>364</v>
      </c>
      <c r="J405" s="14">
        <v>1.6035242290748899</v>
      </c>
      <c r="K405" s="5">
        <v>0.80888888888888888</v>
      </c>
      <c r="L405" s="21">
        <v>98.158479181888652</v>
      </c>
      <c r="M405" s="9">
        <v>67</v>
      </c>
      <c r="N405" s="9">
        <v>78</v>
      </c>
      <c r="O405" s="9">
        <v>31</v>
      </c>
      <c r="P405" s="9">
        <v>101</v>
      </c>
      <c r="Q405" s="20">
        <v>34.990440691544634</v>
      </c>
      <c r="R405" s="20">
        <v>52.249642085302682</v>
      </c>
      <c r="S405" s="20">
        <v>17.504244110348566</v>
      </c>
      <c r="T405" s="6">
        <v>22281.974774288723</v>
      </c>
      <c r="U405" s="6">
        <v>2492.4285369863014</v>
      </c>
      <c r="V405" s="6">
        <v>3706.3235658992626</v>
      </c>
      <c r="W405" s="6">
        <v>3802.3475375342473</v>
      </c>
      <c r="X405" s="6">
        <v>1971.9480419810325</v>
      </c>
      <c r="Y405" s="6">
        <v>15293.784165860485</v>
      </c>
      <c r="Z405" s="6">
        <v>5073.6139002739719</v>
      </c>
      <c r="AA405" s="6">
        <v>1619.7389046443832</v>
      </c>
      <c r="AB405" s="6">
        <v>1767.9286551452051</v>
      </c>
      <c r="AC405" s="6">
        <v>2341.4979729969259</v>
      </c>
      <c r="AD405" s="6">
        <v>1344.0786872498782</v>
      </c>
      <c r="AE405" s="6">
        <v>712.36424101310331</v>
      </c>
      <c r="AF405" s="6">
        <v>4063.3405588036539</v>
      </c>
      <c r="AG405" s="6">
        <v>617.76808293698627</v>
      </c>
      <c r="AH405" s="6">
        <v>2375.0451985534241</v>
      </c>
      <c r="AI405" s="6">
        <v>3941.3524287123282</v>
      </c>
      <c r="AJ405" s="6">
        <v>1814.2059337643834</v>
      </c>
      <c r="AK405" s="6">
        <v>2281.3822265615536</v>
      </c>
      <c r="AL405" s="6">
        <v>1523.448499399798</v>
      </c>
      <c r="AM405" s="6">
        <v>719.07716411115484</v>
      </c>
      <c r="AN405" s="6">
        <v>4224.4637538946154</v>
      </c>
      <c r="AO405" s="6">
        <v>41984.056415305706</v>
      </c>
      <c r="AP405" s="6">
        <v>18402.467936746951</v>
      </c>
      <c r="AQ405" s="6">
        <v>23581.588478558755</v>
      </c>
      <c r="AR405" s="6">
        <v>2851.3441434380957</v>
      </c>
      <c r="AS405" s="6">
        <v>2580.1070021439427</v>
      </c>
      <c r="AT405" s="6">
        <v>2130.0775414853629</v>
      </c>
      <c r="AU405" s="6">
        <v>2248.7522704067101</v>
      </c>
      <c r="AV405" s="6">
        <v>9810.2809574741113</v>
      </c>
      <c r="AW405" s="6">
        <v>13771.307521084644</v>
      </c>
      <c r="AX405" s="27">
        <v>4.2122000219178073</v>
      </c>
      <c r="AY405" s="27">
        <v>4.5113879999999993</v>
      </c>
      <c r="AZ405">
        <v>504</v>
      </c>
      <c r="BA405" s="9">
        <v>17</v>
      </c>
      <c r="BB405" s="4">
        <v>227</v>
      </c>
      <c r="BC405" s="9">
        <v>15</v>
      </c>
      <c r="BD405" s="9">
        <v>11</v>
      </c>
      <c r="BE405" s="4">
        <v>277</v>
      </c>
      <c r="BF405" s="9">
        <v>16</v>
      </c>
      <c r="BG405" s="9">
        <v>25</v>
      </c>
      <c r="BH405" s="24">
        <v>1085.8858933073923</v>
      </c>
      <c r="BI405" s="24">
        <v>650.95876155832559</v>
      </c>
      <c r="BJ405" s="9">
        <v>24</v>
      </c>
      <c r="BK405" s="30">
        <v>34.569170136986301</v>
      </c>
      <c r="BL405" s="15">
        <v>4.4201742794520538</v>
      </c>
      <c r="BM405" s="15">
        <v>8950.9500389343993</v>
      </c>
      <c r="BN405" s="36">
        <v>146</v>
      </c>
      <c r="BO405" s="9">
        <v>0</v>
      </c>
      <c r="BP405" s="20">
        <v>2.634534700337364</v>
      </c>
      <c r="BQ405" s="20">
        <v>161.51772930519695</v>
      </c>
    </row>
    <row r="406" spans="1:69" x14ac:dyDescent="0.25">
      <c r="A406" s="43">
        <v>40778</v>
      </c>
      <c r="B406" s="17">
        <v>2011</v>
      </c>
      <c r="C406" s="4">
        <v>8</v>
      </c>
      <c r="D406" s="4">
        <v>3</v>
      </c>
      <c r="E406" s="5">
        <v>1</v>
      </c>
      <c r="F406" s="5">
        <v>0.79487179487179482</v>
      </c>
      <c r="G406" s="10">
        <v>1.0602739726027384</v>
      </c>
      <c r="H406" s="17">
        <v>192</v>
      </c>
      <c r="I406" s="9">
        <v>321</v>
      </c>
      <c r="J406" s="14">
        <v>1.671875</v>
      </c>
      <c r="K406" s="5">
        <v>0.71333333333333337</v>
      </c>
      <c r="L406" s="21">
        <v>104.46727511415524</v>
      </c>
      <c r="M406" s="9">
        <v>59</v>
      </c>
      <c r="N406" s="9">
        <v>71</v>
      </c>
      <c r="O406" s="9">
        <v>28</v>
      </c>
      <c r="P406" s="9">
        <v>90</v>
      </c>
      <c r="Q406" s="20">
        <v>35.170496714857748</v>
      </c>
      <c r="R406" s="20">
        <v>48.485556690410952</v>
      </c>
      <c r="S406" s="20">
        <v>17.099440427835617</v>
      </c>
      <c r="T406" s="6">
        <v>20057.716821917806</v>
      </c>
      <c r="U406" s="6">
        <v>2278.5110410958896</v>
      </c>
      <c r="V406" s="6">
        <v>3525.7625950684933</v>
      </c>
      <c r="W406" s="6">
        <v>3682.0487046575345</v>
      </c>
      <c r="X406" s="6">
        <v>1785.7754366111694</v>
      </c>
      <c r="Y406" s="6">
        <v>13342.641126676497</v>
      </c>
      <c r="Z406" s="6">
        <v>4572.1645729315069</v>
      </c>
      <c r="AA406" s="6">
        <v>1357.5955873315067</v>
      </c>
      <c r="AB406" s="6">
        <v>1538.9496385052055</v>
      </c>
      <c r="AC406" s="6">
        <v>1998.1169945452036</v>
      </c>
      <c r="AD406" s="6">
        <v>1301.2859284993394</v>
      </c>
      <c r="AE406" s="6">
        <v>597.63868007245003</v>
      </c>
      <c r="AF406" s="6">
        <v>3571.6681956512261</v>
      </c>
      <c r="AG406" s="6">
        <v>596.82738141369873</v>
      </c>
      <c r="AH406" s="6">
        <v>2094.3098438136985</v>
      </c>
      <c r="AI406" s="6">
        <v>3714.7442432054791</v>
      </c>
      <c r="AJ406" s="6">
        <v>1607.7529522849311</v>
      </c>
      <c r="AK406" s="6">
        <v>2228.4803546144367</v>
      </c>
      <c r="AL406" s="6">
        <v>1547.1548663426336</v>
      </c>
      <c r="AM406" s="6">
        <v>613.80874731902611</v>
      </c>
      <c r="AN406" s="6">
        <v>3624.1904524417105</v>
      </c>
      <c r="AO406" s="6">
        <v>37818.572082499719</v>
      </c>
      <c r="AP406" s="6">
        <v>17280.072307730286</v>
      </c>
      <c r="AQ406" s="6">
        <v>20538.499774769436</v>
      </c>
      <c r="AR406" s="6">
        <v>2841.1735835247323</v>
      </c>
      <c r="AS406" s="6">
        <v>2298.3048716335616</v>
      </c>
      <c r="AT406" s="6">
        <v>2021.8157435934777</v>
      </c>
      <c r="AU406" s="6">
        <v>2141.892149381873</v>
      </c>
      <c r="AV406" s="6">
        <v>9303.1863481336441</v>
      </c>
      <c r="AW406" s="6">
        <v>11235.313426635788</v>
      </c>
      <c r="AX406" s="27">
        <v>4.2402150575342459</v>
      </c>
      <c r="AY406" s="27">
        <v>4.4139794520547939</v>
      </c>
      <c r="AZ406">
        <v>440</v>
      </c>
      <c r="BA406" s="9">
        <v>16</v>
      </c>
      <c r="BB406" s="4">
        <v>192</v>
      </c>
      <c r="BC406" s="9">
        <v>15</v>
      </c>
      <c r="BD406" s="9">
        <v>9</v>
      </c>
      <c r="BE406" s="4">
        <v>248</v>
      </c>
      <c r="BF406" s="9">
        <v>15</v>
      </c>
      <c r="BG406" s="9">
        <v>24</v>
      </c>
      <c r="BH406" s="24">
        <v>1124.1983420421498</v>
      </c>
      <c r="BI406" s="24">
        <v>612.84121984501098</v>
      </c>
      <c r="BJ406" s="9">
        <v>19</v>
      </c>
      <c r="BK406" s="30">
        <v>31.834286150684932</v>
      </c>
      <c r="BL406" s="15">
        <v>4.2371329632876709</v>
      </c>
      <c r="BM406" s="15">
        <v>8803.4283663192928</v>
      </c>
      <c r="BN406" s="36">
        <v>146</v>
      </c>
      <c r="BO406" s="9">
        <v>0</v>
      </c>
      <c r="BP406" s="20">
        <v>2.3330115178021908</v>
      </c>
      <c r="BQ406" s="20">
        <v>140.67465599157148</v>
      </c>
    </row>
    <row r="407" spans="1:69" x14ac:dyDescent="0.25">
      <c r="A407" s="43">
        <v>40777</v>
      </c>
      <c r="B407" s="17">
        <v>2011</v>
      </c>
      <c r="C407" s="4">
        <v>8</v>
      </c>
      <c r="D407" s="4">
        <v>2</v>
      </c>
      <c r="E407" s="5">
        <v>1</v>
      </c>
      <c r="F407" s="5">
        <v>0.79487179487179482</v>
      </c>
      <c r="G407" s="10">
        <v>1.057534246575341</v>
      </c>
      <c r="H407" s="17">
        <v>203</v>
      </c>
      <c r="I407" s="9">
        <v>337</v>
      </c>
      <c r="J407" s="14">
        <v>1.6600985221674878</v>
      </c>
      <c r="K407" s="5">
        <v>0.74888888888888894</v>
      </c>
      <c r="L407" s="21">
        <v>95.599053439710971</v>
      </c>
      <c r="M407" s="9">
        <v>62</v>
      </c>
      <c r="N407" s="9">
        <v>74</v>
      </c>
      <c r="O407" s="9">
        <v>30</v>
      </c>
      <c r="P407" s="9">
        <v>92</v>
      </c>
      <c r="Q407" s="20">
        <v>37.460372544721999</v>
      </c>
      <c r="R407" s="20">
        <v>48.279374436821925</v>
      </c>
      <c r="S407" s="20">
        <v>16.841138802775461</v>
      </c>
      <c r="T407" s="6">
        <v>19406.607848261327</v>
      </c>
      <c r="U407" s="6">
        <v>2143.3060273972601</v>
      </c>
      <c r="V407" s="6">
        <v>3275.000080994731</v>
      </c>
      <c r="W407" s="6">
        <v>3620.0270860273977</v>
      </c>
      <c r="X407" s="6">
        <v>1700.6950398651213</v>
      </c>
      <c r="Y407" s="6">
        <v>12954.191668771336</v>
      </c>
      <c r="Z407" s="6">
        <v>5094.6106660821915</v>
      </c>
      <c r="AA407" s="6">
        <v>1448.3812331046577</v>
      </c>
      <c r="AB407" s="6">
        <v>1549.3847698553425</v>
      </c>
      <c r="AC407" s="6">
        <v>2103.8965618629941</v>
      </c>
      <c r="AD407" s="6">
        <v>1373.3902303515151</v>
      </c>
      <c r="AE407" s="6">
        <v>648.23684735722065</v>
      </c>
      <c r="AF407" s="6">
        <v>3966.8530294704615</v>
      </c>
      <c r="AG407" s="6">
        <v>609.78795721643837</v>
      </c>
      <c r="AH407" s="6">
        <v>2205.1996556273966</v>
      </c>
      <c r="AI407" s="6">
        <v>3611.3394939178074</v>
      </c>
      <c r="AJ407" s="6">
        <v>1616.899601358904</v>
      </c>
      <c r="AK407" s="6">
        <v>2252.3368647000589</v>
      </c>
      <c r="AL407" s="6">
        <v>1560.3168962738912</v>
      </c>
      <c r="AM407" s="6">
        <v>637.65382223920733</v>
      </c>
      <c r="AN407" s="6">
        <v>3592.9191249073892</v>
      </c>
      <c r="AO407" s="6">
        <v>37685.51725282133</v>
      </c>
      <c r="AP407" s="6">
        <v>17171.553429672138</v>
      </c>
      <c r="AQ407" s="6">
        <v>20513.963823149188</v>
      </c>
      <c r="AR407" s="6">
        <v>2817.8661002045305</v>
      </c>
      <c r="AS407" s="6">
        <v>2380.8022565974707</v>
      </c>
      <c r="AT407" s="6">
        <v>2028.2517804943459</v>
      </c>
      <c r="AU407" s="6">
        <v>2159.2150987988871</v>
      </c>
      <c r="AV407" s="6">
        <v>9386.1352360952333</v>
      </c>
      <c r="AW407" s="6">
        <v>11127.828587053958</v>
      </c>
      <c r="AX407" s="27">
        <v>4.121884997260274</v>
      </c>
      <c r="AY407" s="27">
        <v>4.5107860000000004</v>
      </c>
      <c r="AZ407">
        <v>461</v>
      </c>
      <c r="BA407" s="9">
        <v>16</v>
      </c>
      <c r="BB407" s="4">
        <v>203</v>
      </c>
      <c r="BC407" s="9">
        <v>14</v>
      </c>
      <c r="BD407" s="9">
        <v>10</v>
      </c>
      <c r="BE407" s="4">
        <v>258</v>
      </c>
      <c r="BF407" s="9">
        <v>17</v>
      </c>
      <c r="BG407" s="9">
        <v>27</v>
      </c>
      <c r="BH407" s="24">
        <v>1016.2430195334678</v>
      </c>
      <c r="BI407" s="24">
        <v>703.57767496572137</v>
      </c>
      <c r="BJ407" s="9">
        <v>21</v>
      </c>
      <c r="BK407" s="30">
        <v>32.072074520547943</v>
      </c>
      <c r="BL407" s="15">
        <v>4.341505060821917</v>
      </c>
      <c r="BM407" s="15">
        <v>8808.0270928164282</v>
      </c>
      <c r="BN407" s="36">
        <v>146</v>
      </c>
      <c r="BO407" s="9">
        <v>0</v>
      </c>
      <c r="BP407" s="20">
        <v>2.3290078024260148</v>
      </c>
      <c r="BQ407" s="20">
        <v>140.50660152841908</v>
      </c>
    </row>
    <row r="408" spans="1:69" x14ac:dyDescent="0.25">
      <c r="A408" s="43">
        <v>40776</v>
      </c>
      <c r="B408" s="17">
        <v>2011</v>
      </c>
      <c r="C408" s="4">
        <v>8</v>
      </c>
      <c r="D408" s="4">
        <v>1</v>
      </c>
      <c r="E408" s="5">
        <v>1</v>
      </c>
      <c r="F408" s="5">
        <v>0.81538461538461537</v>
      </c>
      <c r="G408" s="10">
        <v>1.0547945205479436</v>
      </c>
      <c r="H408" s="17">
        <v>206</v>
      </c>
      <c r="I408" s="9">
        <v>333</v>
      </c>
      <c r="J408" s="14">
        <v>1.616504854368932</v>
      </c>
      <c r="K408" s="5">
        <v>0.74</v>
      </c>
      <c r="L408" s="21">
        <v>94.670233480311424</v>
      </c>
      <c r="M408" s="9">
        <v>57</v>
      </c>
      <c r="N408" s="9">
        <v>69</v>
      </c>
      <c r="O408" s="9">
        <v>29</v>
      </c>
      <c r="P408" s="9">
        <v>89</v>
      </c>
      <c r="Q408" s="20">
        <v>36.902968767123276</v>
      </c>
      <c r="R408" s="20">
        <v>51.377501065281038</v>
      </c>
      <c r="S408" s="20">
        <v>18.417468297737411</v>
      </c>
      <c r="T408" s="6">
        <v>19502.068096944153</v>
      </c>
      <c r="U408" s="6">
        <v>2276.4443835616435</v>
      </c>
      <c r="V408" s="6">
        <v>3474.3979850453106</v>
      </c>
      <c r="W408" s="6">
        <v>3816.5748164383563</v>
      </c>
      <c r="X408" s="6">
        <v>1692.2314415342466</v>
      </c>
      <c r="Y408" s="6">
        <v>12795.308237487883</v>
      </c>
      <c r="Z408" s="6">
        <v>4649.774064657533</v>
      </c>
      <c r="AA408" s="6">
        <v>1489.9475308931501</v>
      </c>
      <c r="AB408" s="6">
        <v>1639.1546784986297</v>
      </c>
      <c r="AC408" s="6">
        <v>2049.8178145084817</v>
      </c>
      <c r="AD408" s="6">
        <v>1377.3571451997866</v>
      </c>
      <c r="AE408" s="6">
        <v>643.83924887495789</v>
      </c>
      <c r="AF408" s="6">
        <v>3707.8620654660863</v>
      </c>
      <c r="AG408" s="6">
        <v>580.02985528767135</v>
      </c>
      <c r="AH408" s="6">
        <v>2266.7971620821918</v>
      </c>
      <c r="AI408" s="6">
        <v>3820.0895112328776</v>
      </c>
      <c r="AJ408" s="6">
        <v>1714.1486833972597</v>
      </c>
      <c r="AK408" s="6">
        <v>2127.9280301634999</v>
      </c>
      <c r="AL408" s="6">
        <v>1525.3354572777978</v>
      </c>
      <c r="AM408" s="6">
        <v>652.80240136900341</v>
      </c>
      <c r="AN408" s="6">
        <v>4074.9993231896983</v>
      </c>
      <c r="AO408" s="6">
        <v>37938.453966555113</v>
      </c>
      <c r="AP408" s="6">
        <v>17360.284340411443</v>
      </c>
      <c r="AQ408" s="6">
        <v>20578.16962614367</v>
      </c>
      <c r="AR408" s="6">
        <v>2808.999655987202</v>
      </c>
      <c r="AS408" s="6">
        <v>2451.2574169889886</v>
      </c>
      <c r="AT408" s="6">
        <v>2036.3293118105526</v>
      </c>
      <c r="AU408" s="6">
        <v>2219.7813810543671</v>
      </c>
      <c r="AV408" s="6">
        <v>9516.3677658411088</v>
      </c>
      <c r="AW408" s="6">
        <v>11061.801860302561</v>
      </c>
      <c r="AX408" s="27">
        <v>4.2230653150684923</v>
      </c>
      <c r="AY408" s="27">
        <v>4.228028013698629</v>
      </c>
      <c r="AZ408">
        <v>450</v>
      </c>
      <c r="BA408" s="9">
        <v>16</v>
      </c>
      <c r="BB408" s="4">
        <v>206</v>
      </c>
      <c r="BC408" s="9">
        <v>15</v>
      </c>
      <c r="BD408" s="9">
        <v>10</v>
      </c>
      <c r="BE408" s="4">
        <v>244</v>
      </c>
      <c r="BF408" s="9">
        <v>16</v>
      </c>
      <c r="BG408" s="9">
        <v>23</v>
      </c>
      <c r="BH408" s="24">
        <v>1090.19468968664</v>
      </c>
      <c r="BI408" s="24">
        <v>650.69489399485997</v>
      </c>
      <c r="BJ408" s="9">
        <v>22</v>
      </c>
      <c r="BK408" s="30">
        <v>33.145233972602739</v>
      </c>
      <c r="BL408" s="15">
        <v>4.2934654136986294</v>
      </c>
      <c r="BM408" s="15">
        <v>8966.4671437057023</v>
      </c>
      <c r="BN408" s="36">
        <v>146</v>
      </c>
      <c r="BO408" s="9">
        <v>0</v>
      </c>
      <c r="BP408" s="20">
        <v>2.2950142231424082</v>
      </c>
      <c r="BQ408" s="20">
        <v>140.94636730235391</v>
      </c>
    </row>
    <row r="409" spans="1:69" x14ac:dyDescent="0.25">
      <c r="A409" s="43">
        <v>40775</v>
      </c>
      <c r="B409" s="17">
        <v>2011</v>
      </c>
      <c r="C409" s="4">
        <v>8</v>
      </c>
      <c r="D409" s="4">
        <v>7</v>
      </c>
      <c r="E409" s="5">
        <v>1</v>
      </c>
      <c r="F409" s="5">
        <v>0.97435897435897434</v>
      </c>
      <c r="G409" s="10">
        <v>1.0520547945205463</v>
      </c>
      <c r="H409" s="17">
        <v>242</v>
      </c>
      <c r="I409" s="9">
        <v>404</v>
      </c>
      <c r="J409" s="14">
        <v>1.6694214876033058</v>
      </c>
      <c r="K409" s="5">
        <v>0.89777777777777779</v>
      </c>
      <c r="L409" s="21">
        <v>102.77055837811004</v>
      </c>
      <c r="M409" s="9">
        <v>74</v>
      </c>
      <c r="N409" s="9">
        <v>88</v>
      </c>
      <c r="O409" s="9">
        <v>36</v>
      </c>
      <c r="P409" s="9">
        <v>112</v>
      </c>
      <c r="Q409" s="20">
        <v>35.036655878234392</v>
      </c>
      <c r="R409" s="20">
        <v>48.802459739178076</v>
      </c>
      <c r="S409" s="20">
        <v>17.115503293620353</v>
      </c>
      <c r="T409" s="6">
        <v>24870.475127502628</v>
      </c>
      <c r="U409" s="6">
        <v>2554.5966757990864</v>
      </c>
      <c r="V409" s="6">
        <v>4351.4269338840886</v>
      </c>
      <c r="W409" s="6">
        <v>3528.76986739726</v>
      </c>
      <c r="X409" s="6">
        <v>2182.899511839832</v>
      </c>
      <c r="Y409" s="6">
        <v>17361.975490180535</v>
      </c>
      <c r="Z409" s="6">
        <v>5675.9382522739716</v>
      </c>
      <c r="AA409" s="6">
        <v>1756.8885506104107</v>
      </c>
      <c r="AB409" s="6">
        <v>1916.9363688854794</v>
      </c>
      <c r="AC409" s="6">
        <v>2660.4545776883324</v>
      </c>
      <c r="AD409" s="6">
        <v>1325.2158904071473</v>
      </c>
      <c r="AE409" s="6">
        <v>744.12128527745949</v>
      </c>
      <c r="AF409" s="6">
        <v>4619.9714183969227</v>
      </c>
      <c r="AG409" s="6">
        <v>706.59756729863011</v>
      </c>
      <c r="AH409" s="6">
        <v>2696.5450499506842</v>
      </c>
      <c r="AI409" s="6">
        <v>4414.4105087123289</v>
      </c>
      <c r="AJ409" s="6">
        <v>1954.1191953534244</v>
      </c>
      <c r="AK409" s="6">
        <v>2731.6407865787123</v>
      </c>
      <c r="AL409" s="6">
        <v>1562.5585081660529</v>
      </c>
      <c r="AM409" s="6">
        <v>819.57410584574097</v>
      </c>
      <c r="AN409" s="6">
        <v>4657.8989207245631</v>
      </c>
      <c r="AO409" s="6">
        <v>46546.507296386648</v>
      </c>
      <c r="AP409" s="6">
        <v>19906.661467084628</v>
      </c>
      <c r="AQ409" s="6">
        <v>26639.845829302023</v>
      </c>
      <c r="AR409" s="6">
        <v>2935.2955628892437</v>
      </c>
      <c r="AS409" s="6">
        <v>2782.8249338542882</v>
      </c>
      <c r="AT409" s="6">
        <v>2269.2932053737886</v>
      </c>
      <c r="AU409" s="6">
        <v>2359.222609508925</v>
      </c>
      <c r="AV409" s="6">
        <v>10346.636311626246</v>
      </c>
      <c r="AW409" s="6">
        <v>16293.209517675774</v>
      </c>
      <c r="AX409" s="27">
        <v>3.9990946191780816</v>
      </c>
      <c r="AY409" s="27">
        <v>4.2145065753424653</v>
      </c>
      <c r="AZ409">
        <v>552</v>
      </c>
      <c r="BA409" s="9">
        <v>20</v>
      </c>
      <c r="BB409" s="4">
        <v>242</v>
      </c>
      <c r="BC409" s="9">
        <v>17</v>
      </c>
      <c r="BD409" s="9">
        <v>12</v>
      </c>
      <c r="BE409" s="4">
        <v>310</v>
      </c>
      <c r="BF409" s="9">
        <v>18</v>
      </c>
      <c r="BG409" s="9">
        <v>30</v>
      </c>
      <c r="BH409" s="24">
        <v>1205.9082358698936</v>
      </c>
      <c r="BI409" s="24">
        <v>732.35485213516483</v>
      </c>
      <c r="BJ409" s="9">
        <v>24</v>
      </c>
      <c r="BK409" s="30">
        <v>32.146824547945208</v>
      </c>
      <c r="BL409" s="15">
        <v>4.1365717260273973</v>
      </c>
      <c r="BM409" s="15">
        <v>8764.7807162818553</v>
      </c>
      <c r="BN409" s="36">
        <v>144</v>
      </c>
      <c r="BO409" s="9">
        <v>0</v>
      </c>
      <c r="BP409" s="20">
        <v>3.0394195464370983</v>
      </c>
      <c r="BQ409" s="20">
        <v>184.99892937015295</v>
      </c>
    </row>
    <row r="410" spans="1:69" x14ac:dyDescent="0.25">
      <c r="A410" s="43">
        <v>40774</v>
      </c>
      <c r="B410" s="17">
        <v>2011</v>
      </c>
      <c r="C410" s="4">
        <v>8</v>
      </c>
      <c r="D410" s="4">
        <v>6</v>
      </c>
      <c r="E410" s="5">
        <v>1</v>
      </c>
      <c r="F410" s="5">
        <v>1</v>
      </c>
      <c r="G410" s="10">
        <v>1.0493150684931489</v>
      </c>
      <c r="H410" s="17">
        <v>245</v>
      </c>
      <c r="I410" s="9">
        <v>427</v>
      </c>
      <c r="J410" s="14">
        <v>1.7428571428571429</v>
      </c>
      <c r="K410" s="5">
        <v>0.94888888888888889</v>
      </c>
      <c r="L410" s="21">
        <v>102.55852837573384</v>
      </c>
      <c r="M410" s="9">
        <v>74</v>
      </c>
      <c r="N410" s="9">
        <v>92</v>
      </c>
      <c r="O410" s="9">
        <v>37</v>
      </c>
      <c r="P410" s="9">
        <v>109</v>
      </c>
      <c r="Q410" s="20">
        <v>39.174604559168181</v>
      </c>
      <c r="R410" s="20">
        <v>48.140352509677882</v>
      </c>
      <c r="S410" s="20">
        <v>19.485147686414479</v>
      </c>
      <c r="T410" s="6">
        <v>25126.839452054792</v>
      </c>
      <c r="U410" s="6">
        <v>2610.5360547945206</v>
      </c>
      <c r="V410" s="6">
        <v>4393.5716120547941</v>
      </c>
      <c r="W410" s="6">
        <v>3758.0825687671236</v>
      </c>
      <c r="X410" s="6">
        <v>2210.4076063561643</v>
      </c>
      <c r="Y410" s="6">
        <v>17375.313719671227</v>
      </c>
      <c r="Z410" s="6">
        <v>6502.9843568219185</v>
      </c>
      <c r="AA410" s="6">
        <v>1781.1930428580818</v>
      </c>
      <c r="AB410" s="6">
        <v>2123.8810978191782</v>
      </c>
      <c r="AC410" s="6">
        <v>2673.181846449575</v>
      </c>
      <c r="AD410" s="6">
        <v>1290.4439630819434</v>
      </c>
      <c r="AE410" s="6">
        <v>752.72021844533595</v>
      </c>
      <c r="AF410" s="6">
        <v>5691.7124695223229</v>
      </c>
      <c r="AG410" s="6">
        <v>769.6613839561644</v>
      </c>
      <c r="AH410" s="6">
        <v>2959.7683989041097</v>
      </c>
      <c r="AI410" s="6">
        <v>4845.958341671233</v>
      </c>
      <c r="AJ410" s="6">
        <v>2127.084538389041</v>
      </c>
      <c r="AK410" s="6">
        <v>2598.775292444951</v>
      </c>
      <c r="AL410" s="6">
        <v>1524.5862506728813</v>
      </c>
      <c r="AM410" s="6">
        <v>806.3146779880243</v>
      </c>
      <c r="AN410" s="6">
        <v>5772.7964418146912</v>
      </c>
      <c r="AO410" s="6">
        <v>48847.906667269031</v>
      </c>
      <c r="AP410" s="6">
        <v>20008.084036260792</v>
      </c>
      <c r="AQ410" s="6">
        <v>28839.822631008243</v>
      </c>
      <c r="AR410" s="6">
        <v>2923.9332902394126</v>
      </c>
      <c r="AS410" s="6">
        <v>2870.8350837462649</v>
      </c>
      <c r="AT410" s="6">
        <v>2206.0852852867092</v>
      </c>
      <c r="AU410" s="6">
        <v>2433.9832571655661</v>
      </c>
      <c r="AV410" s="6">
        <v>10434.836916437953</v>
      </c>
      <c r="AW410" s="6">
        <v>18404.985714570284</v>
      </c>
      <c r="AX410" s="27">
        <v>4.0555657643835614</v>
      </c>
      <c r="AY410" s="27">
        <v>4.5363598082191778</v>
      </c>
      <c r="AZ410">
        <v>557</v>
      </c>
      <c r="BA410" s="9">
        <v>20</v>
      </c>
      <c r="BB410" s="4">
        <v>245</v>
      </c>
      <c r="BC410" s="9">
        <v>18</v>
      </c>
      <c r="BD410" s="9">
        <v>12</v>
      </c>
      <c r="BE410" s="4">
        <v>312</v>
      </c>
      <c r="BF410" s="9">
        <v>19</v>
      </c>
      <c r="BG410" s="9">
        <v>28</v>
      </c>
      <c r="BH410" s="24">
        <v>1268.8238923075203</v>
      </c>
      <c r="BI410" s="24">
        <v>710.47520293241075</v>
      </c>
      <c r="BJ410" s="9">
        <v>26</v>
      </c>
      <c r="BK410" s="30">
        <v>34.189458780821916</v>
      </c>
      <c r="BL410" s="15">
        <v>4.4194568273972594</v>
      </c>
      <c r="BM410" s="15">
        <v>8912.2594147134787</v>
      </c>
      <c r="BN410" s="36">
        <v>144</v>
      </c>
      <c r="BO410" s="9">
        <v>0</v>
      </c>
      <c r="BP410" s="20">
        <v>3.2359720794702</v>
      </c>
      <c r="BQ410" s="20">
        <v>200.27654604866837</v>
      </c>
    </row>
    <row r="411" spans="1:69" x14ac:dyDescent="0.25">
      <c r="A411" s="43">
        <v>40773</v>
      </c>
      <c r="B411" s="17">
        <v>2011</v>
      </c>
      <c r="C411" s="4">
        <v>8</v>
      </c>
      <c r="D411" s="4">
        <v>5</v>
      </c>
      <c r="E411" s="5">
        <v>1</v>
      </c>
      <c r="F411" s="5">
        <v>0.90769230769230769</v>
      </c>
      <c r="G411" s="10">
        <v>1.0465753424657516</v>
      </c>
      <c r="H411" s="17">
        <v>224</v>
      </c>
      <c r="I411" s="9">
        <v>383</v>
      </c>
      <c r="J411" s="14">
        <v>1.7098214285714286</v>
      </c>
      <c r="K411" s="5">
        <v>0.85111111111111115</v>
      </c>
      <c r="L411" s="21">
        <v>100.50682950474183</v>
      </c>
      <c r="M411" s="9">
        <v>67</v>
      </c>
      <c r="N411" s="9">
        <v>84</v>
      </c>
      <c r="O411" s="9">
        <v>33</v>
      </c>
      <c r="P411" s="9">
        <v>107</v>
      </c>
      <c r="Q411" s="20">
        <v>37.144472565363323</v>
      </c>
      <c r="R411" s="20">
        <v>47.557542127023645</v>
      </c>
      <c r="S411" s="20">
        <v>17.904821145912173</v>
      </c>
      <c r="T411" s="6">
        <v>22513.529809062169</v>
      </c>
      <c r="U411" s="6">
        <v>2426.3754849315064</v>
      </c>
      <c r="V411" s="6">
        <v>3875.8563924164378</v>
      </c>
      <c r="W411" s="6">
        <v>3470.2964975342461</v>
      </c>
      <c r="X411" s="6">
        <v>1948.088330736354</v>
      </c>
      <c r="Y411" s="6">
        <v>15645.664073306634</v>
      </c>
      <c r="Z411" s="6">
        <v>5608.8153573698619</v>
      </c>
      <c r="AA411" s="6">
        <v>1569.3988901917803</v>
      </c>
      <c r="AB411" s="6">
        <v>1915.8158626126026</v>
      </c>
      <c r="AC411" s="6">
        <v>2390.9975250732909</v>
      </c>
      <c r="AD411" s="6">
        <v>1282.3905756574545</v>
      </c>
      <c r="AE411" s="6">
        <v>748.86860823248105</v>
      </c>
      <c r="AF411" s="6">
        <v>4671.7734012110168</v>
      </c>
      <c r="AG411" s="6">
        <v>661.0371773917808</v>
      </c>
      <c r="AH411" s="6">
        <v>2555.9707349917803</v>
      </c>
      <c r="AI411" s="6">
        <v>4448.6613690410959</v>
      </c>
      <c r="AJ411" s="6">
        <v>1878.9691060602736</v>
      </c>
      <c r="AK411" s="6">
        <v>2517.4553058096812</v>
      </c>
      <c r="AL411" s="6">
        <v>1576.8225030488888</v>
      </c>
      <c r="AM411" s="6">
        <v>767.20963382683442</v>
      </c>
      <c r="AN411" s="6">
        <v>4683.1509447995268</v>
      </c>
      <c r="AO411" s="6">
        <v>43578.573791652845</v>
      </c>
      <c r="AP411" s="6">
        <v>18577.985372335668</v>
      </c>
      <c r="AQ411" s="6">
        <v>25000.588419317177</v>
      </c>
      <c r="AR411" s="6">
        <v>2862.6681833739385</v>
      </c>
      <c r="AS411" s="6">
        <v>2640.0671920779141</v>
      </c>
      <c r="AT411" s="6">
        <v>2146.6187983687646</v>
      </c>
      <c r="AU411" s="6">
        <v>2349.8600980742585</v>
      </c>
      <c r="AV411" s="6">
        <v>9999.2142718948744</v>
      </c>
      <c r="AW411" s="6">
        <v>15001.374147422302</v>
      </c>
      <c r="AX411" s="27">
        <v>4.1120249424657525</v>
      </c>
      <c r="AY411" s="27">
        <v>4.5934196301369861</v>
      </c>
      <c r="AZ411">
        <v>515</v>
      </c>
      <c r="BA411" s="9">
        <v>19</v>
      </c>
      <c r="BB411" s="4">
        <v>224</v>
      </c>
      <c r="BC411" s="9">
        <v>17</v>
      </c>
      <c r="BD411" s="9">
        <v>12</v>
      </c>
      <c r="BE411" s="4">
        <v>291</v>
      </c>
      <c r="BF411" s="9">
        <v>19</v>
      </c>
      <c r="BG411" s="9">
        <v>28</v>
      </c>
      <c r="BH411" s="24">
        <v>1203.2723008925184</v>
      </c>
      <c r="BI411" s="24">
        <v>714.24764715213632</v>
      </c>
      <c r="BJ411" s="9">
        <v>21</v>
      </c>
      <c r="BK411" s="30">
        <v>34.193676904109587</v>
      </c>
      <c r="BL411" s="15">
        <v>4.3670652975342454</v>
      </c>
      <c r="BM411" s="15">
        <v>8619.6441229397406</v>
      </c>
      <c r="BN411" s="36">
        <v>144</v>
      </c>
      <c r="BO411" s="9">
        <v>0</v>
      </c>
      <c r="BP411" s="20">
        <v>2.9004200246251806</v>
      </c>
      <c r="BQ411" s="20">
        <v>173.61519735636929</v>
      </c>
    </row>
    <row r="412" spans="1:69" x14ac:dyDescent="0.25">
      <c r="A412" s="43">
        <v>40772</v>
      </c>
      <c r="B412" s="17">
        <v>2011</v>
      </c>
      <c r="C412" s="4">
        <v>8</v>
      </c>
      <c r="D412" s="4">
        <v>4</v>
      </c>
      <c r="E412" s="5">
        <v>1</v>
      </c>
      <c r="F412" s="5">
        <v>0.87692307692307692</v>
      </c>
      <c r="G412" s="10">
        <v>1.0438356164383542</v>
      </c>
      <c r="H412" s="17">
        <v>216</v>
      </c>
      <c r="I412" s="9">
        <v>356</v>
      </c>
      <c r="J412" s="14">
        <v>1.6481481481481481</v>
      </c>
      <c r="K412" s="5">
        <v>0.7911111111111111</v>
      </c>
      <c r="L412" s="21">
        <v>102.49685142255005</v>
      </c>
      <c r="M412" s="9">
        <v>65</v>
      </c>
      <c r="N412" s="9">
        <v>82</v>
      </c>
      <c r="O412" s="9">
        <v>31</v>
      </c>
      <c r="P412" s="9">
        <v>94</v>
      </c>
      <c r="Q412" s="20">
        <v>35.602965041095885</v>
      </c>
      <c r="R412" s="20">
        <v>49.974073167865654</v>
      </c>
      <c r="S412" s="20">
        <v>18.761152868131738</v>
      </c>
      <c r="T412" s="6">
        <v>22139.319907270812</v>
      </c>
      <c r="U412" s="6">
        <v>2327.027342465753</v>
      </c>
      <c r="V412" s="6">
        <v>3826.8949170309793</v>
      </c>
      <c r="W412" s="6">
        <v>3644.9772263013697</v>
      </c>
      <c r="X412" s="6">
        <v>1914.0247550920972</v>
      </c>
      <c r="Y412" s="6">
        <v>15080.45035131212</v>
      </c>
      <c r="Z412" s="6">
        <v>5233.6358610410953</v>
      </c>
      <c r="AA412" s="6">
        <v>1549.1962682038352</v>
      </c>
      <c r="AB412" s="6">
        <v>1763.5483696043834</v>
      </c>
      <c r="AC412" s="6">
        <v>2202.5275198434424</v>
      </c>
      <c r="AD412" s="6">
        <v>1317.0827447646816</v>
      </c>
      <c r="AE412" s="6">
        <v>706.27305076578989</v>
      </c>
      <c r="AF412" s="6">
        <v>4320.4971834753997</v>
      </c>
      <c r="AG412" s="6">
        <v>658.84143432328767</v>
      </c>
      <c r="AH412" s="6">
        <v>2309.802531769863</v>
      </c>
      <c r="AI412" s="6">
        <v>4000.4022453698622</v>
      </c>
      <c r="AJ412" s="6">
        <v>1815.7512170958901</v>
      </c>
      <c r="AK412" s="6">
        <v>2302.8391402542279</v>
      </c>
      <c r="AL412" s="6">
        <v>1442.6859588809132</v>
      </c>
      <c r="AM412" s="6">
        <v>678.68078555396687</v>
      </c>
      <c r="AN412" s="6">
        <v>4360.5915438697957</v>
      </c>
      <c r="AO412" s="6">
        <v>41797.52517714478</v>
      </c>
      <c r="AP412" s="6">
        <v>18035.986098487469</v>
      </c>
      <c r="AQ412" s="6">
        <v>23761.539078657315</v>
      </c>
      <c r="AR412" s="6">
        <v>2865.8320598681439</v>
      </c>
      <c r="AS412" s="6">
        <v>2432.1282528261718</v>
      </c>
      <c r="AT412" s="6">
        <v>2113.8148589092821</v>
      </c>
      <c r="AU412" s="6">
        <v>2321.0473257231024</v>
      </c>
      <c r="AV412" s="6">
        <v>9732.8224973267006</v>
      </c>
      <c r="AW412" s="6">
        <v>14028.716581330611</v>
      </c>
      <c r="AX412" s="27">
        <v>4.2659802739726027</v>
      </c>
      <c r="AY412" s="27">
        <v>4.4078001164383567</v>
      </c>
      <c r="AZ412">
        <v>488</v>
      </c>
      <c r="BA412" s="9">
        <v>18</v>
      </c>
      <c r="BB412" s="4">
        <v>216</v>
      </c>
      <c r="BC412" s="9">
        <v>17</v>
      </c>
      <c r="BD412" s="9">
        <v>11</v>
      </c>
      <c r="BE412" s="4">
        <v>272</v>
      </c>
      <c r="BF412" s="9">
        <v>16</v>
      </c>
      <c r="BG412" s="9">
        <v>24</v>
      </c>
      <c r="BH412" s="24">
        <v>1216.6903386846504</v>
      </c>
      <c r="BI412" s="24">
        <v>621.45342873145796</v>
      </c>
      <c r="BJ412" s="9">
        <v>22</v>
      </c>
      <c r="BK412" s="30">
        <v>34.365040164383565</v>
      </c>
      <c r="BL412" s="15">
        <v>4.4931854991780815</v>
      </c>
      <c r="BM412" s="15">
        <v>8697.4115778414798</v>
      </c>
      <c r="BN412" s="36">
        <v>144</v>
      </c>
      <c r="BO412" s="9">
        <v>0</v>
      </c>
      <c r="BP412" s="20">
        <v>2.7320242196189644</v>
      </c>
      <c r="BQ412" s="20">
        <v>165.01068804623137</v>
      </c>
    </row>
    <row r="413" spans="1:69" x14ac:dyDescent="0.25">
      <c r="A413" s="43">
        <v>40771</v>
      </c>
      <c r="B413" s="17">
        <v>2011</v>
      </c>
      <c r="C413" s="4">
        <v>8</v>
      </c>
      <c r="D413" s="4">
        <v>3</v>
      </c>
      <c r="E413" s="5">
        <v>1</v>
      </c>
      <c r="F413" s="5">
        <v>0.79487179487179482</v>
      </c>
      <c r="G413" s="10">
        <v>1.0410958904109568</v>
      </c>
      <c r="H413" s="17">
        <v>202</v>
      </c>
      <c r="I413" s="9">
        <v>319</v>
      </c>
      <c r="J413" s="14">
        <v>1.5792079207920793</v>
      </c>
      <c r="K413" s="5">
        <v>0.7088888888888889</v>
      </c>
      <c r="L413" s="21">
        <v>98.655920875543799</v>
      </c>
      <c r="M413" s="9">
        <v>54</v>
      </c>
      <c r="N413" s="9">
        <v>71</v>
      </c>
      <c r="O413" s="9">
        <v>28</v>
      </c>
      <c r="P413" s="9">
        <v>83</v>
      </c>
      <c r="Q413" s="20">
        <v>38.853348401095893</v>
      </c>
      <c r="R413" s="20">
        <v>48.393660275929548</v>
      </c>
      <c r="S413" s="20">
        <v>19.294513091269188</v>
      </c>
      <c r="T413" s="6">
        <v>19928.496016859848</v>
      </c>
      <c r="U413" s="6">
        <v>2069.882739726027</v>
      </c>
      <c r="V413" s="6">
        <v>3526.5844602739726</v>
      </c>
      <c r="W413" s="6">
        <v>3462.8072547945203</v>
      </c>
      <c r="X413" s="6">
        <v>1637.9235419178083</v>
      </c>
      <c r="Y413" s="6">
        <v>13371.063499599579</v>
      </c>
      <c r="Z413" s="6">
        <v>4856.6685501369866</v>
      </c>
      <c r="AA413" s="6">
        <v>1355.0224877260273</v>
      </c>
      <c r="AB413" s="6">
        <v>1601.4445865753426</v>
      </c>
      <c r="AC413" s="6">
        <v>2015.1685103084455</v>
      </c>
      <c r="AD413" s="6">
        <v>1275.6354410118654</v>
      </c>
      <c r="AE413" s="6">
        <v>631.4589338726164</v>
      </c>
      <c r="AF413" s="6">
        <v>3890.8727392454284</v>
      </c>
      <c r="AG413" s="6">
        <v>555.72114279452046</v>
      </c>
      <c r="AH413" s="6">
        <v>2136.9455167123283</v>
      </c>
      <c r="AI413" s="6">
        <v>3371.8009841095891</v>
      </c>
      <c r="AJ413" s="6">
        <v>1543.9261597808218</v>
      </c>
      <c r="AK413" s="6">
        <v>2228.3950595279498</v>
      </c>
      <c r="AL413" s="6">
        <v>1514.4478701100886</v>
      </c>
      <c r="AM413" s="6">
        <v>617.12462732388076</v>
      </c>
      <c r="AN413" s="6">
        <v>3248.4262464353401</v>
      </c>
      <c r="AO413" s="6">
        <v>37419.908184421496</v>
      </c>
      <c r="AP413" s="6">
        <v>16909.545699141148</v>
      </c>
      <c r="AQ413" s="6">
        <v>20510.362485280348</v>
      </c>
      <c r="AR413" s="6">
        <v>2833.2938529458893</v>
      </c>
      <c r="AS413" s="6">
        <v>2306.1650238638131</v>
      </c>
      <c r="AT413" s="6">
        <v>2003.0421825684778</v>
      </c>
      <c r="AU413" s="6">
        <v>2188.2475446398948</v>
      </c>
      <c r="AV413" s="6">
        <v>9330.7486040180738</v>
      </c>
      <c r="AW413" s="6">
        <v>11179.613881262274</v>
      </c>
      <c r="AX413" s="27">
        <v>4.2167825753424664</v>
      </c>
      <c r="AY413" s="27">
        <v>4.56192301369863</v>
      </c>
      <c r="AZ413">
        <v>438</v>
      </c>
      <c r="BA413" s="9">
        <v>16</v>
      </c>
      <c r="BB413" s="4">
        <v>202</v>
      </c>
      <c r="BC413" s="9">
        <v>15</v>
      </c>
      <c r="BD413" s="9">
        <v>9</v>
      </c>
      <c r="BE413" s="4">
        <v>236</v>
      </c>
      <c r="BF413" s="9">
        <v>14</v>
      </c>
      <c r="BG413" s="9">
        <v>22</v>
      </c>
      <c r="BH413" s="24">
        <v>1025.0275552855012</v>
      </c>
      <c r="BI413" s="24">
        <v>598.3112875718025</v>
      </c>
      <c r="BJ413" s="9">
        <v>18</v>
      </c>
      <c r="BK413" s="30">
        <v>32.262990410958906</v>
      </c>
      <c r="BL413" s="15">
        <v>4.5322230904109588</v>
      </c>
      <c r="BM413" s="15">
        <v>8519.5256482731857</v>
      </c>
      <c r="BN413" s="36">
        <v>144</v>
      </c>
      <c r="BO413" s="9">
        <v>0</v>
      </c>
      <c r="BP413" s="20">
        <v>2.4074535757090625</v>
      </c>
      <c r="BQ413" s="20">
        <v>142.43307281444686</v>
      </c>
    </row>
    <row r="414" spans="1:69" x14ac:dyDescent="0.25">
      <c r="A414" s="43">
        <v>40770</v>
      </c>
      <c r="B414" s="17">
        <v>2011</v>
      </c>
      <c r="C414" s="4">
        <v>8</v>
      </c>
      <c r="D414" s="4">
        <v>2</v>
      </c>
      <c r="E414" s="5">
        <v>1</v>
      </c>
      <c r="F414" s="5">
        <v>0.79487179487179482</v>
      </c>
      <c r="G414" s="10">
        <v>1.0383561643835595</v>
      </c>
      <c r="H414" s="17">
        <v>197</v>
      </c>
      <c r="I414" s="9">
        <v>319</v>
      </c>
      <c r="J414" s="14">
        <v>1.6192893401015229</v>
      </c>
      <c r="K414" s="5">
        <v>0.7088888888888889</v>
      </c>
      <c r="L414" s="21">
        <v>95.160592533952368</v>
      </c>
      <c r="M414" s="9">
        <v>54</v>
      </c>
      <c r="N414" s="9">
        <v>70</v>
      </c>
      <c r="O414" s="9">
        <v>27</v>
      </c>
      <c r="P414" s="9">
        <v>85</v>
      </c>
      <c r="Q414" s="20">
        <v>38.637392770658415</v>
      </c>
      <c r="R414" s="20">
        <v>48.601445838904098</v>
      </c>
      <c r="S414" s="20">
        <v>17.169985767452051</v>
      </c>
      <c r="T414" s="6">
        <v>18746.636729188616</v>
      </c>
      <c r="U414" s="6">
        <v>2260.9220091324196</v>
      </c>
      <c r="V414" s="6">
        <v>3560.612464488936</v>
      </c>
      <c r="W414" s="6">
        <v>3652.0422608219174</v>
      </c>
      <c r="X414" s="6">
        <v>1717.9848033382505</v>
      </c>
      <c r="Y414" s="6">
        <v>12076.919209671934</v>
      </c>
      <c r="Z414" s="6">
        <v>4791.0367035616437</v>
      </c>
      <c r="AA414" s="6">
        <v>1312.2390376504106</v>
      </c>
      <c r="AB414" s="6">
        <v>1459.4487902334245</v>
      </c>
      <c r="AC414" s="6">
        <v>2021.455463557679</v>
      </c>
      <c r="AD414" s="6">
        <v>1292.9615860109845</v>
      </c>
      <c r="AE414" s="6">
        <v>611.4856178158808</v>
      </c>
      <c r="AF414" s="6">
        <v>3636.8218640609357</v>
      </c>
      <c r="AG414" s="6">
        <v>552.89533941369871</v>
      </c>
      <c r="AH414" s="6">
        <v>2119.9336190246572</v>
      </c>
      <c r="AI414" s="6">
        <v>3634.0718157534247</v>
      </c>
      <c r="AJ414" s="6">
        <v>1527.8157543452053</v>
      </c>
      <c r="AK414" s="6">
        <v>2104.7043702824994</v>
      </c>
      <c r="AL414" s="6">
        <v>1569.6516668134959</v>
      </c>
      <c r="AM414" s="6">
        <v>615.20568364492408</v>
      </c>
      <c r="AN414" s="6">
        <v>3545.1548077960674</v>
      </c>
      <c r="AO414" s="6">
        <v>36404.999798303506</v>
      </c>
      <c r="AP414" s="6">
        <v>17146.103916774566</v>
      </c>
      <c r="AQ414" s="6">
        <v>19258.895881528937</v>
      </c>
      <c r="AR414" s="6">
        <v>2821.8631161479593</v>
      </c>
      <c r="AS414" s="6">
        <v>2405.1484744143709</v>
      </c>
      <c r="AT414" s="6">
        <v>2073.2913215132985</v>
      </c>
      <c r="AU414" s="6">
        <v>2165.3866807431659</v>
      </c>
      <c r="AV414" s="6">
        <v>9465.6895928187951</v>
      </c>
      <c r="AW414" s="6">
        <v>9793.2062887101456</v>
      </c>
      <c r="AX414" s="27">
        <v>4.0701075287671227</v>
      </c>
      <c r="AY414" s="27">
        <v>4.3145675753424646</v>
      </c>
      <c r="AZ414">
        <v>433</v>
      </c>
      <c r="BA414" s="9">
        <v>15</v>
      </c>
      <c r="BB414" s="4">
        <v>197</v>
      </c>
      <c r="BC414" s="9">
        <v>15</v>
      </c>
      <c r="BD414" s="9">
        <v>9</v>
      </c>
      <c r="BE414" s="4">
        <v>236</v>
      </c>
      <c r="BF414" s="9">
        <v>14</v>
      </c>
      <c r="BG414" s="9">
        <v>20</v>
      </c>
      <c r="BH414" s="24">
        <v>1087.9966938455759</v>
      </c>
      <c r="BI414" s="24">
        <v>565.59614699607835</v>
      </c>
      <c r="BJ414" s="9">
        <v>20</v>
      </c>
      <c r="BK414" s="30">
        <v>33.236650328767126</v>
      </c>
      <c r="BL414" s="15">
        <v>4.2447396986301369</v>
      </c>
      <c r="BM414" s="15">
        <v>8772.1460065647661</v>
      </c>
      <c r="BN414" s="36">
        <v>144</v>
      </c>
      <c r="BO414" s="9">
        <v>0</v>
      </c>
      <c r="BP414" s="20">
        <v>2.1954600239344231</v>
      </c>
      <c r="BQ414" s="20">
        <v>133.74233251061762</v>
      </c>
    </row>
    <row r="415" spans="1:69" x14ac:dyDescent="0.25">
      <c r="A415" s="43">
        <v>40769</v>
      </c>
      <c r="B415" s="17">
        <v>2011</v>
      </c>
      <c r="C415" s="4">
        <v>8</v>
      </c>
      <c r="D415" s="4">
        <v>1</v>
      </c>
      <c r="E415" s="5">
        <v>1</v>
      </c>
      <c r="F415" s="5">
        <v>0.81538461538461537</v>
      </c>
      <c r="G415" s="10">
        <v>1.0356164383561621</v>
      </c>
      <c r="H415" s="17">
        <v>199</v>
      </c>
      <c r="I415" s="9">
        <v>343</v>
      </c>
      <c r="J415" s="14">
        <v>1.7236180904522613</v>
      </c>
      <c r="K415" s="5">
        <v>0.76222222222222225</v>
      </c>
      <c r="L415" s="21">
        <v>106.05713204166247</v>
      </c>
      <c r="M415" s="9">
        <v>59</v>
      </c>
      <c r="N415" s="9">
        <v>76</v>
      </c>
      <c r="O415" s="9">
        <v>29</v>
      </c>
      <c r="P415" s="9">
        <v>96</v>
      </c>
      <c r="Q415" s="20">
        <v>37.525430971486543</v>
      </c>
      <c r="R415" s="20">
        <v>53.289372934152091</v>
      </c>
      <c r="S415" s="20">
        <v>17.403540678184928</v>
      </c>
      <c r="T415" s="6">
        <v>21105.369276290832</v>
      </c>
      <c r="U415" s="6">
        <v>2232.005117808219</v>
      </c>
      <c r="V415" s="6">
        <v>3635.2274025205479</v>
      </c>
      <c r="W415" s="6">
        <v>3721.1126399999998</v>
      </c>
      <c r="X415" s="6">
        <v>1694.2399201517387</v>
      </c>
      <c r="Y415" s="6">
        <v>14286.794431426764</v>
      </c>
      <c r="Z415" s="6">
        <v>5065.9331811506836</v>
      </c>
      <c r="AA415" s="6">
        <v>1545.3918150904105</v>
      </c>
      <c r="AB415" s="6">
        <v>1670.739905105753</v>
      </c>
      <c r="AC415" s="6">
        <v>2118.3552060141838</v>
      </c>
      <c r="AD415" s="6">
        <v>1316.9650178141947</v>
      </c>
      <c r="AE415" s="6">
        <v>610.620640225805</v>
      </c>
      <c r="AF415" s="6">
        <v>4236.1240372926632</v>
      </c>
      <c r="AG415" s="6">
        <v>590.23189656986301</v>
      </c>
      <c r="AH415" s="6">
        <v>2233.9773359342462</v>
      </c>
      <c r="AI415" s="6">
        <v>3895.9394320000006</v>
      </c>
      <c r="AJ415" s="6">
        <v>1700.8847437150687</v>
      </c>
      <c r="AK415" s="6">
        <v>2332.6184297094815</v>
      </c>
      <c r="AL415" s="6">
        <v>1543.7368882811497</v>
      </c>
      <c r="AM415" s="6">
        <v>672.06757860627113</v>
      </c>
      <c r="AN415" s="6">
        <v>3872.6105116222761</v>
      </c>
      <c r="AO415" s="6">
        <v>40040.472703665073</v>
      </c>
      <c r="AP415" s="6">
        <v>17644.943723323369</v>
      </c>
      <c r="AQ415" s="6">
        <v>22395.528980341704</v>
      </c>
      <c r="AR415" s="6">
        <v>2819.661404816186</v>
      </c>
      <c r="AS415" s="6">
        <v>2320.4495845408696</v>
      </c>
      <c r="AT415" s="6">
        <v>2067.6179835649518</v>
      </c>
      <c r="AU415" s="6">
        <v>2222.3561177723118</v>
      </c>
      <c r="AV415" s="6">
        <v>9430.0850906943197</v>
      </c>
      <c r="AW415" s="6">
        <v>12965.443889647384</v>
      </c>
      <c r="AX415" s="27">
        <v>4.2118337424657533</v>
      </c>
      <c r="AY415" s="27">
        <v>4.3716268082191778</v>
      </c>
      <c r="AZ415">
        <v>459</v>
      </c>
      <c r="BA415" s="9">
        <v>16</v>
      </c>
      <c r="BB415" s="4">
        <v>199</v>
      </c>
      <c r="BC415" s="9">
        <v>15</v>
      </c>
      <c r="BD415" s="9">
        <v>9</v>
      </c>
      <c r="BE415" s="4">
        <v>260</v>
      </c>
      <c r="BF415" s="9">
        <v>16</v>
      </c>
      <c r="BG415" s="9">
        <v>26</v>
      </c>
      <c r="BH415" s="24">
        <v>1091.5272316790695</v>
      </c>
      <c r="BI415" s="24">
        <v>653.57506265490656</v>
      </c>
      <c r="BJ415" s="9">
        <v>18</v>
      </c>
      <c r="BK415" s="30">
        <v>33.90957682191781</v>
      </c>
      <c r="BL415" s="15">
        <v>4.4883943802739719</v>
      </c>
      <c r="BM415" s="15">
        <v>8837.5436699482925</v>
      </c>
      <c r="BN415" s="36">
        <v>144</v>
      </c>
      <c r="BO415" s="9">
        <v>0</v>
      </c>
      <c r="BP415" s="20">
        <v>2.5341350285483499</v>
      </c>
      <c r="BQ415" s="20">
        <v>155.5245068079285</v>
      </c>
    </row>
    <row r="416" spans="1:69" x14ac:dyDescent="0.25">
      <c r="A416" s="43">
        <v>40768</v>
      </c>
      <c r="B416" s="17">
        <v>2011</v>
      </c>
      <c r="C416" s="4">
        <v>8</v>
      </c>
      <c r="D416" s="4">
        <v>7</v>
      </c>
      <c r="E416" s="5">
        <v>1</v>
      </c>
      <c r="F416" s="5">
        <v>0.97435897435897434</v>
      </c>
      <c r="G416" s="10">
        <v>1.0328767123287648</v>
      </c>
      <c r="H416" s="17">
        <v>250</v>
      </c>
      <c r="I416" s="9">
        <v>371</v>
      </c>
      <c r="J416" s="14">
        <v>1.484</v>
      </c>
      <c r="K416" s="5">
        <v>0.82444444444444442</v>
      </c>
      <c r="L416" s="21">
        <v>92.193650107481545</v>
      </c>
      <c r="M416" s="9">
        <v>66</v>
      </c>
      <c r="N416" s="9">
        <v>82</v>
      </c>
      <c r="O416" s="9">
        <v>33</v>
      </c>
      <c r="P416" s="9">
        <v>96</v>
      </c>
      <c r="Q416" s="20">
        <v>37.787044199925951</v>
      </c>
      <c r="R416" s="20">
        <v>48.4665898879203</v>
      </c>
      <c r="S416" s="20">
        <v>19.320982164246576</v>
      </c>
      <c r="T416" s="6">
        <v>23048.412526870387</v>
      </c>
      <c r="U416" s="6">
        <v>2797.3726027397256</v>
      </c>
      <c r="V416" s="6">
        <v>4028.1905314394094</v>
      </c>
      <c r="W416" s="6">
        <v>3495.2658410958898</v>
      </c>
      <c r="X416" s="6">
        <v>2137.3183169146469</v>
      </c>
      <c r="Y416" s="6">
        <v>16185.010440160164</v>
      </c>
      <c r="Z416" s="6">
        <v>5592.4825415890409</v>
      </c>
      <c r="AA416" s="6">
        <v>1599.3974663013698</v>
      </c>
      <c r="AB416" s="6">
        <v>1854.8142877676714</v>
      </c>
      <c r="AC416" s="6">
        <v>2450.1203313260935</v>
      </c>
      <c r="AD416" s="6">
        <v>1377.0288788415658</v>
      </c>
      <c r="AE416" s="6">
        <v>755.72155081394988</v>
      </c>
      <c r="AF416" s="6">
        <v>4463.8235346764732</v>
      </c>
      <c r="AG416" s="6">
        <v>682.71223014246573</v>
      </c>
      <c r="AH416" s="6">
        <v>2438.1819784767122</v>
      </c>
      <c r="AI416" s="6">
        <v>4279.8314631780822</v>
      </c>
      <c r="AJ416" s="6">
        <v>1910.0050901917807</v>
      </c>
      <c r="AK416" s="6">
        <v>2579.9319808880859</v>
      </c>
      <c r="AL416" s="6">
        <v>1525.3412711556812</v>
      </c>
      <c r="AM416" s="6">
        <v>801.53798627397509</v>
      </c>
      <c r="AN416" s="6">
        <v>4403.9195236712967</v>
      </c>
      <c r="AO416" s="6">
        <v>44203.210187257238</v>
      </c>
      <c r="AP416" s="6">
        <v>19150.456688749298</v>
      </c>
      <c r="AQ416" s="6">
        <v>25052.753498507933</v>
      </c>
      <c r="AR416" s="6">
        <v>2917.8062525616479</v>
      </c>
      <c r="AS416" s="6">
        <v>2705.4285815659041</v>
      </c>
      <c r="AT416" s="6">
        <v>2226.4637372494822</v>
      </c>
      <c r="AU416" s="6">
        <v>2380.2187413021638</v>
      </c>
      <c r="AV416" s="6">
        <v>10229.917312679197</v>
      </c>
      <c r="AW416" s="6">
        <v>14822.836185828743</v>
      </c>
      <c r="AX416" s="27">
        <v>4.0530065095890411</v>
      </c>
      <c r="AY416" s="27">
        <v>4.4727887260273969</v>
      </c>
      <c r="AZ416">
        <v>527</v>
      </c>
      <c r="BA416" s="9">
        <v>18</v>
      </c>
      <c r="BB416" s="4">
        <v>250</v>
      </c>
      <c r="BC416" s="9">
        <v>18</v>
      </c>
      <c r="BD416" s="9">
        <v>13</v>
      </c>
      <c r="BE416" s="4">
        <v>277</v>
      </c>
      <c r="BF416" s="9">
        <v>17</v>
      </c>
      <c r="BG416" s="9">
        <v>29</v>
      </c>
      <c r="BH416" s="24">
        <v>1197.9360614917935</v>
      </c>
      <c r="BI416" s="24">
        <v>761.05435019911204</v>
      </c>
      <c r="BJ416" s="9">
        <v>26</v>
      </c>
      <c r="BK416" s="30">
        <v>34.649559287671238</v>
      </c>
      <c r="BL416" s="15">
        <v>4.2270508416438357</v>
      </c>
      <c r="BM416" s="15">
        <v>8731.8809931424548</v>
      </c>
      <c r="BN416" s="36">
        <v>144</v>
      </c>
      <c r="BO416" s="9">
        <v>0</v>
      </c>
      <c r="BP416" s="20">
        <v>2.8691130259543165</v>
      </c>
      <c r="BQ416" s="20">
        <v>173.97745485074952</v>
      </c>
    </row>
    <row r="417" spans="1:69" x14ac:dyDescent="0.25">
      <c r="A417" s="43">
        <v>40767</v>
      </c>
      <c r="B417" s="17">
        <v>2011</v>
      </c>
      <c r="C417" s="4">
        <v>8</v>
      </c>
      <c r="D417" s="4">
        <v>6</v>
      </c>
      <c r="E417" s="5">
        <v>1</v>
      </c>
      <c r="F417" s="5">
        <v>1</v>
      </c>
      <c r="G417" s="10">
        <v>1.0301369863013674</v>
      </c>
      <c r="H417" s="17">
        <v>250</v>
      </c>
      <c r="I417" s="9">
        <v>434</v>
      </c>
      <c r="J417" s="14">
        <v>1.736</v>
      </c>
      <c r="K417" s="5">
        <v>0.96444444444444444</v>
      </c>
      <c r="L417" s="21">
        <v>101.93579835616438</v>
      </c>
      <c r="M417" s="9">
        <v>79</v>
      </c>
      <c r="N417" s="9">
        <v>95</v>
      </c>
      <c r="O417" s="9">
        <v>39</v>
      </c>
      <c r="P417" s="9">
        <v>112</v>
      </c>
      <c r="Q417" s="20">
        <v>36.6856423769485</v>
      </c>
      <c r="R417" s="20">
        <v>49.791964585542665</v>
      </c>
      <c r="S417" s="20">
        <v>17.945047589178081</v>
      </c>
      <c r="T417" s="6">
        <v>25483.949589041094</v>
      </c>
      <c r="U417" s="6">
        <v>2821.4031780821915</v>
      </c>
      <c r="V417" s="6">
        <v>4351.9296526027401</v>
      </c>
      <c r="W417" s="6">
        <v>3487.8801008219175</v>
      </c>
      <c r="X417" s="6">
        <v>2227.8872021917809</v>
      </c>
      <c r="Y417" s="6">
        <v>18237.655811506851</v>
      </c>
      <c r="Z417" s="6">
        <v>6383.3017735890389</v>
      </c>
      <c r="AA417" s="6">
        <v>1941.886618836164</v>
      </c>
      <c r="AB417" s="6">
        <v>2009.845329987945</v>
      </c>
      <c r="AC417" s="6">
        <v>2590.3300053264725</v>
      </c>
      <c r="AD417" s="6">
        <v>1334.2491345307869</v>
      </c>
      <c r="AE417" s="6">
        <v>825.13415035428272</v>
      </c>
      <c r="AF417" s="6">
        <v>5585.3204322016072</v>
      </c>
      <c r="AG417" s="6">
        <v>744.54592477808228</v>
      </c>
      <c r="AH417" s="6">
        <v>2746.0382453479451</v>
      </c>
      <c r="AI417" s="6">
        <v>4943.7582082191775</v>
      </c>
      <c r="AJ417" s="6">
        <v>2190.7296473424653</v>
      </c>
      <c r="AK417" s="6">
        <v>2762.4579117749349</v>
      </c>
      <c r="AL417" s="6">
        <v>1571.4954012335197</v>
      </c>
      <c r="AM417" s="6">
        <v>776.45123375554101</v>
      </c>
      <c r="AN417" s="6">
        <v>5514.6674789236749</v>
      </c>
      <c r="AO417" s="6">
        <v>49265.458515224112</v>
      </c>
      <c r="AP417" s="6">
        <v>19927.814792591977</v>
      </c>
      <c r="AQ417" s="6">
        <v>29337.643722632132</v>
      </c>
      <c r="AR417" s="6">
        <v>2945.619655832998</v>
      </c>
      <c r="AS417" s="6">
        <v>2789.3201598213163</v>
      </c>
      <c r="AT417" s="6">
        <v>2287.1356347181245</v>
      </c>
      <c r="AU417" s="6">
        <v>2456.6685086820567</v>
      </c>
      <c r="AV417" s="6">
        <v>10478.743959054495</v>
      </c>
      <c r="AW417" s="6">
        <v>18858.89976357764</v>
      </c>
      <c r="AX417" s="27">
        <v>4.0525799671232869</v>
      </c>
      <c r="AY417" s="27">
        <v>4.3578108493150678</v>
      </c>
      <c r="AZ417">
        <v>575</v>
      </c>
      <c r="BA417" s="9">
        <v>21</v>
      </c>
      <c r="BB417" s="4">
        <v>250</v>
      </c>
      <c r="BC417" s="9">
        <v>20</v>
      </c>
      <c r="BD417" s="9">
        <v>13</v>
      </c>
      <c r="BE417" s="4">
        <v>325</v>
      </c>
      <c r="BF417" s="9">
        <v>20</v>
      </c>
      <c r="BG417" s="9">
        <v>33</v>
      </c>
      <c r="BH417" s="24">
        <v>1328.9359981413697</v>
      </c>
      <c r="BI417" s="24">
        <v>774.56862886526687</v>
      </c>
      <c r="BJ417" s="9">
        <v>27</v>
      </c>
      <c r="BK417" s="30">
        <v>34.921428164383563</v>
      </c>
      <c r="BL417" s="15">
        <v>4.3618613786301372</v>
      </c>
      <c r="BM417" s="15">
        <v>8750.1203612526224</v>
      </c>
      <c r="BN417" s="36">
        <v>144</v>
      </c>
      <c r="BO417" s="9">
        <v>0</v>
      </c>
      <c r="BP417" s="20">
        <v>3.3528274482423583</v>
      </c>
      <c r="BQ417" s="20">
        <v>203.73363696272315</v>
      </c>
    </row>
    <row r="418" spans="1:69" x14ac:dyDescent="0.25">
      <c r="A418" s="43">
        <v>40766</v>
      </c>
      <c r="B418" s="17">
        <v>2011</v>
      </c>
      <c r="C418" s="4">
        <v>8</v>
      </c>
      <c r="D418" s="4">
        <v>5</v>
      </c>
      <c r="E418" s="5">
        <v>1</v>
      </c>
      <c r="F418" s="5">
        <v>0.90769230769230769</v>
      </c>
      <c r="G418" s="10">
        <v>1.02739726027397</v>
      </c>
      <c r="H418" s="17">
        <v>231</v>
      </c>
      <c r="I418" s="9">
        <v>361</v>
      </c>
      <c r="J418" s="14">
        <v>1.5627705627705628</v>
      </c>
      <c r="K418" s="5">
        <v>0.80222222222222217</v>
      </c>
      <c r="L418" s="21">
        <v>96.143040521122714</v>
      </c>
      <c r="M418" s="9">
        <v>63</v>
      </c>
      <c r="N418" s="9">
        <v>81</v>
      </c>
      <c r="O418" s="9">
        <v>32</v>
      </c>
      <c r="P418" s="9">
        <v>101</v>
      </c>
      <c r="Q418" s="20">
        <v>37.708840182648402</v>
      </c>
      <c r="R418" s="20">
        <v>46.727407294520546</v>
      </c>
      <c r="S418" s="20">
        <v>16.294371756408516</v>
      </c>
      <c r="T418" s="6">
        <v>22209.042360379346</v>
      </c>
      <c r="U418" s="6">
        <v>2563.1135616438355</v>
      </c>
      <c r="V418" s="6">
        <v>3760.5731102212853</v>
      </c>
      <c r="W418" s="6">
        <v>3571.5119178082196</v>
      </c>
      <c r="X418" s="6">
        <v>2028.1142693361435</v>
      </c>
      <c r="Y418" s="6">
        <v>15411.956624657534</v>
      </c>
      <c r="Z418" s="6">
        <v>5430.0729863013694</v>
      </c>
      <c r="AA418" s="6">
        <v>1495.2770334246575</v>
      </c>
      <c r="AB418" s="6">
        <v>1645.7315473972601</v>
      </c>
      <c r="AC418" s="6">
        <v>2441.2801769835432</v>
      </c>
      <c r="AD418" s="6">
        <v>1350.2359138572094</v>
      </c>
      <c r="AE418" s="6">
        <v>743.27792486636929</v>
      </c>
      <c r="AF418" s="6">
        <v>4036.2875514161651</v>
      </c>
      <c r="AG418" s="6">
        <v>661.77456780821922</v>
      </c>
      <c r="AH418" s="6">
        <v>2381.6109589041098</v>
      </c>
      <c r="AI418" s="6">
        <v>3963.656369863013</v>
      </c>
      <c r="AJ418" s="6">
        <v>1760.7146958904109</v>
      </c>
      <c r="AK418" s="6">
        <v>2559.4801110652998</v>
      </c>
      <c r="AL418" s="6">
        <v>1575.610350558062</v>
      </c>
      <c r="AM418" s="6">
        <v>699.64453313694867</v>
      </c>
      <c r="AN418" s="6">
        <v>3933.0215977054413</v>
      </c>
      <c r="AO418" s="6">
        <v>42110.994081612225</v>
      </c>
      <c r="AP418" s="6">
        <v>18729.72830783308</v>
      </c>
      <c r="AQ418" s="6">
        <v>23381.265773779138</v>
      </c>
      <c r="AR418" s="6">
        <v>2908.419189784378</v>
      </c>
      <c r="AS418" s="6">
        <v>2624.5120817750148</v>
      </c>
      <c r="AT418" s="6">
        <v>2170.3735883915429</v>
      </c>
      <c r="AU418" s="6">
        <v>2301.6334981397713</v>
      </c>
      <c r="AV418" s="6">
        <v>10004.938358090709</v>
      </c>
      <c r="AW418" s="6">
        <v>13376.327415688436</v>
      </c>
      <c r="AX418" s="27">
        <v>3.9425260273972595</v>
      </c>
      <c r="AY418" s="27">
        <v>4.6133256849315067</v>
      </c>
      <c r="AZ418">
        <v>508</v>
      </c>
      <c r="BA418" s="9">
        <v>18</v>
      </c>
      <c r="BB418" s="4">
        <v>231</v>
      </c>
      <c r="BC418" s="9">
        <v>17</v>
      </c>
      <c r="BD418" s="9">
        <v>11</v>
      </c>
      <c r="BE418" s="4">
        <v>277</v>
      </c>
      <c r="BF418" s="9">
        <v>16</v>
      </c>
      <c r="BG418" s="9">
        <v>24</v>
      </c>
      <c r="BH418" s="24">
        <v>1134.5696118018968</v>
      </c>
      <c r="BI418" s="24">
        <v>654.84390118514386</v>
      </c>
      <c r="BJ418" s="9">
        <v>23</v>
      </c>
      <c r="BK418" s="30">
        <v>32.517061643835618</v>
      </c>
      <c r="BL418" s="15">
        <v>4.2006582191780817</v>
      </c>
      <c r="BM418" s="15">
        <v>8824.0935340509932</v>
      </c>
      <c r="BN418" s="36">
        <v>144</v>
      </c>
      <c r="BO418" s="9">
        <v>0</v>
      </c>
      <c r="BP418" s="20">
        <v>2.6497073816765395</v>
      </c>
      <c r="BQ418" s="20">
        <v>162.36990120679957</v>
      </c>
    </row>
    <row r="419" spans="1:69" x14ac:dyDescent="0.25">
      <c r="A419" s="43">
        <v>40765</v>
      </c>
      <c r="B419" s="17">
        <v>2011</v>
      </c>
      <c r="C419" s="4">
        <v>8</v>
      </c>
      <c r="D419" s="4">
        <v>4</v>
      </c>
      <c r="E419" s="5">
        <v>1</v>
      </c>
      <c r="F419" s="5">
        <v>0.87692307692307692</v>
      </c>
      <c r="G419" s="10">
        <v>1.0246575342465727</v>
      </c>
      <c r="H419" s="17">
        <v>219</v>
      </c>
      <c r="I419" s="9">
        <v>363</v>
      </c>
      <c r="J419" s="14">
        <v>1.6575342465753424</v>
      </c>
      <c r="K419" s="5">
        <v>0.80666666666666664</v>
      </c>
      <c r="L419" s="21">
        <v>94.795905273034336</v>
      </c>
      <c r="M419" s="9">
        <v>68</v>
      </c>
      <c r="N419" s="9">
        <v>76</v>
      </c>
      <c r="O419" s="9">
        <v>31</v>
      </c>
      <c r="P419" s="9">
        <v>100</v>
      </c>
      <c r="Q419" s="20">
        <v>38.06071464840182</v>
      </c>
      <c r="R419" s="20">
        <v>49.607096059885102</v>
      </c>
      <c r="S419" s="20">
        <v>16.512060587572602</v>
      </c>
      <c r="T419" s="6">
        <v>20760.303254794519</v>
      </c>
      <c r="U419" s="6">
        <v>2461.5248547945203</v>
      </c>
      <c r="V419" s="6">
        <v>3868.9457966668074</v>
      </c>
      <c r="W419" s="6">
        <v>3494.953380821918</v>
      </c>
      <c r="X419" s="6">
        <v>1784.6956253740777</v>
      </c>
      <c r="Y419" s="6">
        <v>14073.233306726233</v>
      </c>
      <c r="Z419" s="6">
        <v>5480.742909369862</v>
      </c>
      <c r="AA419" s="6">
        <v>1537.8199778564381</v>
      </c>
      <c r="AB419" s="6">
        <v>1651.2060587572601</v>
      </c>
      <c r="AC419" s="6">
        <v>2301.411295592377</v>
      </c>
      <c r="AD419" s="6">
        <v>1398.273860880915</v>
      </c>
      <c r="AE419" s="6">
        <v>699.49078810624235</v>
      </c>
      <c r="AF419" s="6">
        <v>4270.593001404025</v>
      </c>
      <c r="AG419" s="6">
        <v>667.39944407671248</v>
      </c>
      <c r="AH419" s="6">
        <v>2332.3545536876713</v>
      </c>
      <c r="AI419" s="6">
        <v>4207.3729020821911</v>
      </c>
      <c r="AJ419" s="6">
        <v>1857.3460802630134</v>
      </c>
      <c r="AK419" s="6">
        <v>2309.9321323562008</v>
      </c>
      <c r="AL419" s="6">
        <v>1542.21778692049</v>
      </c>
      <c r="AM419" s="6">
        <v>698.68736163429412</v>
      </c>
      <c r="AN419" s="6">
        <v>4513.6356991986049</v>
      </c>
      <c r="AO419" s="6">
        <v>40956.070035682191</v>
      </c>
      <c r="AP419" s="6">
        <v>18098.608028353319</v>
      </c>
      <c r="AQ419" s="6">
        <v>22857.462007328861</v>
      </c>
      <c r="AR419" s="6">
        <v>2848.5854760594862</v>
      </c>
      <c r="AS419" s="6">
        <v>2517.2764323475913</v>
      </c>
      <c r="AT419" s="6">
        <v>2093.9960720687236</v>
      </c>
      <c r="AU419" s="6">
        <v>2301.6500120441619</v>
      </c>
      <c r="AV419" s="6">
        <v>9761.5079925199625</v>
      </c>
      <c r="AW419" s="6">
        <v>13095.954014808909</v>
      </c>
      <c r="AX419" s="27">
        <v>4.0963851945205461</v>
      </c>
      <c r="AY419" s="27">
        <v>4.5777364109589032</v>
      </c>
      <c r="AZ419">
        <v>494</v>
      </c>
      <c r="BA419" s="9">
        <v>18</v>
      </c>
      <c r="BB419" s="4">
        <v>219</v>
      </c>
      <c r="BC419" s="9">
        <v>14</v>
      </c>
      <c r="BD419" s="9">
        <v>11</v>
      </c>
      <c r="BE419" s="4">
        <v>275</v>
      </c>
      <c r="BF419" s="9">
        <v>19</v>
      </c>
      <c r="BG419" s="9">
        <v>28</v>
      </c>
      <c r="BH419" s="24">
        <v>1044.3601373131053</v>
      </c>
      <c r="BI419" s="24">
        <v>751.85916143722943</v>
      </c>
      <c r="BJ419" s="9">
        <v>21</v>
      </c>
      <c r="BK419" s="30">
        <v>34.026674547945206</v>
      </c>
      <c r="BL419" s="15">
        <v>4.2179332865753425</v>
      </c>
      <c r="BM419" s="15">
        <v>8714.3134094709112</v>
      </c>
      <c r="BN419" s="36">
        <v>144</v>
      </c>
      <c r="BO419" s="9">
        <v>0</v>
      </c>
      <c r="BP419" s="20">
        <v>2.6229791072796234</v>
      </c>
      <c r="BQ419" s="20">
        <v>158.73237505089486</v>
      </c>
    </row>
    <row r="420" spans="1:69" x14ac:dyDescent="0.25">
      <c r="A420" s="43">
        <v>40764</v>
      </c>
      <c r="B420" s="17">
        <v>2011</v>
      </c>
      <c r="C420" s="4">
        <v>8</v>
      </c>
      <c r="D420" s="4">
        <v>3</v>
      </c>
      <c r="E420" s="5">
        <v>1</v>
      </c>
      <c r="F420" s="5">
        <v>0.79487179487179482</v>
      </c>
      <c r="G420" s="10">
        <v>1.0219178082191753</v>
      </c>
      <c r="H420" s="17">
        <v>197</v>
      </c>
      <c r="I420" s="9">
        <v>301</v>
      </c>
      <c r="J420" s="14">
        <v>1.5279187817258884</v>
      </c>
      <c r="K420" s="5">
        <v>0.66888888888888887</v>
      </c>
      <c r="L420" s="21">
        <v>95.813723449209149</v>
      </c>
      <c r="M420" s="9">
        <v>54</v>
      </c>
      <c r="N420" s="9">
        <v>62</v>
      </c>
      <c r="O420" s="9">
        <v>26</v>
      </c>
      <c r="P420" s="9">
        <v>79</v>
      </c>
      <c r="Q420" s="20">
        <v>39.438477653282945</v>
      </c>
      <c r="R420" s="20">
        <v>49.189192800505779</v>
      </c>
      <c r="S420" s="20">
        <v>18.585623025101434</v>
      </c>
      <c r="T420" s="6">
        <v>18875.303519494202</v>
      </c>
      <c r="U420" s="6">
        <v>2217.8824018264836</v>
      </c>
      <c r="V420" s="6">
        <v>3357.8194829083245</v>
      </c>
      <c r="W420" s="6">
        <v>3753.3224515068491</v>
      </c>
      <c r="X420" s="6">
        <v>1726.7270557808217</v>
      </c>
      <c r="Y420" s="6">
        <v>12255.316931124687</v>
      </c>
      <c r="Z420" s="6">
        <v>4574.8634077808219</v>
      </c>
      <c r="AA420" s="6">
        <v>1278.9190128131502</v>
      </c>
      <c r="AB420" s="6">
        <v>1468.2642189830133</v>
      </c>
      <c r="AC420" s="6">
        <v>2135.9128462639037</v>
      </c>
      <c r="AD420" s="6">
        <v>1274.0339159670057</v>
      </c>
      <c r="AE420" s="6">
        <v>639.05285003742176</v>
      </c>
      <c r="AF420" s="6">
        <v>3273.0470273086544</v>
      </c>
      <c r="AG420" s="6">
        <v>560.93135878356168</v>
      </c>
      <c r="AH420" s="6">
        <v>1979.5022979506853</v>
      </c>
      <c r="AI420" s="6">
        <v>3364.9047128219181</v>
      </c>
      <c r="AJ420" s="6">
        <v>1446.7120443616434</v>
      </c>
      <c r="AK420" s="6">
        <v>2165.3876776169236</v>
      </c>
      <c r="AL420" s="6">
        <v>1529.839272190595</v>
      </c>
      <c r="AM420" s="6">
        <v>614.64298523210516</v>
      </c>
      <c r="AN420" s="6">
        <v>3042.1804788781847</v>
      </c>
      <c r="AO420" s="6">
        <v>35767.282974815484</v>
      </c>
      <c r="AP420" s="6">
        <v>17196.738537503952</v>
      </c>
      <c r="AQ420" s="6">
        <v>18570.544437311524</v>
      </c>
      <c r="AR420" s="6">
        <v>2806.2461641396312</v>
      </c>
      <c r="AS420" s="6">
        <v>2327.2236578601737</v>
      </c>
      <c r="AT420" s="6">
        <v>2025.4654805326668</v>
      </c>
      <c r="AU420" s="6">
        <v>2198.0623578190794</v>
      </c>
      <c r="AV420" s="6">
        <v>9356.9976603515497</v>
      </c>
      <c r="AW420" s="6">
        <v>9213.5467769599818</v>
      </c>
      <c r="AX420" s="27">
        <v>3.9863496328767121</v>
      </c>
      <c r="AY420" s="27">
        <v>4.2158224931506849</v>
      </c>
      <c r="AZ420">
        <v>418</v>
      </c>
      <c r="BA420" s="9">
        <v>15</v>
      </c>
      <c r="BB420" s="4">
        <v>197</v>
      </c>
      <c r="BC420" s="9">
        <v>13</v>
      </c>
      <c r="BD420" s="9">
        <v>9</v>
      </c>
      <c r="BE420" s="4">
        <v>221</v>
      </c>
      <c r="BF420" s="9">
        <v>13</v>
      </c>
      <c r="BG420" s="9">
        <v>19</v>
      </c>
      <c r="BH420" s="24">
        <v>986.97014103711615</v>
      </c>
      <c r="BI420" s="24">
        <v>586.28048684428325</v>
      </c>
      <c r="BJ420" s="9">
        <v>19</v>
      </c>
      <c r="BK420" s="30">
        <v>33.294703630136993</v>
      </c>
      <c r="BL420" s="15">
        <v>4.4571965019178084</v>
      </c>
      <c r="BM420" s="15">
        <v>8802.1925709761545</v>
      </c>
      <c r="BN420" s="36">
        <v>144</v>
      </c>
      <c r="BO420" s="9">
        <v>0</v>
      </c>
      <c r="BP420" s="20">
        <v>2.1097634808110168</v>
      </c>
      <c r="BQ420" s="20">
        <v>128.96211414799669</v>
      </c>
    </row>
    <row r="421" spans="1:69" x14ac:dyDescent="0.25">
      <c r="A421" s="43">
        <v>40763</v>
      </c>
      <c r="B421" s="17">
        <v>2011</v>
      </c>
      <c r="C421" s="4">
        <v>8</v>
      </c>
      <c r="D421" s="4">
        <v>2</v>
      </c>
      <c r="E421" s="5">
        <v>1</v>
      </c>
      <c r="F421" s="5">
        <v>0.79487179487179482</v>
      </c>
      <c r="G421" s="10">
        <v>1.019178082191778</v>
      </c>
      <c r="H421" s="17">
        <v>208</v>
      </c>
      <c r="I421" s="9">
        <v>344</v>
      </c>
      <c r="J421" s="14">
        <v>1.6538461538461537</v>
      </c>
      <c r="K421" s="5">
        <v>0.76444444444444448</v>
      </c>
      <c r="L421" s="21">
        <v>97.072269757639589</v>
      </c>
      <c r="M421" s="9">
        <v>60</v>
      </c>
      <c r="N421" s="9">
        <v>74</v>
      </c>
      <c r="O421" s="9">
        <v>32</v>
      </c>
      <c r="P421" s="9">
        <v>94</v>
      </c>
      <c r="Q421" s="20">
        <v>36.395533098343897</v>
      </c>
      <c r="R421" s="20">
        <v>45.809828072876705</v>
      </c>
      <c r="S421" s="20">
        <v>18.199001839603611</v>
      </c>
      <c r="T421" s="6">
        <v>20191.032109589036</v>
      </c>
      <c r="U421" s="6">
        <v>2137.2300273972596</v>
      </c>
      <c r="V421" s="6">
        <v>3225.6491074899891</v>
      </c>
      <c r="W421" s="6">
        <v>3600.3154980821914</v>
      </c>
      <c r="X421" s="6">
        <v>1714.8447438904107</v>
      </c>
      <c r="Y421" s="6">
        <v>13787.452787523705</v>
      </c>
      <c r="Z421" s="6">
        <v>4877.0014351780819</v>
      </c>
      <c r="AA421" s="6">
        <v>1465.9144983320546</v>
      </c>
      <c r="AB421" s="6">
        <v>1710.7061729227394</v>
      </c>
      <c r="AC421" s="6">
        <v>1982.5248995373192</v>
      </c>
      <c r="AD421" s="6">
        <v>1352.7860529858951</v>
      </c>
      <c r="AE421" s="6">
        <v>640.31636992313099</v>
      </c>
      <c r="AF421" s="6">
        <v>4077.9947839865308</v>
      </c>
      <c r="AG421" s="6">
        <v>630.05014829589049</v>
      </c>
      <c r="AH421" s="6">
        <v>2382.3604076712331</v>
      </c>
      <c r="AI421" s="6">
        <v>3665.8405049863018</v>
      </c>
      <c r="AJ421" s="6">
        <v>1792.4108049534243</v>
      </c>
      <c r="AK421" s="6">
        <v>2236.9764404979651</v>
      </c>
      <c r="AL421" s="6">
        <v>1463.4856406326815</v>
      </c>
      <c r="AM421" s="6">
        <v>621.09950886549302</v>
      </c>
      <c r="AN421" s="6">
        <v>4149.1002759107105</v>
      </c>
      <c r="AO421" s="6">
        <v>38852.546109326024</v>
      </c>
      <c r="AP421" s="6">
        <v>16837.998261905079</v>
      </c>
      <c r="AQ421" s="6">
        <v>22014.547847420949</v>
      </c>
      <c r="AR421" s="6">
        <v>2819.4677427936463</v>
      </c>
      <c r="AS421" s="6">
        <v>2350.2700410880288</v>
      </c>
      <c r="AT421" s="6">
        <v>2007.6709781117538</v>
      </c>
      <c r="AU421" s="6">
        <v>2145.9936472683748</v>
      </c>
      <c r="AV421" s="6">
        <v>9323.4024092618038</v>
      </c>
      <c r="AW421" s="6">
        <v>12691.145438159141</v>
      </c>
      <c r="AX421" s="27">
        <v>4.2619413698630133</v>
      </c>
      <c r="AY421" s="27">
        <v>4.5638963013698621</v>
      </c>
      <c r="AZ421">
        <v>468</v>
      </c>
      <c r="BA421" s="9">
        <v>18</v>
      </c>
      <c r="BB421" s="4">
        <v>208</v>
      </c>
      <c r="BC421" s="9">
        <v>14</v>
      </c>
      <c r="BD421" s="9">
        <v>10</v>
      </c>
      <c r="BE421" s="4">
        <v>260</v>
      </c>
      <c r="BF421" s="9">
        <v>16</v>
      </c>
      <c r="BG421" s="9">
        <v>26</v>
      </c>
      <c r="BH421" s="24">
        <v>985.47800186106826</v>
      </c>
      <c r="BI421" s="24">
        <v>642.21672131825574</v>
      </c>
      <c r="BJ421" s="9">
        <v>23</v>
      </c>
      <c r="BK421" s="30">
        <v>34.938647013698635</v>
      </c>
      <c r="BL421" s="15">
        <v>4.5571612997260269</v>
      </c>
      <c r="BM421" s="15">
        <v>8672.1613859356858</v>
      </c>
      <c r="BN421" s="36">
        <v>144</v>
      </c>
      <c r="BO421" s="9">
        <v>0</v>
      </c>
      <c r="BP421" s="20">
        <v>2.5385306923742958</v>
      </c>
      <c r="BQ421" s="20">
        <v>152.87880449597881</v>
      </c>
    </row>
    <row r="422" spans="1:69" x14ac:dyDescent="0.25">
      <c r="A422" s="43">
        <v>40762</v>
      </c>
      <c r="B422" s="17">
        <v>2011</v>
      </c>
      <c r="C422" s="4">
        <v>8</v>
      </c>
      <c r="D422" s="4">
        <v>1</v>
      </c>
      <c r="E422" s="5">
        <v>1</v>
      </c>
      <c r="F422" s="5">
        <v>0.81538461538461537</v>
      </c>
      <c r="G422" s="10">
        <v>1.0164383561643806</v>
      </c>
      <c r="H422" s="17">
        <v>204</v>
      </c>
      <c r="I422" s="9">
        <v>339</v>
      </c>
      <c r="J422" s="14">
        <v>1.661764705882353</v>
      </c>
      <c r="K422" s="5">
        <v>0.7533333333333333</v>
      </c>
      <c r="L422" s="21">
        <v>99.841263993057709</v>
      </c>
      <c r="M422" s="9">
        <v>63</v>
      </c>
      <c r="N422" s="9">
        <v>73</v>
      </c>
      <c r="O422" s="9">
        <v>31</v>
      </c>
      <c r="P422" s="9">
        <v>90</v>
      </c>
      <c r="Q422" s="20">
        <v>34.64535637711522</v>
      </c>
      <c r="R422" s="20">
        <v>48.197200359452047</v>
      </c>
      <c r="S422" s="20">
        <v>18.099879678246573</v>
      </c>
      <c r="T422" s="6">
        <v>20367.617854583772</v>
      </c>
      <c r="U422" s="6">
        <v>2167.5934191780816</v>
      </c>
      <c r="V422" s="6">
        <v>3569.9640843869333</v>
      </c>
      <c r="W422" s="6">
        <v>3545.6044339726027</v>
      </c>
      <c r="X422" s="6">
        <v>1818.532590843414</v>
      </c>
      <c r="Y422" s="6">
        <v>13601.110164558901</v>
      </c>
      <c r="Z422" s="6">
        <v>4711.7684672876703</v>
      </c>
      <c r="AA422" s="6">
        <v>1494.1132111430134</v>
      </c>
      <c r="AB422" s="6">
        <v>1628.9891710421916</v>
      </c>
      <c r="AC422" s="6">
        <v>2061.410178923793</v>
      </c>
      <c r="AD422" s="6">
        <v>1326.0380216482931</v>
      </c>
      <c r="AE422" s="6">
        <v>655.57350955357731</v>
      </c>
      <c r="AF422" s="6">
        <v>3791.8491393472113</v>
      </c>
      <c r="AG422" s="6">
        <v>591.91773928767134</v>
      </c>
      <c r="AH422" s="6">
        <v>2298.3591620383563</v>
      </c>
      <c r="AI422" s="6">
        <v>3680.2642176164381</v>
      </c>
      <c r="AJ422" s="6">
        <v>1635.7837697753421</v>
      </c>
      <c r="AK422" s="6">
        <v>2308.0464911117097</v>
      </c>
      <c r="AL422" s="6">
        <v>1512.5954932374466</v>
      </c>
      <c r="AM422" s="6">
        <v>691.33868548229316</v>
      </c>
      <c r="AN422" s="6">
        <v>3694.3442188863592</v>
      </c>
      <c r="AO422" s="6">
        <v>38576.407011952535</v>
      </c>
      <c r="AP422" s="6">
        <v>17489.103489160061</v>
      </c>
      <c r="AQ422" s="6">
        <v>21087.30352279247</v>
      </c>
      <c r="AR422" s="6">
        <v>2843.8961716845843</v>
      </c>
      <c r="AS422" s="6">
        <v>2443.6240421110783</v>
      </c>
      <c r="AT422" s="6">
        <v>2076.5247571033565</v>
      </c>
      <c r="AU422" s="6">
        <v>2222.1201648299598</v>
      </c>
      <c r="AV422" s="6">
        <v>9586.1651357289775</v>
      </c>
      <c r="AW422" s="6">
        <v>11501.138387063496</v>
      </c>
      <c r="AX422" s="27">
        <v>3.9165146301369855</v>
      </c>
      <c r="AY422" s="27">
        <v>4.2549427739726022</v>
      </c>
      <c r="AZ422">
        <v>461</v>
      </c>
      <c r="BA422" s="9">
        <v>16</v>
      </c>
      <c r="BB422" s="4">
        <v>204</v>
      </c>
      <c r="BC422" s="9">
        <v>15</v>
      </c>
      <c r="BD422" s="9">
        <v>9</v>
      </c>
      <c r="BE422" s="4">
        <v>257</v>
      </c>
      <c r="BF422" s="9">
        <v>16</v>
      </c>
      <c r="BG422" s="9">
        <v>23</v>
      </c>
      <c r="BH422" s="24">
        <v>1051.0707187297587</v>
      </c>
      <c r="BI422" s="24">
        <v>613.53247741206576</v>
      </c>
      <c r="BJ422" s="9">
        <v>20</v>
      </c>
      <c r="BK422" s="30">
        <v>35.076832767123292</v>
      </c>
      <c r="BL422" s="15">
        <v>4.5396034926027395</v>
      </c>
      <c r="BM422" s="15">
        <v>8659.3548862060106</v>
      </c>
      <c r="BN422" s="36">
        <v>144</v>
      </c>
      <c r="BO422" s="9">
        <v>0</v>
      </c>
      <c r="BP422" s="20">
        <v>2.435204908437655</v>
      </c>
      <c r="BQ422" s="20">
        <v>146.43960779716994</v>
      </c>
    </row>
    <row r="423" spans="1:69" x14ac:dyDescent="0.25">
      <c r="A423" s="43">
        <v>40761</v>
      </c>
      <c r="B423" s="17">
        <v>2011</v>
      </c>
      <c r="C423" s="4">
        <v>8</v>
      </c>
      <c r="D423" s="4">
        <v>7</v>
      </c>
      <c r="E423" s="5">
        <v>1</v>
      </c>
      <c r="F423" s="5">
        <v>0.97435897435897434</v>
      </c>
      <c r="G423" s="10">
        <v>1.0136986301369832</v>
      </c>
      <c r="H423" s="17">
        <v>241</v>
      </c>
      <c r="I423" s="9">
        <v>399</v>
      </c>
      <c r="J423" s="14">
        <v>1.6556016597510372</v>
      </c>
      <c r="K423" s="5">
        <v>0.88666666666666671</v>
      </c>
      <c r="L423" s="21">
        <v>98.882616425239064</v>
      </c>
      <c r="M423" s="9">
        <v>73</v>
      </c>
      <c r="N423" s="9">
        <v>87</v>
      </c>
      <c r="O423" s="9">
        <v>36</v>
      </c>
      <c r="P423" s="9">
        <v>105</v>
      </c>
      <c r="Q423" s="20">
        <v>37.490630301369855</v>
      </c>
      <c r="R423" s="20">
        <v>46.074448479452045</v>
      </c>
      <c r="S423" s="20">
        <v>17.459566244383559</v>
      </c>
      <c r="T423" s="6">
        <v>23830.710558482613</v>
      </c>
      <c r="U423" s="6">
        <v>2778.8515068493148</v>
      </c>
      <c r="V423" s="6">
        <v>4141.3959593677555</v>
      </c>
      <c r="W423" s="6">
        <v>3687.4643178082188</v>
      </c>
      <c r="X423" s="6">
        <v>2127.2112273129605</v>
      </c>
      <c r="Y423" s="6">
        <v>16653.490560842991</v>
      </c>
      <c r="Z423" s="6">
        <v>5998.500848219177</v>
      </c>
      <c r="AA423" s="6">
        <v>1658.6801452602735</v>
      </c>
      <c r="AB423" s="6">
        <v>1833.2544556602738</v>
      </c>
      <c r="AC423" s="6">
        <v>2427.811373400933</v>
      </c>
      <c r="AD423" s="6">
        <v>1297.9562363688997</v>
      </c>
      <c r="AE423" s="6">
        <v>762.73060722375681</v>
      </c>
      <c r="AF423" s="6">
        <v>5001.9372321461342</v>
      </c>
      <c r="AG423" s="6">
        <v>686.03742986301381</v>
      </c>
      <c r="AH423" s="6">
        <v>2723.3514345205476</v>
      </c>
      <c r="AI423" s="6">
        <v>4566.4959698630137</v>
      </c>
      <c r="AJ423" s="6">
        <v>2050.6502899726024</v>
      </c>
      <c r="AK423" s="6">
        <v>2531.9600346582115</v>
      </c>
      <c r="AL423" s="6">
        <v>1458.2683084141197</v>
      </c>
      <c r="AM423" s="6">
        <v>777.17772886301236</v>
      </c>
      <c r="AN423" s="6">
        <v>5259.1290522838335</v>
      </c>
      <c r="AO423" s="6">
        <v>46126.532638690827</v>
      </c>
      <c r="AP423" s="6">
        <v>19211.975793417867</v>
      </c>
      <c r="AQ423" s="6">
        <v>26914.556845272957</v>
      </c>
      <c r="AR423" s="6">
        <v>2940.6084659819335</v>
      </c>
      <c r="AS423" s="6">
        <v>2664.4796815889486</v>
      </c>
      <c r="AT423" s="6">
        <v>2210.3814299191681</v>
      </c>
      <c r="AU423" s="6">
        <v>2424.7028195149846</v>
      </c>
      <c r="AV423" s="6">
        <v>10240.172397005035</v>
      </c>
      <c r="AW423" s="6">
        <v>16674.384448267927</v>
      </c>
      <c r="AX423" s="27">
        <v>4.0824858082191771</v>
      </c>
      <c r="AY423" s="27">
        <v>4.6029673972602732</v>
      </c>
      <c r="AZ423">
        <v>542</v>
      </c>
      <c r="BA423" s="9">
        <v>20</v>
      </c>
      <c r="BB423" s="4">
        <v>241</v>
      </c>
      <c r="BC423" s="9">
        <v>19</v>
      </c>
      <c r="BD423" s="9">
        <v>12</v>
      </c>
      <c r="BE423" s="4">
        <v>301</v>
      </c>
      <c r="BF423" s="9">
        <v>18</v>
      </c>
      <c r="BG423" s="9">
        <v>27</v>
      </c>
      <c r="BH423" s="24">
        <v>1280.6565005774148</v>
      </c>
      <c r="BI423" s="24">
        <v>671.03793941764627</v>
      </c>
      <c r="BJ423" s="9">
        <v>24</v>
      </c>
      <c r="BK423" s="30">
        <v>34.98073082191781</v>
      </c>
      <c r="BL423" s="15">
        <v>4.2957268602739722</v>
      </c>
      <c r="BM423" s="15">
        <v>8796.1756353767851</v>
      </c>
      <c r="BN423" s="36">
        <v>142</v>
      </c>
      <c r="BO423" s="9">
        <v>0</v>
      </c>
      <c r="BP423" s="20">
        <v>3.0598021186647291</v>
      </c>
      <c r="BQ423" s="20">
        <v>189.53913271318984</v>
      </c>
    </row>
    <row r="424" spans="1:69" x14ac:dyDescent="0.25">
      <c r="A424" s="43">
        <v>40760</v>
      </c>
      <c r="B424" s="17">
        <v>2011</v>
      </c>
      <c r="C424" s="4">
        <v>8</v>
      </c>
      <c r="D424" s="4">
        <v>6</v>
      </c>
      <c r="E424" s="5">
        <v>1</v>
      </c>
      <c r="F424" s="5">
        <v>1</v>
      </c>
      <c r="G424" s="10">
        <v>1.0109589041095859</v>
      </c>
      <c r="H424" s="17">
        <v>242</v>
      </c>
      <c r="I424" s="9">
        <v>421</v>
      </c>
      <c r="J424" s="14">
        <v>1.7396694214876034</v>
      </c>
      <c r="K424" s="5">
        <v>0.93555555555555558</v>
      </c>
      <c r="L424" s="21">
        <v>102.59009079587906</v>
      </c>
      <c r="M424" s="9">
        <v>75</v>
      </c>
      <c r="N424" s="9">
        <v>90</v>
      </c>
      <c r="O424" s="9">
        <v>38</v>
      </c>
      <c r="P424" s="9">
        <v>115</v>
      </c>
      <c r="Q424" s="20">
        <v>38.206359357741803</v>
      </c>
      <c r="R424" s="20">
        <v>48.103394776870935</v>
      </c>
      <c r="S424" s="20">
        <v>16.888474470575343</v>
      </c>
      <c r="T424" s="6">
        <v>24826.801972602734</v>
      </c>
      <c r="U424" s="6">
        <v>2622.1676712328763</v>
      </c>
      <c r="V424" s="6">
        <v>4455.3659335890407</v>
      </c>
      <c r="W424" s="6">
        <v>3676.4343123287672</v>
      </c>
      <c r="X424" s="6">
        <v>2099.6800175342464</v>
      </c>
      <c r="Y424" s="6">
        <v>17217.489380383555</v>
      </c>
      <c r="Z424" s="6">
        <v>6304.0492940273971</v>
      </c>
      <c r="AA424" s="6">
        <v>1827.9290015210956</v>
      </c>
      <c r="AB424" s="6">
        <v>1942.1745641161644</v>
      </c>
      <c r="AC424" s="6">
        <v>2695.3015167920516</v>
      </c>
      <c r="AD424" s="6">
        <v>1335.3061226802574</v>
      </c>
      <c r="AE424" s="6">
        <v>752.95314543924064</v>
      </c>
      <c r="AF424" s="6">
        <v>5290.5920747531072</v>
      </c>
      <c r="AG424" s="6">
        <v>765.14173249315081</v>
      </c>
      <c r="AH424" s="6">
        <v>2726.1477091945198</v>
      </c>
      <c r="AI424" s="6">
        <v>4495.3826240821918</v>
      </c>
      <c r="AJ424" s="6">
        <v>2188.7210611726023</v>
      </c>
      <c r="AK424" s="6">
        <v>2677.734665081985</v>
      </c>
      <c r="AL424" s="6">
        <v>1517.8434397398064</v>
      </c>
      <c r="AM424" s="6">
        <v>826.01900424938719</v>
      </c>
      <c r="AN424" s="6">
        <v>5153.7960178712856</v>
      </c>
      <c r="AO424" s="6">
        <v>47698.515630442736</v>
      </c>
      <c r="AP424" s="6">
        <v>20036.63815743478</v>
      </c>
      <c r="AQ424" s="6">
        <v>27661.877473007949</v>
      </c>
      <c r="AR424" s="6">
        <v>2950.0696106672858</v>
      </c>
      <c r="AS424" s="6">
        <v>2782.5779979092449</v>
      </c>
      <c r="AT424" s="6">
        <v>2202.5586912790659</v>
      </c>
      <c r="AU424" s="6">
        <v>2389.7689610636862</v>
      </c>
      <c r="AV424" s="6">
        <v>10324.975260919284</v>
      </c>
      <c r="AW424" s="6">
        <v>17336.902212088673</v>
      </c>
      <c r="AX424" s="27">
        <v>4.0779981369863005</v>
      </c>
      <c r="AY424" s="27">
        <v>4.2631917054794517</v>
      </c>
      <c r="AZ424">
        <v>560</v>
      </c>
      <c r="BA424" s="9">
        <v>21</v>
      </c>
      <c r="BB424" s="4">
        <v>242</v>
      </c>
      <c r="BC424" s="9">
        <v>17</v>
      </c>
      <c r="BD424" s="9">
        <v>12</v>
      </c>
      <c r="BE424" s="4">
        <v>318</v>
      </c>
      <c r="BF424" s="9">
        <v>22</v>
      </c>
      <c r="BG424" s="9">
        <v>29</v>
      </c>
      <c r="BH424" s="24">
        <v>1226.0864778516925</v>
      </c>
      <c r="BI424" s="24">
        <v>767.17484286317301</v>
      </c>
      <c r="BJ424" s="9">
        <v>23</v>
      </c>
      <c r="BK424" s="30">
        <v>34.583297575342471</v>
      </c>
      <c r="BL424" s="15">
        <v>4.3129959901369856</v>
      </c>
      <c r="BM424" s="15">
        <v>8889.6395632826589</v>
      </c>
      <c r="BN424" s="36">
        <v>142</v>
      </c>
      <c r="BO424" s="9">
        <v>1</v>
      </c>
      <c r="BP424" s="20">
        <v>3.1116984300759776</v>
      </c>
      <c r="BQ424" s="20">
        <v>194.80195403526724</v>
      </c>
    </row>
    <row r="425" spans="1:69" x14ac:dyDescent="0.25">
      <c r="A425" s="43">
        <v>40759</v>
      </c>
      <c r="B425" s="17">
        <v>2011</v>
      </c>
      <c r="C425" s="4">
        <v>8</v>
      </c>
      <c r="D425" s="4">
        <v>5</v>
      </c>
      <c r="E425" s="5">
        <v>1</v>
      </c>
      <c r="F425" s="5">
        <v>0.90769230769230769</v>
      </c>
      <c r="G425" s="10">
        <v>1.0082191780821885</v>
      </c>
      <c r="H425" s="17">
        <v>220</v>
      </c>
      <c r="I425" s="9">
        <v>399</v>
      </c>
      <c r="J425" s="14">
        <v>1.8136363636363637</v>
      </c>
      <c r="K425" s="5">
        <v>0.88666666666666671</v>
      </c>
      <c r="L425" s="21">
        <v>105.8926334553118</v>
      </c>
      <c r="M425" s="9">
        <v>70</v>
      </c>
      <c r="N425" s="9">
        <v>83</v>
      </c>
      <c r="O425" s="9">
        <v>36</v>
      </c>
      <c r="P425" s="9">
        <v>107</v>
      </c>
      <c r="Q425" s="20">
        <v>39.691398270212183</v>
      </c>
      <c r="R425" s="20">
        <v>45.826066060273959</v>
      </c>
      <c r="S425" s="20">
        <v>18.126760191872993</v>
      </c>
      <c r="T425" s="6">
        <v>23296.379360168594</v>
      </c>
      <c r="U425" s="6">
        <v>2481.448832876712</v>
      </c>
      <c r="V425" s="6">
        <v>3982.2553474292936</v>
      </c>
      <c r="W425" s="6">
        <v>3767.3228712328764</v>
      </c>
      <c r="X425" s="6">
        <v>1903.9607119308746</v>
      </c>
      <c r="Y425" s="6">
        <v>16124.289262452261</v>
      </c>
      <c r="Z425" s="6">
        <v>6072.7839353424642</v>
      </c>
      <c r="AA425" s="6">
        <v>1649.7383781698625</v>
      </c>
      <c r="AB425" s="6">
        <v>1939.5633405304104</v>
      </c>
      <c r="AC425" s="6">
        <v>2268.9537925993563</v>
      </c>
      <c r="AD425" s="6">
        <v>1300.5493987678612</v>
      </c>
      <c r="AE425" s="6">
        <v>684.17830892152801</v>
      </c>
      <c r="AF425" s="6">
        <v>5408.4041537539924</v>
      </c>
      <c r="AG425" s="6">
        <v>739.39732865753422</v>
      </c>
      <c r="AH425" s="6">
        <v>2699.2394338191784</v>
      </c>
      <c r="AI425" s="6">
        <v>4406.6512352876707</v>
      </c>
      <c r="AJ425" s="6">
        <v>2016.3469066520543</v>
      </c>
      <c r="AK425" s="6">
        <v>2551.9492785583489</v>
      </c>
      <c r="AL425" s="6">
        <v>1499.4932626599025</v>
      </c>
      <c r="AM425" s="6">
        <v>750.52347081937512</v>
      </c>
      <c r="AN425" s="6">
        <v>5059.6688923788115</v>
      </c>
      <c r="AO425" s="6">
        <v>45301.548751504488</v>
      </c>
      <c r="AP425" s="6">
        <v>18709.186442919417</v>
      </c>
      <c r="AQ425" s="6">
        <v>26592.362308585063</v>
      </c>
      <c r="AR425" s="6">
        <v>2866.0701160933363</v>
      </c>
      <c r="AS425" s="6">
        <v>2490.2582005428253</v>
      </c>
      <c r="AT425" s="6">
        <v>2190.4283083511623</v>
      </c>
      <c r="AU425" s="6">
        <v>2333.6904741010476</v>
      </c>
      <c r="AV425" s="6">
        <v>9880.447099088371</v>
      </c>
      <c r="AW425" s="6">
        <v>16711.915209496699</v>
      </c>
      <c r="AX425" s="27">
        <v>4.2479744547945195</v>
      </c>
      <c r="AY425" s="27">
        <v>4.5053679999999989</v>
      </c>
      <c r="AZ425">
        <v>516</v>
      </c>
      <c r="BA425" s="9">
        <v>18</v>
      </c>
      <c r="BB425" s="4">
        <v>220</v>
      </c>
      <c r="BC425" s="9">
        <v>17</v>
      </c>
      <c r="BD425" s="9">
        <v>11</v>
      </c>
      <c r="BE425" s="4">
        <v>296</v>
      </c>
      <c r="BF425" s="9">
        <v>20</v>
      </c>
      <c r="BG425" s="9">
        <v>26</v>
      </c>
      <c r="BH425" s="24">
        <v>1228.6322275300238</v>
      </c>
      <c r="BI425" s="24">
        <v>661.04509801784548</v>
      </c>
      <c r="BJ425" s="9">
        <v>22</v>
      </c>
      <c r="BK425" s="30">
        <v>32.143324931506854</v>
      </c>
      <c r="BL425" s="15">
        <v>4.543513170410959</v>
      </c>
      <c r="BM425" s="15">
        <v>8860.2216255353087</v>
      </c>
      <c r="BN425" s="36">
        <v>142</v>
      </c>
      <c r="BO425" s="9">
        <v>0</v>
      </c>
      <c r="BP425" s="20">
        <v>3.0013202188922028</v>
      </c>
      <c r="BQ425" s="20">
        <v>187.27015710271172</v>
      </c>
    </row>
    <row r="426" spans="1:69" x14ac:dyDescent="0.25">
      <c r="A426" s="43">
        <v>40758</v>
      </c>
      <c r="B426" s="17">
        <v>2011</v>
      </c>
      <c r="C426" s="4">
        <v>8</v>
      </c>
      <c r="D426" s="4">
        <v>4</v>
      </c>
      <c r="E426" s="5">
        <v>1</v>
      </c>
      <c r="F426" s="5">
        <v>0.87692307692307692</v>
      </c>
      <c r="G426" s="10">
        <v>1.0054794520547912</v>
      </c>
      <c r="H426" s="17">
        <v>218</v>
      </c>
      <c r="I426" s="9">
        <v>383</v>
      </c>
      <c r="J426" s="14">
        <v>1.7568807339449541</v>
      </c>
      <c r="K426" s="5">
        <v>0.85111111111111115</v>
      </c>
      <c r="L426" s="21">
        <v>103.53173864908496</v>
      </c>
      <c r="M426" s="9">
        <v>70</v>
      </c>
      <c r="N426" s="9">
        <v>81</v>
      </c>
      <c r="O426" s="9">
        <v>33</v>
      </c>
      <c r="P426" s="9">
        <v>103</v>
      </c>
      <c r="Q426" s="20">
        <v>37.492185836886499</v>
      </c>
      <c r="R426" s="20">
        <v>49.781659509638857</v>
      </c>
      <c r="S426" s="20">
        <v>17.612084617720438</v>
      </c>
      <c r="T426" s="6">
        <v>22569.91902550052</v>
      </c>
      <c r="U426" s="6">
        <v>2490.409643835616</v>
      </c>
      <c r="V426" s="6">
        <v>3925.9862521795576</v>
      </c>
      <c r="W426" s="6">
        <v>3679.8549731506846</v>
      </c>
      <c r="X426" s="6">
        <v>1961.5899576783984</v>
      </c>
      <c r="Y426" s="6">
        <v>15492.897486327494</v>
      </c>
      <c r="Z426" s="6">
        <v>5661.3200613698618</v>
      </c>
      <c r="AA426" s="6">
        <v>1642.7947638180822</v>
      </c>
      <c r="AB426" s="6">
        <v>1814.0447156252051</v>
      </c>
      <c r="AC426" s="6">
        <v>2368.305857286819</v>
      </c>
      <c r="AD426" s="6">
        <v>1308.5219931871138</v>
      </c>
      <c r="AE426" s="6">
        <v>668.58229005676276</v>
      </c>
      <c r="AF426" s="6">
        <v>4772.7494002824524</v>
      </c>
      <c r="AG426" s="6">
        <v>696.80005737534236</v>
      </c>
      <c r="AH426" s="6">
        <v>2411.5076848219173</v>
      </c>
      <c r="AI426" s="6">
        <v>4051.1035285479447</v>
      </c>
      <c r="AJ426" s="6">
        <v>1866.4428024986296</v>
      </c>
      <c r="AK426" s="6">
        <v>2398.4076692691356</v>
      </c>
      <c r="AL426" s="6">
        <v>1490.1377069471196</v>
      </c>
      <c r="AM426" s="6">
        <v>730.7850619490149</v>
      </c>
      <c r="AN426" s="6">
        <v>4406.5236350785635</v>
      </c>
      <c r="AO426" s="6">
        <v>43204.342283393118</v>
      </c>
      <c r="AP426" s="6">
        <v>18532.171761704609</v>
      </c>
      <c r="AQ426" s="6">
        <v>24672.170521688509</v>
      </c>
      <c r="AR426" s="6">
        <v>2876.1574158533731</v>
      </c>
      <c r="AS426" s="6">
        <v>2589.6404782918535</v>
      </c>
      <c r="AT426" s="6">
        <v>2139.2138578159329</v>
      </c>
      <c r="AU426" s="6">
        <v>2263.1297138930454</v>
      </c>
      <c r="AV426" s="6">
        <v>9868.1414658542053</v>
      </c>
      <c r="AW426" s="6">
        <v>14804.029055834304</v>
      </c>
      <c r="AX426" s="27">
        <v>3.8945806027397256</v>
      </c>
      <c r="AY426" s="27">
        <v>4.5226993561643836</v>
      </c>
      <c r="AZ426">
        <v>505</v>
      </c>
      <c r="BA426" s="9">
        <v>18</v>
      </c>
      <c r="BB426" s="4">
        <v>218</v>
      </c>
      <c r="BC426" s="9">
        <v>14</v>
      </c>
      <c r="BD426" s="9">
        <v>10</v>
      </c>
      <c r="BE426" s="4">
        <v>287</v>
      </c>
      <c r="BF426" s="9">
        <v>17</v>
      </c>
      <c r="BG426" s="9">
        <v>28</v>
      </c>
      <c r="BH426" s="24">
        <v>1053.295176111043</v>
      </c>
      <c r="BI426" s="24">
        <v>681.33608475219967</v>
      </c>
      <c r="BJ426" s="9">
        <v>23</v>
      </c>
      <c r="BK426" s="30">
        <v>31.84590250684932</v>
      </c>
      <c r="BL426" s="15">
        <v>4.4389203945205482</v>
      </c>
      <c r="BM426" s="15">
        <v>8779.4406059676185</v>
      </c>
      <c r="BN426" s="36">
        <v>142</v>
      </c>
      <c r="BO426" s="9">
        <v>0</v>
      </c>
      <c r="BP426" s="20">
        <v>2.8102212463192906</v>
      </c>
      <c r="BQ426" s="20">
        <v>173.74767973020076</v>
      </c>
    </row>
    <row r="427" spans="1:69" x14ac:dyDescent="0.25">
      <c r="A427" s="43">
        <v>40757</v>
      </c>
      <c r="B427" s="17">
        <v>2011</v>
      </c>
      <c r="C427" s="4">
        <v>8</v>
      </c>
      <c r="D427" s="4">
        <v>3</v>
      </c>
      <c r="E427" s="5">
        <v>1</v>
      </c>
      <c r="F427" s="5">
        <v>0.79487179487179482</v>
      </c>
      <c r="G427" s="10">
        <v>1.0027397260273938</v>
      </c>
      <c r="H427" s="17">
        <v>198</v>
      </c>
      <c r="I427" s="9">
        <v>313</v>
      </c>
      <c r="J427" s="14">
        <v>1.5808080808080809</v>
      </c>
      <c r="K427" s="5">
        <v>0.69555555555555559</v>
      </c>
      <c r="L427" s="21">
        <v>96.566803887132622</v>
      </c>
      <c r="M427" s="9">
        <v>58</v>
      </c>
      <c r="N427" s="9">
        <v>67</v>
      </c>
      <c r="O427" s="9">
        <v>26</v>
      </c>
      <c r="P427" s="9">
        <v>87</v>
      </c>
      <c r="Q427" s="20">
        <v>36.352695508164381</v>
      </c>
      <c r="R427" s="20">
        <v>49.66105483650157</v>
      </c>
      <c r="S427" s="20">
        <v>16.832279981861124</v>
      </c>
      <c r="T427" s="6">
        <v>19120.227169652258</v>
      </c>
      <c r="U427" s="6">
        <v>2148.5802739726023</v>
      </c>
      <c r="V427" s="6">
        <v>3328.06909140569</v>
      </c>
      <c r="W427" s="6">
        <v>3628.7893676712324</v>
      </c>
      <c r="X427" s="6">
        <v>1662.274459650158</v>
      </c>
      <c r="Y427" s="6">
        <v>12649.67452489778</v>
      </c>
      <c r="Z427" s="6">
        <v>4544.0869385205478</v>
      </c>
      <c r="AA427" s="6">
        <v>1291.1874257490408</v>
      </c>
      <c r="AB427" s="6">
        <v>1464.4083584219179</v>
      </c>
      <c r="AC427" s="6">
        <v>2090.7784325976709</v>
      </c>
      <c r="AD427" s="6">
        <v>1297.8014958741419</v>
      </c>
      <c r="AE427" s="6">
        <v>609.16218187269533</v>
      </c>
      <c r="AF427" s="6">
        <v>3301.9406123469985</v>
      </c>
      <c r="AG427" s="6">
        <v>575.04083187945207</v>
      </c>
      <c r="AH427" s="6">
        <v>2094.4125562739723</v>
      </c>
      <c r="AI427" s="6">
        <v>3355.8109772602738</v>
      </c>
      <c r="AJ427" s="6">
        <v>1520.4688091178082</v>
      </c>
      <c r="AK427" s="6">
        <v>2150.1172825031954</v>
      </c>
      <c r="AL427" s="6">
        <v>1435.8688922636236</v>
      </c>
      <c r="AM427" s="6">
        <v>628.27003388303285</v>
      </c>
      <c r="AN427" s="6">
        <v>3331.476965881654</v>
      </c>
      <c r="AO427" s="6">
        <v>36114.223340847879</v>
      </c>
      <c r="AP427" s="6">
        <v>16831.131237721438</v>
      </c>
      <c r="AQ427" s="6">
        <v>19283.092103126433</v>
      </c>
      <c r="AR427" s="6">
        <v>2826.2166604459971</v>
      </c>
      <c r="AS427" s="6">
        <v>2430.7673211564897</v>
      </c>
      <c r="AT427" s="6">
        <v>2056.7590906325804</v>
      </c>
      <c r="AU427" s="6">
        <v>2196.9196236701177</v>
      </c>
      <c r="AV427" s="6">
        <v>9510.6626959051846</v>
      </c>
      <c r="AW427" s="6">
        <v>9772.429407221256</v>
      </c>
      <c r="AX427" s="27">
        <v>4.129443090410958</v>
      </c>
      <c r="AY427" s="27">
        <v>4.5841063013698626</v>
      </c>
      <c r="AZ427">
        <v>436</v>
      </c>
      <c r="BA427" s="9">
        <v>16</v>
      </c>
      <c r="BB427" s="4">
        <v>198</v>
      </c>
      <c r="BC427" s="9">
        <v>15</v>
      </c>
      <c r="BD427" s="9">
        <v>10</v>
      </c>
      <c r="BE427" s="4">
        <v>238</v>
      </c>
      <c r="BF427" s="9">
        <v>14</v>
      </c>
      <c r="BG427" s="9">
        <v>24</v>
      </c>
      <c r="BH427" s="24">
        <v>1088.2743584251364</v>
      </c>
      <c r="BI427" s="24">
        <v>638.29495879450121</v>
      </c>
      <c r="BJ427" s="9">
        <v>19</v>
      </c>
      <c r="BK427" s="30">
        <v>35.098438794520561</v>
      </c>
      <c r="BL427" s="15">
        <v>4.1428577841095882</v>
      </c>
      <c r="BM427" s="15">
        <v>8623.4330841657957</v>
      </c>
      <c r="BN427" s="36">
        <v>142</v>
      </c>
      <c r="BO427" s="9">
        <v>0</v>
      </c>
      <c r="BP427" s="20">
        <v>2.2361270638875514</v>
      </c>
      <c r="BQ427" s="20">
        <v>135.79642326145375</v>
      </c>
    </row>
    <row r="428" spans="1:69" x14ac:dyDescent="0.25">
      <c r="A428" s="43">
        <v>40756</v>
      </c>
      <c r="B428" s="17">
        <v>2011</v>
      </c>
      <c r="C428" s="4">
        <v>8</v>
      </c>
      <c r="D428" s="4">
        <v>2</v>
      </c>
      <c r="E428" s="5">
        <v>1</v>
      </c>
      <c r="F428" s="5">
        <v>0.79487179487179482</v>
      </c>
      <c r="G428" s="10">
        <v>0.99999999999999656</v>
      </c>
      <c r="H428" s="17">
        <v>198</v>
      </c>
      <c r="I428" s="9">
        <v>323</v>
      </c>
      <c r="J428" s="14">
        <v>1.6313131313131313</v>
      </c>
      <c r="K428" s="5">
        <v>0.71777777777777774</v>
      </c>
      <c r="L428" s="21">
        <v>96.261383061383029</v>
      </c>
      <c r="M428" s="9">
        <v>58</v>
      </c>
      <c r="N428" s="9">
        <v>68</v>
      </c>
      <c r="O428" s="9">
        <v>30</v>
      </c>
      <c r="P428" s="9">
        <v>84</v>
      </c>
      <c r="Q428" s="20">
        <v>37.025848888888881</v>
      </c>
      <c r="R428" s="20">
        <v>44.549038559999985</v>
      </c>
      <c r="S428" s="20">
        <v>18.282206057142854</v>
      </c>
      <c r="T428" s="6">
        <v>19059.753846153839</v>
      </c>
      <c r="U428" s="6">
        <v>2274.1599999999994</v>
      </c>
      <c r="V428" s="6">
        <v>3304.4313599999996</v>
      </c>
      <c r="W428" s="6">
        <v>3464.8991999999994</v>
      </c>
      <c r="X428" s="6">
        <v>1704.8908799999997</v>
      </c>
      <c r="Y428" s="6">
        <v>12859.692406153841</v>
      </c>
      <c r="Z428" s="6">
        <v>4665.2569599999988</v>
      </c>
      <c r="AA428" s="6">
        <v>1336.4711567999996</v>
      </c>
      <c r="AB428" s="6">
        <v>1535.7053087999998</v>
      </c>
      <c r="AC428" s="6">
        <v>2009.952102647351</v>
      </c>
      <c r="AD428" s="6">
        <v>1299.0979576750929</v>
      </c>
      <c r="AE428" s="6">
        <v>626.66991617166059</v>
      </c>
      <c r="AF428" s="6">
        <v>3601.7134491058932</v>
      </c>
      <c r="AG428" s="6">
        <v>547.38228600000002</v>
      </c>
      <c r="AH428" s="6">
        <v>2173.9295359999992</v>
      </c>
      <c r="AI428" s="6">
        <v>3678.2432499999995</v>
      </c>
      <c r="AJ428" s="6">
        <v>1544.6945279999995</v>
      </c>
      <c r="AK428" s="6">
        <v>2232.5515487717203</v>
      </c>
      <c r="AL428" s="6">
        <v>1570.2344353045694</v>
      </c>
      <c r="AM428" s="6">
        <v>619.26240290924466</v>
      </c>
      <c r="AN428" s="6">
        <v>3522.2012130144649</v>
      </c>
      <c r="AO428" s="6">
        <v>36815.596871753834</v>
      </c>
      <c r="AP428" s="6">
        <v>16831.989803479635</v>
      </c>
      <c r="AQ428" s="6">
        <v>19983.607068274199</v>
      </c>
      <c r="AR428" s="6">
        <v>2806.1212720861968</v>
      </c>
      <c r="AS428" s="6">
        <v>2381.2108011552118</v>
      </c>
      <c r="AT428" s="6">
        <v>2006.6728435769819</v>
      </c>
      <c r="AU428" s="6">
        <v>2143.0383788100594</v>
      </c>
      <c r="AV428" s="6">
        <v>9337.0432956284494</v>
      </c>
      <c r="AW428" s="6">
        <v>10646.56377264575</v>
      </c>
      <c r="AX428" s="27">
        <v>4.0438319999999992</v>
      </c>
      <c r="AY428" s="27">
        <v>4.2047549999999996</v>
      </c>
      <c r="AZ428">
        <v>438</v>
      </c>
      <c r="BA428" s="9">
        <v>15</v>
      </c>
      <c r="BB428" s="4">
        <v>198</v>
      </c>
      <c r="BC428" s="9">
        <v>15</v>
      </c>
      <c r="BD428" s="9">
        <v>10</v>
      </c>
      <c r="BE428" s="4">
        <v>240</v>
      </c>
      <c r="BF428" s="9">
        <v>15</v>
      </c>
      <c r="BG428" s="9">
        <v>23</v>
      </c>
      <c r="BH428" s="24">
        <v>1069.9774545454543</v>
      </c>
      <c r="BI428" s="24">
        <v>623.15566294489986</v>
      </c>
      <c r="BJ428" s="9">
        <v>21</v>
      </c>
      <c r="BK428" s="30">
        <v>33.762960000000007</v>
      </c>
      <c r="BL428" s="15">
        <v>4.3124355999999997</v>
      </c>
      <c r="BM428" s="15">
        <v>8579.1286106486186</v>
      </c>
      <c r="BN428" s="36">
        <v>142</v>
      </c>
      <c r="BO428" s="9">
        <v>1</v>
      </c>
      <c r="BP428" s="20">
        <v>2.3293283007169365</v>
      </c>
      <c r="BQ428" s="20">
        <v>140.72962724136761</v>
      </c>
    </row>
    <row r="429" spans="1:69" x14ac:dyDescent="0.25">
      <c r="A429" s="43">
        <v>40755</v>
      </c>
      <c r="B429" s="17">
        <v>2011</v>
      </c>
      <c r="C429" s="4">
        <v>7</v>
      </c>
      <c r="D429" s="4">
        <v>1</v>
      </c>
      <c r="E429" s="5">
        <v>0.85</v>
      </c>
      <c r="F429" s="5">
        <v>0.76774193548387104</v>
      </c>
      <c r="G429" s="10">
        <v>0.99726027397259931</v>
      </c>
      <c r="H429" s="17">
        <v>160</v>
      </c>
      <c r="I429" s="9">
        <v>259</v>
      </c>
      <c r="J429" s="14">
        <v>1.6187499999999999</v>
      </c>
      <c r="K429" s="5">
        <v>0.5755555555555556</v>
      </c>
      <c r="L429" s="21">
        <v>101.62218947591691</v>
      </c>
      <c r="M429" s="9">
        <v>46</v>
      </c>
      <c r="N429" s="9">
        <v>55</v>
      </c>
      <c r="O429" s="9">
        <v>24</v>
      </c>
      <c r="P429" s="9">
        <v>67</v>
      </c>
      <c r="Q429" s="20">
        <v>35.690439152583743</v>
      </c>
      <c r="R429" s="20">
        <v>47.435357616164374</v>
      </c>
      <c r="S429" s="20">
        <v>18.543481791780817</v>
      </c>
      <c r="T429" s="6">
        <v>16259.550316146706</v>
      </c>
      <c r="U429" s="6">
        <v>1870.3783720724698</v>
      </c>
      <c r="V429" s="6">
        <v>2894.0423311226514</v>
      </c>
      <c r="W429" s="6">
        <v>3191.6884718465749</v>
      </c>
      <c r="X429" s="6">
        <v>1445.871663599258</v>
      </c>
      <c r="Y429" s="6">
        <v>10598.326221650692</v>
      </c>
      <c r="Z429" s="6">
        <v>3604.7343544109581</v>
      </c>
      <c r="AA429" s="6">
        <v>1138.448582787945</v>
      </c>
      <c r="AB429" s="6">
        <v>1242.4132800493148</v>
      </c>
      <c r="AC429" s="6">
        <v>1767.7092651476114</v>
      </c>
      <c r="AD429" s="6">
        <v>1092.3312454966999</v>
      </c>
      <c r="AE429" s="6">
        <v>504.24096923229735</v>
      </c>
      <c r="AF429" s="6">
        <v>2621.3147373716092</v>
      </c>
      <c r="AG429" s="6">
        <v>482.32055736986308</v>
      </c>
      <c r="AH429" s="6">
        <v>1790.8441550904108</v>
      </c>
      <c r="AI429" s="6">
        <v>2825.6185301917803</v>
      </c>
      <c r="AJ429" s="6">
        <v>1334.1610951890411</v>
      </c>
      <c r="AK429" s="6">
        <v>1791.9208737275783</v>
      </c>
      <c r="AL429" s="6">
        <v>1224.3907924355785</v>
      </c>
      <c r="AM429" s="6">
        <v>504.18616478023142</v>
      </c>
      <c r="AN429" s="6">
        <v>2912.4465068977074</v>
      </c>
      <c r="AO429" s="6">
        <v>30548.469243308482</v>
      </c>
      <c r="AP429" s="6">
        <v>14416.381777388482</v>
      </c>
      <c r="AQ429" s="6">
        <v>16132.087465920009</v>
      </c>
      <c r="AR429" s="6">
        <v>2747.9779774068902</v>
      </c>
      <c r="AS429" s="6">
        <v>2052.8234009054395</v>
      </c>
      <c r="AT429" s="6">
        <v>1908.4789656434382</v>
      </c>
      <c r="AU429" s="6">
        <v>1978.0208552352879</v>
      </c>
      <c r="AV429" s="6">
        <v>8687.3011991910571</v>
      </c>
      <c r="AW429" s="6">
        <v>7444.7862667289428</v>
      </c>
      <c r="AX429" s="27">
        <v>4.1001839013698618</v>
      </c>
      <c r="AY429" s="27">
        <v>4.4160198904109587</v>
      </c>
      <c r="AZ429">
        <v>352</v>
      </c>
      <c r="BA429" s="9">
        <v>13</v>
      </c>
      <c r="BB429" s="4">
        <v>160</v>
      </c>
      <c r="BC429" s="9">
        <v>12</v>
      </c>
      <c r="BD429" s="9">
        <v>8</v>
      </c>
      <c r="BE429" s="4">
        <v>192</v>
      </c>
      <c r="BF429" s="9">
        <v>12</v>
      </c>
      <c r="BG429" s="9">
        <v>18</v>
      </c>
      <c r="BH429" s="24">
        <v>941.45030832106056</v>
      </c>
      <c r="BI429" s="24">
        <v>525.66898123072008</v>
      </c>
      <c r="BJ429" s="9">
        <v>15</v>
      </c>
      <c r="BK429" s="30">
        <v>33.030135561643839</v>
      </c>
      <c r="BL429" s="15">
        <v>4.425433426849315</v>
      </c>
      <c r="BM429" s="15">
        <v>7706.7928917043664</v>
      </c>
      <c r="BN429" s="36">
        <v>142</v>
      </c>
      <c r="BO429" s="9">
        <v>0</v>
      </c>
      <c r="BP429" s="20">
        <v>2.0932296601981708</v>
      </c>
      <c r="BQ429" s="20">
        <v>113.60624976000007</v>
      </c>
    </row>
    <row r="430" spans="1:69" x14ac:dyDescent="0.25">
      <c r="A430" s="43">
        <v>40754</v>
      </c>
      <c r="B430" s="17">
        <v>2011</v>
      </c>
      <c r="C430" s="4">
        <v>7</v>
      </c>
      <c r="D430" s="4">
        <v>7</v>
      </c>
      <c r="E430" s="5">
        <v>0.85</v>
      </c>
      <c r="F430" s="5">
        <v>0.967741935483871</v>
      </c>
      <c r="G430" s="10">
        <v>0.99452054794520206</v>
      </c>
      <c r="H430" s="17">
        <v>212</v>
      </c>
      <c r="I430" s="9">
        <v>338</v>
      </c>
      <c r="J430" s="14">
        <v>1.5943396226415094</v>
      </c>
      <c r="K430" s="5">
        <v>0.75111111111111106</v>
      </c>
      <c r="L430" s="21">
        <v>94.558089728945546</v>
      </c>
      <c r="M430" s="9">
        <v>58</v>
      </c>
      <c r="N430" s="9">
        <v>72</v>
      </c>
      <c r="O430" s="9">
        <v>29</v>
      </c>
      <c r="P430" s="9">
        <v>86</v>
      </c>
      <c r="Q430" s="20">
        <v>39.740423013698638</v>
      </c>
      <c r="R430" s="20">
        <v>52.228983786717045</v>
      </c>
      <c r="S430" s="20">
        <v>18.776161622121691</v>
      </c>
      <c r="T430" s="6">
        <v>20046.315022536455</v>
      </c>
      <c r="U430" s="6">
        <v>2321.3912266902339</v>
      </c>
      <c r="V430" s="6">
        <v>3346.1159095996468</v>
      </c>
      <c r="W430" s="6">
        <v>2980.6546882191774</v>
      </c>
      <c r="X430" s="6">
        <v>1699.1829220963323</v>
      </c>
      <c r="Y430" s="6">
        <v>14341.752729311531</v>
      </c>
      <c r="Z430" s="6">
        <v>5166.2549917808228</v>
      </c>
      <c r="AA430" s="6">
        <v>1514.6405298147943</v>
      </c>
      <c r="AB430" s="6">
        <v>1614.7498995024655</v>
      </c>
      <c r="AC430" s="6">
        <v>2196.0785343839157</v>
      </c>
      <c r="AD430" s="6">
        <v>1168.5577287690639</v>
      </c>
      <c r="AE430" s="6">
        <v>618.15359061888194</v>
      </c>
      <c r="AF430" s="6">
        <v>4312.8555673262208</v>
      </c>
      <c r="AG430" s="6">
        <v>603.55403566027405</v>
      </c>
      <c r="AH430" s="6">
        <v>2163.1359337205477</v>
      </c>
      <c r="AI430" s="6">
        <v>3728.6914400547944</v>
      </c>
      <c r="AJ430" s="6">
        <v>1698.7489883178082</v>
      </c>
      <c r="AK430" s="6">
        <v>2287.8995584607446</v>
      </c>
      <c r="AL430" s="6">
        <v>1227.8588317919027</v>
      </c>
      <c r="AM430" s="6">
        <v>650.88120971973672</v>
      </c>
      <c r="AN430" s="6">
        <v>4027.4907977810399</v>
      </c>
      <c r="AO430" s="6">
        <v>38857.4820680782</v>
      </c>
      <c r="AP430" s="6">
        <v>16175.382973659402</v>
      </c>
      <c r="AQ430" s="6">
        <v>22682.099094418791</v>
      </c>
      <c r="AR430" s="6">
        <v>2817.789592108506</v>
      </c>
      <c r="AS430" s="6">
        <v>2409.0212714832996</v>
      </c>
      <c r="AT430" s="6">
        <v>2053.6583489821614</v>
      </c>
      <c r="AU430" s="6">
        <v>2219.9220348309154</v>
      </c>
      <c r="AV430" s="6">
        <v>9500.3912474048811</v>
      </c>
      <c r="AW430" s="6">
        <v>13181.707847013917</v>
      </c>
      <c r="AX430" s="27">
        <v>4.0713657863013699</v>
      </c>
      <c r="AY430" s="27">
        <v>4.578780486301369</v>
      </c>
      <c r="AZ430">
        <v>457</v>
      </c>
      <c r="BA430" s="9">
        <v>17</v>
      </c>
      <c r="BB430" s="4">
        <v>212</v>
      </c>
      <c r="BC430" s="9">
        <v>16</v>
      </c>
      <c r="BD430" s="9">
        <v>10</v>
      </c>
      <c r="BE430" s="4">
        <v>245</v>
      </c>
      <c r="BF430" s="9">
        <v>15</v>
      </c>
      <c r="BG430" s="9">
        <v>23</v>
      </c>
      <c r="BH430" s="24">
        <v>984.31505432921722</v>
      </c>
      <c r="BI430" s="24">
        <v>617.73883446257446</v>
      </c>
      <c r="BJ430" s="9">
        <v>19</v>
      </c>
      <c r="BK430" s="30">
        <v>33.402736835616444</v>
      </c>
      <c r="BL430" s="15">
        <v>4.4731541435616435</v>
      </c>
      <c r="BM430" s="15">
        <v>7631.3029224669481</v>
      </c>
      <c r="BN430" s="36">
        <v>125</v>
      </c>
      <c r="BO430" s="9">
        <v>0</v>
      </c>
      <c r="BP430" s="20">
        <v>2.972244625179473</v>
      </c>
      <c r="BQ430" s="20">
        <v>181.45679275535034</v>
      </c>
    </row>
    <row r="431" spans="1:69" x14ac:dyDescent="0.25">
      <c r="A431" s="43">
        <v>40753</v>
      </c>
      <c r="B431" s="17">
        <v>2011</v>
      </c>
      <c r="C431" s="4">
        <v>7</v>
      </c>
      <c r="D431" s="4">
        <v>6</v>
      </c>
      <c r="E431" s="5">
        <v>0.85</v>
      </c>
      <c r="F431" s="5">
        <v>1</v>
      </c>
      <c r="G431" s="10">
        <v>0.99178082191780481</v>
      </c>
      <c r="H431" s="17">
        <v>211</v>
      </c>
      <c r="I431" s="9">
        <v>346</v>
      </c>
      <c r="J431" s="14">
        <v>1.6398104265402844</v>
      </c>
      <c r="K431" s="5">
        <v>0.76888888888888884</v>
      </c>
      <c r="L431" s="21">
        <v>95.974971317275845</v>
      </c>
      <c r="M431" s="9">
        <v>64</v>
      </c>
      <c r="N431" s="9">
        <v>78</v>
      </c>
      <c r="O431" s="9">
        <v>31</v>
      </c>
      <c r="P431" s="9">
        <v>96</v>
      </c>
      <c r="Q431" s="20">
        <v>36.991004595022176</v>
      </c>
      <c r="R431" s="20">
        <v>48.569309486805118</v>
      </c>
      <c r="S431" s="20">
        <v>16.356640017328765</v>
      </c>
      <c r="T431" s="6">
        <v>20250.718947945203</v>
      </c>
      <c r="U431" s="6">
        <v>2363.6640246575339</v>
      </c>
      <c r="V431" s="6">
        <v>3762.5452021479441</v>
      </c>
      <c r="W431" s="6">
        <v>3078.3895314410956</v>
      </c>
      <c r="X431" s="6">
        <v>1752.2182798027397</v>
      </c>
      <c r="Y431" s="6">
        <v>14021.229959210959</v>
      </c>
      <c r="Z431" s="6">
        <v>5252.7226524931493</v>
      </c>
      <c r="AA431" s="6">
        <v>1505.6485940909586</v>
      </c>
      <c r="AB431" s="6">
        <v>1570.2374416635614</v>
      </c>
      <c r="AC431" s="6">
        <v>2224.9899607101725</v>
      </c>
      <c r="AD431" s="6">
        <v>1146.0944306153228</v>
      </c>
      <c r="AE431" s="6">
        <v>646.1227192746386</v>
      </c>
      <c r="AF431" s="6">
        <v>4311.4015776475362</v>
      </c>
      <c r="AG431" s="6">
        <v>616.00656585205479</v>
      </c>
      <c r="AH431" s="6">
        <v>2234.680263890411</v>
      </c>
      <c r="AI431" s="6">
        <v>4035.9345369863008</v>
      </c>
      <c r="AJ431" s="6">
        <v>1662.7986021698628</v>
      </c>
      <c r="AK431" s="6">
        <v>2357.189742541786</v>
      </c>
      <c r="AL431" s="6">
        <v>1221.2733764863692</v>
      </c>
      <c r="AM431" s="6">
        <v>663.63340330963467</v>
      </c>
      <c r="AN431" s="6">
        <v>4307.3234465608393</v>
      </c>
      <c r="AO431" s="6">
        <v>39492.411629749033</v>
      </c>
      <c r="AP431" s="6">
        <v>16852.456646329705</v>
      </c>
      <c r="AQ431" s="6">
        <v>22639.954983419335</v>
      </c>
      <c r="AR431" s="6">
        <v>2860.7753029418554</v>
      </c>
      <c r="AS431" s="6">
        <v>2494.2066464365498</v>
      </c>
      <c r="AT431" s="6">
        <v>2131.9372806190349</v>
      </c>
      <c r="AU431" s="6">
        <v>2243.9706251596172</v>
      </c>
      <c r="AV431" s="6">
        <v>9730.8898551570564</v>
      </c>
      <c r="AW431" s="6">
        <v>12909.065128262271</v>
      </c>
      <c r="AX431" s="27">
        <v>3.89252909589041</v>
      </c>
      <c r="AY431" s="27">
        <v>4.2259451643835613</v>
      </c>
      <c r="AZ431">
        <v>480</v>
      </c>
      <c r="BA431" s="9">
        <v>18</v>
      </c>
      <c r="BB431" s="4">
        <v>211</v>
      </c>
      <c r="BC431" s="9">
        <v>16</v>
      </c>
      <c r="BD431" s="9">
        <v>11</v>
      </c>
      <c r="BE431" s="4">
        <v>269</v>
      </c>
      <c r="BF431" s="9">
        <v>19</v>
      </c>
      <c r="BG431" s="9">
        <v>24</v>
      </c>
      <c r="BH431" s="24">
        <v>1099.597778964825</v>
      </c>
      <c r="BI431" s="24">
        <v>642.15578347883184</v>
      </c>
      <c r="BJ431" s="9">
        <v>22</v>
      </c>
      <c r="BK431" s="30">
        <v>34.445576219178086</v>
      </c>
      <c r="BL431" s="15">
        <v>4.5121693983561642</v>
      </c>
      <c r="BM431" s="15">
        <v>7734.3775808962728</v>
      </c>
      <c r="BN431" s="36">
        <v>125</v>
      </c>
      <c r="BO431" s="9">
        <v>0</v>
      </c>
      <c r="BP431" s="20">
        <v>2.9271851220891363</v>
      </c>
      <c r="BQ431" s="20">
        <v>181.11963986735469</v>
      </c>
    </row>
    <row r="432" spans="1:69" x14ac:dyDescent="0.25">
      <c r="A432" s="43">
        <v>40752</v>
      </c>
      <c r="B432" s="17">
        <v>2011</v>
      </c>
      <c r="C432" s="4">
        <v>7</v>
      </c>
      <c r="D432" s="4">
        <v>5</v>
      </c>
      <c r="E432" s="5">
        <v>0.85</v>
      </c>
      <c r="F432" s="5">
        <v>0.88387096774193541</v>
      </c>
      <c r="G432" s="10">
        <v>0.98904109589040756</v>
      </c>
      <c r="H432" s="17">
        <v>193</v>
      </c>
      <c r="I432" s="9">
        <v>289</v>
      </c>
      <c r="J432" s="14">
        <v>1.4974093264248705</v>
      </c>
      <c r="K432" s="5">
        <v>0.64222222222222225</v>
      </c>
      <c r="L432" s="21">
        <v>94.080401406908578</v>
      </c>
      <c r="M432" s="9">
        <v>50</v>
      </c>
      <c r="N432" s="9">
        <v>63</v>
      </c>
      <c r="O432" s="9">
        <v>27</v>
      </c>
      <c r="P432" s="9">
        <v>80</v>
      </c>
      <c r="Q432" s="20">
        <v>36.365724632803975</v>
      </c>
      <c r="R432" s="20">
        <v>45.605777227397262</v>
      </c>
      <c r="S432" s="20">
        <v>16.651291162684931</v>
      </c>
      <c r="T432" s="6">
        <v>18157.517471533356</v>
      </c>
      <c r="U432" s="6">
        <v>1970.0041115068486</v>
      </c>
      <c r="V432" s="6">
        <v>3174.983577277595</v>
      </c>
      <c r="W432" s="6">
        <v>2986.5907753643837</v>
      </c>
      <c r="X432" s="6">
        <v>1534.2795593734334</v>
      </c>
      <c r="Y432" s="6">
        <v>12431.667671024792</v>
      </c>
      <c r="Z432" s="6">
        <v>4109.3268835068493</v>
      </c>
      <c r="AA432" s="6">
        <v>1231.355985139726</v>
      </c>
      <c r="AB432" s="6">
        <v>1332.1032930147944</v>
      </c>
      <c r="AC432" s="6">
        <v>1984.3165479453544</v>
      </c>
      <c r="AD432" s="6">
        <v>1114.6613522023608</v>
      </c>
      <c r="AE432" s="6">
        <v>574.05468650067644</v>
      </c>
      <c r="AF432" s="6">
        <v>2999.7535750129782</v>
      </c>
      <c r="AG432" s="6">
        <v>504.2388530465754</v>
      </c>
      <c r="AH432" s="6">
        <v>1875.9127136438356</v>
      </c>
      <c r="AI432" s="6">
        <v>3223.2833829041087</v>
      </c>
      <c r="AJ432" s="6">
        <v>1444.9640721534242</v>
      </c>
      <c r="AK432" s="6">
        <v>2021.9212822087904</v>
      </c>
      <c r="AL432" s="6">
        <v>1296.3403693737027</v>
      </c>
      <c r="AM432" s="6">
        <v>621.29890200081377</v>
      </c>
      <c r="AN432" s="6">
        <v>3108.8384681646376</v>
      </c>
      <c r="AO432" s="6">
        <v>33848.706766449519</v>
      </c>
      <c r="AP432" s="6">
        <v>15308.447052247109</v>
      </c>
      <c r="AQ432" s="6">
        <v>18540.25971420241</v>
      </c>
      <c r="AR432" s="6">
        <v>2798.9677715968628</v>
      </c>
      <c r="AS432" s="6">
        <v>2324.5802924633463</v>
      </c>
      <c r="AT432" s="6">
        <v>1996.1638928904677</v>
      </c>
      <c r="AU432" s="6">
        <v>2093.8194058198992</v>
      </c>
      <c r="AV432" s="6">
        <v>9213.5313627705764</v>
      </c>
      <c r="AW432" s="6">
        <v>9326.7283514318333</v>
      </c>
      <c r="AX432" s="27">
        <v>4.2326791890410957</v>
      </c>
      <c r="AY432" s="27">
        <v>4.3754776643835616</v>
      </c>
      <c r="AZ432">
        <v>413</v>
      </c>
      <c r="BA432" s="9">
        <v>15</v>
      </c>
      <c r="BB432" s="4">
        <v>193</v>
      </c>
      <c r="BC432" s="9">
        <v>15</v>
      </c>
      <c r="BD432" s="9">
        <v>10</v>
      </c>
      <c r="BE432" s="4">
        <v>220</v>
      </c>
      <c r="BF432" s="9">
        <v>14</v>
      </c>
      <c r="BG432" s="9">
        <v>21</v>
      </c>
      <c r="BH432" s="24">
        <v>996.87226839577886</v>
      </c>
      <c r="BI432" s="24">
        <v>584.3460933304259</v>
      </c>
      <c r="BJ432" s="9">
        <v>21</v>
      </c>
      <c r="BK432" s="30">
        <v>33.947142561643837</v>
      </c>
      <c r="BL432" s="15">
        <v>4.1421848635616438</v>
      </c>
      <c r="BM432" s="15">
        <v>7636.7667142179371</v>
      </c>
      <c r="BN432" s="36">
        <v>125</v>
      </c>
      <c r="BO432" s="9">
        <v>0</v>
      </c>
      <c r="BP432" s="20">
        <v>2.427763005996324</v>
      </c>
      <c r="BQ432" s="20">
        <v>148.32207771361928</v>
      </c>
    </row>
    <row r="433" spans="1:69" x14ac:dyDescent="0.25">
      <c r="A433" s="43">
        <v>40751</v>
      </c>
      <c r="B433" s="17">
        <v>2011</v>
      </c>
      <c r="C433" s="4">
        <v>7</v>
      </c>
      <c r="D433" s="4">
        <v>4</v>
      </c>
      <c r="E433" s="5">
        <v>0.85</v>
      </c>
      <c r="F433" s="5">
        <v>0.84516129032258069</v>
      </c>
      <c r="G433" s="10">
        <v>0.98630136986301031</v>
      </c>
      <c r="H433" s="17">
        <v>183</v>
      </c>
      <c r="I433" s="9">
        <v>270</v>
      </c>
      <c r="J433" s="14">
        <v>1.4754098360655739</v>
      </c>
      <c r="K433" s="5">
        <v>0.6</v>
      </c>
      <c r="L433" s="21">
        <v>93.025324503234486</v>
      </c>
      <c r="M433" s="9">
        <v>47</v>
      </c>
      <c r="N433" s="9">
        <v>60</v>
      </c>
      <c r="O433" s="9">
        <v>24</v>
      </c>
      <c r="P433" s="9">
        <v>71</v>
      </c>
      <c r="Q433" s="20">
        <v>36.500504621687355</v>
      </c>
      <c r="R433" s="20">
        <v>49.332316561643829</v>
      </c>
      <c r="S433" s="20">
        <v>18.324998039745317</v>
      </c>
      <c r="T433" s="6">
        <v>17023.634384091911</v>
      </c>
      <c r="U433" s="6">
        <v>1906.9996834290762</v>
      </c>
      <c r="V433" s="6">
        <v>3183.235870735838</v>
      </c>
      <c r="W433" s="6">
        <v>2986.5017372054795</v>
      </c>
      <c r="X433" s="6">
        <v>1581.0382072618647</v>
      </c>
      <c r="Y433" s="6">
        <v>11179.858252317805</v>
      </c>
      <c r="Z433" s="6">
        <v>3905.5539945205473</v>
      </c>
      <c r="AA433" s="6">
        <v>1183.9755974794518</v>
      </c>
      <c r="AB433" s="6">
        <v>1301.0748608219176</v>
      </c>
      <c r="AC433" s="6">
        <v>1886.2254499359951</v>
      </c>
      <c r="AD433" s="6">
        <v>1117.9921899797857</v>
      </c>
      <c r="AE433" s="6">
        <v>561.91471565238305</v>
      </c>
      <c r="AF433" s="6">
        <v>2824.4720972537525</v>
      </c>
      <c r="AG433" s="6">
        <v>485.05622794520553</v>
      </c>
      <c r="AH433" s="6">
        <v>1848.5159276712327</v>
      </c>
      <c r="AI433" s="6">
        <v>2894.3178904109591</v>
      </c>
      <c r="AJ433" s="6">
        <v>1304.0217073972601</v>
      </c>
      <c r="AK433" s="6">
        <v>1886.2999539724999</v>
      </c>
      <c r="AL433" s="6">
        <v>1280.9501154407878</v>
      </c>
      <c r="AM433" s="6">
        <v>594.68430888231478</v>
      </c>
      <c r="AN433" s="6">
        <v>2769.9773751290545</v>
      </c>
      <c r="AO433" s="6">
        <v>31853.150273767562</v>
      </c>
      <c r="AP433" s="6">
        <v>15078.842549066951</v>
      </c>
      <c r="AQ433" s="6">
        <v>16774.307724700611</v>
      </c>
      <c r="AR433" s="6">
        <v>2789.3044559403838</v>
      </c>
      <c r="AS433" s="6">
        <v>2147.4547702094214</v>
      </c>
      <c r="AT433" s="6">
        <v>1934.9654510412502</v>
      </c>
      <c r="AU433" s="6">
        <v>2050.8166707009004</v>
      </c>
      <c r="AV433" s="6">
        <v>8922.5413478919545</v>
      </c>
      <c r="AW433" s="6">
        <v>7851.7663768086568</v>
      </c>
      <c r="AX433" s="27">
        <v>3.9160316712328758</v>
      </c>
      <c r="AY433" s="27">
        <v>4.5117720547945206</v>
      </c>
      <c r="AZ433">
        <v>385</v>
      </c>
      <c r="BA433" s="9">
        <v>14</v>
      </c>
      <c r="BB433" s="4">
        <v>183</v>
      </c>
      <c r="BC433" s="9">
        <v>14</v>
      </c>
      <c r="BD433" s="9">
        <v>9</v>
      </c>
      <c r="BE433" s="4">
        <v>202</v>
      </c>
      <c r="BF433" s="9">
        <v>13</v>
      </c>
      <c r="BG433" s="9">
        <v>20</v>
      </c>
      <c r="BH433" s="24">
        <v>974.14122267580979</v>
      </c>
      <c r="BI433" s="24">
        <v>582.58597887994756</v>
      </c>
      <c r="BJ433" s="9">
        <v>18</v>
      </c>
      <c r="BK433" s="30">
        <v>35.124366027397272</v>
      </c>
      <c r="BL433" s="15">
        <v>4.3117351123287664</v>
      </c>
      <c r="BM433" s="15">
        <v>7616.8876073783613</v>
      </c>
      <c r="BN433" s="36">
        <v>125</v>
      </c>
      <c r="BO433" s="9">
        <v>0</v>
      </c>
      <c r="BP433" s="20">
        <v>2.2022522307473196</v>
      </c>
      <c r="BQ433" s="20">
        <v>134.1944617976049</v>
      </c>
    </row>
    <row r="434" spans="1:69" x14ac:dyDescent="0.25">
      <c r="A434" s="43">
        <v>40750</v>
      </c>
      <c r="B434" s="17">
        <v>2011</v>
      </c>
      <c r="C434" s="4">
        <v>7</v>
      </c>
      <c r="D434" s="4">
        <v>3</v>
      </c>
      <c r="E434" s="5">
        <v>0.85</v>
      </c>
      <c r="F434" s="5">
        <v>0.74193548387096775</v>
      </c>
      <c r="G434" s="10">
        <v>0.98356164383561306</v>
      </c>
      <c r="H434" s="17">
        <v>164</v>
      </c>
      <c r="I434" s="9">
        <v>251</v>
      </c>
      <c r="J434" s="14">
        <v>1.5304878048780488</v>
      </c>
      <c r="K434" s="5">
        <v>0.55777777777777782</v>
      </c>
      <c r="L434" s="21">
        <v>93.397493167929454</v>
      </c>
      <c r="M434" s="9">
        <v>43</v>
      </c>
      <c r="N434" s="9">
        <v>57</v>
      </c>
      <c r="O434" s="9">
        <v>21</v>
      </c>
      <c r="P434" s="9">
        <v>64</v>
      </c>
      <c r="Q434" s="20">
        <v>35.609431890410953</v>
      </c>
      <c r="R434" s="20">
        <v>53.126812702309181</v>
      </c>
      <c r="S434" s="20">
        <v>18.840593340616437</v>
      </c>
      <c r="T434" s="6">
        <v>15317.18887954043</v>
      </c>
      <c r="U434" s="6">
        <v>1778.8042730004418</v>
      </c>
      <c r="V434" s="6">
        <v>2557.6202717101191</v>
      </c>
      <c r="W434" s="6">
        <v>2983.3559818520548</v>
      </c>
      <c r="X434" s="6">
        <v>1362.2869388839592</v>
      </c>
      <c r="Y434" s="6">
        <v>10192.729960094739</v>
      </c>
      <c r="Z434" s="6">
        <v>3560.9431890410956</v>
      </c>
      <c r="AA434" s="6">
        <v>1115.6630667484928</v>
      </c>
      <c r="AB434" s="6">
        <v>1205.7979737994519</v>
      </c>
      <c r="AC434" s="6">
        <v>1567.0164717558255</v>
      </c>
      <c r="AD434" s="6">
        <v>1103.3816619329975</v>
      </c>
      <c r="AE434" s="6">
        <v>518.57926589138731</v>
      </c>
      <c r="AF434" s="6">
        <v>2693.4268300088302</v>
      </c>
      <c r="AG434" s="6">
        <v>452.72454371506848</v>
      </c>
      <c r="AH434" s="6">
        <v>1668.6840009643831</v>
      </c>
      <c r="AI434" s="6">
        <v>2818.82585449315</v>
      </c>
      <c r="AJ434" s="6">
        <v>1307.2965940602737</v>
      </c>
      <c r="AK434" s="6">
        <v>1647.2965526455894</v>
      </c>
      <c r="AL434" s="6">
        <v>1196.5135374085201</v>
      </c>
      <c r="AM434" s="6">
        <v>505.70024973955663</v>
      </c>
      <c r="AN434" s="6">
        <v>2898.0206534392087</v>
      </c>
      <c r="AO434" s="6">
        <v>29225.928375362786</v>
      </c>
      <c r="AP434" s="6">
        <v>13441.75093182001</v>
      </c>
      <c r="AQ434" s="6">
        <v>15784.177443542778</v>
      </c>
      <c r="AR434" s="6">
        <v>2718.2905467684027</v>
      </c>
      <c r="AS434" s="6">
        <v>1949.4820800029595</v>
      </c>
      <c r="AT434" s="6">
        <v>1850.4151020579029</v>
      </c>
      <c r="AU434" s="6">
        <v>1950.9762996544357</v>
      </c>
      <c r="AV434" s="6">
        <v>8469.1640284837013</v>
      </c>
      <c r="AW434" s="6">
        <v>7315.0134150590748</v>
      </c>
      <c r="AX434" s="27">
        <v>4.1588249424657526</v>
      </c>
      <c r="AY434" s="27">
        <v>4.5246876643835616</v>
      </c>
      <c r="AZ434">
        <v>349</v>
      </c>
      <c r="BA434" s="9">
        <v>13</v>
      </c>
      <c r="BB434" s="4">
        <v>164</v>
      </c>
      <c r="BC434" s="9">
        <v>11</v>
      </c>
      <c r="BD434" s="9">
        <v>9</v>
      </c>
      <c r="BE434" s="4">
        <v>185</v>
      </c>
      <c r="BF434" s="9">
        <v>13</v>
      </c>
      <c r="BG434" s="9">
        <v>19</v>
      </c>
      <c r="BH434" s="24">
        <v>841.86136493245522</v>
      </c>
      <c r="BI434" s="24">
        <v>551.60690154900931</v>
      </c>
      <c r="BJ434" s="9">
        <v>15</v>
      </c>
      <c r="BK434" s="30">
        <v>34.424772698630143</v>
      </c>
      <c r="BL434" s="15">
        <v>4.2593859934246572</v>
      </c>
      <c r="BM434" s="15">
        <v>7457.8836186082954</v>
      </c>
      <c r="BN434" s="36">
        <v>125</v>
      </c>
      <c r="BO434" s="9">
        <v>0</v>
      </c>
      <c r="BP434" s="20">
        <v>2.1164419090905899</v>
      </c>
      <c r="BQ434" s="20">
        <v>126.27341954834222</v>
      </c>
    </row>
    <row r="435" spans="1:69" x14ac:dyDescent="0.25">
      <c r="A435" s="43">
        <v>40749</v>
      </c>
      <c r="B435" s="17">
        <v>2011</v>
      </c>
      <c r="C435" s="4">
        <v>7</v>
      </c>
      <c r="D435" s="4">
        <v>2</v>
      </c>
      <c r="E435" s="5">
        <v>0.85</v>
      </c>
      <c r="F435" s="5">
        <v>0.74193548387096775</v>
      </c>
      <c r="G435" s="10">
        <v>0.98082191780821582</v>
      </c>
      <c r="H435" s="17">
        <v>152</v>
      </c>
      <c r="I435" s="9">
        <v>246</v>
      </c>
      <c r="J435" s="14">
        <v>1.618421052631579</v>
      </c>
      <c r="K435" s="5">
        <v>0.54666666666666663</v>
      </c>
      <c r="L435" s="21">
        <v>101.99300065120822</v>
      </c>
      <c r="M435" s="9">
        <v>42</v>
      </c>
      <c r="N435" s="9">
        <v>54</v>
      </c>
      <c r="O435" s="9">
        <v>22</v>
      </c>
      <c r="P435" s="9">
        <v>65</v>
      </c>
      <c r="Q435" s="20">
        <v>38.99747350684931</v>
      </c>
      <c r="R435" s="20">
        <v>50.514370341220413</v>
      </c>
      <c r="S435" s="20">
        <v>18.775030566575342</v>
      </c>
      <c r="T435" s="6">
        <v>15502.93609898365</v>
      </c>
      <c r="U435" s="6">
        <v>1708.0483739284132</v>
      </c>
      <c r="V435" s="6">
        <v>2705.7830410181173</v>
      </c>
      <c r="W435" s="6">
        <v>2912.9646354410957</v>
      </c>
      <c r="X435" s="6">
        <v>1400.1591738654881</v>
      </c>
      <c r="Y435" s="6">
        <v>10192.077622587361</v>
      </c>
      <c r="Z435" s="6">
        <v>3743.757456657534</v>
      </c>
      <c r="AA435" s="6">
        <v>1111.3161475068491</v>
      </c>
      <c r="AB435" s="6">
        <v>1220.3769868273973</v>
      </c>
      <c r="AC435" s="6">
        <v>1631.2657436732013</v>
      </c>
      <c r="AD435" s="6">
        <v>1162.7771032157411</v>
      </c>
      <c r="AE435" s="6">
        <v>510.16238345921658</v>
      </c>
      <c r="AF435" s="6">
        <v>2771.2453606436216</v>
      </c>
      <c r="AG435" s="6">
        <v>424.42629909041096</v>
      </c>
      <c r="AH435" s="6">
        <v>1559.1385859506847</v>
      </c>
      <c r="AI435" s="6">
        <v>2675.1576792328765</v>
      </c>
      <c r="AJ435" s="6">
        <v>1189.0852692164383</v>
      </c>
      <c r="AK435" s="6">
        <v>1797.0409571826117</v>
      </c>
      <c r="AL435" s="6">
        <v>1250.19195077785</v>
      </c>
      <c r="AM435" s="6">
        <v>519.51749669284141</v>
      </c>
      <c r="AN435" s="6">
        <v>2281.0574288371072</v>
      </c>
      <c r="AO435" s="6">
        <v>29134.242897394251</v>
      </c>
      <c r="AP435" s="6">
        <v>13889.862485326163</v>
      </c>
      <c r="AQ435" s="6">
        <v>15244.380412068091</v>
      </c>
      <c r="AR435" s="6">
        <v>2720.4498378912804</v>
      </c>
      <c r="AS435" s="6">
        <v>1955.981377469732</v>
      </c>
      <c r="AT435" s="6">
        <v>1892.6602724099398</v>
      </c>
      <c r="AU435" s="6">
        <v>1971.2224069851959</v>
      </c>
      <c r="AV435" s="6">
        <v>8540.3138947561492</v>
      </c>
      <c r="AW435" s="6">
        <v>6704.0665173119396</v>
      </c>
      <c r="AX435" s="27">
        <v>4.0286901698630135</v>
      </c>
      <c r="AY435" s="27">
        <v>4.4538981780821896</v>
      </c>
      <c r="AZ435">
        <v>335</v>
      </c>
      <c r="BA435" s="9">
        <v>11</v>
      </c>
      <c r="BB435" s="4">
        <v>152</v>
      </c>
      <c r="BC435" s="9">
        <v>11</v>
      </c>
      <c r="BD435" s="9">
        <v>7</v>
      </c>
      <c r="BE435" s="4">
        <v>183</v>
      </c>
      <c r="BF435" s="9">
        <v>12</v>
      </c>
      <c r="BG435" s="9">
        <v>17</v>
      </c>
      <c r="BH435" s="24">
        <v>831.18633753845143</v>
      </c>
      <c r="BI435" s="24">
        <v>523.61722229560985</v>
      </c>
      <c r="BJ435" s="9">
        <v>16</v>
      </c>
      <c r="BK435" s="30">
        <v>32.719290301369867</v>
      </c>
      <c r="BL435" s="15">
        <v>4.5289854378082186</v>
      </c>
      <c r="BM435" s="15">
        <v>7502.2935597477117</v>
      </c>
      <c r="BN435" s="36">
        <v>125</v>
      </c>
      <c r="BO435" s="9">
        <v>0</v>
      </c>
      <c r="BP435" s="20">
        <v>2.0319626645722368</v>
      </c>
      <c r="BQ435" s="20">
        <v>121.95504329654473</v>
      </c>
    </row>
    <row r="436" spans="1:69" x14ac:dyDescent="0.25">
      <c r="A436" s="43">
        <v>40748</v>
      </c>
      <c r="B436" s="17">
        <v>2011</v>
      </c>
      <c r="C436" s="4">
        <v>7</v>
      </c>
      <c r="D436" s="4">
        <v>1</v>
      </c>
      <c r="E436" s="5">
        <v>0.85</v>
      </c>
      <c r="F436" s="5">
        <v>0.76774193548387104</v>
      </c>
      <c r="G436" s="10">
        <v>0.97808219178081857</v>
      </c>
      <c r="H436" s="17">
        <v>165</v>
      </c>
      <c r="I436" s="9">
        <v>269</v>
      </c>
      <c r="J436" s="14">
        <v>1.6303030303030304</v>
      </c>
      <c r="K436" s="5">
        <v>0.59777777777777774</v>
      </c>
      <c r="L436" s="21">
        <v>96.533559672518365</v>
      </c>
      <c r="M436" s="9">
        <v>48</v>
      </c>
      <c r="N436" s="9">
        <v>57</v>
      </c>
      <c r="O436" s="9">
        <v>24</v>
      </c>
      <c r="P436" s="9">
        <v>74</v>
      </c>
      <c r="Q436" s="20">
        <v>37.120809030136975</v>
      </c>
      <c r="R436" s="20">
        <v>49.80910966191778</v>
      </c>
      <c r="S436" s="20">
        <v>17.910208644590888</v>
      </c>
      <c r="T436" s="6">
        <v>15928.037345965529</v>
      </c>
      <c r="U436" s="6">
        <v>1799.2622967123284</v>
      </c>
      <c r="V436" s="6">
        <v>2760.9855403660276</v>
      </c>
      <c r="W436" s="6">
        <v>3047.365321249315</v>
      </c>
      <c r="X436" s="6">
        <v>1335.6102440950949</v>
      </c>
      <c r="Y436" s="6">
        <v>10583.338536967422</v>
      </c>
      <c r="Z436" s="6">
        <v>3897.6849481643821</v>
      </c>
      <c r="AA436" s="6">
        <v>1195.4186318860268</v>
      </c>
      <c r="AB436" s="6">
        <v>1325.3554396997256</v>
      </c>
      <c r="AC436" s="6">
        <v>1737.4599498668742</v>
      </c>
      <c r="AD436" s="6">
        <v>1077.5269813952868</v>
      </c>
      <c r="AE436" s="6">
        <v>516.63192989138383</v>
      </c>
      <c r="AF436" s="6">
        <v>3086.8401585965903</v>
      </c>
      <c r="AG436" s="6">
        <v>458.84716860821919</v>
      </c>
      <c r="AH436" s="6">
        <v>1841.2285126136985</v>
      </c>
      <c r="AI436" s="6">
        <v>2931.1705644657532</v>
      </c>
      <c r="AJ436" s="6">
        <v>1372.5754567890403</v>
      </c>
      <c r="AK436" s="6">
        <v>1715.2621719619788</v>
      </c>
      <c r="AL436" s="6">
        <v>1293.8044565948269</v>
      </c>
      <c r="AM436" s="6">
        <v>513.25940947548804</v>
      </c>
      <c r="AN436" s="6">
        <v>3081.4956644444178</v>
      </c>
      <c r="AO436" s="6">
        <v>30749.580364904705</v>
      </c>
      <c r="AP436" s="6">
        <v>13997.906004896276</v>
      </c>
      <c r="AQ436" s="6">
        <v>16751.67436000843</v>
      </c>
      <c r="AR436" s="6">
        <v>2750.1302831227849</v>
      </c>
      <c r="AS436" s="6">
        <v>2113.425886217372</v>
      </c>
      <c r="AT436" s="6">
        <v>1919.5777756728198</v>
      </c>
      <c r="AU436" s="6">
        <v>1974.8485501286593</v>
      </c>
      <c r="AV436" s="6">
        <v>8757.9824951416358</v>
      </c>
      <c r="AW436" s="6">
        <v>7993.6918648667943</v>
      </c>
      <c r="AX436" s="27">
        <v>3.8742672657534234</v>
      </c>
      <c r="AY436" s="27">
        <v>4.5769444452054788</v>
      </c>
      <c r="AZ436">
        <v>368</v>
      </c>
      <c r="BA436" s="9">
        <v>13</v>
      </c>
      <c r="BB436" s="4">
        <v>165</v>
      </c>
      <c r="BC436" s="9">
        <v>13</v>
      </c>
      <c r="BD436" s="9">
        <v>8</v>
      </c>
      <c r="BE436" s="4">
        <v>203</v>
      </c>
      <c r="BF436" s="9">
        <v>14</v>
      </c>
      <c r="BG436" s="9">
        <v>19</v>
      </c>
      <c r="BH436" s="24">
        <v>909.23141345405566</v>
      </c>
      <c r="BI436" s="24">
        <v>541.59321388210344</v>
      </c>
      <c r="BJ436" s="9">
        <v>17</v>
      </c>
      <c r="BK436" s="30">
        <v>33.125650465753431</v>
      </c>
      <c r="BL436" s="15">
        <v>4.1938521556164376</v>
      </c>
      <c r="BM436" s="15">
        <v>7618.8009857376564</v>
      </c>
      <c r="BN436" s="36">
        <v>125</v>
      </c>
      <c r="BO436" s="9">
        <v>0</v>
      </c>
      <c r="BP436" s="20">
        <v>2.1987284339579745</v>
      </c>
      <c r="BQ436" s="20">
        <v>134.01339488006744</v>
      </c>
    </row>
    <row r="437" spans="1:69" x14ac:dyDescent="0.25">
      <c r="A437" s="43">
        <v>40747</v>
      </c>
      <c r="B437" s="17">
        <v>2011</v>
      </c>
      <c r="C437" s="4">
        <v>7</v>
      </c>
      <c r="D437" s="4">
        <v>7</v>
      </c>
      <c r="E437" s="5">
        <v>0.85</v>
      </c>
      <c r="F437" s="5">
        <v>0.967741935483871</v>
      </c>
      <c r="G437" s="10">
        <v>0.97534246575342132</v>
      </c>
      <c r="H437" s="17">
        <v>197</v>
      </c>
      <c r="I437" s="9">
        <v>328</v>
      </c>
      <c r="J437" s="14">
        <v>1.6649746192893402</v>
      </c>
      <c r="K437" s="5">
        <v>0.72888888888888892</v>
      </c>
      <c r="L437" s="21">
        <v>105.10488392614806</v>
      </c>
      <c r="M437" s="9">
        <v>60</v>
      </c>
      <c r="N437" s="9">
        <v>69</v>
      </c>
      <c r="O437" s="9">
        <v>30</v>
      </c>
      <c r="P437" s="9">
        <v>88</v>
      </c>
      <c r="Q437" s="20">
        <v>38.797963553573318</v>
      </c>
      <c r="R437" s="20">
        <v>44.678420252054785</v>
      </c>
      <c r="S437" s="20">
        <v>17.100161127571599</v>
      </c>
      <c r="T437" s="6">
        <v>20705.662133451169</v>
      </c>
      <c r="U437" s="6">
        <v>2312.541656208572</v>
      </c>
      <c r="V437" s="6">
        <v>3550.5887972850192</v>
      </c>
      <c r="W437" s="6">
        <v>3013.6535786958902</v>
      </c>
      <c r="X437" s="6">
        <v>1717.0748143031374</v>
      </c>
      <c r="Y437" s="6">
        <v>14736.886599375692</v>
      </c>
      <c r="Z437" s="6">
        <v>5004.9372984109577</v>
      </c>
      <c r="AA437" s="6">
        <v>1340.3526075616435</v>
      </c>
      <c r="AB437" s="6">
        <v>1504.8141792263009</v>
      </c>
      <c r="AC437" s="6">
        <v>2102.1130468178153</v>
      </c>
      <c r="AD437" s="6">
        <v>1114.4951972081442</v>
      </c>
      <c r="AE437" s="6">
        <v>638.297020658978</v>
      </c>
      <c r="AF437" s="6">
        <v>3995.1988205139642</v>
      </c>
      <c r="AG437" s="6">
        <v>575.87195441095889</v>
      </c>
      <c r="AH437" s="6">
        <v>2087.1619794410958</v>
      </c>
      <c r="AI437" s="6">
        <v>3497.4627419178078</v>
      </c>
      <c r="AJ437" s="6">
        <v>1696.3486243068487</v>
      </c>
      <c r="AK437" s="6">
        <v>2352.92144507991</v>
      </c>
      <c r="AL437" s="6">
        <v>1264.6288947206981</v>
      </c>
      <c r="AM437" s="6">
        <v>642.97799635740705</v>
      </c>
      <c r="AN437" s="6">
        <v>3596.3169639186967</v>
      </c>
      <c r="AO437" s="6">
        <v>38725.153174935353</v>
      </c>
      <c r="AP437" s="6">
        <v>16396.750791127</v>
      </c>
      <c r="AQ437" s="6">
        <v>22328.402383808352</v>
      </c>
      <c r="AR437" s="6">
        <v>2853.5571053143053</v>
      </c>
      <c r="AS437" s="6">
        <v>2400.0660886664473</v>
      </c>
      <c r="AT437" s="6">
        <v>2090.207454712865</v>
      </c>
      <c r="AU437" s="6">
        <v>2228.1843739312581</v>
      </c>
      <c r="AV437" s="6">
        <v>9572.015022624877</v>
      </c>
      <c r="AW437" s="6">
        <v>12756.387361183475</v>
      </c>
      <c r="AX437" s="27">
        <v>4.0724141917808208</v>
      </c>
      <c r="AY437" s="27">
        <v>4.6250917808219167</v>
      </c>
      <c r="AZ437">
        <v>444</v>
      </c>
      <c r="BA437" s="9">
        <v>16</v>
      </c>
      <c r="BB437" s="4">
        <v>197</v>
      </c>
      <c r="BC437" s="9">
        <v>13</v>
      </c>
      <c r="BD437" s="9">
        <v>11</v>
      </c>
      <c r="BE437" s="4">
        <v>247</v>
      </c>
      <c r="BF437" s="9">
        <v>16</v>
      </c>
      <c r="BG437" s="9">
        <v>25</v>
      </c>
      <c r="BH437" s="24">
        <v>1008.8914343493256</v>
      </c>
      <c r="BI437" s="24">
        <v>639.88306012988846</v>
      </c>
      <c r="BJ437" s="9">
        <v>22</v>
      </c>
      <c r="BK437" s="30">
        <v>32.392017863013699</v>
      </c>
      <c r="BL437" s="15">
        <v>4.2415694794520551</v>
      </c>
      <c r="BM437" s="15">
        <v>7675.6233548761775</v>
      </c>
      <c r="BN437" s="36">
        <v>126</v>
      </c>
      <c r="BO437" s="9">
        <v>0</v>
      </c>
      <c r="BP437" s="20">
        <v>2.909001829750224</v>
      </c>
      <c r="BQ437" s="20">
        <v>177.20954272863773</v>
      </c>
    </row>
    <row r="438" spans="1:69" x14ac:dyDescent="0.25">
      <c r="A438" s="43">
        <v>40746</v>
      </c>
      <c r="B438" s="17">
        <v>2011</v>
      </c>
      <c r="C438" s="4">
        <v>7</v>
      </c>
      <c r="D438" s="4">
        <v>6</v>
      </c>
      <c r="E438" s="5">
        <v>0.85</v>
      </c>
      <c r="F438" s="5">
        <v>1</v>
      </c>
      <c r="G438" s="10">
        <v>0.97260273972602407</v>
      </c>
      <c r="H438" s="17">
        <v>220</v>
      </c>
      <c r="I438" s="9">
        <v>357</v>
      </c>
      <c r="J438" s="14">
        <v>1.6227272727272728</v>
      </c>
      <c r="K438" s="5">
        <v>0.79333333333333333</v>
      </c>
      <c r="L438" s="21">
        <v>99.059326027397233</v>
      </c>
      <c r="M438" s="9">
        <v>63</v>
      </c>
      <c r="N438" s="9">
        <v>81</v>
      </c>
      <c r="O438" s="9">
        <v>32</v>
      </c>
      <c r="P438" s="9">
        <v>92</v>
      </c>
      <c r="Q438" s="20">
        <v>37.537033972602735</v>
      </c>
      <c r="R438" s="20">
        <v>47.887766778082181</v>
      </c>
      <c r="S438" s="20">
        <v>19.11476046360929</v>
      </c>
      <c r="T438" s="6">
        <v>21793.051726027392</v>
      </c>
      <c r="U438" s="6">
        <v>2331.377438356164</v>
      </c>
      <c r="V438" s="6">
        <v>3752.5341027945201</v>
      </c>
      <c r="W438" s="6">
        <v>3200.0012324383551</v>
      </c>
      <c r="X438" s="6">
        <v>1779.8149795068493</v>
      </c>
      <c r="Y438" s="6">
        <v>15392.078849643829</v>
      </c>
      <c r="Z438" s="6">
        <v>5405.3328920547938</v>
      </c>
      <c r="AA438" s="6">
        <v>1532.4085368986298</v>
      </c>
      <c r="AB438" s="6">
        <v>1758.5579626520546</v>
      </c>
      <c r="AC438" s="6">
        <v>2329.7942071370212</v>
      </c>
      <c r="AD438" s="6">
        <v>1079.7051040840611</v>
      </c>
      <c r="AE438" s="6">
        <v>646.22264325305207</v>
      </c>
      <c r="AF438" s="6">
        <v>4640.5774371313428</v>
      </c>
      <c r="AG438" s="6">
        <v>633.16830452054796</v>
      </c>
      <c r="AH438" s="6">
        <v>2396.1439377534239</v>
      </c>
      <c r="AI438" s="6">
        <v>4056.3935741095879</v>
      </c>
      <c r="AJ438" s="6">
        <v>1769.58448569863</v>
      </c>
      <c r="AK438" s="6">
        <v>2343.1796297799965</v>
      </c>
      <c r="AL438" s="6">
        <v>1258.0446807042142</v>
      </c>
      <c r="AM438" s="6">
        <v>672.00688936813458</v>
      </c>
      <c r="AN438" s="6">
        <v>4582.0591022298431</v>
      </c>
      <c r="AO438" s="6">
        <v>41676.018858071227</v>
      </c>
      <c r="AP438" s="6">
        <v>17061.303469066203</v>
      </c>
      <c r="AQ438" s="6">
        <v>24614.715389005014</v>
      </c>
      <c r="AR438" s="6">
        <v>2867.4820453396615</v>
      </c>
      <c r="AS438" s="6">
        <v>2506.1102252924111</v>
      </c>
      <c r="AT438" s="6">
        <v>2129.9897330356926</v>
      </c>
      <c r="AU438" s="6">
        <v>2230.0702450417079</v>
      </c>
      <c r="AV438" s="6">
        <v>9733.6522487094735</v>
      </c>
      <c r="AW438" s="6">
        <v>14881.063140295551</v>
      </c>
      <c r="AX438" s="27">
        <v>4.2543123287671225</v>
      </c>
      <c r="AY438" s="27">
        <v>4.2812272602739716</v>
      </c>
      <c r="AZ438">
        <v>488</v>
      </c>
      <c r="BA438" s="9">
        <v>18</v>
      </c>
      <c r="BB438" s="4">
        <v>220</v>
      </c>
      <c r="BC438" s="9">
        <v>15</v>
      </c>
      <c r="BD438" s="9">
        <v>10</v>
      </c>
      <c r="BE438" s="4">
        <v>268</v>
      </c>
      <c r="BF438" s="9">
        <v>16</v>
      </c>
      <c r="BG438" s="9">
        <v>24</v>
      </c>
      <c r="BH438" s="24">
        <v>992.31253576587767</v>
      </c>
      <c r="BI438" s="24">
        <v>605.33163499613943</v>
      </c>
      <c r="BJ438" s="9">
        <v>21</v>
      </c>
      <c r="BK438" s="30">
        <v>35.145972054794527</v>
      </c>
      <c r="BL438" s="15">
        <v>4.393688164383561</v>
      </c>
      <c r="BM438" s="15">
        <v>7831.7366534983603</v>
      </c>
      <c r="BN438" s="36">
        <v>126</v>
      </c>
      <c r="BO438" s="9">
        <v>0</v>
      </c>
      <c r="BP438" s="20">
        <v>3.1429447232511145</v>
      </c>
      <c r="BQ438" s="20">
        <v>195.35488403972232</v>
      </c>
    </row>
    <row r="439" spans="1:69" x14ac:dyDescent="0.25">
      <c r="A439" s="43">
        <v>40745</v>
      </c>
      <c r="B439" s="17">
        <v>2011</v>
      </c>
      <c r="C439" s="4">
        <v>7</v>
      </c>
      <c r="D439" s="4">
        <v>5</v>
      </c>
      <c r="E439" s="5">
        <v>0.85</v>
      </c>
      <c r="F439" s="5">
        <v>0.88387096774193541</v>
      </c>
      <c r="G439" s="10">
        <v>0.96986301369862682</v>
      </c>
      <c r="H439" s="17">
        <v>185</v>
      </c>
      <c r="I439" s="9">
        <v>282</v>
      </c>
      <c r="J439" s="14">
        <v>1.5243243243243243</v>
      </c>
      <c r="K439" s="5">
        <v>0.62666666666666671</v>
      </c>
      <c r="L439" s="21">
        <v>96.087890927661178</v>
      </c>
      <c r="M439" s="9">
        <v>50</v>
      </c>
      <c r="N439" s="9">
        <v>61</v>
      </c>
      <c r="O439" s="9">
        <v>25</v>
      </c>
      <c r="P439" s="9">
        <v>75</v>
      </c>
      <c r="Q439" s="20">
        <v>38.092763521658632</v>
      </c>
      <c r="R439" s="20">
        <v>50.014710139265723</v>
      </c>
      <c r="S439" s="20">
        <v>17.390093412821912</v>
      </c>
      <c r="T439" s="6">
        <v>17776.259821617317</v>
      </c>
      <c r="U439" s="6">
        <v>2097.2330693062299</v>
      </c>
      <c r="V439" s="6">
        <v>3114.7748148172864</v>
      </c>
      <c r="W439" s="6">
        <v>3117.3867537534247</v>
      </c>
      <c r="X439" s="6">
        <v>1565.1105579756429</v>
      </c>
      <c r="Y439" s="6">
        <v>12076.220764377193</v>
      </c>
      <c r="Z439" s="6">
        <v>4228.2967509041082</v>
      </c>
      <c r="AA439" s="6">
        <v>1250.3677534816431</v>
      </c>
      <c r="AB439" s="6">
        <v>1304.2570059616435</v>
      </c>
      <c r="AC439" s="6">
        <v>1898.4839716131103</v>
      </c>
      <c r="AD439" s="6">
        <v>1086.3998434798123</v>
      </c>
      <c r="AE439" s="6">
        <v>576.50619337450723</v>
      </c>
      <c r="AF439" s="6">
        <v>3221.5315018799656</v>
      </c>
      <c r="AG439" s="6">
        <v>522.28137738082194</v>
      </c>
      <c r="AH439" s="6">
        <v>1950.1778761643834</v>
      </c>
      <c r="AI439" s="6">
        <v>3013.0659149589046</v>
      </c>
      <c r="AJ439" s="6">
        <v>1462.3567535342463</v>
      </c>
      <c r="AK439" s="6">
        <v>2112.0681527711804</v>
      </c>
      <c r="AL439" s="6">
        <v>1238.9238547809923</v>
      </c>
      <c r="AM439" s="6">
        <v>583.62391710667202</v>
      </c>
      <c r="AN439" s="6">
        <v>3013.2659973795107</v>
      </c>
      <c r="AO439" s="6">
        <v>33604.296323309296</v>
      </c>
      <c r="AP439" s="6">
        <v>15293.27805967263</v>
      </c>
      <c r="AQ439" s="6">
        <v>18311.018263636666</v>
      </c>
      <c r="AR439" s="6">
        <v>2809.6391169812628</v>
      </c>
      <c r="AS439" s="6">
        <v>2294.5629510948725</v>
      </c>
      <c r="AT439" s="6">
        <v>1967.7518083376726</v>
      </c>
      <c r="AU439" s="6">
        <v>2163.4620965865861</v>
      </c>
      <c r="AV439" s="6">
        <v>9235.4159730003939</v>
      </c>
      <c r="AW439" s="6">
        <v>9075.6022906362723</v>
      </c>
      <c r="AX439" s="27">
        <v>3.8973492821917799</v>
      </c>
      <c r="AY439" s="27">
        <v>4.2897495068493141</v>
      </c>
      <c r="AZ439">
        <v>396</v>
      </c>
      <c r="BA439" s="9">
        <v>14</v>
      </c>
      <c r="BB439" s="4">
        <v>185</v>
      </c>
      <c r="BC439" s="9">
        <v>15</v>
      </c>
      <c r="BD439" s="9">
        <v>10</v>
      </c>
      <c r="BE439" s="4">
        <v>211</v>
      </c>
      <c r="BF439" s="9">
        <v>13</v>
      </c>
      <c r="BG439" s="9">
        <v>20</v>
      </c>
      <c r="BH439" s="24">
        <v>1053.6854225062641</v>
      </c>
      <c r="BI439" s="24">
        <v>556.99464587405294</v>
      </c>
      <c r="BJ439" s="9">
        <v>18</v>
      </c>
      <c r="BK439" s="30">
        <v>35.083212547945216</v>
      </c>
      <c r="BL439" s="15">
        <v>4.2151935386301362</v>
      </c>
      <c r="BM439" s="15">
        <v>7690.4217455992402</v>
      </c>
      <c r="BN439" s="36">
        <v>126</v>
      </c>
      <c r="BO439" s="9">
        <v>0</v>
      </c>
      <c r="BP439" s="20">
        <v>2.3810161353133781</v>
      </c>
      <c r="BQ439" s="20">
        <v>145.32554177489416</v>
      </c>
    </row>
    <row r="440" spans="1:69" x14ac:dyDescent="0.25">
      <c r="A440" s="43">
        <v>40744</v>
      </c>
      <c r="B440" s="17">
        <v>2011</v>
      </c>
      <c r="C440" s="4">
        <v>7</v>
      </c>
      <c r="D440" s="4">
        <v>4</v>
      </c>
      <c r="E440" s="5">
        <v>0.85</v>
      </c>
      <c r="F440" s="5">
        <v>0.84516129032258069</v>
      </c>
      <c r="G440" s="10">
        <v>0.96712328767122957</v>
      </c>
      <c r="H440" s="17">
        <v>179</v>
      </c>
      <c r="I440" s="9">
        <v>292</v>
      </c>
      <c r="J440" s="14">
        <v>1.6312849162011174</v>
      </c>
      <c r="K440" s="5">
        <v>0.64888888888888885</v>
      </c>
      <c r="L440" s="21">
        <v>98.420856181713575</v>
      </c>
      <c r="M440" s="9">
        <v>50</v>
      </c>
      <c r="N440" s="9">
        <v>65</v>
      </c>
      <c r="O440" s="9">
        <v>26</v>
      </c>
      <c r="P440" s="9">
        <v>75</v>
      </c>
      <c r="Q440" s="20">
        <v>37.993758052173909</v>
      </c>
      <c r="R440" s="20">
        <v>46.120822892307679</v>
      </c>
      <c r="S440" s="20">
        <v>19.174251801599993</v>
      </c>
      <c r="T440" s="6">
        <v>17617.33325652673</v>
      </c>
      <c r="U440" s="6">
        <v>2050.158348572691</v>
      </c>
      <c r="V440" s="6">
        <v>3018.3367917425012</v>
      </c>
      <c r="W440" s="6">
        <v>3013.3840035945204</v>
      </c>
      <c r="X440" s="6">
        <v>1572.0444435728857</v>
      </c>
      <c r="Y440" s="6">
        <v>12063.726366189512</v>
      </c>
      <c r="Z440" s="6">
        <v>4369.2821759999997</v>
      </c>
      <c r="AA440" s="6">
        <v>1199.1413951999996</v>
      </c>
      <c r="AB440" s="6">
        <v>1438.0688851199995</v>
      </c>
      <c r="AC440" s="6">
        <v>1963.5566423381711</v>
      </c>
      <c r="AD440" s="6">
        <v>1145.7869268654626</v>
      </c>
      <c r="AE440" s="6">
        <v>589.11324847625542</v>
      </c>
      <c r="AF440" s="6">
        <v>3308.035638640109</v>
      </c>
      <c r="AG440" s="6">
        <v>528.32455199999993</v>
      </c>
      <c r="AH440" s="6">
        <v>1996.0955903999995</v>
      </c>
      <c r="AI440" s="6">
        <v>3350.0851120000002</v>
      </c>
      <c r="AJ440" s="6">
        <v>1448.5416959999995</v>
      </c>
      <c r="AK440" s="6">
        <v>1956.8142304472851</v>
      </c>
      <c r="AL440" s="6">
        <v>1201.0074206655345</v>
      </c>
      <c r="AM440" s="6">
        <v>601.76678824043199</v>
      </c>
      <c r="AN440" s="6">
        <v>3563.4585110467469</v>
      </c>
      <c r="AO440" s="6">
        <v>33997.031011819417</v>
      </c>
      <c r="AP440" s="6">
        <v>15061.810495943049</v>
      </c>
      <c r="AQ440" s="6">
        <v>18935.220515876368</v>
      </c>
      <c r="AR440" s="6">
        <v>2771.4722014638264</v>
      </c>
      <c r="AS440" s="6">
        <v>2145.6075914636795</v>
      </c>
      <c r="AT440" s="6">
        <v>1982.9315587608935</v>
      </c>
      <c r="AU440" s="6">
        <v>2065.4640826269952</v>
      </c>
      <c r="AV440" s="6">
        <v>8965.4754343153945</v>
      </c>
      <c r="AW440" s="6">
        <v>9969.7450815609736</v>
      </c>
      <c r="AX440" s="27">
        <v>3.8847855123287665</v>
      </c>
      <c r="AY440" s="27">
        <v>4.4876411027397252</v>
      </c>
      <c r="AZ440">
        <v>395</v>
      </c>
      <c r="BA440" s="9">
        <v>14</v>
      </c>
      <c r="BB440" s="4">
        <v>179</v>
      </c>
      <c r="BC440" s="9">
        <v>14</v>
      </c>
      <c r="BD440" s="9">
        <v>8</v>
      </c>
      <c r="BE440" s="4">
        <v>216</v>
      </c>
      <c r="BF440" s="9">
        <v>13</v>
      </c>
      <c r="BG440" s="9">
        <v>19</v>
      </c>
      <c r="BH440" s="24">
        <v>934.54097908389929</v>
      </c>
      <c r="BI440" s="24">
        <v>547.91952854516876</v>
      </c>
      <c r="BJ440" s="9">
        <v>20</v>
      </c>
      <c r="BK440" s="30">
        <v>32.873589863013706</v>
      </c>
      <c r="BL440" s="15">
        <v>4.2455058761643834</v>
      </c>
      <c r="BM440" s="15">
        <v>7577.3561122965784</v>
      </c>
      <c r="BN440" s="36">
        <v>126</v>
      </c>
      <c r="BO440" s="9">
        <v>0</v>
      </c>
      <c r="BP440" s="20">
        <v>2.4989218185414539</v>
      </c>
      <c r="BQ440" s="20">
        <v>150.27952790378069</v>
      </c>
    </row>
    <row r="441" spans="1:69" x14ac:dyDescent="0.25">
      <c r="A441" s="43">
        <v>40743</v>
      </c>
      <c r="B441" s="17">
        <v>2011</v>
      </c>
      <c r="C441" s="4">
        <v>7</v>
      </c>
      <c r="D441" s="4">
        <v>3</v>
      </c>
      <c r="E441" s="5">
        <v>0.85</v>
      </c>
      <c r="F441" s="5">
        <v>0.74193548387096775</v>
      </c>
      <c r="G441" s="10">
        <v>0.96438356164383232</v>
      </c>
      <c r="H441" s="17">
        <v>156</v>
      </c>
      <c r="I441" s="9">
        <v>264</v>
      </c>
      <c r="J441" s="14">
        <v>1.6923076923076923</v>
      </c>
      <c r="K441" s="5">
        <v>0.58666666666666667</v>
      </c>
      <c r="L441" s="21">
        <v>97.732918753186709</v>
      </c>
      <c r="M441" s="9">
        <v>48</v>
      </c>
      <c r="N441" s="9">
        <v>60</v>
      </c>
      <c r="O441" s="9">
        <v>24</v>
      </c>
      <c r="P441" s="9">
        <v>68</v>
      </c>
      <c r="Q441" s="20">
        <v>34.227288986301375</v>
      </c>
      <c r="R441" s="20">
        <v>48.19535879671232</v>
      </c>
      <c r="S441" s="20">
        <v>17.841145749041093</v>
      </c>
      <c r="T441" s="6">
        <v>15246.335325497126</v>
      </c>
      <c r="U441" s="6">
        <v>1737.6474713212547</v>
      </c>
      <c r="V441" s="6">
        <v>2749.4088829850639</v>
      </c>
      <c r="W441" s="6">
        <v>3037.7427792657527</v>
      </c>
      <c r="X441" s="6">
        <v>1327.3538174868759</v>
      </c>
      <c r="Y441" s="6">
        <v>9869.4773170806893</v>
      </c>
      <c r="Z441" s="6">
        <v>3696.5472105205481</v>
      </c>
      <c r="AA441" s="6">
        <v>1156.6886111210956</v>
      </c>
      <c r="AB441" s="6">
        <v>1213.1979109347944</v>
      </c>
      <c r="AC441" s="6">
        <v>1664.5195408896777</v>
      </c>
      <c r="AD441" s="6">
        <v>1125.5731612732616</v>
      </c>
      <c r="AE441" s="6">
        <v>512.70925561536455</v>
      </c>
      <c r="AF441" s="6">
        <v>2763.6317747981329</v>
      </c>
      <c r="AG441" s="6">
        <v>490.8537910356165</v>
      </c>
      <c r="AH441" s="6">
        <v>1736.7441912986303</v>
      </c>
      <c r="AI441" s="6">
        <v>2864.5695675616435</v>
      </c>
      <c r="AJ441" s="6">
        <v>1250.2785402739721</v>
      </c>
      <c r="AK441" s="6">
        <v>1666.1672110219538</v>
      </c>
      <c r="AL441" s="6">
        <v>1225.7771493063924</v>
      </c>
      <c r="AM441" s="6">
        <v>510.38108701406344</v>
      </c>
      <c r="AN441" s="6">
        <v>2940.1206428274531</v>
      </c>
      <c r="AO441" s="6">
        <v>29392.862619564683</v>
      </c>
      <c r="AP441" s="6">
        <v>13819.632884858405</v>
      </c>
      <c r="AQ441" s="6">
        <v>15573.229734706274</v>
      </c>
      <c r="AR441" s="6">
        <v>2740.2783466703768</v>
      </c>
      <c r="AS441" s="6">
        <v>2070.853708199455</v>
      </c>
      <c r="AT441" s="6">
        <v>1898.2834046636301</v>
      </c>
      <c r="AU441" s="6">
        <v>1958.04485704031</v>
      </c>
      <c r="AV441" s="6">
        <v>8667.4603165737717</v>
      </c>
      <c r="AW441" s="6">
        <v>6905.769418132506</v>
      </c>
      <c r="AX441" s="27">
        <v>4.2448651397260271</v>
      </c>
      <c r="AY441" s="27">
        <v>4.3772492054794521</v>
      </c>
      <c r="AZ441">
        <v>356</v>
      </c>
      <c r="BA441" s="9">
        <v>13</v>
      </c>
      <c r="BB441" s="4">
        <v>156</v>
      </c>
      <c r="BC441" s="9">
        <v>12</v>
      </c>
      <c r="BD441" s="9">
        <v>8</v>
      </c>
      <c r="BE441" s="4">
        <v>200</v>
      </c>
      <c r="BF441" s="9">
        <v>12</v>
      </c>
      <c r="BG441" s="9">
        <v>18</v>
      </c>
      <c r="BH441" s="24">
        <v>912.11608714585805</v>
      </c>
      <c r="BI441" s="24">
        <v>495.42029366674564</v>
      </c>
      <c r="BJ441" s="9">
        <v>14</v>
      </c>
      <c r="BK441" s="30">
        <v>35.158935671232882</v>
      </c>
      <c r="BL441" s="15">
        <v>4.1888209906849312</v>
      </c>
      <c r="BM441" s="15">
        <v>7581.315767181708</v>
      </c>
      <c r="BN441" s="36">
        <v>126</v>
      </c>
      <c r="BO441" s="9">
        <v>0</v>
      </c>
      <c r="BP441" s="20">
        <v>2.0541592268350399</v>
      </c>
      <c r="BQ441" s="20">
        <v>123.59706138655773</v>
      </c>
    </row>
    <row r="442" spans="1:69" x14ac:dyDescent="0.25">
      <c r="A442" s="43">
        <v>40742</v>
      </c>
      <c r="B442" s="17">
        <v>2011</v>
      </c>
      <c r="C442" s="4">
        <v>7</v>
      </c>
      <c r="D442" s="4">
        <v>2</v>
      </c>
      <c r="E442" s="5">
        <v>0.85</v>
      </c>
      <c r="F442" s="5">
        <v>0.74193548387096775</v>
      </c>
      <c r="G442" s="10">
        <v>0.96164383561643507</v>
      </c>
      <c r="H442" s="17">
        <v>157</v>
      </c>
      <c r="I442" s="9">
        <v>276</v>
      </c>
      <c r="J442" s="14">
        <v>1.7579617834394905</v>
      </c>
      <c r="K442" s="5">
        <v>0.61333333333333329</v>
      </c>
      <c r="L442" s="21">
        <v>101.96275105645795</v>
      </c>
      <c r="M442" s="9">
        <v>51</v>
      </c>
      <c r="N442" s="9">
        <v>62</v>
      </c>
      <c r="O442" s="9">
        <v>25</v>
      </c>
      <c r="P442" s="9">
        <v>75</v>
      </c>
      <c r="Q442" s="20">
        <v>34.657774434719357</v>
      </c>
      <c r="R442" s="20">
        <v>45.802470827835599</v>
      </c>
      <c r="S442" s="20">
        <v>17.576014599715066</v>
      </c>
      <c r="T442" s="6">
        <v>16008.151915863897</v>
      </c>
      <c r="U442" s="6">
        <v>1697.8945030490499</v>
      </c>
      <c r="V442" s="6">
        <v>2655.2471382596559</v>
      </c>
      <c r="W442" s="6">
        <v>3025.4282393424651</v>
      </c>
      <c r="X442" s="6">
        <v>1392.2654078020328</v>
      </c>
      <c r="Y442" s="6">
        <v>10633.105633508791</v>
      </c>
      <c r="Z442" s="6">
        <v>3916.3285111232876</v>
      </c>
      <c r="AA442" s="6">
        <v>1145.0617706958899</v>
      </c>
      <c r="AB442" s="6">
        <v>1318.20109497863</v>
      </c>
      <c r="AC442" s="6">
        <v>1582.2517153482006</v>
      </c>
      <c r="AD442" s="6">
        <v>1133.3869835797591</v>
      </c>
      <c r="AE442" s="6">
        <v>494.86957378092677</v>
      </c>
      <c r="AF442" s="6">
        <v>3169.0831040889211</v>
      </c>
      <c r="AG442" s="6">
        <v>511.70345556164392</v>
      </c>
      <c r="AH442" s="6">
        <v>1806.455273556164</v>
      </c>
      <c r="AI442" s="6">
        <v>3006.9567922191777</v>
      </c>
      <c r="AJ442" s="6">
        <v>1338.6139255232872</v>
      </c>
      <c r="AK442" s="6">
        <v>1765.9898858321258</v>
      </c>
      <c r="AL442" s="6">
        <v>1241.7631812337108</v>
      </c>
      <c r="AM442" s="6">
        <v>530.84896805620042</v>
      </c>
      <c r="AN442" s="6">
        <v>3125.1274117382363</v>
      </c>
      <c r="AO442" s="6">
        <v>30749.367242571028</v>
      </c>
      <c r="AP442" s="6">
        <v>13822.051093235077</v>
      </c>
      <c r="AQ442" s="6">
        <v>16927.316149335948</v>
      </c>
      <c r="AR442" s="6">
        <v>2726.8754683556394</v>
      </c>
      <c r="AS442" s="6">
        <v>2022.3969640466746</v>
      </c>
      <c r="AT442" s="6">
        <v>1856.6437330490849</v>
      </c>
      <c r="AU442" s="6">
        <v>1995.6559801109263</v>
      </c>
      <c r="AV442" s="6">
        <v>8601.5721455623261</v>
      </c>
      <c r="AW442" s="6">
        <v>8325.7440037736251</v>
      </c>
      <c r="AX442" s="27">
        <v>4.0986166356164375</v>
      </c>
      <c r="AY442" s="27">
        <v>4.4958476232876698</v>
      </c>
      <c r="AZ442">
        <v>370</v>
      </c>
      <c r="BA442" s="9">
        <v>13</v>
      </c>
      <c r="BB442" s="4">
        <v>157</v>
      </c>
      <c r="BC442" s="9">
        <v>12</v>
      </c>
      <c r="BD442" s="9">
        <v>7</v>
      </c>
      <c r="BE442" s="4">
        <v>213</v>
      </c>
      <c r="BF442" s="9">
        <v>14</v>
      </c>
      <c r="BG442" s="9">
        <v>21</v>
      </c>
      <c r="BH442" s="24">
        <v>855.96098676865574</v>
      </c>
      <c r="BI442" s="24">
        <v>527.54830772211756</v>
      </c>
      <c r="BJ442" s="9">
        <v>17</v>
      </c>
      <c r="BK442" s="30">
        <v>34.391544178082192</v>
      </c>
      <c r="BL442" s="15">
        <v>4.3365719594520549</v>
      </c>
      <c r="BM442" s="15">
        <v>7582.0787788404468</v>
      </c>
      <c r="BN442" s="36">
        <v>126</v>
      </c>
      <c r="BO442" s="9">
        <v>0</v>
      </c>
      <c r="BP442" s="20">
        <v>2.2325429005796611</v>
      </c>
      <c r="BQ442" s="20">
        <v>134.34377896298372</v>
      </c>
    </row>
    <row r="443" spans="1:69" x14ac:dyDescent="0.25">
      <c r="A443" s="43">
        <v>40741</v>
      </c>
      <c r="B443" s="17">
        <v>2011</v>
      </c>
      <c r="C443" s="4">
        <v>7</v>
      </c>
      <c r="D443" s="4">
        <v>1</v>
      </c>
      <c r="E443" s="5">
        <v>0.85</v>
      </c>
      <c r="F443" s="5">
        <v>0.76774193548387104</v>
      </c>
      <c r="G443" s="10">
        <v>0.95890410958903782</v>
      </c>
      <c r="H443" s="17">
        <v>166</v>
      </c>
      <c r="I443" s="9">
        <v>267</v>
      </c>
      <c r="J443" s="14">
        <v>1.6084337349397591</v>
      </c>
      <c r="K443" s="5">
        <v>0.59333333333333338</v>
      </c>
      <c r="L443" s="21">
        <v>95.898400609064609</v>
      </c>
      <c r="M443" s="9">
        <v>48</v>
      </c>
      <c r="N443" s="9">
        <v>59</v>
      </c>
      <c r="O443" s="9">
        <v>22</v>
      </c>
      <c r="P443" s="9">
        <v>69</v>
      </c>
      <c r="Q443" s="20">
        <v>36.963752093201883</v>
      </c>
      <c r="R443" s="20">
        <v>51.389157496886668</v>
      </c>
      <c r="S443" s="20">
        <v>17.889283061346035</v>
      </c>
      <c r="T443" s="6">
        <v>15919.134501104725</v>
      </c>
      <c r="U443" s="6">
        <v>1710.4925382235965</v>
      </c>
      <c r="V443" s="6">
        <v>2864.7367198091038</v>
      </c>
      <c r="W443" s="6">
        <v>3141.4621019178085</v>
      </c>
      <c r="X443" s="6">
        <v>1398.7610216526737</v>
      </c>
      <c r="Y443" s="6">
        <v>10224.667195948738</v>
      </c>
      <c r="Z443" s="6">
        <v>3955.1214739726015</v>
      </c>
      <c r="AA443" s="6">
        <v>1130.5614649315066</v>
      </c>
      <c r="AB443" s="6">
        <v>1234.3605312328764</v>
      </c>
      <c r="AC443" s="6">
        <v>1771.9403280176718</v>
      </c>
      <c r="AD443" s="6">
        <v>1143.4423817297645</v>
      </c>
      <c r="AE443" s="6">
        <v>525.94797869973831</v>
      </c>
      <c r="AF443" s="6">
        <v>2878.7127816898101</v>
      </c>
      <c r="AG443" s="6">
        <v>452.19193150684924</v>
      </c>
      <c r="AH443" s="6">
        <v>1708.7344569863014</v>
      </c>
      <c r="AI443" s="6">
        <v>3000.7449698630139</v>
      </c>
      <c r="AJ443" s="6">
        <v>1305.4728723287669</v>
      </c>
      <c r="AK443" s="6">
        <v>1834.5300153858557</v>
      </c>
      <c r="AL443" s="6">
        <v>1286.5539399316008</v>
      </c>
      <c r="AM443" s="6">
        <v>525.51072753549988</v>
      </c>
      <c r="AN443" s="6">
        <v>2820.5495478319754</v>
      </c>
      <c r="AO443" s="6">
        <v>30416.814740150239</v>
      </c>
      <c r="AP443" s="6">
        <v>14492.885214679716</v>
      </c>
      <c r="AQ443" s="6">
        <v>15923.929525470523</v>
      </c>
      <c r="AR443" s="6">
        <v>2754.9026631299703</v>
      </c>
      <c r="AS443" s="6">
        <v>2058.9256517521558</v>
      </c>
      <c r="AT443" s="6">
        <v>1918.0836104575012</v>
      </c>
      <c r="AU443" s="6">
        <v>2039.8284207164525</v>
      </c>
      <c r="AV443" s="6">
        <v>8771.7403460560799</v>
      </c>
      <c r="AW443" s="6">
        <v>7152.1891794144431</v>
      </c>
      <c r="AX443" s="27">
        <v>4.2480189041095882</v>
      </c>
      <c r="AY443" s="27">
        <v>4.4515160958904101</v>
      </c>
      <c r="AZ443">
        <v>364</v>
      </c>
      <c r="BA443" s="9">
        <v>13</v>
      </c>
      <c r="BB443" s="4">
        <v>166</v>
      </c>
      <c r="BC443" s="9">
        <v>13</v>
      </c>
      <c r="BD443" s="9">
        <v>8</v>
      </c>
      <c r="BE443" s="4">
        <v>198</v>
      </c>
      <c r="BF443" s="9">
        <v>14</v>
      </c>
      <c r="BG443" s="9">
        <v>21</v>
      </c>
      <c r="BH443" s="24">
        <v>936.7720283793451</v>
      </c>
      <c r="BI443" s="24">
        <v>608.31603078611681</v>
      </c>
      <c r="BJ443" s="9">
        <v>17</v>
      </c>
      <c r="BK443" s="30">
        <v>35.234691780821919</v>
      </c>
      <c r="BL443" s="15">
        <v>4.2624898630136983</v>
      </c>
      <c r="BM443" s="15">
        <v>7775.3805540831499</v>
      </c>
      <c r="BN443" s="36">
        <v>126</v>
      </c>
      <c r="BO443" s="9">
        <v>0</v>
      </c>
      <c r="BP443" s="20">
        <v>2.0479935888293284</v>
      </c>
      <c r="BQ443" s="20">
        <v>126.38039305928986</v>
      </c>
    </row>
    <row r="444" spans="1:69" x14ac:dyDescent="0.25">
      <c r="A444" s="43">
        <v>40740</v>
      </c>
      <c r="B444" s="17">
        <v>2011</v>
      </c>
      <c r="C444" s="4">
        <v>7</v>
      </c>
      <c r="D444" s="4">
        <v>7</v>
      </c>
      <c r="E444" s="5">
        <v>0.85</v>
      </c>
      <c r="F444" s="5">
        <v>0.967741935483871</v>
      </c>
      <c r="G444" s="10">
        <v>0.95616438356164057</v>
      </c>
      <c r="H444" s="17">
        <v>215</v>
      </c>
      <c r="I444" s="9">
        <v>336</v>
      </c>
      <c r="J444" s="14">
        <v>1.5627906976744186</v>
      </c>
      <c r="K444" s="5">
        <v>0.7466666666666667</v>
      </c>
      <c r="L444" s="21">
        <v>90.017417061114571</v>
      </c>
      <c r="M444" s="9">
        <v>57</v>
      </c>
      <c r="N444" s="9">
        <v>72</v>
      </c>
      <c r="O444" s="9">
        <v>30</v>
      </c>
      <c r="P444" s="9">
        <v>92</v>
      </c>
      <c r="Q444" s="20">
        <v>37.670483185727932</v>
      </c>
      <c r="R444" s="20">
        <v>47.178588861369846</v>
      </c>
      <c r="S444" s="20">
        <v>17.83973949255509</v>
      </c>
      <c r="T444" s="6">
        <v>19353.744668139632</v>
      </c>
      <c r="U444" s="6">
        <v>2270.090026955369</v>
      </c>
      <c r="V444" s="6">
        <v>3607.6199971577548</v>
      </c>
      <c r="W444" s="6">
        <v>2994.6897350136987</v>
      </c>
      <c r="X444" s="6">
        <v>1731.4457923535131</v>
      </c>
      <c r="Y444" s="6">
        <v>13290.079170570032</v>
      </c>
      <c r="Z444" s="6">
        <v>4859.492330958903</v>
      </c>
      <c r="AA444" s="6">
        <v>1415.3576658410955</v>
      </c>
      <c r="AB444" s="6">
        <v>1641.2560333150682</v>
      </c>
      <c r="AC444" s="6">
        <v>2106.8979586601886</v>
      </c>
      <c r="AD444" s="6">
        <v>1064.9390857197473</v>
      </c>
      <c r="AE444" s="6">
        <v>618.34479185322118</v>
      </c>
      <c r="AF444" s="6">
        <v>4125.9241938819096</v>
      </c>
      <c r="AG444" s="6">
        <v>615.78959710684944</v>
      </c>
      <c r="AH444" s="6">
        <v>2128.0248817972602</v>
      </c>
      <c r="AI444" s="6">
        <v>3858.2053900273968</v>
      </c>
      <c r="AJ444" s="6">
        <v>1597.4578091835613</v>
      </c>
      <c r="AK444" s="6">
        <v>2339.3609631260347</v>
      </c>
      <c r="AL444" s="6">
        <v>1256.1771613291419</v>
      </c>
      <c r="AM444" s="6">
        <v>654.41799774266576</v>
      </c>
      <c r="AN444" s="6">
        <v>3949.5215559172257</v>
      </c>
      <c r="AO444" s="6">
        <v>37739.418403325144</v>
      </c>
      <c r="AP444" s="6">
        <v>16373.893482955969</v>
      </c>
      <c r="AQ444" s="6">
        <v>21365.524920369167</v>
      </c>
      <c r="AR444" s="6">
        <v>2818.0372564682402</v>
      </c>
      <c r="AS444" s="6">
        <v>2486.6738640388317</v>
      </c>
      <c r="AT444" s="6">
        <v>2103.3570668431771</v>
      </c>
      <c r="AU444" s="6">
        <v>2239.2744372425686</v>
      </c>
      <c r="AV444" s="6">
        <v>9647.3426245928167</v>
      </c>
      <c r="AW444" s="6">
        <v>11718.182295776358</v>
      </c>
      <c r="AX444" s="27">
        <v>4.1989806246575334</v>
      </c>
      <c r="AY444" s="27">
        <v>4.4336071849315069</v>
      </c>
      <c r="AZ444">
        <v>466</v>
      </c>
      <c r="BA444" s="9">
        <v>17</v>
      </c>
      <c r="BB444" s="4">
        <v>215</v>
      </c>
      <c r="BC444" s="9">
        <v>16</v>
      </c>
      <c r="BD444" s="9">
        <v>11</v>
      </c>
      <c r="BE444" s="4">
        <v>251</v>
      </c>
      <c r="BF444" s="9">
        <v>17</v>
      </c>
      <c r="BG444" s="9">
        <v>25</v>
      </c>
      <c r="BH444" s="24">
        <v>1046.5646472659262</v>
      </c>
      <c r="BI444" s="24">
        <v>634.21369371232106</v>
      </c>
      <c r="BJ444" s="9">
        <v>22</v>
      </c>
      <c r="BK444" s="30">
        <v>32.621265369863018</v>
      </c>
      <c r="BL444" s="15">
        <v>4.2710499967123283</v>
      </c>
      <c r="BM444" s="15">
        <v>7570.2357872371795</v>
      </c>
      <c r="BN444" s="36">
        <v>125</v>
      </c>
      <c r="BO444" s="9">
        <v>0</v>
      </c>
      <c r="BP444" s="20">
        <v>2.8223064011281864</v>
      </c>
      <c r="BQ444" s="20">
        <v>170.92419936295335</v>
      </c>
    </row>
    <row r="445" spans="1:69" x14ac:dyDescent="0.25">
      <c r="A445" s="43">
        <v>40739</v>
      </c>
      <c r="B445" s="17">
        <v>2011</v>
      </c>
      <c r="C445" s="4">
        <v>7</v>
      </c>
      <c r="D445" s="4">
        <v>6</v>
      </c>
      <c r="E445" s="5">
        <v>0.85</v>
      </c>
      <c r="F445" s="5">
        <v>1</v>
      </c>
      <c r="G445" s="10">
        <v>0.95342465753424332</v>
      </c>
      <c r="H445" s="17">
        <v>219</v>
      </c>
      <c r="I445" s="9">
        <v>369</v>
      </c>
      <c r="J445" s="14">
        <v>1.6849315068493151</v>
      </c>
      <c r="K445" s="5">
        <v>0.82</v>
      </c>
      <c r="L445" s="21">
        <v>98.210425971101515</v>
      </c>
      <c r="M445" s="9">
        <v>69</v>
      </c>
      <c r="N445" s="9">
        <v>81</v>
      </c>
      <c r="O445" s="9">
        <v>34</v>
      </c>
      <c r="P445" s="9">
        <v>94</v>
      </c>
      <c r="Q445" s="20">
        <v>35.217136241095879</v>
      </c>
      <c r="R445" s="20">
        <v>46.644716132151473</v>
      </c>
      <c r="S445" s="20">
        <v>18.817583117435145</v>
      </c>
      <c r="T445" s="6">
        <v>21508.08328767123</v>
      </c>
      <c r="U445" s="6">
        <v>2271.3617095890404</v>
      </c>
      <c r="V445" s="6">
        <v>3597.3184012273978</v>
      </c>
      <c r="W445" s="6">
        <v>3034.3247147835618</v>
      </c>
      <c r="X445" s="6">
        <v>1783.734180558904</v>
      </c>
      <c r="Y445" s="6">
        <v>15364.06770069041</v>
      </c>
      <c r="Z445" s="6">
        <v>5282.570436164382</v>
      </c>
      <c r="AA445" s="6">
        <v>1585.9203484931502</v>
      </c>
      <c r="AB445" s="6">
        <v>1768.8528130389036</v>
      </c>
      <c r="AC445" s="6">
        <v>2203.8327177759907</v>
      </c>
      <c r="AD445" s="6">
        <v>1071.6330561889658</v>
      </c>
      <c r="AE445" s="6">
        <v>648.32770446175937</v>
      </c>
      <c r="AF445" s="6">
        <v>4713.5501192697193</v>
      </c>
      <c r="AG445" s="6">
        <v>630.89479193424665</v>
      </c>
      <c r="AH445" s="6">
        <v>2519.0267146520546</v>
      </c>
      <c r="AI445" s="6">
        <v>4245.2166890958906</v>
      </c>
      <c r="AJ445" s="6">
        <v>1857.1357124383558</v>
      </c>
      <c r="AK445" s="6">
        <v>2410.3667684258139</v>
      </c>
      <c r="AL445" s="6">
        <v>1309.7066200125241</v>
      </c>
      <c r="AM445" s="6">
        <v>665.217356201793</v>
      </c>
      <c r="AN445" s="6">
        <v>4866.983163480415</v>
      </c>
      <c r="AO445" s="6">
        <v>41669.062503077257</v>
      </c>
      <c r="AP445" s="6">
        <v>16724.461519636712</v>
      </c>
      <c r="AQ445" s="6">
        <v>24944.600983440541</v>
      </c>
      <c r="AR445" s="6">
        <v>2845.8988013999865</v>
      </c>
      <c r="AS445" s="6">
        <v>2540.9296441346405</v>
      </c>
      <c r="AT445" s="6">
        <v>2103.0202531086757</v>
      </c>
      <c r="AU445" s="6">
        <v>2281.5284448822295</v>
      </c>
      <c r="AV445" s="6">
        <v>9771.377143525533</v>
      </c>
      <c r="AW445" s="6">
        <v>15173.223839915012</v>
      </c>
      <c r="AX445" s="27">
        <v>4.1216114630136982</v>
      </c>
      <c r="AY445" s="27">
        <v>4.5609829041095891</v>
      </c>
      <c r="AZ445">
        <v>497</v>
      </c>
      <c r="BA445" s="9">
        <v>19</v>
      </c>
      <c r="BB445" s="4">
        <v>219</v>
      </c>
      <c r="BC445" s="9">
        <v>16</v>
      </c>
      <c r="BD445" s="9">
        <v>11</v>
      </c>
      <c r="BE445" s="4">
        <v>278</v>
      </c>
      <c r="BF445" s="9">
        <v>19</v>
      </c>
      <c r="BG445" s="9">
        <v>28</v>
      </c>
      <c r="BH445" s="24">
        <v>1037.51226944012</v>
      </c>
      <c r="BI445" s="24">
        <v>663.37515642466064</v>
      </c>
      <c r="BJ445" s="9">
        <v>24</v>
      </c>
      <c r="BK445" s="30">
        <v>32.625273205479459</v>
      </c>
      <c r="BL445" s="15">
        <v>4.5014185972602734</v>
      </c>
      <c r="BM445" s="15">
        <v>7692.3834321050417</v>
      </c>
      <c r="BN445" s="36">
        <v>125</v>
      </c>
      <c r="BO445" s="9">
        <v>0</v>
      </c>
      <c r="BP445" s="20">
        <v>3.2427661990081509</v>
      </c>
      <c r="BQ445" s="20">
        <v>199.55680786752433</v>
      </c>
    </row>
    <row r="446" spans="1:69" x14ac:dyDescent="0.25">
      <c r="A446" s="43">
        <v>40738</v>
      </c>
      <c r="B446" s="17">
        <v>2011</v>
      </c>
      <c r="C446" s="4">
        <v>7</v>
      </c>
      <c r="D446" s="4">
        <v>5</v>
      </c>
      <c r="E446" s="5">
        <v>0.85</v>
      </c>
      <c r="F446" s="5">
        <v>0.88387096774193541</v>
      </c>
      <c r="G446" s="10">
        <v>0.95068493150684608</v>
      </c>
      <c r="H446" s="17">
        <v>197</v>
      </c>
      <c r="I446" s="9">
        <v>295</v>
      </c>
      <c r="J446" s="14">
        <v>1.4974619289340101</v>
      </c>
      <c r="K446" s="5">
        <v>0.65555555555555556</v>
      </c>
      <c r="L446" s="21">
        <v>92.914380463111016</v>
      </c>
      <c r="M446" s="9">
        <v>55</v>
      </c>
      <c r="N446" s="9">
        <v>65</v>
      </c>
      <c r="O446" s="9">
        <v>27</v>
      </c>
      <c r="P446" s="9">
        <v>79</v>
      </c>
      <c r="Q446" s="20">
        <v>36.082697351598171</v>
      </c>
      <c r="R446" s="20">
        <v>47.0942995872146</v>
      </c>
      <c r="S446" s="20">
        <v>17.240116789179812</v>
      </c>
      <c r="T446" s="6">
        <v>18304.13295123287</v>
      </c>
      <c r="U446" s="6">
        <v>1984.8199065841802</v>
      </c>
      <c r="V446" s="6">
        <v>3237.4249035357661</v>
      </c>
      <c r="W446" s="6">
        <v>3012.8448533917804</v>
      </c>
      <c r="X446" s="6">
        <v>1534.7541067804505</v>
      </c>
      <c r="Y446" s="6">
        <v>12503.928994109056</v>
      </c>
      <c r="Z446" s="6">
        <v>4329.9236821917802</v>
      </c>
      <c r="AA446" s="6">
        <v>1271.5460888547941</v>
      </c>
      <c r="AB446" s="6">
        <v>1361.9692263452052</v>
      </c>
      <c r="AC446" s="6">
        <v>1895.0026269163441</v>
      </c>
      <c r="AD446" s="6">
        <v>1150.0656109579845</v>
      </c>
      <c r="AE446" s="6">
        <v>600.22629164738498</v>
      </c>
      <c r="AF446" s="6">
        <v>3318.1444678700664</v>
      </c>
      <c r="AG446" s="6">
        <v>540.15256331506851</v>
      </c>
      <c r="AH446" s="6">
        <v>1937.9631009315065</v>
      </c>
      <c r="AI446" s="6">
        <v>3380.6769172602744</v>
      </c>
      <c r="AJ446" s="6">
        <v>1525.7009727123284</v>
      </c>
      <c r="AK446" s="6">
        <v>2029.9683745483535</v>
      </c>
      <c r="AL446" s="6">
        <v>1266.8208481846802</v>
      </c>
      <c r="AM446" s="6">
        <v>606.8677483827704</v>
      </c>
      <c r="AN446" s="6">
        <v>3480.8365831033734</v>
      </c>
      <c r="AO446" s="6">
        <v>34636.885409428003</v>
      </c>
      <c r="AP446" s="6">
        <v>15333.975364345513</v>
      </c>
      <c r="AQ446" s="6">
        <v>19302.910045082495</v>
      </c>
      <c r="AR446" s="6">
        <v>2773.3208066793686</v>
      </c>
      <c r="AS446" s="6">
        <v>2283.2610916357949</v>
      </c>
      <c r="AT446" s="6">
        <v>2001.1262685094723</v>
      </c>
      <c r="AU446" s="6">
        <v>2150.3089728995183</v>
      </c>
      <c r="AV446" s="6">
        <v>9208.0171397241538</v>
      </c>
      <c r="AW446" s="6">
        <v>10094.892905358338</v>
      </c>
      <c r="AX446" s="27">
        <v>3.8580364273972596</v>
      </c>
      <c r="AY446" s="27">
        <v>4.4946448013698612</v>
      </c>
      <c r="AZ446">
        <v>423</v>
      </c>
      <c r="BA446" s="9">
        <v>15</v>
      </c>
      <c r="BB446" s="4">
        <v>197</v>
      </c>
      <c r="BC446" s="9">
        <v>13</v>
      </c>
      <c r="BD446" s="9">
        <v>10</v>
      </c>
      <c r="BE446" s="4">
        <v>226</v>
      </c>
      <c r="BF446" s="9">
        <v>16</v>
      </c>
      <c r="BG446" s="9">
        <v>22</v>
      </c>
      <c r="BH446" s="24">
        <v>908.91141555981687</v>
      </c>
      <c r="BI446" s="24">
        <v>612.92562885763334</v>
      </c>
      <c r="BJ446" s="9">
        <v>20</v>
      </c>
      <c r="BK446" s="30">
        <v>33.737065273972604</v>
      </c>
      <c r="BL446" s="15">
        <v>4.3534043978082186</v>
      </c>
      <c r="BM446" s="15">
        <v>7648.3879578779397</v>
      </c>
      <c r="BN446" s="36">
        <v>125</v>
      </c>
      <c r="BO446" s="9">
        <v>0</v>
      </c>
      <c r="BP446" s="20">
        <v>2.5237880389161282</v>
      </c>
      <c r="BQ446" s="20">
        <v>154.42328036065996</v>
      </c>
    </row>
    <row r="447" spans="1:69" x14ac:dyDescent="0.25">
      <c r="A447" s="43">
        <v>40737</v>
      </c>
      <c r="B447" s="17">
        <v>2011</v>
      </c>
      <c r="C447" s="4">
        <v>7</v>
      </c>
      <c r="D447" s="4">
        <v>4</v>
      </c>
      <c r="E447" s="5">
        <v>0.85</v>
      </c>
      <c r="F447" s="5">
        <v>0.84516129032258069</v>
      </c>
      <c r="G447" s="10">
        <v>0.94794520547944883</v>
      </c>
      <c r="H447" s="17">
        <v>179</v>
      </c>
      <c r="I447" s="9">
        <v>309</v>
      </c>
      <c r="J447" s="14">
        <v>1.7262569832402235</v>
      </c>
      <c r="K447" s="5">
        <v>0.68666666666666665</v>
      </c>
      <c r="L447" s="21">
        <v>99.851715707976538</v>
      </c>
      <c r="M447" s="9">
        <v>57</v>
      </c>
      <c r="N447" s="9">
        <v>68</v>
      </c>
      <c r="O447" s="9">
        <v>29</v>
      </c>
      <c r="P447" s="9">
        <v>87</v>
      </c>
      <c r="Q447" s="20">
        <v>36.099860804383553</v>
      </c>
      <c r="R447" s="20">
        <v>44.228367804855921</v>
      </c>
      <c r="S447" s="20">
        <v>16.582154280963625</v>
      </c>
      <c r="T447" s="6">
        <v>17873.457111727799</v>
      </c>
      <c r="U447" s="6">
        <v>2052.1957927883336</v>
      </c>
      <c r="V447" s="6">
        <v>3129.4922463759617</v>
      </c>
      <c r="W447" s="6">
        <v>2936.3666837917808</v>
      </c>
      <c r="X447" s="6">
        <v>1496.8300334788157</v>
      </c>
      <c r="Y447" s="6">
        <v>12362.963940869575</v>
      </c>
      <c r="Z447" s="6">
        <v>4512.4826005479445</v>
      </c>
      <c r="AA447" s="6">
        <v>1282.6226663408218</v>
      </c>
      <c r="AB447" s="6">
        <v>1442.6474224438355</v>
      </c>
      <c r="AC447" s="6">
        <v>1825.2010140753143</v>
      </c>
      <c r="AD447" s="6">
        <v>1161.2401923135014</v>
      </c>
      <c r="AE447" s="6">
        <v>566.60781471156338</v>
      </c>
      <c r="AF447" s="6">
        <v>3684.7036682322223</v>
      </c>
      <c r="AG447" s="6">
        <v>536.05248549041096</v>
      </c>
      <c r="AH447" s="6">
        <v>2123.3286396493154</v>
      </c>
      <c r="AI447" s="6">
        <v>3541.0197185753432</v>
      </c>
      <c r="AJ447" s="6">
        <v>1611.7933587287669</v>
      </c>
      <c r="AK447" s="6">
        <v>1886.155536388799</v>
      </c>
      <c r="AL447" s="6">
        <v>1272.7642467293251</v>
      </c>
      <c r="AM447" s="6">
        <v>594.86823863652558</v>
      </c>
      <c r="AN447" s="6">
        <v>4058.4061806891868</v>
      </c>
      <c r="AO447" s="6">
        <v>34975.599796292576</v>
      </c>
      <c r="AP447" s="6">
        <v>14869.526006501586</v>
      </c>
      <c r="AQ447" s="6">
        <v>20106.073789790986</v>
      </c>
      <c r="AR447" s="6">
        <v>2776.3172840847988</v>
      </c>
      <c r="AS447" s="6">
        <v>2136.3106253093028</v>
      </c>
      <c r="AT447" s="6">
        <v>1938.2655654698779</v>
      </c>
      <c r="AU447" s="6">
        <v>2117.1982712673657</v>
      </c>
      <c r="AV447" s="6">
        <v>8968.0917461313438</v>
      </c>
      <c r="AW447" s="6">
        <v>11137.982043659646</v>
      </c>
      <c r="AX447" s="27">
        <v>4.1450285589041087</v>
      </c>
      <c r="AY447" s="27">
        <v>4.2918565068493137</v>
      </c>
      <c r="AZ447">
        <v>420</v>
      </c>
      <c r="BA447" s="9">
        <v>15</v>
      </c>
      <c r="BB447" s="4">
        <v>179</v>
      </c>
      <c r="BC447" s="9">
        <v>14</v>
      </c>
      <c r="BD447" s="9">
        <v>9</v>
      </c>
      <c r="BE447" s="4">
        <v>241</v>
      </c>
      <c r="BF447" s="9">
        <v>16</v>
      </c>
      <c r="BG447" s="9">
        <v>25</v>
      </c>
      <c r="BH447" s="24">
        <v>971.74215734006043</v>
      </c>
      <c r="BI447" s="24">
        <v>604.46062184695245</v>
      </c>
      <c r="BJ447" s="9">
        <v>18</v>
      </c>
      <c r="BK447" s="30">
        <v>35.050569534246584</v>
      </c>
      <c r="BL447" s="15">
        <v>4.1532128438356164</v>
      </c>
      <c r="BM447" s="15">
        <v>7591.424950102446</v>
      </c>
      <c r="BN447" s="36">
        <v>125</v>
      </c>
      <c r="BO447" s="9">
        <v>0</v>
      </c>
      <c r="BP447" s="20">
        <v>2.6485243444999949</v>
      </c>
      <c r="BQ447" s="20">
        <v>160.84859031832789</v>
      </c>
    </row>
    <row r="448" spans="1:69" x14ac:dyDescent="0.25">
      <c r="A448" s="43">
        <v>40736</v>
      </c>
      <c r="B448" s="17">
        <v>2011</v>
      </c>
      <c r="C448" s="4">
        <v>7</v>
      </c>
      <c r="D448" s="4">
        <v>3</v>
      </c>
      <c r="E448" s="5">
        <v>0.85</v>
      </c>
      <c r="F448" s="5">
        <v>0.74193548387096775</v>
      </c>
      <c r="G448" s="10">
        <v>0.94520547945205158</v>
      </c>
      <c r="H448" s="17">
        <v>150</v>
      </c>
      <c r="I448" s="9">
        <v>264</v>
      </c>
      <c r="J448" s="14">
        <v>1.76</v>
      </c>
      <c r="K448" s="5">
        <v>0.58666666666666667</v>
      </c>
      <c r="L448" s="21">
        <v>103.66068980998672</v>
      </c>
      <c r="M448" s="9">
        <v>45</v>
      </c>
      <c r="N448" s="9">
        <v>56</v>
      </c>
      <c r="O448" s="9">
        <v>24</v>
      </c>
      <c r="P448" s="9">
        <v>69</v>
      </c>
      <c r="Q448" s="20">
        <v>36.344578152719372</v>
      </c>
      <c r="R448" s="20">
        <v>46.930953797260266</v>
      </c>
      <c r="S448" s="20">
        <v>19.13700307325789</v>
      </c>
      <c r="T448" s="6">
        <v>15549.103471498009</v>
      </c>
      <c r="U448" s="6">
        <v>1756.6639109589037</v>
      </c>
      <c r="V448" s="6">
        <v>2569.5854812761822</v>
      </c>
      <c r="W448" s="6">
        <v>2924.057338520548</v>
      </c>
      <c r="X448" s="6">
        <v>1322.1514771683608</v>
      </c>
      <c r="Y448" s="6">
        <v>10489.973085491822</v>
      </c>
      <c r="Z448" s="6">
        <v>3670.8023934246567</v>
      </c>
      <c r="AA448" s="6">
        <v>1126.3428911342464</v>
      </c>
      <c r="AB448" s="6">
        <v>1320.4532120547944</v>
      </c>
      <c r="AC448" s="6">
        <v>1567.7463431343285</v>
      </c>
      <c r="AD448" s="6">
        <v>1169.0515406824595</v>
      </c>
      <c r="AE448" s="6">
        <v>483.03290879544909</v>
      </c>
      <c r="AF448" s="6">
        <v>2897.7677040014601</v>
      </c>
      <c r="AG448" s="6">
        <v>457.99925720547947</v>
      </c>
      <c r="AH448" s="6">
        <v>1659.3225994520544</v>
      </c>
      <c r="AI448" s="6">
        <v>2951.9689084931497</v>
      </c>
      <c r="AJ448" s="6">
        <v>1290.1234744109586</v>
      </c>
      <c r="AK448" s="6">
        <v>1676.4305136173396</v>
      </c>
      <c r="AL448" s="6">
        <v>1296.2210426273925</v>
      </c>
      <c r="AM448" s="6">
        <v>488.97771627714002</v>
      </c>
      <c r="AN448" s="6">
        <v>2897.7849670397695</v>
      </c>
      <c r="AO448" s="6">
        <v>29782.78011863225</v>
      </c>
      <c r="AP448" s="6">
        <v>13497.2543620992</v>
      </c>
      <c r="AQ448" s="6">
        <v>16285.525756533052</v>
      </c>
      <c r="AR448" s="6">
        <v>2732.2255395091129</v>
      </c>
      <c r="AS448" s="6">
        <v>2001.18854015344</v>
      </c>
      <c r="AT448" s="6">
        <v>1889.7979523832437</v>
      </c>
      <c r="AU448" s="6">
        <v>2015.762416597219</v>
      </c>
      <c r="AV448" s="6">
        <v>8638.9744486430154</v>
      </c>
      <c r="AW448" s="6">
        <v>7646.5513078900349</v>
      </c>
      <c r="AX448" s="27">
        <v>3.9745979178082185</v>
      </c>
      <c r="AY448" s="27">
        <v>4.2783645205479441</v>
      </c>
      <c r="AZ448">
        <v>344</v>
      </c>
      <c r="BA448" s="9">
        <v>13</v>
      </c>
      <c r="BB448" s="4">
        <v>150</v>
      </c>
      <c r="BC448" s="9">
        <v>10</v>
      </c>
      <c r="BD448" s="9">
        <v>8</v>
      </c>
      <c r="BE448" s="4">
        <v>194</v>
      </c>
      <c r="BF448" s="9">
        <v>12</v>
      </c>
      <c r="BG448" s="9">
        <v>20</v>
      </c>
      <c r="BH448" s="24">
        <v>817.8953156358109</v>
      </c>
      <c r="BI448" s="24">
        <v>531.10611012160621</v>
      </c>
      <c r="BJ448" s="9">
        <v>17</v>
      </c>
      <c r="BK448" s="30">
        <v>32.066479794520554</v>
      </c>
      <c r="BL448" s="15">
        <v>4.2052631068493147</v>
      </c>
      <c r="BM448" s="15">
        <v>7575.1103534376907</v>
      </c>
      <c r="BN448" s="36">
        <v>125</v>
      </c>
      <c r="BO448" s="9">
        <v>0</v>
      </c>
      <c r="BP448" s="20">
        <v>2.1498730707127525</v>
      </c>
      <c r="BQ448" s="20">
        <v>130.28420605226441</v>
      </c>
    </row>
    <row r="449" spans="1:69" x14ac:dyDescent="0.25">
      <c r="A449" s="43">
        <v>40735</v>
      </c>
      <c r="B449" s="17">
        <v>2011</v>
      </c>
      <c r="C449" s="4">
        <v>7</v>
      </c>
      <c r="D449" s="4">
        <v>2</v>
      </c>
      <c r="E449" s="5">
        <v>0.85</v>
      </c>
      <c r="F449" s="5">
        <v>0.74193548387096775</v>
      </c>
      <c r="G449" s="10">
        <v>0.94246575342465433</v>
      </c>
      <c r="H449" s="17">
        <v>164</v>
      </c>
      <c r="I449" s="9">
        <v>247</v>
      </c>
      <c r="J449" s="14">
        <v>1.5060975609756098</v>
      </c>
      <c r="K449" s="5">
        <v>0.54888888888888887</v>
      </c>
      <c r="L449" s="21">
        <v>93.285645835982891</v>
      </c>
      <c r="M449" s="9">
        <v>42</v>
      </c>
      <c r="N449" s="9">
        <v>56</v>
      </c>
      <c r="O449" s="9">
        <v>22</v>
      </c>
      <c r="P449" s="9">
        <v>66</v>
      </c>
      <c r="Q449" s="20">
        <v>38.190422684931498</v>
      </c>
      <c r="R449" s="20">
        <v>47.557911231481938</v>
      </c>
      <c r="S449" s="20">
        <v>18.092683620672474</v>
      </c>
      <c r="T449" s="6">
        <v>15298.845917101195</v>
      </c>
      <c r="U449" s="6">
        <v>1674.0207998232431</v>
      </c>
      <c r="V449" s="6">
        <v>2615.4617117695093</v>
      </c>
      <c r="W449" s="6">
        <v>2927.025473227397</v>
      </c>
      <c r="X449" s="6">
        <v>1369.4979810050372</v>
      </c>
      <c r="Y449" s="6">
        <v>10060.881550922493</v>
      </c>
      <c r="Z449" s="6">
        <v>3742.661423123287</v>
      </c>
      <c r="AA449" s="6">
        <v>1046.2740470926026</v>
      </c>
      <c r="AB449" s="6">
        <v>1194.1171189643833</v>
      </c>
      <c r="AC449" s="6">
        <v>1643.5534452212326</v>
      </c>
      <c r="AD449" s="6">
        <v>1144.3586017622602</v>
      </c>
      <c r="AE449" s="6">
        <v>484.53139037397</v>
      </c>
      <c r="AF449" s="6">
        <v>2710.6091518228113</v>
      </c>
      <c r="AG449" s="6">
        <v>448.33717361095893</v>
      </c>
      <c r="AH449" s="6">
        <v>1599.4875679561642</v>
      </c>
      <c r="AI449" s="6">
        <v>2805.6867507945203</v>
      </c>
      <c r="AJ449" s="6">
        <v>1236.4469733698627</v>
      </c>
      <c r="AK449" s="6">
        <v>1755.5952483877807</v>
      </c>
      <c r="AL449" s="6">
        <v>1212.0913733126299</v>
      </c>
      <c r="AM449" s="6">
        <v>503.3103546139053</v>
      </c>
      <c r="AN449" s="6">
        <v>2618.96148941719</v>
      </c>
      <c r="AO449" s="6">
        <v>29045.877771836218</v>
      </c>
      <c r="AP449" s="6">
        <v>13655.425579673722</v>
      </c>
      <c r="AQ449" s="6">
        <v>15390.452192162495</v>
      </c>
      <c r="AR449" s="6">
        <v>2718.4644469381401</v>
      </c>
      <c r="AS449" s="6">
        <v>2037.767114583273</v>
      </c>
      <c r="AT449" s="6">
        <v>1878.8932528210071</v>
      </c>
      <c r="AU449" s="6">
        <v>1990.410546543819</v>
      </c>
      <c r="AV449" s="6">
        <v>8625.5353608862388</v>
      </c>
      <c r="AW449" s="6">
        <v>6764.9168312762577</v>
      </c>
      <c r="AX449" s="27">
        <v>4.1401062246575329</v>
      </c>
      <c r="AY449" s="27">
        <v>4.3705058630136975</v>
      </c>
      <c r="AZ449">
        <v>350</v>
      </c>
      <c r="BA449" s="9">
        <v>12</v>
      </c>
      <c r="BB449" s="4">
        <v>164</v>
      </c>
      <c r="BC449" s="9">
        <v>13</v>
      </c>
      <c r="BD449" s="9">
        <v>8</v>
      </c>
      <c r="BE449" s="4">
        <v>186</v>
      </c>
      <c r="BF449" s="9">
        <v>12</v>
      </c>
      <c r="BG449" s="9">
        <v>18</v>
      </c>
      <c r="BH449" s="24">
        <v>885.07127125634634</v>
      </c>
      <c r="BI449" s="24">
        <v>527.81345763830041</v>
      </c>
      <c r="BJ449" s="9">
        <v>16</v>
      </c>
      <c r="BK449" s="30">
        <v>33.077865205479455</v>
      </c>
      <c r="BL449" s="15">
        <v>4.1485941961643835</v>
      </c>
      <c r="BM449" s="15">
        <v>7458.2470058527997</v>
      </c>
      <c r="BN449" s="36">
        <v>125</v>
      </c>
      <c r="BO449" s="9">
        <v>0</v>
      </c>
      <c r="BP449" s="20">
        <v>2.0635482010833055</v>
      </c>
      <c r="BQ449" s="20">
        <v>123.12361753729996</v>
      </c>
    </row>
    <row r="450" spans="1:69" x14ac:dyDescent="0.25">
      <c r="A450" s="43">
        <v>40734</v>
      </c>
      <c r="B450" s="17">
        <v>2011</v>
      </c>
      <c r="C450" s="4">
        <v>7</v>
      </c>
      <c r="D450" s="4">
        <v>1</v>
      </c>
      <c r="E450" s="5">
        <v>0.85</v>
      </c>
      <c r="F450" s="5">
        <v>0.76774193548387104</v>
      </c>
      <c r="G450" s="10">
        <v>0.93972602739725708</v>
      </c>
      <c r="H450" s="17">
        <v>168</v>
      </c>
      <c r="I450" s="9">
        <v>247</v>
      </c>
      <c r="J450" s="14">
        <v>1.4702380952380953</v>
      </c>
      <c r="K450" s="5">
        <v>0.54888888888888887</v>
      </c>
      <c r="L450" s="21">
        <v>91.061307556341148</v>
      </c>
      <c r="M450" s="9">
        <v>44</v>
      </c>
      <c r="N450" s="9">
        <v>54</v>
      </c>
      <c r="O450" s="9">
        <v>21</v>
      </c>
      <c r="P450" s="9">
        <v>65</v>
      </c>
      <c r="Q450" s="20">
        <v>36.026277322896277</v>
      </c>
      <c r="R450" s="20">
        <v>52.545643509980422</v>
      </c>
      <c r="S450" s="20">
        <v>17.771870749808219</v>
      </c>
      <c r="T450" s="6">
        <v>15298.299669465312</v>
      </c>
      <c r="U450" s="6">
        <v>1849.2654930357928</v>
      </c>
      <c r="V450" s="6">
        <v>2840.3174572961202</v>
      </c>
      <c r="W450" s="6">
        <v>3101.087932273972</v>
      </c>
      <c r="X450" s="6">
        <v>1330.4273981211491</v>
      </c>
      <c r="Y450" s="6">
        <v>9875.7323748098643</v>
      </c>
      <c r="Z450" s="6">
        <v>3530.5751776438351</v>
      </c>
      <c r="AA450" s="6">
        <v>1103.4585137095889</v>
      </c>
      <c r="AB450" s="6">
        <v>1155.1715987375342</v>
      </c>
      <c r="AC450" s="6">
        <v>1763.8319367833797</v>
      </c>
      <c r="AD450" s="6">
        <v>1173.464954076127</v>
      </c>
      <c r="AE450" s="6">
        <v>489.07894535070335</v>
      </c>
      <c r="AF450" s="6">
        <v>2362.8294538807486</v>
      </c>
      <c r="AG450" s="6">
        <v>420.16256709041096</v>
      </c>
      <c r="AH450" s="6">
        <v>1683.878727539726</v>
      </c>
      <c r="AI450" s="6">
        <v>2778.1852767945197</v>
      </c>
      <c r="AJ450" s="6">
        <v>1189.5701034082192</v>
      </c>
      <c r="AK450" s="6">
        <v>1766.7806856931936</v>
      </c>
      <c r="AL450" s="6">
        <v>1260.5624317943195</v>
      </c>
      <c r="AM450" s="6">
        <v>536.70721531031279</v>
      </c>
      <c r="AN450" s="6">
        <v>2507.7463420350505</v>
      </c>
      <c r="AO450" s="6">
        <v>29008.56712742494</v>
      </c>
      <c r="AP450" s="6">
        <v>14262.258956699279</v>
      </c>
      <c r="AQ450" s="6">
        <v>14746.308170725664</v>
      </c>
      <c r="AR450" s="6">
        <v>2753.3084885080152</v>
      </c>
      <c r="AS450" s="6">
        <v>2004.452086586753</v>
      </c>
      <c r="AT450" s="6">
        <v>1898.7071039454149</v>
      </c>
      <c r="AU450" s="6">
        <v>2030.6524894176378</v>
      </c>
      <c r="AV450" s="6">
        <v>8687.1201684578209</v>
      </c>
      <c r="AW450" s="6">
        <v>6059.1880022678397</v>
      </c>
      <c r="AX450" s="27">
        <v>4.0830166356164375</v>
      </c>
      <c r="AY450" s="27">
        <v>4.4670358561643821</v>
      </c>
      <c r="AZ450">
        <v>352</v>
      </c>
      <c r="BA450" s="9">
        <v>12</v>
      </c>
      <c r="BB450" s="4">
        <v>168</v>
      </c>
      <c r="BC450" s="9">
        <v>14</v>
      </c>
      <c r="BD450" s="9">
        <v>9</v>
      </c>
      <c r="BE450" s="4">
        <v>184</v>
      </c>
      <c r="BF450" s="9">
        <v>13</v>
      </c>
      <c r="BG450" s="9">
        <v>17</v>
      </c>
      <c r="BH450" s="24">
        <v>995.5485364101105</v>
      </c>
      <c r="BI450" s="24">
        <v>558.64823416470813</v>
      </c>
      <c r="BJ450" s="9">
        <v>18</v>
      </c>
      <c r="BK450" s="30">
        <v>34.190255150684941</v>
      </c>
      <c r="BL450" s="15">
        <v>4.4963385183561639</v>
      </c>
      <c r="BM450" s="15">
        <v>7737.7621089508302</v>
      </c>
      <c r="BN450" s="36">
        <v>125</v>
      </c>
      <c r="BO450" s="9">
        <v>0</v>
      </c>
      <c r="BP450" s="20">
        <v>1.905758792153553</v>
      </c>
      <c r="BQ450" s="20">
        <v>117.97046536580531</v>
      </c>
    </row>
    <row r="451" spans="1:69" x14ac:dyDescent="0.25">
      <c r="A451" s="43">
        <v>40733</v>
      </c>
      <c r="B451" s="17">
        <v>2011</v>
      </c>
      <c r="C451" s="4">
        <v>7</v>
      </c>
      <c r="D451" s="4">
        <v>7</v>
      </c>
      <c r="E451" s="5">
        <v>0.85</v>
      </c>
      <c r="F451" s="5">
        <v>0.967741935483871</v>
      </c>
      <c r="G451" s="10">
        <v>0.93698630136985983</v>
      </c>
      <c r="H451" s="17">
        <v>197</v>
      </c>
      <c r="I451" s="9">
        <v>354</v>
      </c>
      <c r="J451" s="14">
        <v>1.7969543147208122</v>
      </c>
      <c r="K451" s="5">
        <v>0.78666666666666663</v>
      </c>
      <c r="L451" s="21">
        <v>105.19343915695214</v>
      </c>
      <c r="M451" s="9">
        <v>66</v>
      </c>
      <c r="N451" s="9">
        <v>75</v>
      </c>
      <c r="O451" s="9">
        <v>31</v>
      </c>
      <c r="P451" s="9">
        <v>91</v>
      </c>
      <c r="Q451" s="20">
        <v>36.685096832410366</v>
      </c>
      <c r="R451" s="20">
        <v>47.57657207034908</v>
      </c>
      <c r="S451" s="20">
        <v>18.321049615149779</v>
      </c>
      <c r="T451" s="6">
        <v>20723.107513919571</v>
      </c>
      <c r="U451" s="6">
        <v>2138.1559566946521</v>
      </c>
      <c r="V451" s="6">
        <v>3478.4569444454269</v>
      </c>
      <c r="W451" s="6">
        <v>3009.3403936438353</v>
      </c>
      <c r="X451" s="6">
        <v>1740.5307649527178</v>
      </c>
      <c r="Y451" s="6">
        <v>14632.935367572241</v>
      </c>
      <c r="Z451" s="6">
        <v>5172.5986533698615</v>
      </c>
      <c r="AA451" s="6">
        <v>1474.8737341808214</v>
      </c>
      <c r="AB451" s="6">
        <v>1667.2155149786297</v>
      </c>
      <c r="AC451" s="6">
        <v>2109.5366661711037</v>
      </c>
      <c r="AD451" s="6">
        <v>1101.7016638325188</v>
      </c>
      <c r="AE451" s="6">
        <v>621.02800917528793</v>
      </c>
      <c r="AF451" s="6">
        <v>4482.4215633504027</v>
      </c>
      <c r="AG451" s="6">
        <v>627.44214614794521</v>
      </c>
      <c r="AH451" s="6">
        <v>2427.1150584986303</v>
      </c>
      <c r="AI451" s="6">
        <v>3796.849714191781</v>
      </c>
      <c r="AJ451" s="6">
        <v>1775.2252805260268</v>
      </c>
      <c r="AK451" s="6">
        <v>2307.8416553065067</v>
      </c>
      <c r="AL451" s="6">
        <v>1247.7471504959535</v>
      </c>
      <c r="AM451" s="6">
        <v>666.52870169741914</v>
      </c>
      <c r="AN451" s="6">
        <v>4404.5146918645032</v>
      </c>
      <c r="AO451" s="6">
        <v>39802.583572507931</v>
      </c>
      <c r="AP451" s="6">
        <v>16282.711949720771</v>
      </c>
      <c r="AQ451" s="6">
        <v>23519.871622787148</v>
      </c>
      <c r="AR451" s="6">
        <v>2810.846952410614</v>
      </c>
      <c r="AS451" s="6">
        <v>2325.8707863938453</v>
      </c>
      <c r="AT451" s="6">
        <v>2068.0791300937931</v>
      </c>
      <c r="AU451" s="6">
        <v>2189.9597524021515</v>
      </c>
      <c r="AV451" s="6">
        <v>9394.7566213004047</v>
      </c>
      <c r="AW451" s="6">
        <v>14125.115001486754</v>
      </c>
      <c r="AX451" s="27">
        <v>4.0583083726027382</v>
      </c>
      <c r="AY451" s="27">
        <v>4.4007260273972602</v>
      </c>
      <c r="AZ451">
        <v>460</v>
      </c>
      <c r="BA451" s="9">
        <v>17</v>
      </c>
      <c r="BB451" s="4">
        <v>197</v>
      </c>
      <c r="BC451" s="9">
        <v>15</v>
      </c>
      <c r="BD451" s="9">
        <v>10</v>
      </c>
      <c r="BE451" s="4">
        <v>263</v>
      </c>
      <c r="BF451" s="9">
        <v>18</v>
      </c>
      <c r="BG451" s="9">
        <v>24</v>
      </c>
      <c r="BH451" s="24">
        <v>1044.204073990099</v>
      </c>
      <c r="BI451" s="24">
        <v>611.99690587648001</v>
      </c>
      <c r="BJ451" s="9">
        <v>19</v>
      </c>
      <c r="BK451" s="30">
        <v>35.067788383561656</v>
      </c>
      <c r="BL451" s="15">
        <v>4.3613935386301366</v>
      </c>
      <c r="BM451" s="15">
        <v>7607.4667699007987</v>
      </c>
      <c r="BN451" s="36">
        <v>126</v>
      </c>
      <c r="BO451" s="9">
        <v>0</v>
      </c>
      <c r="BP451" s="20">
        <v>3.0916824659483657</v>
      </c>
      <c r="BQ451" s="20">
        <v>186.66564779989801</v>
      </c>
    </row>
    <row r="452" spans="1:69" x14ac:dyDescent="0.25">
      <c r="A452" s="43">
        <v>40732</v>
      </c>
      <c r="B452" s="17">
        <v>2011</v>
      </c>
      <c r="C452" s="4">
        <v>7</v>
      </c>
      <c r="D452" s="4">
        <v>6</v>
      </c>
      <c r="E452" s="5">
        <v>0.85</v>
      </c>
      <c r="F452" s="5">
        <v>1</v>
      </c>
      <c r="G452" s="10">
        <v>0.93424657534246258</v>
      </c>
      <c r="H452" s="17">
        <v>212</v>
      </c>
      <c r="I452" s="9">
        <v>343</v>
      </c>
      <c r="J452" s="14">
        <v>1.6179245283018868</v>
      </c>
      <c r="K452" s="5">
        <v>0.76222222222222225</v>
      </c>
      <c r="L452" s="21">
        <v>100.40724192297749</v>
      </c>
      <c r="M452" s="9">
        <v>60</v>
      </c>
      <c r="N452" s="9">
        <v>72</v>
      </c>
      <c r="O452" s="9">
        <v>29</v>
      </c>
      <c r="P452" s="9">
        <v>94</v>
      </c>
      <c r="Q452" s="20">
        <v>36.719325227065163</v>
      </c>
      <c r="R452" s="20">
        <v>52.929502168880482</v>
      </c>
      <c r="S452" s="20">
        <v>16.940147781404836</v>
      </c>
      <c r="T452" s="6">
        <v>21286.335287671227</v>
      </c>
      <c r="U452" s="6">
        <v>2415.0165534246576</v>
      </c>
      <c r="V452" s="6">
        <v>3619.9408588273977</v>
      </c>
      <c r="W452" s="6">
        <v>3113.1232368657529</v>
      </c>
      <c r="X452" s="6">
        <v>1767.6094527123289</v>
      </c>
      <c r="Y452" s="6">
        <v>15200.678292690403</v>
      </c>
      <c r="Z452" s="6">
        <v>4846.9509299726014</v>
      </c>
      <c r="AA452" s="6">
        <v>1534.955562897534</v>
      </c>
      <c r="AB452" s="6">
        <v>1592.3738914520545</v>
      </c>
      <c r="AC452" s="6">
        <v>2284.2616298586786</v>
      </c>
      <c r="AD452" s="6">
        <v>1096.0651952882627</v>
      </c>
      <c r="AE452" s="6">
        <v>701.23804889261908</v>
      </c>
      <c r="AF452" s="6">
        <v>3892.71551028263</v>
      </c>
      <c r="AG452" s="6">
        <v>597.56442652602743</v>
      </c>
      <c r="AH452" s="6">
        <v>2159.6865355397254</v>
      </c>
      <c r="AI452" s="6">
        <v>3937.7295934794524</v>
      </c>
      <c r="AJ452" s="6">
        <v>1702.8019652383557</v>
      </c>
      <c r="AK452" s="6">
        <v>2421.8735029887771</v>
      </c>
      <c r="AL452" s="6">
        <v>1272.4361953485898</v>
      </c>
      <c r="AM452" s="6">
        <v>705.30835856981116</v>
      </c>
      <c r="AN452" s="6">
        <v>3998.1644638763828</v>
      </c>
      <c r="AO452" s="6">
        <v>40073.414746201641</v>
      </c>
      <c r="AP452" s="6">
        <v>16981.85647935222</v>
      </c>
      <c r="AQ452" s="6">
        <v>23091.558266849417</v>
      </c>
      <c r="AR452" s="6">
        <v>2825.7888673822627</v>
      </c>
      <c r="AS452" s="6">
        <v>2455.8619523307812</v>
      </c>
      <c r="AT452" s="6">
        <v>2102.8058517625304</v>
      </c>
      <c r="AU452" s="6">
        <v>2267.6254225104744</v>
      </c>
      <c r="AV452" s="6">
        <v>9652.0820939860496</v>
      </c>
      <c r="AW452" s="6">
        <v>13439.476172863371</v>
      </c>
      <c r="AX452" s="27">
        <v>4.0983371178082182</v>
      </c>
      <c r="AY452" s="27">
        <v>4.268418561643835</v>
      </c>
      <c r="AZ452">
        <v>467</v>
      </c>
      <c r="BA452" s="9">
        <v>17</v>
      </c>
      <c r="BB452" s="4">
        <v>212</v>
      </c>
      <c r="BC452" s="9">
        <v>14</v>
      </c>
      <c r="BD452" s="9">
        <v>11</v>
      </c>
      <c r="BE452" s="4">
        <v>255</v>
      </c>
      <c r="BF452" s="9">
        <v>18</v>
      </c>
      <c r="BG452" s="9">
        <v>24</v>
      </c>
      <c r="BH452" s="24">
        <v>1002.4379184440425</v>
      </c>
      <c r="BI452" s="24">
        <v>672.257743959457</v>
      </c>
      <c r="BJ452" s="9">
        <v>21</v>
      </c>
      <c r="BK452" s="30">
        <v>32.485358260273976</v>
      </c>
      <c r="BL452" s="15">
        <v>4.5003943726027389</v>
      </c>
      <c r="BM452" s="15">
        <v>7742.2557214084154</v>
      </c>
      <c r="BN452" s="36">
        <v>126</v>
      </c>
      <c r="BO452" s="9">
        <v>0</v>
      </c>
      <c r="BP452" s="20">
        <v>2.9825362397935322</v>
      </c>
      <c r="BQ452" s="20">
        <v>183.26633545118585</v>
      </c>
    </row>
    <row r="453" spans="1:69" x14ac:dyDescent="0.25">
      <c r="A453" s="43">
        <v>40731</v>
      </c>
      <c r="B453" s="17">
        <v>2011</v>
      </c>
      <c r="C453" s="4">
        <v>7</v>
      </c>
      <c r="D453" s="4">
        <v>5</v>
      </c>
      <c r="E453" s="5">
        <v>0.85</v>
      </c>
      <c r="F453" s="5">
        <v>0.88387096774193541</v>
      </c>
      <c r="G453" s="10">
        <v>0.93150684931506533</v>
      </c>
      <c r="H453" s="17">
        <v>197</v>
      </c>
      <c r="I453" s="9">
        <v>313</v>
      </c>
      <c r="J453" s="14">
        <v>1.5888324873096447</v>
      </c>
      <c r="K453" s="5">
        <v>0.69555555555555559</v>
      </c>
      <c r="L453" s="21">
        <v>95.590885228045053</v>
      </c>
      <c r="M453" s="9">
        <v>54</v>
      </c>
      <c r="N453" s="9">
        <v>70</v>
      </c>
      <c r="O453" s="9">
        <v>26</v>
      </c>
      <c r="P453" s="9">
        <v>82</v>
      </c>
      <c r="Q453" s="20">
        <v>37.645136553247895</v>
      </c>
      <c r="R453" s="20">
        <v>52.471697974710203</v>
      </c>
      <c r="S453" s="20">
        <v>18.718374870030068</v>
      </c>
      <c r="T453" s="6">
        <v>18831.404389924875</v>
      </c>
      <c r="U453" s="6">
        <v>1997.3133500662832</v>
      </c>
      <c r="V453" s="6">
        <v>3279.8993862193543</v>
      </c>
      <c r="W453" s="6">
        <v>3015.2708304657531</v>
      </c>
      <c r="X453" s="6">
        <v>1572.0373424473705</v>
      </c>
      <c r="Y453" s="6">
        <v>12961.510180858682</v>
      </c>
      <c r="Z453" s="6">
        <v>4667.9969326027385</v>
      </c>
      <c r="AA453" s="6">
        <v>1364.2641473424653</v>
      </c>
      <c r="AB453" s="6">
        <v>1534.9067393424657</v>
      </c>
      <c r="AC453" s="6">
        <v>1915.0653408798053</v>
      </c>
      <c r="AD453" s="6">
        <v>1149.8255052902855</v>
      </c>
      <c r="AE453" s="6">
        <v>620.40850517595118</v>
      </c>
      <c r="AF453" s="6">
        <v>3881.8684679416283</v>
      </c>
      <c r="AG453" s="6">
        <v>538.05842235616433</v>
      </c>
      <c r="AH453" s="6">
        <v>2149.7837483835615</v>
      </c>
      <c r="AI453" s="6">
        <v>3450.7462783561646</v>
      </c>
      <c r="AJ453" s="6">
        <v>1631.623687890411</v>
      </c>
      <c r="AK453" s="6">
        <v>1974.5300061332468</v>
      </c>
      <c r="AL453" s="6">
        <v>1278.3684222917884</v>
      </c>
      <c r="AM453" s="6">
        <v>586.24199873978523</v>
      </c>
      <c r="AN453" s="6">
        <v>3931.0717098214809</v>
      </c>
      <c r="AO453" s="6">
        <v>36166.097696265133</v>
      </c>
      <c r="AP453" s="6">
        <v>15391.647337643339</v>
      </c>
      <c r="AQ453" s="6">
        <v>20774.450358621791</v>
      </c>
      <c r="AR453" s="6">
        <v>2805.9711957948398</v>
      </c>
      <c r="AS453" s="6">
        <v>2328.0534822752734</v>
      </c>
      <c r="AT453" s="6">
        <v>1968.9145801471059</v>
      </c>
      <c r="AU453" s="6">
        <v>2105.2724432845794</v>
      </c>
      <c r="AV453" s="6">
        <v>9208.2117015017975</v>
      </c>
      <c r="AW453" s="6">
        <v>11566.238657119997</v>
      </c>
      <c r="AX453" s="27">
        <v>4.1504932602739721</v>
      </c>
      <c r="AY453" s="27">
        <v>4.4309379452054785</v>
      </c>
      <c r="AZ453">
        <v>429</v>
      </c>
      <c r="BA453" s="9">
        <v>16</v>
      </c>
      <c r="BB453" s="4">
        <v>197</v>
      </c>
      <c r="BC453" s="9">
        <v>14</v>
      </c>
      <c r="BD453" s="9">
        <v>11</v>
      </c>
      <c r="BE453" s="4">
        <v>232</v>
      </c>
      <c r="BF453" s="9">
        <v>16</v>
      </c>
      <c r="BG453" s="9">
        <v>23</v>
      </c>
      <c r="BH453" s="24">
        <v>998.37659379853767</v>
      </c>
      <c r="BI453" s="24">
        <v>619.51152889006732</v>
      </c>
      <c r="BJ453" s="9">
        <v>21</v>
      </c>
      <c r="BK453" s="30">
        <v>32.321355068493155</v>
      </c>
      <c r="BL453" s="15">
        <v>4.2611044383561643</v>
      </c>
      <c r="BM453" s="15">
        <v>7688.2417146836988</v>
      </c>
      <c r="BN453" s="36">
        <v>126</v>
      </c>
      <c r="BO453" s="9">
        <v>0</v>
      </c>
      <c r="BP453" s="20">
        <v>2.702106818382787</v>
      </c>
      <c r="BQ453" s="20">
        <v>164.876590147792</v>
      </c>
    </row>
    <row r="454" spans="1:69" x14ac:dyDescent="0.25">
      <c r="A454" s="43">
        <v>40730</v>
      </c>
      <c r="B454" s="17">
        <v>2011</v>
      </c>
      <c r="C454" s="4">
        <v>7</v>
      </c>
      <c r="D454" s="4">
        <v>4</v>
      </c>
      <c r="E454" s="5">
        <v>0.85</v>
      </c>
      <c r="F454" s="5">
        <v>0.84516129032258069</v>
      </c>
      <c r="G454" s="10">
        <v>0.92876712328766808</v>
      </c>
      <c r="H454" s="17">
        <v>172</v>
      </c>
      <c r="I454" s="9">
        <v>309</v>
      </c>
      <c r="J454" s="14">
        <v>1.7965116279069768</v>
      </c>
      <c r="K454" s="5">
        <v>0.68666666666666665</v>
      </c>
      <c r="L454" s="21">
        <v>103.65124848143539</v>
      </c>
      <c r="M454" s="9">
        <v>53</v>
      </c>
      <c r="N454" s="9">
        <v>68</v>
      </c>
      <c r="O454" s="9">
        <v>28</v>
      </c>
      <c r="P454" s="9">
        <v>87</v>
      </c>
      <c r="Q454" s="20">
        <v>38.415169934563551</v>
      </c>
      <c r="R454" s="20">
        <v>47.385192328767111</v>
      </c>
      <c r="S454" s="20">
        <v>17.567473957184689</v>
      </c>
      <c r="T454" s="6">
        <v>17828.014738806887</v>
      </c>
      <c r="U454" s="6">
        <v>1860.7261858418028</v>
      </c>
      <c r="V454" s="6">
        <v>3216.1483735139559</v>
      </c>
      <c r="W454" s="6">
        <v>2963.2476743013694</v>
      </c>
      <c r="X454" s="6">
        <v>1558.6689056172515</v>
      </c>
      <c r="Y454" s="6">
        <v>11950.675971216115</v>
      </c>
      <c r="Z454" s="6">
        <v>4648.23556208219</v>
      </c>
      <c r="AA454" s="6">
        <v>1326.7853852054791</v>
      </c>
      <c r="AB454" s="6">
        <v>1528.370234275068</v>
      </c>
      <c r="AC454" s="6">
        <v>1917.563888120807</v>
      </c>
      <c r="AD454" s="6">
        <v>1127.37812057261</v>
      </c>
      <c r="AE454" s="6">
        <v>550.31039873830537</v>
      </c>
      <c r="AF454" s="6">
        <v>3908.1387741310136</v>
      </c>
      <c r="AG454" s="6">
        <v>547.17695787945206</v>
      </c>
      <c r="AH454" s="6">
        <v>2120.1080774136981</v>
      </c>
      <c r="AI454" s="6">
        <v>3530.0552895616433</v>
      </c>
      <c r="AJ454" s="6">
        <v>1572.1445375999995</v>
      </c>
      <c r="AK454" s="6">
        <v>1933.1373815078912</v>
      </c>
      <c r="AL454" s="6">
        <v>1226.8289787783476</v>
      </c>
      <c r="AM454" s="6">
        <v>558.24865324785367</v>
      </c>
      <c r="AN454" s="6">
        <v>4051.2698489206991</v>
      </c>
      <c r="AO454" s="6">
        <v>34961.616968666218</v>
      </c>
      <c r="AP454" s="6">
        <v>15051.532374398394</v>
      </c>
      <c r="AQ454" s="6">
        <v>19910.084594267828</v>
      </c>
      <c r="AR454" s="6">
        <v>2792.6974704410691</v>
      </c>
      <c r="AS454" s="6">
        <v>2223.8509869258569</v>
      </c>
      <c r="AT454" s="6">
        <v>1965.794499158296</v>
      </c>
      <c r="AU454" s="6">
        <v>2085.6717712922236</v>
      </c>
      <c r="AV454" s="6">
        <v>9068.0147278174445</v>
      </c>
      <c r="AW454" s="6">
        <v>10842.06986645038</v>
      </c>
      <c r="AX454" s="27">
        <v>4.1217405369863007</v>
      </c>
      <c r="AY454" s="27">
        <v>4.3822430958904111</v>
      </c>
      <c r="AZ454">
        <v>408</v>
      </c>
      <c r="BA454" s="9">
        <v>14</v>
      </c>
      <c r="BB454" s="4">
        <v>172</v>
      </c>
      <c r="BC454" s="9">
        <v>12</v>
      </c>
      <c r="BD454" s="9">
        <v>10</v>
      </c>
      <c r="BE454" s="4">
        <v>236</v>
      </c>
      <c r="BF454" s="9">
        <v>17</v>
      </c>
      <c r="BG454" s="9">
        <v>25</v>
      </c>
      <c r="BH454" s="24">
        <v>989.75249404370174</v>
      </c>
      <c r="BI454" s="24">
        <v>639.83305555988284</v>
      </c>
      <c r="BJ454" s="9">
        <v>16</v>
      </c>
      <c r="BK454" s="30">
        <v>35.248713547945208</v>
      </c>
      <c r="BL454" s="15">
        <v>4.2174866520547942</v>
      </c>
      <c r="BM454" s="15">
        <v>7551.6127500051825</v>
      </c>
      <c r="BN454" s="36">
        <v>126</v>
      </c>
      <c r="BO454" s="9">
        <v>0</v>
      </c>
      <c r="BP454" s="20">
        <v>2.6365341091218117</v>
      </c>
      <c r="BQ454" s="20">
        <v>158.01654439895103</v>
      </c>
    </row>
    <row r="455" spans="1:69" x14ac:dyDescent="0.25">
      <c r="A455" s="43">
        <v>40729</v>
      </c>
      <c r="B455" s="17">
        <v>2011</v>
      </c>
      <c r="C455" s="4">
        <v>7</v>
      </c>
      <c r="D455" s="4">
        <v>3</v>
      </c>
      <c r="E455" s="5">
        <v>0.85</v>
      </c>
      <c r="F455" s="5">
        <v>0.74193548387096775</v>
      </c>
      <c r="G455" s="10">
        <v>0.92602739726027083</v>
      </c>
      <c r="H455" s="17">
        <v>155</v>
      </c>
      <c r="I455" s="9">
        <v>267</v>
      </c>
      <c r="J455" s="14">
        <v>1.7225806451612904</v>
      </c>
      <c r="K455" s="5">
        <v>0.59333333333333338</v>
      </c>
      <c r="L455" s="21">
        <v>102.3682532521774</v>
      </c>
      <c r="M455" s="9">
        <v>48</v>
      </c>
      <c r="N455" s="9">
        <v>60</v>
      </c>
      <c r="O455" s="9">
        <v>22</v>
      </c>
      <c r="P455" s="9">
        <v>74</v>
      </c>
      <c r="Q455" s="20">
        <v>36.969938934550981</v>
      </c>
      <c r="R455" s="20">
        <v>52.835137699427143</v>
      </c>
      <c r="S455" s="20">
        <v>17.947521595779335</v>
      </c>
      <c r="T455" s="6">
        <v>15867.079254087495</v>
      </c>
      <c r="U455" s="6">
        <v>1652.1196509942549</v>
      </c>
      <c r="V455" s="6">
        <v>2766.8538575809102</v>
      </c>
      <c r="W455" s="6">
        <v>3180.0503137315063</v>
      </c>
      <c r="X455" s="6">
        <v>1400.7777963383119</v>
      </c>
      <c r="Y455" s="6">
        <v>10171.516937431021</v>
      </c>
      <c r="Z455" s="6">
        <v>3992.7534049315063</v>
      </c>
      <c r="AA455" s="6">
        <v>1162.3730293873971</v>
      </c>
      <c r="AB455" s="6">
        <v>1328.1165980876708</v>
      </c>
      <c r="AC455" s="6">
        <v>1627.4096044933797</v>
      </c>
      <c r="AD455" s="6">
        <v>1076.9165540231734</v>
      </c>
      <c r="AE455" s="6">
        <v>497.98769295821165</v>
      </c>
      <c r="AF455" s="6">
        <v>3280.9291809318092</v>
      </c>
      <c r="AG455" s="6">
        <v>454.72278427397265</v>
      </c>
      <c r="AH455" s="6">
        <v>1837.0603744438356</v>
      </c>
      <c r="AI455" s="6">
        <v>3103.5147036164381</v>
      </c>
      <c r="AJ455" s="6">
        <v>1362.298665205479</v>
      </c>
      <c r="AK455" s="6">
        <v>1669.4818721712377</v>
      </c>
      <c r="AL455" s="6">
        <v>1192.801070684754</v>
      </c>
      <c r="AM455" s="6">
        <v>497.74986378208956</v>
      </c>
      <c r="AN455" s="6">
        <v>3397.5637209016431</v>
      </c>
      <c r="AO455" s="6">
        <v>30760.03846502805</v>
      </c>
      <c r="AP455" s="6">
        <v>13910.028625763576</v>
      </c>
      <c r="AQ455" s="6">
        <v>16850.009839264472</v>
      </c>
      <c r="AR455" s="6">
        <v>2719.474358915365</v>
      </c>
      <c r="AS455" s="6">
        <v>1942.0194301183494</v>
      </c>
      <c r="AT455" s="6">
        <v>1849.9586963661268</v>
      </c>
      <c r="AU455" s="6">
        <v>1977.2352879543837</v>
      </c>
      <c r="AV455" s="6">
        <v>8488.6877733542242</v>
      </c>
      <c r="AW455" s="6">
        <v>8361.3220659102481</v>
      </c>
      <c r="AX455" s="27">
        <v>3.9878378301369857</v>
      </c>
      <c r="AY455" s="27">
        <v>4.601927150684932</v>
      </c>
      <c r="AZ455">
        <v>359</v>
      </c>
      <c r="BA455" s="9">
        <v>13</v>
      </c>
      <c r="BB455" s="4">
        <v>155</v>
      </c>
      <c r="BC455" s="9">
        <v>12</v>
      </c>
      <c r="BD455" s="9">
        <v>8</v>
      </c>
      <c r="BE455" s="4">
        <v>204</v>
      </c>
      <c r="BF455" s="9">
        <v>14</v>
      </c>
      <c r="BG455" s="9">
        <v>20</v>
      </c>
      <c r="BH455" s="24">
        <v>948.08799582590052</v>
      </c>
      <c r="BI455" s="24">
        <v>533.71897524579401</v>
      </c>
      <c r="BJ455" s="9">
        <v>16</v>
      </c>
      <c r="BK455" s="30">
        <v>35.051400904109599</v>
      </c>
      <c r="BL455" s="15">
        <v>4.2869140515068498</v>
      </c>
      <c r="BM455" s="15">
        <v>7625.3474255717265</v>
      </c>
      <c r="BN455" s="36">
        <v>126</v>
      </c>
      <c r="BO455" s="9">
        <v>0</v>
      </c>
      <c r="BP455" s="20">
        <v>2.209736671506624</v>
      </c>
      <c r="BQ455" s="20">
        <v>133.73023681955931</v>
      </c>
    </row>
    <row r="456" spans="1:69" x14ac:dyDescent="0.25">
      <c r="A456" s="43">
        <v>40728</v>
      </c>
      <c r="B456" s="17">
        <v>2011</v>
      </c>
      <c r="C456" s="4">
        <v>7</v>
      </c>
      <c r="D456" s="4">
        <v>2</v>
      </c>
      <c r="E456" s="5">
        <v>0.85</v>
      </c>
      <c r="F456" s="5">
        <v>0.74193548387096775</v>
      </c>
      <c r="G456" s="10">
        <v>0.92328767123287359</v>
      </c>
      <c r="H456" s="17">
        <v>155</v>
      </c>
      <c r="I456" s="9">
        <v>251</v>
      </c>
      <c r="J456" s="14">
        <v>1.6193548387096774</v>
      </c>
      <c r="K456" s="5">
        <v>0.55777777777777782</v>
      </c>
      <c r="L456" s="21">
        <v>102.46041985488857</v>
      </c>
      <c r="M456" s="9">
        <v>43</v>
      </c>
      <c r="N456" s="9">
        <v>56</v>
      </c>
      <c r="O456" s="9">
        <v>22</v>
      </c>
      <c r="P456" s="9">
        <v>66</v>
      </c>
      <c r="Q456" s="20">
        <v>37.505142263179735</v>
      </c>
      <c r="R456" s="20">
        <v>49.565782277260276</v>
      </c>
      <c r="S456" s="20">
        <v>18.408292013051053</v>
      </c>
      <c r="T456" s="6">
        <v>15881.365077507729</v>
      </c>
      <c r="U456" s="6">
        <v>1790.8484897923106</v>
      </c>
      <c r="V456" s="6">
        <v>2745.3922257873614</v>
      </c>
      <c r="W456" s="6">
        <v>3094.4235002301366</v>
      </c>
      <c r="X456" s="6">
        <v>1417.0343111777286</v>
      </c>
      <c r="Y456" s="6">
        <v>10415.363530104813</v>
      </c>
      <c r="Z456" s="6">
        <v>3713.0090840547937</v>
      </c>
      <c r="AA456" s="6">
        <v>1090.4472100997261</v>
      </c>
      <c r="AB456" s="6">
        <v>1214.9472728613696</v>
      </c>
      <c r="AC456" s="6">
        <v>1568.1634124934733</v>
      </c>
      <c r="AD456" s="6">
        <v>1158.6873015190595</v>
      </c>
      <c r="AE456" s="6">
        <v>506.92695257222056</v>
      </c>
      <c r="AF456" s="6">
        <v>2784.6259004311364</v>
      </c>
      <c r="AG456" s="6">
        <v>429.72344284931506</v>
      </c>
      <c r="AH456" s="6">
        <v>1640.9897089753422</v>
      </c>
      <c r="AI456" s="6">
        <v>2786.4919726027397</v>
      </c>
      <c r="AJ456" s="6">
        <v>1308.0119481863012</v>
      </c>
      <c r="AK456" s="6">
        <v>1710.779283287563</v>
      </c>
      <c r="AL456" s="6">
        <v>1233.7116820618639</v>
      </c>
      <c r="AM456" s="6">
        <v>507.99232148860381</v>
      </c>
      <c r="AN456" s="6">
        <v>2712.7337857756675</v>
      </c>
      <c r="AO456" s="6">
        <v>29855.834206929627</v>
      </c>
      <c r="AP456" s="6">
        <v>13943.11099061801</v>
      </c>
      <c r="AQ456" s="6">
        <v>15912.723216311617</v>
      </c>
      <c r="AR456" s="6">
        <v>2717.6532708777872</v>
      </c>
      <c r="AS456" s="6">
        <v>1974.6679772835002</v>
      </c>
      <c r="AT456" s="6">
        <v>1846.097354703134</v>
      </c>
      <c r="AU456" s="6">
        <v>2021.3378288502968</v>
      </c>
      <c r="AV456" s="6">
        <v>8559.7564317147189</v>
      </c>
      <c r="AW456" s="6">
        <v>7352.9667845968979</v>
      </c>
      <c r="AX456" s="27">
        <v>4.2017501589041082</v>
      </c>
      <c r="AY456" s="27">
        <v>4.5268317739726021</v>
      </c>
      <c r="AZ456">
        <v>342</v>
      </c>
      <c r="BA456" s="9">
        <v>13</v>
      </c>
      <c r="BB456" s="4">
        <v>155</v>
      </c>
      <c r="BC456" s="9">
        <v>11</v>
      </c>
      <c r="BD456" s="9">
        <v>8</v>
      </c>
      <c r="BE456" s="4">
        <v>187</v>
      </c>
      <c r="BF456" s="9">
        <v>12</v>
      </c>
      <c r="BG456" s="9">
        <v>17</v>
      </c>
      <c r="BH456" s="24">
        <v>889.54935939812458</v>
      </c>
      <c r="BI456" s="24">
        <v>501.49493225111155</v>
      </c>
      <c r="BJ456" s="9">
        <v>17</v>
      </c>
      <c r="BK456" s="30">
        <v>33.375178890410965</v>
      </c>
      <c r="BL456" s="15">
        <v>4.5302425928767125</v>
      </c>
      <c r="BM456" s="15">
        <v>7660.9451005132905</v>
      </c>
      <c r="BN456" s="36">
        <v>126</v>
      </c>
      <c r="BO456" s="9">
        <v>0</v>
      </c>
      <c r="BP456" s="20">
        <v>2.0771227319257841</v>
      </c>
      <c r="BQ456" s="20">
        <v>126.29145409771124</v>
      </c>
    </row>
    <row r="457" spans="1:69" x14ac:dyDescent="0.25">
      <c r="A457" s="43">
        <v>40727</v>
      </c>
      <c r="B457" s="17">
        <v>2011</v>
      </c>
      <c r="C457" s="4">
        <v>7</v>
      </c>
      <c r="D457" s="4">
        <v>1</v>
      </c>
      <c r="E457" s="5">
        <v>0.85</v>
      </c>
      <c r="F457" s="5">
        <v>0.76774193548387104</v>
      </c>
      <c r="G457" s="10">
        <v>0.92054794520547634</v>
      </c>
      <c r="H457" s="17">
        <v>161</v>
      </c>
      <c r="I457" s="9">
        <v>260</v>
      </c>
      <c r="J457" s="14">
        <v>1.6149068322981366</v>
      </c>
      <c r="K457" s="5">
        <v>0.57777777777777772</v>
      </c>
      <c r="L457" s="21">
        <v>102.1648480224404</v>
      </c>
      <c r="M457" s="9">
        <v>47</v>
      </c>
      <c r="N457" s="9">
        <v>56</v>
      </c>
      <c r="O457" s="9">
        <v>24</v>
      </c>
      <c r="P457" s="9">
        <v>73</v>
      </c>
      <c r="Q457" s="20">
        <v>37.044137188455906</v>
      </c>
      <c r="R457" s="20">
        <v>46.12945130958903</v>
      </c>
      <c r="S457" s="20">
        <v>17.356705689772941</v>
      </c>
      <c r="T457" s="6">
        <v>16448.540531612904</v>
      </c>
      <c r="U457" s="6">
        <v>1771.2551981617323</v>
      </c>
      <c r="V457" s="6">
        <v>2712.7302778321168</v>
      </c>
      <c r="W457" s="6">
        <v>3112.6589078794523</v>
      </c>
      <c r="X457" s="6">
        <v>1400.5927420770304</v>
      </c>
      <c r="Y457" s="6">
        <v>10993.813801986034</v>
      </c>
      <c r="Z457" s="6">
        <v>3815.5461304109581</v>
      </c>
      <c r="AA457" s="6">
        <v>1107.1068314301367</v>
      </c>
      <c r="AB457" s="6">
        <v>1267.0395153534246</v>
      </c>
      <c r="AC457" s="6">
        <v>1748.9012503952326</v>
      </c>
      <c r="AD457" s="6">
        <v>1085.8167297154005</v>
      </c>
      <c r="AE457" s="6">
        <v>521.49110526079971</v>
      </c>
      <c r="AF457" s="6">
        <v>2833.483391823087</v>
      </c>
      <c r="AG457" s="6">
        <v>453.0269233972603</v>
      </c>
      <c r="AH457" s="6">
        <v>1783.4817648219175</v>
      </c>
      <c r="AI457" s="6">
        <v>2961.3721906849314</v>
      </c>
      <c r="AJ457" s="6">
        <v>1239.6076957808216</v>
      </c>
      <c r="AK457" s="6">
        <v>1756.0272814980983</v>
      </c>
      <c r="AL457" s="6">
        <v>1189.71158373916</v>
      </c>
      <c r="AM457" s="6">
        <v>523.02633231700861</v>
      </c>
      <c r="AN457" s="6">
        <v>2968.7233771306637</v>
      </c>
      <c r="AO457" s="6">
        <v>30846.976781654092</v>
      </c>
      <c r="AP457" s="6">
        <v>14050.956210714297</v>
      </c>
      <c r="AQ457" s="6">
        <v>16796.020570939785</v>
      </c>
      <c r="AR457" s="6">
        <v>2731.878742487007</v>
      </c>
      <c r="AS457" s="6">
        <v>2102.9088734795332</v>
      </c>
      <c r="AT457" s="6">
        <v>1896.5564785450608</v>
      </c>
      <c r="AU457" s="6">
        <v>2007.2587247613055</v>
      </c>
      <c r="AV457" s="6">
        <v>8738.6028192729063</v>
      </c>
      <c r="AW457" s="6">
        <v>8057.417751666886</v>
      </c>
      <c r="AX457" s="27">
        <v>4.0274310575342458</v>
      </c>
      <c r="AY457" s="27">
        <v>4.5661193424657531</v>
      </c>
      <c r="AZ457">
        <v>361</v>
      </c>
      <c r="BA457" s="9">
        <v>13</v>
      </c>
      <c r="BB457" s="4">
        <v>161</v>
      </c>
      <c r="BC457" s="9">
        <v>13</v>
      </c>
      <c r="BD457" s="9">
        <v>8</v>
      </c>
      <c r="BE457" s="4">
        <v>200</v>
      </c>
      <c r="BF457" s="9">
        <v>13</v>
      </c>
      <c r="BG457" s="9">
        <v>20</v>
      </c>
      <c r="BH457" s="24">
        <v>942.51938188546944</v>
      </c>
      <c r="BI457" s="24">
        <v>553.77449908628637</v>
      </c>
      <c r="BJ457" s="9">
        <v>17</v>
      </c>
      <c r="BK457" s="30">
        <v>32.404450630136992</v>
      </c>
      <c r="BL457" s="15">
        <v>4.5474852865753421</v>
      </c>
      <c r="BM457" s="15">
        <v>7573.6902153236188</v>
      </c>
      <c r="BN457" s="36">
        <v>126</v>
      </c>
      <c r="BO457" s="9">
        <v>0</v>
      </c>
      <c r="BP457" s="20">
        <v>2.2176799015302877</v>
      </c>
      <c r="BQ457" s="20">
        <v>133.30175056301417</v>
      </c>
    </row>
    <row r="458" spans="1:69" x14ac:dyDescent="0.25">
      <c r="A458" s="43">
        <v>40726</v>
      </c>
      <c r="B458" s="17">
        <v>2011</v>
      </c>
      <c r="C458" s="4">
        <v>7</v>
      </c>
      <c r="D458" s="4">
        <v>7</v>
      </c>
      <c r="E458" s="5">
        <v>0.85</v>
      </c>
      <c r="F458" s="5">
        <v>0.967741935483871</v>
      </c>
      <c r="G458" s="10">
        <v>0.91780821917807909</v>
      </c>
      <c r="H458" s="17">
        <v>205</v>
      </c>
      <c r="I458" s="9">
        <v>329</v>
      </c>
      <c r="J458" s="14">
        <v>1.6048780487804879</v>
      </c>
      <c r="K458" s="5">
        <v>0.73111111111111116</v>
      </c>
      <c r="L458" s="21">
        <v>95.886165094898843</v>
      </c>
      <c r="M458" s="9">
        <v>61</v>
      </c>
      <c r="N458" s="9">
        <v>70</v>
      </c>
      <c r="O458" s="9">
        <v>29</v>
      </c>
      <c r="P458" s="9">
        <v>88</v>
      </c>
      <c r="Q458" s="20">
        <v>37.25304671755724</v>
      </c>
      <c r="R458" s="20">
        <v>49.860480689277267</v>
      </c>
      <c r="S458" s="20">
        <v>17.612433616438356</v>
      </c>
      <c r="T458" s="6">
        <v>19656.663844454262</v>
      </c>
      <c r="U458" s="6">
        <v>2341.9881727794959</v>
      </c>
      <c r="V458" s="6">
        <v>3419.5215878391514</v>
      </c>
      <c r="W458" s="6">
        <v>2975.112193315068</v>
      </c>
      <c r="X458" s="6">
        <v>1703.761528024746</v>
      </c>
      <c r="Y458" s="6">
        <v>13900.256708054794</v>
      </c>
      <c r="Z458" s="6">
        <v>4880.1491199999982</v>
      </c>
      <c r="AA458" s="6">
        <v>1445.9539399890407</v>
      </c>
      <c r="AB458" s="6">
        <v>1549.8941582465752</v>
      </c>
      <c r="AC458" s="6">
        <v>2099.2841476028884</v>
      </c>
      <c r="AD458" s="6">
        <v>1068.9765274705655</v>
      </c>
      <c r="AE458" s="6">
        <v>637.2991142167856</v>
      </c>
      <c r="AF458" s="6">
        <v>4070.4374289453744</v>
      </c>
      <c r="AG458" s="6">
        <v>558.60003221917805</v>
      </c>
      <c r="AH458" s="6">
        <v>2211.1747839999998</v>
      </c>
      <c r="AI458" s="6">
        <v>3648.5632639726032</v>
      </c>
      <c r="AJ458" s="6">
        <v>1630.6274051506846</v>
      </c>
      <c r="AK458" s="6">
        <v>2332.4471592046862</v>
      </c>
      <c r="AL458" s="6">
        <v>1302.9907071086227</v>
      </c>
      <c r="AM458" s="6">
        <v>671.30282921384742</v>
      </c>
      <c r="AN458" s="6">
        <v>3742.2247898153087</v>
      </c>
      <c r="AO458" s="6">
        <v>37923.614720811842</v>
      </c>
      <c r="AP458" s="6">
        <v>16210.695793996361</v>
      </c>
      <c r="AQ458" s="6">
        <v>21712.918926815477</v>
      </c>
      <c r="AR458" s="6">
        <v>2835.7392903194782</v>
      </c>
      <c r="AS458" s="6">
        <v>2484.0875388699978</v>
      </c>
      <c r="AT458" s="6">
        <v>2100.4241973982471</v>
      </c>
      <c r="AU458" s="6">
        <v>2243.5112403225858</v>
      </c>
      <c r="AV458" s="6">
        <v>9663.7622669103093</v>
      </c>
      <c r="AW458" s="6">
        <v>12049.156659905171</v>
      </c>
      <c r="AX458" s="27">
        <v>3.9057100273972591</v>
      </c>
      <c r="AY458" s="27">
        <v>4.4822390068493139</v>
      </c>
      <c r="AZ458">
        <v>453</v>
      </c>
      <c r="BA458" s="9">
        <v>16</v>
      </c>
      <c r="BB458" s="4">
        <v>205</v>
      </c>
      <c r="BC458" s="9">
        <v>15</v>
      </c>
      <c r="BD458" s="9">
        <v>10</v>
      </c>
      <c r="BE458" s="4">
        <v>248</v>
      </c>
      <c r="BF458" s="9">
        <v>17</v>
      </c>
      <c r="BG458" s="9">
        <v>26</v>
      </c>
      <c r="BH458" s="24">
        <v>987.60918404621543</v>
      </c>
      <c r="BI458" s="24">
        <v>659.83496346564641</v>
      </c>
      <c r="BJ458" s="9">
        <v>21</v>
      </c>
      <c r="BK458" s="30">
        <v>34.660878287671238</v>
      </c>
      <c r="BL458" s="15">
        <v>4.1560751123287671</v>
      </c>
      <c r="BM458" s="15">
        <v>7615.6708601498385</v>
      </c>
      <c r="BN458" s="36">
        <v>121</v>
      </c>
      <c r="BO458" s="9">
        <v>0</v>
      </c>
      <c r="BP458" s="20">
        <v>2.8510842085405295</v>
      </c>
      <c r="BQ458" s="20">
        <v>179.44561096541716</v>
      </c>
    </row>
    <row r="459" spans="1:69" x14ac:dyDescent="0.25">
      <c r="A459" s="43">
        <v>40725</v>
      </c>
      <c r="B459" s="17">
        <v>2011</v>
      </c>
      <c r="C459" s="4">
        <v>7</v>
      </c>
      <c r="D459" s="4">
        <v>6</v>
      </c>
      <c r="E459" s="5">
        <v>0.85</v>
      </c>
      <c r="F459" s="5">
        <v>1</v>
      </c>
      <c r="G459" s="10">
        <v>0.91506849315068184</v>
      </c>
      <c r="H459" s="17">
        <v>203</v>
      </c>
      <c r="I459" s="9">
        <v>362</v>
      </c>
      <c r="J459" s="14">
        <v>1.7832512315270936</v>
      </c>
      <c r="K459" s="5">
        <v>0.80444444444444441</v>
      </c>
      <c r="L459" s="21">
        <v>104.69685824954449</v>
      </c>
      <c r="M459" s="9">
        <v>61</v>
      </c>
      <c r="N459" s="9">
        <v>81</v>
      </c>
      <c r="O459" s="9">
        <v>31</v>
      </c>
      <c r="P459" s="9">
        <v>93</v>
      </c>
      <c r="Q459" s="20">
        <v>35.590630865521895</v>
      </c>
      <c r="R459" s="20">
        <v>48.059381497410506</v>
      </c>
      <c r="S459" s="20">
        <v>19.446433325673883</v>
      </c>
      <c r="T459" s="6">
        <v>21253.462224657531</v>
      </c>
      <c r="U459" s="6">
        <v>2408.1819013698632</v>
      </c>
      <c r="V459" s="6">
        <v>3671.6268845589038</v>
      </c>
      <c r="W459" s="6">
        <v>3036.1122053260274</v>
      </c>
      <c r="X459" s="6">
        <v>1897.2844124054795</v>
      </c>
      <c r="Y459" s="6">
        <v>15056.620623736984</v>
      </c>
      <c r="Z459" s="6">
        <v>5053.8695829041089</v>
      </c>
      <c r="AA459" s="6">
        <v>1489.8408264197258</v>
      </c>
      <c r="AB459" s="6">
        <v>1808.5182992876712</v>
      </c>
      <c r="AC459" s="6">
        <v>2240.3852505738541</v>
      </c>
      <c r="AD459" s="6">
        <v>1126.0894726456324</v>
      </c>
      <c r="AE459" s="6">
        <v>687.30614561899085</v>
      </c>
      <c r="AF459" s="6">
        <v>4298.447839773029</v>
      </c>
      <c r="AG459" s="6">
        <v>627.55956611506849</v>
      </c>
      <c r="AH459" s="6">
        <v>2399.4441279123289</v>
      </c>
      <c r="AI459" s="6">
        <v>4147.0280442739722</v>
      </c>
      <c r="AJ459" s="6">
        <v>1819.2129297534245</v>
      </c>
      <c r="AK459" s="6">
        <v>2277.958552082383</v>
      </c>
      <c r="AL459" s="6">
        <v>1303.914495734374</v>
      </c>
      <c r="AM459" s="6">
        <v>692.31579146154797</v>
      </c>
      <c r="AN459" s="6">
        <v>4719.0558287764898</v>
      </c>
      <c r="AO459" s="6">
        <v>41007.117502693698</v>
      </c>
      <c r="AP459" s="6">
        <v>16932.993210407192</v>
      </c>
      <c r="AQ459" s="6">
        <v>24074.124292286502</v>
      </c>
      <c r="AR459" s="6">
        <v>2872.9582893296351</v>
      </c>
      <c r="AS459" s="6">
        <v>2379.6477258486625</v>
      </c>
      <c r="AT459" s="6">
        <v>2125.0146196045184</v>
      </c>
      <c r="AU459" s="6">
        <v>2196.2088223062228</v>
      </c>
      <c r="AV459" s="6">
        <v>9573.8294570890394</v>
      </c>
      <c r="AW459" s="6">
        <v>14500.294835197466</v>
      </c>
      <c r="AX459" s="27">
        <v>4.2044607123287667</v>
      </c>
      <c r="AY459" s="27">
        <v>4.5479144383561634</v>
      </c>
      <c r="AZ459">
        <v>469</v>
      </c>
      <c r="BA459" s="9">
        <v>18</v>
      </c>
      <c r="BB459" s="4">
        <v>203</v>
      </c>
      <c r="BC459" s="9">
        <v>14</v>
      </c>
      <c r="BD459" s="9">
        <v>11</v>
      </c>
      <c r="BE459" s="4">
        <v>266</v>
      </c>
      <c r="BF459" s="9">
        <v>17</v>
      </c>
      <c r="BG459" s="9">
        <v>24</v>
      </c>
      <c r="BH459" s="24">
        <v>1059.731958410149</v>
      </c>
      <c r="BI459" s="24">
        <v>624.83088579841194</v>
      </c>
      <c r="BJ459" s="9">
        <v>19</v>
      </c>
      <c r="BK459" s="30">
        <v>32.412400328767127</v>
      </c>
      <c r="BL459" s="15">
        <v>4.3385230991780821</v>
      </c>
      <c r="BM459" s="15">
        <v>7764.4828051697423</v>
      </c>
      <c r="BN459" s="36">
        <v>121</v>
      </c>
      <c r="BO459" s="9">
        <v>0</v>
      </c>
      <c r="BP459" s="20">
        <v>3.1005444787974139</v>
      </c>
      <c r="BQ459" s="20">
        <v>198.95970489492976</v>
      </c>
    </row>
    <row r="460" spans="1:69" x14ac:dyDescent="0.25">
      <c r="A460" s="43">
        <v>40724</v>
      </c>
      <c r="B460" s="17">
        <v>2011</v>
      </c>
      <c r="C460" s="4">
        <v>6</v>
      </c>
      <c r="D460" s="4">
        <v>5</v>
      </c>
      <c r="E460" s="5">
        <v>0.72</v>
      </c>
      <c r="F460" s="5">
        <v>0.84347826086956512</v>
      </c>
      <c r="G460" s="10">
        <v>0.91232876712328459</v>
      </c>
      <c r="H460" s="17">
        <v>148</v>
      </c>
      <c r="I460" s="9">
        <v>256</v>
      </c>
      <c r="J460" s="14">
        <v>1.7297297297297298</v>
      </c>
      <c r="K460" s="5">
        <v>0.56888888888888889</v>
      </c>
      <c r="L460" s="21">
        <v>100.16544693849295</v>
      </c>
      <c r="M460" s="9">
        <v>47</v>
      </c>
      <c r="N460" s="9">
        <v>57</v>
      </c>
      <c r="O460" s="9">
        <v>23</v>
      </c>
      <c r="P460" s="9">
        <v>71</v>
      </c>
      <c r="Q460" s="20">
        <v>35.540552834562689</v>
      </c>
      <c r="R460" s="20">
        <v>47.666081174794506</v>
      </c>
      <c r="S460" s="20">
        <v>16.416201585552763</v>
      </c>
      <c r="T460" s="6">
        <v>14824.486146896956</v>
      </c>
      <c r="U460" s="6">
        <v>1613.0458207790341</v>
      </c>
      <c r="V460" s="6">
        <v>2685.6513773063011</v>
      </c>
      <c r="W460" s="6">
        <v>2926.9377713095892</v>
      </c>
      <c r="X460" s="6">
        <v>1282.670165103609</v>
      </c>
      <c r="Y460" s="6">
        <v>9542.2726539564901</v>
      </c>
      <c r="Z460" s="6">
        <v>3696.2174947945196</v>
      </c>
      <c r="AA460" s="6">
        <v>1096.3198670202737</v>
      </c>
      <c r="AB460" s="6">
        <v>1165.5503125742462</v>
      </c>
      <c r="AC460" s="6">
        <v>1622.9646982756913</v>
      </c>
      <c r="AD460" s="6">
        <v>1056.0275235324441</v>
      </c>
      <c r="AE460" s="6">
        <v>465.27864806450498</v>
      </c>
      <c r="AF460" s="6">
        <v>2813.8168045163989</v>
      </c>
      <c r="AG460" s="6">
        <v>473.94663662465763</v>
      </c>
      <c r="AH460" s="6">
        <v>1678.1930552109586</v>
      </c>
      <c r="AI460" s="6">
        <v>2810.4325751232877</v>
      </c>
      <c r="AJ460" s="6">
        <v>1305.4838531506846</v>
      </c>
      <c r="AK460" s="6">
        <v>1640.7960952200053</v>
      </c>
      <c r="AL460" s="6">
        <v>1102.7499949565884</v>
      </c>
      <c r="AM460" s="6">
        <v>474.9464134062074</v>
      </c>
      <c r="AN460" s="6">
        <v>3049.5636165267879</v>
      </c>
      <c r="AO460" s="6">
        <v>28663.675762174615</v>
      </c>
      <c r="AP460" s="6">
        <v>13258.02268717494</v>
      </c>
      <c r="AQ460" s="6">
        <v>15405.653074999676</v>
      </c>
      <c r="AR460" s="6">
        <v>2717.3315346508457</v>
      </c>
      <c r="AS460" s="6">
        <v>1952.4398340931659</v>
      </c>
      <c r="AT460" s="6">
        <v>1822.6844369907035</v>
      </c>
      <c r="AU460" s="6">
        <v>1944.4187076245626</v>
      </c>
      <c r="AV460" s="6">
        <v>8436.8745133592784</v>
      </c>
      <c r="AW460" s="6">
        <v>6968.7785616403962</v>
      </c>
      <c r="AX460" s="27">
        <v>4.0463656109589028</v>
      </c>
      <c r="AY460" s="27">
        <v>4.1869677260273965</v>
      </c>
      <c r="AZ460">
        <v>346</v>
      </c>
      <c r="BA460" s="9">
        <v>12</v>
      </c>
      <c r="BB460" s="4">
        <v>148</v>
      </c>
      <c r="BC460" s="9">
        <v>11</v>
      </c>
      <c r="BD460" s="9">
        <v>8</v>
      </c>
      <c r="BE460" s="4">
        <v>198</v>
      </c>
      <c r="BF460" s="9">
        <v>13</v>
      </c>
      <c r="BG460" s="9">
        <v>19</v>
      </c>
      <c r="BH460" s="24">
        <v>885.20220919371968</v>
      </c>
      <c r="BI460" s="24">
        <v>508.16498907032576</v>
      </c>
      <c r="BJ460" s="9">
        <v>14</v>
      </c>
      <c r="BK460" s="30">
        <v>34.400364945205482</v>
      </c>
      <c r="BL460" s="15">
        <v>4.3861998498630133</v>
      </c>
      <c r="BM460" s="15">
        <v>7259.5805175192982</v>
      </c>
      <c r="BN460" s="36">
        <v>121</v>
      </c>
      <c r="BO460" s="9">
        <v>0</v>
      </c>
      <c r="BP460" s="20">
        <v>2.1221133972991608</v>
      </c>
      <c r="BQ460" s="20">
        <v>127.31944690082378</v>
      </c>
    </row>
    <row r="461" spans="1:69" x14ac:dyDescent="0.25">
      <c r="A461" s="43">
        <v>40723</v>
      </c>
      <c r="B461" s="17">
        <v>2011</v>
      </c>
      <c r="C461" s="4">
        <v>6</v>
      </c>
      <c r="D461" s="4">
        <v>4</v>
      </c>
      <c r="E461" s="5">
        <v>0.72</v>
      </c>
      <c r="F461" s="5">
        <v>0.79130434782608694</v>
      </c>
      <c r="G461" s="10">
        <v>0.90958904109588734</v>
      </c>
      <c r="H461" s="17">
        <v>139</v>
      </c>
      <c r="I461" s="9">
        <v>239</v>
      </c>
      <c r="J461" s="14">
        <v>1.7194244604316546</v>
      </c>
      <c r="K461" s="5">
        <v>0.53111111111111109</v>
      </c>
      <c r="L461" s="21">
        <v>98.934384835646426</v>
      </c>
      <c r="M461" s="9">
        <v>42</v>
      </c>
      <c r="N461" s="9">
        <v>51</v>
      </c>
      <c r="O461" s="9">
        <v>22</v>
      </c>
      <c r="P461" s="9">
        <v>65</v>
      </c>
      <c r="Q461" s="20">
        <v>36.690920074237738</v>
      </c>
      <c r="R461" s="20">
        <v>44.467677967023654</v>
      </c>
      <c r="S461" s="20">
        <v>18.313207970984191</v>
      </c>
      <c r="T461" s="6">
        <v>13751.879492154852</v>
      </c>
      <c r="U461" s="6">
        <v>1522.3636856605121</v>
      </c>
      <c r="V461" s="6">
        <v>2424.6704473098366</v>
      </c>
      <c r="W461" s="6">
        <v>2938.1948202082194</v>
      </c>
      <c r="X461" s="6">
        <v>1280.3222474110398</v>
      </c>
      <c r="Y461" s="6">
        <v>8631.0556628862687</v>
      </c>
      <c r="Z461" s="6">
        <v>3412.2555669041094</v>
      </c>
      <c r="AA461" s="6">
        <v>978.28891527452038</v>
      </c>
      <c r="AB461" s="6">
        <v>1190.3585181139724</v>
      </c>
      <c r="AC461" s="6">
        <v>1455.6480687882881</v>
      </c>
      <c r="AD461" s="6">
        <v>1044.5517224802402</v>
      </c>
      <c r="AE461" s="6">
        <v>451.29745387615213</v>
      </c>
      <c r="AF461" s="6">
        <v>2629.4057551479218</v>
      </c>
      <c r="AG461" s="6">
        <v>416.48234814246575</v>
      </c>
      <c r="AH461" s="6">
        <v>1554.0544904767121</v>
      </c>
      <c r="AI461" s="6">
        <v>2575.9786161095885</v>
      </c>
      <c r="AJ461" s="6">
        <v>1197.2617964712324</v>
      </c>
      <c r="AK461" s="6">
        <v>1478.6562348488035</v>
      </c>
      <c r="AL461" s="6">
        <v>1124.4788609710206</v>
      </c>
      <c r="AM461" s="6">
        <v>457.13357165670078</v>
      </c>
      <c r="AN461" s="6">
        <v>2683.5085837234747</v>
      </c>
      <c r="AO461" s="6">
        <v>26598.923429307961</v>
      </c>
      <c r="AP461" s="6">
        <v>12654.953427550303</v>
      </c>
      <c r="AQ461" s="6">
        <v>13943.970001757665</v>
      </c>
      <c r="AR461" s="6">
        <v>2676.070683933272</v>
      </c>
      <c r="AS461" s="6">
        <v>1837.0283540901851</v>
      </c>
      <c r="AT461" s="6">
        <v>1810.4297551000764</v>
      </c>
      <c r="AU461" s="6">
        <v>1926.4363146561309</v>
      </c>
      <c r="AV461" s="6">
        <v>8249.9651077796643</v>
      </c>
      <c r="AW461" s="6">
        <v>5694.0048939779936</v>
      </c>
      <c r="AX461" s="27">
        <v>3.843842991780821</v>
      </c>
      <c r="AY461" s="27">
        <v>4.3362118904109579</v>
      </c>
      <c r="AZ461">
        <v>319</v>
      </c>
      <c r="BA461" s="9">
        <v>12</v>
      </c>
      <c r="BB461" s="4">
        <v>139</v>
      </c>
      <c r="BC461" s="9">
        <v>10</v>
      </c>
      <c r="BD461" s="9">
        <v>7</v>
      </c>
      <c r="BE461" s="4">
        <v>180</v>
      </c>
      <c r="BF461" s="9">
        <v>12</v>
      </c>
      <c r="BG461" s="9">
        <v>16</v>
      </c>
      <c r="BH461" s="24">
        <v>812.47617089060896</v>
      </c>
      <c r="BI461" s="24">
        <v>459.12179368917253</v>
      </c>
      <c r="BJ461" s="9">
        <v>13</v>
      </c>
      <c r="BK461" s="30">
        <v>34.270058794520551</v>
      </c>
      <c r="BL461" s="15">
        <v>4.5338529906849319</v>
      </c>
      <c r="BM461" s="15">
        <v>7248.0819508060977</v>
      </c>
      <c r="BN461" s="36">
        <v>121</v>
      </c>
      <c r="BO461" s="9">
        <v>0</v>
      </c>
      <c r="BP461" s="20">
        <v>1.9238151688126102</v>
      </c>
      <c r="BQ461" s="20">
        <v>115.23942150212946</v>
      </c>
    </row>
    <row r="462" spans="1:69" x14ac:dyDescent="0.25">
      <c r="A462" s="43">
        <v>40722</v>
      </c>
      <c r="B462" s="17">
        <v>2011</v>
      </c>
      <c r="C462" s="4">
        <v>6</v>
      </c>
      <c r="D462" s="4">
        <v>3</v>
      </c>
      <c r="E462" s="5">
        <v>0.72</v>
      </c>
      <c r="F462" s="5">
        <v>0.65217391304347827</v>
      </c>
      <c r="G462" s="10">
        <v>0.90684931506849009</v>
      </c>
      <c r="H462" s="17">
        <v>123</v>
      </c>
      <c r="I462" s="9">
        <v>186</v>
      </c>
      <c r="J462" s="14">
        <v>1.5121951219512195</v>
      </c>
      <c r="K462" s="5">
        <v>0.41333333333333333</v>
      </c>
      <c r="L462" s="21">
        <v>92.797503368729934</v>
      </c>
      <c r="M462" s="9">
        <v>33</v>
      </c>
      <c r="N462" s="9">
        <v>41</v>
      </c>
      <c r="O462" s="9">
        <v>15</v>
      </c>
      <c r="P462" s="9">
        <v>48</v>
      </c>
      <c r="Q462" s="20">
        <v>37.596075740836724</v>
      </c>
      <c r="R462" s="20">
        <v>53.517349621479447</v>
      </c>
      <c r="S462" s="20">
        <v>18.265545093698631</v>
      </c>
      <c r="T462" s="6">
        <v>11414.092914353781</v>
      </c>
      <c r="U462" s="6">
        <v>1329.8283273377008</v>
      </c>
      <c r="V462" s="6">
        <v>1922.1762035192376</v>
      </c>
      <c r="W462" s="6">
        <v>2972.1392782027401</v>
      </c>
      <c r="X462" s="6">
        <v>989.78527090506248</v>
      </c>
      <c r="Y462" s="6">
        <v>6859.8204890644429</v>
      </c>
      <c r="Z462" s="6">
        <v>2782.1096048219174</v>
      </c>
      <c r="AA462" s="6">
        <v>802.76024432219174</v>
      </c>
      <c r="AB462" s="6">
        <v>876.74616449753421</v>
      </c>
      <c r="AC462" s="6">
        <v>1197.296348467208</v>
      </c>
      <c r="AD462" s="6">
        <v>1064.287377934081</v>
      </c>
      <c r="AE462" s="6">
        <v>373.80351837632821</v>
      </c>
      <c r="AF462" s="6">
        <v>1826.2287688640267</v>
      </c>
      <c r="AG462" s="6">
        <v>330.10504915068492</v>
      </c>
      <c r="AH462" s="6">
        <v>1281.4791020712328</v>
      </c>
      <c r="AI462" s="6">
        <v>2089.3287866301371</v>
      </c>
      <c r="AJ462" s="6">
        <v>969.59430207123273</v>
      </c>
      <c r="AK462" s="6">
        <v>1332.7157704691178</v>
      </c>
      <c r="AL462" s="6">
        <v>1140.4079044314387</v>
      </c>
      <c r="AM462" s="6">
        <v>387.81451773810579</v>
      </c>
      <c r="AN462" s="6">
        <v>1809.5690472846254</v>
      </c>
      <c r="AO462" s="6">
        <v>21876.044495256414</v>
      </c>
      <c r="AP462" s="6">
        <v>11380.426190043319</v>
      </c>
      <c r="AQ462" s="6">
        <v>10495.618305213095</v>
      </c>
      <c r="AR462" s="6">
        <v>2627.0508964902988</v>
      </c>
      <c r="AS462" s="6">
        <v>1655.2859200084654</v>
      </c>
      <c r="AT462" s="6">
        <v>1727.8366357135665</v>
      </c>
      <c r="AU462" s="6">
        <v>1810.8828896964101</v>
      </c>
      <c r="AV462" s="6">
        <v>7821.0563419087412</v>
      </c>
      <c r="AW462" s="6">
        <v>2674.5619633043534</v>
      </c>
      <c r="AX462" s="27">
        <v>4.0131782136986303</v>
      </c>
      <c r="AY462" s="27">
        <v>4.3447164657534243</v>
      </c>
      <c r="AZ462">
        <v>260</v>
      </c>
      <c r="BA462" s="9">
        <v>10</v>
      </c>
      <c r="BB462" s="4">
        <v>123</v>
      </c>
      <c r="BC462" s="9">
        <v>9</v>
      </c>
      <c r="BD462" s="9">
        <v>6</v>
      </c>
      <c r="BE462" s="4">
        <v>137</v>
      </c>
      <c r="BF462" s="9">
        <v>10</v>
      </c>
      <c r="BG462" s="9">
        <v>13</v>
      </c>
      <c r="BH462" s="24">
        <v>717.57326251549262</v>
      </c>
      <c r="BI462" s="24">
        <v>442.43727467069482</v>
      </c>
      <c r="BJ462" s="9">
        <v>12</v>
      </c>
      <c r="BK462" s="30">
        <v>33.937908506849318</v>
      </c>
      <c r="BL462" s="15">
        <v>4.4380760865753421</v>
      </c>
      <c r="BM462" s="15">
        <v>7278.475277760499</v>
      </c>
      <c r="BN462" s="36">
        <v>121</v>
      </c>
      <c r="BO462" s="9">
        <v>0</v>
      </c>
      <c r="BP462" s="20">
        <v>1.4420078250842767</v>
      </c>
      <c r="BQ462" s="20">
        <v>86.74064715052144</v>
      </c>
    </row>
    <row r="463" spans="1:69" x14ac:dyDescent="0.25">
      <c r="A463" s="43">
        <v>40721</v>
      </c>
      <c r="B463" s="17">
        <v>2011</v>
      </c>
      <c r="C463" s="4">
        <v>6</v>
      </c>
      <c r="D463" s="4">
        <v>2</v>
      </c>
      <c r="E463" s="5">
        <v>0.72</v>
      </c>
      <c r="F463" s="5">
        <v>0.65217391304347827</v>
      </c>
      <c r="G463" s="10">
        <v>0.90410958904109284</v>
      </c>
      <c r="H463" s="17">
        <v>114</v>
      </c>
      <c r="I463" s="9">
        <v>195</v>
      </c>
      <c r="J463" s="14">
        <v>1.7105263157894737</v>
      </c>
      <c r="K463" s="5">
        <v>0.43333333333333335</v>
      </c>
      <c r="L463" s="21">
        <v>105.19246719538572</v>
      </c>
      <c r="M463" s="9">
        <v>36</v>
      </c>
      <c r="N463" s="9">
        <v>42</v>
      </c>
      <c r="O463" s="9">
        <v>17</v>
      </c>
      <c r="P463" s="9">
        <v>53</v>
      </c>
      <c r="Q463" s="20">
        <v>37.643852054794507</v>
      </c>
      <c r="R463" s="20">
        <v>49.254823668009649</v>
      </c>
      <c r="S463" s="20">
        <v>17.113504056862233</v>
      </c>
      <c r="T463" s="6">
        <v>11991.941260273972</v>
      </c>
      <c r="U463" s="6">
        <v>1258.1947254318045</v>
      </c>
      <c r="V463" s="6">
        <v>1994.474585653365</v>
      </c>
      <c r="W463" s="6">
        <v>2793.3872449315068</v>
      </c>
      <c r="X463" s="6">
        <v>1013.9733196617033</v>
      </c>
      <c r="Y463" s="6">
        <v>7448.3008354592002</v>
      </c>
      <c r="Z463" s="6">
        <v>2936.2204602739716</v>
      </c>
      <c r="AA463" s="6">
        <v>837.33200235616403</v>
      </c>
      <c r="AB463" s="6">
        <v>907.01571501369835</v>
      </c>
      <c r="AC463" s="6">
        <v>1252.5411923605832</v>
      </c>
      <c r="AD463" s="6">
        <v>1075.6992291336678</v>
      </c>
      <c r="AE463" s="6">
        <v>367.5323244532625</v>
      </c>
      <c r="AF463" s="6">
        <v>1984.7954316963205</v>
      </c>
      <c r="AG463" s="6">
        <v>336.00047178082195</v>
      </c>
      <c r="AH463" s="6">
        <v>1248.5217665753426</v>
      </c>
      <c r="AI463" s="6">
        <v>2205.516620547945</v>
      </c>
      <c r="AJ463" s="6">
        <v>988.27701041095861</v>
      </c>
      <c r="AK463" s="6">
        <v>1312.2052737354848</v>
      </c>
      <c r="AL463" s="6">
        <v>1113.5018839755148</v>
      </c>
      <c r="AM463" s="6">
        <v>371.06058921578904</v>
      </c>
      <c r="AN463" s="6">
        <v>1981.5481223882794</v>
      </c>
      <c r="AO463" s="6">
        <v>22709.020032664677</v>
      </c>
      <c r="AP463" s="6">
        <v>11294.375643120877</v>
      </c>
      <c r="AQ463" s="6">
        <v>11414.644389543801</v>
      </c>
      <c r="AR463" s="6">
        <v>2625.6953220211408</v>
      </c>
      <c r="AS463" s="6">
        <v>1641.6240646506499</v>
      </c>
      <c r="AT463" s="6">
        <v>1693.044579010937</v>
      </c>
      <c r="AU463" s="6">
        <v>1789.3236457909188</v>
      </c>
      <c r="AV463" s="6">
        <v>7749.687611473646</v>
      </c>
      <c r="AW463" s="6">
        <v>3664.9567780701545</v>
      </c>
      <c r="AX463" s="27">
        <v>4.0491231780821915</v>
      </c>
      <c r="AY463" s="27">
        <v>4.6038597945205471</v>
      </c>
      <c r="AZ463">
        <v>262</v>
      </c>
      <c r="BA463" s="9">
        <v>9</v>
      </c>
      <c r="BB463" s="4">
        <v>114</v>
      </c>
      <c r="BC463" s="9">
        <v>8</v>
      </c>
      <c r="BD463" s="9">
        <v>6</v>
      </c>
      <c r="BE463" s="4">
        <v>148</v>
      </c>
      <c r="BF463" s="9">
        <v>9</v>
      </c>
      <c r="BG463" s="9">
        <v>14</v>
      </c>
      <c r="BH463" s="24">
        <v>712.50607108291285</v>
      </c>
      <c r="BI463" s="24">
        <v>418.93765646481626</v>
      </c>
      <c r="BJ463" s="9">
        <v>11</v>
      </c>
      <c r="BK463" s="30">
        <v>34.17754410958905</v>
      </c>
      <c r="BL463" s="15">
        <v>4.2597190136986303</v>
      </c>
      <c r="BM463" s="15">
        <v>7083.1446156576021</v>
      </c>
      <c r="BN463" s="36">
        <v>121</v>
      </c>
      <c r="BO463" s="9">
        <v>0</v>
      </c>
      <c r="BP463" s="20">
        <v>1.6115221429068705</v>
      </c>
      <c r="BQ463" s="20">
        <v>94.335904045816534</v>
      </c>
    </row>
    <row r="464" spans="1:69" x14ac:dyDescent="0.25">
      <c r="A464" s="43">
        <v>40720</v>
      </c>
      <c r="B464" s="17">
        <v>2011</v>
      </c>
      <c r="C464" s="4">
        <v>6</v>
      </c>
      <c r="D464" s="4">
        <v>1</v>
      </c>
      <c r="E464" s="5">
        <v>0.72</v>
      </c>
      <c r="F464" s="5">
        <v>0.68695652173913047</v>
      </c>
      <c r="G464" s="10">
        <v>0.90136986301369559</v>
      </c>
      <c r="H464" s="17">
        <v>126</v>
      </c>
      <c r="I464" s="9">
        <v>200</v>
      </c>
      <c r="J464" s="14">
        <v>1.5873015873015872</v>
      </c>
      <c r="K464" s="5">
        <v>0.44444444444444442</v>
      </c>
      <c r="L464" s="21">
        <v>94.436543591593633</v>
      </c>
      <c r="M464" s="9">
        <v>35</v>
      </c>
      <c r="N464" s="9">
        <v>45</v>
      </c>
      <c r="O464" s="9">
        <v>18</v>
      </c>
      <c r="P464" s="9">
        <v>51</v>
      </c>
      <c r="Q464" s="20">
        <v>36.552013150684928</v>
      </c>
      <c r="R464" s="20">
        <v>45.656862684931497</v>
      </c>
      <c r="S464" s="20">
        <v>18.537092383561639</v>
      </c>
      <c r="T464" s="6">
        <v>11899.004492540798</v>
      </c>
      <c r="U464" s="6">
        <v>1362.7550657867778</v>
      </c>
      <c r="V464" s="6">
        <v>2130.506761743552</v>
      </c>
      <c r="W464" s="6">
        <v>2875.5432935013696</v>
      </c>
      <c r="X464" s="6">
        <v>1058.5296183359428</v>
      </c>
      <c r="Y464" s="6">
        <v>7197.1798847467107</v>
      </c>
      <c r="Z464" s="6">
        <v>2924.1610520547943</v>
      </c>
      <c r="AA464" s="6">
        <v>821.823528328767</v>
      </c>
      <c r="AB464" s="6">
        <v>945.39171156164366</v>
      </c>
      <c r="AC464" s="6">
        <v>1276.7429910175661</v>
      </c>
      <c r="AD464" s="6">
        <v>995.56425864745995</v>
      </c>
      <c r="AE464" s="6">
        <v>396.48070822617609</v>
      </c>
      <c r="AF464" s="6">
        <v>2022.5883340540033</v>
      </c>
      <c r="AG464" s="6">
        <v>367.81447561643836</v>
      </c>
      <c r="AH464" s="6">
        <v>1302.7810893150684</v>
      </c>
      <c r="AI464" s="6">
        <v>2328.6018136986299</v>
      </c>
      <c r="AJ464" s="6">
        <v>977.70418849315047</v>
      </c>
      <c r="AK464" s="6">
        <v>1417.2764597476253</v>
      </c>
      <c r="AL464" s="6">
        <v>1200.0145432436261</v>
      </c>
      <c r="AM464" s="6">
        <v>388.05006721530981</v>
      </c>
      <c r="AN464" s="6">
        <v>1971.5604969167262</v>
      </c>
      <c r="AO464" s="6">
        <v>22930.03741739607</v>
      </c>
      <c r="AP464" s="6">
        <v>11738.708701678626</v>
      </c>
      <c r="AQ464" s="6">
        <v>11191.328715717442</v>
      </c>
      <c r="AR464" s="6">
        <v>2633.2211752568546</v>
      </c>
      <c r="AS464" s="6">
        <v>1679.5926473992649</v>
      </c>
      <c r="AT464" s="6">
        <v>1759.2407131037203</v>
      </c>
      <c r="AU464" s="6">
        <v>1807.1539478479572</v>
      </c>
      <c r="AV464" s="6">
        <v>7879.2084836077975</v>
      </c>
      <c r="AW464" s="6">
        <v>3312.1202321096462</v>
      </c>
      <c r="AX464" s="27">
        <v>3.9678826520547936</v>
      </c>
      <c r="AY464" s="27">
        <v>4.458453821917808</v>
      </c>
      <c r="AZ464">
        <v>275</v>
      </c>
      <c r="BA464" s="9">
        <v>10</v>
      </c>
      <c r="BB464" s="4">
        <v>126</v>
      </c>
      <c r="BC464" s="9">
        <v>9</v>
      </c>
      <c r="BD464" s="9">
        <v>7</v>
      </c>
      <c r="BE464" s="4">
        <v>149</v>
      </c>
      <c r="BF464" s="9">
        <v>9</v>
      </c>
      <c r="BG464" s="9">
        <v>16</v>
      </c>
      <c r="BH464" s="24">
        <v>770.1053553753477</v>
      </c>
      <c r="BI464" s="24">
        <v>447.78321441127548</v>
      </c>
      <c r="BJ464" s="9">
        <v>14</v>
      </c>
      <c r="BK464" s="30">
        <v>33.239717095890413</v>
      </c>
      <c r="BL464" s="15">
        <v>4.4290943879452049</v>
      </c>
      <c r="BM464" s="15">
        <v>7177.6990355979397</v>
      </c>
      <c r="BN464" s="36">
        <v>121</v>
      </c>
      <c r="BO464" s="9">
        <v>0</v>
      </c>
      <c r="BP464" s="20">
        <v>1.5591805480020584</v>
      </c>
      <c r="BQ464" s="20">
        <v>92.490319964606954</v>
      </c>
    </row>
    <row r="465" spans="1:69" x14ac:dyDescent="0.25">
      <c r="A465" s="43">
        <v>40719</v>
      </c>
      <c r="B465" s="17">
        <v>2011</v>
      </c>
      <c r="C465" s="4">
        <v>6</v>
      </c>
      <c r="D465" s="4">
        <v>7</v>
      </c>
      <c r="E465" s="5">
        <v>0.72</v>
      </c>
      <c r="F465" s="5">
        <v>0.9565217391304347</v>
      </c>
      <c r="G465" s="10">
        <v>0.89863013698629834</v>
      </c>
      <c r="H465" s="17">
        <v>170</v>
      </c>
      <c r="I465" s="9">
        <v>265</v>
      </c>
      <c r="J465" s="14">
        <v>1.5588235294117647</v>
      </c>
      <c r="K465" s="5">
        <v>0.58888888888888891</v>
      </c>
      <c r="L465" s="21">
        <v>95.954669515047456</v>
      </c>
      <c r="M465" s="9">
        <v>48</v>
      </c>
      <c r="N465" s="9">
        <v>59</v>
      </c>
      <c r="O465" s="9">
        <v>23</v>
      </c>
      <c r="P465" s="9">
        <v>71</v>
      </c>
      <c r="Q465" s="20">
        <v>36.242494605044158</v>
      </c>
      <c r="R465" s="20">
        <v>50.205219682191775</v>
      </c>
      <c r="S465" s="20">
        <v>16.860117650009645</v>
      </c>
      <c r="T465" s="6">
        <v>16312.293817558068</v>
      </c>
      <c r="U465" s="6">
        <v>1850.4817446575341</v>
      </c>
      <c r="V465" s="6">
        <v>3010.7732336859558</v>
      </c>
      <c r="W465" s="6">
        <v>2912.3223236383556</v>
      </c>
      <c r="X465" s="6">
        <v>1428.1510017539965</v>
      </c>
      <c r="Y465" s="6">
        <v>10811.529003137292</v>
      </c>
      <c r="Z465" s="6">
        <v>3877.9469227397249</v>
      </c>
      <c r="AA465" s="6">
        <v>1154.7200526904107</v>
      </c>
      <c r="AB465" s="6">
        <v>1197.0683531506847</v>
      </c>
      <c r="AC465" s="6">
        <v>1887.5655999086034</v>
      </c>
      <c r="AD465" s="6">
        <v>997.61508187997242</v>
      </c>
      <c r="AE465" s="6">
        <v>527.15204837737849</v>
      </c>
      <c r="AF465" s="6">
        <v>2817.4025984148666</v>
      </c>
      <c r="AG465" s="6">
        <v>466.09554476712327</v>
      </c>
      <c r="AH465" s="6">
        <v>1809.6494711232874</v>
      </c>
      <c r="AI465" s="6">
        <v>2805.9000953424656</v>
      </c>
      <c r="AJ465" s="6">
        <v>1370.4311934246575</v>
      </c>
      <c r="AK465" s="6">
        <v>1860.6457176856482</v>
      </c>
      <c r="AL465" s="6">
        <v>1185.8328044335485</v>
      </c>
      <c r="AM465" s="6">
        <v>578.89023802249676</v>
      </c>
      <c r="AN465" s="6">
        <v>2826.7075445158403</v>
      </c>
      <c r="AO465" s="6">
        <v>30844.587195453954</v>
      </c>
      <c r="AP465" s="6">
        <v>14388.948049385956</v>
      </c>
      <c r="AQ465" s="6">
        <v>16455.639146067999</v>
      </c>
      <c r="AR465" s="6">
        <v>2776.320262030762</v>
      </c>
      <c r="AS465" s="6">
        <v>2161.6628615774698</v>
      </c>
      <c r="AT465" s="6">
        <v>1902.3755312467929</v>
      </c>
      <c r="AU465" s="6">
        <v>2056.9018271514124</v>
      </c>
      <c r="AV465" s="6">
        <v>8897.2604820064371</v>
      </c>
      <c r="AW465" s="6">
        <v>7558.3786640615617</v>
      </c>
      <c r="AX465" s="27">
        <v>4.2179544986301369</v>
      </c>
      <c r="AY465" s="27">
        <v>4.220738630136986</v>
      </c>
      <c r="AZ465">
        <v>371</v>
      </c>
      <c r="BA465" s="9">
        <v>13</v>
      </c>
      <c r="BB465" s="4">
        <v>170</v>
      </c>
      <c r="BC465" s="9">
        <v>13</v>
      </c>
      <c r="BD465" s="9">
        <v>8</v>
      </c>
      <c r="BE465" s="4">
        <v>201</v>
      </c>
      <c r="BF465" s="9">
        <v>14</v>
      </c>
      <c r="BG465" s="9">
        <v>21</v>
      </c>
      <c r="BH465" s="24">
        <v>908.09516318026169</v>
      </c>
      <c r="BI465" s="24">
        <v>594.18729132242981</v>
      </c>
      <c r="BJ465" s="9">
        <v>19</v>
      </c>
      <c r="BK465" s="30">
        <v>32.133421369863015</v>
      </c>
      <c r="BL465" s="15">
        <v>4.2203246049315073</v>
      </c>
      <c r="BM465" s="15">
        <v>7316.8264195764859</v>
      </c>
      <c r="BN465" s="36">
        <v>119</v>
      </c>
      <c r="BO465" s="9">
        <v>0</v>
      </c>
      <c r="BP465" s="20">
        <v>2.2490131926650911</v>
      </c>
      <c r="BQ465" s="20">
        <v>138.28268189973107</v>
      </c>
    </row>
    <row r="466" spans="1:69" x14ac:dyDescent="0.25">
      <c r="A466" s="43">
        <v>40718</v>
      </c>
      <c r="B466" s="17">
        <v>2011</v>
      </c>
      <c r="C466" s="4">
        <v>6</v>
      </c>
      <c r="D466" s="4">
        <v>6</v>
      </c>
      <c r="E466" s="5">
        <v>0.72</v>
      </c>
      <c r="F466" s="5">
        <v>1</v>
      </c>
      <c r="G466" s="10">
        <v>0.8958904109589011</v>
      </c>
      <c r="H466" s="17">
        <v>179</v>
      </c>
      <c r="I466" s="9">
        <v>274</v>
      </c>
      <c r="J466" s="14">
        <v>1.5307262569832403</v>
      </c>
      <c r="K466" s="5">
        <v>0.60888888888888892</v>
      </c>
      <c r="L466" s="21">
        <v>95.562179462768796</v>
      </c>
      <c r="M466" s="9">
        <v>51</v>
      </c>
      <c r="N466" s="9">
        <v>61</v>
      </c>
      <c r="O466" s="9">
        <v>25</v>
      </c>
      <c r="P466" s="9">
        <v>75</v>
      </c>
      <c r="Q466" s="20">
        <v>35.654756712328755</v>
      </c>
      <c r="R466" s="20">
        <v>47.329422531682184</v>
      </c>
      <c r="S466" s="20">
        <v>18.081878816613692</v>
      </c>
      <c r="T466" s="6">
        <v>17105.630123835614</v>
      </c>
      <c r="U466" s="6">
        <v>1936.2967890410953</v>
      </c>
      <c r="V466" s="6">
        <v>3089.2689138673977</v>
      </c>
      <c r="W466" s="6">
        <v>2898.0570527999994</v>
      </c>
      <c r="X466" s="6">
        <v>1520.8928845150685</v>
      </c>
      <c r="Y466" s="6">
        <v>11533.708061694244</v>
      </c>
      <c r="Z466" s="6">
        <v>3993.3327517808207</v>
      </c>
      <c r="AA466" s="6">
        <v>1183.2355632920546</v>
      </c>
      <c r="AB466" s="6">
        <v>1356.1409112460269</v>
      </c>
      <c r="AC466" s="6">
        <v>1896.298434889545</v>
      </c>
      <c r="AD466" s="6">
        <v>1073.5224619438402</v>
      </c>
      <c r="AE466" s="6">
        <v>580.5794589756415</v>
      </c>
      <c r="AF466" s="6">
        <v>2982.3088705098753</v>
      </c>
      <c r="AG466" s="6">
        <v>508.82150870136985</v>
      </c>
      <c r="AH466" s="6">
        <v>1791.7273477260276</v>
      </c>
      <c r="AI466" s="6">
        <v>3019.7151220273968</v>
      </c>
      <c r="AJ466" s="6">
        <v>1341.8960376986299</v>
      </c>
      <c r="AK466" s="6">
        <v>1964.8584680955262</v>
      </c>
      <c r="AL466" s="6">
        <v>1147.3689215456391</v>
      </c>
      <c r="AM466" s="6">
        <v>564.32376499492682</v>
      </c>
      <c r="AN466" s="6">
        <v>2985.6088615173312</v>
      </c>
      <c r="AO466" s="6">
        <v>32236.796155349035</v>
      </c>
      <c r="AP466" s="6">
        <v>14735.170361627583</v>
      </c>
      <c r="AQ466" s="6">
        <v>17501.62579372145</v>
      </c>
      <c r="AR466" s="6">
        <v>2772.4288950961381</v>
      </c>
      <c r="AS466" s="6">
        <v>2198.2737408966177</v>
      </c>
      <c r="AT466" s="6">
        <v>1972.9734786745194</v>
      </c>
      <c r="AU466" s="6">
        <v>2062.401892259682</v>
      </c>
      <c r="AV466" s="6">
        <v>9006.0780069269567</v>
      </c>
      <c r="AW466" s="6">
        <v>8495.5477867944974</v>
      </c>
      <c r="AX466" s="27">
        <v>4.1932697424657528</v>
      </c>
      <c r="AY466" s="27">
        <v>4.1852854246575344</v>
      </c>
      <c r="AZ466">
        <v>391</v>
      </c>
      <c r="BA466" s="9">
        <v>15</v>
      </c>
      <c r="BB466" s="4">
        <v>179</v>
      </c>
      <c r="BC466" s="9">
        <v>12</v>
      </c>
      <c r="BD466" s="9">
        <v>9</v>
      </c>
      <c r="BE466" s="4">
        <v>212</v>
      </c>
      <c r="BF466" s="9">
        <v>14</v>
      </c>
      <c r="BG466" s="9">
        <v>20</v>
      </c>
      <c r="BH466" s="24">
        <v>880.85249092084791</v>
      </c>
      <c r="BI466" s="24">
        <v>569.40383064861749</v>
      </c>
      <c r="BJ466" s="9">
        <v>17</v>
      </c>
      <c r="BK466" s="30">
        <v>32.339269219178092</v>
      </c>
      <c r="BL466" s="15">
        <v>4.4809610115068494</v>
      </c>
      <c r="BM466" s="15">
        <v>7336.8915523663891</v>
      </c>
      <c r="BN466" s="36">
        <v>119</v>
      </c>
      <c r="BO466" s="9">
        <v>0</v>
      </c>
      <c r="BP466" s="20">
        <v>2.3854278980144663</v>
      </c>
      <c r="BQ466" s="20">
        <v>147.07248566152478</v>
      </c>
    </row>
    <row r="467" spans="1:69" x14ac:dyDescent="0.25">
      <c r="A467" s="43">
        <v>40717</v>
      </c>
      <c r="B467" s="17">
        <v>2011</v>
      </c>
      <c r="C467" s="4">
        <v>6</v>
      </c>
      <c r="D467" s="4">
        <v>5</v>
      </c>
      <c r="E467" s="5">
        <v>0.72</v>
      </c>
      <c r="F467" s="5">
        <v>0.84347826086956512</v>
      </c>
      <c r="G467" s="10">
        <v>0.89315068493150385</v>
      </c>
      <c r="H467" s="17">
        <v>153</v>
      </c>
      <c r="I467" s="9">
        <v>243</v>
      </c>
      <c r="J467" s="14">
        <v>1.588235294117647</v>
      </c>
      <c r="K467" s="5">
        <v>0.54</v>
      </c>
      <c r="L467" s="21">
        <v>93.316430576743841</v>
      </c>
      <c r="M467" s="9">
        <v>45</v>
      </c>
      <c r="N467" s="9">
        <v>52</v>
      </c>
      <c r="O467" s="9">
        <v>20</v>
      </c>
      <c r="P467" s="9">
        <v>68</v>
      </c>
      <c r="Q467" s="20">
        <v>37.596534466883206</v>
      </c>
      <c r="R467" s="20">
        <v>54.442467374794511</v>
      </c>
      <c r="S467" s="20">
        <v>17.277300599178076</v>
      </c>
      <c r="T467" s="6">
        <v>14277.413878241809</v>
      </c>
      <c r="U467" s="6">
        <v>1731.9804207266222</v>
      </c>
      <c r="V467" s="6">
        <v>2569.4816653402258</v>
      </c>
      <c r="W467" s="6">
        <v>2906.4773293150679</v>
      </c>
      <c r="X467" s="6">
        <v>1267.2395515480735</v>
      </c>
      <c r="Y467" s="6">
        <v>9266.1957527650648</v>
      </c>
      <c r="Z467" s="6">
        <v>3646.863843287671</v>
      </c>
      <c r="AA467" s="6">
        <v>1088.8493474958902</v>
      </c>
      <c r="AB467" s="6">
        <v>1174.8564407441092</v>
      </c>
      <c r="AC467" s="6">
        <v>1577.3238346290598</v>
      </c>
      <c r="AD467" s="6">
        <v>1055.8069586281492</v>
      </c>
      <c r="AE467" s="6">
        <v>460.09505901026876</v>
      </c>
      <c r="AF467" s="6">
        <v>2817.3437792601922</v>
      </c>
      <c r="AG467" s="6">
        <v>436.52781241643834</v>
      </c>
      <c r="AH467" s="6">
        <v>1604.8551925479451</v>
      </c>
      <c r="AI467" s="6">
        <v>2750.8113961643835</v>
      </c>
      <c r="AJ467" s="6">
        <v>1195.9901299726025</v>
      </c>
      <c r="AK467" s="6">
        <v>1652.3344195703824</v>
      </c>
      <c r="AL467" s="6">
        <v>1206.0560911672023</v>
      </c>
      <c r="AM467" s="6">
        <v>497.68673840654878</v>
      </c>
      <c r="AN467" s="6">
        <v>2632.1072819572364</v>
      </c>
      <c r="AO467" s="6">
        <v>27908.14846159747</v>
      </c>
      <c r="AP467" s="6">
        <v>13192.501647614978</v>
      </c>
      <c r="AQ467" s="6">
        <v>14715.646813982494</v>
      </c>
      <c r="AR467" s="6">
        <v>2717.940368964883</v>
      </c>
      <c r="AS467" s="6">
        <v>1933.2487469414311</v>
      </c>
      <c r="AT467" s="6">
        <v>1829.9311328922577</v>
      </c>
      <c r="AU467" s="6">
        <v>1939.3763371133098</v>
      </c>
      <c r="AV467" s="6">
        <v>8420.496585911882</v>
      </c>
      <c r="AW467" s="6">
        <v>6295.15022807061</v>
      </c>
      <c r="AX467" s="27">
        <v>3.9019942356164377</v>
      </c>
      <c r="AY467" s="27">
        <v>4.5278941095890408</v>
      </c>
      <c r="AZ467">
        <v>338</v>
      </c>
      <c r="BA467" s="9">
        <v>12</v>
      </c>
      <c r="BB467" s="4">
        <v>153</v>
      </c>
      <c r="BC467" s="9">
        <v>11</v>
      </c>
      <c r="BD467" s="9">
        <v>8</v>
      </c>
      <c r="BE467" s="4">
        <v>185</v>
      </c>
      <c r="BF467" s="9">
        <v>11</v>
      </c>
      <c r="BG467" s="9">
        <v>19</v>
      </c>
      <c r="BH467" s="24">
        <v>837.39066913636577</v>
      </c>
      <c r="BI467" s="24">
        <v>501.60419225959106</v>
      </c>
      <c r="BJ467" s="9">
        <v>17</v>
      </c>
      <c r="BK467" s="30">
        <v>32.141296849315069</v>
      </c>
      <c r="BL467" s="15">
        <v>4.3808552679452051</v>
      </c>
      <c r="BM467" s="15">
        <v>7342.6926742823252</v>
      </c>
      <c r="BN467" s="36">
        <v>119</v>
      </c>
      <c r="BO467" s="9">
        <v>0</v>
      </c>
      <c r="BP467" s="20">
        <v>2.0041213035544621</v>
      </c>
      <c r="BQ467" s="20">
        <v>123.66089759649154</v>
      </c>
    </row>
    <row r="468" spans="1:69" x14ac:dyDescent="0.25">
      <c r="A468" s="43">
        <v>40716</v>
      </c>
      <c r="B468" s="17">
        <v>2011</v>
      </c>
      <c r="C468" s="4">
        <v>6</v>
      </c>
      <c r="D468" s="4">
        <v>4</v>
      </c>
      <c r="E468" s="5">
        <v>0.72</v>
      </c>
      <c r="F468" s="5">
        <v>0.79130434782608694</v>
      </c>
      <c r="G468" s="10">
        <v>0.8904109589041066</v>
      </c>
      <c r="H468" s="17">
        <v>139</v>
      </c>
      <c r="I468" s="9">
        <v>238</v>
      </c>
      <c r="J468" s="14">
        <v>1.7122302158273381</v>
      </c>
      <c r="K468" s="5">
        <v>0.52888888888888885</v>
      </c>
      <c r="L468" s="21">
        <v>98.676975719531583</v>
      </c>
      <c r="M468" s="9">
        <v>42</v>
      </c>
      <c r="N468" s="9">
        <v>50</v>
      </c>
      <c r="O468" s="9">
        <v>22</v>
      </c>
      <c r="P468" s="9">
        <v>62</v>
      </c>
      <c r="Q468" s="20">
        <v>36.719671947587855</v>
      </c>
      <c r="R468" s="20">
        <v>44.387991123287662</v>
      </c>
      <c r="S468" s="20">
        <v>18.557430442775072</v>
      </c>
      <c r="T468" s="6">
        <v>13716.099625014889</v>
      </c>
      <c r="U468" s="6">
        <v>1496.2110518165573</v>
      </c>
      <c r="V468" s="6">
        <v>2366.7952233205478</v>
      </c>
      <c r="W468" s="6">
        <v>2702.2343720547947</v>
      </c>
      <c r="X468" s="6">
        <v>1238.9765285889221</v>
      </c>
      <c r="Y468" s="6">
        <v>8904.3045528671828</v>
      </c>
      <c r="Z468" s="6">
        <v>3378.2098191780824</v>
      </c>
      <c r="AA468" s="6">
        <v>976.53580471232863</v>
      </c>
      <c r="AB468" s="6">
        <v>1150.5606874520545</v>
      </c>
      <c r="AC468" s="6">
        <v>1472.3628933797315</v>
      </c>
      <c r="AD468" s="6">
        <v>1068.2575236342093</v>
      </c>
      <c r="AE468" s="6">
        <v>449.57428318971751</v>
      </c>
      <c r="AF468" s="6">
        <v>2515.1116111388069</v>
      </c>
      <c r="AG468" s="6">
        <v>436.89845835616438</v>
      </c>
      <c r="AH468" s="6">
        <v>1562.3243309589041</v>
      </c>
      <c r="AI468" s="6">
        <v>2622.8217821917806</v>
      </c>
      <c r="AJ468" s="6">
        <v>1173.6235134246574</v>
      </c>
      <c r="AK468" s="6">
        <v>1556.3388242669159</v>
      </c>
      <c r="AL468" s="6">
        <v>1115.5839885082582</v>
      </c>
      <c r="AM468" s="6">
        <v>484.47929619694003</v>
      </c>
      <c r="AN468" s="6">
        <v>2639.2659759593917</v>
      </c>
      <c r="AO468" s="6">
        <v>26513.285073105417</v>
      </c>
      <c r="AP468" s="6">
        <v>12454.602933140037</v>
      </c>
      <c r="AQ468" s="6">
        <v>14058.682139965382</v>
      </c>
      <c r="AR468" s="6">
        <v>2704.7369342701363</v>
      </c>
      <c r="AS468" s="6">
        <v>1913.5062969939577</v>
      </c>
      <c r="AT468" s="6">
        <v>1830.5133841974475</v>
      </c>
      <c r="AU468" s="6">
        <v>1947.8306046045814</v>
      </c>
      <c r="AV468" s="6">
        <v>8396.5872200661233</v>
      </c>
      <c r="AW468" s="6">
        <v>5662.0949198992566</v>
      </c>
      <c r="AX468" s="27">
        <v>4.1964213698630131</v>
      </c>
      <c r="AY468" s="27">
        <v>4.4001148972602735</v>
      </c>
      <c r="AZ468">
        <v>315</v>
      </c>
      <c r="BA468" s="9">
        <v>12</v>
      </c>
      <c r="BB468" s="4">
        <v>139</v>
      </c>
      <c r="BC468" s="9">
        <v>10</v>
      </c>
      <c r="BD468" s="9">
        <v>7</v>
      </c>
      <c r="BE468" s="4">
        <v>176</v>
      </c>
      <c r="BF468" s="9">
        <v>11</v>
      </c>
      <c r="BG468" s="9">
        <v>17</v>
      </c>
      <c r="BH468" s="24">
        <v>771.48276336253605</v>
      </c>
      <c r="BI468" s="24">
        <v>475.71279321421838</v>
      </c>
      <c r="BJ468" s="9">
        <v>15</v>
      </c>
      <c r="BK468" s="30">
        <v>34.4677698630137</v>
      </c>
      <c r="BL468" s="15">
        <v>4.3155235890410957</v>
      </c>
      <c r="BM468" s="15">
        <v>7049.8654316133707</v>
      </c>
      <c r="BN468" s="36">
        <v>119</v>
      </c>
      <c r="BO468" s="9">
        <v>1</v>
      </c>
      <c r="BP468" s="20">
        <v>1.9941773749216138</v>
      </c>
      <c r="BQ468" s="20">
        <v>118.14018605012926</v>
      </c>
    </row>
    <row r="469" spans="1:69" x14ac:dyDescent="0.25">
      <c r="A469" s="43">
        <v>40715</v>
      </c>
      <c r="B469" s="17">
        <v>2011</v>
      </c>
      <c r="C469" s="4">
        <v>6</v>
      </c>
      <c r="D469" s="4">
        <v>3</v>
      </c>
      <c r="E469" s="5">
        <v>0.72</v>
      </c>
      <c r="F469" s="5">
        <v>0.65217391304347827</v>
      </c>
      <c r="G469" s="10">
        <v>0.88767123287670935</v>
      </c>
      <c r="H469" s="17">
        <v>120</v>
      </c>
      <c r="I469" s="9">
        <v>195</v>
      </c>
      <c r="J469" s="14">
        <v>1.625</v>
      </c>
      <c r="K469" s="5">
        <v>0.43333333333333335</v>
      </c>
      <c r="L469" s="21">
        <v>99.981277236450239</v>
      </c>
      <c r="M469" s="9">
        <v>33</v>
      </c>
      <c r="N469" s="9">
        <v>41</v>
      </c>
      <c r="O469" s="9">
        <v>16</v>
      </c>
      <c r="P469" s="9">
        <v>51</v>
      </c>
      <c r="Q469" s="20">
        <v>38.660228419104023</v>
      </c>
      <c r="R469" s="20">
        <v>54.180960786986276</v>
      </c>
      <c r="S469" s="20">
        <v>17.7733360109589</v>
      </c>
      <c r="T469" s="6">
        <v>11997.753268374028</v>
      </c>
      <c r="U469" s="6">
        <v>1221.5037484216796</v>
      </c>
      <c r="V469" s="6">
        <v>2089.1972808042883</v>
      </c>
      <c r="W469" s="6">
        <v>2841.089225819178</v>
      </c>
      <c r="X469" s="6">
        <v>1044.3193824285884</v>
      </c>
      <c r="Y469" s="6">
        <v>7244.651127743653</v>
      </c>
      <c r="Z469" s="6">
        <v>2860.8569030136978</v>
      </c>
      <c r="AA469" s="6">
        <v>866.89537259178041</v>
      </c>
      <c r="AB469" s="6">
        <v>906.44013655890387</v>
      </c>
      <c r="AC469" s="6">
        <v>1262.6071668795605</v>
      </c>
      <c r="AD469" s="6">
        <v>1020.3791184457814</v>
      </c>
      <c r="AE469" s="6">
        <v>376.447285213535</v>
      </c>
      <c r="AF469" s="6">
        <v>1974.7588416255057</v>
      </c>
      <c r="AG469" s="6">
        <v>362.49541347945211</v>
      </c>
      <c r="AH469" s="6">
        <v>1296.6092238904112</v>
      </c>
      <c r="AI469" s="6">
        <v>2174.8607506849316</v>
      </c>
      <c r="AJ469" s="6">
        <v>1009.942256219178</v>
      </c>
      <c r="AK469" s="6">
        <v>1228.8706640359758</v>
      </c>
      <c r="AL469" s="6">
        <v>1140.7325810015968</v>
      </c>
      <c r="AM469" s="6">
        <v>383.30225892130932</v>
      </c>
      <c r="AN469" s="6">
        <v>2091.0021403150913</v>
      </c>
      <c r="AO469" s="6">
        <v>22697.357073234067</v>
      </c>
      <c r="AP469" s="6">
        <v>11386.944963549813</v>
      </c>
      <c r="AQ469" s="6">
        <v>11310.41210968425</v>
      </c>
      <c r="AR469" s="6">
        <v>2635.5997760814153</v>
      </c>
      <c r="AS469" s="6">
        <v>1627.7995403856999</v>
      </c>
      <c r="AT469" s="6">
        <v>1701.5200353667824</v>
      </c>
      <c r="AU469" s="6">
        <v>1802.6721567590121</v>
      </c>
      <c r="AV469" s="6">
        <v>7767.59150859291</v>
      </c>
      <c r="AW469" s="6">
        <v>3542.8206010913436</v>
      </c>
      <c r="AX469" s="27">
        <v>4.0950153863013687</v>
      </c>
      <c r="AY469" s="27">
        <v>4.527287397260273</v>
      </c>
      <c r="AZ469">
        <v>261</v>
      </c>
      <c r="BA469" s="9">
        <v>9</v>
      </c>
      <c r="BB469" s="4">
        <v>120</v>
      </c>
      <c r="BC469" s="9">
        <v>8</v>
      </c>
      <c r="BD469" s="9">
        <v>6</v>
      </c>
      <c r="BE469" s="4">
        <v>141</v>
      </c>
      <c r="BF469" s="9">
        <v>9</v>
      </c>
      <c r="BG469" s="9">
        <v>15</v>
      </c>
      <c r="BH469" s="24">
        <v>697.03735372273979</v>
      </c>
      <c r="BI469" s="24">
        <v>452.66954392151092</v>
      </c>
      <c r="BJ469" s="9">
        <v>13</v>
      </c>
      <c r="BK469" s="30">
        <v>33.596726684931511</v>
      </c>
      <c r="BL469" s="15">
        <v>4.1589342706849308</v>
      </c>
      <c r="BM469" s="15">
        <v>7110.6807461316876</v>
      </c>
      <c r="BN469" s="36">
        <v>119</v>
      </c>
      <c r="BO469" s="9">
        <v>0</v>
      </c>
      <c r="BP469" s="20">
        <v>1.5906229675460084</v>
      </c>
      <c r="BQ469" s="20">
        <v>95.045479913313031</v>
      </c>
    </row>
    <row r="470" spans="1:69" x14ac:dyDescent="0.25">
      <c r="A470" s="43">
        <v>40714</v>
      </c>
      <c r="B470" s="17">
        <v>2011</v>
      </c>
      <c r="C470" s="4">
        <v>6</v>
      </c>
      <c r="D470" s="4">
        <v>2</v>
      </c>
      <c r="E470" s="5">
        <v>0.72</v>
      </c>
      <c r="F470" s="5">
        <v>0.65217391304347827</v>
      </c>
      <c r="G470" s="10">
        <v>0.8849315068493121</v>
      </c>
      <c r="H470" s="17">
        <v>123</v>
      </c>
      <c r="I470" s="9">
        <v>186</v>
      </c>
      <c r="J470" s="14">
        <v>1.5121951219512195</v>
      </c>
      <c r="K470" s="5">
        <v>0.41333333333333333</v>
      </c>
      <c r="L470" s="21">
        <v>92.173772657940972</v>
      </c>
      <c r="M470" s="9">
        <v>32</v>
      </c>
      <c r="N470" s="9">
        <v>41</v>
      </c>
      <c r="O470" s="9">
        <v>17</v>
      </c>
      <c r="P470" s="9">
        <v>48</v>
      </c>
      <c r="Q470" s="20">
        <v>35.899747680990799</v>
      </c>
      <c r="R470" s="20">
        <v>46.759142022497976</v>
      </c>
      <c r="S470" s="20">
        <v>17.918606988493149</v>
      </c>
      <c r="T470" s="6">
        <v>11337.37403692674</v>
      </c>
      <c r="U470" s="6">
        <v>1250.6659740321618</v>
      </c>
      <c r="V470" s="6">
        <v>2101.3085892993449</v>
      </c>
      <c r="W470" s="6">
        <v>2750.2737514520545</v>
      </c>
      <c r="X470" s="6">
        <v>1041.3211939525909</v>
      </c>
      <c r="Y470" s="6">
        <v>6695.1364762549101</v>
      </c>
      <c r="Z470" s="6">
        <v>2620.6815807123285</v>
      </c>
      <c r="AA470" s="6">
        <v>794.90541438246555</v>
      </c>
      <c r="AB470" s="6">
        <v>860.0931354476711</v>
      </c>
      <c r="AC470" s="6">
        <v>1211.1124252374007</v>
      </c>
      <c r="AD470" s="6">
        <v>1044.2712123500212</v>
      </c>
      <c r="AE470" s="6">
        <v>376.82503143001315</v>
      </c>
      <c r="AF470" s="6">
        <v>1643.47146152503</v>
      </c>
      <c r="AG470" s="6">
        <v>328.18703957260277</v>
      </c>
      <c r="AH470" s="6">
        <v>1251.3307381479451</v>
      </c>
      <c r="AI470" s="6">
        <v>2132.2211866849311</v>
      </c>
      <c r="AJ470" s="6">
        <v>921.62946595068479</v>
      </c>
      <c r="AK470" s="6">
        <v>1264.7431816263138</v>
      </c>
      <c r="AL470" s="6">
        <v>1177.4231873256624</v>
      </c>
      <c r="AM470" s="6">
        <v>381.40559728946255</v>
      </c>
      <c r="AN470" s="6">
        <v>1809.796464114725</v>
      </c>
      <c r="AO470" s="6">
        <v>21497.088571857534</v>
      </c>
      <c r="AP470" s="6">
        <v>11348.684169962866</v>
      </c>
      <c r="AQ470" s="6">
        <v>10148.404401894664</v>
      </c>
      <c r="AR470" s="6">
        <v>2642.8580929171217</v>
      </c>
      <c r="AS470" s="6">
        <v>1660.8556437101975</v>
      </c>
      <c r="AT470" s="6">
        <v>1701.027270366568</v>
      </c>
      <c r="AU470" s="6">
        <v>1789.7323679251103</v>
      </c>
      <c r="AV470" s="6">
        <v>7794.4733749189973</v>
      </c>
      <c r="AW470" s="6">
        <v>2353.9310269756706</v>
      </c>
      <c r="AX470" s="27">
        <v>3.9088317369863006</v>
      </c>
      <c r="AY470" s="27">
        <v>4.6017012534246566</v>
      </c>
      <c r="AZ470">
        <v>261</v>
      </c>
      <c r="BA470" s="9">
        <v>9</v>
      </c>
      <c r="BB470" s="4">
        <v>123</v>
      </c>
      <c r="BC470" s="9">
        <v>9</v>
      </c>
      <c r="BD470" s="9">
        <v>6</v>
      </c>
      <c r="BE470" s="4">
        <v>138</v>
      </c>
      <c r="BF470" s="9">
        <v>8</v>
      </c>
      <c r="BG470" s="9">
        <v>12</v>
      </c>
      <c r="BH470" s="24">
        <v>718.64677252487695</v>
      </c>
      <c r="BI470" s="24">
        <v>381.47951724890356</v>
      </c>
      <c r="BJ470" s="9">
        <v>13</v>
      </c>
      <c r="BK470" s="30">
        <v>32.388787315068498</v>
      </c>
      <c r="BL470" s="15">
        <v>4.5281802893150678</v>
      </c>
      <c r="BM470" s="15">
        <v>7086.2546254614354</v>
      </c>
      <c r="BN470" s="36">
        <v>119</v>
      </c>
      <c r="BO470" s="9">
        <v>0</v>
      </c>
      <c r="BP470" s="20">
        <v>1.4321252817293213</v>
      </c>
      <c r="BQ470" s="20">
        <v>85.28070925961903</v>
      </c>
    </row>
    <row r="471" spans="1:69" x14ac:dyDescent="0.25">
      <c r="A471" s="43">
        <v>40713</v>
      </c>
      <c r="B471" s="17">
        <v>2011</v>
      </c>
      <c r="C471" s="4">
        <v>6</v>
      </c>
      <c r="D471" s="4">
        <v>1</v>
      </c>
      <c r="E471" s="5">
        <v>0.72</v>
      </c>
      <c r="F471" s="5">
        <v>0.68695652173913047</v>
      </c>
      <c r="G471" s="10">
        <v>0.88219178082191485</v>
      </c>
      <c r="H471" s="17">
        <v>121</v>
      </c>
      <c r="I471" s="9">
        <v>198</v>
      </c>
      <c r="J471" s="14">
        <v>1.6363636363636365</v>
      </c>
      <c r="K471" s="5">
        <v>0.44</v>
      </c>
      <c r="L471" s="21">
        <v>102.21111485841138</v>
      </c>
      <c r="M471" s="9">
        <v>35</v>
      </c>
      <c r="N471" s="9">
        <v>44</v>
      </c>
      <c r="O471" s="9">
        <v>17</v>
      </c>
      <c r="P471" s="9">
        <v>51</v>
      </c>
      <c r="Q471" s="20">
        <v>34.510462701577943</v>
      </c>
      <c r="R471" s="20">
        <v>52.216689783336015</v>
      </c>
      <c r="S471" s="20">
        <v>19.039188743013696</v>
      </c>
      <c r="T471" s="6">
        <v>12367.544897867776</v>
      </c>
      <c r="U471" s="6">
        <v>1337.3359459868966</v>
      </c>
      <c r="V471" s="6">
        <v>2188.0828538038354</v>
      </c>
      <c r="W471" s="6">
        <v>2860.7663819835616</v>
      </c>
      <c r="X471" s="6">
        <v>1063.997276639371</v>
      </c>
      <c r="Y471" s="6">
        <v>7592.0343314279053</v>
      </c>
      <c r="Z471" s="6">
        <v>2726.3265534246575</v>
      </c>
      <c r="AA471" s="6">
        <v>887.6837263167123</v>
      </c>
      <c r="AB471" s="6">
        <v>970.99862589369855</v>
      </c>
      <c r="AC471" s="6">
        <v>1342.9601122073066</v>
      </c>
      <c r="AD471" s="6">
        <v>1073.3622768761188</v>
      </c>
      <c r="AE471" s="6">
        <v>383.70009053139739</v>
      </c>
      <c r="AF471" s="6">
        <v>1784.9864260202455</v>
      </c>
      <c r="AG471" s="6">
        <v>351.48958915068494</v>
      </c>
      <c r="AH471" s="6">
        <v>1365.7742728767125</v>
      </c>
      <c r="AI471" s="6">
        <v>2192.8197087123285</v>
      </c>
      <c r="AJ471" s="6">
        <v>960.32290507397249</v>
      </c>
      <c r="AK471" s="6">
        <v>1365.9322501305182</v>
      </c>
      <c r="AL471" s="6">
        <v>1104.3531457362403</v>
      </c>
      <c r="AM471" s="6">
        <v>404.96693528644767</v>
      </c>
      <c r="AN471" s="6">
        <v>1995.1541446604924</v>
      </c>
      <c r="AO471" s="6">
        <v>23160.296225303438</v>
      </c>
      <c r="AP471" s="6">
        <v>11788.121323194797</v>
      </c>
      <c r="AQ471" s="6">
        <v>11372.174902108643</v>
      </c>
      <c r="AR471" s="6">
        <v>2651.5837920332492</v>
      </c>
      <c r="AS471" s="6">
        <v>1720.3535968421629</v>
      </c>
      <c r="AT471" s="6">
        <v>1712.459349539957</v>
      </c>
      <c r="AU471" s="6">
        <v>1808.7210831263189</v>
      </c>
      <c r="AV471" s="6">
        <v>7893.1178215416885</v>
      </c>
      <c r="AW471" s="6">
        <v>3479.0570805669531</v>
      </c>
      <c r="AX471" s="27">
        <v>4.1143367342465744</v>
      </c>
      <c r="AY471" s="27">
        <v>4.2190421917808205</v>
      </c>
      <c r="AZ471">
        <v>268</v>
      </c>
      <c r="BA471" s="9">
        <v>10</v>
      </c>
      <c r="BB471" s="4">
        <v>121</v>
      </c>
      <c r="BC471" s="9">
        <v>8</v>
      </c>
      <c r="BD471" s="9">
        <v>7</v>
      </c>
      <c r="BE471" s="4">
        <v>147</v>
      </c>
      <c r="BF471" s="9">
        <v>10</v>
      </c>
      <c r="BG471" s="9">
        <v>15</v>
      </c>
      <c r="BH471" s="24">
        <v>757.79088997026042</v>
      </c>
      <c r="BI471" s="24">
        <v>476.19429925422156</v>
      </c>
      <c r="BJ471" s="9">
        <v>13</v>
      </c>
      <c r="BK471" s="30">
        <v>33.167216849315075</v>
      </c>
      <c r="BL471" s="15">
        <v>4.4324315178082196</v>
      </c>
      <c r="BM471" s="15">
        <v>7159.7488382225201</v>
      </c>
      <c r="BN471" s="36">
        <v>119</v>
      </c>
      <c r="BO471" s="9">
        <v>0</v>
      </c>
      <c r="BP471" s="20">
        <v>1.588348300906586</v>
      </c>
      <c r="BQ471" s="20">
        <v>95.564494975702885</v>
      </c>
    </row>
    <row r="472" spans="1:69" x14ac:dyDescent="0.25">
      <c r="A472" s="43">
        <v>40712</v>
      </c>
      <c r="B472" s="17">
        <v>2011</v>
      </c>
      <c r="C472" s="4">
        <v>6</v>
      </c>
      <c r="D472" s="4">
        <v>7</v>
      </c>
      <c r="E472" s="5">
        <v>0.72</v>
      </c>
      <c r="F472" s="5">
        <v>0.9565217391304347</v>
      </c>
      <c r="G472" s="10">
        <v>0.8794520547945176</v>
      </c>
      <c r="H472" s="17">
        <v>175</v>
      </c>
      <c r="I472" s="9">
        <v>308</v>
      </c>
      <c r="J472" s="14">
        <v>1.76</v>
      </c>
      <c r="K472" s="5">
        <v>0.68444444444444441</v>
      </c>
      <c r="L472" s="21">
        <v>101.30398103360841</v>
      </c>
      <c r="M472" s="9">
        <v>54</v>
      </c>
      <c r="N472" s="9">
        <v>69</v>
      </c>
      <c r="O472" s="9">
        <v>29</v>
      </c>
      <c r="P472" s="9">
        <v>83</v>
      </c>
      <c r="Q472" s="20">
        <v>35.056280505178748</v>
      </c>
      <c r="R472" s="20">
        <v>43.877832076636736</v>
      </c>
      <c r="S472" s="20">
        <v>18.037486185522361</v>
      </c>
      <c r="T472" s="6">
        <v>17728.196680881472</v>
      </c>
      <c r="U472" s="6">
        <v>1919.8187738415716</v>
      </c>
      <c r="V472" s="6">
        <v>2811.297518831685</v>
      </c>
      <c r="W472" s="6">
        <v>2923.0546150356163</v>
      </c>
      <c r="X472" s="6">
        <v>1518.4758113856342</v>
      </c>
      <c r="Y472" s="6">
        <v>12395.18750947011</v>
      </c>
      <c r="Z472" s="6">
        <v>4311.9225021369857</v>
      </c>
      <c r="AA472" s="6">
        <v>1272.4571302224654</v>
      </c>
      <c r="AB472" s="6">
        <v>1497.111353398356</v>
      </c>
      <c r="AC472" s="6">
        <v>1814.2123659377464</v>
      </c>
      <c r="AD472" s="6">
        <v>1017.167611032556</v>
      </c>
      <c r="AE472" s="6">
        <v>563.53838913885056</v>
      </c>
      <c r="AF472" s="6">
        <v>3686.5726196486535</v>
      </c>
      <c r="AG472" s="6">
        <v>540.18240440547947</v>
      </c>
      <c r="AH472" s="6">
        <v>2043.4393494794522</v>
      </c>
      <c r="AI472" s="6">
        <v>3472.4805689863015</v>
      </c>
      <c r="AJ472" s="6">
        <v>1512.0423893917805</v>
      </c>
      <c r="AK472" s="6">
        <v>1894.403105369621</v>
      </c>
      <c r="AL472" s="6">
        <v>1182.6103894019645</v>
      </c>
      <c r="AM472" s="6">
        <v>535.38856168229188</v>
      </c>
      <c r="AN472" s="6">
        <v>3955.7426558091365</v>
      </c>
      <c r="AO472" s="6">
        <v>34297.651152743871</v>
      </c>
      <c r="AP472" s="6">
        <v>14260.148367815966</v>
      </c>
      <c r="AQ472" s="6">
        <v>20037.502784927899</v>
      </c>
      <c r="AR472" s="6">
        <v>2773.4547634662613</v>
      </c>
      <c r="AS472" s="6">
        <v>2172.7203367082866</v>
      </c>
      <c r="AT472" s="6">
        <v>1928.0529544873107</v>
      </c>
      <c r="AU472" s="6">
        <v>2045.6525539252684</v>
      </c>
      <c r="AV472" s="6">
        <v>8919.8806085871274</v>
      </c>
      <c r="AW472" s="6">
        <v>11117.622176340779</v>
      </c>
      <c r="AX472" s="27">
        <v>3.9564506301369855</v>
      </c>
      <c r="AY472" s="27">
        <v>4.4868264589041083</v>
      </c>
      <c r="AZ472">
        <v>410</v>
      </c>
      <c r="BA472" s="9">
        <v>15</v>
      </c>
      <c r="BB472" s="4">
        <v>175</v>
      </c>
      <c r="BC472" s="9">
        <v>14</v>
      </c>
      <c r="BD472" s="9">
        <v>10</v>
      </c>
      <c r="BE472" s="4">
        <v>235</v>
      </c>
      <c r="BF472" s="9">
        <v>16</v>
      </c>
      <c r="BG472" s="9">
        <v>23</v>
      </c>
      <c r="BH472" s="24">
        <v>994.67354677754554</v>
      </c>
      <c r="BI472" s="24">
        <v>563.41198416279565</v>
      </c>
      <c r="BJ472" s="9">
        <v>19</v>
      </c>
      <c r="BK472" s="30">
        <v>33.474366109589049</v>
      </c>
      <c r="BL472" s="15">
        <v>4.4713957380821912</v>
      </c>
      <c r="BM472" s="15">
        <v>7341.5964262431462</v>
      </c>
      <c r="BN472" s="36">
        <v>118</v>
      </c>
      <c r="BO472" s="9">
        <v>1</v>
      </c>
      <c r="BP472" s="20">
        <v>2.7293113951758752</v>
      </c>
      <c r="BQ472" s="20">
        <v>169.80934563498221</v>
      </c>
    </row>
    <row r="473" spans="1:69" x14ac:dyDescent="0.25">
      <c r="A473" s="43">
        <v>40711</v>
      </c>
      <c r="B473" s="17">
        <v>2011</v>
      </c>
      <c r="C473" s="4">
        <v>6</v>
      </c>
      <c r="D473" s="4">
        <v>6</v>
      </c>
      <c r="E473" s="5">
        <v>0.72</v>
      </c>
      <c r="F473" s="5">
        <v>1</v>
      </c>
      <c r="G473" s="10">
        <v>0.87671232876712035</v>
      </c>
      <c r="H473" s="17">
        <v>180</v>
      </c>
      <c r="I473" s="9">
        <v>316</v>
      </c>
      <c r="J473" s="14">
        <v>1.7555555555555555</v>
      </c>
      <c r="K473" s="5">
        <v>0.70222222222222219</v>
      </c>
      <c r="L473" s="21">
        <v>101.87477917808221</v>
      </c>
      <c r="M473" s="9">
        <v>56</v>
      </c>
      <c r="N473" s="9">
        <v>66</v>
      </c>
      <c r="O473" s="9">
        <v>29</v>
      </c>
      <c r="P473" s="9">
        <v>83</v>
      </c>
      <c r="Q473" s="20">
        <v>38.697511861666293</v>
      </c>
      <c r="R473" s="20">
        <v>45.853237288993853</v>
      </c>
      <c r="S473" s="20">
        <v>17.599632735963027</v>
      </c>
      <c r="T473" s="6">
        <v>18337.460252054796</v>
      </c>
      <c r="U473" s="6">
        <v>1959.9224547945198</v>
      </c>
      <c r="V473" s="6">
        <v>3228.483055167123</v>
      </c>
      <c r="W473" s="6">
        <v>2820.9044909589038</v>
      </c>
      <c r="X473" s="6">
        <v>1570.5452649205477</v>
      </c>
      <c r="Y473" s="6">
        <v>12677.449895802743</v>
      </c>
      <c r="Z473" s="6">
        <v>4721.0964471232874</v>
      </c>
      <c r="AA473" s="6">
        <v>1329.7438813808217</v>
      </c>
      <c r="AB473" s="6">
        <v>1460.7695170849313</v>
      </c>
      <c r="AC473" s="6">
        <v>1827.1172003765585</v>
      </c>
      <c r="AD473" s="6">
        <v>1056.6579206343165</v>
      </c>
      <c r="AE473" s="6">
        <v>558.00891662816241</v>
      </c>
      <c r="AF473" s="6">
        <v>4069.8258079500029</v>
      </c>
      <c r="AG473" s="6">
        <v>555.35606136986303</v>
      </c>
      <c r="AH473" s="6">
        <v>2073.5162985205479</v>
      </c>
      <c r="AI473" s="6">
        <v>3373.2284887671231</v>
      </c>
      <c r="AJ473" s="6">
        <v>1639.0715335890409</v>
      </c>
      <c r="AK473" s="6">
        <v>1960.8536719792457</v>
      </c>
      <c r="AL473" s="6">
        <v>1109.5752147353094</v>
      </c>
      <c r="AM473" s="6">
        <v>611.15308060844143</v>
      </c>
      <c r="AN473" s="6">
        <v>3959.590414923578</v>
      </c>
      <c r="AO473" s="6">
        <v>35450.16493468493</v>
      </c>
      <c r="AP473" s="6">
        <v>14743.298816008608</v>
      </c>
      <c r="AQ473" s="6">
        <v>20706.866118676327</v>
      </c>
      <c r="AR473" s="6">
        <v>2759.9466517922037</v>
      </c>
      <c r="AS473" s="6">
        <v>2144.1890825544479</v>
      </c>
      <c r="AT473" s="6">
        <v>1988.8546775378738</v>
      </c>
      <c r="AU473" s="6">
        <v>2100.1737031479142</v>
      </c>
      <c r="AV473" s="6">
        <v>8993.1641150324394</v>
      </c>
      <c r="AW473" s="6">
        <v>11713.702003643881</v>
      </c>
      <c r="AX473" s="27">
        <v>4.2305319452054793</v>
      </c>
      <c r="AY473" s="27">
        <v>4.4865257534246563</v>
      </c>
      <c r="AZ473">
        <v>414</v>
      </c>
      <c r="BA473" s="9">
        <v>15</v>
      </c>
      <c r="BB473" s="4">
        <v>180</v>
      </c>
      <c r="BC473" s="9">
        <v>14</v>
      </c>
      <c r="BD473" s="9">
        <v>10</v>
      </c>
      <c r="BE473" s="4">
        <v>234</v>
      </c>
      <c r="BF473" s="9">
        <v>16</v>
      </c>
      <c r="BG473" s="9">
        <v>24</v>
      </c>
      <c r="BH473" s="24">
        <v>1015.9910414728766</v>
      </c>
      <c r="BI473" s="24">
        <v>588.33915173316871</v>
      </c>
      <c r="BJ473" s="9">
        <v>20</v>
      </c>
      <c r="BK473" s="30">
        <v>35.196172602739729</v>
      </c>
      <c r="BL473" s="15">
        <v>4.1453573917808217</v>
      </c>
      <c r="BM473" s="15">
        <v>7195.0949477622926</v>
      </c>
      <c r="BN473" s="36">
        <v>118</v>
      </c>
      <c r="BO473" s="9">
        <v>0</v>
      </c>
      <c r="BP473" s="20">
        <v>2.8779142275413974</v>
      </c>
      <c r="BQ473" s="20">
        <v>175.48191625996887</v>
      </c>
    </row>
    <row r="474" spans="1:69" x14ac:dyDescent="0.25">
      <c r="A474" s="43">
        <v>40710</v>
      </c>
      <c r="B474" s="17">
        <v>2011</v>
      </c>
      <c r="C474" s="4">
        <v>6</v>
      </c>
      <c r="D474" s="4">
        <v>5</v>
      </c>
      <c r="E474" s="5">
        <v>0.72</v>
      </c>
      <c r="F474" s="5">
        <v>0.84347826086956512</v>
      </c>
      <c r="G474" s="10">
        <v>0.8739726027397231</v>
      </c>
      <c r="H474" s="17">
        <v>152</v>
      </c>
      <c r="I474" s="9">
        <v>225</v>
      </c>
      <c r="J474" s="14">
        <v>1.4802631578947369</v>
      </c>
      <c r="K474" s="5">
        <v>0.5</v>
      </c>
      <c r="L474" s="21">
        <v>93.484105300774232</v>
      </c>
      <c r="M474" s="9">
        <v>39</v>
      </c>
      <c r="N474" s="9">
        <v>48</v>
      </c>
      <c r="O474" s="9">
        <v>20</v>
      </c>
      <c r="P474" s="9">
        <v>59</v>
      </c>
      <c r="Q474" s="20">
        <v>36.048689277279166</v>
      </c>
      <c r="R474" s="20">
        <v>46.757114630136975</v>
      </c>
      <c r="S474" s="20">
        <v>18.134282407244019</v>
      </c>
      <c r="T474" s="6">
        <v>14209.584005717683</v>
      </c>
      <c r="U474" s="6">
        <v>1570.5354814627749</v>
      </c>
      <c r="V474" s="6">
        <v>2606.4239617976032</v>
      </c>
      <c r="W474" s="6">
        <v>2860.5102231452051</v>
      </c>
      <c r="X474" s="6">
        <v>1326.0526344605503</v>
      </c>
      <c r="Y474" s="6">
        <v>8987.1326677770994</v>
      </c>
      <c r="Z474" s="6">
        <v>3136.2359671232875</v>
      </c>
      <c r="AA474" s="6">
        <v>935.14229260273953</v>
      </c>
      <c r="AB474" s="6">
        <v>1069.9226620273971</v>
      </c>
      <c r="AC474" s="6">
        <v>1649.1154002529888</v>
      </c>
      <c r="AD474" s="6">
        <v>1005.667037173367</v>
      </c>
      <c r="AE474" s="6">
        <v>501.73880040895006</v>
      </c>
      <c r="AF474" s="6">
        <v>1984.7796839181176</v>
      </c>
      <c r="AG474" s="6">
        <v>417.92028780821914</v>
      </c>
      <c r="AH474" s="6">
        <v>1423.0786586301369</v>
      </c>
      <c r="AI474" s="6">
        <v>2389.2756965753424</v>
      </c>
      <c r="AJ474" s="6">
        <v>1087.5762147945204</v>
      </c>
      <c r="AK474" s="6">
        <v>1715.2463849614874</v>
      </c>
      <c r="AL474" s="6">
        <v>1193.5634115786727</v>
      </c>
      <c r="AM474" s="6">
        <v>474.60038659625417</v>
      </c>
      <c r="AN474" s="6">
        <v>1934.4406746718048</v>
      </c>
      <c r="AO474" s="6">
        <v>26239.271266742104</v>
      </c>
      <c r="AP474" s="6">
        <v>13332.918240375078</v>
      </c>
      <c r="AQ474" s="6">
        <v>12906.353026367022</v>
      </c>
      <c r="AR474" s="6">
        <v>2727.251224784814</v>
      </c>
      <c r="AS474" s="6">
        <v>1963.1483040779274</v>
      </c>
      <c r="AT474" s="6">
        <v>1821.1618340227683</v>
      </c>
      <c r="AU474" s="6">
        <v>1931.5516125708705</v>
      </c>
      <c r="AV474" s="6">
        <v>8443.1129754563808</v>
      </c>
      <c r="AW474" s="6">
        <v>4463.2400509106446</v>
      </c>
      <c r="AX474" s="27">
        <v>4.068630443835616</v>
      </c>
      <c r="AY474" s="27">
        <v>4.248951636986301</v>
      </c>
      <c r="AZ474">
        <v>318</v>
      </c>
      <c r="BA474" s="9">
        <v>12</v>
      </c>
      <c r="BB474" s="4">
        <v>152</v>
      </c>
      <c r="BC474" s="9">
        <v>11</v>
      </c>
      <c r="BD474" s="9">
        <v>8</v>
      </c>
      <c r="BE474" s="4">
        <v>166</v>
      </c>
      <c r="BF474" s="9">
        <v>12</v>
      </c>
      <c r="BG474" s="9">
        <v>16</v>
      </c>
      <c r="BH474" s="24">
        <v>849.12335242541985</v>
      </c>
      <c r="BI474" s="24">
        <v>532.4252690324613</v>
      </c>
      <c r="BJ474" s="9">
        <v>15</v>
      </c>
      <c r="BK474" s="30">
        <v>32.674131095890417</v>
      </c>
      <c r="BL474" s="15">
        <v>4.1365323309589037</v>
      </c>
      <c r="BM474" s="15">
        <v>7241.541651725096</v>
      </c>
      <c r="BN474" s="36">
        <v>118</v>
      </c>
      <c r="BO474" s="9">
        <v>0</v>
      </c>
      <c r="BP474" s="20">
        <v>1.7822659382608732</v>
      </c>
      <c r="BQ474" s="20">
        <v>109.37587310480527</v>
      </c>
    </row>
    <row r="475" spans="1:69" x14ac:dyDescent="0.25">
      <c r="A475" s="43">
        <v>40709</v>
      </c>
      <c r="B475" s="17">
        <v>2011</v>
      </c>
      <c r="C475" s="4">
        <v>6</v>
      </c>
      <c r="D475" s="4">
        <v>4</v>
      </c>
      <c r="E475" s="5">
        <v>0.72</v>
      </c>
      <c r="F475" s="5">
        <v>0.79130434782608694</v>
      </c>
      <c r="G475" s="10">
        <v>0.87123287671232585</v>
      </c>
      <c r="H475" s="17">
        <v>140</v>
      </c>
      <c r="I475" s="9">
        <v>232</v>
      </c>
      <c r="J475" s="14">
        <v>1.6571428571428573</v>
      </c>
      <c r="K475" s="5">
        <v>0.51555555555555554</v>
      </c>
      <c r="L475" s="21">
        <v>101.92613331173314</v>
      </c>
      <c r="M475" s="9">
        <v>43</v>
      </c>
      <c r="N475" s="9">
        <v>52</v>
      </c>
      <c r="O475" s="9">
        <v>20</v>
      </c>
      <c r="P475" s="9">
        <v>65</v>
      </c>
      <c r="Q475" s="20">
        <v>35.876286772602732</v>
      </c>
      <c r="R475" s="20">
        <v>47.958187384109571</v>
      </c>
      <c r="S475" s="20">
        <v>17.241910375182293</v>
      </c>
      <c r="T475" s="6">
        <v>14269.65866364264</v>
      </c>
      <c r="U475" s="6">
        <v>1587.5885139630732</v>
      </c>
      <c r="V475" s="6">
        <v>2423.3632348519836</v>
      </c>
      <c r="W475" s="6">
        <v>2772.5426069917808</v>
      </c>
      <c r="X475" s="6">
        <v>1258.7209283758427</v>
      </c>
      <c r="Y475" s="6">
        <v>9402.6204073861063</v>
      </c>
      <c r="Z475" s="6">
        <v>3408.2472433972594</v>
      </c>
      <c r="AA475" s="6">
        <v>959.16374768219146</v>
      </c>
      <c r="AB475" s="6">
        <v>1120.724174386849</v>
      </c>
      <c r="AC475" s="6">
        <v>1535.2469823282397</v>
      </c>
      <c r="AD475" s="6">
        <v>1003.5571068926101</v>
      </c>
      <c r="AE475" s="6">
        <v>442.02267325612269</v>
      </c>
      <c r="AF475" s="6">
        <v>2507.3084029893266</v>
      </c>
      <c r="AG475" s="6">
        <v>422.2409661369864</v>
      </c>
      <c r="AH475" s="6">
        <v>1546.4623202191781</v>
      </c>
      <c r="AI475" s="6">
        <v>2453.2448714520551</v>
      </c>
      <c r="AJ475" s="6">
        <v>1142.0365234849312</v>
      </c>
      <c r="AK475" s="6">
        <v>1509.6374998760793</v>
      </c>
      <c r="AL475" s="6">
        <v>1102.0972072249988</v>
      </c>
      <c r="AM475" s="6">
        <v>442.94168492782171</v>
      </c>
      <c r="AN475" s="6">
        <v>2509.308289264251</v>
      </c>
      <c r="AO475" s="6">
        <v>26909.367024365165</v>
      </c>
      <c r="AP475" s="6">
        <v>12490.129924725479</v>
      </c>
      <c r="AQ475" s="6">
        <v>14419.237099639684</v>
      </c>
      <c r="AR475" s="6">
        <v>2675.9159582661582</v>
      </c>
      <c r="AS475" s="6">
        <v>1874.2467076247005</v>
      </c>
      <c r="AT475" s="6">
        <v>1802.0564717489738</v>
      </c>
      <c r="AU475" s="6">
        <v>1903.2508722181785</v>
      </c>
      <c r="AV475" s="6">
        <v>8255.4700098580124</v>
      </c>
      <c r="AW475" s="6">
        <v>6163.7670897816733</v>
      </c>
      <c r="AX475" s="27">
        <v>4.1650615232876707</v>
      </c>
      <c r="AY475" s="27">
        <v>4.3365399863013687</v>
      </c>
      <c r="AZ475">
        <v>320</v>
      </c>
      <c r="BA475" s="9">
        <v>11</v>
      </c>
      <c r="BB475" s="4">
        <v>140</v>
      </c>
      <c r="BC475" s="9">
        <v>10</v>
      </c>
      <c r="BD475" s="9">
        <v>8</v>
      </c>
      <c r="BE475" s="4">
        <v>180</v>
      </c>
      <c r="BF475" s="9">
        <v>12</v>
      </c>
      <c r="BG475" s="9">
        <v>19</v>
      </c>
      <c r="BH475" s="24">
        <v>829.88058474252091</v>
      </c>
      <c r="BI475" s="24">
        <v>513.36460909325638</v>
      </c>
      <c r="BJ475" s="9">
        <v>15</v>
      </c>
      <c r="BK475" s="30">
        <v>34.665769561643835</v>
      </c>
      <c r="BL475" s="15">
        <v>4.4753042849315063</v>
      </c>
      <c r="BM475" s="15">
        <v>7018.929687722316</v>
      </c>
      <c r="BN475" s="36">
        <v>118</v>
      </c>
      <c r="BO475" s="9">
        <v>0</v>
      </c>
      <c r="BP475" s="20">
        <v>2.0543355954772089</v>
      </c>
      <c r="BQ475" s="20">
        <v>122.19692457321766</v>
      </c>
    </row>
    <row r="476" spans="1:69" x14ac:dyDescent="0.25">
      <c r="A476" s="43">
        <v>40708</v>
      </c>
      <c r="B476" s="17">
        <v>2011</v>
      </c>
      <c r="C476" s="4">
        <v>6</v>
      </c>
      <c r="D476" s="4">
        <v>3</v>
      </c>
      <c r="E476" s="5">
        <v>0.72</v>
      </c>
      <c r="F476" s="5">
        <v>0.65217391304347827</v>
      </c>
      <c r="G476" s="10">
        <v>0.86849315068492861</v>
      </c>
      <c r="H476" s="17">
        <v>122</v>
      </c>
      <c r="I476" s="9">
        <v>183</v>
      </c>
      <c r="J476" s="14">
        <v>1.5</v>
      </c>
      <c r="K476" s="5">
        <v>0.40666666666666668</v>
      </c>
      <c r="L476" s="21">
        <v>91.652509069606197</v>
      </c>
      <c r="M476" s="9">
        <v>31</v>
      </c>
      <c r="N476" s="9">
        <v>40</v>
      </c>
      <c r="O476" s="9">
        <v>16</v>
      </c>
      <c r="P476" s="9">
        <v>51</v>
      </c>
      <c r="Q476" s="20">
        <v>36.927354128497008</v>
      </c>
      <c r="R476" s="20">
        <v>48.163283721369858</v>
      </c>
      <c r="S476" s="20">
        <v>17.178500593972604</v>
      </c>
      <c r="T476" s="6">
        <v>11181.606106491956</v>
      </c>
      <c r="U476" s="6">
        <v>1319.745282668255</v>
      </c>
      <c r="V476" s="6">
        <v>2085.6684977324599</v>
      </c>
      <c r="W476" s="6">
        <v>2744.1115839123286</v>
      </c>
      <c r="X476" s="6">
        <v>1029.3725451130433</v>
      </c>
      <c r="Y476" s="6">
        <v>6642.1987624023786</v>
      </c>
      <c r="Z476" s="6">
        <v>2621.8421431232873</v>
      </c>
      <c r="AA476" s="6">
        <v>770.61253954191773</v>
      </c>
      <c r="AB476" s="6">
        <v>876.10353029260273</v>
      </c>
      <c r="AC476" s="6">
        <v>1216.26312944244</v>
      </c>
      <c r="AD476" s="6">
        <v>1035.7648095360114</v>
      </c>
      <c r="AE476" s="6">
        <v>358.77016330565272</v>
      </c>
      <c r="AF476" s="6">
        <v>1657.7601106737038</v>
      </c>
      <c r="AG476" s="6">
        <v>333.3965064164384</v>
      </c>
      <c r="AH476" s="6">
        <v>1218.5393905972601</v>
      </c>
      <c r="AI476" s="6">
        <v>2081.24483630137</v>
      </c>
      <c r="AJ476" s="6">
        <v>864.37852195068479</v>
      </c>
      <c r="AK476" s="6">
        <v>1241.6372062627156</v>
      </c>
      <c r="AL476" s="6">
        <v>1210.2736091641923</v>
      </c>
      <c r="AM476" s="6">
        <v>368.11848605068673</v>
      </c>
      <c r="AN476" s="6">
        <v>1677.5299537881581</v>
      </c>
      <c r="AO476" s="6">
        <v>21267.468857383774</v>
      </c>
      <c r="AP476" s="6">
        <v>11289.980030519533</v>
      </c>
      <c r="AQ476" s="6">
        <v>9977.4888268642408</v>
      </c>
      <c r="AR476" s="6">
        <v>2625.5746915967547</v>
      </c>
      <c r="AS476" s="6">
        <v>1706.3830756053419</v>
      </c>
      <c r="AT476" s="6">
        <v>1709.0227567087361</v>
      </c>
      <c r="AU476" s="6">
        <v>1778.8560767102986</v>
      </c>
      <c r="AV476" s="6">
        <v>7819.8366006211309</v>
      </c>
      <c r="AW476" s="6">
        <v>2157.6522262431099</v>
      </c>
      <c r="AX476" s="27">
        <v>4.172691419178082</v>
      </c>
      <c r="AY476" s="27">
        <v>4.32746256849315</v>
      </c>
      <c r="AZ476">
        <v>260</v>
      </c>
      <c r="BA476" s="9">
        <v>9</v>
      </c>
      <c r="BB476" s="4">
        <v>122</v>
      </c>
      <c r="BC476" s="9">
        <v>9</v>
      </c>
      <c r="BD476" s="9">
        <v>6</v>
      </c>
      <c r="BE476" s="4">
        <v>138</v>
      </c>
      <c r="BF476" s="9">
        <v>9</v>
      </c>
      <c r="BG476" s="9">
        <v>13</v>
      </c>
      <c r="BH476" s="24">
        <v>720.38761804399576</v>
      </c>
      <c r="BI476" s="24">
        <v>416.21419021920497</v>
      </c>
      <c r="BJ476" s="9">
        <v>14</v>
      </c>
      <c r="BK476" s="30">
        <v>32.378894013698634</v>
      </c>
      <c r="BL476" s="15">
        <v>4.2101250049315064</v>
      </c>
      <c r="BM476" s="15">
        <v>7090.6097558899364</v>
      </c>
      <c r="BN476" s="36">
        <v>118</v>
      </c>
      <c r="BO476" s="9">
        <v>0</v>
      </c>
      <c r="BP476" s="20">
        <v>1.4071411585690876</v>
      </c>
      <c r="BQ476" s="20">
        <v>84.554990058171526</v>
      </c>
    </row>
    <row r="477" spans="1:69" x14ac:dyDescent="0.25">
      <c r="A477" s="43">
        <v>40707</v>
      </c>
      <c r="B477" s="17">
        <v>2011</v>
      </c>
      <c r="C477" s="4">
        <v>6</v>
      </c>
      <c r="D477" s="4">
        <v>2</v>
      </c>
      <c r="E477" s="5">
        <v>0.72</v>
      </c>
      <c r="F477" s="5">
        <v>0.65217391304347827</v>
      </c>
      <c r="G477" s="10">
        <v>0.86575342465753136</v>
      </c>
      <c r="H477" s="17">
        <v>114</v>
      </c>
      <c r="I477" s="9">
        <v>202</v>
      </c>
      <c r="J477" s="14">
        <v>1.7719298245614035</v>
      </c>
      <c r="K477" s="5">
        <v>0.44888888888888889</v>
      </c>
      <c r="L477" s="21">
        <v>104.36465655622081</v>
      </c>
      <c r="M477" s="9">
        <v>34</v>
      </c>
      <c r="N477" s="9">
        <v>45</v>
      </c>
      <c r="O477" s="9">
        <v>18</v>
      </c>
      <c r="P477" s="9">
        <v>54</v>
      </c>
      <c r="Q477" s="20">
        <v>37.14825100606901</v>
      </c>
      <c r="R477" s="20">
        <v>46.819124344109582</v>
      </c>
      <c r="S477" s="20">
        <v>18.581771026849317</v>
      </c>
      <c r="T477" s="6">
        <v>11897.570847409172</v>
      </c>
      <c r="U477" s="6">
        <v>1235.5066206075039</v>
      </c>
      <c r="V477" s="6">
        <v>1999.4175540450269</v>
      </c>
      <c r="W477" s="6">
        <v>2795.0550122958903</v>
      </c>
      <c r="X477" s="6">
        <v>965.93939208385927</v>
      </c>
      <c r="Y477" s="6">
        <v>7372.6655095918995</v>
      </c>
      <c r="Z477" s="6">
        <v>2934.7118294794518</v>
      </c>
      <c r="AA477" s="6">
        <v>842.74423819397248</v>
      </c>
      <c r="AB477" s="6">
        <v>1003.4156354498631</v>
      </c>
      <c r="AC477" s="6">
        <v>1283.8077699483297</v>
      </c>
      <c r="AD477" s="6">
        <v>1030.5344227729645</v>
      </c>
      <c r="AE477" s="6">
        <v>387.96805959559396</v>
      </c>
      <c r="AF477" s="6">
        <v>2078.5614508063995</v>
      </c>
      <c r="AG477" s="6">
        <v>369.10297144109592</v>
      </c>
      <c r="AH477" s="6">
        <v>1261.384889161644</v>
      </c>
      <c r="AI477" s="6">
        <v>2245.7195151780825</v>
      </c>
      <c r="AJ477" s="6">
        <v>1035.2790570082191</v>
      </c>
      <c r="AK477" s="6">
        <v>1315.9488501151677</v>
      </c>
      <c r="AL477" s="6">
        <v>1149.9918199384201</v>
      </c>
      <c r="AM477" s="6">
        <v>380.32128119051248</v>
      </c>
      <c r="AN477" s="6">
        <v>2065.2244815449408</v>
      </c>
      <c r="AO477" s="6">
        <v>22825.435603929003</v>
      </c>
      <c r="AP477" s="6">
        <v>11308.984161985763</v>
      </c>
      <c r="AQ477" s="6">
        <v>11516.45144194324</v>
      </c>
      <c r="AR477" s="6">
        <v>2619.3757244031394</v>
      </c>
      <c r="AS477" s="6">
        <v>1638.2403057089907</v>
      </c>
      <c r="AT477" s="6">
        <v>1719.4808271227444</v>
      </c>
      <c r="AU477" s="6">
        <v>1820.8201474511557</v>
      </c>
      <c r="AV477" s="6">
        <v>7797.917004686029</v>
      </c>
      <c r="AW477" s="6">
        <v>3718.5344372572108</v>
      </c>
      <c r="AX477" s="27">
        <v>4.2327753534246568</v>
      </c>
      <c r="AY477" s="27">
        <v>4.4150338356164376</v>
      </c>
      <c r="AZ477">
        <v>265</v>
      </c>
      <c r="BA477" s="9">
        <v>9</v>
      </c>
      <c r="BB477" s="4">
        <v>114</v>
      </c>
      <c r="BC477" s="9">
        <v>8</v>
      </c>
      <c r="BD477" s="9">
        <v>6</v>
      </c>
      <c r="BE477" s="4">
        <v>151</v>
      </c>
      <c r="BF477" s="9">
        <v>10</v>
      </c>
      <c r="BG477" s="9">
        <v>15</v>
      </c>
      <c r="BH477" s="24">
        <v>707.41901243813049</v>
      </c>
      <c r="BI477" s="24">
        <v>447.4023596551138</v>
      </c>
      <c r="BJ477" s="9">
        <v>12</v>
      </c>
      <c r="BK477" s="30">
        <v>34.910134575342475</v>
      </c>
      <c r="BL477" s="15">
        <v>4.4923917545205478</v>
      </c>
      <c r="BM477" s="15">
        <v>7071.0818345297866</v>
      </c>
      <c r="BN477" s="36">
        <v>118</v>
      </c>
      <c r="BO477" s="9">
        <v>1</v>
      </c>
      <c r="BP477" s="20">
        <v>1.6286689521404842</v>
      </c>
      <c r="BQ477" s="20">
        <v>97.59704611816305</v>
      </c>
    </row>
    <row r="478" spans="1:69" x14ac:dyDescent="0.25">
      <c r="A478" s="43">
        <v>40706</v>
      </c>
      <c r="B478" s="17">
        <v>2011</v>
      </c>
      <c r="C478" s="4">
        <v>6</v>
      </c>
      <c r="D478" s="4">
        <v>1</v>
      </c>
      <c r="E478" s="5">
        <v>0.72</v>
      </c>
      <c r="F478" s="5">
        <v>0.68695652173913047</v>
      </c>
      <c r="G478" s="10">
        <v>0.86301369863013411</v>
      </c>
      <c r="H478" s="17">
        <v>120</v>
      </c>
      <c r="I478" s="9">
        <v>194</v>
      </c>
      <c r="J478" s="14">
        <v>1.6166666666666667</v>
      </c>
      <c r="K478" s="5">
        <v>0.43111111111111111</v>
      </c>
      <c r="L478" s="21">
        <v>98.945792019058956</v>
      </c>
      <c r="M478" s="9">
        <v>33</v>
      </c>
      <c r="N478" s="9">
        <v>41</v>
      </c>
      <c r="O478" s="9">
        <v>16</v>
      </c>
      <c r="P478" s="9">
        <v>50</v>
      </c>
      <c r="Q478" s="20">
        <v>36.678730307293584</v>
      </c>
      <c r="R478" s="20">
        <v>51.982275550684918</v>
      </c>
      <c r="S478" s="20">
        <v>18.000231725589039</v>
      </c>
      <c r="T478" s="6">
        <v>11873.495042287075</v>
      </c>
      <c r="U478" s="6">
        <v>1344.1565863490171</v>
      </c>
      <c r="V478" s="6">
        <v>2165.3314045133534</v>
      </c>
      <c r="W478" s="6">
        <v>2811.979512986301</v>
      </c>
      <c r="X478" s="6">
        <v>1089.6251702005479</v>
      </c>
      <c r="Y478" s="6">
        <v>7150.7155409358893</v>
      </c>
      <c r="Z478" s="6">
        <v>2714.2260427397255</v>
      </c>
      <c r="AA478" s="6">
        <v>831.71640881095868</v>
      </c>
      <c r="AB478" s="6">
        <v>900.01158627945188</v>
      </c>
      <c r="AC478" s="6">
        <v>1285.0941760900396</v>
      </c>
      <c r="AD478" s="6">
        <v>1032.5833833884103</v>
      </c>
      <c r="AE478" s="6">
        <v>381.42412824502668</v>
      </c>
      <c r="AF478" s="6">
        <v>1746.8523501066597</v>
      </c>
      <c r="AG478" s="6">
        <v>349.30203336986295</v>
      </c>
      <c r="AH478" s="6">
        <v>1261.0080789041094</v>
      </c>
      <c r="AI478" s="6">
        <v>2150.2642956164382</v>
      </c>
      <c r="AJ478" s="6">
        <v>987.4291726027393</v>
      </c>
      <c r="AK478" s="6">
        <v>1406.3704628513929</v>
      </c>
      <c r="AL478" s="6">
        <v>1183.1462846034317</v>
      </c>
      <c r="AM478" s="6">
        <v>403.42384178265388</v>
      </c>
      <c r="AN478" s="6">
        <v>1755.0629912556722</v>
      </c>
      <c r="AO478" s="6">
        <v>22411.609246959379</v>
      </c>
      <c r="AP478" s="6">
        <v>11758.97836466116</v>
      </c>
      <c r="AQ478" s="6">
        <v>10652.630882298221</v>
      </c>
      <c r="AR478" s="6">
        <v>2647.8274605192287</v>
      </c>
      <c r="AS478" s="6">
        <v>1695.5061001987824</v>
      </c>
      <c r="AT478" s="6">
        <v>1731.3982397727827</v>
      </c>
      <c r="AU478" s="6">
        <v>1813.1219775866107</v>
      </c>
      <c r="AV478" s="6">
        <v>7887.8537780774041</v>
      </c>
      <c r="AW478" s="6">
        <v>2764.7771042208151</v>
      </c>
      <c r="AX478" s="27">
        <v>4.1475997808219169</v>
      </c>
      <c r="AY478" s="27">
        <v>4.2609907534246574</v>
      </c>
      <c r="AZ478">
        <v>260</v>
      </c>
      <c r="BA478" s="9">
        <v>9</v>
      </c>
      <c r="BB478" s="4">
        <v>120</v>
      </c>
      <c r="BC478" s="9">
        <v>9</v>
      </c>
      <c r="BD478" s="9">
        <v>7</v>
      </c>
      <c r="BE478" s="4">
        <v>140</v>
      </c>
      <c r="BF478" s="9">
        <v>9</v>
      </c>
      <c r="BG478" s="9">
        <v>14</v>
      </c>
      <c r="BH478" s="24">
        <v>808.9248116933602</v>
      </c>
      <c r="BI478" s="24">
        <v>443.4238486974283</v>
      </c>
      <c r="BJ478" s="9">
        <v>12</v>
      </c>
      <c r="BK478" s="30">
        <v>33.835969041095893</v>
      </c>
      <c r="BL478" s="15">
        <v>4.3749432273972602</v>
      </c>
      <c r="BM478" s="15">
        <v>7145.9711493935265</v>
      </c>
      <c r="BN478" s="36">
        <v>118</v>
      </c>
      <c r="BO478" s="9">
        <v>0</v>
      </c>
      <c r="BP478" s="20">
        <v>1.4907184285514925</v>
      </c>
      <c r="BQ478" s="20">
        <v>90.276532900832379</v>
      </c>
    </row>
    <row r="479" spans="1:69" x14ac:dyDescent="0.25">
      <c r="A479" s="43">
        <v>40705</v>
      </c>
      <c r="B479" s="17">
        <v>2011</v>
      </c>
      <c r="C479" s="4">
        <v>6</v>
      </c>
      <c r="D479" s="4">
        <v>7</v>
      </c>
      <c r="E479" s="5">
        <v>0.72</v>
      </c>
      <c r="F479" s="5">
        <v>0.9565217391304347</v>
      </c>
      <c r="G479" s="10">
        <v>0.86027397260273686</v>
      </c>
      <c r="H479" s="17">
        <v>177</v>
      </c>
      <c r="I479" s="9">
        <v>283</v>
      </c>
      <c r="J479" s="14">
        <v>1.5988700564971752</v>
      </c>
      <c r="K479" s="5">
        <v>0.62888888888888894</v>
      </c>
      <c r="L479" s="21">
        <v>98.953648719879652</v>
      </c>
      <c r="M479" s="9">
        <v>52</v>
      </c>
      <c r="N479" s="9">
        <v>64</v>
      </c>
      <c r="O479" s="9">
        <v>24</v>
      </c>
      <c r="P479" s="9">
        <v>76</v>
      </c>
      <c r="Q479" s="20">
        <v>34.800527378365601</v>
      </c>
      <c r="R479" s="20">
        <v>49.33591777561643</v>
      </c>
      <c r="S479" s="20">
        <v>17.114097389242971</v>
      </c>
      <c r="T479" s="6">
        <v>17514.795823418699</v>
      </c>
      <c r="U479" s="6">
        <v>1914.3201334127452</v>
      </c>
      <c r="V479" s="6">
        <v>2832.5625652053841</v>
      </c>
      <c r="W479" s="6">
        <v>2735.3621174794516</v>
      </c>
      <c r="X479" s="6">
        <v>1533.4838815287192</v>
      </c>
      <c r="Y479" s="6">
        <v>12327.707392617891</v>
      </c>
      <c r="Z479" s="6">
        <v>4036.8611758904099</v>
      </c>
      <c r="AA479" s="6">
        <v>1184.0620266147944</v>
      </c>
      <c r="AB479" s="6">
        <v>1300.6714015824657</v>
      </c>
      <c r="AC479" s="6">
        <v>1838.0373587365316</v>
      </c>
      <c r="AD479" s="6">
        <v>1087.6636200417456</v>
      </c>
      <c r="AE479" s="6">
        <v>527.31497591512448</v>
      </c>
      <c r="AF479" s="6">
        <v>3068.5786493942678</v>
      </c>
      <c r="AG479" s="6">
        <v>494.41239133150691</v>
      </c>
      <c r="AH479" s="6">
        <v>1830.0746888767126</v>
      </c>
      <c r="AI479" s="6">
        <v>3249.6726402739728</v>
      </c>
      <c r="AJ479" s="6">
        <v>1395.3078396493149</v>
      </c>
      <c r="AK479" s="6">
        <v>1856.7446468877861</v>
      </c>
      <c r="AL479" s="6">
        <v>1159.7931188769796</v>
      </c>
      <c r="AM479" s="6">
        <v>546.09127968218604</v>
      </c>
      <c r="AN479" s="6">
        <v>3406.8385146845549</v>
      </c>
      <c r="AO479" s="6">
        <v>32920.178121050623</v>
      </c>
      <c r="AP479" s="6">
        <v>14117.053564353908</v>
      </c>
      <c r="AQ479" s="6">
        <v>18803.124556696712</v>
      </c>
      <c r="AR479" s="6">
        <v>2742.963241832635</v>
      </c>
      <c r="AS479" s="6">
        <v>2190.9067273795145</v>
      </c>
      <c r="AT479" s="6">
        <v>1911.122888354754</v>
      </c>
      <c r="AU479" s="6">
        <v>2026.5151914034366</v>
      </c>
      <c r="AV479" s="6">
        <v>8871.5080489703396</v>
      </c>
      <c r="AW479" s="6">
        <v>9931.6165077263759</v>
      </c>
      <c r="AX479" s="27">
        <v>4.0543737534246569</v>
      </c>
      <c r="AY479" s="27">
        <v>4.5506087123287671</v>
      </c>
      <c r="AZ479">
        <v>393</v>
      </c>
      <c r="BA479" s="9">
        <v>14</v>
      </c>
      <c r="BB479" s="4">
        <v>177</v>
      </c>
      <c r="BC479" s="9">
        <v>12</v>
      </c>
      <c r="BD479" s="9">
        <v>9</v>
      </c>
      <c r="BE479" s="4">
        <v>216</v>
      </c>
      <c r="BF479" s="9">
        <v>13</v>
      </c>
      <c r="BG479" s="9">
        <v>22</v>
      </c>
      <c r="BH479" s="24">
        <v>842.53999914398116</v>
      </c>
      <c r="BI479" s="24">
        <v>559.51647414013451</v>
      </c>
      <c r="BJ479" s="9">
        <v>17</v>
      </c>
      <c r="BK479" s="30">
        <v>32.896360767123291</v>
      </c>
      <c r="BL479" s="15">
        <v>4.3226681863013692</v>
      </c>
      <c r="BM479" s="15">
        <v>7177.1894498642851</v>
      </c>
      <c r="BN479" s="36">
        <v>118</v>
      </c>
      <c r="BO479" s="9">
        <v>0</v>
      </c>
      <c r="BP479" s="20">
        <v>2.6198450922947649</v>
      </c>
      <c r="BQ479" s="20">
        <v>159.34851319234502</v>
      </c>
    </row>
    <row r="480" spans="1:69" x14ac:dyDescent="0.25">
      <c r="A480" s="43">
        <v>40704</v>
      </c>
      <c r="B480" s="17">
        <v>2011</v>
      </c>
      <c r="C480" s="4">
        <v>6</v>
      </c>
      <c r="D480" s="4">
        <v>6</v>
      </c>
      <c r="E480" s="5">
        <v>0.72</v>
      </c>
      <c r="F480" s="5">
        <v>1</v>
      </c>
      <c r="G480" s="10">
        <v>0.85753424657533961</v>
      </c>
      <c r="H480" s="17">
        <v>185</v>
      </c>
      <c r="I480" s="9">
        <v>297</v>
      </c>
      <c r="J480" s="14">
        <v>1.6054054054054054</v>
      </c>
      <c r="K480" s="5">
        <v>0.66</v>
      </c>
      <c r="L480" s="21">
        <v>95.808355423917064</v>
      </c>
      <c r="M480" s="9">
        <v>53</v>
      </c>
      <c r="N480" s="9">
        <v>64</v>
      </c>
      <c r="O480" s="9">
        <v>25</v>
      </c>
      <c r="P480" s="9">
        <v>83</v>
      </c>
      <c r="Q480" s="20">
        <v>37.602901479452051</v>
      </c>
      <c r="R480" s="20">
        <v>52.599839672810951</v>
      </c>
      <c r="S480" s="20">
        <v>17.769279838970128</v>
      </c>
      <c r="T480" s="6">
        <v>17724.545753424656</v>
      </c>
      <c r="U480" s="6">
        <v>1981.5491835616435</v>
      </c>
      <c r="V480" s="6">
        <v>3161.5093088087669</v>
      </c>
      <c r="W480" s="6">
        <v>2888.3427806465756</v>
      </c>
      <c r="X480" s="6">
        <v>1468.8488877238356</v>
      </c>
      <c r="Y480" s="6">
        <v>12187.393959807123</v>
      </c>
      <c r="Z480" s="6">
        <v>4399.5394730958897</v>
      </c>
      <c r="AA480" s="6">
        <v>1314.9959918202737</v>
      </c>
      <c r="AB480" s="6">
        <v>1474.8502266345206</v>
      </c>
      <c r="AC480" s="6">
        <v>1938.5874594917643</v>
      </c>
      <c r="AD480" s="6">
        <v>1002.3675211037483</v>
      </c>
      <c r="AE480" s="6">
        <v>568.86042049742548</v>
      </c>
      <c r="AF480" s="6">
        <v>3679.5702904577465</v>
      </c>
      <c r="AG480" s="6">
        <v>549.62619992876705</v>
      </c>
      <c r="AH480" s="6">
        <v>1945.8006328109586</v>
      </c>
      <c r="AI480" s="6">
        <v>3453.1763947397258</v>
      </c>
      <c r="AJ480" s="6">
        <v>1431.7395319232876</v>
      </c>
      <c r="AK480" s="6">
        <v>1952.9197607638901</v>
      </c>
      <c r="AL480" s="6">
        <v>1195.2334524787116</v>
      </c>
      <c r="AM480" s="6">
        <v>560.99197753126646</v>
      </c>
      <c r="AN480" s="6">
        <v>3671.1975686288715</v>
      </c>
      <c r="AO480" s="6">
        <v>34275.823387939723</v>
      </c>
      <c r="AP480" s="6">
        <v>14737.661569045984</v>
      </c>
      <c r="AQ480" s="6">
        <v>19538.161818893743</v>
      </c>
      <c r="AR480" s="6">
        <v>2794.0945681016228</v>
      </c>
      <c r="AS480" s="6">
        <v>2139.3575300088078</v>
      </c>
      <c r="AT480" s="6">
        <v>1990.8581730897422</v>
      </c>
      <c r="AU480" s="6">
        <v>2071.0852285988326</v>
      </c>
      <c r="AV480" s="6">
        <v>8995.3954997990058</v>
      </c>
      <c r="AW480" s="6">
        <v>10542.766319094733</v>
      </c>
      <c r="AX480" s="27">
        <v>3.9490660602739727</v>
      </c>
      <c r="AY480" s="27">
        <v>4.5371270342465744</v>
      </c>
      <c r="AZ480">
        <v>410</v>
      </c>
      <c r="BA480" s="9">
        <v>15</v>
      </c>
      <c r="BB480" s="4">
        <v>185</v>
      </c>
      <c r="BC480" s="9">
        <v>14</v>
      </c>
      <c r="BD480" s="9">
        <v>10</v>
      </c>
      <c r="BE480" s="4">
        <v>225</v>
      </c>
      <c r="BF480" s="9">
        <v>13</v>
      </c>
      <c r="BG480" s="9">
        <v>25</v>
      </c>
      <c r="BH480" s="24">
        <v>975.3990456881096</v>
      </c>
      <c r="BI480" s="24">
        <v>592.76882329569617</v>
      </c>
      <c r="BJ480" s="9">
        <v>18</v>
      </c>
      <c r="BK480" s="30">
        <v>34.855530931506856</v>
      </c>
      <c r="BL480" s="15">
        <v>4.392035503561643</v>
      </c>
      <c r="BM480" s="15">
        <v>7321.2194087103344</v>
      </c>
      <c r="BN480" s="36">
        <v>118</v>
      </c>
      <c r="BO480" s="9">
        <v>0</v>
      </c>
      <c r="BP480" s="20">
        <v>2.6687032211667425</v>
      </c>
      <c r="BQ480" s="20">
        <v>165.57764253299783</v>
      </c>
    </row>
    <row r="481" spans="1:69" x14ac:dyDescent="0.25">
      <c r="A481" s="43">
        <v>40703</v>
      </c>
      <c r="B481" s="17">
        <v>2011</v>
      </c>
      <c r="C481" s="4">
        <v>6</v>
      </c>
      <c r="D481" s="4">
        <v>5</v>
      </c>
      <c r="E481" s="5">
        <v>0.72</v>
      </c>
      <c r="F481" s="5">
        <v>0.84347826086956512</v>
      </c>
      <c r="G481" s="10">
        <v>0.85479452054794236</v>
      </c>
      <c r="H481" s="17">
        <v>147</v>
      </c>
      <c r="I481" s="9">
        <v>258</v>
      </c>
      <c r="J481" s="14">
        <v>1.7551020408163265</v>
      </c>
      <c r="K481" s="5">
        <v>0.57333333333333336</v>
      </c>
      <c r="L481" s="21">
        <v>103.11808198213221</v>
      </c>
      <c r="M481" s="9">
        <v>48</v>
      </c>
      <c r="N481" s="9">
        <v>56</v>
      </c>
      <c r="O481" s="9">
        <v>23</v>
      </c>
      <c r="P481" s="9">
        <v>67</v>
      </c>
      <c r="Q481" s="20">
        <v>35.774602975763962</v>
      </c>
      <c r="R481" s="20">
        <v>46.202807381917793</v>
      </c>
      <c r="S481" s="20">
        <v>18.955595261795128</v>
      </c>
      <c r="T481" s="6">
        <v>15158.358051373436</v>
      </c>
      <c r="U481" s="6">
        <v>1710.6895615390108</v>
      </c>
      <c r="V481" s="6">
        <v>2607.0301538966337</v>
      </c>
      <c r="W481" s="6">
        <v>2806.0588642191783</v>
      </c>
      <c r="X481" s="6">
        <v>1354.9192699059918</v>
      </c>
      <c r="Y481" s="6">
        <v>10101.039324890644</v>
      </c>
      <c r="Z481" s="6">
        <v>3720.5587094794519</v>
      </c>
      <c r="AA481" s="6">
        <v>1062.6645697841093</v>
      </c>
      <c r="AB481" s="6">
        <v>1270.0248825402737</v>
      </c>
      <c r="AC481" s="6">
        <v>1574.8825347766701</v>
      </c>
      <c r="AD481" s="6">
        <v>1011.6955186615094</v>
      </c>
      <c r="AE481" s="6">
        <v>473.61902345667187</v>
      </c>
      <c r="AF481" s="6">
        <v>2993.0510849089824</v>
      </c>
      <c r="AG481" s="6">
        <v>477.46625661369865</v>
      </c>
      <c r="AH481" s="6">
        <v>1722.3333340931506</v>
      </c>
      <c r="AI481" s="6">
        <v>2885.1571410410961</v>
      </c>
      <c r="AJ481" s="6">
        <v>1233.3556066191779</v>
      </c>
      <c r="AK481" s="6">
        <v>1605.8068671422645</v>
      </c>
      <c r="AL481" s="6">
        <v>1152.2995509217978</v>
      </c>
      <c r="AM481" s="6">
        <v>480.09574050884191</v>
      </c>
      <c r="AN481" s="6">
        <v>3080.1101797942183</v>
      </c>
      <c r="AO481" s="6">
        <v>29240.608113083403</v>
      </c>
      <c r="AP481" s="6">
        <v>13066.407523489557</v>
      </c>
      <c r="AQ481" s="6">
        <v>16174.200589593846</v>
      </c>
      <c r="AR481" s="6">
        <v>2727.1612098003898</v>
      </c>
      <c r="AS481" s="6">
        <v>1966.6110724868561</v>
      </c>
      <c r="AT481" s="6">
        <v>1842.5664702632748</v>
      </c>
      <c r="AU481" s="6">
        <v>1927.9067690359811</v>
      </c>
      <c r="AV481" s="6">
        <v>8464.2455215865011</v>
      </c>
      <c r="AW481" s="6">
        <v>7709.9550680073444</v>
      </c>
      <c r="AX481" s="27">
        <v>3.9365475945205475</v>
      </c>
      <c r="AY481" s="27">
        <v>4.5324309041095878</v>
      </c>
      <c r="AZ481">
        <v>341</v>
      </c>
      <c r="BA481" s="9">
        <v>13</v>
      </c>
      <c r="BB481" s="4">
        <v>147</v>
      </c>
      <c r="BC481" s="9">
        <v>10</v>
      </c>
      <c r="BD481" s="9">
        <v>8</v>
      </c>
      <c r="BE481" s="4">
        <v>194</v>
      </c>
      <c r="BF481" s="9">
        <v>13</v>
      </c>
      <c r="BG481" s="9">
        <v>20</v>
      </c>
      <c r="BH481" s="24">
        <v>828.73570873736367</v>
      </c>
      <c r="BI481" s="24">
        <v>520.54898730685613</v>
      </c>
      <c r="BJ481" s="9">
        <v>16</v>
      </c>
      <c r="BK481" s="30">
        <v>33.747247780821915</v>
      </c>
      <c r="BL481" s="15">
        <v>4.2528811419178085</v>
      </c>
      <c r="BM481" s="15">
        <v>7151.7829016427968</v>
      </c>
      <c r="BN481" s="36">
        <v>118</v>
      </c>
      <c r="BO481" s="9">
        <v>0</v>
      </c>
      <c r="BP481" s="20">
        <v>2.2615620205527436</v>
      </c>
      <c r="BQ481" s="20">
        <v>137.06949652198173</v>
      </c>
    </row>
    <row r="482" spans="1:69" x14ac:dyDescent="0.25">
      <c r="A482" s="43">
        <v>40702</v>
      </c>
      <c r="B482" s="17">
        <v>2011</v>
      </c>
      <c r="C482" s="4">
        <v>6</v>
      </c>
      <c r="D482" s="4">
        <v>4</v>
      </c>
      <c r="E482" s="5">
        <v>0.72</v>
      </c>
      <c r="F482" s="5">
        <v>0.79130434782608694</v>
      </c>
      <c r="G482" s="10">
        <v>0.85205479452054511</v>
      </c>
      <c r="H482" s="17">
        <v>147</v>
      </c>
      <c r="I482" s="9">
        <v>240</v>
      </c>
      <c r="J482" s="14">
        <v>1.6326530612244898</v>
      </c>
      <c r="K482" s="5">
        <v>0.53333333333333333</v>
      </c>
      <c r="L482" s="21">
        <v>97.113476889985535</v>
      </c>
      <c r="M482" s="9">
        <v>42</v>
      </c>
      <c r="N482" s="9">
        <v>52</v>
      </c>
      <c r="O482" s="9">
        <v>22</v>
      </c>
      <c r="P482" s="9">
        <v>66</v>
      </c>
      <c r="Q482" s="20">
        <v>37.221678484406873</v>
      </c>
      <c r="R482" s="20">
        <v>45.255121805230381</v>
      </c>
      <c r="S482" s="20">
        <v>17.259771855541715</v>
      </c>
      <c r="T482" s="6">
        <v>14275.681102827873</v>
      </c>
      <c r="U482" s="6">
        <v>1570.6854153948777</v>
      </c>
      <c r="V482" s="6">
        <v>2516.4989127042668</v>
      </c>
      <c r="W482" s="6">
        <v>2692.6023550684931</v>
      </c>
      <c r="X482" s="6">
        <v>1257.6931546985966</v>
      </c>
      <c r="Y482" s="6">
        <v>9379.572095751395</v>
      </c>
      <c r="Z482" s="6">
        <v>3498.837777534246</v>
      </c>
      <c r="AA482" s="6">
        <v>995.61267971506834</v>
      </c>
      <c r="AB482" s="6">
        <v>1139.1449424657533</v>
      </c>
      <c r="AC482" s="6">
        <v>1470.069039676142</v>
      </c>
      <c r="AD482" s="6">
        <v>1007.5063602379753</v>
      </c>
      <c r="AE482" s="6">
        <v>443.88443890787397</v>
      </c>
      <c r="AF482" s="6">
        <v>2712.1355608930762</v>
      </c>
      <c r="AG482" s="6">
        <v>437.31382487671232</v>
      </c>
      <c r="AH482" s="6">
        <v>1567.3863715068492</v>
      </c>
      <c r="AI482" s="6">
        <v>2577.2944306849317</v>
      </c>
      <c r="AJ482" s="6">
        <v>1223.4267774246573</v>
      </c>
      <c r="AK482" s="6">
        <v>1514.2436916354789</v>
      </c>
      <c r="AL482" s="6">
        <v>1199.2438617112384</v>
      </c>
      <c r="AM482" s="6">
        <v>469.83119207644597</v>
      </c>
      <c r="AN482" s="6">
        <v>2622.1026590699871</v>
      </c>
      <c r="AO482" s="6">
        <v>27285.383322430975</v>
      </c>
      <c r="AP482" s="6">
        <v>12571.57300671651</v>
      </c>
      <c r="AQ482" s="6">
        <v>14713.810315714458</v>
      </c>
      <c r="AR482" s="6">
        <v>2694.4474403229842</v>
      </c>
      <c r="AS482" s="6">
        <v>1928.2514570332348</v>
      </c>
      <c r="AT482" s="6">
        <v>1800.7608334131614</v>
      </c>
      <c r="AU482" s="6">
        <v>1927.9048806459687</v>
      </c>
      <c r="AV482" s="6">
        <v>8351.3646114153489</v>
      </c>
      <c r="AW482" s="6">
        <v>6362.4457042991162</v>
      </c>
      <c r="AX482" s="27">
        <v>3.8474062027397258</v>
      </c>
      <c r="AY482" s="27">
        <v>4.2774143972602729</v>
      </c>
      <c r="AZ482">
        <v>329</v>
      </c>
      <c r="BA482" s="9">
        <v>12</v>
      </c>
      <c r="BB482" s="4">
        <v>147</v>
      </c>
      <c r="BC482" s="9">
        <v>11</v>
      </c>
      <c r="BD482" s="9">
        <v>7</v>
      </c>
      <c r="BE482" s="4">
        <v>182</v>
      </c>
      <c r="BF482" s="9">
        <v>12</v>
      </c>
      <c r="BG482" s="9">
        <v>18</v>
      </c>
      <c r="BH482" s="24">
        <v>791.85237826179866</v>
      </c>
      <c r="BI482" s="24">
        <v>481.55931409153703</v>
      </c>
      <c r="BJ482" s="9">
        <v>15</v>
      </c>
      <c r="BK482" s="30">
        <v>33.549069246575343</v>
      </c>
      <c r="BL482" s="15">
        <v>4.1571754882191785</v>
      </c>
      <c r="BM482" s="15">
        <v>7054.9105292760942</v>
      </c>
      <c r="BN482" s="36">
        <v>118</v>
      </c>
      <c r="BO482" s="9">
        <v>1</v>
      </c>
      <c r="BP482" s="20">
        <v>2.0856126033995563</v>
      </c>
      <c r="BQ482" s="20">
        <v>124.69330776029202</v>
      </c>
    </row>
    <row r="483" spans="1:69" x14ac:dyDescent="0.25">
      <c r="A483" s="43">
        <v>40701</v>
      </c>
      <c r="B483" s="17">
        <v>2011</v>
      </c>
      <c r="C483" s="4">
        <v>6</v>
      </c>
      <c r="D483" s="4">
        <v>3</v>
      </c>
      <c r="E483" s="5">
        <v>0.72</v>
      </c>
      <c r="F483" s="5">
        <v>0.65217391304347827</v>
      </c>
      <c r="G483" s="10">
        <v>0.84931506849314786</v>
      </c>
      <c r="H483" s="17">
        <v>119</v>
      </c>
      <c r="I483" s="9">
        <v>190</v>
      </c>
      <c r="J483" s="14">
        <v>1.596638655462185</v>
      </c>
      <c r="K483" s="5">
        <v>0.42222222222222222</v>
      </c>
      <c r="L483" s="21">
        <v>97.309419992892941</v>
      </c>
      <c r="M483" s="9">
        <v>34</v>
      </c>
      <c r="N483" s="9">
        <v>41</v>
      </c>
      <c r="O483" s="9">
        <v>17</v>
      </c>
      <c r="P483" s="9">
        <v>52</v>
      </c>
      <c r="Q483" s="20">
        <v>35.021341369863016</v>
      </c>
      <c r="R483" s="20">
        <v>49.469166246575341</v>
      </c>
      <c r="S483" s="20">
        <v>17.028777148577451</v>
      </c>
      <c r="T483" s="6">
        <v>11579.820979154259</v>
      </c>
      <c r="U483" s="6">
        <v>1313.4415818939842</v>
      </c>
      <c r="V483" s="6">
        <v>1993.7925577415131</v>
      </c>
      <c r="W483" s="6">
        <v>2701.0246625753425</v>
      </c>
      <c r="X483" s="6">
        <v>975.13363074210838</v>
      </c>
      <c r="Y483" s="6">
        <v>7223.3117099892788</v>
      </c>
      <c r="Z483" s="6">
        <v>2626.6006027397261</v>
      </c>
      <c r="AA483" s="6">
        <v>840.97582619178081</v>
      </c>
      <c r="AB483" s="6">
        <v>885.49641172602742</v>
      </c>
      <c r="AC483" s="6">
        <v>1172.3525884606026</v>
      </c>
      <c r="AD483" s="6">
        <v>1038.6674950396066</v>
      </c>
      <c r="AE483" s="6">
        <v>358.08650797511132</v>
      </c>
      <c r="AF483" s="6">
        <v>1783.9662491822144</v>
      </c>
      <c r="AG483" s="6">
        <v>345.19905863013702</v>
      </c>
      <c r="AH483" s="6">
        <v>1288.1334531506848</v>
      </c>
      <c r="AI483" s="6">
        <v>2021.3329068493151</v>
      </c>
      <c r="AJ483" s="6">
        <v>980.70233424657522</v>
      </c>
      <c r="AK483" s="6">
        <v>1232.6204924192286</v>
      </c>
      <c r="AL483" s="6">
        <v>1177.0611493880585</v>
      </c>
      <c r="AM483" s="6">
        <v>381.89618051487042</v>
      </c>
      <c r="AN483" s="6">
        <v>1843.7899305545541</v>
      </c>
      <c r="AO483" s="6">
        <v>21881.70315458249</v>
      </c>
      <c r="AP483" s="6">
        <v>11030.635264856441</v>
      </c>
      <c r="AQ483" s="6">
        <v>10851.067889726048</v>
      </c>
      <c r="AR483" s="6">
        <v>2625.5097367528547</v>
      </c>
      <c r="AS483" s="6">
        <v>1687.6522139584895</v>
      </c>
      <c r="AT483" s="6">
        <v>1700.8127573026327</v>
      </c>
      <c r="AU483" s="6">
        <v>1786.2626335521443</v>
      </c>
      <c r="AV483" s="6">
        <v>7800.2373415661214</v>
      </c>
      <c r="AW483" s="6">
        <v>3050.8305481599282</v>
      </c>
      <c r="AX483" s="27">
        <v>4.2300853150684921</v>
      </c>
      <c r="AY483" s="27">
        <v>4.4439969863013697</v>
      </c>
      <c r="AZ483">
        <v>263</v>
      </c>
      <c r="BA483" s="9">
        <v>9</v>
      </c>
      <c r="BB483" s="4">
        <v>119</v>
      </c>
      <c r="BC483" s="9">
        <v>9</v>
      </c>
      <c r="BD483" s="9">
        <v>6</v>
      </c>
      <c r="BE483" s="4">
        <v>144</v>
      </c>
      <c r="BF483" s="9">
        <v>9</v>
      </c>
      <c r="BG483" s="9">
        <v>13</v>
      </c>
      <c r="BH483" s="24">
        <v>714.69968710827277</v>
      </c>
      <c r="BI483" s="24">
        <v>392.50239591984069</v>
      </c>
      <c r="BJ483" s="9">
        <v>12</v>
      </c>
      <c r="BK483" s="30">
        <v>32.676405616438359</v>
      </c>
      <c r="BL483" s="15">
        <v>4.330793183561644</v>
      </c>
      <c r="BM483" s="15">
        <v>7017.1610964052916</v>
      </c>
      <c r="BN483" s="36">
        <v>118</v>
      </c>
      <c r="BO483" s="9">
        <v>0</v>
      </c>
      <c r="BP483" s="20">
        <v>1.546361518660982</v>
      </c>
      <c r="BQ483" s="20">
        <v>91.958202455305482</v>
      </c>
    </row>
    <row r="484" spans="1:69" x14ac:dyDescent="0.25">
      <c r="A484" s="43">
        <v>40700</v>
      </c>
      <c r="B484" s="17">
        <v>2011</v>
      </c>
      <c r="C484" s="4">
        <v>6</v>
      </c>
      <c r="D484" s="4">
        <v>2</v>
      </c>
      <c r="E484" s="5">
        <v>0.72</v>
      </c>
      <c r="F484" s="5">
        <v>0.65217391304347827</v>
      </c>
      <c r="G484" s="10">
        <v>0.84657534246575061</v>
      </c>
      <c r="H484" s="17">
        <v>120</v>
      </c>
      <c r="I484" s="9">
        <v>199</v>
      </c>
      <c r="J484" s="14">
        <v>1.6583333333333334</v>
      </c>
      <c r="K484" s="5">
        <v>0.44222222222222224</v>
      </c>
      <c r="L484" s="21">
        <v>95.046301179273357</v>
      </c>
      <c r="M484" s="9">
        <v>35</v>
      </c>
      <c r="N484" s="9">
        <v>43</v>
      </c>
      <c r="O484" s="9">
        <v>17</v>
      </c>
      <c r="P484" s="9">
        <v>56</v>
      </c>
      <c r="Q484" s="20">
        <v>37.149030901299611</v>
      </c>
      <c r="R484" s="20">
        <v>50.203641131216756</v>
      </c>
      <c r="S484" s="20">
        <v>16.644006870410955</v>
      </c>
      <c r="T484" s="6">
        <v>11405.556141512803</v>
      </c>
      <c r="U484" s="6">
        <v>1267.4572788564619</v>
      </c>
      <c r="V484" s="6">
        <v>1983.8192111228116</v>
      </c>
      <c r="W484" s="6">
        <v>2771.7977407561643</v>
      </c>
      <c r="X484" s="6">
        <v>960.04427449100649</v>
      </c>
      <c r="Y484" s="6">
        <v>6957.3521939992825</v>
      </c>
      <c r="Z484" s="6">
        <v>2897.6244103013696</v>
      </c>
      <c r="AA484" s="6">
        <v>853.46189923068482</v>
      </c>
      <c r="AB484" s="6">
        <v>932.06438474301342</v>
      </c>
      <c r="AC484" s="6">
        <v>1168.7086231021026</v>
      </c>
      <c r="AD484" s="6">
        <v>1073.9854718586671</v>
      </c>
      <c r="AE484" s="6">
        <v>362.89856631108768</v>
      </c>
      <c r="AF484" s="6">
        <v>2077.5580330032112</v>
      </c>
      <c r="AG484" s="6">
        <v>338.82985903561644</v>
      </c>
      <c r="AH484" s="6">
        <v>1251.0962207561643</v>
      </c>
      <c r="AI484" s="6">
        <v>2258.3047595342464</v>
      </c>
      <c r="AJ484" s="6">
        <v>1035.9357022684928</v>
      </c>
      <c r="AK484" s="6">
        <v>1328.7114953531354</v>
      </c>
      <c r="AL484" s="6">
        <v>1202.098225359819</v>
      </c>
      <c r="AM484" s="6">
        <v>375.04404628131965</v>
      </c>
      <c r="AN484" s="6">
        <v>1978.3127746002458</v>
      </c>
      <c r="AO484" s="6">
        <v>22240.330656238857</v>
      </c>
      <c r="AP484" s="6">
        <v>11227.107654636115</v>
      </c>
      <c r="AQ484" s="6">
        <v>11013.223001602741</v>
      </c>
      <c r="AR484" s="6">
        <v>2639.7601349633323</v>
      </c>
      <c r="AS484" s="6">
        <v>1679.8355948394533</v>
      </c>
      <c r="AT484" s="6">
        <v>1691.276007185972</v>
      </c>
      <c r="AU484" s="6">
        <v>1808.8444512651531</v>
      </c>
      <c r="AV484" s="6">
        <v>7819.7161882539112</v>
      </c>
      <c r="AW484" s="6">
        <v>3193.5068133488312</v>
      </c>
      <c r="AX484" s="27">
        <v>3.9917450958904102</v>
      </c>
      <c r="AY484" s="27">
        <v>4.5095640342465746</v>
      </c>
      <c r="AZ484">
        <v>271</v>
      </c>
      <c r="BA484" s="9">
        <v>9</v>
      </c>
      <c r="BB484" s="4">
        <v>120</v>
      </c>
      <c r="BC484" s="9">
        <v>9</v>
      </c>
      <c r="BD484" s="9">
        <v>7</v>
      </c>
      <c r="BE484" s="4">
        <v>151</v>
      </c>
      <c r="BF484" s="9">
        <v>10</v>
      </c>
      <c r="BG484" s="9">
        <v>17</v>
      </c>
      <c r="BH484" s="24">
        <v>762.08816351599773</v>
      </c>
      <c r="BI484" s="24">
        <v>465.90067453205387</v>
      </c>
      <c r="BJ484" s="9">
        <v>14</v>
      </c>
      <c r="BK484" s="30">
        <v>34.805133041095893</v>
      </c>
      <c r="BL484" s="15">
        <v>4.343683287671233</v>
      </c>
      <c r="BM484" s="15">
        <v>7159.6895459453171</v>
      </c>
      <c r="BN484" s="36">
        <v>118</v>
      </c>
      <c r="BO484" s="9">
        <v>0</v>
      </c>
      <c r="BP484" s="20">
        <v>1.5382263338275275</v>
      </c>
      <c r="BQ484" s="20">
        <v>93.332398318667288</v>
      </c>
    </row>
    <row r="485" spans="1:69" x14ac:dyDescent="0.25">
      <c r="A485" s="43">
        <v>40699</v>
      </c>
      <c r="B485" s="17">
        <v>2011</v>
      </c>
      <c r="C485" s="4">
        <v>6</v>
      </c>
      <c r="D485" s="4">
        <v>1</v>
      </c>
      <c r="E485" s="5">
        <v>0.72</v>
      </c>
      <c r="F485" s="5">
        <v>0.68695652173913047</v>
      </c>
      <c r="G485" s="10">
        <v>0.84383561643835336</v>
      </c>
      <c r="H485" s="17">
        <v>123</v>
      </c>
      <c r="I485" s="9">
        <v>212</v>
      </c>
      <c r="J485" s="14">
        <v>1.7235772357723578</v>
      </c>
      <c r="K485" s="5">
        <v>0.47111111111111109</v>
      </c>
      <c r="L485" s="21">
        <v>103.70184909182294</v>
      </c>
      <c r="M485" s="9">
        <v>36</v>
      </c>
      <c r="N485" s="9">
        <v>48</v>
      </c>
      <c r="O485" s="9">
        <v>18</v>
      </c>
      <c r="P485" s="9">
        <v>55</v>
      </c>
      <c r="Q485" s="20">
        <v>38.133096328767124</v>
      </c>
      <c r="R485" s="20">
        <v>52.67407875068492</v>
      </c>
      <c r="S485" s="20">
        <v>19.130860408348688</v>
      </c>
      <c r="T485" s="6">
        <v>12755.327438294222</v>
      </c>
      <c r="U485" s="6">
        <v>1345.6014670827872</v>
      </c>
      <c r="V485" s="6">
        <v>2015.6647458958712</v>
      </c>
      <c r="W485" s="6">
        <v>2853.9028452821917</v>
      </c>
      <c r="X485" s="6">
        <v>1112.0775035678953</v>
      </c>
      <c r="Y485" s="6">
        <v>8119.283810631051</v>
      </c>
      <c r="Z485" s="6">
        <v>3203.1800916164384</v>
      </c>
      <c r="AA485" s="6">
        <v>948.13341751232861</v>
      </c>
      <c r="AB485" s="6">
        <v>1052.1973224591779</v>
      </c>
      <c r="AC485" s="6">
        <v>1316.42866497919</v>
      </c>
      <c r="AD485" s="6">
        <v>1060.4380173064233</v>
      </c>
      <c r="AE485" s="6">
        <v>394.71818134383534</v>
      </c>
      <c r="AF485" s="6">
        <v>2431.9259679584957</v>
      </c>
      <c r="AG485" s="6">
        <v>367.40690551232876</v>
      </c>
      <c r="AH485" s="6">
        <v>1423.1438770849315</v>
      </c>
      <c r="AI485" s="6">
        <v>2245.8527254794517</v>
      </c>
      <c r="AJ485" s="6">
        <v>1066.6747497205479</v>
      </c>
      <c r="AK485" s="6">
        <v>1290.2482551412882</v>
      </c>
      <c r="AL485" s="6">
        <v>1202.9485370176819</v>
      </c>
      <c r="AM485" s="6">
        <v>421.15123327809619</v>
      </c>
      <c r="AN485" s="6">
        <v>2188.7302323601939</v>
      </c>
      <c r="AO485" s="6">
        <v>24407.517994762213</v>
      </c>
      <c r="AP485" s="6">
        <v>11667.577983812474</v>
      </c>
      <c r="AQ485" s="6">
        <v>12739.94001094974</v>
      </c>
      <c r="AR485" s="6">
        <v>2657.3922711502896</v>
      </c>
      <c r="AS485" s="6">
        <v>1765.9551341587387</v>
      </c>
      <c r="AT485" s="6">
        <v>1726.2613910312864</v>
      </c>
      <c r="AU485" s="6">
        <v>1812.9863973431493</v>
      </c>
      <c r="AV485" s="6">
        <v>7962.5951936834645</v>
      </c>
      <c r="AW485" s="6">
        <v>4777.3448172662738</v>
      </c>
      <c r="AX485" s="27">
        <v>3.9510055890410953</v>
      </c>
      <c r="AY485" s="27">
        <v>4.3775401917808212</v>
      </c>
      <c r="AZ485">
        <v>280</v>
      </c>
      <c r="BA485" s="9">
        <v>11</v>
      </c>
      <c r="BB485" s="4">
        <v>123</v>
      </c>
      <c r="BC485" s="9">
        <v>9</v>
      </c>
      <c r="BD485" s="9">
        <v>6</v>
      </c>
      <c r="BE485" s="4">
        <v>157</v>
      </c>
      <c r="BF485" s="9">
        <v>11</v>
      </c>
      <c r="BG485" s="9">
        <v>16</v>
      </c>
      <c r="BH485" s="24">
        <v>729.4689139934095</v>
      </c>
      <c r="BI485" s="24">
        <v>476.64198291716633</v>
      </c>
      <c r="BJ485" s="9">
        <v>13</v>
      </c>
      <c r="BK485" s="30">
        <v>35.045498465753425</v>
      </c>
      <c r="BL485" s="15">
        <v>4.4955658849315068</v>
      </c>
      <c r="BM485" s="15">
        <v>7243.2032165265282</v>
      </c>
      <c r="BN485" s="36">
        <v>118</v>
      </c>
      <c r="BO485" s="9">
        <v>0</v>
      </c>
      <c r="BP485" s="20">
        <v>1.7588820346613396</v>
      </c>
      <c r="BQ485" s="20">
        <v>107.9655933131334</v>
      </c>
    </row>
    <row r="486" spans="1:69" x14ac:dyDescent="0.25">
      <c r="A486" s="43">
        <v>40698</v>
      </c>
      <c r="B486" s="17">
        <v>2011</v>
      </c>
      <c r="C486" s="4">
        <v>6</v>
      </c>
      <c r="D486" s="4">
        <v>7</v>
      </c>
      <c r="E486" s="5">
        <v>0.72</v>
      </c>
      <c r="F486" s="5">
        <v>0.9565217391304347</v>
      </c>
      <c r="G486" s="10">
        <v>0.84109589041095612</v>
      </c>
      <c r="H486" s="17">
        <v>168</v>
      </c>
      <c r="I486" s="9">
        <v>281</v>
      </c>
      <c r="J486" s="14">
        <v>1.6726190476190477</v>
      </c>
      <c r="K486" s="5">
        <v>0.62444444444444447</v>
      </c>
      <c r="L486" s="21">
        <v>98.345941291585106</v>
      </c>
      <c r="M486" s="9">
        <v>52</v>
      </c>
      <c r="N486" s="9">
        <v>60</v>
      </c>
      <c r="O486" s="9">
        <v>24</v>
      </c>
      <c r="P486" s="9">
        <v>76</v>
      </c>
      <c r="Q486" s="20">
        <v>35.653218410958907</v>
      </c>
      <c r="R486" s="20">
        <v>48.299581992328768</v>
      </c>
      <c r="S486" s="20">
        <v>17.805016249747656</v>
      </c>
      <c r="T486" s="6">
        <v>16522.118136986297</v>
      </c>
      <c r="U486" s="6">
        <v>1796.8736184871943</v>
      </c>
      <c r="V486" s="6">
        <v>2989.3134729377007</v>
      </c>
      <c r="W486" s="6">
        <v>2819.8098710136983</v>
      </c>
      <c r="X486" s="6">
        <v>1511.557191015223</v>
      </c>
      <c r="Y486" s="6">
        <v>10998.31122050687</v>
      </c>
      <c r="Z486" s="6">
        <v>3993.1604620273974</v>
      </c>
      <c r="AA486" s="6">
        <v>1159.1899678158904</v>
      </c>
      <c r="AB486" s="6">
        <v>1353.181234980822</v>
      </c>
      <c r="AC486" s="6">
        <v>1746.6315654030216</v>
      </c>
      <c r="AD486" s="6">
        <v>1015.7029477465857</v>
      </c>
      <c r="AE486" s="6">
        <v>514.92972014367695</v>
      </c>
      <c r="AF486" s="6">
        <v>3228.2674315308254</v>
      </c>
      <c r="AG486" s="6">
        <v>483.99163619178086</v>
      </c>
      <c r="AH486" s="6">
        <v>1891.7170544219175</v>
      </c>
      <c r="AI486" s="6">
        <v>3011.0203326575338</v>
      </c>
      <c r="AJ486" s="6">
        <v>1406.7264147287672</v>
      </c>
      <c r="AK486" s="6">
        <v>1928.0840728234118</v>
      </c>
      <c r="AL486" s="6">
        <v>1109.4278533056522</v>
      </c>
      <c r="AM486" s="6">
        <v>532.7588422586058</v>
      </c>
      <c r="AN486" s="6">
        <v>3223.1846696123293</v>
      </c>
      <c r="AO486" s="6">
        <v>31617.978858297607</v>
      </c>
      <c r="AP486" s="6">
        <v>14168.215536647574</v>
      </c>
      <c r="AQ486" s="6">
        <v>17449.763321650025</v>
      </c>
      <c r="AR486" s="6">
        <v>2747.6042925640022</v>
      </c>
      <c r="AS486" s="6">
        <v>2082.1203887877227</v>
      </c>
      <c r="AT486" s="6">
        <v>1929.8043091286575</v>
      </c>
      <c r="AU486" s="6">
        <v>2035.0077443758328</v>
      </c>
      <c r="AV486" s="6">
        <v>8794.536734856214</v>
      </c>
      <c r="AW486" s="6">
        <v>8655.2265867938186</v>
      </c>
      <c r="AX486" s="27">
        <v>3.9062434191780819</v>
      </c>
      <c r="AY486" s="27">
        <v>4.5704249383561644</v>
      </c>
      <c r="AZ486">
        <v>380</v>
      </c>
      <c r="BA486" s="9">
        <v>14</v>
      </c>
      <c r="BB486" s="4">
        <v>168</v>
      </c>
      <c r="BC486" s="9">
        <v>12</v>
      </c>
      <c r="BD486" s="9">
        <v>8</v>
      </c>
      <c r="BE486" s="4">
        <v>212</v>
      </c>
      <c r="BF486" s="9">
        <v>14</v>
      </c>
      <c r="BG486" s="9">
        <v>22</v>
      </c>
      <c r="BH486" s="24">
        <v>871.50958749602637</v>
      </c>
      <c r="BI486" s="24">
        <v>556.51656791772746</v>
      </c>
      <c r="BJ486" s="9">
        <v>19</v>
      </c>
      <c r="BK486" s="30">
        <v>33.126935972602745</v>
      </c>
      <c r="BL486" s="15">
        <v>4.3651175506849311</v>
      </c>
      <c r="BM486" s="15">
        <v>7143.0241061171382</v>
      </c>
      <c r="BN486" s="36">
        <v>115</v>
      </c>
      <c r="BO486" s="9">
        <v>0</v>
      </c>
      <c r="BP486" s="20">
        <v>2.4429097623661118</v>
      </c>
      <c r="BQ486" s="20">
        <v>151.73707236217413</v>
      </c>
    </row>
    <row r="487" spans="1:69" x14ac:dyDescent="0.25">
      <c r="A487" s="43">
        <v>40697</v>
      </c>
      <c r="B487" s="17">
        <v>2011</v>
      </c>
      <c r="C487" s="4">
        <v>6</v>
      </c>
      <c r="D487" s="4">
        <v>6</v>
      </c>
      <c r="E487" s="5">
        <v>0.72</v>
      </c>
      <c r="F487" s="5">
        <v>1</v>
      </c>
      <c r="G487" s="10">
        <v>0.83835616438355887</v>
      </c>
      <c r="H487" s="17">
        <v>187</v>
      </c>
      <c r="I487" s="9">
        <v>282</v>
      </c>
      <c r="J487" s="14">
        <v>1.5080213903743316</v>
      </c>
      <c r="K487" s="5">
        <v>0.62666666666666671</v>
      </c>
      <c r="L487" s="21">
        <v>91.98331724269282</v>
      </c>
      <c r="M487" s="9">
        <v>49</v>
      </c>
      <c r="N487" s="9">
        <v>63</v>
      </c>
      <c r="O487" s="9">
        <v>26</v>
      </c>
      <c r="P487" s="9">
        <v>77</v>
      </c>
      <c r="Q487" s="20">
        <v>36.577810520547935</v>
      </c>
      <c r="R487" s="20">
        <v>46.455276644383545</v>
      </c>
      <c r="S487" s="20">
        <v>16.731012648482473</v>
      </c>
      <c r="T487" s="6">
        <v>17200.880324383557</v>
      </c>
      <c r="U487" s="6">
        <v>1886.1046224657532</v>
      </c>
      <c r="V487" s="6">
        <v>2931.3113146915071</v>
      </c>
      <c r="W487" s="6">
        <v>2805.5561937534244</v>
      </c>
      <c r="X487" s="6">
        <v>1580.2992066279451</v>
      </c>
      <c r="Y487" s="6">
        <v>11769.818231776435</v>
      </c>
      <c r="Z487" s="6">
        <v>4096.7147783013688</v>
      </c>
      <c r="AA487" s="6">
        <v>1207.8371927539722</v>
      </c>
      <c r="AB487" s="6">
        <v>1288.2879739331504</v>
      </c>
      <c r="AC487" s="6">
        <v>1939.0382388724529</v>
      </c>
      <c r="AD487" s="6">
        <v>1042.7017768540584</v>
      </c>
      <c r="AE487" s="6">
        <v>551.381171790959</v>
      </c>
      <c r="AF487" s="6">
        <v>3059.718757471021</v>
      </c>
      <c r="AG487" s="6">
        <v>495.79433654794525</v>
      </c>
      <c r="AH487" s="6">
        <v>1778.0344698739727</v>
      </c>
      <c r="AI487" s="6">
        <v>3168.6698837260274</v>
      </c>
      <c r="AJ487" s="6">
        <v>1424.1738113753424</v>
      </c>
      <c r="AK487" s="6">
        <v>2047.1473559028748</v>
      </c>
      <c r="AL487" s="6">
        <v>1131.0109121885125</v>
      </c>
      <c r="AM487" s="6">
        <v>577.44343580302927</v>
      </c>
      <c r="AN487" s="6">
        <v>3111.0707976288713</v>
      </c>
      <c r="AO487" s="6">
        <v>32546.497393361089</v>
      </c>
      <c r="AP487" s="6">
        <v>14605.889606484763</v>
      </c>
      <c r="AQ487" s="6">
        <v>17940.607786876328</v>
      </c>
      <c r="AR487" s="6">
        <v>2775.0130284872057</v>
      </c>
      <c r="AS487" s="6">
        <v>2137.5108804301253</v>
      </c>
      <c r="AT487" s="6">
        <v>1931.5566640810798</v>
      </c>
      <c r="AU487" s="6">
        <v>2109.6610833723744</v>
      </c>
      <c r="AV487" s="6">
        <v>8953.7416563707848</v>
      </c>
      <c r="AW487" s="6">
        <v>8986.8661305055393</v>
      </c>
      <c r="AX487" s="27">
        <v>3.9945065095890406</v>
      </c>
      <c r="AY487" s="27">
        <v>4.3198813150684927</v>
      </c>
      <c r="AZ487">
        <v>402</v>
      </c>
      <c r="BA487" s="9">
        <v>15</v>
      </c>
      <c r="BB487" s="4">
        <v>187</v>
      </c>
      <c r="BC487" s="9">
        <v>14</v>
      </c>
      <c r="BD487" s="9">
        <v>9</v>
      </c>
      <c r="BE487" s="4">
        <v>215</v>
      </c>
      <c r="BF487" s="9">
        <v>13</v>
      </c>
      <c r="BG487" s="9">
        <v>22</v>
      </c>
      <c r="BH487" s="24">
        <v>899.97237672019344</v>
      </c>
      <c r="BI487" s="24">
        <v>575.15926308423923</v>
      </c>
      <c r="BJ487" s="9">
        <v>20</v>
      </c>
      <c r="BK487" s="30">
        <v>33.940703616438363</v>
      </c>
      <c r="BL487" s="15">
        <v>4.3562889556164377</v>
      </c>
      <c r="BM487" s="15">
        <v>7199.2793055857601</v>
      </c>
      <c r="BN487" s="36">
        <v>115</v>
      </c>
      <c r="BO487" s="9">
        <v>0</v>
      </c>
      <c r="BP487" s="20">
        <v>2.4920005219073262</v>
      </c>
      <c r="BQ487" s="20">
        <v>156.00528510327243</v>
      </c>
    </row>
    <row r="488" spans="1:69" x14ac:dyDescent="0.25">
      <c r="A488" s="43">
        <v>40696</v>
      </c>
      <c r="B488" s="17">
        <v>2011</v>
      </c>
      <c r="C488" s="4">
        <v>6</v>
      </c>
      <c r="D488" s="4">
        <v>5</v>
      </c>
      <c r="E488" s="5">
        <v>0.72</v>
      </c>
      <c r="F488" s="5">
        <v>0.84347826086956512</v>
      </c>
      <c r="G488" s="10">
        <v>0.83561643835616162</v>
      </c>
      <c r="H488" s="17">
        <v>144</v>
      </c>
      <c r="I488" s="9">
        <v>261</v>
      </c>
      <c r="J488" s="14">
        <v>1.8125</v>
      </c>
      <c r="K488" s="5">
        <v>0.57999999999999996</v>
      </c>
      <c r="L488" s="21">
        <v>106.45238251340081</v>
      </c>
      <c r="M488" s="9">
        <v>46</v>
      </c>
      <c r="N488" s="9">
        <v>58</v>
      </c>
      <c r="O488" s="9">
        <v>22</v>
      </c>
      <c r="P488" s="9">
        <v>72</v>
      </c>
      <c r="Q488" s="20">
        <v>35.038163645943101</v>
      </c>
      <c r="R488" s="20">
        <v>50.198793453549179</v>
      </c>
      <c r="S488" s="20">
        <v>16.679047684931501</v>
      </c>
      <c r="T488" s="6">
        <v>15329.143081929717</v>
      </c>
      <c r="U488" s="6">
        <v>1674.572190303752</v>
      </c>
      <c r="V488" s="6">
        <v>2498.5519570197498</v>
      </c>
      <c r="W488" s="6">
        <v>2711.9566681643832</v>
      </c>
      <c r="X488" s="6">
        <v>1308.2202822884096</v>
      </c>
      <c r="Y488" s="6">
        <v>10484.986364760925</v>
      </c>
      <c r="Z488" s="6">
        <v>3643.9690191780824</v>
      </c>
      <c r="AA488" s="6">
        <v>1104.3734559780819</v>
      </c>
      <c r="AB488" s="6">
        <v>1200.8914333150681</v>
      </c>
      <c r="AC488" s="6">
        <v>1594.3041579370431</v>
      </c>
      <c r="AD488" s="6">
        <v>1056.1848158994183</v>
      </c>
      <c r="AE488" s="6">
        <v>460.3083528189448</v>
      </c>
      <c r="AF488" s="6">
        <v>2838.4365818158262</v>
      </c>
      <c r="AG488" s="6">
        <v>448.17105156164388</v>
      </c>
      <c r="AH488" s="6">
        <v>1690.0148436164382</v>
      </c>
      <c r="AI488" s="6">
        <v>2860.2506613698633</v>
      </c>
      <c r="AJ488" s="6">
        <v>1310.210503890411</v>
      </c>
      <c r="AK488" s="6">
        <v>1725.0577298604917</v>
      </c>
      <c r="AL488" s="6">
        <v>1183.6406474465243</v>
      </c>
      <c r="AM488" s="6">
        <v>487.0717323720732</v>
      </c>
      <c r="AN488" s="6">
        <v>2912.8769507592669</v>
      </c>
      <c r="AO488" s="6">
        <v>29261.596241143059</v>
      </c>
      <c r="AP488" s="6">
        <v>13025.296343807038</v>
      </c>
      <c r="AQ488" s="6">
        <v>16236.299897336019</v>
      </c>
      <c r="AR488" s="6">
        <v>2726.3753488773264</v>
      </c>
      <c r="AS488" s="6">
        <v>2019.1291181467968</v>
      </c>
      <c r="AT488" s="6">
        <v>1832.5671220758238</v>
      </c>
      <c r="AU488" s="6">
        <v>1984.1063924296277</v>
      </c>
      <c r="AV488" s="6">
        <v>8562.177981529574</v>
      </c>
      <c r="AW488" s="6">
        <v>7674.1219158064469</v>
      </c>
      <c r="AX488" s="27">
        <v>4.1794793424657524</v>
      </c>
      <c r="AY488" s="27">
        <v>4.5610320890410954</v>
      </c>
      <c r="AZ488">
        <v>342</v>
      </c>
      <c r="BA488" s="9">
        <v>13</v>
      </c>
      <c r="BB488" s="4">
        <v>144</v>
      </c>
      <c r="BC488" s="9">
        <v>11</v>
      </c>
      <c r="BD488" s="9">
        <v>8</v>
      </c>
      <c r="BE488" s="4">
        <v>198</v>
      </c>
      <c r="BF488" s="9">
        <v>12</v>
      </c>
      <c r="BG488" s="9">
        <v>20</v>
      </c>
      <c r="BH488" s="24">
        <v>860.11006418040495</v>
      </c>
      <c r="BI488" s="24">
        <v>502.75512349986366</v>
      </c>
      <c r="BJ488" s="9">
        <v>17</v>
      </c>
      <c r="BK488" s="30">
        <v>32.696382945205485</v>
      </c>
      <c r="BL488" s="15">
        <v>4.3300884547945202</v>
      </c>
      <c r="BM488" s="15">
        <v>7132.8824106121883</v>
      </c>
      <c r="BN488" s="36">
        <v>115</v>
      </c>
      <c r="BO488" s="9">
        <v>0</v>
      </c>
      <c r="BP488" s="20">
        <v>2.2762606983650695</v>
      </c>
      <c r="BQ488" s="20">
        <v>141.18521649857408</v>
      </c>
    </row>
    <row r="489" spans="1:69" x14ac:dyDescent="0.25">
      <c r="A489" s="43">
        <v>40695</v>
      </c>
      <c r="B489" s="17">
        <v>2011</v>
      </c>
      <c r="C489" s="4">
        <v>6</v>
      </c>
      <c r="D489" s="4">
        <v>4</v>
      </c>
      <c r="E489" s="5">
        <v>0.72</v>
      </c>
      <c r="F489" s="5">
        <v>0.79130434782608694</v>
      </c>
      <c r="G489" s="10">
        <v>0.83287671232876437</v>
      </c>
      <c r="H489" s="17">
        <v>138</v>
      </c>
      <c r="I489" s="9">
        <v>242</v>
      </c>
      <c r="J489" s="14">
        <v>1.7536231884057971</v>
      </c>
      <c r="K489" s="5">
        <v>0.5377777777777778</v>
      </c>
      <c r="L489" s="21">
        <v>106.02951224838802</v>
      </c>
      <c r="M489" s="9">
        <v>43</v>
      </c>
      <c r="N489" s="9">
        <v>54</v>
      </c>
      <c r="O489" s="9">
        <v>21</v>
      </c>
      <c r="P489" s="9">
        <v>66</v>
      </c>
      <c r="Q489" s="20">
        <v>37.787756807230608</v>
      </c>
      <c r="R489" s="20">
        <v>48.657111938630123</v>
      </c>
      <c r="S489" s="20">
        <v>17.703725069589034</v>
      </c>
      <c r="T489" s="6">
        <v>14632.072690277546</v>
      </c>
      <c r="U489" s="6">
        <v>1501.3483973603331</v>
      </c>
      <c r="V489" s="6">
        <v>2470.7872326637098</v>
      </c>
      <c r="W489" s="6">
        <v>2890.4004138082191</v>
      </c>
      <c r="X489" s="6">
        <v>1175.9841763347515</v>
      </c>
      <c r="Y489" s="6">
        <v>9596.2492648311982</v>
      </c>
      <c r="Z489" s="6">
        <v>3665.4124103013692</v>
      </c>
      <c r="AA489" s="6">
        <v>1021.7993507112326</v>
      </c>
      <c r="AB489" s="6">
        <v>1168.4458545928762</v>
      </c>
      <c r="AC489" s="6">
        <v>1471.9006298123727</v>
      </c>
      <c r="AD489" s="6">
        <v>1014.5724379623505</v>
      </c>
      <c r="AE489" s="6">
        <v>442.60769698171384</v>
      </c>
      <c r="AF489" s="6">
        <v>2926.5768508490401</v>
      </c>
      <c r="AG489" s="6">
        <v>439.31551285479446</v>
      </c>
      <c r="AH489" s="6">
        <v>1663.6987251726032</v>
      </c>
      <c r="AI489" s="6">
        <v>2676.1186645479452</v>
      </c>
      <c r="AJ489" s="6">
        <v>1171.4916127561639</v>
      </c>
      <c r="AK489" s="6">
        <v>1565.4876897657703</v>
      </c>
      <c r="AL489" s="6">
        <v>1110.8944936355351</v>
      </c>
      <c r="AM489" s="6">
        <v>482.39137069258379</v>
      </c>
      <c r="AN489" s="6">
        <v>2791.8509612376174</v>
      </c>
      <c r="AO489" s="6">
        <v>27939.703218574861</v>
      </c>
      <c r="AP489" s="6">
        <v>12625.026141657005</v>
      </c>
      <c r="AQ489" s="6">
        <v>15314.677076917855</v>
      </c>
      <c r="AR489" s="6">
        <v>2689.143241482042</v>
      </c>
      <c r="AS489" s="6">
        <v>1926.768158758779</v>
      </c>
      <c r="AT489" s="6">
        <v>1828.916227112838</v>
      </c>
      <c r="AU489" s="6">
        <v>1889.8796842769661</v>
      </c>
      <c r="AV489" s="6">
        <v>8334.7073116306237</v>
      </c>
      <c r="AW489" s="6">
        <v>6979.9697652872328</v>
      </c>
      <c r="AX489" s="27">
        <v>4.1709762739726015</v>
      </c>
      <c r="AY489" s="27">
        <v>4.2095633424657528</v>
      </c>
      <c r="AZ489">
        <v>322</v>
      </c>
      <c r="BA489" s="9">
        <v>11</v>
      </c>
      <c r="BB489" s="4">
        <v>138</v>
      </c>
      <c r="BC489" s="9">
        <v>10</v>
      </c>
      <c r="BD489" s="9">
        <v>7</v>
      </c>
      <c r="BE489" s="4">
        <v>184</v>
      </c>
      <c r="BF489" s="9">
        <v>11</v>
      </c>
      <c r="BG489" s="9">
        <v>20</v>
      </c>
      <c r="BH489" s="24">
        <v>805.30377527328665</v>
      </c>
      <c r="BI489" s="24">
        <v>493.48643319266057</v>
      </c>
      <c r="BJ489" s="9">
        <v>14</v>
      </c>
      <c r="BK489" s="30">
        <v>34.117732273972607</v>
      </c>
      <c r="BL489" s="15">
        <v>4.2604598860273972</v>
      </c>
      <c r="BM489" s="15">
        <v>7167.1819385917388</v>
      </c>
      <c r="BN489" s="36">
        <v>115</v>
      </c>
      <c r="BO489" s="9">
        <v>0</v>
      </c>
      <c r="BP489" s="20">
        <v>2.1367780542106618</v>
      </c>
      <c r="BQ489" s="20">
        <v>133.17110501667699</v>
      </c>
    </row>
    <row r="490" spans="1:69" x14ac:dyDescent="0.25">
      <c r="A490" s="43">
        <v>40694</v>
      </c>
      <c r="B490" s="17">
        <v>2011</v>
      </c>
      <c r="C490" s="4">
        <v>5</v>
      </c>
      <c r="D490" s="4">
        <v>3</v>
      </c>
      <c r="E490" s="5">
        <v>0.65</v>
      </c>
      <c r="F490" s="5">
        <v>0.55555555555555558</v>
      </c>
      <c r="G490" s="10">
        <v>0.83013698630136712</v>
      </c>
      <c r="H490" s="17">
        <v>89</v>
      </c>
      <c r="I490" s="9">
        <v>150</v>
      </c>
      <c r="J490" s="14">
        <v>1.6853932584269662</v>
      </c>
      <c r="K490" s="5">
        <v>0.33333333333333331</v>
      </c>
      <c r="L490" s="21">
        <v>100.30241342157916</v>
      </c>
      <c r="M490" s="9">
        <v>27</v>
      </c>
      <c r="N490" s="9">
        <v>34</v>
      </c>
      <c r="O490" s="9">
        <v>14</v>
      </c>
      <c r="P490" s="9">
        <v>39</v>
      </c>
      <c r="Q490" s="20">
        <v>36.849866247473614</v>
      </c>
      <c r="R490" s="20">
        <v>43.584370943248523</v>
      </c>
      <c r="S490" s="20">
        <v>18.385970984193882</v>
      </c>
      <c r="T490" s="6">
        <v>8926.9147945205459</v>
      </c>
      <c r="U490" s="6">
        <v>1009.150703196347</v>
      </c>
      <c r="V490" s="6">
        <v>1468.781303671233</v>
      </c>
      <c r="W490" s="6">
        <v>2717.6799515178077</v>
      </c>
      <c r="X490" s="6">
        <v>794.96526378082183</v>
      </c>
      <c r="Y490" s="6">
        <v>4954.6389787470298</v>
      </c>
      <c r="Z490" s="6">
        <v>2247.8418410958902</v>
      </c>
      <c r="AA490" s="6">
        <v>610.1811932054793</v>
      </c>
      <c r="AB490" s="6">
        <v>717.05286838356142</v>
      </c>
      <c r="AC490" s="6">
        <v>907.4530390535034</v>
      </c>
      <c r="AD490" s="6">
        <v>931.70279068321338</v>
      </c>
      <c r="AE490" s="6">
        <v>275.70708676266418</v>
      </c>
      <c r="AF490" s="6">
        <v>1460.2129861855501</v>
      </c>
      <c r="AG490" s="6">
        <v>262.67121616438357</v>
      </c>
      <c r="AH490" s="6">
        <v>1014.4090915068491</v>
      </c>
      <c r="AI490" s="6">
        <v>1605.4678561643834</v>
      </c>
      <c r="AJ490" s="6">
        <v>732.74932602739716</v>
      </c>
      <c r="AK490" s="6">
        <v>939.02145308971171</v>
      </c>
      <c r="AL490" s="6">
        <v>1037.9193307269129</v>
      </c>
      <c r="AM490" s="6">
        <v>306.63469453893879</v>
      </c>
      <c r="AN490" s="6">
        <v>1331.7220115074501</v>
      </c>
      <c r="AO490" s="6">
        <v>17126.438890264839</v>
      </c>
      <c r="AP490" s="6">
        <v>9379.8649138248093</v>
      </c>
      <c r="AQ490" s="6">
        <v>7746.5739764400296</v>
      </c>
      <c r="AR490" s="6">
        <v>2576.6189754206548</v>
      </c>
      <c r="AS490" s="6">
        <v>1461.2143640431868</v>
      </c>
      <c r="AT490" s="6">
        <v>1593.2679863948974</v>
      </c>
      <c r="AU490" s="6">
        <v>1680.2497824956995</v>
      </c>
      <c r="AV490" s="6">
        <v>7311.3511083544381</v>
      </c>
      <c r="AW490" s="6">
        <v>435.22286808559147</v>
      </c>
      <c r="AX490" s="27">
        <v>4.2188879342465748</v>
      </c>
      <c r="AY490" s="27">
        <v>4.3804612465753419</v>
      </c>
      <c r="AZ490">
        <v>203</v>
      </c>
      <c r="BA490" s="9">
        <v>7</v>
      </c>
      <c r="BB490" s="4">
        <v>89</v>
      </c>
      <c r="BC490" s="9">
        <v>6</v>
      </c>
      <c r="BD490" s="9">
        <v>4</v>
      </c>
      <c r="BE490" s="4">
        <v>114</v>
      </c>
      <c r="BF490" s="9">
        <v>7</v>
      </c>
      <c r="BG490" s="9">
        <v>11</v>
      </c>
      <c r="BH490" s="24">
        <v>559.71084482807453</v>
      </c>
      <c r="BI490" s="24">
        <v>333.92572365779694</v>
      </c>
      <c r="BJ490" s="9">
        <v>10</v>
      </c>
      <c r="BK490" s="30">
        <v>34.054399630136984</v>
      </c>
      <c r="BL490" s="15">
        <v>4.3298065632876712</v>
      </c>
      <c r="BM490" s="15">
        <v>6748.5972532644582</v>
      </c>
      <c r="BN490" s="36">
        <v>115</v>
      </c>
      <c r="BO490" s="9">
        <v>0</v>
      </c>
      <c r="BP490" s="20">
        <v>1.1478791348369213</v>
      </c>
      <c r="BQ490" s="20">
        <v>67.361512838608959</v>
      </c>
    </row>
    <row r="491" spans="1:69" x14ac:dyDescent="0.25">
      <c r="A491" s="43">
        <v>40693</v>
      </c>
      <c r="B491" s="17">
        <v>2011</v>
      </c>
      <c r="C491" s="4">
        <v>5</v>
      </c>
      <c r="D491" s="4">
        <v>2</v>
      </c>
      <c r="E491" s="5">
        <v>0.65</v>
      </c>
      <c r="F491" s="5">
        <v>0.55555555555555558</v>
      </c>
      <c r="G491" s="10">
        <v>0.82739726027396987</v>
      </c>
      <c r="H491" s="17">
        <v>90</v>
      </c>
      <c r="I491" s="9">
        <v>148</v>
      </c>
      <c r="J491" s="14">
        <v>1.6444444444444444</v>
      </c>
      <c r="K491" s="5">
        <v>0.3288888888888889</v>
      </c>
      <c r="L491" s="21">
        <v>95.035152511415532</v>
      </c>
      <c r="M491" s="9">
        <v>27</v>
      </c>
      <c r="N491" s="9">
        <v>31</v>
      </c>
      <c r="O491" s="9">
        <v>12</v>
      </c>
      <c r="P491" s="9">
        <v>39</v>
      </c>
      <c r="Q491" s="20">
        <v>35.208762921114783</v>
      </c>
      <c r="R491" s="20">
        <v>50.903630498630122</v>
      </c>
      <c r="S491" s="20">
        <v>18.840703261201263</v>
      </c>
      <c r="T491" s="6">
        <v>8553.1637260273983</v>
      </c>
      <c r="U491" s="6">
        <v>1002.1738584474886</v>
      </c>
      <c r="V491" s="6">
        <v>1513.620900821918</v>
      </c>
      <c r="W491" s="6">
        <v>2649.5934304438347</v>
      </c>
      <c r="X491" s="6">
        <v>806.60535978082191</v>
      </c>
      <c r="Y491" s="6">
        <v>4585.5178934283122</v>
      </c>
      <c r="Z491" s="6">
        <v>2042.1082494246573</v>
      </c>
      <c r="AA491" s="6">
        <v>610.84356598356146</v>
      </c>
      <c r="AB491" s="6">
        <v>734.78742718684919</v>
      </c>
      <c r="AC491" s="6">
        <v>961.3089182439212</v>
      </c>
      <c r="AD491" s="6">
        <v>967.17648380865364</v>
      </c>
      <c r="AE491" s="6">
        <v>297.31543905165336</v>
      </c>
      <c r="AF491" s="6">
        <v>1161.9384014908396</v>
      </c>
      <c r="AG491" s="6">
        <v>275.027842060274</v>
      </c>
      <c r="AH491" s="6">
        <v>947.41424885479466</v>
      </c>
      <c r="AI491" s="6">
        <v>1718.6191186849312</v>
      </c>
      <c r="AJ491" s="6">
        <v>739.78261111232871</v>
      </c>
      <c r="AK491" s="6">
        <v>966.60546304885543</v>
      </c>
      <c r="AL491" s="6">
        <v>1056.7572139463139</v>
      </c>
      <c r="AM491" s="6">
        <v>282.8958022207384</v>
      </c>
      <c r="AN491" s="6">
        <v>1374.5853414964206</v>
      </c>
      <c r="AO491" s="6">
        <v>16623.920647782285</v>
      </c>
      <c r="AP491" s="6">
        <v>9501.879011366711</v>
      </c>
      <c r="AQ491" s="6">
        <v>7122.0416364155717</v>
      </c>
      <c r="AR491" s="6">
        <v>2563.5793826042627</v>
      </c>
      <c r="AS491" s="6">
        <v>1443.2386019957939</v>
      </c>
      <c r="AT491" s="6">
        <v>1601.6727872450738</v>
      </c>
      <c r="AU491" s="6">
        <v>1669.0647727613587</v>
      </c>
      <c r="AV491" s="6">
        <v>7277.5555446064891</v>
      </c>
      <c r="AW491" s="6">
        <v>-155.51390819091557</v>
      </c>
      <c r="AX491" s="27">
        <v>4.0250448986301368</v>
      </c>
      <c r="AY491" s="27">
        <v>4.2792215753424641</v>
      </c>
      <c r="AZ491">
        <v>199</v>
      </c>
      <c r="BA491" s="9">
        <v>7</v>
      </c>
      <c r="BB491" s="4">
        <v>90</v>
      </c>
      <c r="BC491" s="9">
        <v>7</v>
      </c>
      <c r="BD491" s="9">
        <v>4</v>
      </c>
      <c r="BE491" s="4">
        <v>109</v>
      </c>
      <c r="BF491" s="9">
        <v>7</v>
      </c>
      <c r="BG491" s="9">
        <v>11</v>
      </c>
      <c r="BH491" s="24">
        <v>607.42240668347029</v>
      </c>
      <c r="BI491" s="24">
        <v>367.56344165023955</v>
      </c>
      <c r="BJ491" s="9">
        <v>9</v>
      </c>
      <c r="BK491" s="30">
        <v>32.303312136986307</v>
      </c>
      <c r="BL491" s="15">
        <v>4.3730925545205475</v>
      </c>
      <c r="BM491" s="15">
        <v>6724.3906342822129</v>
      </c>
      <c r="BN491" s="36">
        <v>115</v>
      </c>
      <c r="BO491" s="9">
        <v>0</v>
      </c>
      <c r="BP491" s="20">
        <v>1.0591356189371359</v>
      </c>
      <c r="BQ491" s="20">
        <v>61.930796838396276</v>
      </c>
    </row>
    <row r="492" spans="1:69" x14ac:dyDescent="0.25">
      <c r="A492" s="43">
        <v>40692</v>
      </c>
      <c r="B492" s="17">
        <v>2011</v>
      </c>
      <c r="C492" s="4">
        <v>5</v>
      </c>
      <c r="D492" s="4">
        <v>1</v>
      </c>
      <c r="E492" s="5">
        <v>0.65</v>
      </c>
      <c r="F492" s="5">
        <v>0.60000000000000009</v>
      </c>
      <c r="G492" s="10">
        <v>0.82465753424657262</v>
      </c>
      <c r="H492" s="17">
        <v>95</v>
      </c>
      <c r="I492" s="9">
        <v>161</v>
      </c>
      <c r="J492" s="14">
        <v>1.6947368421052631</v>
      </c>
      <c r="K492" s="5">
        <v>0.35777777777777775</v>
      </c>
      <c r="L492" s="21">
        <v>101.36768516798848</v>
      </c>
      <c r="M492" s="9">
        <v>28</v>
      </c>
      <c r="N492" s="9">
        <v>33</v>
      </c>
      <c r="O492" s="9">
        <v>14</v>
      </c>
      <c r="P492" s="9">
        <v>45</v>
      </c>
      <c r="Q492" s="20">
        <v>38.017011783516715</v>
      </c>
      <c r="R492" s="20">
        <v>47.705063473972594</v>
      </c>
      <c r="S492" s="20">
        <v>16.827991432767121</v>
      </c>
      <c r="T492" s="6">
        <v>9629.9300909589056</v>
      </c>
      <c r="U492" s="6">
        <v>1020.9684024657537</v>
      </c>
      <c r="V492" s="6">
        <v>1701.4899519123292</v>
      </c>
      <c r="W492" s="6">
        <v>2625.9746861589038</v>
      </c>
      <c r="X492" s="6">
        <v>846.04773509260281</v>
      </c>
      <c r="Y492" s="6">
        <v>5477.3861202608232</v>
      </c>
      <c r="Z492" s="6">
        <v>2319.0377187945196</v>
      </c>
      <c r="AA492" s="6">
        <v>667.87088863561632</v>
      </c>
      <c r="AB492" s="6">
        <v>757.25961447452039</v>
      </c>
      <c r="AC492" s="6">
        <v>1052.5265682492277</v>
      </c>
      <c r="AD492" s="6">
        <v>987.29650722705492</v>
      </c>
      <c r="AE492" s="6">
        <v>318.03789504203434</v>
      </c>
      <c r="AF492" s="6">
        <v>1386.3072513863392</v>
      </c>
      <c r="AG492" s="6">
        <v>297.75690759452061</v>
      </c>
      <c r="AH492" s="6">
        <v>1004.1531148273971</v>
      </c>
      <c r="AI492" s="6">
        <v>1723.1085209589039</v>
      </c>
      <c r="AJ492" s="6">
        <v>771.94818384657515</v>
      </c>
      <c r="AK492" s="6">
        <v>1025.8376906628423</v>
      </c>
      <c r="AL492" s="6">
        <v>1057.553022626046</v>
      </c>
      <c r="AM492" s="6">
        <v>319.46530091092473</v>
      </c>
      <c r="AN492" s="6">
        <v>1394.1107130275843</v>
      </c>
      <c r="AO492" s="6">
        <v>18192.033442556716</v>
      </c>
      <c r="AP492" s="6">
        <v>9934.2293578819645</v>
      </c>
      <c r="AQ492" s="6">
        <v>8257.8040846747463</v>
      </c>
      <c r="AR492" s="6">
        <v>2578.3496750821005</v>
      </c>
      <c r="AS492" s="6">
        <v>1501.9928715205356</v>
      </c>
      <c r="AT492" s="6">
        <v>1619.738499392128</v>
      </c>
      <c r="AU492" s="6">
        <v>1710.4536461925254</v>
      </c>
      <c r="AV492" s="6">
        <v>7410.5346921872897</v>
      </c>
      <c r="AW492" s="6">
        <v>847.26939248746203</v>
      </c>
      <c r="AX492" s="27">
        <v>4.0850476273972598</v>
      </c>
      <c r="AY492" s="27">
        <v>4.2131046575342461</v>
      </c>
      <c r="AZ492">
        <v>215</v>
      </c>
      <c r="BA492" s="9">
        <v>8</v>
      </c>
      <c r="BB492" s="4">
        <v>95</v>
      </c>
      <c r="BC492" s="9">
        <v>7</v>
      </c>
      <c r="BD492" s="9">
        <v>4</v>
      </c>
      <c r="BE492" s="4">
        <v>120</v>
      </c>
      <c r="BF492" s="9">
        <v>7</v>
      </c>
      <c r="BG492" s="9">
        <v>13</v>
      </c>
      <c r="BH492" s="24">
        <v>599.03827478739152</v>
      </c>
      <c r="BI492" s="24">
        <v>392.97682841971954</v>
      </c>
      <c r="BJ492" s="9">
        <v>11</v>
      </c>
      <c r="BK492" s="30">
        <v>33.590095958904115</v>
      </c>
      <c r="BL492" s="15">
        <v>4.5553373928767114</v>
      </c>
      <c r="BM492" s="15">
        <v>6733.503956077685</v>
      </c>
      <c r="BN492" s="36">
        <v>115</v>
      </c>
      <c r="BO492" s="9">
        <v>0</v>
      </c>
      <c r="BP492" s="20">
        <v>1.226375470860342</v>
      </c>
      <c r="BQ492" s="20">
        <v>71.806992040649973</v>
      </c>
    </row>
    <row r="493" spans="1:69" x14ac:dyDescent="0.25">
      <c r="A493" s="43">
        <v>40691</v>
      </c>
      <c r="B493" s="17">
        <v>2011</v>
      </c>
      <c r="C493" s="4">
        <v>5</v>
      </c>
      <c r="D493" s="4">
        <v>7</v>
      </c>
      <c r="E493" s="5">
        <v>0.65</v>
      </c>
      <c r="F493" s="5">
        <v>0.94444444444444442</v>
      </c>
      <c r="G493" s="10">
        <v>0.82191780821917537</v>
      </c>
      <c r="H493" s="17">
        <v>160</v>
      </c>
      <c r="I493" s="9">
        <v>241</v>
      </c>
      <c r="J493" s="14">
        <v>1.5062500000000001</v>
      </c>
      <c r="K493" s="5">
        <v>0.53555555555555556</v>
      </c>
      <c r="L493" s="21">
        <v>94.731296803652981</v>
      </c>
      <c r="M493" s="9">
        <v>44</v>
      </c>
      <c r="N493" s="9">
        <v>53</v>
      </c>
      <c r="O493" s="9">
        <v>20</v>
      </c>
      <c r="P493" s="9">
        <v>65</v>
      </c>
      <c r="Q493" s="20">
        <v>35.136676853551755</v>
      </c>
      <c r="R493" s="20">
        <v>53.227515526027389</v>
      </c>
      <c r="S493" s="20">
        <v>17.823903090410955</v>
      </c>
      <c r="T493" s="6">
        <v>15157.007488584477</v>
      </c>
      <c r="U493" s="6">
        <v>1643.4259665144596</v>
      </c>
      <c r="V493" s="6">
        <v>2581.2039517808221</v>
      </c>
      <c r="W493" s="6">
        <v>2638.9734312328765</v>
      </c>
      <c r="X493" s="6">
        <v>1376.5587452054792</v>
      </c>
      <c r="Y493" s="6">
        <v>10203.697326879759</v>
      </c>
      <c r="Z493" s="6">
        <v>3408.25765479452</v>
      </c>
      <c r="AA493" s="6">
        <v>1064.5503105205478</v>
      </c>
      <c r="AB493" s="6">
        <v>1158.5537008767121</v>
      </c>
      <c r="AC493" s="6">
        <v>1531.5858001686245</v>
      </c>
      <c r="AD493" s="6">
        <v>924.90321460226426</v>
      </c>
      <c r="AE493" s="6">
        <v>472.11568210009375</v>
      </c>
      <c r="AF493" s="6">
        <v>2702.7569693207979</v>
      </c>
      <c r="AG493" s="6">
        <v>419.0484230136986</v>
      </c>
      <c r="AH493" s="6">
        <v>1593.0752350684934</v>
      </c>
      <c r="AI493" s="6">
        <v>2670.1162520547946</v>
      </c>
      <c r="AJ493" s="6">
        <v>1230.6767342465751</v>
      </c>
      <c r="AK493" s="6">
        <v>1592.9601985759887</v>
      </c>
      <c r="AL493" s="6">
        <v>1019.1109375261436</v>
      </c>
      <c r="AM493" s="6">
        <v>499.88281663750053</v>
      </c>
      <c r="AN493" s="6">
        <v>2800.9626916439288</v>
      </c>
      <c r="AO493" s="6">
        <v>28344.711765674278</v>
      </c>
      <c r="AP493" s="6">
        <v>12637.294777829793</v>
      </c>
      <c r="AQ493" s="6">
        <v>15707.416987844486</v>
      </c>
      <c r="AR493" s="6">
        <v>2697.2065129258949</v>
      </c>
      <c r="AS493" s="6">
        <v>1926.4256953637482</v>
      </c>
      <c r="AT493" s="6">
        <v>1882.5158316388636</v>
      </c>
      <c r="AU493" s="6">
        <v>1965.0700207765858</v>
      </c>
      <c r="AV493" s="6">
        <v>8471.2180607050923</v>
      </c>
      <c r="AW493" s="6">
        <v>7236.1989271393923</v>
      </c>
      <c r="AX493" s="27">
        <v>4.1248964383561635</v>
      </c>
      <c r="AY493" s="27">
        <v>4.1864917808219166</v>
      </c>
      <c r="AZ493">
        <v>342</v>
      </c>
      <c r="BA493" s="9">
        <v>12</v>
      </c>
      <c r="BB493" s="4">
        <v>160</v>
      </c>
      <c r="BC493" s="9">
        <v>13</v>
      </c>
      <c r="BD493" s="9">
        <v>8</v>
      </c>
      <c r="BE493" s="4">
        <v>182</v>
      </c>
      <c r="BF493" s="9">
        <v>12</v>
      </c>
      <c r="BG493" s="9">
        <v>19</v>
      </c>
      <c r="BH493" s="24">
        <v>865.82161682876699</v>
      </c>
      <c r="BI493" s="24">
        <v>498.82827254395852</v>
      </c>
      <c r="BJ493" s="9">
        <v>17</v>
      </c>
      <c r="BK493" s="30">
        <v>35.181060273972605</v>
      </c>
      <c r="BL493" s="15">
        <v>4.2164810410958902</v>
      </c>
      <c r="BM493" s="15">
        <v>6740.7527937020004</v>
      </c>
      <c r="BN493" s="36">
        <v>110</v>
      </c>
      <c r="BO493" s="9">
        <v>0</v>
      </c>
      <c r="BP493" s="20">
        <v>2.330217034886696</v>
      </c>
      <c r="BQ493" s="20">
        <v>142.79469988949532</v>
      </c>
    </row>
    <row r="494" spans="1:69" x14ac:dyDescent="0.25">
      <c r="A494" s="43">
        <v>40690</v>
      </c>
      <c r="B494" s="17">
        <v>2011</v>
      </c>
      <c r="C494" s="4">
        <v>5</v>
      </c>
      <c r="D494" s="4">
        <v>6</v>
      </c>
      <c r="E494" s="5">
        <v>0.65</v>
      </c>
      <c r="F494" s="5">
        <v>1</v>
      </c>
      <c r="G494" s="10">
        <v>0.81917808219177812</v>
      </c>
      <c r="H494" s="17">
        <v>155</v>
      </c>
      <c r="I494" s="9">
        <v>269</v>
      </c>
      <c r="J494" s="14">
        <v>1.735483870967742</v>
      </c>
      <c r="K494" s="5">
        <v>0.59777777777777774</v>
      </c>
      <c r="L494" s="21">
        <v>100.95306103402562</v>
      </c>
      <c r="M494" s="9">
        <v>48</v>
      </c>
      <c r="N494" s="9">
        <v>59</v>
      </c>
      <c r="O494" s="9">
        <v>25</v>
      </c>
      <c r="P494" s="9">
        <v>74</v>
      </c>
      <c r="Q494" s="20">
        <v>37.658125437459994</v>
      </c>
      <c r="R494" s="20">
        <v>46.512124012010943</v>
      </c>
      <c r="S494" s="20">
        <v>16.577182632328764</v>
      </c>
      <c r="T494" s="6">
        <v>15647.724460273972</v>
      </c>
      <c r="U494" s="6">
        <v>1819.0340465753422</v>
      </c>
      <c r="V494" s="6">
        <v>2708.1066539835615</v>
      </c>
      <c r="W494" s="6">
        <v>2675.5096028054791</v>
      </c>
      <c r="X494" s="6">
        <v>1404.5625847232873</v>
      </c>
      <c r="Y494" s="6">
        <v>10678.579665336985</v>
      </c>
      <c r="Z494" s="6">
        <v>4029.4194218082193</v>
      </c>
      <c r="AA494" s="6">
        <v>1162.8031003002736</v>
      </c>
      <c r="AB494" s="6">
        <v>1226.7115147923287</v>
      </c>
      <c r="AC494" s="6">
        <v>1662.5312417792902</v>
      </c>
      <c r="AD494" s="6">
        <v>937.34797922774101</v>
      </c>
      <c r="AE494" s="6">
        <v>500.92155486755422</v>
      </c>
      <c r="AF494" s="6">
        <v>3318.1332610262357</v>
      </c>
      <c r="AG494" s="6">
        <v>492.23937821917804</v>
      </c>
      <c r="AH494" s="6">
        <v>1677.4773730191782</v>
      </c>
      <c r="AI494" s="6">
        <v>2932.5244083013699</v>
      </c>
      <c r="AJ494" s="6">
        <v>1398.850846158904</v>
      </c>
      <c r="AK494" s="6">
        <v>1807.2565179674043</v>
      </c>
      <c r="AL494" s="6">
        <v>1070.8052797626337</v>
      </c>
      <c r="AM494" s="6">
        <v>517.16189281998754</v>
      </c>
      <c r="AN494" s="6">
        <v>3105.8683151486057</v>
      </c>
      <c r="AO494" s="6">
        <v>30386.784549448766</v>
      </c>
      <c r="AP494" s="6">
        <v>13284.203307936939</v>
      </c>
      <c r="AQ494" s="6">
        <v>17102.581241511827</v>
      </c>
      <c r="AR494" s="6">
        <v>2731.0537267128602</v>
      </c>
      <c r="AS494" s="6">
        <v>2072.6503426042082</v>
      </c>
      <c r="AT494" s="6">
        <v>1918.0989116421645</v>
      </c>
      <c r="AU494" s="6">
        <v>2042.0709447863806</v>
      </c>
      <c r="AV494" s="6">
        <v>8763.8739257456127</v>
      </c>
      <c r="AW494" s="6">
        <v>8338.7073157662144</v>
      </c>
      <c r="AX494" s="27">
        <v>4.1808478684931512</v>
      </c>
      <c r="AY494" s="27">
        <v>4.3880616438356155</v>
      </c>
      <c r="AZ494">
        <v>361</v>
      </c>
      <c r="BA494" s="9">
        <v>13</v>
      </c>
      <c r="BB494" s="4">
        <v>155</v>
      </c>
      <c r="BC494" s="9">
        <v>11</v>
      </c>
      <c r="BD494" s="9">
        <v>8</v>
      </c>
      <c r="BE494" s="4">
        <v>206</v>
      </c>
      <c r="BF494" s="9">
        <v>12</v>
      </c>
      <c r="BG494" s="9">
        <v>23</v>
      </c>
      <c r="BH494" s="24">
        <v>832.09934186280157</v>
      </c>
      <c r="BI494" s="24">
        <v>526.83508327966263</v>
      </c>
      <c r="BJ494" s="9">
        <v>18</v>
      </c>
      <c r="BK494" s="30">
        <v>33.935972671232875</v>
      </c>
      <c r="BL494" s="15">
        <v>4.5333294509589042</v>
      </c>
      <c r="BM494" s="15">
        <v>6868.5058431661419</v>
      </c>
      <c r="BN494" s="36">
        <v>110</v>
      </c>
      <c r="BO494" s="9">
        <v>0</v>
      </c>
      <c r="BP494" s="20">
        <v>2.4900002463458826</v>
      </c>
      <c r="BQ494" s="20">
        <v>155.47801128647114</v>
      </c>
    </row>
    <row r="495" spans="1:69" x14ac:dyDescent="0.25">
      <c r="A495" s="43">
        <v>40689</v>
      </c>
      <c r="B495" s="17">
        <v>2011</v>
      </c>
      <c r="C495" s="4">
        <v>5</v>
      </c>
      <c r="D495" s="4">
        <v>5</v>
      </c>
      <c r="E495" s="5">
        <v>0.65</v>
      </c>
      <c r="F495" s="5">
        <v>0.79999999999999993</v>
      </c>
      <c r="G495" s="10">
        <v>0.81643835616438087</v>
      </c>
      <c r="H495" s="17">
        <v>131</v>
      </c>
      <c r="I495" s="9">
        <v>213</v>
      </c>
      <c r="J495" s="14">
        <v>1.6259541984732824</v>
      </c>
      <c r="K495" s="5">
        <v>0.47333333333333333</v>
      </c>
      <c r="L495" s="21">
        <v>96.917364877130595</v>
      </c>
      <c r="M495" s="9">
        <v>40</v>
      </c>
      <c r="N495" s="9">
        <v>45</v>
      </c>
      <c r="O495" s="9">
        <v>19</v>
      </c>
      <c r="P495" s="9">
        <v>60</v>
      </c>
      <c r="Q495" s="20">
        <v>36.517880532473804</v>
      </c>
      <c r="R495" s="20">
        <v>47.208357676135535</v>
      </c>
      <c r="S495" s="20">
        <v>16.759331639013695</v>
      </c>
      <c r="T495" s="6">
        <v>12696.174798904109</v>
      </c>
      <c r="U495" s="6">
        <v>1446.5925873972599</v>
      </c>
      <c r="V495" s="6">
        <v>2306.6939175978077</v>
      </c>
      <c r="W495" s="6">
        <v>2599.5866206684932</v>
      </c>
      <c r="X495" s="6">
        <v>1077.9244419156164</v>
      </c>
      <c r="Y495" s="6">
        <v>8158.5624061194503</v>
      </c>
      <c r="Z495" s="6">
        <v>3104.0198452602735</v>
      </c>
      <c r="AA495" s="6">
        <v>896.95879584657519</v>
      </c>
      <c r="AB495" s="6">
        <v>1005.5598983408216</v>
      </c>
      <c r="AC495" s="6">
        <v>1383.1087218867738</v>
      </c>
      <c r="AD495" s="6">
        <v>991.0455906737393</v>
      </c>
      <c r="AE495" s="6">
        <v>413.02635330177043</v>
      </c>
      <c r="AF495" s="6">
        <v>2219.3578735853871</v>
      </c>
      <c r="AG495" s="6">
        <v>380.26977534246572</v>
      </c>
      <c r="AH495" s="6">
        <v>1337.9323223671233</v>
      </c>
      <c r="AI495" s="6">
        <v>2402.285346246575</v>
      </c>
      <c r="AJ495" s="6">
        <v>1046.2869614465751</v>
      </c>
      <c r="AK495" s="6">
        <v>1468.4987348289212</v>
      </c>
      <c r="AL495" s="6">
        <v>1013.300017480834</v>
      </c>
      <c r="AM495" s="6">
        <v>439.06957939148566</v>
      </c>
      <c r="AN495" s="6">
        <v>2245.9060737014988</v>
      </c>
      <c r="AO495" s="6">
        <v>24316.080331151774</v>
      </c>
      <c r="AP495" s="6">
        <v>11692.25397774544</v>
      </c>
      <c r="AQ495" s="6">
        <v>12623.826353406337</v>
      </c>
      <c r="AR495" s="6">
        <v>2655.7634141031485</v>
      </c>
      <c r="AS495" s="6">
        <v>1783.7553742043046</v>
      </c>
      <c r="AT495" s="6">
        <v>1744.0543163649259</v>
      </c>
      <c r="AU495" s="6">
        <v>1862.4501512936463</v>
      </c>
      <c r="AV495" s="6">
        <v>8046.0232559660253</v>
      </c>
      <c r="AW495" s="6">
        <v>4577.8030974403082</v>
      </c>
      <c r="AX495" s="27">
        <v>3.8300235287671223</v>
      </c>
      <c r="AY495" s="27">
        <v>4.3131750821917807</v>
      </c>
      <c r="AZ495">
        <v>295</v>
      </c>
      <c r="BA495" s="9">
        <v>11</v>
      </c>
      <c r="BB495" s="4">
        <v>131</v>
      </c>
      <c r="BC495" s="9">
        <v>9</v>
      </c>
      <c r="BD495" s="9">
        <v>6</v>
      </c>
      <c r="BE495" s="4">
        <v>164</v>
      </c>
      <c r="BF495" s="9">
        <v>10</v>
      </c>
      <c r="BG495" s="9">
        <v>15</v>
      </c>
      <c r="BH495" s="24">
        <v>685.21431070785309</v>
      </c>
      <c r="BI495" s="24">
        <v>424.87510150339693</v>
      </c>
      <c r="BJ495" s="9">
        <v>13</v>
      </c>
      <c r="BK495" s="30">
        <v>35.426052027397262</v>
      </c>
      <c r="BL495" s="15">
        <v>4.2422592701369863</v>
      </c>
      <c r="BM495" s="15">
        <v>6728.5429601055857</v>
      </c>
      <c r="BN495" s="36">
        <v>110</v>
      </c>
      <c r="BO495" s="9">
        <v>0</v>
      </c>
      <c r="BP495" s="20">
        <v>1.8761604746012117</v>
      </c>
      <c r="BQ495" s="20">
        <v>114.76205775823942</v>
      </c>
    </row>
    <row r="496" spans="1:69" x14ac:dyDescent="0.25">
      <c r="A496" s="43">
        <v>40688</v>
      </c>
      <c r="B496" s="17">
        <v>2011</v>
      </c>
      <c r="C496" s="4">
        <v>5</v>
      </c>
      <c r="D496" s="4">
        <v>4</v>
      </c>
      <c r="E496" s="5">
        <v>0.65</v>
      </c>
      <c r="F496" s="5">
        <v>0.73333333333333339</v>
      </c>
      <c r="G496" s="10">
        <v>0.81369863013698362</v>
      </c>
      <c r="H496" s="17">
        <v>122</v>
      </c>
      <c r="I496" s="9">
        <v>196</v>
      </c>
      <c r="J496" s="14">
        <v>1.6065573770491803</v>
      </c>
      <c r="K496" s="5">
        <v>0.43555555555555553</v>
      </c>
      <c r="L496" s="21">
        <v>96.059519425106672</v>
      </c>
      <c r="M496" s="9">
        <v>33</v>
      </c>
      <c r="N496" s="9">
        <v>43</v>
      </c>
      <c r="O496" s="9">
        <v>18</v>
      </c>
      <c r="P496" s="9">
        <v>55</v>
      </c>
      <c r="Q496" s="20">
        <v>38.063304005767826</v>
      </c>
      <c r="R496" s="20">
        <v>45.243938051506838</v>
      </c>
      <c r="S496" s="20">
        <v>17.328607103521794</v>
      </c>
      <c r="T496" s="6">
        <v>11719.261369863014</v>
      </c>
      <c r="U496" s="6">
        <v>1319.4199021917807</v>
      </c>
      <c r="V496" s="6">
        <v>2020.7413427375348</v>
      </c>
      <c r="W496" s="6">
        <v>2630.8913763945202</v>
      </c>
      <c r="X496" s="6">
        <v>993.23369303671234</v>
      </c>
      <c r="Y496" s="6">
        <v>7393.814859886028</v>
      </c>
      <c r="Z496" s="6">
        <v>2892.811104438355</v>
      </c>
      <c r="AA496" s="6">
        <v>814.39088492712312</v>
      </c>
      <c r="AB496" s="6">
        <v>953.07339069369857</v>
      </c>
      <c r="AC496" s="6">
        <v>1221.7639348453702</v>
      </c>
      <c r="AD496" s="6">
        <v>920.02355646196213</v>
      </c>
      <c r="AE496" s="6">
        <v>377.11488854908424</v>
      </c>
      <c r="AF496" s="6">
        <v>2141.3730002027596</v>
      </c>
      <c r="AG496" s="6">
        <v>343.98047362191784</v>
      </c>
      <c r="AH496" s="6">
        <v>1288.8761701698629</v>
      </c>
      <c r="AI496" s="6">
        <v>2236.5760993972599</v>
      </c>
      <c r="AJ496" s="6">
        <v>955.87836913972592</v>
      </c>
      <c r="AK496" s="6">
        <v>1308.3992030153436</v>
      </c>
      <c r="AL496" s="6">
        <v>1036.3584984105869</v>
      </c>
      <c r="AM496" s="6">
        <v>373.46365462218643</v>
      </c>
      <c r="AN496" s="6">
        <v>2107.0897562806495</v>
      </c>
      <c r="AO496" s="6">
        <v>22524.267764442739</v>
      </c>
      <c r="AP496" s="6">
        <v>10881.990148073301</v>
      </c>
      <c r="AQ496" s="6">
        <v>11642.277616369436</v>
      </c>
      <c r="AR496" s="6">
        <v>2643.021149372958</v>
      </c>
      <c r="AS496" s="6">
        <v>1670.5693601122148</v>
      </c>
      <c r="AT496" s="6">
        <v>1701.8829345430104</v>
      </c>
      <c r="AU496" s="6">
        <v>1819.592218097268</v>
      </c>
      <c r="AV496" s="6">
        <v>7835.0656621254511</v>
      </c>
      <c r="AW496" s="6">
        <v>3807.2119542439868</v>
      </c>
      <c r="AX496" s="27">
        <v>3.9021019397260264</v>
      </c>
      <c r="AY496" s="27">
        <v>4.31288556849315</v>
      </c>
      <c r="AZ496">
        <v>271</v>
      </c>
      <c r="BA496" s="9">
        <v>10</v>
      </c>
      <c r="BB496" s="4">
        <v>122</v>
      </c>
      <c r="BC496" s="9">
        <v>9</v>
      </c>
      <c r="BD496" s="9">
        <v>6</v>
      </c>
      <c r="BE496" s="4">
        <v>149</v>
      </c>
      <c r="BF496" s="9">
        <v>10</v>
      </c>
      <c r="BG496" s="9">
        <v>15</v>
      </c>
      <c r="BH496" s="24">
        <v>694.0409523158321</v>
      </c>
      <c r="BI496" s="24">
        <v>422.63462749268734</v>
      </c>
      <c r="BJ496" s="9">
        <v>13</v>
      </c>
      <c r="BK496" s="30">
        <v>34.619768150684934</v>
      </c>
      <c r="BL496" s="15">
        <v>4.1335714805479453</v>
      </c>
      <c r="BM496" s="15">
        <v>6701.6903507654351</v>
      </c>
      <c r="BN496" s="36">
        <v>110</v>
      </c>
      <c r="BO496" s="9">
        <v>0</v>
      </c>
      <c r="BP496" s="20">
        <v>1.7372150915686086</v>
      </c>
      <c r="BQ496" s="20">
        <v>105.83888742154033</v>
      </c>
    </row>
    <row r="497" spans="1:69" x14ac:dyDescent="0.25">
      <c r="A497" s="43">
        <v>40687</v>
      </c>
      <c r="B497" s="17">
        <v>2011</v>
      </c>
      <c r="C497" s="4">
        <v>5</v>
      </c>
      <c r="D497" s="4">
        <v>3</v>
      </c>
      <c r="E497" s="5">
        <v>0.65</v>
      </c>
      <c r="F497" s="5">
        <v>0.55555555555555558</v>
      </c>
      <c r="G497" s="10">
        <v>0.81095890410958638</v>
      </c>
      <c r="H497" s="17">
        <v>87</v>
      </c>
      <c r="I497" s="9">
        <v>145</v>
      </c>
      <c r="J497" s="14">
        <v>1.6666666666666667</v>
      </c>
      <c r="K497" s="5">
        <v>0.32222222222222224</v>
      </c>
      <c r="L497" s="21">
        <v>98.877160762084728</v>
      </c>
      <c r="M497" s="9">
        <v>24</v>
      </c>
      <c r="N497" s="9">
        <v>30</v>
      </c>
      <c r="O497" s="9">
        <v>13</v>
      </c>
      <c r="P497" s="9">
        <v>39</v>
      </c>
      <c r="Q497" s="20">
        <v>38.967282638254694</v>
      </c>
      <c r="R497" s="20">
        <v>45.624809012434135</v>
      </c>
      <c r="S497" s="20">
        <v>18.006574707692305</v>
      </c>
      <c r="T497" s="6">
        <v>8602.312986301371</v>
      </c>
      <c r="U497" s="6">
        <v>980.86673972602728</v>
      </c>
      <c r="V497" s="6">
        <v>1558.722218958904</v>
      </c>
      <c r="W497" s="6">
        <v>2523.5927881643834</v>
      </c>
      <c r="X497" s="6">
        <v>809.03695956164381</v>
      </c>
      <c r="Y497" s="6">
        <v>4691.8277593424673</v>
      </c>
      <c r="Z497" s="6">
        <v>2104.2332624657533</v>
      </c>
      <c r="AA497" s="6">
        <v>593.12251716164371</v>
      </c>
      <c r="AB497" s="6">
        <v>702.25641359999986</v>
      </c>
      <c r="AC497" s="6">
        <v>990.77993114774301</v>
      </c>
      <c r="AD497" s="6">
        <v>1005.3763162979585</v>
      </c>
      <c r="AE497" s="6">
        <v>279.72956196806092</v>
      </c>
      <c r="AF497" s="6">
        <v>1123.726383813635</v>
      </c>
      <c r="AG497" s="6">
        <v>266.13213238356167</v>
      </c>
      <c r="AH497" s="6">
        <v>970.53921490410949</v>
      </c>
      <c r="AI497" s="6">
        <v>1575.7760986301369</v>
      </c>
      <c r="AJ497" s="6">
        <v>753.06879649315067</v>
      </c>
      <c r="AK497" s="6">
        <v>958.6913821077103</v>
      </c>
      <c r="AL497" s="6">
        <v>1009.6132277972522</v>
      </c>
      <c r="AM497" s="6">
        <v>285.57200857479955</v>
      </c>
      <c r="AN497" s="6">
        <v>1311.6396239311971</v>
      </c>
      <c r="AO497" s="6">
        <v>16548.308161665755</v>
      </c>
      <c r="AP497" s="6">
        <v>9421.114394578457</v>
      </c>
      <c r="AQ497" s="6">
        <v>7127.1937670872994</v>
      </c>
      <c r="AR497" s="6">
        <v>2577.6001333579607</v>
      </c>
      <c r="AS497" s="6">
        <v>1410.1817899725825</v>
      </c>
      <c r="AT497" s="6">
        <v>1594.2766819351496</v>
      </c>
      <c r="AU497" s="6">
        <v>1675.5970114354836</v>
      </c>
      <c r="AV497" s="6">
        <v>7257.6556167011768</v>
      </c>
      <c r="AW497" s="6">
        <v>-130.46184961387917</v>
      </c>
      <c r="AX497" s="27">
        <v>4.0144300602739724</v>
      </c>
      <c r="AY497" s="27">
        <v>4.3608550136986297</v>
      </c>
      <c r="AZ497">
        <v>193</v>
      </c>
      <c r="BA497" s="9">
        <v>7</v>
      </c>
      <c r="BB497" s="4">
        <v>87</v>
      </c>
      <c r="BC497" s="9">
        <v>7</v>
      </c>
      <c r="BD497" s="9">
        <v>5</v>
      </c>
      <c r="BE497" s="4">
        <v>106</v>
      </c>
      <c r="BF497" s="9">
        <v>7</v>
      </c>
      <c r="BG497" s="9">
        <v>12</v>
      </c>
      <c r="BH497" s="24">
        <v>674.66923678412854</v>
      </c>
      <c r="BI497" s="24">
        <v>407.94179602699506</v>
      </c>
      <c r="BJ497" s="9">
        <v>10</v>
      </c>
      <c r="BK497" s="30">
        <v>32.326988054794519</v>
      </c>
      <c r="BL497" s="15">
        <v>4.2636922608219177</v>
      </c>
      <c r="BM497" s="15">
        <v>6600.662438945963</v>
      </c>
      <c r="BN497" s="36">
        <v>110</v>
      </c>
      <c r="BO497" s="9">
        <v>0</v>
      </c>
      <c r="BP497" s="20">
        <v>1.0797694675362639</v>
      </c>
      <c r="BQ497" s="20">
        <v>64.792670609884539</v>
      </c>
    </row>
    <row r="498" spans="1:69" x14ac:dyDescent="0.25">
      <c r="A498" s="43">
        <v>40686</v>
      </c>
      <c r="B498" s="17">
        <v>2011</v>
      </c>
      <c r="C498" s="4">
        <v>5</v>
      </c>
      <c r="D498" s="4">
        <v>2</v>
      </c>
      <c r="E498" s="5">
        <v>0.65</v>
      </c>
      <c r="F498" s="5">
        <v>0.55555555555555558</v>
      </c>
      <c r="G498" s="10">
        <v>0.80821917808218913</v>
      </c>
      <c r="H498" s="17">
        <v>88</v>
      </c>
      <c r="I498" s="9">
        <v>141</v>
      </c>
      <c r="J498" s="14">
        <v>1.6022727272727273</v>
      </c>
      <c r="K498" s="5">
        <v>0.31333333333333335</v>
      </c>
      <c r="L498" s="21">
        <v>96.232621419676207</v>
      </c>
      <c r="M498" s="9">
        <v>24</v>
      </c>
      <c r="N498" s="9">
        <v>31</v>
      </c>
      <c r="O498" s="9">
        <v>12</v>
      </c>
      <c r="P498" s="9">
        <v>38</v>
      </c>
      <c r="Q498" s="20">
        <v>37.569934983810697</v>
      </c>
      <c r="R498" s="20">
        <v>51.221985534246564</v>
      </c>
      <c r="S498" s="20">
        <v>17.458843810814702</v>
      </c>
      <c r="T498" s="6">
        <v>8468.4706849315062</v>
      </c>
      <c r="U498" s="6">
        <v>946.54855022831043</v>
      </c>
      <c r="V498" s="6">
        <v>1484.6202016438358</v>
      </c>
      <c r="W498" s="6">
        <v>2486.9067918904107</v>
      </c>
      <c r="X498" s="6">
        <v>798.98037041095893</v>
      </c>
      <c r="Y498" s="6">
        <v>4644.5118712146113</v>
      </c>
      <c r="Z498" s="6">
        <v>2066.3464241095885</v>
      </c>
      <c r="AA498" s="6">
        <v>614.66382641095879</v>
      </c>
      <c r="AB498" s="6">
        <v>663.43606481095867</v>
      </c>
      <c r="AC498" s="6">
        <v>915.25035964697656</v>
      </c>
      <c r="AD498" s="6">
        <v>961.21849021953835</v>
      </c>
      <c r="AE498" s="6">
        <v>277.46145881044384</v>
      </c>
      <c r="AF498" s="6">
        <v>1190.5160066545473</v>
      </c>
      <c r="AG498" s="6">
        <v>247.46901115068493</v>
      </c>
      <c r="AH498" s="6">
        <v>954.78135320547926</v>
      </c>
      <c r="AI498" s="6">
        <v>1583.8614406849313</v>
      </c>
      <c r="AJ498" s="6">
        <v>698.68010958904085</v>
      </c>
      <c r="AK498" s="6">
        <v>951.78911493853388</v>
      </c>
      <c r="AL498" s="6">
        <v>1029.4833852603281</v>
      </c>
      <c r="AM498" s="6">
        <v>286.16471165720429</v>
      </c>
      <c r="AN498" s="6">
        <v>1217.3547027740701</v>
      </c>
      <c r="AO498" s="6">
        <v>16244.257465121456</v>
      </c>
      <c r="AP498" s="6">
        <v>9191.8748844782313</v>
      </c>
      <c r="AQ498" s="6">
        <v>7052.3825806432287</v>
      </c>
      <c r="AR498" s="6">
        <v>2568.6998517711909</v>
      </c>
      <c r="AS498" s="6">
        <v>1414.6428155732378</v>
      </c>
      <c r="AT498" s="6">
        <v>1588.0438196809687</v>
      </c>
      <c r="AU498" s="6">
        <v>1659.0379442342937</v>
      </c>
      <c r="AV498" s="6">
        <v>7230.4244312596911</v>
      </c>
      <c r="AW498" s="6">
        <v>-178.04185061646604</v>
      </c>
      <c r="AX498" s="27">
        <v>4.175047232876711</v>
      </c>
      <c r="AY498" s="27">
        <v>4.4614605821917799</v>
      </c>
      <c r="AZ498">
        <v>193</v>
      </c>
      <c r="BA498" s="9">
        <v>6</v>
      </c>
      <c r="BB498" s="4">
        <v>88</v>
      </c>
      <c r="BC498" s="9">
        <v>7</v>
      </c>
      <c r="BD498" s="9">
        <v>5</v>
      </c>
      <c r="BE498" s="4">
        <v>105</v>
      </c>
      <c r="BF498" s="9">
        <v>6</v>
      </c>
      <c r="BG498" s="9">
        <v>10</v>
      </c>
      <c r="BH498" s="24">
        <v>650.52373144707349</v>
      </c>
      <c r="BI498" s="24">
        <v>328.2179517983937</v>
      </c>
      <c r="BJ498" s="9">
        <v>8</v>
      </c>
      <c r="BK498" s="30">
        <v>34.121466438356165</v>
      </c>
      <c r="BL498" s="15">
        <v>4.1854027616438358</v>
      </c>
      <c r="BM498" s="15">
        <v>6532.5685487872288</v>
      </c>
      <c r="BN498" s="36">
        <v>110</v>
      </c>
      <c r="BO498" s="9">
        <v>0</v>
      </c>
      <c r="BP498" s="20">
        <v>1.0795726869108022</v>
      </c>
      <c r="BQ498" s="20">
        <v>64.11256891493845</v>
      </c>
    </row>
    <row r="499" spans="1:69" x14ac:dyDescent="0.25">
      <c r="A499" s="43">
        <v>40685</v>
      </c>
      <c r="B499" s="17">
        <v>2011</v>
      </c>
      <c r="C499" s="4">
        <v>5</v>
      </c>
      <c r="D499" s="4">
        <v>1</v>
      </c>
      <c r="E499" s="5">
        <v>0.65</v>
      </c>
      <c r="F499" s="5">
        <v>0.60000000000000009</v>
      </c>
      <c r="G499" s="10">
        <v>0.80547945205479188</v>
      </c>
      <c r="H499" s="17">
        <v>101</v>
      </c>
      <c r="I499" s="9">
        <v>164</v>
      </c>
      <c r="J499" s="14">
        <v>1.6237623762376239</v>
      </c>
      <c r="K499" s="5">
        <v>0.36444444444444446</v>
      </c>
      <c r="L499" s="21">
        <v>98.804078752204006</v>
      </c>
      <c r="M499" s="9">
        <v>30</v>
      </c>
      <c r="N499" s="9">
        <v>37</v>
      </c>
      <c r="O499" s="9">
        <v>14</v>
      </c>
      <c r="P499" s="9">
        <v>42</v>
      </c>
      <c r="Q499" s="20">
        <v>36.257083786546708</v>
      </c>
      <c r="R499" s="20">
        <v>49.909501896516623</v>
      </c>
      <c r="S499" s="20">
        <v>18.037808947162425</v>
      </c>
      <c r="T499" s="6">
        <v>9979.2119539726045</v>
      </c>
      <c r="U499" s="6">
        <v>1079.0990778082194</v>
      </c>
      <c r="V499" s="6">
        <v>1691.8743505709595</v>
      </c>
      <c r="W499" s="6">
        <v>2614.9658301369864</v>
      </c>
      <c r="X499" s="6">
        <v>796.79707065863033</v>
      </c>
      <c r="Y499" s="6">
        <v>5954.6737804142485</v>
      </c>
      <c r="Z499" s="6">
        <v>2429.2246136986296</v>
      </c>
      <c r="AA499" s="6">
        <v>698.73302655123268</v>
      </c>
      <c r="AB499" s="6">
        <v>757.58797578082181</v>
      </c>
      <c r="AC499" s="6">
        <v>987.48307719900367</v>
      </c>
      <c r="AD499" s="6">
        <v>946.80070873919431</v>
      </c>
      <c r="AE499" s="6">
        <v>304.27049307127476</v>
      </c>
      <c r="AF499" s="6">
        <v>1646.9913370212112</v>
      </c>
      <c r="AG499" s="6">
        <v>293.11504688219173</v>
      </c>
      <c r="AH499" s="6">
        <v>1112.586639780822</v>
      </c>
      <c r="AI499" s="6">
        <v>1800.3455408219177</v>
      </c>
      <c r="AJ499" s="6">
        <v>784.12323419178074</v>
      </c>
      <c r="AK499" s="6">
        <v>1030.0548331833288</v>
      </c>
      <c r="AL499" s="6">
        <v>1077.9330140418892</v>
      </c>
      <c r="AM499" s="6">
        <v>302.09808406094004</v>
      </c>
      <c r="AN499" s="6">
        <v>1580.0845303905544</v>
      </c>
      <c r="AO499" s="6">
        <v>18934.027109488219</v>
      </c>
      <c r="AP499" s="6">
        <v>9752.2774616622082</v>
      </c>
      <c r="AQ499" s="6">
        <v>9181.7496478260146</v>
      </c>
      <c r="AR499" s="6">
        <v>2584.1032589296669</v>
      </c>
      <c r="AS499" s="6">
        <v>1516.3291348785308</v>
      </c>
      <c r="AT499" s="6">
        <v>1640.9808314398188</v>
      </c>
      <c r="AU499" s="6">
        <v>1698.282785105625</v>
      </c>
      <c r="AV499" s="6">
        <v>7439.6960103536421</v>
      </c>
      <c r="AW499" s="6">
        <v>1742.0536374723688</v>
      </c>
      <c r="AX499" s="27">
        <v>3.9451416986301364</v>
      </c>
      <c r="AY499" s="27">
        <v>4.4304549315068487</v>
      </c>
      <c r="AZ499">
        <v>224</v>
      </c>
      <c r="BA499" s="9">
        <v>8</v>
      </c>
      <c r="BB499" s="4">
        <v>101</v>
      </c>
      <c r="BC499" s="9">
        <v>7</v>
      </c>
      <c r="BD499" s="9">
        <v>5</v>
      </c>
      <c r="BE499" s="4">
        <v>123</v>
      </c>
      <c r="BF499" s="9">
        <v>8</v>
      </c>
      <c r="BG499" s="9">
        <v>12</v>
      </c>
      <c r="BH499" s="24">
        <v>606.37274273662297</v>
      </c>
      <c r="BI499" s="24">
        <v>363.99256569259722</v>
      </c>
      <c r="BJ499" s="9">
        <v>10</v>
      </c>
      <c r="BK499" s="30">
        <v>34.02426769863014</v>
      </c>
      <c r="BL499" s="15">
        <v>4.5152252493150691</v>
      </c>
      <c r="BM499" s="15">
        <v>6706.9821600618034</v>
      </c>
      <c r="BN499" s="36">
        <v>110</v>
      </c>
      <c r="BO499" s="9">
        <v>1</v>
      </c>
      <c r="BP499" s="20">
        <v>1.3689837588208833</v>
      </c>
      <c r="BQ499" s="20">
        <v>83.470451343872853</v>
      </c>
    </row>
    <row r="500" spans="1:69" x14ac:dyDescent="0.25">
      <c r="A500" s="43">
        <v>40684</v>
      </c>
      <c r="B500" s="17">
        <v>2011</v>
      </c>
      <c r="C500" s="4">
        <v>5</v>
      </c>
      <c r="D500" s="4">
        <v>7</v>
      </c>
      <c r="E500" s="5">
        <v>0.65</v>
      </c>
      <c r="F500" s="5">
        <v>0.94444444444444442</v>
      </c>
      <c r="G500" s="10">
        <v>0.80273972602739463</v>
      </c>
      <c r="H500" s="17">
        <v>152</v>
      </c>
      <c r="I500" s="9">
        <v>256</v>
      </c>
      <c r="J500" s="14">
        <v>1.6842105263157894</v>
      </c>
      <c r="K500" s="5">
        <v>0.56888888888888889</v>
      </c>
      <c r="L500" s="21">
        <v>103.63172790194663</v>
      </c>
      <c r="M500" s="9">
        <v>47</v>
      </c>
      <c r="N500" s="9">
        <v>55</v>
      </c>
      <c r="O500" s="9">
        <v>23</v>
      </c>
      <c r="P500" s="9">
        <v>66</v>
      </c>
      <c r="Q500" s="20">
        <v>34.524753826484016</v>
      </c>
      <c r="R500" s="20">
        <v>47.274252203835609</v>
      </c>
      <c r="S500" s="20">
        <v>17.805669392577833</v>
      </c>
      <c r="T500" s="6">
        <v>15752.022641095888</v>
      </c>
      <c r="U500" s="6">
        <v>1633.6114136986296</v>
      </c>
      <c r="V500" s="6">
        <v>2568.6716315178082</v>
      </c>
      <c r="W500" s="6">
        <v>2578.279287057534</v>
      </c>
      <c r="X500" s="6">
        <v>1362.2790112438356</v>
      </c>
      <c r="Y500" s="6">
        <v>10876.404124975339</v>
      </c>
      <c r="Z500" s="6">
        <v>3521.5248903013694</v>
      </c>
      <c r="AA500" s="6">
        <v>1087.307800688219</v>
      </c>
      <c r="AB500" s="6">
        <v>1175.1741799101369</v>
      </c>
      <c r="AC500" s="6">
        <v>1653.9832697841716</v>
      </c>
      <c r="AD500" s="6">
        <v>919.9136333993896</v>
      </c>
      <c r="AE500" s="6">
        <v>468.32215890651315</v>
      </c>
      <c r="AF500" s="6">
        <v>2741.7878088096509</v>
      </c>
      <c r="AG500" s="6">
        <v>445.67345095890414</v>
      </c>
      <c r="AH500" s="6">
        <v>1694.6348256438357</v>
      </c>
      <c r="AI500" s="6">
        <v>2926.6019103561644</v>
      </c>
      <c r="AJ500" s="6">
        <v>1232.7450876493149</v>
      </c>
      <c r="AK500" s="6">
        <v>1679.9977882261192</v>
      </c>
      <c r="AL500" s="6">
        <v>1017.3216193611939</v>
      </c>
      <c r="AM500" s="6">
        <v>522.88939135506712</v>
      </c>
      <c r="AN500" s="6">
        <v>3079.4464756658399</v>
      </c>
      <c r="AO500" s="6">
        <v>29469.296200302466</v>
      </c>
      <c r="AP500" s="6">
        <v>12771.657790851632</v>
      </c>
      <c r="AQ500" s="6">
        <v>16697.638409450832</v>
      </c>
      <c r="AR500" s="6">
        <v>2708.0217917050559</v>
      </c>
      <c r="AS500" s="6">
        <v>1910.8710456903764</v>
      </c>
      <c r="AT500" s="6">
        <v>1884.8433293048688</v>
      </c>
      <c r="AU500" s="6">
        <v>1966.303072571252</v>
      </c>
      <c r="AV500" s="6">
        <v>8470.039239271553</v>
      </c>
      <c r="AW500" s="6">
        <v>8227.5991701792791</v>
      </c>
      <c r="AX500" s="27">
        <v>4.1419589917808208</v>
      </c>
      <c r="AY500" s="27">
        <v>4.2722508630136984</v>
      </c>
      <c r="AZ500">
        <v>343</v>
      </c>
      <c r="BA500" s="9">
        <v>13</v>
      </c>
      <c r="BB500" s="4">
        <v>152</v>
      </c>
      <c r="BC500" s="9">
        <v>13</v>
      </c>
      <c r="BD500" s="9">
        <v>8</v>
      </c>
      <c r="BE500" s="4">
        <v>191</v>
      </c>
      <c r="BF500" s="9">
        <v>12</v>
      </c>
      <c r="BG500" s="9">
        <v>21</v>
      </c>
      <c r="BH500" s="24">
        <v>899.30150346186008</v>
      </c>
      <c r="BI500" s="24">
        <v>525.61900025640034</v>
      </c>
      <c r="BJ500" s="9">
        <v>18</v>
      </c>
      <c r="BK500" s="30">
        <v>32.609161027397263</v>
      </c>
      <c r="BL500" s="15">
        <v>4.1634230936986301</v>
      </c>
      <c r="BM500" s="15">
        <v>6681.9319731821624</v>
      </c>
      <c r="BN500" s="36">
        <v>110</v>
      </c>
      <c r="BO500" s="9">
        <v>0</v>
      </c>
      <c r="BP500" s="20">
        <v>2.4989237358995218</v>
      </c>
      <c r="BQ500" s="20">
        <v>151.79671281318937</v>
      </c>
    </row>
    <row r="501" spans="1:69" x14ac:dyDescent="0.25">
      <c r="A501" s="43">
        <v>40683</v>
      </c>
      <c r="B501" s="17">
        <v>2011</v>
      </c>
      <c r="C501" s="4">
        <v>5</v>
      </c>
      <c r="D501" s="4">
        <v>6</v>
      </c>
      <c r="E501" s="5">
        <v>0.65</v>
      </c>
      <c r="F501" s="5">
        <v>1</v>
      </c>
      <c r="G501" s="10">
        <v>0.79999999999999738</v>
      </c>
      <c r="H501" s="17">
        <v>161</v>
      </c>
      <c r="I501" s="9">
        <v>283</v>
      </c>
      <c r="J501" s="14">
        <v>1.7577639751552796</v>
      </c>
      <c r="K501" s="5">
        <v>0.62888888888888894</v>
      </c>
      <c r="L501" s="21">
        <v>102.69257142857141</v>
      </c>
      <c r="M501" s="9">
        <v>52</v>
      </c>
      <c r="N501" s="9">
        <v>59</v>
      </c>
      <c r="O501" s="9">
        <v>25</v>
      </c>
      <c r="P501" s="9">
        <v>72</v>
      </c>
      <c r="Q501" s="20">
        <v>36.541204756756741</v>
      </c>
      <c r="R501" s="20">
        <v>48.896482809599974</v>
      </c>
      <c r="S501" s="20">
        <v>18.767518559999996</v>
      </c>
      <c r="T501" s="6">
        <v>16533.503999999997</v>
      </c>
      <c r="U501" s="6">
        <v>1782.2063999999996</v>
      </c>
      <c r="V501" s="6">
        <v>2892.2849280000005</v>
      </c>
      <c r="W501" s="6">
        <v>2520.6764543999993</v>
      </c>
      <c r="X501" s="6">
        <v>1418.7296447999997</v>
      </c>
      <c r="Y501" s="6">
        <v>11484.019372799996</v>
      </c>
      <c r="Z501" s="6">
        <v>4056.0737279999985</v>
      </c>
      <c r="AA501" s="6">
        <v>1222.4120702399994</v>
      </c>
      <c r="AB501" s="6">
        <v>1351.2613363199996</v>
      </c>
      <c r="AC501" s="6">
        <v>1727.5299923912901</v>
      </c>
      <c r="AD501" s="6">
        <v>962.09156526762024</v>
      </c>
      <c r="AE501" s="6">
        <v>530.68015877311905</v>
      </c>
      <c r="AF501" s="6">
        <v>3409.4454181279689</v>
      </c>
      <c r="AG501" s="6">
        <v>491.68103039999994</v>
      </c>
      <c r="AH501" s="6">
        <v>1787.9007232000001</v>
      </c>
      <c r="AI501" s="6">
        <v>3050.042688</v>
      </c>
      <c r="AJ501" s="6">
        <v>1425.7005695999999</v>
      </c>
      <c r="AK501" s="6">
        <v>1814.2812758564339</v>
      </c>
      <c r="AL501" s="6">
        <v>1087.9748704994181</v>
      </c>
      <c r="AM501" s="6">
        <v>551.54861315649975</v>
      </c>
      <c r="AN501" s="6">
        <v>3301.5202516876475</v>
      </c>
      <c r="AO501" s="6">
        <v>31700.782545759997</v>
      </c>
      <c r="AP501" s="6">
        <v>13505.79750314438</v>
      </c>
      <c r="AQ501" s="6">
        <v>18194.985042615612</v>
      </c>
      <c r="AR501" s="6">
        <v>2736.5458996101847</v>
      </c>
      <c r="AS501" s="6">
        <v>2014.446574513056</v>
      </c>
      <c r="AT501" s="6">
        <v>1892.2470868952678</v>
      </c>
      <c r="AU501" s="6">
        <v>2023.2681779363788</v>
      </c>
      <c r="AV501" s="6">
        <v>8666.5077389548878</v>
      </c>
      <c r="AW501" s="6">
        <v>9528.4773036607312</v>
      </c>
      <c r="AX501" s="27">
        <v>4.2260399999999994</v>
      </c>
      <c r="AY501" s="27">
        <v>4.2017879999999996</v>
      </c>
      <c r="AZ501">
        <v>369</v>
      </c>
      <c r="BA501" s="9">
        <v>13</v>
      </c>
      <c r="BB501" s="4">
        <v>161</v>
      </c>
      <c r="BC501" s="9">
        <v>14</v>
      </c>
      <c r="BD501" s="9">
        <v>8</v>
      </c>
      <c r="BE501" s="4">
        <v>208</v>
      </c>
      <c r="BF501" s="9">
        <v>15</v>
      </c>
      <c r="BG501" s="9">
        <v>23</v>
      </c>
      <c r="BH501" s="24">
        <v>933.52299750558996</v>
      </c>
      <c r="BI501" s="24">
        <v>588.32435204046681</v>
      </c>
      <c r="BJ501" s="9">
        <v>19</v>
      </c>
      <c r="BK501" s="30">
        <v>33.829796000000002</v>
      </c>
      <c r="BL501" s="15">
        <v>4.3890340799999992</v>
      </c>
      <c r="BM501" s="15">
        <v>6759.9796098551851</v>
      </c>
      <c r="BN501" s="36">
        <v>110</v>
      </c>
      <c r="BO501" s="9">
        <v>0</v>
      </c>
      <c r="BP501" s="20">
        <v>2.6915739532837719</v>
      </c>
      <c r="BQ501" s="20">
        <v>165.40895493286919</v>
      </c>
    </row>
    <row r="502" spans="1:69" x14ac:dyDescent="0.25">
      <c r="A502" s="43">
        <v>40682</v>
      </c>
      <c r="B502" s="17">
        <v>2011</v>
      </c>
      <c r="C502" s="4">
        <v>5</v>
      </c>
      <c r="D502" s="4">
        <v>5</v>
      </c>
      <c r="E502" s="5">
        <v>0.65</v>
      </c>
      <c r="F502" s="5">
        <v>0.79999999999999993</v>
      </c>
      <c r="G502" s="10">
        <v>0.79726027397260013</v>
      </c>
      <c r="H502" s="17">
        <v>125</v>
      </c>
      <c r="I502" s="9">
        <v>231</v>
      </c>
      <c r="J502" s="14">
        <v>1.8480000000000001</v>
      </c>
      <c r="K502" s="5">
        <v>0.51333333333333331</v>
      </c>
      <c r="L502" s="21">
        <v>106.41930008547943</v>
      </c>
      <c r="M502" s="9">
        <v>40</v>
      </c>
      <c r="N502" s="9">
        <v>51</v>
      </c>
      <c r="O502" s="9">
        <v>21</v>
      </c>
      <c r="P502" s="9">
        <v>64</v>
      </c>
      <c r="Q502" s="20">
        <v>36.965172063224443</v>
      </c>
      <c r="R502" s="20">
        <v>49.294911491506831</v>
      </c>
      <c r="S502" s="20">
        <v>17.556935423424655</v>
      </c>
      <c r="T502" s="6">
        <v>13302.41251068493</v>
      </c>
      <c r="U502" s="6">
        <v>1377.7768986301369</v>
      </c>
      <c r="V502" s="6">
        <v>2184.8600627901369</v>
      </c>
      <c r="W502" s="6">
        <v>2735.0091332383558</v>
      </c>
      <c r="X502" s="6">
        <v>1085.9031623539724</v>
      </c>
      <c r="Y502" s="6">
        <v>8674.4170509326013</v>
      </c>
      <c r="Z502" s="6">
        <v>3363.8306577534245</v>
      </c>
      <c r="AA502" s="6">
        <v>1035.1931413216435</v>
      </c>
      <c r="AB502" s="6">
        <v>1123.6438670991779</v>
      </c>
      <c r="AC502" s="6">
        <v>1364.3859058543476</v>
      </c>
      <c r="AD502" s="6">
        <v>945.75667410005212</v>
      </c>
      <c r="AE502" s="6">
        <v>426.60051947603665</v>
      </c>
      <c r="AF502" s="6">
        <v>2785.9245667438099</v>
      </c>
      <c r="AG502" s="6">
        <v>399.28547204383563</v>
      </c>
      <c r="AH502" s="6">
        <v>1472.8885653041095</v>
      </c>
      <c r="AI502" s="6">
        <v>2630.4123599178079</v>
      </c>
      <c r="AJ502" s="6">
        <v>1147.5925679342463</v>
      </c>
      <c r="AK502" s="6">
        <v>1413.1098847060869</v>
      </c>
      <c r="AL502" s="6">
        <v>1014.6942349533704</v>
      </c>
      <c r="AM502" s="6">
        <v>412.11354721168067</v>
      </c>
      <c r="AN502" s="6">
        <v>2810.2612983288623</v>
      </c>
      <c r="AO502" s="6">
        <v>25853.036040689316</v>
      </c>
      <c r="AP502" s="6">
        <v>11582.433124684039</v>
      </c>
      <c r="AQ502" s="6">
        <v>14270.602916005273</v>
      </c>
      <c r="AR502" s="6">
        <v>2649.7357762518927</v>
      </c>
      <c r="AS502" s="6">
        <v>1769.4929094139</v>
      </c>
      <c r="AT502" s="6">
        <v>1767.6343382269649</v>
      </c>
      <c r="AU502" s="6">
        <v>1852.1784942300658</v>
      </c>
      <c r="AV502" s="6">
        <v>8039.0415181228236</v>
      </c>
      <c r="AW502" s="6">
        <v>6231.5613978824531</v>
      </c>
      <c r="AX502" s="27">
        <v>4.1491281534246571</v>
      </c>
      <c r="AY502" s="27">
        <v>4.4251768287671229</v>
      </c>
      <c r="AZ502">
        <v>301</v>
      </c>
      <c r="BA502" s="9">
        <v>11</v>
      </c>
      <c r="BB502" s="4">
        <v>125</v>
      </c>
      <c r="BC502" s="9">
        <v>9</v>
      </c>
      <c r="BD502" s="9">
        <v>6</v>
      </c>
      <c r="BE502" s="4">
        <v>176</v>
      </c>
      <c r="BF502" s="9">
        <v>11</v>
      </c>
      <c r="BG502" s="9">
        <v>19</v>
      </c>
      <c r="BH502" s="24">
        <v>720.69268300589567</v>
      </c>
      <c r="BI502" s="24">
        <v>466.49030103927885</v>
      </c>
      <c r="BJ502" s="9">
        <v>13</v>
      </c>
      <c r="BK502" s="30">
        <v>33.394521808219181</v>
      </c>
      <c r="BL502" s="15">
        <v>4.4887373435616436</v>
      </c>
      <c r="BM502" s="15">
        <v>6815.2486632932923</v>
      </c>
      <c r="BN502" s="36">
        <v>110</v>
      </c>
      <c r="BO502" s="9">
        <v>0</v>
      </c>
      <c r="BP502" s="20">
        <v>2.0939225582283263</v>
      </c>
      <c r="BQ502" s="20">
        <v>129.73275378186611</v>
      </c>
    </row>
    <row r="503" spans="1:69" x14ac:dyDescent="0.25">
      <c r="A503" s="43">
        <v>40681</v>
      </c>
      <c r="B503" s="17">
        <v>2011</v>
      </c>
      <c r="C503" s="4">
        <v>5</v>
      </c>
      <c r="D503" s="4">
        <v>4</v>
      </c>
      <c r="E503" s="5">
        <v>0.65</v>
      </c>
      <c r="F503" s="5">
        <v>0.73333333333333339</v>
      </c>
      <c r="G503" s="10">
        <v>0.79452054794520288</v>
      </c>
      <c r="H503" s="17">
        <v>122</v>
      </c>
      <c r="I503" s="9">
        <v>197</v>
      </c>
      <c r="J503" s="14">
        <v>1.6147540983606556</v>
      </c>
      <c r="K503" s="5">
        <v>0.43777777777777777</v>
      </c>
      <c r="L503" s="21">
        <v>96.389591556254231</v>
      </c>
      <c r="M503" s="9">
        <v>36</v>
      </c>
      <c r="N503" s="9">
        <v>43</v>
      </c>
      <c r="O503" s="9">
        <v>17</v>
      </c>
      <c r="P503" s="9">
        <v>53</v>
      </c>
      <c r="Q503" s="20">
        <v>35.192424331541517</v>
      </c>
      <c r="R503" s="20">
        <v>51.083988025141004</v>
      </c>
      <c r="S503" s="20">
        <v>18.272074059653658</v>
      </c>
      <c r="T503" s="6">
        <v>11759.530169863016</v>
      </c>
      <c r="U503" s="6">
        <v>1331.0898383561644</v>
      </c>
      <c r="V503" s="6">
        <v>1998.7757378630142</v>
      </c>
      <c r="W503" s="6">
        <v>2559.7456490958903</v>
      </c>
      <c r="X503" s="6">
        <v>998.50235651506875</v>
      </c>
      <c r="Y503" s="6">
        <v>7533.5962647452061</v>
      </c>
      <c r="Z503" s="6">
        <v>2780.20152219178</v>
      </c>
      <c r="AA503" s="6">
        <v>868.42779642739708</v>
      </c>
      <c r="AB503" s="6">
        <v>968.41992516164385</v>
      </c>
      <c r="AC503" s="6">
        <v>1227.0358310018173</v>
      </c>
      <c r="AD503" s="6">
        <v>992.72709362987121</v>
      </c>
      <c r="AE503" s="6">
        <v>388.43202567083796</v>
      </c>
      <c r="AF503" s="6">
        <v>2008.8542934782945</v>
      </c>
      <c r="AG503" s="6">
        <v>360.22541326027408</v>
      </c>
      <c r="AH503" s="6">
        <v>1241.7995712876714</v>
      </c>
      <c r="AI503" s="6">
        <v>2195.138346575342</v>
      </c>
      <c r="AJ503" s="6">
        <v>1020.5319346849315</v>
      </c>
      <c r="AK503" s="6">
        <v>1245.9228998062001</v>
      </c>
      <c r="AL503" s="6">
        <v>1034.5375273748732</v>
      </c>
      <c r="AM503" s="6">
        <v>387.06873428945363</v>
      </c>
      <c r="AN503" s="6">
        <v>2150.1661043376926</v>
      </c>
      <c r="AO503" s="6">
        <v>22525.364517808222</v>
      </c>
      <c r="AP503" s="6">
        <v>10832.747855247026</v>
      </c>
      <c r="AQ503" s="6">
        <v>11692.616662561191</v>
      </c>
      <c r="AR503" s="6">
        <v>2624.6650869909772</v>
      </c>
      <c r="AS503" s="6">
        <v>1667.369197583685</v>
      </c>
      <c r="AT503" s="6">
        <v>1696.4553428563545</v>
      </c>
      <c r="AU503" s="6">
        <v>1825.4595625794318</v>
      </c>
      <c r="AV503" s="6">
        <v>7813.9491900104476</v>
      </c>
      <c r="AW503" s="6">
        <v>3878.6674725507492</v>
      </c>
      <c r="AX503" s="27">
        <v>3.9112747397260268</v>
      </c>
      <c r="AY503" s="27">
        <v>4.3634839041095876</v>
      </c>
      <c r="AZ503">
        <v>271</v>
      </c>
      <c r="BA503" s="9">
        <v>10</v>
      </c>
      <c r="BB503" s="4">
        <v>122</v>
      </c>
      <c r="BC503" s="9">
        <v>9</v>
      </c>
      <c r="BD503" s="9">
        <v>6</v>
      </c>
      <c r="BE503" s="4">
        <v>149</v>
      </c>
      <c r="BF503" s="9">
        <v>10</v>
      </c>
      <c r="BG503" s="9">
        <v>15</v>
      </c>
      <c r="BH503" s="24">
        <v>683.2406241976197</v>
      </c>
      <c r="BI503" s="24">
        <v>437.61660239975271</v>
      </c>
      <c r="BJ503" s="9">
        <v>13</v>
      </c>
      <c r="BK503" s="30">
        <v>33.026748904109589</v>
      </c>
      <c r="BL503" s="15">
        <v>4.549365128767124</v>
      </c>
      <c r="BM503" s="15">
        <v>6686.7423396934164</v>
      </c>
      <c r="BN503" s="36">
        <v>110</v>
      </c>
      <c r="BO503" s="9">
        <v>0</v>
      </c>
      <c r="BP503" s="20">
        <v>1.74862677049065</v>
      </c>
      <c r="BQ503" s="20">
        <v>106.29651511419264</v>
      </c>
    </row>
    <row r="504" spans="1:69" x14ac:dyDescent="0.25">
      <c r="A504" s="43">
        <v>40680</v>
      </c>
      <c r="B504" s="17">
        <v>2011</v>
      </c>
      <c r="C504" s="4">
        <v>5</v>
      </c>
      <c r="D504" s="4">
        <v>3</v>
      </c>
      <c r="E504" s="5">
        <v>0.65</v>
      </c>
      <c r="F504" s="5">
        <v>0.55555555555555558</v>
      </c>
      <c r="G504" s="10">
        <v>0.79178082191780563</v>
      </c>
      <c r="H504" s="17">
        <v>88</v>
      </c>
      <c r="I504" s="9">
        <v>136</v>
      </c>
      <c r="J504" s="14">
        <v>1.5454545454545454</v>
      </c>
      <c r="K504" s="5">
        <v>0.30222222222222223</v>
      </c>
      <c r="L504" s="21">
        <v>97.497002283105033</v>
      </c>
      <c r="M504" s="9">
        <v>23</v>
      </c>
      <c r="N504" s="9">
        <v>28</v>
      </c>
      <c r="O504" s="9">
        <v>11</v>
      </c>
      <c r="P504" s="9">
        <v>35</v>
      </c>
      <c r="Q504" s="20">
        <v>38.361663123287663</v>
      </c>
      <c r="R504" s="20">
        <v>55.394082485080929</v>
      </c>
      <c r="S504" s="20">
        <v>18.013892312923677</v>
      </c>
      <c r="T504" s="6">
        <v>8579.736200913243</v>
      </c>
      <c r="U504" s="6">
        <v>969.22618949771697</v>
      </c>
      <c r="V504" s="6">
        <v>1583.8073095890413</v>
      </c>
      <c r="W504" s="6">
        <v>2528.2942713863008</v>
      </c>
      <c r="X504" s="6">
        <v>777.38446553424671</v>
      </c>
      <c r="Y504" s="6">
        <v>4659.4763439013705</v>
      </c>
      <c r="Z504" s="6">
        <v>1956.4448192876707</v>
      </c>
      <c r="AA504" s="6">
        <v>609.33490733589019</v>
      </c>
      <c r="AB504" s="6">
        <v>630.4862309523287</v>
      </c>
      <c r="AC504" s="6">
        <v>932.43761159258008</v>
      </c>
      <c r="AD504" s="6">
        <v>984.06528342604236</v>
      </c>
      <c r="AE504" s="6">
        <v>294.55749896272897</v>
      </c>
      <c r="AF504" s="6">
        <v>985.20556359453849</v>
      </c>
      <c r="AG504" s="6">
        <v>243.3474439890411</v>
      </c>
      <c r="AH504" s="6">
        <v>919.58938020821915</v>
      </c>
      <c r="AI504" s="6">
        <v>1436.9763241643832</v>
      </c>
      <c r="AJ504" s="6">
        <v>672.12803086027373</v>
      </c>
      <c r="AK504" s="6">
        <v>985.25659807564625</v>
      </c>
      <c r="AL504" s="6">
        <v>1056.4857988413394</v>
      </c>
      <c r="AM504" s="6">
        <v>281.51074345924451</v>
      </c>
      <c r="AN504" s="6">
        <v>948.78803884568686</v>
      </c>
      <c r="AO504" s="6">
        <v>16017.269527208768</v>
      </c>
      <c r="AP504" s="6">
        <v>9423.7995808671712</v>
      </c>
      <c r="AQ504" s="6">
        <v>6593.4699463415964</v>
      </c>
      <c r="AR504" s="6">
        <v>2559.7653550044333</v>
      </c>
      <c r="AS504" s="6">
        <v>1411.5012284912118</v>
      </c>
      <c r="AT504" s="6">
        <v>1602.6010623658826</v>
      </c>
      <c r="AU504" s="6">
        <v>1696.1715621122212</v>
      </c>
      <c r="AV504" s="6">
        <v>7270.0392079737494</v>
      </c>
      <c r="AW504" s="6">
        <v>-676.56926163215303</v>
      </c>
      <c r="AX504" s="27">
        <v>4.172387967123286</v>
      </c>
      <c r="AY504" s="27">
        <v>4.2140968972602728</v>
      </c>
      <c r="AZ504">
        <v>185</v>
      </c>
      <c r="BA504" s="9">
        <v>6</v>
      </c>
      <c r="BB504" s="4">
        <v>88</v>
      </c>
      <c r="BC504" s="9">
        <v>6</v>
      </c>
      <c r="BD504" s="9">
        <v>5</v>
      </c>
      <c r="BE504" s="4">
        <v>97</v>
      </c>
      <c r="BF504" s="9">
        <v>7</v>
      </c>
      <c r="BG504" s="9">
        <v>11</v>
      </c>
      <c r="BH504" s="24">
        <v>611.18575581369862</v>
      </c>
      <c r="BI504" s="24">
        <v>410.2998669243745</v>
      </c>
      <c r="BJ504" s="9">
        <v>10</v>
      </c>
      <c r="BK504" s="30">
        <v>33.335052684931512</v>
      </c>
      <c r="BL504" s="15">
        <v>4.4927858465753419</v>
      </c>
      <c r="BM504" s="15">
        <v>6616.6576376572293</v>
      </c>
      <c r="BN504" s="36">
        <v>110</v>
      </c>
      <c r="BO504" s="9">
        <v>0</v>
      </c>
      <c r="BP504" s="20">
        <v>0.99649555824323366</v>
      </c>
      <c r="BQ504" s="20">
        <v>59.940635875832697</v>
      </c>
    </row>
    <row r="505" spans="1:69" x14ac:dyDescent="0.25">
      <c r="A505" s="43">
        <v>40679</v>
      </c>
      <c r="B505" s="17">
        <v>2011</v>
      </c>
      <c r="C505" s="4">
        <v>5</v>
      </c>
      <c r="D505" s="4">
        <v>2</v>
      </c>
      <c r="E505" s="5">
        <v>0.65</v>
      </c>
      <c r="F505" s="5">
        <v>0.55555555555555558</v>
      </c>
      <c r="G505" s="10">
        <v>0.78904109589040838</v>
      </c>
      <c r="H505" s="17">
        <v>92</v>
      </c>
      <c r="I505" s="9">
        <v>145</v>
      </c>
      <c r="J505" s="14">
        <v>1.576086956521739</v>
      </c>
      <c r="K505" s="5">
        <v>0.32222222222222224</v>
      </c>
      <c r="L505" s="21">
        <v>93.925544570180676</v>
      </c>
      <c r="M505" s="9">
        <v>26</v>
      </c>
      <c r="N505" s="9">
        <v>31</v>
      </c>
      <c r="O505" s="9">
        <v>13</v>
      </c>
      <c r="P505" s="9">
        <v>38</v>
      </c>
      <c r="Q505" s="20">
        <v>38.060643191540493</v>
      </c>
      <c r="R505" s="20">
        <v>48.968104271443622</v>
      </c>
      <c r="S505" s="20">
        <v>18.952554968565249</v>
      </c>
      <c r="T505" s="6">
        <v>8641.1501004566217</v>
      </c>
      <c r="U505" s="6">
        <v>936.89278538812789</v>
      </c>
      <c r="V505" s="6">
        <v>1586.9503377534249</v>
      </c>
      <c r="W505" s="6">
        <v>2520.3752426958904</v>
      </c>
      <c r="X505" s="6">
        <v>779.72684186301387</v>
      </c>
      <c r="Y505" s="6">
        <v>4690.9904635324219</v>
      </c>
      <c r="Z505" s="6">
        <v>2169.4566619178081</v>
      </c>
      <c r="AA505" s="6">
        <v>636.58535552876708</v>
      </c>
      <c r="AB505" s="6">
        <v>720.19708880547944</v>
      </c>
      <c r="AC505" s="6">
        <v>971.20332406349792</v>
      </c>
      <c r="AD505" s="6">
        <v>911.14433586299867</v>
      </c>
      <c r="AE505" s="6">
        <v>287.45579163158857</v>
      </c>
      <c r="AF505" s="6">
        <v>1356.4356546939698</v>
      </c>
      <c r="AG505" s="6">
        <v>270.07504865753424</v>
      </c>
      <c r="AH505" s="6">
        <v>949.96690410958911</v>
      </c>
      <c r="AI505" s="6">
        <v>1538.4590416438355</v>
      </c>
      <c r="AJ505" s="6">
        <v>742.37777884931495</v>
      </c>
      <c r="AK505" s="6">
        <v>965.54618378606051</v>
      </c>
      <c r="AL505" s="6">
        <v>1029.7881405294063</v>
      </c>
      <c r="AM505" s="6">
        <v>297.93877514170026</v>
      </c>
      <c r="AN505" s="6">
        <v>1207.6056738031064</v>
      </c>
      <c r="AO505" s="6">
        <v>16605.160765357079</v>
      </c>
      <c r="AP505" s="6">
        <v>9350.1289733275808</v>
      </c>
      <c r="AQ505" s="6">
        <v>7255.0317920294983</v>
      </c>
      <c r="AR505" s="6">
        <v>2567.4083450724042</v>
      </c>
      <c r="AS505" s="6">
        <v>1475.7611857726483</v>
      </c>
      <c r="AT505" s="6">
        <v>1589.4192679669477</v>
      </c>
      <c r="AU505" s="6">
        <v>1665.5564647642482</v>
      </c>
      <c r="AV505" s="6">
        <v>7298.1452635762489</v>
      </c>
      <c r="AW505" s="6">
        <v>-43.113471546750588</v>
      </c>
      <c r="AX505" s="27">
        <v>4.0512520438356159</v>
      </c>
      <c r="AY505" s="27">
        <v>4.3409736986301359</v>
      </c>
      <c r="AZ505">
        <v>200</v>
      </c>
      <c r="BA505" s="9">
        <v>7</v>
      </c>
      <c r="BB505" s="4">
        <v>92</v>
      </c>
      <c r="BC505" s="9">
        <v>6</v>
      </c>
      <c r="BD505" s="9">
        <v>4</v>
      </c>
      <c r="BE505" s="4">
        <v>108</v>
      </c>
      <c r="BF505" s="9">
        <v>7</v>
      </c>
      <c r="BG505" s="9">
        <v>12</v>
      </c>
      <c r="BH505" s="24">
        <v>531.20135025134016</v>
      </c>
      <c r="BI505" s="24">
        <v>381.72468129262609</v>
      </c>
      <c r="BJ505" s="9">
        <v>9</v>
      </c>
      <c r="BK505" s="30">
        <v>33.440555726027405</v>
      </c>
      <c r="BL505" s="15">
        <v>4.4014845238356166</v>
      </c>
      <c r="BM505" s="15">
        <v>6515.234395146219</v>
      </c>
      <c r="BN505" s="36">
        <v>110</v>
      </c>
      <c r="BO505" s="9">
        <v>0</v>
      </c>
      <c r="BP505" s="20">
        <v>1.1135488536581923</v>
      </c>
      <c r="BQ505" s="20">
        <v>65.954834472995444</v>
      </c>
    </row>
    <row r="506" spans="1:69" x14ac:dyDescent="0.25">
      <c r="A506" s="43">
        <v>40678</v>
      </c>
      <c r="B506" s="17">
        <v>2011</v>
      </c>
      <c r="C506" s="4">
        <v>5</v>
      </c>
      <c r="D506" s="4">
        <v>1</v>
      </c>
      <c r="E506" s="5">
        <v>0.65</v>
      </c>
      <c r="F506" s="5">
        <v>0.60000000000000009</v>
      </c>
      <c r="G506" s="10">
        <v>0.78630136986301113</v>
      </c>
      <c r="H506" s="17">
        <v>102</v>
      </c>
      <c r="I506" s="9">
        <v>162</v>
      </c>
      <c r="J506" s="14">
        <v>1.588235294117647</v>
      </c>
      <c r="K506" s="5">
        <v>0.36</v>
      </c>
      <c r="L506" s="21">
        <v>95.056499468170855</v>
      </c>
      <c r="M506" s="9">
        <v>30</v>
      </c>
      <c r="N506" s="9">
        <v>36</v>
      </c>
      <c r="O506" s="9">
        <v>14</v>
      </c>
      <c r="P506" s="9">
        <v>42</v>
      </c>
      <c r="Q506" s="20">
        <v>36.61410996762141</v>
      </c>
      <c r="R506" s="20">
        <v>51.734832465909967</v>
      </c>
      <c r="S506" s="20">
        <v>17.585460369158511</v>
      </c>
      <c r="T506" s="6">
        <v>9695.7629457534276</v>
      </c>
      <c r="U506" s="6">
        <v>1085.4814438356166</v>
      </c>
      <c r="V506" s="6">
        <v>1593.8022441205483</v>
      </c>
      <c r="W506" s="6">
        <v>2666.7074051506852</v>
      </c>
      <c r="X506" s="6">
        <v>852.16877504876743</v>
      </c>
      <c r="Y506" s="6">
        <v>5668.5659652690438</v>
      </c>
      <c r="Z506" s="6">
        <v>2416.5312578630133</v>
      </c>
      <c r="AA506" s="6">
        <v>724.28765452273956</v>
      </c>
      <c r="AB506" s="6">
        <v>738.58933550465747</v>
      </c>
      <c r="AC506" s="6">
        <v>1057.0973176446048</v>
      </c>
      <c r="AD506" s="6">
        <v>926.46224332236</v>
      </c>
      <c r="AE506" s="6">
        <v>301.86082875888383</v>
      </c>
      <c r="AF506" s="6">
        <v>1593.9878581645614</v>
      </c>
      <c r="AG506" s="6">
        <v>289.88575949589045</v>
      </c>
      <c r="AH506" s="6">
        <v>1069.747174750685</v>
      </c>
      <c r="AI506" s="6">
        <v>1785.2358190684931</v>
      </c>
      <c r="AJ506" s="6">
        <v>840.55585946301369</v>
      </c>
      <c r="AK506" s="6">
        <v>1053.4248284070209</v>
      </c>
      <c r="AL506" s="6">
        <v>1055.9543498011183</v>
      </c>
      <c r="AM506" s="6">
        <v>324.94811010826004</v>
      </c>
      <c r="AN506" s="6">
        <v>1551.0973244616835</v>
      </c>
      <c r="AO506" s="6">
        <v>18646.077250257535</v>
      </c>
      <c r="AP506" s="6">
        <v>9832.4261023622494</v>
      </c>
      <c r="AQ506" s="6">
        <v>8813.6511478952889</v>
      </c>
      <c r="AR506" s="6">
        <v>2586.5046540789249</v>
      </c>
      <c r="AS506" s="6">
        <v>1512.8982250581591</v>
      </c>
      <c r="AT506" s="6">
        <v>1616.3870223182887</v>
      </c>
      <c r="AU506" s="6">
        <v>1716.0384959920991</v>
      </c>
      <c r="AV506" s="6">
        <v>7431.8283974474716</v>
      </c>
      <c r="AW506" s="6">
        <v>1381.8227504478136</v>
      </c>
      <c r="AX506" s="27">
        <v>3.9904817095890408</v>
      </c>
      <c r="AY506" s="27">
        <v>4.5248322739726028</v>
      </c>
      <c r="AZ506">
        <v>224</v>
      </c>
      <c r="BA506" s="9">
        <v>8</v>
      </c>
      <c r="BB506" s="4">
        <v>102</v>
      </c>
      <c r="BC506" s="9">
        <v>7</v>
      </c>
      <c r="BD506" s="9">
        <v>5</v>
      </c>
      <c r="BE506" s="4">
        <v>122</v>
      </c>
      <c r="BF506" s="9">
        <v>7</v>
      </c>
      <c r="BG506" s="9">
        <v>12</v>
      </c>
      <c r="BH506" s="24">
        <v>601.4915793317648</v>
      </c>
      <c r="BI506" s="24">
        <v>355.92612626877968</v>
      </c>
      <c r="BJ506" s="9">
        <v>11</v>
      </c>
      <c r="BK506" s="30">
        <v>34.864931547945211</v>
      </c>
      <c r="BL506" s="15">
        <v>4.2971674191780824</v>
      </c>
      <c r="BM506" s="15">
        <v>6718.3277215373037</v>
      </c>
      <c r="BN506" s="36">
        <v>110</v>
      </c>
      <c r="BO506" s="9">
        <v>0</v>
      </c>
      <c r="BP506" s="20">
        <v>1.311881693362605</v>
      </c>
      <c r="BQ506" s="20">
        <v>80.12410134450262</v>
      </c>
    </row>
    <row r="507" spans="1:69" x14ac:dyDescent="0.25">
      <c r="A507" s="43">
        <v>40677</v>
      </c>
      <c r="B507" s="17">
        <v>2011</v>
      </c>
      <c r="C507" s="4">
        <v>5</v>
      </c>
      <c r="D507" s="4">
        <v>7</v>
      </c>
      <c r="E507" s="5">
        <v>0.65</v>
      </c>
      <c r="F507" s="5">
        <v>0.94444444444444442</v>
      </c>
      <c r="G507" s="10">
        <v>0.78356164383561389</v>
      </c>
      <c r="H507" s="17">
        <v>156</v>
      </c>
      <c r="I507" s="9">
        <v>250</v>
      </c>
      <c r="J507" s="14">
        <v>1.6025641025641026</v>
      </c>
      <c r="K507" s="5">
        <v>0.55555555555555558</v>
      </c>
      <c r="L507" s="21">
        <v>98.791155555555562</v>
      </c>
      <c r="M507" s="9">
        <v>44</v>
      </c>
      <c r="N507" s="9">
        <v>52</v>
      </c>
      <c r="O507" s="9">
        <v>22</v>
      </c>
      <c r="P507" s="9">
        <v>70</v>
      </c>
      <c r="Q507" s="20">
        <v>36.059385273972588</v>
      </c>
      <c r="R507" s="20">
        <v>50.557814047322537</v>
      </c>
      <c r="S507" s="20">
        <v>16.331823616438349</v>
      </c>
      <c r="T507" s="6">
        <v>15411.420266666668</v>
      </c>
      <c r="U507" s="6">
        <v>1600.5911544901062</v>
      </c>
      <c r="V507" s="6">
        <v>2537.7437604821921</v>
      </c>
      <c r="W507" s="6">
        <v>2538.5250232109588</v>
      </c>
      <c r="X507" s="6">
        <v>1268.9335228931509</v>
      </c>
      <c r="Y507" s="6">
        <v>10666.809114570473</v>
      </c>
      <c r="Z507" s="6">
        <v>3461.7009863013686</v>
      </c>
      <c r="AA507" s="6">
        <v>1112.2719090410958</v>
      </c>
      <c r="AB507" s="6">
        <v>1143.2276531506845</v>
      </c>
      <c r="AC507" s="6">
        <v>1654.3676148579841</v>
      </c>
      <c r="AD507" s="6">
        <v>932.18881390487115</v>
      </c>
      <c r="AE507" s="6">
        <v>506.09805555443705</v>
      </c>
      <c r="AF507" s="6">
        <v>2624.5460641758564</v>
      </c>
      <c r="AG507" s="6">
        <v>432.18680547945206</v>
      </c>
      <c r="AH507" s="6">
        <v>1655.6246794520548</v>
      </c>
      <c r="AI507" s="6">
        <v>2641.2851917808221</v>
      </c>
      <c r="AJ507" s="6">
        <v>1175.7304109589038</v>
      </c>
      <c r="AK507" s="6">
        <v>1673.2338183350348</v>
      </c>
      <c r="AL507" s="6">
        <v>1041.9509354625361</v>
      </c>
      <c r="AM507" s="6">
        <v>507.01680293763184</v>
      </c>
      <c r="AN507" s="6">
        <v>2682.6255309360304</v>
      </c>
      <c r="AO507" s="6">
        <v>28634.039057321155</v>
      </c>
      <c r="AP507" s="6">
        <v>12660.058347638798</v>
      </c>
      <c r="AQ507" s="6">
        <v>15973.980709682361</v>
      </c>
      <c r="AR507" s="6">
        <v>2697.3926450301374</v>
      </c>
      <c r="AS507" s="6">
        <v>1982.9996237620571</v>
      </c>
      <c r="AT507" s="6">
        <v>1866.0279407814323</v>
      </c>
      <c r="AU507" s="6">
        <v>1947.1507622941795</v>
      </c>
      <c r="AV507" s="6">
        <v>8493.5709718678063</v>
      </c>
      <c r="AW507" s="6">
        <v>7480.4097378145507</v>
      </c>
      <c r="AX507" s="27">
        <v>4.1429026849315065</v>
      </c>
      <c r="AY507" s="27">
        <v>4.4280752054794519</v>
      </c>
      <c r="AZ507">
        <v>344</v>
      </c>
      <c r="BA507" s="9">
        <v>13</v>
      </c>
      <c r="BB507" s="4">
        <v>156</v>
      </c>
      <c r="BC507" s="9">
        <v>11</v>
      </c>
      <c r="BD507" s="9">
        <v>8</v>
      </c>
      <c r="BE507" s="4">
        <v>188</v>
      </c>
      <c r="BF507" s="9">
        <v>11</v>
      </c>
      <c r="BG507" s="9">
        <v>18</v>
      </c>
      <c r="BH507" s="24">
        <v>772.81310144320344</v>
      </c>
      <c r="BI507" s="24">
        <v>477.05840449575254</v>
      </c>
      <c r="BJ507" s="9">
        <v>16</v>
      </c>
      <c r="BK507" s="30">
        <v>33.719277506849323</v>
      </c>
      <c r="BL507" s="15">
        <v>4.2970274630136984</v>
      </c>
      <c r="BM507" s="15">
        <v>6670.5788886024766</v>
      </c>
      <c r="BN507" s="36">
        <v>111</v>
      </c>
      <c r="BO507" s="9">
        <v>0</v>
      </c>
      <c r="BP507" s="20">
        <v>2.3946918215712758</v>
      </c>
      <c r="BQ507" s="20">
        <v>143.90973612326451</v>
      </c>
    </row>
    <row r="508" spans="1:69" x14ac:dyDescent="0.25">
      <c r="A508" s="43">
        <v>40676</v>
      </c>
      <c r="B508" s="17">
        <v>2011</v>
      </c>
      <c r="C508" s="4">
        <v>5</v>
      </c>
      <c r="D508" s="4">
        <v>6</v>
      </c>
      <c r="E508" s="5">
        <v>0.65</v>
      </c>
      <c r="F508" s="5">
        <v>1</v>
      </c>
      <c r="G508" s="10">
        <v>0.78082191780821664</v>
      </c>
      <c r="H508" s="17">
        <v>168</v>
      </c>
      <c r="I508" s="9">
        <v>271</v>
      </c>
      <c r="J508" s="14">
        <v>1.6130952380952381</v>
      </c>
      <c r="K508" s="5">
        <v>0.60222222222222221</v>
      </c>
      <c r="L508" s="21">
        <v>98.358419765166332</v>
      </c>
      <c r="M508" s="9">
        <v>47</v>
      </c>
      <c r="N508" s="9">
        <v>60</v>
      </c>
      <c r="O508" s="9">
        <v>24</v>
      </c>
      <c r="P508" s="9">
        <v>69</v>
      </c>
      <c r="Q508" s="20">
        <v>37.772055634361791</v>
      </c>
      <c r="R508" s="20">
        <v>47.966521109589031</v>
      </c>
      <c r="S508" s="20">
        <v>19.185332629422273</v>
      </c>
      <c r="T508" s="6">
        <v>16524.214520547943</v>
      </c>
      <c r="U508" s="6">
        <v>1778.8071849315063</v>
      </c>
      <c r="V508" s="6">
        <v>2723.2739467397259</v>
      </c>
      <c r="W508" s="6">
        <v>2734.5188830684929</v>
      </c>
      <c r="X508" s="6">
        <v>1354.7681437808219</v>
      </c>
      <c r="Y508" s="6">
        <v>11490.460731890407</v>
      </c>
      <c r="Z508" s="6">
        <v>4041.6099528767118</v>
      </c>
      <c r="AA508" s="6">
        <v>1151.1965066301368</v>
      </c>
      <c r="AB508" s="6">
        <v>1323.7879514301369</v>
      </c>
      <c r="AC508" s="6">
        <v>1734.7342941755996</v>
      </c>
      <c r="AD508" s="6">
        <v>912.98069393647677</v>
      </c>
      <c r="AE508" s="6">
        <v>519.50196159594009</v>
      </c>
      <c r="AF508" s="6">
        <v>3349.3774612289685</v>
      </c>
      <c r="AG508" s="6">
        <v>485.92711528767126</v>
      </c>
      <c r="AH508" s="6">
        <v>1798.1030864657532</v>
      </c>
      <c r="AI508" s="6">
        <v>3067.36610369863</v>
      </c>
      <c r="AJ508" s="6">
        <v>1291.7949001643833</v>
      </c>
      <c r="AK508" s="6">
        <v>1755.6888369192677</v>
      </c>
      <c r="AL508" s="6">
        <v>1083.9478440247049</v>
      </c>
      <c r="AM508" s="6">
        <v>535.79740293594398</v>
      </c>
      <c r="AN508" s="6">
        <v>3267.7571217365221</v>
      </c>
      <c r="AO508" s="6">
        <v>31462.807322032877</v>
      </c>
      <c r="AP508" s="6">
        <v>13355.212007176977</v>
      </c>
      <c r="AQ508" s="6">
        <v>18107.595314855898</v>
      </c>
      <c r="AR508" s="6">
        <v>2727.1504859833112</v>
      </c>
      <c r="AS508" s="6">
        <v>2045.0651057834891</v>
      </c>
      <c r="AT508" s="6">
        <v>1890.1091677596282</v>
      </c>
      <c r="AU508" s="6">
        <v>1982.8915901036939</v>
      </c>
      <c r="AV508" s="6">
        <v>8645.2163496301237</v>
      </c>
      <c r="AW508" s="6">
        <v>9462.3789652257747</v>
      </c>
      <c r="AX508" s="27">
        <v>4.0499608767123272</v>
      </c>
      <c r="AY508" s="27">
        <v>4.5505280136986306</v>
      </c>
      <c r="AZ508">
        <v>368</v>
      </c>
      <c r="BA508" s="9">
        <v>13</v>
      </c>
      <c r="BB508" s="4">
        <v>168</v>
      </c>
      <c r="BC508" s="9">
        <v>12</v>
      </c>
      <c r="BD508" s="9">
        <v>9</v>
      </c>
      <c r="BE508" s="4">
        <v>200</v>
      </c>
      <c r="BF508" s="9">
        <v>13</v>
      </c>
      <c r="BG508" s="9">
        <v>22</v>
      </c>
      <c r="BH508" s="24">
        <v>851.57012169863015</v>
      </c>
      <c r="BI508" s="24">
        <v>554.26296619890286</v>
      </c>
      <c r="BJ508" s="9">
        <v>19</v>
      </c>
      <c r="BK508" s="30">
        <v>34.501360273972608</v>
      </c>
      <c r="BL508" s="15">
        <v>4.457478252054794</v>
      </c>
      <c r="BM508" s="15">
        <v>6913.1678098163229</v>
      </c>
      <c r="BN508" s="36">
        <v>111</v>
      </c>
      <c r="BO508" s="9">
        <v>0</v>
      </c>
      <c r="BP508" s="20">
        <v>2.6192905789360554</v>
      </c>
      <c r="BQ508" s="20">
        <v>163.1314893230261</v>
      </c>
    </row>
    <row r="509" spans="1:69" x14ac:dyDescent="0.25">
      <c r="A509" s="43">
        <v>40675</v>
      </c>
      <c r="B509" s="17">
        <v>2011</v>
      </c>
      <c r="C509" s="4">
        <v>5</v>
      </c>
      <c r="D509" s="4">
        <v>5</v>
      </c>
      <c r="E509" s="5">
        <v>0.65</v>
      </c>
      <c r="F509" s="5">
        <v>0.79999999999999993</v>
      </c>
      <c r="G509" s="10">
        <v>0.77808219178081939</v>
      </c>
      <c r="H509" s="17">
        <v>137</v>
      </c>
      <c r="I509" s="9">
        <v>217</v>
      </c>
      <c r="J509" s="14">
        <v>1.583941605839416</v>
      </c>
      <c r="K509" s="5">
        <v>0.48222222222222222</v>
      </c>
      <c r="L509" s="21">
        <v>92.755163523647624</v>
      </c>
      <c r="M509" s="9">
        <v>39</v>
      </c>
      <c r="N509" s="9">
        <v>50</v>
      </c>
      <c r="O509" s="9">
        <v>20</v>
      </c>
      <c r="P509" s="9">
        <v>58</v>
      </c>
      <c r="Q509" s="20">
        <v>35.795572373710939</v>
      </c>
      <c r="R509" s="20">
        <v>48.216025064219174</v>
      </c>
      <c r="S509" s="20">
        <v>17.583457243476619</v>
      </c>
      <c r="T509" s="6">
        <v>12707.457402739725</v>
      </c>
      <c r="U509" s="6">
        <v>1398.9799627397256</v>
      </c>
      <c r="V509" s="6">
        <v>2172.01518451726</v>
      </c>
      <c r="W509" s="6">
        <v>2734.4371747068494</v>
      </c>
      <c r="X509" s="6">
        <v>1082.7222107178084</v>
      </c>
      <c r="Y509" s="6">
        <v>8117.2627955375328</v>
      </c>
      <c r="Z509" s="6">
        <v>3185.8059412602738</v>
      </c>
      <c r="AA509" s="6">
        <v>964.32050128438345</v>
      </c>
      <c r="AB509" s="6">
        <v>1019.8405201216439</v>
      </c>
      <c r="AC509" s="6">
        <v>1424.5702617072172</v>
      </c>
      <c r="AD509" s="6">
        <v>956.10772428475104</v>
      </c>
      <c r="AE509" s="6">
        <v>402.09826834428503</v>
      </c>
      <c r="AF509" s="6">
        <v>2387.1907083300475</v>
      </c>
      <c r="AG509" s="6">
        <v>395.31202717808219</v>
      </c>
      <c r="AH509" s="6">
        <v>1449.6423767671236</v>
      </c>
      <c r="AI509" s="6">
        <v>2434.4396957808217</v>
      </c>
      <c r="AJ509" s="6">
        <v>1021.3911336328766</v>
      </c>
      <c r="AK509" s="6">
        <v>1391.774809134515</v>
      </c>
      <c r="AL509" s="6">
        <v>1096.3494984363724</v>
      </c>
      <c r="AM509" s="6">
        <v>414.28874488555715</v>
      </c>
      <c r="AN509" s="6">
        <v>2398.3721809024591</v>
      </c>
      <c r="AO509" s="6">
        <v>24577.189561504656</v>
      </c>
      <c r="AP509" s="6">
        <v>11674.363876734615</v>
      </c>
      <c r="AQ509" s="6">
        <v>12902.82568477004</v>
      </c>
      <c r="AR509" s="6">
        <v>2655.3208363821386</v>
      </c>
      <c r="AS509" s="6">
        <v>1805.8210940999127</v>
      </c>
      <c r="AT509" s="6">
        <v>1734.3217112581101</v>
      </c>
      <c r="AU509" s="6">
        <v>1876.4434243118844</v>
      </c>
      <c r="AV509" s="6">
        <v>8071.9070660520465</v>
      </c>
      <c r="AW509" s="6">
        <v>4830.9186187179948</v>
      </c>
      <c r="AX509" s="27">
        <v>3.9007393972602737</v>
      </c>
      <c r="AY509" s="27">
        <v>4.427480273972602</v>
      </c>
      <c r="AZ509">
        <v>304</v>
      </c>
      <c r="BA509" s="9">
        <v>11</v>
      </c>
      <c r="BB509" s="4">
        <v>137</v>
      </c>
      <c r="BC509" s="9">
        <v>11</v>
      </c>
      <c r="BD509" s="9">
        <v>8</v>
      </c>
      <c r="BE509" s="4">
        <v>167</v>
      </c>
      <c r="BF509" s="9">
        <v>10</v>
      </c>
      <c r="BG509" s="9">
        <v>19</v>
      </c>
      <c r="BH509" s="24">
        <v>830.61545130581339</v>
      </c>
      <c r="BI509" s="24">
        <v>483.23659506437934</v>
      </c>
      <c r="BJ509" s="9">
        <v>15</v>
      </c>
      <c r="BK509" s="30">
        <v>32.949432657534246</v>
      </c>
      <c r="BL509" s="15">
        <v>4.426952021917808</v>
      </c>
      <c r="BM509" s="15">
        <v>6911.1510665336837</v>
      </c>
      <c r="BN509" s="36">
        <v>111</v>
      </c>
      <c r="BO509" s="9">
        <v>0</v>
      </c>
      <c r="BP509" s="20">
        <v>1.8669575531708793</v>
      </c>
      <c r="BQ509" s="20">
        <v>116.24167283576612</v>
      </c>
    </row>
    <row r="510" spans="1:69" x14ac:dyDescent="0.25">
      <c r="A510" s="43">
        <v>40674</v>
      </c>
      <c r="B510" s="17">
        <v>2011</v>
      </c>
      <c r="C510" s="4">
        <v>5</v>
      </c>
      <c r="D510" s="4">
        <v>4</v>
      </c>
      <c r="E510" s="5">
        <v>0.65</v>
      </c>
      <c r="F510" s="5">
        <v>0.73333333333333339</v>
      </c>
      <c r="G510" s="10">
        <v>0.77534246575342214</v>
      </c>
      <c r="H510" s="17">
        <v>124</v>
      </c>
      <c r="I510" s="9">
        <v>204</v>
      </c>
      <c r="J510" s="14">
        <v>1.6451612903225807</v>
      </c>
      <c r="K510" s="5">
        <v>0.45333333333333331</v>
      </c>
      <c r="L510" s="21">
        <v>95.1592444719399</v>
      </c>
      <c r="M510" s="9">
        <v>36</v>
      </c>
      <c r="N510" s="9">
        <v>46</v>
      </c>
      <c r="O510" s="9">
        <v>18</v>
      </c>
      <c r="P510" s="9">
        <v>56</v>
      </c>
      <c r="Q510" s="20">
        <v>34.61671242499164</v>
      </c>
      <c r="R510" s="20">
        <v>50.552045063013686</v>
      </c>
      <c r="S510" s="20">
        <v>16.8255426279452</v>
      </c>
      <c r="T510" s="6">
        <v>11799.746314520547</v>
      </c>
      <c r="U510" s="6">
        <v>1226.8719215525111</v>
      </c>
      <c r="V510" s="6">
        <v>1995.1600760284934</v>
      </c>
      <c r="W510" s="6">
        <v>2564.4385396602738</v>
      </c>
      <c r="X510" s="6">
        <v>994.56367672109604</v>
      </c>
      <c r="Y510" s="6">
        <v>7472.4559436631953</v>
      </c>
      <c r="Z510" s="6">
        <v>2838.5704188493146</v>
      </c>
      <c r="AA510" s="6">
        <v>909.93681113424634</v>
      </c>
      <c r="AB510" s="6">
        <v>942.23038716493124</v>
      </c>
      <c r="AC510" s="6">
        <v>1257.2555925530153</v>
      </c>
      <c r="AD510" s="6">
        <v>972.38140698994823</v>
      </c>
      <c r="AE510" s="6">
        <v>377.23136420297777</v>
      </c>
      <c r="AF510" s="6">
        <v>2083.8692534025513</v>
      </c>
      <c r="AG510" s="6">
        <v>380.74882487671226</v>
      </c>
      <c r="AH510" s="6">
        <v>1309.2492414246574</v>
      </c>
      <c r="AI510" s="6">
        <v>2347.3318349589044</v>
      </c>
      <c r="AJ510" s="6">
        <v>980.2911239013697</v>
      </c>
      <c r="AK510" s="6">
        <v>1333.0084201154357</v>
      </c>
      <c r="AL510" s="6">
        <v>1039.0522407338785</v>
      </c>
      <c r="AM510" s="6">
        <v>392.93542755938438</v>
      </c>
      <c r="AN510" s="6">
        <v>2252.6249367529444</v>
      </c>
      <c r="AO510" s="6">
        <v>22734.976878383197</v>
      </c>
      <c r="AP510" s="6">
        <v>10926.026744564502</v>
      </c>
      <c r="AQ510" s="6">
        <v>11808.950133818693</v>
      </c>
      <c r="AR510" s="6">
        <v>2639.880977222499</v>
      </c>
      <c r="AS510" s="6">
        <v>1635.5611963869255</v>
      </c>
      <c r="AT510" s="6">
        <v>1730.617415396194</v>
      </c>
      <c r="AU510" s="6">
        <v>1791.4850215154793</v>
      </c>
      <c r="AV510" s="6">
        <v>7797.5446105210976</v>
      </c>
      <c r="AW510" s="6">
        <v>4011.405523297597</v>
      </c>
      <c r="AX510" s="27">
        <v>3.8721781479452044</v>
      </c>
      <c r="AY510" s="27">
        <v>4.1948652945205476</v>
      </c>
      <c r="AZ510">
        <v>280</v>
      </c>
      <c r="BA510" s="9">
        <v>10</v>
      </c>
      <c r="BB510" s="4">
        <v>124</v>
      </c>
      <c r="BC510" s="9">
        <v>10</v>
      </c>
      <c r="BD510" s="9">
        <v>7</v>
      </c>
      <c r="BE510" s="4">
        <v>156</v>
      </c>
      <c r="BF510" s="9">
        <v>10</v>
      </c>
      <c r="BG510" s="9">
        <v>16</v>
      </c>
      <c r="BH510" s="24">
        <v>761.45773363683611</v>
      </c>
      <c r="BI510" s="24">
        <v>434.47806062432352</v>
      </c>
      <c r="BJ510" s="9">
        <v>13</v>
      </c>
      <c r="BK510" s="30">
        <v>34.814269767123292</v>
      </c>
      <c r="BL510" s="15">
        <v>4.3790677402739719</v>
      </c>
      <c r="BM510" s="15">
        <v>6687.7769691620997</v>
      </c>
      <c r="BN510" s="36">
        <v>111</v>
      </c>
      <c r="BO510" s="9">
        <v>1</v>
      </c>
      <c r="BP510" s="20">
        <v>1.7657511888136748</v>
      </c>
      <c r="BQ510" s="20">
        <v>106.38693814251074</v>
      </c>
    </row>
    <row r="511" spans="1:69" x14ac:dyDescent="0.25">
      <c r="A511" s="43">
        <v>40673</v>
      </c>
      <c r="B511" s="17">
        <v>2011</v>
      </c>
      <c r="C511" s="4">
        <v>5</v>
      </c>
      <c r="D511" s="4">
        <v>3</v>
      </c>
      <c r="E511" s="5">
        <v>0.65</v>
      </c>
      <c r="F511" s="5">
        <v>0.55555555555555558</v>
      </c>
      <c r="G511" s="10">
        <v>0.77260273972602489</v>
      </c>
      <c r="H511" s="17">
        <v>89</v>
      </c>
      <c r="I511" s="9">
        <v>138</v>
      </c>
      <c r="J511" s="14">
        <v>1.550561797752809</v>
      </c>
      <c r="K511" s="5">
        <v>0.30666666666666664</v>
      </c>
      <c r="L511" s="21">
        <v>97.44334185008465</v>
      </c>
      <c r="M511" s="9">
        <v>24</v>
      </c>
      <c r="N511" s="9">
        <v>30</v>
      </c>
      <c r="O511" s="9">
        <v>11</v>
      </c>
      <c r="P511" s="9">
        <v>37</v>
      </c>
      <c r="Q511" s="20">
        <v>37.289176182648397</v>
      </c>
      <c r="R511" s="20">
        <v>55.470843343860516</v>
      </c>
      <c r="S511" s="20">
        <v>18.425056039570528</v>
      </c>
      <c r="T511" s="6">
        <v>8672.4574246575339</v>
      </c>
      <c r="U511" s="6">
        <v>932.25133028919333</v>
      </c>
      <c r="V511" s="6">
        <v>1621.2681836712329</v>
      </c>
      <c r="W511" s="6">
        <v>2493.7831406465752</v>
      </c>
      <c r="X511" s="6">
        <v>784.481106410959</v>
      </c>
      <c r="Y511" s="6">
        <v>4705.1763242179595</v>
      </c>
      <c r="Z511" s="6">
        <v>2013.6155138630133</v>
      </c>
      <c r="AA511" s="6">
        <v>610.17927678246565</v>
      </c>
      <c r="AB511" s="6">
        <v>681.72707346410959</v>
      </c>
      <c r="AC511" s="6">
        <v>953.4429045002729</v>
      </c>
      <c r="AD511" s="6">
        <v>911.93992604111293</v>
      </c>
      <c r="AE511" s="6">
        <v>280.38468891756827</v>
      </c>
      <c r="AF511" s="6">
        <v>1159.7543446506347</v>
      </c>
      <c r="AG511" s="6">
        <v>243.03012282739729</v>
      </c>
      <c r="AH511" s="6">
        <v>890.11581895890401</v>
      </c>
      <c r="AI511" s="6">
        <v>1525.1389252602739</v>
      </c>
      <c r="AJ511" s="6">
        <v>694.47968718904087</v>
      </c>
      <c r="AK511" s="6">
        <v>979.30755395787492</v>
      </c>
      <c r="AL511" s="6">
        <v>1070.4609483297022</v>
      </c>
      <c r="AM511" s="6">
        <v>287.41992217045765</v>
      </c>
      <c r="AN511" s="6">
        <v>1015.5761297775815</v>
      </c>
      <c r="AO511" s="6">
        <v>16262.995173291931</v>
      </c>
      <c r="AP511" s="6">
        <v>9382.4883746457563</v>
      </c>
      <c r="AQ511" s="6">
        <v>6880.5067986461754</v>
      </c>
      <c r="AR511" s="6">
        <v>2563.2306784364982</v>
      </c>
      <c r="AS511" s="6">
        <v>1432.250847700067</v>
      </c>
      <c r="AT511" s="6">
        <v>1591.9037954597827</v>
      </c>
      <c r="AU511" s="6">
        <v>1658.8565760816628</v>
      </c>
      <c r="AV511" s="6">
        <v>7246.2418976780109</v>
      </c>
      <c r="AW511" s="6">
        <v>-365.7350990318364</v>
      </c>
      <c r="AX511" s="27">
        <v>3.8275407780821911</v>
      </c>
      <c r="AY511" s="27">
        <v>4.2647123150684925</v>
      </c>
      <c r="AZ511">
        <v>191</v>
      </c>
      <c r="BA511" s="9">
        <v>7</v>
      </c>
      <c r="BB511" s="4">
        <v>89</v>
      </c>
      <c r="BC511" s="9">
        <v>7</v>
      </c>
      <c r="BD511" s="9">
        <v>4</v>
      </c>
      <c r="BE511" s="4">
        <v>102</v>
      </c>
      <c r="BF511" s="9">
        <v>7</v>
      </c>
      <c r="BG511" s="9">
        <v>10</v>
      </c>
      <c r="BH511" s="24">
        <v>605.56018806760039</v>
      </c>
      <c r="BI511" s="24">
        <v>357.62791990982572</v>
      </c>
      <c r="BJ511" s="9">
        <v>9</v>
      </c>
      <c r="BK511" s="30">
        <v>34.310954136986304</v>
      </c>
      <c r="BL511" s="15">
        <v>4.4483629589041094</v>
      </c>
      <c r="BM511" s="15">
        <v>6526.7685577665889</v>
      </c>
      <c r="BN511" s="36">
        <v>111</v>
      </c>
      <c r="BO511" s="9">
        <v>0</v>
      </c>
      <c r="BP511" s="20">
        <v>1.0541980671979938</v>
      </c>
      <c r="BQ511" s="20">
        <v>61.986547735551127</v>
      </c>
    </row>
    <row r="512" spans="1:69" x14ac:dyDescent="0.25">
      <c r="A512" s="43">
        <v>40672</v>
      </c>
      <c r="B512" s="17">
        <v>2011</v>
      </c>
      <c r="C512" s="4">
        <v>5</v>
      </c>
      <c r="D512" s="4">
        <v>2</v>
      </c>
      <c r="E512" s="5">
        <v>0.65</v>
      </c>
      <c r="F512" s="5">
        <v>0.55555555555555558</v>
      </c>
      <c r="G512" s="10">
        <v>0.76986301369862764</v>
      </c>
      <c r="H512" s="17">
        <v>89</v>
      </c>
      <c r="I512" s="9">
        <v>140</v>
      </c>
      <c r="J512" s="14">
        <v>1.5730337078651686</v>
      </c>
      <c r="K512" s="5">
        <v>0.31111111111111112</v>
      </c>
      <c r="L512" s="21">
        <v>95.442967933918212</v>
      </c>
      <c r="M512" s="9">
        <v>24</v>
      </c>
      <c r="N512" s="9">
        <v>29</v>
      </c>
      <c r="O512" s="9">
        <v>12</v>
      </c>
      <c r="P512" s="9">
        <v>36</v>
      </c>
      <c r="Q512" s="20">
        <v>39.263546756267765</v>
      </c>
      <c r="R512" s="20">
        <v>49.140139463013689</v>
      </c>
      <c r="S512" s="20">
        <v>18.160486323287667</v>
      </c>
      <c r="T512" s="6">
        <v>8494.4241461187212</v>
      </c>
      <c r="U512" s="6">
        <v>978.92979908675784</v>
      </c>
      <c r="V512" s="6">
        <v>1616.685219945206</v>
      </c>
      <c r="W512" s="6">
        <v>2634.861936920548</v>
      </c>
      <c r="X512" s="6">
        <v>768.21929030136982</v>
      </c>
      <c r="Y512" s="6">
        <v>4453.5874980383551</v>
      </c>
      <c r="Z512" s="6">
        <v>2080.9679780821916</v>
      </c>
      <c r="AA512" s="6">
        <v>589.68167355616424</v>
      </c>
      <c r="AB512" s="6">
        <v>653.77750763835604</v>
      </c>
      <c r="AC512" s="6">
        <v>964.81418169142682</v>
      </c>
      <c r="AD512" s="6">
        <v>973.28219204885056</v>
      </c>
      <c r="AE512" s="6">
        <v>295.46259288542711</v>
      </c>
      <c r="AF512" s="6">
        <v>1090.8681926510076</v>
      </c>
      <c r="AG512" s="6">
        <v>238.05706783561644</v>
      </c>
      <c r="AH512" s="6">
        <v>924.94416306849291</v>
      </c>
      <c r="AI512" s="6">
        <v>1474.263095890411</v>
      </c>
      <c r="AJ512" s="6">
        <v>688.53775430136977</v>
      </c>
      <c r="AK512" s="6">
        <v>1011.8142409099675</v>
      </c>
      <c r="AL512" s="6">
        <v>1043.8058484994683</v>
      </c>
      <c r="AM512" s="6">
        <v>281.85371100667703</v>
      </c>
      <c r="AN512" s="6">
        <v>988.32828067977744</v>
      </c>
      <c r="AO512" s="6">
        <v>16123.58318557808</v>
      </c>
      <c r="AP512" s="6">
        <v>9590.7992142089424</v>
      </c>
      <c r="AQ512" s="6">
        <v>6532.783971369141</v>
      </c>
      <c r="AR512" s="6">
        <v>2572.3185889785564</v>
      </c>
      <c r="AS512" s="6">
        <v>1467.3488524899719</v>
      </c>
      <c r="AT512" s="6">
        <v>1586.7712043389367</v>
      </c>
      <c r="AU512" s="6">
        <v>1659.2560339065033</v>
      </c>
      <c r="AV512" s="6">
        <v>7285.6946797139681</v>
      </c>
      <c r="AW512" s="6">
        <v>-752.91070834483071</v>
      </c>
      <c r="AX512" s="27">
        <v>4.0442192219178086</v>
      </c>
      <c r="AY512" s="27">
        <v>4.5756017260273971</v>
      </c>
      <c r="AZ512">
        <v>190</v>
      </c>
      <c r="BA512" s="9">
        <v>7</v>
      </c>
      <c r="BB512" s="4">
        <v>89</v>
      </c>
      <c r="BC512" s="9">
        <v>6</v>
      </c>
      <c r="BD512" s="9">
        <v>5</v>
      </c>
      <c r="BE512" s="4">
        <v>101</v>
      </c>
      <c r="BF512" s="9">
        <v>7</v>
      </c>
      <c r="BG512" s="9">
        <v>10</v>
      </c>
      <c r="BH512" s="24">
        <v>620.4205721217794</v>
      </c>
      <c r="BI512" s="24">
        <v>375.94556863997013</v>
      </c>
      <c r="BJ512" s="9">
        <v>11</v>
      </c>
      <c r="BK512" s="30">
        <v>32.183129712328771</v>
      </c>
      <c r="BL512" s="15">
        <v>4.1704756591780816</v>
      </c>
      <c r="BM512" s="15">
        <v>6709.8048486517118</v>
      </c>
      <c r="BN512" s="36">
        <v>111</v>
      </c>
      <c r="BO512" s="9">
        <v>0</v>
      </c>
      <c r="BP512" s="20">
        <v>0.9736175818409768</v>
      </c>
      <c r="BQ512" s="20">
        <v>58.853909651974242</v>
      </c>
    </row>
    <row r="513" spans="1:69" x14ac:dyDescent="0.25">
      <c r="A513" s="43">
        <v>40671</v>
      </c>
      <c r="B513" s="17">
        <v>2011</v>
      </c>
      <c r="C513" s="4">
        <v>5</v>
      </c>
      <c r="D513" s="4">
        <v>1</v>
      </c>
      <c r="E513" s="5">
        <v>0.65</v>
      </c>
      <c r="F513" s="5">
        <v>0.60000000000000009</v>
      </c>
      <c r="G513" s="10">
        <v>0.76712328767123039</v>
      </c>
      <c r="H513" s="17">
        <v>99</v>
      </c>
      <c r="I513" s="9">
        <v>170</v>
      </c>
      <c r="J513" s="14">
        <v>1.7171717171717171</v>
      </c>
      <c r="K513" s="5">
        <v>0.37777777777777777</v>
      </c>
      <c r="L513" s="21">
        <v>100.68686824408466</v>
      </c>
      <c r="M513" s="9">
        <v>30</v>
      </c>
      <c r="N513" s="9">
        <v>36</v>
      </c>
      <c r="O513" s="9">
        <v>15</v>
      </c>
      <c r="P513" s="9">
        <v>44</v>
      </c>
      <c r="Q513" s="20">
        <v>35.791939726027394</v>
      </c>
      <c r="R513" s="20">
        <v>49.9556083068493</v>
      </c>
      <c r="S513" s="20">
        <v>18.42448635616438</v>
      </c>
      <c r="T513" s="6">
        <v>9967.9999561643817</v>
      </c>
      <c r="U513" s="6">
        <v>1058.1576164383562</v>
      </c>
      <c r="V513" s="6">
        <v>1612.5347275397262</v>
      </c>
      <c r="W513" s="6">
        <v>2548.5254136986296</v>
      </c>
      <c r="X513" s="6">
        <v>798.7176134136987</v>
      </c>
      <c r="Y513" s="6">
        <v>6066.379817950683</v>
      </c>
      <c r="Z513" s="6">
        <v>2362.2680219178078</v>
      </c>
      <c r="AA513" s="6">
        <v>749.33412460273951</v>
      </c>
      <c r="AB513" s="6">
        <v>810.67739967123271</v>
      </c>
      <c r="AC513" s="6">
        <v>1035.9102855732015</v>
      </c>
      <c r="AD513" s="6">
        <v>995.30711784877872</v>
      </c>
      <c r="AE513" s="6">
        <v>297.60763412503195</v>
      </c>
      <c r="AF513" s="6">
        <v>1593.4545086447679</v>
      </c>
      <c r="AG513" s="6">
        <v>301.52703452054794</v>
      </c>
      <c r="AH513" s="6">
        <v>1160.8995769863011</v>
      </c>
      <c r="AI513" s="6">
        <v>1857.9643726027396</v>
      </c>
      <c r="AJ513" s="6">
        <v>822.53604821917793</v>
      </c>
      <c r="AK513" s="6">
        <v>1045.9363133759502</v>
      </c>
      <c r="AL513" s="6">
        <v>1010.8331516292382</v>
      </c>
      <c r="AM513" s="6">
        <v>305.04224597156758</v>
      </c>
      <c r="AN513" s="6">
        <v>1781.1153213520104</v>
      </c>
      <c r="AO513" s="6">
        <v>19091.364151123285</v>
      </c>
      <c r="AP513" s="6">
        <v>9650.4145031758235</v>
      </c>
      <c r="AQ513" s="6">
        <v>9440.9496479474619</v>
      </c>
      <c r="AR513" s="6">
        <v>2580.4219788269179</v>
      </c>
      <c r="AS513" s="6">
        <v>1532.0669682260259</v>
      </c>
      <c r="AT513" s="6">
        <v>1610.7629449010783</v>
      </c>
      <c r="AU513" s="6">
        <v>1696.2822279388761</v>
      </c>
      <c r="AV513" s="6">
        <v>7419.5341198928982</v>
      </c>
      <c r="AW513" s="6">
        <v>2021.4155280545638</v>
      </c>
      <c r="AX513" s="27">
        <v>4.1643793972602738</v>
      </c>
      <c r="AY513" s="27">
        <v>4.3912306849315064</v>
      </c>
      <c r="AZ513">
        <v>224</v>
      </c>
      <c r="BA513" s="9">
        <v>8</v>
      </c>
      <c r="BB513" s="4">
        <v>99</v>
      </c>
      <c r="BC513" s="9">
        <v>8</v>
      </c>
      <c r="BD513" s="9">
        <v>5</v>
      </c>
      <c r="BE513" s="4">
        <v>125</v>
      </c>
      <c r="BF513" s="9">
        <v>8</v>
      </c>
      <c r="BG513" s="9">
        <v>12</v>
      </c>
      <c r="BH513" s="24">
        <v>651.28394758057289</v>
      </c>
      <c r="BI513" s="24">
        <v>372.61200600752193</v>
      </c>
      <c r="BJ513" s="9">
        <v>12</v>
      </c>
      <c r="BK513" s="30">
        <v>34.285470684931504</v>
      </c>
      <c r="BL513" s="15">
        <v>4.3743002301369858</v>
      </c>
      <c r="BM513" s="15">
        <v>6619.0032662381818</v>
      </c>
      <c r="BN513" s="36">
        <v>111</v>
      </c>
      <c r="BO513" s="9">
        <v>0</v>
      </c>
      <c r="BP513" s="20">
        <v>1.4263400799487886</v>
      </c>
      <c r="BQ513" s="20">
        <v>85.053600431959111</v>
      </c>
    </row>
    <row r="514" spans="1:69" x14ac:dyDescent="0.25">
      <c r="A514" s="43">
        <v>40670</v>
      </c>
      <c r="B514" s="17">
        <v>2011</v>
      </c>
      <c r="C514" s="4">
        <v>5</v>
      </c>
      <c r="D514" s="4">
        <v>7</v>
      </c>
      <c r="E514" s="5">
        <v>0.65</v>
      </c>
      <c r="F514" s="5">
        <v>0.94444444444444442</v>
      </c>
      <c r="G514" s="10">
        <v>0.76438356164383314</v>
      </c>
      <c r="H514" s="17">
        <v>152</v>
      </c>
      <c r="I514" s="9">
        <v>238</v>
      </c>
      <c r="J514" s="14">
        <v>1.5657894736842106</v>
      </c>
      <c r="K514" s="5">
        <v>0.52888888888888885</v>
      </c>
      <c r="L514" s="21">
        <v>97.665282924777685</v>
      </c>
      <c r="M514" s="9">
        <v>40</v>
      </c>
      <c r="N514" s="9">
        <v>51</v>
      </c>
      <c r="O514" s="9">
        <v>22</v>
      </c>
      <c r="P514" s="9">
        <v>63</v>
      </c>
      <c r="Q514" s="20">
        <v>36.150046212855635</v>
      </c>
      <c r="R514" s="20">
        <v>43.941139300423409</v>
      </c>
      <c r="S514" s="20">
        <v>17.959527320547938</v>
      </c>
      <c r="T514" s="6">
        <v>14845.123004566209</v>
      </c>
      <c r="U514" s="6">
        <v>1730.0261452054792</v>
      </c>
      <c r="V514" s="6">
        <v>2564.6100753534247</v>
      </c>
      <c r="W514" s="6">
        <v>2490.9457812164378</v>
      </c>
      <c r="X514" s="6">
        <v>1358.7460531726026</v>
      </c>
      <c r="Y514" s="6">
        <v>10160.847240029223</v>
      </c>
      <c r="Z514" s="6">
        <v>3289.6542053698627</v>
      </c>
      <c r="AA514" s="6">
        <v>966.70506460931495</v>
      </c>
      <c r="AB514" s="6">
        <v>1131.4502211945201</v>
      </c>
      <c r="AC514" s="6">
        <v>1637.0798516218445</v>
      </c>
      <c r="AD514" s="6">
        <v>923.36426828072172</v>
      </c>
      <c r="AE514" s="6">
        <v>504.24237783398337</v>
      </c>
      <c r="AF514" s="6">
        <v>2323.1229934371481</v>
      </c>
      <c r="AG514" s="6">
        <v>422.57462853698632</v>
      </c>
      <c r="AH514" s="6">
        <v>1533.1992028931506</v>
      </c>
      <c r="AI514" s="6">
        <v>2638.0115616438356</v>
      </c>
      <c r="AJ514" s="6">
        <v>1170.2652956054794</v>
      </c>
      <c r="AK514" s="6">
        <v>1715.0408545350926</v>
      </c>
      <c r="AL514" s="6">
        <v>1034.8406517728411</v>
      </c>
      <c r="AM514" s="6">
        <v>493.13376263945975</v>
      </c>
      <c r="AN514" s="6">
        <v>2521.0354197320585</v>
      </c>
      <c r="AO514" s="6">
        <v>27727.009329624834</v>
      </c>
      <c r="AP514" s="6">
        <v>12722.00367642641</v>
      </c>
      <c r="AQ514" s="6">
        <v>15005.00565319843</v>
      </c>
      <c r="AR514" s="6">
        <v>2713.1216819175511</v>
      </c>
      <c r="AS514" s="6">
        <v>1981.4122245804379</v>
      </c>
      <c r="AT514" s="6">
        <v>1882.6563812714594</v>
      </c>
      <c r="AU514" s="6">
        <v>1964.5506177251571</v>
      </c>
      <c r="AV514" s="6">
        <v>8541.7409054946056</v>
      </c>
      <c r="AW514" s="6">
        <v>6463.264747703819</v>
      </c>
      <c r="AX514" s="27">
        <v>4.0313015671232861</v>
      </c>
      <c r="AY514" s="27">
        <v>4.2507060958904095</v>
      </c>
      <c r="AZ514">
        <v>328</v>
      </c>
      <c r="BA514" s="9">
        <v>12</v>
      </c>
      <c r="BB514" s="4">
        <v>152</v>
      </c>
      <c r="BC514" s="9">
        <v>13</v>
      </c>
      <c r="BD514" s="9">
        <v>7</v>
      </c>
      <c r="BE514" s="4">
        <v>176</v>
      </c>
      <c r="BF514" s="9">
        <v>11</v>
      </c>
      <c r="BG514" s="9">
        <v>17</v>
      </c>
      <c r="BH514" s="24">
        <v>843.98709338716651</v>
      </c>
      <c r="BI514" s="24">
        <v>487.56376100354197</v>
      </c>
      <c r="BJ514" s="9">
        <v>16</v>
      </c>
      <c r="BK514" s="30">
        <v>34.695842808219176</v>
      </c>
      <c r="BL514" s="15">
        <v>4.3481210761643831</v>
      </c>
      <c r="BM514" s="15">
        <v>6619.6480468040409</v>
      </c>
      <c r="BN514" s="36">
        <v>111</v>
      </c>
      <c r="BO514" s="9">
        <v>0</v>
      </c>
      <c r="BP514" s="20">
        <v>2.2667376795723801</v>
      </c>
      <c r="BQ514" s="20">
        <v>135.18023110989577</v>
      </c>
    </row>
    <row r="515" spans="1:69" x14ac:dyDescent="0.25">
      <c r="A515" s="43">
        <v>40669</v>
      </c>
      <c r="B515" s="17">
        <v>2011</v>
      </c>
      <c r="C515" s="4">
        <v>5</v>
      </c>
      <c r="D515" s="4">
        <v>6</v>
      </c>
      <c r="E515" s="5">
        <v>0.65</v>
      </c>
      <c r="F515" s="5">
        <v>1</v>
      </c>
      <c r="G515" s="10">
        <v>0.76164383561643589</v>
      </c>
      <c r="H515" s="17">
        <v>158</v>
      </c>
      <c r="I515" s="9">
        <v>283</v>
      </c>
      <c r="J515" s="14">
        <v>1.7911392405063291</v>
      </c>
      <c r="K515" s="5">
        <v>0.62888888888888894</v>
      </c>
      <c r="L515" s="21">
        <v>103.11097943471474</v>
      </c>
      <c r="M515" s="9">
        <v>49</v>
      </c>
      <c r="N515" s="9">
        <v>59</v>
      </c>
      <c r="O515" s="9">
        <v>26</v>
      </c>
      <c r="P515" s="9">
        <v>73</v>
      </c>
      <c r="Q515" s="20">
        <v>38.407672223236936</v>
      </c>
      <c r="R515" s="20">
        <v>45.274285726027387</v>
      </c>
      <c r="S515" s="20">
        <v>17.694452825145429</v>
      </c>
      <c r="T515" s="6">
        <v>16291.534750684928</v>
      </c>
      <c r="U515" s="6">
        <v>1740.3240328767124</v>
      </c>
      <c r="V515" s="6">
        <v>2732.2536076273973</v>
      </c>
      <c r="W515" s="6">
        <v>2584.9651131616433</v>
      </c>
      <c r="X515" s="6">
        <v>1448.4721346630138</v>
      </c>
      <c r="Y515" s="6">
        <v>11266.167928109588</v>
      </c>
      <c r="Z515" s="6">
        <v>4148.0286001095892</v>
      </c>
      <c r="AA515" s="6">
        <v>1177.1314288767121</v>
      </c>
      <c r="AB515" s="6">
        <v>1291.6950562356162</v>
      </c>
      <c r="AC515" s="6">
        <v>1629.6681669731583</v>
      </c>
      <c r="AD515" s="6">
        <v>955.93630620333602</v>
      </c>
      <c r="AE515" s="6">
        <v>501.66554056686704</v>
      </c>
      <c r="AF515" s="6">
        <v>3529.5850714785556</v>
      </c>
      <c r="AG515" s="6">
        <v>497.43186332054802</v>
      </c>
      <c r="AH515" s="6">
        <v>1809.9752318246574</v>
      </c>
      <c r="AI515" s="6">
        <v>3105.3428728767121</v>
      </c>
      <c r="AJ515" s="6">
        <v>1465.5745593863012</v>
      </c>
      <c r="AK515" s="6">
        <v>1787.5419931641566</v>
      </c>
      <c r="AL515" s="6">
        <v>1102.0752316621895</v>
      </c>
      <c r="AM515" s="6">
        <v>517.92945993486467</v>
      </c>
      <c r="AN515" s="6">
        <v>3470.7778426470081</v>
      </c>
      <c r="AO515" s="6">
        <v>31527.038396191783</v>
      </c>
      <c r="AP515" s="6">
        <v>13260.507553956626</v>
      </c>
      <c r="AQ515" s="6">
        <v>18266.530842235152</v>
      </c>
      <c r="AR515" s="6">
        <v>2740.0814007750887</v>
      </c>
      <c r="AS515" s="6">
        <v>2071.6332797542536</v>
      </c>
      <c r="AT515" s="6">
        <v>1920.2242707169335</v>
      </c>
      <c r="AU515" s="6">
        <v>2014.7084542969285</v>
      </c>
      <c r="AV515" s="6">
        <v>8746.6474055432045</v>
      </c>
      <c r="AW515" s="6">
        <v>9519.8834366919546</v>
      </c>
      <c r="AX515" s="27">
        <v>4.0549857863013692</v>
      </c>
      <c r="AY515" s="27">
        <v>4.4300773561643823</v>
      </c>
      <c r="AZ515">
        <v>365</v>
      </c>
      <c r="BA515" s="9">
        <v>14</v>
      </c>
      <c r="BB515" s="4">
        <v>158</v>
      </c>
      <c r="BC515" s="9">
        <v>13</v>
      </c>
      <c r="BD515" s="9">
        <v>8</v>
      </c>
      <c r="BE515" s="4">
        <v>207</v>
      </c>
      <c r="BF515" s="9">
        <v>14</v>
      </c>
      <c r="BG515" s="9">
        <v>21</v>
      </c>
      <c r="BH515" s="24">
        <v>899.2373921803362</v>
      </c>
      <c r="BI515" s="24">
        <v>522.00217623680021</v>
      </c>
      <c r="BJ515" s="9">
        <v>18</v>
      </c>
      <c r="BK515" s="30">
        <v>33.684457397260275</v>
      </c>
      <c r="BL515" s="15">
        <v>4.2915685128767125</v>
      </c>
      <c r="BM515" s="15">
        <v>6835.0417716472393</v>
      </c>
      <c r="BN515" s="36">
        <v>111</v>
      </c>
      <c r="BO515" s="9">
        <v>0</v>
      </c>
      <c r="BP515" s="20">
        <v>2.6724826932305539</v>
      </c>
      <c r="BQ515" s="20">
        <v>164.56334092103739</v>
      </c>
    </row>
    <row r="516" spans="1:69" x14ac:dyDescent="0.25">
      <c r="A516" s="43">
        <v>40668</v>
      </c>
      <c r="B516" s="17">
        <v>2011</v>
      </c>
      <c r="C516" s="4">
        <v>5</v>
      </c>
      <c r="D516" s="4">
        <v>5</v>
      </c>
      <c r="E516" s="5">
        <v>0.65</v>
      </c>
      <c r="F516" s="5">
        <v>0.79999999999999993</v>
      </c>
      <c r="G516" s="10">
        <v>0.75890410958903864</v>
      </c>
      <c r="H516" s="17">
        <v>135</v>
      </c>
      <c r="I516" s="9">
        <v>221</v>
      </c>
      <c r="J516" s="14">
        <v>1.6370370370370371</v>
      </c>
      <c r="K516" s="5">
        <v>0.49111111111111111</v>
      </c>
      <c r="L516" s="21">
        <v>95.210982477929974</v>
      </c>
      <c r="M516" s="9">
        <v>39</v>
      </c>
      <c r="N516" s="9">
        <v>50</v>
      </c>
      <c r="O516" s="9">
        <v>19</v>
      </c>
      <c r="P516" s="9">
        <v>57</v>
      </c>
      <c r="Q516" s="20">
        <v>34.494032130521774</v>
      </c>
      <c r="R516" s="20">
        <v>51.005792788118235</v>
      </c>
      <c r="S516" s="20">
        <v>18.006485890814702</v>
      </c>
      <c r="T516" s="6">
        <v>12853.482634520547</v>
      </c>
      <c r="U516" s="6">
        <v>1465.0472021917806</v>
      </c>
      <c r="V516" s="6">
        <v>2279.3649906673977</v>
      </c>
      <c r="W516" s="6">
        <v>2731.2515783013696</v>
      </c>
      <c r="X516" s="6">
        <v>1098.5186985731507</v>
      </c>
      <c r="Y516" s="6">
        <v>8209.3945691704103</v>
      </c>
      <c r="Z516" s="6">
        <v>3069.9688596164378</v>
      </c>
      <c r="AA516" s="6">
        <v>969.11006297424649</v>
      </c>
      <c r="AB516" s="6">
        <v>1026.369695776438</v>
      </c>
      <c r="AC516" s="6">
        <v>1314.6652886634272</v>
      </c>
      <c r="AD516" s="6">
        <v>977.95977056525794</v>
      </c>
      <c r="AE516" s="6">
        <v>421.40834684204196</v>
      </c>
      <c r="AF516" s="6">
        <v>2351.4152122963951</v>
      </c>
      <c r="AG516" s="6">
        <v>383.33242814794517</v>
      </c>
      <c r="AH516" s="6">
        <v>1478.4270592</v>
      </c>
      <c r="AI516" s="6">
        <v>2530.2807745479449</v>
      </c>
      <c r="AJ516" s="6">
        <v>1146.5589083178079</v>
      </c>
      <c r="AK516" s="6">
        <v>1466.9113560028688</v>
      </c>
      <c r="AL516" s="6">
        <v>1107.0690288588705</v>
      </c>
      <c r="AM516" s="6">
        <v>435.89397725682545</v>
      </c>
      <c r="AN516" s="6">
        <v>2528.7248080951331</v>
      </c>
      <c r="AO516" s="6">
        <v>24922.577625293146</v>
      </c>
      <c r="AP516" s="6">
        <v>11833.043035731209</v>
      </c>
      <c r="AQ516" s="6">
        <v>13089.534589561939</v>
      </c>
      <c r="AR516" s="6">
        <v>2652.2723375215432</v>
      </c>
      <c r="AS516" s="6">
        <v>1767.8883048782218</v>
      </c>
      <c r="AT516" s="6">
        <v>1749.4676461744834</v>
      </c>
      <c r="AU516" s="6">
        <v>1841.7689991198772</v>
      </c>
      <c r="AV516" s="6">
        <v>8011.3972876941261</v>
      </c>
      <c r="AW516" s="6">
        <v>5078.1373018678114</v>
      </c>
      <c r="AX516" s="27">
        <v>4.0384809863013684</v>
      </c>
      <c r="AY516" s="27">
        <v>4.574371808219178</v>
      </c>
      <c r="AZ516">
        <v>300</v>
      </c>
      <c r="BA516" s="9">
        <v>11</v>
      </c>
      <c r="BB516" s="4">
        <v>135</v>
      </c>
      <c r="BC516" s="9">
        <v>9</v>
      </c>
      <c r="BD516" s="9">
        <v>8</v>
      </c>
      <c r="BE516" s="4">
        <v>165</v>
      </c>
      <c r="BF516" s="9">
        <v>10</v>
      </c>
      <c r="BG516" s="9">
        <v>17</v>
      </c>
      <c r="BH516" s="24">
        <v>769.29851517194527</v>
      </c>
      <c r="BI516" s="24">
        <v>444.1145573570281</v>
      </c>
      <c r="BJ516" s="9">
        <v>15</v>
      </c>
      <c r="BK516" s="30">
        <v>33.857849315068499</v>
      </c>
      <c r="BL516" s="15">
        <v>4.4259426410958902</v>
      </c>
      <c r="BM516" s="15">
        <v>6938.0982477427324</v>
      </c>
      <c r="BN516" s="36">
        <v>111</v>
      </c>
      <c r="BO516" s="9">
        <v>0</v>
      </c>
      <c r="BP516" s="20">
        <v>1.8866170702930791</v>
      </c>
      <c r="BQ516" s="20">
        <v>117.92373504109855</v>
      </c>
    </row>
    <row r="517" spans="1:69" x14ac:dyDescent="0.25">
      <c r="A517" s="43">
        <v>40667</v>
      </c>
      <c r="B517" s="17">
        <v>2011</v>
      </c>
      <c r="C517" s="4">
        <v>5</v>
      </c>
      <c r="D517" s="4">
        <v>4</v>
      </c>
      <c r="E517" s="5">
        <v>0.65</v>
      </c>
      <c r="F517" s="5">
        <v>0.73333333333333339</v>
      </c>
      <c r="G517" s="10">
        <v>0.7561643835616414</v>
      </c>
      <c r="H517" s="17">
        <v>114</v>
      </c>
      <c r="I517" s="9">
        <v>200</v>
      </c>
      <c r="J517" s="14">
        <v>1.7543859649122806</v>
      </c>
      <c r="K517" s="5">
        <v>0.44444444444444442</v>
      </c>
      <c r="L517" s="21">
        <v>100.47215603941359</v>
      </c>
      <c r="M517" s="9">
        <v>37</v>
      </c>
      <c r="N517" s="9">
        <v>43</v>
      </c>
      <c r="O517" s="9">
        <v>18</v>
      </c>
      <c r="P517" s="9">
        <v>51</v>
      </c>
      <c r="Q517" s="20">
        <v>36.347099178082189</v>
      </c>
      <c r="R517" s="20">
        <v>47.201777095890407</v>
      </c>
      <c r="S517" s="20">
        <v>19.341849205479448</v>
      </c>
      <c r="T517" s="6">
        <v>11453.82578849315</v>
      </c>
      <c r="U517" s="6">
        <v>1250.1769906849311</v>
      </c>
      <c r="V517" s="6">
        <v>2003.7856078553427</v>
      </c>
      <c r="W517" s="6">
        <v>2712.8750297424658</v>
      </c>
      <c r="X517" s="6">
        <v>976.29653044602753</v>
      </c>
      <c r="Y517" s="6">
        <v>7011.0456111342446</v>
      </c>
      <c r="Z517" s="6">
        <v>2907.7679342465749</v>
      </c>
      <c r="AA517" s="6">
        <v>849.63198772602732</v>
      </c>
      <c r="AB517" s="6">
        <v>986.43430947945183</v>
      </c>
      <c r="AC517" s="6">
        <v>1213.8828019191492</v>
      </c>
      <c r="AD517" s="6">
        <v>974.09552007256809</v>
      </c>
      <c r="AE517" s="6">
        <v>363.02392553526073</v>
      </c>
      <c r="AF517" s="6">
        <v>2192.8319839250762</v>
      </c>
      <c r="AG517" s="6">
        <v>367.28158684931515</v>
      </c>
      <c r="AH517" s="6">
        <v>1345.6897402739726</v>
      </c>
      <c r="AI517" s="6">
        <v>2183.3860821917801</v>
      </c>
      <c r="AJ517" s="6">
        <v>961.34368438356137</v>
      </c>
      <c r="AK517" s="6">
        <v>1349.8631709803274</v>
      </c>
      <c r="AL517" s="6">
        <v>1025.625157975719</v>
      </c>
      <c r="AM517" s="6">
        <v>382.5420066376293</v>
      </c>
      <c r="AN517" s="6">
        <v>2099.6707581049532</v>
      </c>
      <c r="AO517" s="6">
        <v>22305.538104328771</v>
      </c>
      <c r="AP517" s="6">
        <v>11001.989751164489</v>
      </c>
      <c r="AQ517" s="6">
        <v>11303.548353164275</v>
      </c>
      <c r="AR517" s="6">
        <v>2640.0852153033743</v>
      </c>
      <c r="AS517" s="6">
        <v>1728.0405725451774</v>
      </c>
      <c r="AT517" s="6">
        <v>1710.7058060247457</v>
      </c>
      <c r="AU517" s="6">
        <v>1815.9068068740294</v>
      </c>
      <c r="AV517" s="6">
        <v>7894.7384007473265</v>
      </c>
      <c r="AW517" s="6">
        <v>3408.8099524169556</v>
      </c>
      <c r="AX517" s="27">
        <v>3.9295664876712326</v>
      </c>
      <c r="AY517" s="27">
        <v>4.4338631232876713</v>
      </c>
      <c r="AZ517">
        <v>263</v>
      </c>
      <c r="BA517" s="9">
        <v>10</v>
      </c>
      <c r="BB517" s="4">
        <v>114</v>
      </c>
      <c r="BC517" s="9">
        <v>8</v>
      </c>
      <c r="BD517" s="9">
        <v>6</v>
      </c>
      <c r="BE517" s="4">
        <v>149</v>
      </c>
      <c r="BF517" s="9">
        <v>10</v>
      </c>
      <c r="BG517" s="9">
        <v>15</v>
      </c>
      <c r="BH517" s="24">
        <v>699.13509081240079</v>
      </c>
      <c r="BI517" s="24">
        <v>428.02051133002988</v>
      </c>
      <c r="BJ517" s="9">
        <v>13</v>
      </c>
      <c r="BK517" s="30">
        <v>32.913837369863018</v>
      </c>
      <c r="BL517" s="15">
        <v>4.4691886246575345</v>
      </c>
      <c r="BM517" s="15">
        <v>6824.6638800334531</v>
      </c>
      <c r="BN517" s="36">
        <v>111</v>
      </c>
      <c r="BO517" s="9">
        <v>0</v>
      </c>
      <c r="BP517" s="20">
        <v>1.6562791299120898</v>
      </c>
      <c r="BQ517" s="20">
        <v>101.8337689474259</v>
      </c>
    </row>
    <row r="518" spans="1:69" x14ac:dyDescent="0.25">
      <c r="A518" s="43">
        <v>40666</v>
      </c>
      <c r="B518" s="17">
        <v>2011</v>
      </c>
      <c r="C518" s="4">
        <v>5</v>
      </c>
      <c r="D518" s="4">
        <v>3</v>
      </c>
      <c r="E518" s="5">
        <v>0.65</v>
      </c>
      <c r="F518" s="5">
        <v>0.55555555555555558</v>
      </c>
      <c r="G518" s="10">
        <v>0.75342465753424415</v>
      </c>
      <c r="H518" s="17">
        <v>88</v>
      </c>
      <c r="I518" s="9">
        <v>145</v>
      </c>
      <c r="J518" s="14">
        <v>1.6477272727272727</v>
      </c>
      <c r="K518" s="5">
        <v>0.32222222222222224</v>
      </c>
      <c r="L518" s="21">
        <v>96.883862598588621</v>
      </c>
      <c r="M518" s="9">
        <v>25</v>
      </c>
      <c r="N518" s="9">
        <v>32</v>
      </c>
      <c r="O518" s="9">
        <v>12</v>
      </c>
      <c r="P518" s="9">
        <v>38</v>
      </c>
      <c r="Q518" s="20">
        <v>37.311019466474399</v>
      </c>
      <c r="R518" s="20">
        <v>52.666319999999992</v>
      </c>
      <c r="S518" s="20">
        <v>18.890295573179522</v>
      </c>
      <c r="T518" s="6">
        <v>8525.7799086757987</v>
      </c>
      <c r="U518" s="6">
        <v>979.12928082191775</v>
      </c>
      <c r="V518" s="6">
        <v>1550.533578082192</v>
      </c>
      <c r="W518" s="6">
        <v>2623.9355704109589</v>
      </c>
      <c r="X518" s="6">
        <v>756.69146301369869</v>
      </c>
      <c r="Y518" s="6">
        <v>4573.7485779908684</v>
      </c>
      <c r="Z518" s="6">
        <v>2126.7281095890407</v>
      </c>
      <c r="AA518" s="6">
        <v>631.99583999999993</v>
      </c>
      <c r="AB518" s="6">
        <v>717.83123178082178</v>
      </c>
      <c r="AC518" s="6">
        <v>986.74490888551884</v>
      </c>
      <c r="AD518" s="6">
        <v>945.30460261018231</v>
      </c>
      <c r="AE518" s="6">
        <v>298.06137642245125</v>
      </c>
      <c r="AF518" s="6">
        <v>1246.4442934517101</v>
      </c>
      <c r="AG518" s="6">
        <v>254.88902465753424</v>
      </c>
      <c r="AH518" s="6">
        <v>985.03640547945201</v>
      </c>
      <c r="AI518" s="6">
        <v>1632.7293972602743</v>
      </c>
      <c r="AJ518" s="6">
        <v>715.54139178082175</v>
      </c>
      <c r="AK518" s="6">
        <v>940.84798511496228</v>
      </c>
      <c r="AL518" s="6">
        <v>1098.0798929862874</v>
      </c>
      <c r="AM518" s="6">
        <v>295.09089743737496</v>
      </c>
      <c r="AN518" s="6">
        <v>1254.1774436394576</v>
      </c>
      <c r="AO518" s="6">
        <v>16569.66059004566</v>
      </c>
      <c r="AP518" s="6">
        <v>9495.2902749636251</v>
      </c>
      <c r="AQ518" s="6">
        <v>7074.3703150820365</v>
      </c>
      <c r="AR518" s="6">
        <v>2569.5875193168222</v>
      </c>
      <c r="AS518" s="6">
        <v>1414.8850504265347</v>
      </c>
      <c r="AT518" s="6">
        <v>1591.0837954601182</v>
      </c>
      <c r="AU518" s="6">
        <v>1696.7845174568658</v>
      </c>
      <c r="AV518" s="6">
        <v>7272.3408826603409</v>
      </c>
      <c r="AW518" s="6">
        <v>-197.97056757830615</v>
      </c>
      <c r="AX518" s="27">
        <v>3.8769205479452054</v>
      </c>
      <c r="AY518" s="27">
        <v>4.5343279109589032</v>
      </c>
      <c r="AZ518">
        <v>195</v>
      </c>
      <c r="BA518" s="9">
        <v>7</v>
      </c>
      <c r="BB518" s="4">
        <v>88</v>
      </c>
      <c r="BC518" s="9">
        <v>7</v>
      </c>
      <c r="BD518" s="9">
        <v>5</v>
      </c>
      <c r="BE518" s="4">
        <v>107</v>
      </c>
      <c r="BF518" s="9">
        <v>7</v>
      </c>
      <c r="BG518" s="9">
        <v>11</v>
      </c>
      <c r="BH518" s="24">
        <v>672.4309924782068</v>
      </c>
      <c r="BI518" s="24">
        <v>375.15884095819388</v>
      </c>
      <c r="BJ518" s="9">
        <v>10</v>
      </c>
      <c r="BK518" s="30">
        <v>35.186873630136986</v>
      </c>
      <c r="BL518" s="15">
        <v>4.5384650410958898</v>
      </c>
      <c r="BM518" s="15">
        <v>6722.9900814608864</v>
      </c>
      <c r="BN518" s="36">
        <v>111</v>
      </c>
      <c r="BO518" s="9">
        <v>0</v>
      </c>
      <c r="BP518" s="20">
        <v>1.0522654695847471</v>
      </c>
      <c r="BQ518" s="20">
        <v>63.733065901639968</v>
      </c>
    </row>
    <row r="519" spans="1:69" x14ac:dyDescent="0.25">
      <c r="A519" s="43">
        <v>40665</v>
      </c>
      <c r="B519" s="17">
        <v>2011</v>
      </c>
      <c r="C519" s="4">
        <v>5</v>
      </c>
      <c r="D519" s="4">
        <v>2</v>
      </c>
      <c r="E519" s="5">
        <v>0.65</v>
      </c>
      <c r="F519" s="5">
        <v>0.55555555555555558</v>
      </c>
      <c r="G519" s="10">
        <v>0.7506849315068469</v>
      </c>
      <c r="H519" s="17">
        <v>90</v>
      </c>
      <c r="I519" s="9">
        <v>141</v>
      </c>
      <c r="J519" s="14">
        <v>1.5666666666666667</v>
      </c>
      <c r="K519" s="5">
        <v>0.31333333333333335</v>
      </c>
      <c r="L519" s="21">
        <v>99.05573130390664</v>
      </c>
      <c r="M519" s="9">
        <v>26</v>
      </c>
      <c r="N519" s="9">
        <v>29</v>
      </c>
      <c r="O519" s="9">
        <v>13</v>
      </c>
      <c r="P519" s="9">
        <v>37</v>
      </c>
      <c r="Q519" s="20">
        <v>38.595238941967615</v>
      </c>
      <c r="R519" s="20">
        <v>48.517718025205461</v>
      </c>
      <c r="S519" s="20">
        <v>17.638495653432063</v>
      </c>
      <c r="T519" s="6">
        <v>8915.0158173515974</v>
      </c>
      <c r="U519" s="6">
        <v>948.80201217656008</v>
      </c>
      <c r="V519" s="6">
        <v>1607.7850652054797</v>
      </c>
      <c r="W519" s="6">
        <v>2618.6303358246578</v>
      </c>
      <c r="X519" s="6">
        <v>804.00240789041095</v>
      </c>
      <c r="Y519" s="6">
        <v>4833.4000206076089</v>
      </c>
      <c r="Z519" s="6">
        <v>2122.7381418082186</v>
      </c>
      <c r="AA519" s="6">
        <v>630.73033432767102</v>
      </c>
      <c r="AB519" s="6">
        <v>652.62433917698627</v>
      </c>
      <c r="AC519" s="6">
        <v>925.34034025853862</v>
      </c>
      <c r="AD519" s="6">
        <v>922.26759321771499</v>
      </c>
      <c r="AE519" s="6">
        <v>271.90167856705409</v>
      </c>
      <c r="AF519" s="6">
        <v>1286.583203269568</v>
      </c>
      <c r="AG519" s="6">
        <v>264.48949972602742</v>
      </c>
      <c r="AH519" s="6">
        <v>919.03165229589013</v>
      </c>
      <c r="AI519" s="6">
        <v>1518.8891158356164</v>
      </c>
      <c r="AJ519" s="6">
        <v>693.63692975342451</v>
      </c>
      <c r="AK519" s="6">
        <v>1019.6568972293842</v>
      </c>
      <c r="AL519" s="6">
        <v>1052.499931039679</v>
      </c>
      <c r="AM519" s="6">
        <v>308.00424912852571</v>
      </c>
      <c r="AN519" s="6">
        <v>1015.8861202133692</v>
      </c>
      <c r="AO519" s="6">
        <v>16665.957842451993</v>
      </c>
      <c r="AP519" s="6">
        <v>9530.0884983614451</v>
      </c>
      <c r="AQ519" s="6">
        <v>7135.8693440905463</v>
      </c>
      <c r="AR519" s="6">
        <v>2567.1003579893031</v>
      </c>
      <c r="AS519" s="6">
        <v>1461.9291063630735</v>
      </c>
      <c r="AT519" s="6">
        <v>1582.2963151134113</v>
      </c>
      <c r="AU519" s="6">
        <v>1697.1825320338073</v>
      </c>
      <c r="AV519" s="6">
        <v>7308.508311499595</v>
      </c>
      <c r="AW519" s="6">
        <v>-172.63896740904693</v>
      </c>
      <c r="AX519" s="27">
        <v>4.0532608109589026</v>
      </c>
      <c r="AY519" s="27">
        <v>4.3938407260273964</v>
      </c>
      <c r="AZ519">
        <v>195</v>
      </c>
      <c r="BA519" s="9">
        <v>7</v>
      </c>
      <c r="BB519" s="4">
        <v>90</v>
      </c>
      <c r="BC519" s="9">
        <v>7</v>
      </c>
      <c r="BD519" s="9">
        <v>4</v>
      </c>
      <c r="BE519" s="4">
        <v>105</v>
      </c>
      <c r="BF519" s="9">
        <v>7</v>
      </c>
      <c r="BG519" s="9">
        <v>12</v>
      </c>
      <c r="BH519" s="24">
        <v>614.82884331251137</v>
      </c>
      <c r="BI519" s="24">
        <v>383.53031075069379</v>
      </c>
      <c r="BJ519" s="9">
        <v>10</v>
      </c>
      <c r="BK519" s="30">
        <v>34.378272465753426</v>
      </c>
      <c r="BL519" s="15">
        <v>4.29100925369863</v>
      </c>
      <c r="BM519" s="15">
        <v>6647.0781464734946</v>
      </c>
      <c r="BN519" s="36">
        <v>111</v>
      </c>
      <c r="BO519" s="9">
        <v>0</v>
      </c>
      <c r="BP519" s="20">
        <v>1.0735347451686532</v>
      </c>
      <c r="BQ519" s="20">
        <v>64.287111208022935</v>
      </c>
    </row>
    <row r="520" spans="1:69" x14ac:dyDescent="0.25">
      <c r="A520" s="43">
        <v>40664</v>
      </c>
      <c r="B520" s="17">
        <v>2011</v>
      </c>
      <c r="C520" s="4">
        <v>5</v>
      </c>
      <c r="D520" s="4">
        <v>1</v>
      </c>
      <c r="E520" s="5">
        <v>0.65</v>
      </c>
      <c r="F520" s="5">
        <v>0.60000000000000009</v>
      </c>
      <c r="G520" s="10">
        <v>0.74794520547944965</v>
      </c>
      <c r="H520" s="17">
        <v>102</v>
      </c>
      <c r="I520" s="9">
        <v>152</v>
      </c>
      <c r="J520" s="14">
        <v>1.4901960784313726</v>
      </c>
      <c r="K520" s="5">
        <v>0.33777777777777779</v>
      </c>
      <c r="L520" s="21">
        <v>89.507862304593075</v>
      </c>
      <c r="M520" s="9">
        <v>28</v>
      </c>
      <c r="N520" s="9">
        <v>34</v>
      </c>
      <c r="O520" s="9">
        <v>14</v>
      </c>
      <c r="P520" s="9">
        <v>42</v>
      </c>
      <c r="Q520" s="20">
        <v>35.172689845338041</v>
      </c>
      <c r="R520" s="20">
        <v>48.237654203365942</v>
      </c>
      <c r="S520" s="20">
        <v>17.399249009471617</v>
      </c>
      <c r="T520" s="6">
        <v>9129.801955068493</v>
      </c>
      <c r="U520" s="6">
        <v>1007.7401473972604</v>
      </c>
      <c r="V520" s="6">
        <v>1684.7054481008224</v>
      </c>
      <c r="W520" s="6">
        <v>2710.0184540054788</v>
      </c>
      <c r="X520" s="6">
        <v>824.79905595616458</v>
      </c>
      <c r="Y520" s="6">
        <v>4918.019144403288</v>
      </c>
      <c r="Z520" s="6">
        <v>2180.7067704109586</v>
      </c>
      <c r="AA520" s="6">
        <v>675.3271588471232</v>
      </c>
      <c r="AB520" s="6">
        <v>730.76845839780799</v>
      </c>
      <c r="AC520" s="6">
        <v>1025.9425185631469</v>
      </c>
      <c r="AD520" s="6">
        <v>960.58680513316074</v>
      </c>
      <c r="AE520" s="6">
        <v>321.30613099795312</v>
      </c>
      <c r="AF520" s="6">
        <v>1278.966932961629</v>
      </c>
      <c r="AG520" s="6">
        <v>271.28206829589044</v>
      </c>
      <c r="AH520" s="6">
        <v>1033.4185261589039</v>
      </c>
      <c r="AI520" s="6">
        <v>1665.9760817534245</v>
      </c>
      <c r="AJ520" s="6">
        <v>779.23087009315043</v>
      </c>
      <c r="AK520" s="6">
        <v>1086.3276481371654</v>
      </c>
      <c r="AL520" s="6">
        <v>1050.1276315315413</v>
      </c>
      <c r="AM520" s="6">
        <v>304.77252460818818</v>
      </c>
      <c r="AN520" s="6">
        <v>1308.6797420244743</v>
      </c>
      <c r="AO520" s="6">
        <v>17474.252036423015</v>
      </c>
      <c r="AP520" s="6">
        <v>9968.5862170336222</v>
      </c>
      <c r="AQ520" s="6">
        <v>7505.6658193893909</v>
      </c>
      <c r="AR520" s="6">
        <v>2575.0118132937382</v>
      </c>
      <c r="AS520" s="6">
        <v>1469.7318428410135</v>
      </c>
      <c r="AT520" s="6">
        <v>1644.2320826563046</v>
      </c>
      <c r="AU520" s="6">
        <v>1724.7421068044559</v>
      </c>
      <c r="AV520" s="6">
        <v>7413.7178455955118</v>
      </c>
      <c r="AW520" s="6">
        <v>91.947973793880919</v>
      </c>
      <c r="AX520" s="27">
        <v>4.1010297205479445</v>
      </c>
      <c r="AY520" s="27">
        <v>4.187666328767123</v>
      </c>
      <c r="AZ520">
        <v>220</v>
      </c>
      <c r="BA520" s="9">
        <v>8</v>
      </c>
      <c r="BB520" s="4">
        <v>102</v>
      </c>
      <c r="BC520" s="9">
        <v>8</v>
      </c>
      <c r="BD520" s="9">
        <v>6</v>
      </c>
      <c r="BE520" s="4">
        <v>118</v>
      </c>
      <c r="BF520" s="9">
        <v>7</v>
      </c>
      <c r="BG520" s="9">
        <v>13</v>
      </c>
      <c r="BH520" s="24">
        <v>716.40511189092683</v>
      </c>
      <c r="BI520" s="24">
        <v>391.158551643095</v>
      </c>
      <c r="BJ520" s="9">
        <v>11</v>
      </c>
      <c r="BK520" s="30">
        <v>34.04371417808219</v>
      </c>
      <c r="BL520" s="15">
        <v>4.4427202279452054</v>
      </c>
      <c r="BM520" s="15">
        <v>6780.7423413051711</v>
      </c>
      <c r="BN520" s="36">
        <v>111</v>
      </c>
      <c r="BO520" s="9">
        <v>0</v>
      </c>
      <c r="BP520" s="20">
        <v>1.1069091615040907</v>
      </c>
      <c r="BQ520" s="20">
        <v>67.618610985490008</v>
      </c>
    </row>
    <row r="521" spans="1:69" x14ac:dyDescent="0.25">
      <c r="A521" s="43">
        <v>40663</v>
      </c>
      <c r="B521" s="17">
        <v>2011</v>
      </c>
      <c r="C521" s="4">
        <v>4</v>
      </c>
      <c r="D521" s="4">
        <v>7</v>
      </c>
      <c r="E521" s="5">
        <v>0.6</v>
      </c>
      <c r="F521" s="5">
        <v>0.95</v>
      </c>
      <c r="G521" s="10">
        <v>0.7452054794520524</v>
      </c>
      <c r="H521" s="17">
        <v>137</v>
      </c>
      <c r="I521" s="9">
        <v>222</v>
      </c>
      <c r="J521" s="14">
        <v>1.6204379562043796</v>
      </c>
      <c r="K521" s="5">
        <v>0.49333333333333335</v>
      </c>
      <c r="L521" s="21">
        <v>101.67802189381058</v>
      </c>
      <c r="M521" s="9">
        <v>38</v>
      </c>
      <c r="N521" s="9">
        <v>50</v>
      </c>
      <c r="O521" s="9">
        <v>19</v>
      </c>
      <c r="P521" s="9">
        <v>57</v>
      </c>
      <c r="Q521" s="20">
        <v>37.753050171855541</v>
      </c>
      <c r="R521" s="20">
        <v>51.35878412435472</v>
      </c>
      <c r="S521" s="20">
        <v>19.238156284931502</v>
      </c>
      <c r="T521" s="6">
        <v>13929.88899945205</v>
      </c>
      <c r="U521" s="6">
        <v>1484.9542553424656</v>
      </c>
      <c r="V521" s="6">
        <v>2486.7472937030134</v>
      </c>
      <c r="W521" s="6">
        <v>2662.8989973041089</v>
      </c>
      <c r="X521" s="6">
        <v>1280.1575852186302</v>
      </c>
      <c r="Y521" s="6">
        <v>8985.0393785687611</v>
      </c>
      <c r="Z521" s="6">
        <v>3322.2684151232879</v>
      </c>
      <c r="AA521" s="6">
        <v>975.81689836273972</v>
      </c>
      <c r="AB521" s="6">
        <v>1096.5749082410957</v>
      </c>
      <c r="AC521" s="6">
        <v>1450.2667426662147</v>
      </c>
      <c r="AD521" s="6">
        <v>927.96430461586715</v>
      </c>
      <c r="AE521" s="6">
        <v>440.42925634135594</v>
      </c>
      <c r="AF521" s="6">
        <v>2575.999918103686</v>
      </c>
      <c r="AG521" s="6">
        <v>384.32687197808218</v>
      </c>
      <c r="AH521" s="6">
        <v>1443.8482565260274</v>
      </c>
      <c r="AI521" s="6">
        <v>2457.737719890411</v>
      </c>
      <c r="AJ521" s="6">
        <v>1063.3453655671233</v>
      </c>
      <c r="AK521" s="6">
        <v>1579.9257277625163</v>
      </c>
      <c r="AL521" s="6">
        <v>1043.5443099714339</v>
      </c>
      <c r="AM521" s="6">
        <v>447.29875726897751</v>
      </c>
      <c r="AN521" s="6">
        <v>2278.4894189587162</v>
      </c>
      <c r="AO521" s="6">
        <v>26158.761690483279</v>
      </c>
      <c r="AP521" s="6">
        <v>12319.232974852121</v>
      </c>
      <c r="AQ521" s="6">
        <v>13839.528715631162</v>
      </c>
      <c r="AR521" s="6">
        <v>2674.5725145988085</v>
      </c>
      <c r="AS521" s="6">
        <v>1929.4826390183355</v>
      </c>
      <c r="AT521" s="6">
        <v>1823.3228090437724</v>
      </c>
      <c r="AU521" s="6">
        <v>1894.6784637403903</v>
      </c>
      <c r="AV521" s="6">
        <v>8322.0564264013065</v>
      </c>
      <c r="AW521" s="6">
        <v>5517.4722892298523</v>
      </c>
      <c r="AX521" s="27">
        <v>4.0845283397260275</v>
      </c>
      <c r="AY521" s="27">
        <v>4.2793670684931504</v>
      </c>
      <c r="AZ521">
        <v>301</v>
      </c>
      <c r="BA521" s="9">
        <v>11</v>
      </c>
      <c r="BB521" s="4">
        <v>137</v>
      </c>
      <c r="BC521" s="9">
        <v>10</v>
      </c>
      <c r="BD521" s="9">
        <v>7</v>
      </c>
      <c r="BE521" s="4">
        <v>164</v>
      </c>
      <c r="BF521" s="9">
        <v>10</v>
      </c>
      <c r="BG521" s="9">
        <v>19</v>
      </c>
      <c r="BH521" s="24">
        <v>797.85887515210072</v>
      </c>
      <c r="BI521" s="24">
        <v>498.42163905536398</v>
      </c>
      <c r="BJ521" s="9">
        <v>15</v>
      </c>
      <c r="BK521" s="30">
        <v>32.489448657534247</v>
      </c>
      <c r="BL521" s="15">
        <v>4.26903736109589</v>
      </c>
      <c r="BM521" s="15">
        <v>6774.0656235704573</v>
      </c>
      <c r="BN521" s="36">
        <v>110</v>
      </c>
      <c r="BO521" s="9">
        <v>0</v>
      </c>
      <c r="BP521" s="20">
        <v>2.0430166291091609</v>
      </c>
      <c r="BQ521" s="20">
        <v>125.81389741482874</v>
      </c>
    </row>
    <row r="522" spans="1:69" x14ac:dyDescent="0.25">
      <c r="A522" s="43">
        <v>40662</v>
      </c>
      <c r="B522" s="17">
        <v>2011</v>
      </c>
      <c r="C522" s="4">
        <v>4</v>
      </c>
      <c r="D522" s="4">
        <v>6</v>
      </c>
      <c r="E522" s="5">
        <v>0.6</v>
      </c>
      <c r="F522" s="5">
        <v>1</v>
      </c>
      <c r="G522" s="10">
        <v>0.74246575342465515</v>
      </c>
      <c r="H522" s="17">
        <v>146</v>
      </c>
      <c r="I522" s="9">
        <v>253</v>
      </c>
      <c r="J522" s="14">
        <v>1.7328767123287672</v>
      </c>
      <c r="K522" s="5">
        <v>0.56222222222222218</v>
      </c>
      <c r="L522" s="21">
        <v>102.44025430662413</v>
      </c>
      <c r="M522" s="9">
        <v>44</v>
      </c>
      <c r="N522" s="9">
        <v>55</v>
      </c>
      <c r="O522" s="9">
        <v>22</v>
      </c>
      <c r="P522" s="9">
        <v>65</v>
      </c>
      <c r="Q522" s="20">
        <v>35.07199298630136</v>
      </c>
      <c r="R522" s="20">
        <v>46.621778143561635</v>
      </c>
      <c r="S522" s="20">
        <v>18.856185868071652</v>
      </c>
      <c r="T522" s="6">
        <v>14956.277128767122</v>
      </c>
      <c r="U522" s="6">
        <v>1687.4825589041093</v>
      </c>
      <c r="V522" s="6">
        <v>2584.3197832767123</v>
      </c>
      <c r="W522" s="6">
        <v>2555.6794615232875</v>
      </c>
      <c r="X522" s="6">
        <v>1328.2394806356162</v>
      </c>
      <c r="Y522" s="6">
        <v>10175.520962235612</v>
      </c>
      <c r="Z522" s="6">
        <v>3472.1273056438349</v>
      </c>
      <c r="AA522" s="6">
        <v>1025.6791191583559</v>
      </c>
      <c r="AB522" s="6">
        <v>1225.6520814246574</v>
      </c>
      <c r="AC522" s="6">
        <v>1507.7997171074899</v>
      </c>
      <c r="AD522" s="6">
        <v>982.5774587790645</v>
      </c>
      <c r="AE522" s="6">
        <v>473.07195283776815</v>
      </c>
      <c r="AF522" s="6">
        <v>2760.0093775025266</v>
      </c>
      <c r="AG522" s="6">
        <v>441.17035949589035</v>
      </c>
      <c r="AH522" s="6">
        <v>1665.1976125369865</v>
      </c>
      <c r="AI522" s="6">
        <v>2924.2203232602733</v>
      </c>
      <c r="AJ522" s="6">
        <v>1270.4734727013697</v>
      </c>
      <c r="AK522" s="6">
        <v>1592.6847516200908</v>
      </c>
      <c r="AL522" s="6">
        <v>1061.1775570962782</v>
      </c>
      <c r="AM522" s="6">
        <v>503.0211351320574</v>
      </c>
      <c r="AN522" s="6">
        <v>3144.178324146093</v>
      </c>
      <c r="AO522" s="6">
        <v>28668.279961892596</v>
      </c>
      <c r="AP522" s="6">
        <v>12588.571298008364</v>
      </c>
      <c r="AQ522" s="6">
        <v>16079.708663884232</v>
      </c>
      <c r="AR522" s="6">
        <v>2702.6799365829502</v>
      </c>
      <c r="AS522" s="6">
        <v>1909.8273426592027</v>
      </c>
      <c r="AT522" s="6">
        <v>1833.1422315021991</v>
      </c>
      <c r="AU522" s="6">
        <v>1974.5826094756778</v>
      </c>
      <c r="AV522" s="6">
        <v>8420.2321202200292</v>
      </c>
      <c r="AW522" s="6">
        <v>7659.4765436642028</v>
      </c>
      <c r="AX522" s="27">
        <v>3.9636189369863004</v>
      </c>
      <c r="AY522" s="27">
        <v>4.3841948835616424</v>
      </c>
      <c r="AZ522">
        <v>332</v>
      </c>
      <c r="BA522" s="9">
        <v>13</v>
      </c>
      <c r="BB522" s="4">
        <v>146</v>
      </c>
      <c r="BC522" s="9">
        <v>12</v>
      </c>
      <c r="BD522" s="9">
        <v>8</v>
      </c>
      <c r="BE522" s="4">
        <v>186</v>
      </c>
      <c r="BF522" s="9">
        <v>13</v>
      </c>
      <c r="BG522" s="9">
        <v>21</v>
      </c>
      <c r="BH522" s="24">
        <v>886.06009937474175</v>
      </c>
      <c r="BI522" s="24">
        <v>541.70575471304812</v>
      </c>
      <c r="BJ522" s="9">
        <v>17</v>
      </c>
      <c r="BK522" s="30">
        <v>34.492475643835618</v>
      </c>
      <c r="BL522" s="15">
        <v>4.3816943452054797</v>
      </c>
      <c r="BM522" s="15">
        <v>6761.5784266649907</v>
      </c>
      <c r="BN522" s="36">
        <v>110</v>
      </c>
      <c r="BO522" s="9">
        <v>0</v>
      </c>
      <c r="BP522" s="20">
        <v>2.3780998532047222</v>
      </c>
      <c r="BQ522" s="20">
        <v>146.17916967167483</v>
      </c>
    </row>
    <row r="523" spans="1:69" x14ac:dyDescent="0.25">
      <c r="A523" s="43">
        <v>40661</v>
      </c>
      <c r="B523" s="17">
        <v>2011</v>
      </c>
      <c r="C523" s="4">
        <v>4</v>
      </c>
      <c r="D523" s="4">
        <v>5</v>
      </c>
      <c r="E523" s="5">
        <v>0.6</v>
      </c>
      <c r="F523" s="5">
        <v>0.82</v>
      </c>
      <c r="G523" s="10">
        <v>0.7397260273972579</v>
      </c>
      <c r="H523" s="17">
        <v>120</v>
      </c>
      <c r="I523" s="9">
        <v>187</v>
      </c>
      <c r="J523" s="14">
        <v>1.5583333333333333</v>
      </c>
      <c r="K523" s="5">
        <v>0.41555555555555557</v>
      </c>
      <c r="L523" s="21">
        <v>96.35915704109587</v>
      </c>
      <c r="M523" s="9">
        <v>35</v>
      </c>
      <c r="N523" s="9">
        <v>42</v>
      </c>
      <c r="O523" s="9">
        <v>16</v>
      </c>
      <c r="P523" s="9">
        <v>50</v>
      </c>
      <c r="Q523" s="20">
        <v>36.196232328767124</v>
      </c>
      <c r="R523" s="20">
        <v>50.714675889041089</v>
      </c>
      <c r="S523" s="20">
        <v>17.656868689643836</v>
      </c>
      <c r="T523" s="6">
        <v>11563.098844931505</v>
      </c>
      <c r="U523" s="6">
        <v>1334.4719539726025</v>
      </c>
      <c r="V523" s="6">
        <v>2093.9336420646573</v>
      </c>
      <c r="W523" s="6">
        <v>2573.8947024657532</v>
      </c>
      <c r="X523" s="6">
        <v>1063.8260440372599</v>
      </c>
      <c r="Y523" s="6">
        <v>7165.9164103364365</v>
      </c>
      <c r="Z523" s="6">
        <v>2787.1098893150684</v>
      </c>
      <c r="AA523" s="6">
        <v>811.43481422465743</v>
      </c>
      <c r="AB523" s="6">
        <v>882.84343448219181</v>
      </c>
      <c r="AC523" s="6">
        <v>1244.164511962394</v>
      </c>
      <c r="AD523" s="6">
        <v>995.96825573033698</v>
      </c>
      <c r="AE523" s="6">
        <v>373.58857392988602</v>
      </c>
      <c r="AF523" s="6">
        <v>1867.6667963993</v>
      </c>
      <c r="AG523" s="6">
        <v>350.14736613698631</v>
      </c>
      <c r="AH523" s="6">
        <v>1185.4349904657533</v>
      </c>
      <c r="AI523" s="6">
        <v>2016.2663279452051</v>
      </c>
      <c r="AJ523" s="6">
        <v>940.79398750684925</v>
      </c>
      <c r="AK523" s="6">
        <v>1395.9240748172911</v>
      </c>
      <c r="AL523" s="6">
        <v>1041.9646272569007</v>
      </c>
      <c r="AM523" s="6">
        <v>381.31012583064478</v>
      </c>
      <c r="AN523" s="6">
        <v>1673.4438441499578</v>
      </c>
      <c r="AO523" s="6">
        <v>21871.601608980818</v>
      </c>
      <c r="AP523" s="6">
        <v>11164.574558095124</v>
      </c>
      <c r="AQ523" s="6">
        <v>10707.027050885696</v>
      </c>
      <c r="AR523" s="6">
        <v>2646.9960530669132</v>
      </c>
      <c r="AS523" s="6">
        <v>1737.5289646185738</v>
      </c>
      <c r="AT523" s="6">
        <v>1734.9526530498515</v>
      </c>
      <c r="AU523" s="6">
        <v>1802.598179521942</v>
      </c>
      <c r="AV523" s="6">
        <v>7922.0758502572808</v>
      </c>
      <c r="AW523" s="6">
        <v>2784.9512006284131</v>
      </c>
      <c r="AX523" s="27">
        <v>3.9109969315068489</v>
      </c>
      <c r="AY523" s="27">
        <v>4.2130987671232871</v>
      </c>
      <c r="AZ523">
        <v>263</v>
      </c>
      <c r="BA523" s="9">
        <v>9</v>
      </c>
      <c r="BB523" s="4">
        <v>120</v>
      </c>
      <c r="BC523" s="9">
        <v>9</v>
      </c>
      <c r="BD523" s="9">
        <v>6</v>
      </c>
      <c r="BE523" s="4">
        <v>143</v>
      </c>
      <c r="BF523" s="9">
        <v>8</v>
      </c>
      <c r="BG523" s="9">
        <v>16</v>
      </c>
      <c r="BH523" s="24">
        <v>716.45679857095877</v>
      </c>
      <c r="BI523" s="24">
        <v>438.66651887372598</v>
      </c>
      <c r="BJ523" s="9">
        <v>12</v>
      </c>
      <c r="BK523" s="30">
        <v>33.785052191780821</v>
      </c>
      <c r="BL523" s="15">
        <v>4.5073584876712323</v>
      </c>
      <c r="BM523" s="15">
        <v>6729.4244279065224</v>
      </c>
      <c r="BN523" s="36">
        <v>110</v>
      </c>
      <c r="BO523" s="9">
        <v>0</v>
      </c>
      <c r="BP523" s="20">
        <v>1.5910762005862331</v>
      </c>
      <c r="BQ523" s="20">
        <v>97.336609553506321</v>
      </c>
    </row>
    <row r="524" spans="1:69" x14ac:dyDescent="0.25">
      <c r="A524" s="43">
        <v>40660</v>
      </c>
      <c r="B524" s="17">
        <v>2011</v>
      </c>
      <c r="C524" s="4">
        <v>4</v>
      </c>
      <c r="D524" s="4">
        <v>4</v>
      </c>
      <c r="E524" s="5">
        <v>0.6</v>
      </c>
      <c r="F524" s="5">
        <v>0.76</v>
      </c>
      <c r="G524" s="10">
        <v>0.73698630136986065</v>
      </c>
      <c r="H524" s="17">
        <v>111</v>
      </c>
      <c r="I524" s="9">
        <v>193</v>
      </c>
      <c r="J524" s="14">
        <v>1.7387387387387387</v>
      </c>
      <c r="K524" s="5">
        <v>0.42888888888888888</v>
      </c>
      <c r="L524" s="21">
        <v>102.3868722517586</v>
      </c>
      <c r="M524" s="9">
        <v>35</v>
      </c>
      <c r="N524" s="9">
        <v>41</v>
      </c>
      <c r="O524" s="9">
        <v>17</v>
      </c>
      <c r="P524" s="9">
        <v>51</v>
      </c>
      <c r="Q524" s="20">
        <v>37.662124083633742</v>
      </c>
      <c r="R524" s="20">
        <v>48.193198417276392</v>
      </c>
      <c r="S524" s="20">
        <v>17.846293966027396</v>
      </c>
      <c r="T524" s="6">
        <v>11364.942819945205</v>
      </c>
      <c r="U524" s="6">
        <v>1215.7663739178081</v>
      </c>
      <c r="V524" s="6">
        <v>2032.5507837475068</v>
      </c>
      <c r="W524" s="6">
        <v>2516.3314741479453</v>
      </c>
      <c r="X524" s="6">
        <v>933.13260294312329</v>
      </c>
      <c r="Y524" s="6">
        <v>7098.6943330244376</v>
      </c>
      <c r="Z524" s="6">
        <v>2862.3214303561645</v>
      </c>
      <c r="AA524" s="6">
        <v>819.2843730936986</v>
      </c>
      <c r="AB524" s="6">
        <v>910.16099226739721</v>
      </c>
      <c r="AC524" s="6">
        <v>1249.8604064140961</v>
      </c>
      <c r="AD524" s="6">
        <v>961.43050814288574</v>
      </c>
      <c r="AE524" s="6">
        <v>369.96708782794144</v>
      </c>
      <c r="AF524" s="6">
        <v>2010.5087933323364</v>
      </c>
      <c r="AG524" s="6">
        <v>358.63329797260275</v>
      </c>
      <c r="AH524" s="6">
        <v>1254.9347057972602</v>
      </c>
      <c r="AI524" s="6">
        <v>2033.8525544383563</v>
      </c>
      <c r="AJ524" s="6">
        <v>996.62670378082191</v>
      </c>
      <c r="AK524" s="6">
        <v>1262.6758204382554</v>
      </c>
      <c r="AL524" s="6">
        <v>1097.4691438458538</v>
      </c>
      <c r="AM524" s="6">
        <v>382.31292101772044</v>
      </c>
      <c r="AN524" s="6">
        <v>1901.5893766872123</v>
      </c>
      <c r="AO524" s="6">
        <v>21816.52325156931</v>
      </c>
      <c r="AP524" s="6">
        <v>10805.73074852533</v>
      </c>
      <c r="AQ524" s="6">
        <v>11010.792503043986</v>
      </c>
      <c r="AR524" s="6">
        <v>2625.8797756912618</v>
      </c>
      <c r="AS524" s="6">
        <v>1602.9743064545578</v>
      </c>
      <c r="AT524" s="6">
        <v>1688.4702748845953</v>
      </c>
      <c r="AU524" s="6">
        <v>1795.9877467473361</v>
      </c>
      <c r="AV524" s="6">
        <v>7713.312103777751</v>
      </c>
      <c r="AW524" s="6">
        <v>3297.4803992662291</v>
      </c>
      <c r="AX524" s="27">
        <v>4.0591345315068494</v>
      </c>
      <c r="AY524" s="27">
        <v>4.3091584109589034</v>
      </c>
      <c r="AZ524">
        <v>255</v>
      </c>
      <c r="BA524" s="9">
        <v>10</v>
      </c>
      <c r="BB524" s="4">
        <v>111</v>
      </c>
      <c r="BC524" s="9">
        <v>8</v>
      </c>
      <c r="BD524" s="9">
        <v>6</v>
      </c>
      <c r="BE524" s="4">
        <v>144</v>
      </c>
      <c r="BF524" s="9">
        <v>10</v>
      </c>
      <c r="BG524" s="9">
        <v>14</v>
      </c>
      <c r="BH524" s="24">
        <v>691.42529776342383</v>
      </c>
      <c r="BI524" s="24">
        <v>430.20966706415385</v>
      </c>
      <c r="BJ524" s="9">
        <v>11</v>
      </c>
      <c r="BK524" s="30">
        <v>33.213018904109596</v>
      </c>
      <c r="BL524" s="15">
        <v>4.3553806071232879</v>
      </c>
      <c r="BM524" s="15">
        <v>6675.9349466896947</v>
      </c>
      <c r="BN524" s="36">
        <v>110</v>
      </c>
      <c r="BO524" s="9">
        <v>1</v>
      </c>
      <c r="BP524" s="20">
        <v>1.6493259132945504</v>
      </c>
      <c r="BQ524" s="20">
        <v>100.09811366403623</v>
      </c>
    </row>
    <row r="525" spans="1:69" x14ac:dyDescent="0.25">
      <c r="A525" s="43">
        <v>40659</v>
      </c>
      <c r="B525" s="17">
        <v>2011</v>
      </c>
      <c r="C525" s="4">
        <v>4</v>
      </c>
      <c r="D525" s="4">
        <v>3</v>
      </c>
      <c r="E525" s="5">
        <v>0.6</v>
      </c>
      <c r="F525" s="5">
        <v>0.6</v>
      </c>
      <c r="G525" s="10">
        <v>0.7342465753424634</v>
      </c>
      <c r="H525" s="17">
        <v>89</v>
      </c>
      <c r="I525" s="9">
        <v>145</v>
      </c>
      <c r="J525" s="14">
        <v>1.6292134831460674</v>
      </c>
      <c r="K525" s="5">
        <v>0.32222222222222224</v>
      </c>
      <c r="L525" s="21">
        <v>98.621739461289806</v>
      </c>
      <c r="M525" s="9">
        <v>26</v>
      </c>
      <c r="N525" s="9">
        <v>31</v>
      </c>
      <c r="O525" s="9">
        <v>12</v>
      </c>
      <c r="P525" s="9">
        <v>38</v>
      </c>
      <c r="Q525" s="20">
        <v>34.863673713049742</v>
      </c>
      <c r="R525" s="20">
        <v>52.936065764383557</v>
      </c>
      <c r="S525" s="20">
        <v>18.731997360778653</v>
      </c>
      <c r="T525" s="6">
        <v>8777.3348120547926</v>
      </c>
      <c r="U525" s="6">
        <v>924.75569095890387</v>
      </c>
      <c r="V525" s="6">
        <v>1615.4890621545205</v>
      </c>
      <c r="W525" s="6">
        <v>2482.2880964383558</v>
      </c>
      <c r="X525" s="6">
        <v>810.13795405150677</v>
      </c>
      <c r="Y525" s="6">
        <v>4794.1753903693134</v>
      </c>
      <c r="Z525" s="6">
        <v>1987.2294016438354</v>
      </c>
      <c r="AA525" s="6">
        <v>635.23278917260268</v>
      </c>
      <c r="AB525" s="6">
        <v>711.81589970958885</v>
      </c>
      <c r="AC525" s="6">
        <v>940.58366809959568</v>
      </c>
      <c r="AD525" s="6">
        <v>972.90408078434541</v>
      </c>
      <c r="AE525" s="6">
        <v>281.87689830309228</v>
      </c>
      <c r="AF525" s="6">
        <v>1138.9134433389936</v>
      </c>
      <c r="AG525" s="6">
        <v>251.82927517808218</v>
      </c>
      <c r="AH525" s="6">
        <v>923.78194761643829</v>
      </c>
      <c r="AI525" s="6">
        <v>1526.3756712328766</v>
      </c>
      <c r="AJ525" s="6">
        <v>735.06890169863004</v>
      </c>
      <c r="AK525" s="6">
        <v>979.16585826872529</v>
      </c>
      <c r="AL525" s="6">
        <v>1075.1006073726057</v>
      </c>
      <c r="AM525" s="6">
        <v>294.81328104177629</v>
      </c>
      <c r="AN525" s="6">
        <v>1087.9760490429201</v>
      </c>
      <c r="AO525" s="6">
        <v>16473.424389265751</v>
      </c>
      <c r="AP525" s="6">
        <v>9452.3595065145219</v>
      </c>
      <c r="AQ525" s="6">
        <v>7021.0648827512268</v>
      </c>
      <c r="AR525" s="6">
        <v>2558.599319329996</v>
      </c>
      <c r="AS525" s="6">
        <v>1426.6528327949195</v>
      </c>
      <c r="AT525" s="6">
        <v>1582.6035522618045</v>
      </c>
      <c r="AU525" s="6">
        <v>1669.8029311922555</v>
      </c>
      <c r="AV525" s="6">
        <v>7237.6586355789759</v>
      </c>
      <c r="AW525" s="6">
        <v>-216.59375282774727</v>
      </c>
      <c r="AX525" s="27">
        <v>3.9784115835616434</v>
      </c>
      <c r="AY525" s="27">
        <v>4.1643638630136985</v>
      </c>
      <c r="AZ525">
        <v>196</v>
      </c>
      <c r="BA525" s="9">
        <v>7</v>
      </c>
      <c r="BB525" s="4">
        <v>89</v>
      </c>
      <c r="BC525" s="9">
        <v>7</v>
      </c>
      <c r="BD525" s="9">
        <v>5</v>
      </c>
      <c r="BE525" s="4">
        <v>107</v>
      </c>
      <c r="BF525" s="9">
        <v>7</v>
      </c>
      <c r="BG525" s="9">
        <v>11</v>
      </c>
      <c r="BH525" s="24">
        <v>661.74136350261347</v>
      </c>
      <c r="BI525" s="24">
        <v>369.31367896604303</v>
      </c>
      <c r="BJ525" s="9">
        <v>9</v>
      </c>
      <c r="BK525" s="30">
        <v>33.65769419178082</v>
      </c>
      <c r="BL525" s="15">
        <v>4.4159690915068497</v>
      </c>
      <c r="BM525" s="15">
        <v>6577.1722400593044</v>
      </c>
      <c r="BN525" s="36">
        <v>110</v>
      </c>
      <c r="BO525" s="9">
        <v>0</v>
      </c>
      <c r="BP525" s="20">
        <v>1.0674898917787685</v>
      </c>
      <c r="BQ525" s="20">
        <v>63.827862570465697</v>
      </c>
    </row>
    <row r="526" spans="1:69" x14ac:dyDescent="0.25">
      <c r="A526" s="43">
        <v>40658</v>
      </c>
      <c r="B526" s="17">
        <v>2011</v>
      </c>
      <c r="C526" s="4">
        <v>4</v>
      </c>
      <c r="D526" s="4">
        <v>2</v>
      </c>
      <c r="E526" s="5">
        <v>0.6</v>
      </c>
      <c r="F526" s="5">
        <v>0.6</v>
      </c>
      <c r="G526" s="10">
        <v>0.73150684931506615</v>
      </c>
      <c r="H526" s="17">
        <v>94</v>
      </c>
      <c r="I526" s="9">
        <v>134</v>
      </c>
      <c r="J526" s="14">
        <v>1.425531914893617</v>
      </c>
      <c r="K526" s="5">
        <v>0.29777777777777775</v>
      </c>
      <c r="L526" s="21">
        <v>89.235385601865346</v>
      </c>
      <c r="M526" s="9">
        <v>23</v>
      </c>
      <c r="N526" s="9">
        <v>28</v>
      </c>
      <c r="O526" s="9">
        <v>12</v>
      </c>
      <c r="P526" s="9">
        <v>35</v>
      </c>
      <c r="Q526" s="20">
        <v>39.56436130002686</v>
      </c>
      <c r="R526" s="20">
        <v>46.202804094246574</v>
      </c>
      <c r="S526" s="20">
        <v>18.575695953158512</v>
      </c>
      <c r="T526" s="6">
        <v>8388.1262465753425</v>
      </c>
      <c r="U526" s="6">
        <v>964.41311342465747</v>
      </c>
      <c r="V526" s="6">
        <v>1519.9666500032877</v>
      </c>
      <c r="W526" s="6">
        <v>2607.6310098410954</v>
      </c>
      <c r="X526" s="6">
        <v>778.46078828712325</v>
      </c>
      <c r="Y526" s="6">
        <v>4446.4809118684943</v>
      </c>
      <c r="Z526" s="6">
        <v>2017.7824263013699</v>
      </c>
      <c r="AA526" s="6">
        <v>554.43364913095888</v>
      </c>
      <c r="AB526" s="6">
        <v>650.14935836054792</v>
      </c>
      <c r="AC526" s="6">
        <v>955.69486414045491</v>
      </c>
      <c r="AD526" s="6">
        <v>980.54297556100209</v>
      </c>
      <c r="AE526" s="6">
        <v>275.92783589768442</v>
      </c>
      <c r="AF526" s="6">
        <v>1010.1997581937349</v>
      </c>
      <c r="AG526" s="6">
        <v>237.28068503013699</v>
      </c>
      <c r="AH526" s="6">
        <v>863.27390509589043</v>
      </c>
      <c r="AI526" s="6">
        <v>1420.9367672876713</v>
      </c>
      <c r="AJ526" s="6">
        <v>679.2327336328766</v>
      </c>
      <c r="AK526" s="6">
        <v>957.55415077492557</v>
      </c>
      <c r="AL526" s="6">
        <v>1050.639859398904</v>
      </c>
      <c r="AM526" s="6">
        <v>303.88665906452349</v>
      </c>
      <c r="AN526" s="6">
        <v>888.64342180822291</v>
      </c>
      <c r="AO526" s="6">
        <v>15775.628884839451</v>
      </c>
      <c r="AP526" s="6">
        <v>9430.3047929690001</v>
      </c>
      <c r="AQ526" s="6">
        <v>6345.3240918704523</v>
      </c>
      <c r="AR526" s="6">
        <v>2574.6578021763858</v>
      </c>
      <c r="AS526" s="6">
        <v>1420.6699434422653</v>
      </c>
      <c r="AT526" s="6">
        <v>1590.6080612258429</v>
      </c>
      <c r="AU526" s="6">
        <v>1658.2544424169653</v>
      </c>
      <c r="AV526" s="6">
        <v>7244.1902492614599</v>
      </c>
      <c r="AW526" s="6">
        <v>-898.86615739100944</v>
      </c>
      <c r="AX526" s="27">
        <v>3.9418609972602736</v>
      </c>
      <c r="AY526" s="27">
        <v>4.4399379041095886</v>
      </c>
      <c r="AZ526">
        <v>192</v>
      </c>
      <c r="BA526" s="9">
        <v>7</v>
      </c>
      <c r="BB526" s="4">
        <v>94</v>
      </c>
      <c r="BC526" s="9">
        <v>7</v>
      </c>
      <c r="BD526" s="9">
        <v>5</v>
      </c>
      <c r="BE526" s="4">
        <v>98</v>
      </c>
      <c r="BF526" s="9">
        <v>6</v>
      </c>
      <c r="BG526" s="9">
        <v>10</v>
      </c>
      <c r="BH526" s="24">
        <v>626.3053338040221</v>
      </c>
      <c r="BI526" s="24">
        <v>361.16990622026805</v>
      </c>
      <c r="BJ526" s="9">
        <v>10</v>
      </c>
      <c r="BK526" s="30">
        <v>34.882155575342466</v>
      </c>
      <c r="BL526" s="15">
        <v>4.1512226860273973</v>
      </c>
      <c r="BM526" s="15">
        <v>6698.5400865421107</v>
      </c>
      <c r="BN526" s="36">
        <v>110</v>
      </c>
      <c r="BO526" s="9">
        <v>0</v>
      </c>
      <c r="BP526" s="20">
        <v>0.94726970502403995</v>
      </c>
      <c r="BQ526" s="20">
        <v>57.684764471549563</v>
      </c>
    </row>
    <row r="527" spans="1:69" x14ac:dyDescent="0.25">
      <c r="A527" s="43">
        <v>40657</v>
      </c>
      <c r="B527" s="17">
        <v>2011</v>
      </c>
      <c r="C527" s="4">
        <v>4</v>
      </c>
      <c r="D527" s="4">
        <v>1</v>
      </c>
      <c r="E527" s="5">
        <v>0.6</v>
      </c>
      <c r="F527" s="5">
        <v>0.64</v>
      </c>
      <c r="G527" s="10">
        <v>0.72876712328766891</v>
      </c>
      <c r="H527" s="17">
        <v>96</v>
      </c>
      <c r="I527" s="9">
        <v>156</v>
      </c>
      <c r="J527" s="14">
        <v>1.625</v>
      </c>
      <c r="K527" s="5">
        <v>0.34666666666666668</v>
      </c>
      <c r="L527" s="21">
        <v>96.43116887671232</v>
      </c>
      <c r="M527" s="9">
        <v>27</v>
      </c>
      <c r="N527" s="9">
        <v>34</v>
      </c>
      <c r="O527" s="9">
        <v>14</v>
      </c>
      <c r="P527" s="9">
        <v>43</v>
      </c>
      <c r="Q527" s="20">
        <v>38.210306630136984</v>
      </c>
      <c r="R527" s="20">
        <v>49.090381815733849</v>
      </c>
      <c r="S527" s="20">
        <v>16.829037707499204</v>
      </c>
      <c r="T527" s="6">
        <v>9257.3922121643827</v>
      </c>
      <c r="U527" s="6">
        <v>1001.6670930410958</v>
      </c>
      <c r="V527" s="6">
        <v>1716.7251546897539</v>
      </c>
      <c r="W527" s="6">
        <v>2651.9702873424653</v>
      </c>
      <c r="X527" s="6">
        <v>817.18281291747951</v>
      </c>
      <c r="Y527" s="6">
        <v>5073.1810502557819</v>
      </c>
      <c r="Z527" s="6">
        <v>2330.828704438356</v>
      </c>
      <c r="AA527" s="6">
        <v>687.26534542027389</v>
      </c>
      <c r="AB527" s="6">
        <v>723.64862142246579</v>
      </c>
      <c r="AC527" s="6">
        <v>966.15724029874355</v>
      </c>
      <c r="AD527" s="6">
        <v>957.51040779384721</v>
      </c>
      <c r="AE527" s="6">
        <v>311.87433584349446</v>
      </c>
      <c r="AF527" s="6">
        <v>1506.2006873450105</v>
      </c>
      <c r="AG527" s="6">
        <v>267.60347704109591</v>
      </c>
      <c r="AH527" s="6">
        <v>1049.8146458301369</v>
      </c>
      <c r="AI527" s="6">
        <v>1776.9038018630135</v>
      </c>
      <c r="AJ527" s="6">
        <v>782.18745336986296</v>
      </c>
      <c r="AK527" s="6">
        <v>1007.767032263459</v>
      </c>
      <c r="AL527" s="6">
        <v>1034.602751472205</v>
      </c>
      <c r="AM527" s="6">
        <v>323.84093057243439</v>
      </c>
      <c r="AN527" s="6">
        <v>1510.2986637960107</v>
      </c>
      <c r="AO527" s="6">
        <v>17877.311354590685</v>
      </c>
      <c r="AP527" s="6">
        <v>9787.6309531938805</v>
      </c>
      <c r="AQ527" s="6">
        <v>8089.6804013968031</v>
      </c>
      <c r="AR527" s="6">
        <v>2578.2751918265267</v>
      </c>
      <c r="AS527" s="6">
        <v>1482.2992568512145</v>
      </c>
      <c r="AT527" s="6">
        <v>1639.3508125683695</v>
      </c>
      <c r="AU527" s="6">
        <v>1722.8019728669649</v>
      </c>
      <c r="AV527" s="6">
        <v>7422.7272341130756</v>
      </c>
      <c r="AW527" s="6">
        <v>666.95316728372927</v>
      </c>
      <c r="AX527" s="27">
        <v>3.8691949150684932</v>
      </c>
      <c r="AY527" s="27">
        <v>4.3170456712328766</v>
      </c>
      <c r="AZ527">
        <v>214</v>
      </c>
      <c r="BA527" s="9">
        <v>8</v>
      </c>
      <c r="BB527" s="4">
        <v>96</v>
      </c>
      <c r="BC527" s="9">
        <v>7</v>
      </c>
      <c r="BD527" s="9">
        <v>5</v>
      </c>
      <c r="BE527" s="4">
        <v>118</v>
      </c>
      <c r="BF527" s="9">
        <v>7</v>
      </c>
      <c r="BG527" s="9">
        <v>13</v>
      </c>
      <c r="BH527" s="24">
        <v>648.23478186871228</v>
      </c>
      <c r="BI527" s="24">
        <v>378.90542100611617</v>
      </c>
      <c r="BJ527" s="9">
        <v>10</v>
      </c>
      <c r="BK527" s="30">
        <v>35.530559342465757</v>
      </c>
      <c r="BL527" s="15">
        <v>4.1684378126027397</v>
      </c>
      <c r="BM527" s="15">
        <v>6706.703600069739</v>
      </c>
      <c r="BN527" s="36">
        <v>110</v>
      </c>
      <c r="BO527" s="9">
        <v>0</v>
      </c>
      <c r="BP527" s="20">
        <v>1.2062081290296895</v>
      </c>
      <c r="BQ527" s="20">
        <v>73.5425491036073</v>
      </c>
    </row>
    <row r="528" spans="1:69" x14ac:dyDescent="0.25">
      <c r="A528" s="43">
        <v>40656</v>
      </c>
      <c r="B528" s="17">
        <v>2011</v>
      </c>
      <c r="C528" s="4">
        <v>4</v>
      </c>
      <c r="D528" s="4">
        <v>7</v>
      </c>
      <c r="E528" s="5">
        <v>0.6</v>
      </c>
      <c r="F528" s="5">
        <v>0.95</v>
      </c>
      <c r="G528" s="10">
        <v>0.72602739726027166</v>
      </c>
      <c r="H528" s="17">
        <v>148</v>
      </c>
      <c r="I528" s="9">
        <v>225</v>
      </c>
      <c r="J528" s="14">
        <v>1.5202702702702702</v>
      </c>
      <c r="K528" s="5">
        <v>0.5</v>
      </c>
      <c r="L528" s="21">
        <v>90.667859311366144</v>
      </c>
      <c r="M528" s="9">
        <v>41</v>
      </c>
      <c r="N528" s="9">
        <v>47</v>
      </c>
      <c r="O528" s="9">
        <v>19</v>
      </c>
      <c r="P528" s="9">
        <v>59</v>
      </c>
      <c r="Q528" s="20">
        <v>37.976878580323778</v>
      </c>
      <c r="R528" s="20">
        <v>50.349193540014404</v>
      </c>
      <c r="S528" s="20">
        <v>17.472202136057575</v>
      </c>
      <c r="T528" s="6">
        <v>13418.84317808219</v>
      </c>
      <c r="U528" s="6">
        <v>1601.8379712328767</v>
      </c>
      <c r="V528" s="6">
        <v>2416.5372940273974</v>
      </c>
      <c r="W528" s="6">
        <v>2531.706777863013</v>
      </c>
      <c r="X528" s="6">
        <v>1214.2565291835617</v>
      </c>
      <c r="Y528" s="6">
        <v>8858.1805482410946</v>
      </c>
      <c r="Z528" s="6">
        <v>3341.9653150684926</v>
      </c>
      <c r="AA528" s="6">
        <v>956.63467726027375</v>
      </c>
      <c r="AB528" s="6">
        <v>1030.859926027397</v>
      </c>
      <c r="AC528" s="6">
        <v>1484.9284945275904</v>
      </c>
      <c r="AD528" s="6">
        <v>963.23242212845685</v>
      </c>
      <c r="AE528" s="6">
        <v>456.21324164991563</v>
      </c>
      <c r="AF528" s="6">
        <v>2425.0857600502</v>
      </c>
      <c r="AG528" s="6">
        <v>389.997801369863</v>
      </c>
      <c r="AH528" s="6">
        <v>1486.0780273972605</v>
      </c>
      <c r="AI528" s="6">
        <v>2585.2090376712322</v>
      </c>
      <c r="AJ528" s="6">
        <v>1082.4689095890408</v>
      </c>
      <c r="AK528" s="6">
        <v>1582.9751889576032</v>
      </c>
      <c r="AL528" s="6">
        <v>1084.796676166327</v>
      </c>
      <c r="AM528" s="6">
        <v>471.91281948622839</v>
      </c>
      <c r="AN528" s="6">
        <v>2404.0690914172378</v>
      </c>
      <c r="AO528" s="6">
        <v>25893.894843698632</v>
      </c>
      <c r="AP528" s="6">
        <v>12206.559443990092</v>
      </c>
      <c r="AQ528" s="6">
        <v>13687.335399708532</v>
      </c>
      <c r="AR528" s="6">
        <v>2697.6478322979442</v>
      </c>
      <c r="AS528" s="6">
        <v>1828.9683161519956</v>
      </c>
      <c r="AT528" s="6">
        <v>1817.407591003413</v>
      </c>
      <c r="AU528" s="6">
        <v>1946.044947358499</v>
      </c>
      <c r="AV528" s="6">
        <v>8290.0686868118519</v>
      </c>
      <c r="AW528" s="6">
        <v>5397.2667128966877</v>
      </c>
      <c r="AX528" s="27">
        <v>3.9691144109589032</v>
      </c>
      <c r="AY528" s="27">
        <v>4.1766577397260267</v>
      </c>
      <c r="AZ528">
        <v>314</v>
      </c>
      <c r="BA528" s="9">
        <v>12</v>
      </c>
      <c r="BB528" s="4">
        <v>148</v>
      </c>
      <c r="BC528" s="9">
        <v>11</v>
      </c>
      <c r="BD528" s="9">
        <v>7</v>
      </c>
      <c r="BE528" s="4">
        <v>166</v>
      </c>
      <c r="BF528" s="9">
        <v>10</v>
      </c>
      <c r="BG528" s="9">
        <v>17</v>
      </c>
      <c r="BH528" s="24">
        <v>749.49331634683449</v>
      </c>
      <c r="BI528" s="24">
        <v>472.39820647145183</v>
      </c>
      <c r="BJ528" s="9">
        <v>17</v>
      </c>
      <c r="BK528" s="30">
        <v>33.534348150684934</v>
      </c>
      <c r="BL528" s="15">
        <v>4.5499987013698631</v>
      </c>
      <c r="BM528" s="15">
        <v>6737.8541419961512</v>
      </c>
      <c r="BN528" s="36">
        <v>112</v>
      </c>
      <c r="BO528" s="9">
        <v>0</v>
      </c>
      <c r="BP528" s="20">
        <v>2.0314086816449746</v>
      </c>
      <c r="BQ528" s="20">
        <v>122.20835178311189</v>
      </c>
    </row>
    <row r="529" spans="1:69" x14ac:dyDescent="0.25">
      <c r="A529" s="43">
        <v>40655</v>
      </c>
      <c r="B529" s="17">
        <v>2011</v>
      </c>
      <c r="C529" s="4">
        <v>4</v>
      </c>
      <c r="D529" s="4">
        <v>6</v>
      </c>
      <c r="E529" s="5">
        <v>0.6</v>
      </c>
      <c r="F529" s="5">
        <v>1</v>
      </c>
      <c r="G529" s="10">
        <v>0.72328767123287441</v>
      </c>
      <c r="H529" s="17">
        <v>152</v>
      </c>
      <c r="I529" s="9">
        <v>257</v>
      </c>
      <c r="J529" s="14">
        <v>1.6907894736842106</v>
      </c>
      <c r="K529" s="5">
        <v>0.57111111111111112</v>
      </c>
      <c r="L529" s="21">
        <v>101.24495688536409</v>
      </c>
      <c r="M529" s="9">
        <v>45</v>
      </c>
      <c r="N529" s="9">
        <v>54</v>
      </c>
      <c r="O529" s="9">
        <v>23</v>
      </c>
      <c r="P529" s="9">
        <v>66</v>
      </c>
      <c r="Q529" s="20">
        <v>39.227254991559427</v>
      </c>
      <c r="R529" s="20">
        <v>48.217150336438337</v>
      </c>
      <c r="S529" s="20">
        <v>17.765010383760895</v>
      </c>
      <c r="T529" s="6">
        <v>15389.233446575341</v>
      </c>
      <c r="U529" s="6">
        <v>1676.2238465753419</v>
      </c>
      <c r="V529" s="6">
        <v>2579.7808717150688</v>
      </c>
      <c r="W529" s="6">
        <v>2615.235000460274</v>
      </c>
      <c r="X529" s="6">
        <v>1325.8674810739726</v>
      </c>
      <c r="Y529" s="6">
        <v>10544.573939901369</v>
      </c>
      <c r="Z529" s="6">
        <v>3883.4982441643833</v>
      </c>
      <c r="AA529" s="6">
        <v>1108.9944577380818</v>
      </c>
      <c r="AB529" s="6">
        <v>1172.4906853282191</v>
      </c>
      <c r="AC529" s="6">
        <v>1618.1190959638179</v>
      </c>
      <c r="AD529" s="6">
        <v>990.03914703357646</v>
      </c>
      <c r="AE529" s="6">
        <v>478.34436267322417</v>
      </c>
      <c r="AF529" s="6">
        <v>3078.4807815600661</v>
      </c>
      <c r="AG529" s="6">
        <v>472.57243929863006</v>
      </c>
      <c r="AH529" s="6">
        <v>1729.2241141479449</v>
      </c>
      <c r="AI529" s="6">
        <v>2984.1248149041094</v>
      </c>
      <c r="AJ529" s="6">
        <v>1280.713516010959</v>
      </c>
      <c r="AK529" s="6">
        <v>1640.0914701199165</v>
      </c>
      <c r="AL529" s="6">
        <v>1071.91145100635</v>
      </c>
      <c r="AM529" s="6">
        <v>466.04886254516447</v>
      </c>
      <c r="AN529" s="6">
        <v>3288.5831006902126</v>
      </c>
      <c r="AO529" s="6">
        <v>29697.075564743012</v>
      </c>
      <c r="AP529" s="6">
        <v>12785.437742591366</v>
      </c>
      <c r="AQ529" s="6">
        <v>16911.637822151646</v>
      </c>
      <c r="AR529" s="6">
        <v>2722.1606175445377</v>
      </c>
      <c r="AS529" s="6">
        <v>1941.7929194575393</v>
      </c>
      <c r="AT529" s="6">
        <v>1828.1356980023029</v>
      </c>
      <c r="AU529" s="6">
        <v>1944.8881567621088</v>
      </c>
      <c r="AV529" s="6">
        <v>8436.9773917664879</v>
      </c>
      <c r="AW529" s="6">
        <v>8474.6604303851582</v>
      </c>
      <c r="AX529" s="27">
        <v>4.1091408657534245</v>
      </c>
      <c r="AY529" s="27">
        <v>4.320842630136986</v>
      </c>
      <c r="AZ529">
        <v>340</v>
      </c>
      <c r="BA529" s="9">
        <v>13</v>
      </c>
      <c r="BB529" s="4">
        <v>152</v>
      </c>
      <c r="BC529" s="9">
        <v>11</v>
      </c>
      <c r="BD529" s="9">
        <v>8</v>
      </c>
      <c r="BE529" s="4">
        <v>188</v>
      </c>
      <c r="BF529" s="9">
        <v>12</v>
      </c>
      <c r="BG529" s="9">
        <v>22</v>
      </c>
      <c r="BH529" s="24">
        <v>815.11041915616443</v>
      </c>
      <c r="BI529" s="24">
        <v>558.19727974894158</v>
      </c>
      <c r="BJ529" s="9">
        <v>16</v>
      </c>
      <c r="BK529" s="30">
        <v>35.233998684931514</v>
      </c>
      <c r="BL529" s="15">
        <v>4.2939484273972601</v>
      </c>
      <c r="BM529" s="15">
        <v>6854.9140925358306</v>
      </c>
      <c r="BN529" s="36">
        <v>112</v>
      </c>
      <c r="BO529" s="9">
        <v>0</v>
      </c>
      <c r="BP529" s="20">
        <v>2.4670823870085208</v>
      </c>
      <c r="BQ529" s="20">
        <v>150.99676626921112</v>
      </c>
    </row>
    <row r="530" spans="1:69" x14ac:dyDescent="0.25">
      <c r="A530" s="43">
        <v>40654</v>
      </c>
      <c r="B530" s="17">
        <v>2011</v>
      </c>
      <c r="C530" s="4">
        <v>4</v>
      </c>
      <c r="D530" s="4">
        <v>5</v>
      </c>
      <c r="E530" s="5">
        <v>0.6</v>
      </c>
      <c r="F530" s="5">
        <v>0.82</v>
      </c>
      <c r="G530" s="10">
        <v>0.72054794520547716</v>
      </c>
      <c r="H530" s="17">
        <v>126</v>
      </c>
      <c r="I530" s="9">
        <v>199</v>
      </c>
      <c r="J530" s="14">
        <v>1.5793650793650793</v>
      </c>
      <c r="K530" s="5">
        <v>0.44222222222222224</v>
      </c>
      <c r="L530" s="21">
        <v>98.707996493150674</v>
      </c>
      <c r="M530" s="9">
        <v>34</v>
      </c>
      <c r="N530" s="9">
        <v>45</v>
      </c>
      <c r="O530" s="9">
        <v>17</v>
      </c>
      <c r="P530" s="9">
        <v>53</v>
      </c>
      <c r="Q530" s="20">
        <v>37.334436722039193</v>
      </c>
      <c r="R530" s="20">
        <v>49.709553501756645</v>
      </c>
      <c r="S530" s="20">
        <v>17.518101758676661</v>
      </c>
      <c r="T530" s="6">
        <v>12437.207558136985</v>
      </c>
      <c r="U530" s="6">
        <v>1294.8046629041091</v>
      </c>
      <c r="V530" s="6">
        <v>2071.2421651147397</v>
      </c>
      <c r="W530" s="6">
        <v>2654.3449712219176</v>
      </c>
      <c r="X530" s="6">
        <v>1094.6314609762192</v>
      </c>
      <c r="Y530" s="6">
        <v>7911.7936237282174</v>
      </c>
      <c r="Z530" s="6">
        <v>2949.420501041096</v>
      </c>
      <c r="AA530" s="6">
        <v>845.06240952986298</v>
      </c>
      <c r="AB530" s="6">
        <v>928.45939320986304</v>
      </c>
      <c r="AC530" s="6">
        <v>1263.777215282156</v>
      </c>
      <c r="AD530" s="6">
        <v>952.63261227061184</v>
      </c>
      <c r="AE530" s="6">
        <v>391.86342469353514</v>
      </c>
      <c r="AF530" s="6">
        <v>2114.6690515345185</v>
      </c>
      <c r="AG530" s="6">
        <v>349.92909330410964</v>
      </c>
      <c r="AH530" s="6">
        <v>1262.0967750136988</v>
      </c>
      <c r="AI530" s="6">
        <v>2134.2200650958903</v>
      </c>
      <c r="AJ530" s="6">
        <v>969.95519684383555</v>
      </c>
      <c r="AK530" s="6">
        <v>1358.289479768933</v>
      </c>
      <c r="AL530" s="6">
        <v>1077.9439062189604</v>
      </c>
      <c r="AM530" s="6">
        <v>386.16607051661396</v>
      </c>
      <c r="AN530" s="6">
        <v>1893.8016737530272</v>
      </c>
      <c r="AO530" s="6">
        <v>23171.155655079448</v>
      </c>
      <c r="AP530" s="6">
        <v>11250.891306063688</v>
      </c>
      <c r="AQ530" s="6">
        <v>11920.264349015762</v>
      </c>
      <c r="AR530" s="6">
        <v>2642.4225275928488</v>
      </c>
      <c r="AS530" s="6">
        <v>1762.7109500710251</v>
      </c>
      <c r="AT530" s="6">
        <v>1705.9476248098842</v>
      </c>
      <c r="AU530" s="6">
        <v>1830.0469182449774</v>
      </c>
      <c r="AV530" s="6">
        <v>7941.1280207187356</v>
      </c>
      <c r="AW530" s="6">
        <v>3979.1363282970251</v>
      </c>
      <c r="AX530" s="27">
        <v>3.9562318027397256</v>
      </c>
      <c r="AY530" s="27">
        <v>4.4650080821917806</v>
      </c>
      <c r="AZ530">
        <v>275</v>
      </c>
      <c r="BA530" s="9">
        <v>10</v>
      </c>
      <c r="BB530" s="4">
        <v>126</v>
      </c>
      <c r="BC530" s="9">
        <v>9</v>
      </c>
      <c r="BD530" s="9">
        <v>6</v>
      </c>
      <c r="BE530" s="4">
        <v>149</v>
      </c>
      <c r="BF530" s="9">
        <v>10</v>
      </c>
      <c r="BG530" s="9">
        <v>15</v>
      </c>
      <c r="BH530" s="24">
        <v>692.88316634677096</v>
      </c>
      <c r="BI530" s="24">
        <v>437.62974030978239</v>
      </c>
      <c r="BJ530" s="9">
        <v>15</v>
      </c>
      <c r="BK530" s="30">
        <v>32.728530205479451</v>
      </c>
      <c r="BL530" s="15">
        <v>4.1767046038356161</v>
      </c>
      <c r="BM530" s="15">
        <v>6798.8595117857694</v>
      </c>
      <c r="BN530" s="36">
        <v>112</v>
      </c>
      <c r="BO530" s="9">
        <v>1</v>
      </c>
      <c r="BP530" s="20">
        <v>1.7532741084518775</v>
      </c>
      <c r="BQ530" s="20">
        <v>106.43093168764074</v>
      </c>
    </row>
    <row r="531" spans="1:69" x14ac:dyDescent="0.25">
      <c r="A531" s="43">
        <v>40653</v>
      </c>
      <c r="B531" s="17">
        <v>2011</v>
      </c>
      <c r="C531" s="4">
        <v>4</v>
      </c>
      <c r="D531" s="4">
        <v>4</v>
      </c>
      <c r="E531" s="5">
        <v>0.6</v>
      </c>
      <c r="F531" s="5">
        <v>0.76</v>
      </c>
      <c r="G531" s="10">
        <v>0.71780821917807991</v>
      </c>
      <c r="H531" s="17">
        <v>117</v>
      </c>
      <c r="I531" s="9">
        <v>185</v>
      </c>
      <c r="J531" s="14">
        <v>1.5811965811965811</v>
      </c>
      <c r="K531" s="5">
        <v>0.41111111111111109</v>
      </c>
      <c r="L531" s="21">
        <v>95.266083608008401</v>
      </c>
      <c r="M531" s="9">
        <v>31</v>
      </c>
      <c r="N531" s="9">
        <v>40</v>
      </c>
      <c r="O531" s="9">
        <v>16</v>
      </c>
      <c r="P531" s="9">
        <v>52</v>
      </c>
      <c r="Q531" s="20">
        <v>36.96337264132741</v>
      </c>
      <c r="R531" s="20">
        <v>51.459116085616429</v>
      </c>
      <c r="S531" s="20">
        <v>17.269037385458379</v>
      </c>
      <c r="T531" s="6">
        <v>11146.131782136983</v>
      </c>
      <c r="U531" s="6">
        <v>1289.5592547945205</v>
      </c>
      <c r="V531" s="6">
        <v>1896.3161034134791</v>
      </c>
      <c r="W531" s="6">
        <v>2620.303546389041</v>
      </c>
      <c r="X531" s="6">
        <v>973.42807752591784</v>
      </c>
      <c r="Y531" s="6">
        <v>6945.6433096030651</v>
      </c>
      <c r="Z531" s="6">
        <v>2624.3994575342463</v>
      </c>
      <c r="AA531" s="6">
        <v>823.34585736986287</v>
      </c>
      <c r="AB531" s="6">
        <v>897.98994404383564</v>
      </c>
      <c r="AC531" s="6">
        <v>1157.0161825011116</v>
      </c>
      <c r="AD531" s="6">
        <v>986.14652745018077</v>
      </c>
      <c r="AE531" s="6">
        <v>359.24678305776234</v>
      </c>
      <c r="AF531" s="6">
        <v>1843.3257659388903</v>
      </c>
      <c r="AG531" s="6">
        <v>325.65055315068491</v>
      </c>
      <c r="AH531" s="6">
        <v>1243.3624512876713</v>
      </c>
      <c r="AI531" s="6">
        <v>2063.9546490410958</v>
      </c>
      <c r="AJ531" s="6">
        <v>913.49654794520529</v>
      </c>
      <c r="AK531" s="6">
        <v>1221.5765182588018</v>
      </c>
      <c r="AL531" s="6">
        <v>1036.7068976175897</v>
      </c>
      <c r="AM531" s="6">
        <v>370.51543132603609</v>
      </c>
      <c r="AN531" s="6">
        <v>1917.6653542222296</v>
      </c>
      <c r="AO531" s="6">
        <v>21327.890497304103</v>
      </c>
      <c r="AP531" s="6">
        <v>10621.256067539918</v>
      </c>
      <c r="AQ531" s="6">
        <v>10706.634429764186</v>
      </c>
      <c r="AR531" s="6">
        <v>2635.7267583136259</v>
      </c>
      <c r="AS531" s="6">
        <v>1630.0995430851021</v>
      </c>
      <c r="AT531" s="6">
        <v>1711.4324285384987</v>
      </c>
      <c r="AU531" s="6">
        <v>1808.8984446063923</v>
      </c>
      <c r="AV531" s="6">
        <v>7786.1571745436186</v>
      </c>
      <c r="AW531" s="6">
        <v>2920.4772552205659</v>
      </c>
      <c r="AX531" s="27">
        <v>4.1483853369863013</v>
      </c>
      <c r="AY531" s="27">
        <v>4.3596557260273974</v>
      </c>
      <c r="AZ531">
        <v>256</v>
      </c>
      <c r="BA531" s="9">
        <v>9</v>
      </c>
      <c r="BB531" s="4">
        <v>117</v>
      </c>
      <c r="BC531" s="9">
        <v>8</v>
      </c>
      <c r="BD531" s="9">
        <v>7</v>
      </c>
      <c r="BE531" s="4">
        <v>139</v>
      </c>
      <c r="BF531" s="9">
        <v>10</v>
      </c>
      <c r="BG531" s="9">
        <v>16</v>
      </c>
      <c r="BH531" s="24">
        <v>703.85227273441512</v>
      </c>
      <c r="BI531" s="24">
        <v>468.07659581464338</v>
      </c>
      <c r="BJ531" s="9">
        <v>14</v>
      </c>
      <c r="BK531" s="30">
        <v>34.801610794520556</v>
      </c>
      <c r="BL531" s="15">
        <v>4.1852425424657529</v>
      </c>
      <c r="BM531" s="15">
        <v>6751.7383781077115</v>
      </c>
      <c r="BN531" s="36">
        <v>112</v>
      </c>
      <c r="BO531" s="9">
        <v>0</v>
      </c>
      <c r="BP531" s="20">
        <v>1.5857596710915363</v>
      </c>
      <c r="BQ531" s="20">
        <v>95.594950265751663</v>
      </c>
    </row>
    <row r="532" spans="1:69" x14ac:dyDescent="0.25">
      <c r="A532" s="43">
        <v>40652</v>
      </c>
      <c r="B532" s="17">
        <v>2011</v>
      </c>
      <c r="C532" s="4">
        <v>4</v>
      </c>
      <c r="D532" s="4">
        <v>3</v>
      </c>
      <c r="E532" s="5">
        <v>0.6</v>
      </c>
      <c r="F532" s="5">
        <v>0.6</v>
      </c>
      <c r="G532" s="10">
        <v>0.71506849315068266</v>
      </c>
      <c r="H532" s="17">
        <v>94</v>
      </c>
      <c r="I532" s="9">
        <v>143</v>
      </c>
      <c r="J532" s="14">
        <v>1.5212765957446808</v>
      </c>
      <c r="K532" s="5">
        <v>0.31777777777777777</v>
      </c>
      <c r="L532" s="21">
        <v>92.38447044010492</v>
      </c>
      <c r="M532" s="9">
        <v>24</v>
      </c>
      <c r="N532" s="9">
        <v>32</v>
      </c>
      <c r="O532" s="9">
        <v>12</v>
      </c>
      <c r="P532" s="9">
        <v>39</v>
      </c>
      <c r="Q532" s="20">
        <v>35.11778328767123</v>
      </c>
      <c r="R532" s="20">
        <v>48.361048704657527</v>
      </c>
      <c r="S532" s="20">
        <v>17.224827189041093</v>
      </c>
      <c r="T532" s="6">
        <v>8684.140221369862</v>
      </c>
      <c r="U532" s="6">
        <v>985.94611397260246</v>
      </c>
      <c r="V532" s="6">
        <v>1572.6922078684931</v>
      </c>
      <c r="W532" s="6">
        <v>2695.9844499287674</v>
      </c>
      <c r="X532" s="6">
        <v>772.37855021589041</v>
      </c>
      <c r="Y532" s="6">
        <v>4629.0311273293137</v>
      </c>
      <c r="Z532" s="6">
        <v>1966.595864109589</v>
      </c>
      <c r="AA532" s="6">
        <v>580.33258445589036</v>
      </c>
      <c r="AB532" s="6">
        <v>671.76826037260264</v>
      </c>
      <c r="AC532" s="6">
        <v>896.49574616993516</v>
      </c>
      <c r="AD532" s="6">
        <v>978.45043600175825</v>
      </c>
      <c r="AE532" s="6">
        <v>283.33851136909107</v>
      </c>
      <c r="AF532" s="6">
        <v>1060.4120153972976</v>
      </c>
      <c r="AG532" s="6">
        <v>247.12595304657538</v>
      </c>
      <c r="AH532" s="6">
        <v>981.5745665753426</v>
      </c>
      <c r="AI532" s="6">
        <v>1604.8432517534247</v>
      </c>
      <c r="AJ532" s="6">
        <v>706.03292054794508</v>
      </c>
      <c r="AK532" s="6">
        <v>999.75192247420614</v>
      </c>
      <c r="AL532" s="6">
        <v>1077.3980936911655</v>
      </c>
      <c r="AM532" s="6">
        <v>285.49818373948591</v>
      </c>
      <c r="AN532" s="6">
        <v>1176.9284920184305</v>
      </c>
      <c r="AO532" s="6">
        <v>16428.359736203834</v>
      </c>
      <c r="AP532" s="6">
        <v>9561.9881014587918</v>
      </c>
      <c r="AQ532" s="6">
        <v>6866.3716347450427</v>
      </c>
      <c r="AR532" s="6">
        <v>2561.6396412246795</v>
      </c>
      <c r="AS532" s="6">
        <v>1433.9178931419556</v>
      </c>
      <c r="AT532" s="6">
        <v>1610.9344769664335</v>
      </c>
      <c r="AU532" s="6">
        <v>1678.3512969132648</v>
      </c>
      <c r="AV532" s="6">
        <v>7284.8433082463325</v>
      </c>
      <c r="AW532" s="6">
        <v>-418.47167350128984</v>
      </c>
      <c r="AX532" s="27">
        <v>4.1238741041095892</v>
      </c>
      <c r="AY532" s="27">
        <v>4.3418549041095886</v>
      </c>
      <c r="AZ532">
        <v>201</v>
      </c>
      <c r="BA532" s="9">
        <v>7</v>
      </c>
      <c r="BB532" s="4">
        <v>94</v>
      </c>
      <c r="BC532" s="9">
        <v>8</v>
      </c>
      <c r="BD532" s="9">
        <v>5</v>
      </c>
      <c r="BE532" s="4">
        <v>107</v>
      </c>
      <c r="BF532" s="9">
        <v>8</v>
      </c>
      <c r="BG532" s="9">
        <v>11</v>
      </c>
      <c r="BH532" s="24">
        <v>697.16720961884005</v>
      </c>
      <c r="BI532" s="24">
        <v>383.24681474088692</v>
      </c>
      <c r="BJ532" s="9">
        <v>10</v>
      </c>
      <c r="BK532" s="30">
        <v>32.532945219178089</v>
      </c>
      <c r="BL532" s="15">
        <v>4.4149616898630137</v>
      </c>
      <c r="BM532" s="15">
        <v>6801.1446926014351</v>
      </c>
      <c r="BN532" s="36">
        <v>112</v>
      </c>
      <c r="BO532" s="9">
        <v>0</v>
      </c>
      <c r="BP532" s="20">
        <v>1.0095905829226901</v>
      </c>
      <c r="BQ532" s="20">
        <v>61.306889595937882</v>
      </c>
    </row>
    <row r="533" spans="1:69" x14ac:dyDescent="0.25">
      <c r="A533" s="43">
        <v>40651</v>
      </c>
      <c r="B533" s="17">
        <v>2011</v>
      </c>
      <c r="C533" s="4">
        <v>4</v>
      </c>
      <c r="D533" s="4">
        <v>2</v>
      </c>
      <c r="E533" s="5">
        <v>0.6</v>
      </c>
      <c r="F533" s="5">
        <v>0.6</v>
      </c>
      <c r="G533" s="10">
        <v>0.71232876712328541</v>
      </c>
      <c r="H533" s="17">
        <v>93</v>
      </c>
      <c r="I533" s="9">
        <v>146</v>
      </c>
      <c r="J533" s="14">
        <v>1.5698924731182795</v>
      </c>
      <c r="K533" s="5">
        <v>0.32444444444444442</v>
      </c>
      <c r="L533" s="21">
        <v>98.209654441007487</v>
      </c>
      <c r="M533" s="9">
        <v>27</v>
      </c>
      <c r="N533" s="9">
        <v>32</v>
      </c>
      <c r="O533" s="9">
        <v>13</v>
      </c>
      <c r="P533" s="9">
        <v>40</v>
      </c>
      <c r="Q533" s="20">
        <v>34.170307796610174</v>
      </c>
      <c r="R533" s="20">
        <v>45.811736861538449</v>
      </c>
      <c r="S533" s="20">
        <v>17.248090859999998</v>
      </c>
      <c r="T533" s="6">
        <v>9133.4978630136957</v>
      </c>
      <c r="U533" s="6">
        <v>967.39831232876702</v>
      </c>
      <c r="V533" s="6">
        <v>1528.0290794958903</v>
      </c>
      <c r="W533" s="6">
        <v>2732.4761740273975</v>
      </c>
      <c r="X533" s="6">
        <v>743.01516414246578</v>
      </c>
      <c r="Y533" s="6">
        <v>5097.3757576767093</v>
      </c>
      <c r="Z533" s="6">
        <v>2016.0481600000003</v>
      </c>
      <c r="AA533" s="6">
        <v>595.55257919999985</v>
      </c>
      <c r="AB533" s="6">
        <v>689.92363439999986</v>
      </c>
      <c r="AC533" s="6">
        <v>938.00509750351796</v>
      </c>
      <c r="AD533" s="6">
        <v>985.12925718550241</v>
      </c>
      <c r="AE533" s="6">
        <v>280.79210178735804</v>
      </c>
      <c r="AF533" s="6">
        <v>1097.597917123622</v>
      </c>
      <c r="AG533" s="6">
        <v>271.36511999999999</v>
      </c>
      <c r="AH533" s="6">
        <v>1001.1320319999998</v>
      </c>
      <c r="AI533" s="6">
        <v>1593.1783999999998</v>
      </c>
      <c r="AJ533" s="6">
        <v>753.92332799999997</v>
      </c>
      <c r="AK533" s="6">
        <v>941.80436902192685</v>
      </c>
      <c r="AL533" s="6">
        <v>1081.3245058967702</v>
      </c>
      <c r="AM533" s="6">
        <v>281.11660104914222</v>
      </c>
      <c r="AN533" s="6">
        <v>1315.3534040321601</v>
      </c>
      <c r="AO533" s="6">
        <v>17022.019428942462</v>
      </c>
      <c r="AP533" s="6">
        <v>9511.69235010997</v>
      </c>
      <c r="AQ533" s="6">
        <v>7510.3270788324917</v>
      </c>
      <c r="AR533" s="6">
        <v>2571.1047355898882</v>
      </c>
      <c r="AS533" s="6">
        <v>1408.5801087062837</v>
      </c>
      <c r="AT533" s="6">
        <v>1609.0995545129765</v>
      </c>
      <c r="AU533" s="6">
        <v>1680.3958071971565</v>
      </c>
      <c r="AV533" s="6">
        <v>7269.1802060063046</v>
      </c>
      <c r="AW533" s="6">
        <v>241.14687282618706</v>
      </c>
      <c r="AX533" s="27">
        <v>3.9228785753424655</v>
      </c>
      <c r="AY533" s="27">
        <v>4.2409015068493146</v>
      </c>
      <c r="AZ533">
        <v>205</v>
      </c>
      <c r="BA533" s="9">
        <v>7</v>
      </c>
      <c r="BB533" s="4">
        <v>93</v>
      </c>
      <c r="BC533" s="9">
        <v>7</v>
      </c>
      <c r="BD533" s="9">
        <v>5</v>
      </c>
      <c r="BE533" s="4">
        <v>112</v>
      </c>
      <c r="BF533" s="9">
        <v>7</v>
      </c>
      <c r="BG533" s="9">
        <v>13</v>
      </c>
      <c r="BH533" s="24">
        <v>645.615537763323</v>
      </c>
      <c r="BI533" s="24">
        <v>393.55829579935329</v>
      </c>
      <c r="BJ533" s="9">
        <v>11</v>
      </c>
      <c r="BK533" s="30">
        <v>35.590414520547952</v>
      </c>
      <c r="BL533" s="15">
        <v>4.488542630136986</v>
      </c>
      <c r="BM533" s="15">
        <v>6855.8137255815809</v>
      </c>
      <c r="BN533" s="36">
        <v>112</v>
      </c>
      <c r="BO533" s="9">
        <v>0</v>
      </c>
      <c r="BP533" s="20">
        <v>1.0954683688106459</v>
      </c>
      <c r="BQ533" s="20">
        <v>67.056491775290098</v>
      </c>
    </row>
    <row r="534" spans="1:69" x14ac:dyDescent="0.25">
      <c r="A534" s="43">
        <v>40650</v>
      </c>
      <c r="B534" s="17">
        <v>2011</v>
      </c>
      <c r="C534" s="4">
        <v>4</v>
      </c>
      <c r="D534" s="4">
        <v>1</v>
      </c>
      <c r="E534" s="5">
        <v>0.6</v>
      </c>
      <c r="F534" s="5">
        <v>0.64</v>
      </c>
      <c r="G534" s="10">
        <v>0.70958904109588816</v>
      </c>
      <c r="H534" s="17">
        <v>97</v>
      </c>
      <c r="I534" s="9">
        <v>151</v>
      </c>
      <c r="J534" s="14">
        <v>1.5567010309278351</v>
      </c>
      <c r="K534" s="5">
        <v>0.33555555555555555</v>
      </c>
      <c r="L534" s="21">
        <v>95.57736464341194</v>
      </c>
      <c r="M534" s="9">
        <v>27</v>
      </c>
      <c r="N534" s="9">
        <v>32</v>
      </c>
      <c r="O534" s="9">
        <v>13</v>
      </c>
      <c r="P534" s="9">
        <v>42</v>
      </c>
      <c r="Q534" s="20">
        <v>37.805541074529827</v>
      </c>
      <c r="R534" s="20">
        <v>50.787812278356149</v>
      </c>
      <c r="S534" s="20">
        <v>16.122005823874751</v>
      </c>
      <c r="T534" s="6">
        <v>9271.0043704109576</v>
      </c>
      <c r="U534" s="6">
        <v>1024.5182807671231</v>
      </c>
      <c r="V534" s="6">
        <v>1585.5433603436713</v>
      </c>
      <c r="W534" s="6">
        <v>2617.4562663452052</v>
      </c>
      <c r="X534" s="6">
        <v>834.62828581873987</v>
      </c>
      <c r="Y534" s="6">
        <v>5257.8947386704649</v>
      </c>
      <c r="Z534" s="6">
        <v>2230.5269233972599</v>
      </c>
      <c r="AA534" s="6">
        <v>660.24155961862994</v>
      </c>
      <c r="AB534" s="6">
        <v>677.12424460273951</v>
      </c>
      <c r="AC534" s="6">
        <v>961.35355071049696</v>
      </c>
      <c r="AD534" s="6">
        <v>968.8092382988192</v>
      </c>
      <c r="AE534" s="6">
        <v>301.93852641005691</v>
      </c>
      <c r="AF534" s="6">
        <v>1335.7914121992558</v>
      </c>
      <c r="AG534" s="6">
        <v>266.90275227945205</v>
      </c>
      <c r="AH534" s="6">
        <v>1008.6857983999998</v>
      </c>
      <c r="AI534" s="6">
        <v>1642.6761210410955</v>
      </c>
      <c r="AJ534" s="6">
        <v>777.42341891506828</v>
      </c>
      <c r="AK534" s="6">
        <v>1037.0594075870297</v>
      </c>
      <c r="AL534" s="6">
        <v>1046.4149359842888</v>
      </c>
      <c r="AM534" s="6">
        <v>304.544822115052</v>
      </c>
      <c r="AN534" s="6">
        <v>1307.6689249492451</v>
      </c>
      <c r="AO534" s="6">
        <v>17559.103469432321</v>
      </c>
      <c r="AP534" s="6">
        <v>9657.7483936133594</v>
      </c>
      <c r="AQ534" s="6">
        <v>7901.3550758189649</v>
      </c>
      <c r="AR534" s="6">
        <v>2577.7825299532929</v>
      </c>
      <c r="AS534" s="6">
        <v>1477.341232066151</v>
      </c>
      <c r="AT534" s="6">
        <v>1631.0899844773467</v>
      </c>
      <c r="AU534" s="6">
        <v>1688.8645244903075</v>
      </c>
      <c r="AV534" s="6">
        <v>7375.0782709870982</v>
      </c>
      <c r="AW534" s="6">
        <v>526.27680483186305</v>
      </c>
      <c r="AX534" s="27">
        <v>3.8703215342465747</v>
      </c>
      <c r="AY534" s="27">
        <v>4.5469557739726021</v>
      </c>
      <c r="AZ534">
        <v>211</v>
      </c>
      <c r="BA534" s="9">
        <v>8</v>
      </c>
      <c r="BB534" s="4">
        <v>97</v>
      </c>
      <c r="BC534" s="9">
        <v>8</v>
      </c>
      <c r="BD534" s="9">
        <v>5</v>
      </c>
      <c r="BE534" s="4">
        <v>114</v>
      </c>
      <c r="BF534" s="9">
        <v>7</v>
      </c>
      <c r="BG534" s="9">
        <v>12</v>
      </c>
      <c r="BH534" s="24">
        <v>675.14600889277335</v>
      </c>
      <c r="BI534" s="24">
        <v>372.01688590322885</v>
      </c>
      <c r="BJ534" s="9">
        <v>10</v>
      </c>
      <c r="BK534" s="30">
        <v>34.983962616438355</v>
      </c>
      <c r="BL534" s="15">
        <v>4.5317624602739723</v>
      </c>
      <c r="BM534" s="15">
        <v>6694.9064645909475</v>
      </c>
      <c r="BN534" s="36">
        <v>112</v>
      </c>
      <c r="BO534" s="9">
        <v>0</v>
      </c>
      <c r="BP534" s="20">
        <v>1.1802039532006712</v>
      </c>
      <c r="BQ534" s="20">
        <v>70.547813176955046</v>
      </c>
    </row>
    <row r="535" spans="1:69" x14ac:dyDescent="0.25">
      <c r="A535" s="43">
        <v>40649</v>
      </c>
      <c r="B535" s="17">
        <v>2011</v>
      </c>
      <c r="C535" s="4">
        <v>4</v>
      </c>
      <c r="D535" s="4">
        <v>7</v>
      </c>
      <c r="E535" s="5">
        <v>0.6</v>
      </c>
      <c r="F535" s="5">
        <v>0.95</v>
      </c>
      <c r="G535" s="10">
        <v>0.70684931506849091</v>
      </c>
      <c r="H535" s="17">
        <v>139</v>
      </c>
      <c r="I535" s="9">
        <v>236</v>
      </c>
      <c r="J535" s="14">
        <v>1.6978417266187051</v>
      </c>
      <c r="K535" s="5">
        <v>0.52444444444444449</v>
      </c>
      <c r="L535" s="21">
        <v>104.72543006602933</v>
      </c>
      <c r="M535" s="9">
        <v>43</v>
      </c>
      <c r="N535" s="9">
        <v>53</v>
      </c>
      <c r="O535" s="9">
        <v>22</v>
      </c>
      <c r="P535" s="9">
        <v>63</v>
      </c>
      <c r="Q535" s="20">
        <v>33.655664191780822</v>
      </c>
      <c r="R535" s="20">
        <v>44.935916607123282</v>
      </c>
      <c r="S535" s="20">
        <v>16.920177708962818</v>
      </c>
      <c r="T535" s="6">
        <v>14556.834779178078</v>
      </c>
      <c r="U535" s="6">
        <v>1546.6525545205475</v>
      </c>
      <c r="V535" s="6">
        <v>2463.4870720175345</v>
      </c>
      <c r="W535" s="6">
        <v>2583.4199971068488</v>
      </c>
      <c r="X535" s="6">
        <v>1186.2864446597259</v>
      </c>
      <c r="Y535" s="6">
        <v>9870.2938199145174</v>
      </c>
      <c r="Z535" s="6">
        <v>3230.9437624109587</v>
      </c>
      <c r="AA535" s="6">
        <v>988.59016535671219</v>
      </c>
      <c r="AB535" s="6">
        <v>1065.9711956646574</v>
      </c>
      <c r="AC535" s="6">
        <v>1453.9257596771149</v>
      </c>
      <c r="AD535" s="6">
        <v>910.32764991844374</v>
      </c>
      <c r="AE535" s="6">
        <v>466.16380259371078</v>
      </c>
      <c r="AF535" s="6">
        <v>2455.0879112430594</v>
      </c>
      <c r="AG535" s="6">
        <v>442.4653720109589</v>
      </c>
      <c r="AH535" s="6">
        <v>1469.9346046246574</v>
      </c>
      <c r="AI535" s="6">
        <v>2630.0359070684931</v>
      </c>
      <c r="AJ535" s="6">
        <v>1220.7405364602739</v>
      </c>
      <c r="AK535" s="6">
        <v>1542.48648689225</v>
      </c>
      <c r="AL535" s="6">
        <v>1089.1709465357242</v>
      </c>
      <c r="AM535" s="6">
        <v>446.97364862096828</v>
      </c>
      <c r="AN535" s="6">
        <v>2684.5453381154407</v>
      </c>
      <c r="AO535" s="6">
        <v>27152.168877295338</v>
      </c>
      <c r="AP535" s="6">
        <v>12142.24180802232</v>
      </c>
      <c r="AQ535" s="6">
        <v>15009.927069273017</v>
      </c>
      <c r="AR535" s="6">
        <v>2682.5684675363877</v>
      </c>
      <c r="AS535" s="6">
        <v>1928.8746541259466</v>
      </c>
      <c r="AT535" s="6">
        <v>1790.1540642050863</v>
      </c>
      <c r="AU535" s="6">
        <v>1940.6601277117129</v>
      </c>
      <c r="AV535" s="6">
        <v>8342.2573135791336</v>
      </c>
      <c r="AW535" s="6">
        <v>6667.6697556938852</v>
      </c>
      <c r="AX535" s="27">
        <v>4.1385970849315061</v>
      </c>
      <c r="AY535" s="27">
        <v>4.3015945342465756</v>
      </c>
      <c r="AZ535">
        <v>320</v>
      </c>
      <c r="BA535" s="9">
        <v>12</v>
      </c>
      <c r="BB535" s="4">
        <v>139</v>
      </c>
      <c r="BC535" s="9">
        <v>11</v>
      </c>
      <c r="BD535" s="9">
        <v>8</v>
      </c>
      <c r="BE535" s="4">
        <v>181</v>
      </c>
      <c r="BF535" s="9">
        <v>13</v>
      </c>
      <c r="BG535" s="9">
        <v>21</v>
      </c>
      <c r="BH535" s="24">
        <v>852.01925727984235</v>
      </c>
      <c r="BI535" s="24">
        <v>531.68058129522194</v>
      </c>
      <c r="BJ535" s="9">
        <v>16</v>
      </c>
      <c r="BK535" s="30">
        <v>34.547043232876717</v>
      </c>
      <c r="BL535" s="15">
        <v>4.4318758400000009</v>
      </c>
      <c r="BM535" s="15">
        <v>6728.9733675901271</v>
      </c>
      <c r="BN535" s="36">
        <v>111</v>
      </c>
      <c r="BO535" s="9">
        <v>0</v>
      </c>
      <c r="BP535" s="20">
        <v>2.2306414737154148</v>
      </c>
      <c r="BQ535" s="20">
        <v>135.22456819164881</v>
      </c>
    </row>
    <row r="536" spans="1:69" x14ac:dyDescent="0.25">
      <c r="A536" s="43">
        <v>40648</v>
      </c>
      <c r="B536" s="17">
        <v>2011</v>
      </c>
      <c r="C536" s="4">
        <v>4</v>
      </c>
      <c r="D536" s="4">
        <v>6</v>
      </c>
      <c r="E536" s="5">
        <v>0.6</v>
      </c>
      <c r="F536" s="5">
        <v>1</v>
      </c>
      <c r="G536" s="10">
        <v>0.70410958904109366</v>
      </c>
      <c r="H536" s="17">
        <v>149</v>
      </c>
      <c r="I536" s="9">
        <v>237</v>
      </c>
      <c r="J536" s="14">
        <v>1.5906040268456376</v>
      </c>
      <c r="K536" s="5">
        <v>0.52666666666666662</v>
      </c>
      <c r="L536" s="21">
        <v>95.922539817964505</v>
      </c>
      <c r="M536" s="9">
        <v>43</v>
      </c>
      <c r="N536" s="9">
        <v>53</v>
      </c>
      <c r="O536" s="9">
        <v>21</v>
      </c>
      <c r="P536" s="9">
        <v>66</v>
      </c>
      <c r="Q536" s="20">
        <v>37.099512493150684</v>
      </c>
      <c r="R536" s="20">
        <v>45.636838731898223</v>
      </c>
      <c r="S536" s="20">
        <v>16.590609576986299</v>
      </c>
      <c r="T536" s="6">
        <v>14292.458432876711</v>
      </c>
      <c r="U536" s="6">
        <v>1537.4043616438353</v>
      </c>
      <c r="V536" s="6">
        <v>2510.9870897095889</v>
      </c>
      <c r="W536" s="6">
        <v>2588.5668924493148</v>
      </c>
      <c r="X536" s="6">
        <v>1336.3816840767124</v>
      </c>
      <c r="Y536" s="6">
        <v>9393.9271282849313</v>
      </c>
      <c r="Z536" s="6">
        <v>3561.5531993424656</v>
      </c>
      <c r="AA536" s="6">
        <v>958.37361336986271</v>
      </c>
      <c r="AB536" s="6">
        <v>1094.9802320810957</v>
      </c>
      <c r="AC536" s="6">
        <v>1525.784852261884</v>
      </c>
      <c r="AD536" s="6">
        <v>918.92432583623872</v>
      </c>
      <c r="AE536" s="6">
        <v>453.36268207106582</v>
      </c>
      <c r="AF536" s="6">
        <v>2716.8351846242358</v>
      </c>
      <c r="AG536" s="6">
        <v>430.37380878904111</v>
      </c>
      <c r="AH536" s="6">
        <v>1544.1932833315068</v>
      </c>
      <c r="AI536" s="6">
        <v>2677.863259726028</v>
      </c>
      <c r="AJ536" s="6">
        <v>1194.2022385972598</v>
      </c>
      <c r="AK536" s="6">
        <v>1707.1356142375241</v>
      </c>
      <c r="AL536" s="6">
        <v>1010.2174749474264</v>
      </c>
      <c r="AM536" s="6">
        <v>473.4343926778958</v>
      </c>
      <c r="AN536" s="6">
        <v>2655.8451085809893</v>
      </c>
      <c r="AO536" s="6">
        <v>27291.402429757807</v>
      </c>
      <c r="AP536" s="6">
        <v>12524.795008267653</v>
      </c>
      <c r="AQ536" s="6">
        <v>14766.607421490156</v>
      </c>
      <c r="AR536" s="6">
        <v>2700.7959516747146</v>
      </c>
      <c r="AS536" s="6">
        <v>1983.6677140476347</v>
      </c>
      <c r="AT536" s="6">
        <v>1827.3814317471799</v>
      </c>
      <c r="AU536" s="6">
        <v>1925.502995675987</v>
      </c>
      <c r="AV536" s="6">
        <v>8437.348093145516</v>
      </c>
      <c r="AW536" s="6">
        <v>6329.2593283446386</v>
      </c>
      <c r="AX536" s="27">
        <v>4.0379099835616419</v>
      </c>
      <c r="AY536" s="27">
        <v>4.4150730068493154</v>
      </c>
      <c r="AZ536">
        <v>332</v>
      </c>
      <c r="BA536" s="9">
        <v>12</v>
      </c>
      <c r="BB536" s="4">
        <v>149</v>
      </c>
      <c r="BC536" s="9">
        <v>11</v>
      </c>
      <c r="BD536" s="9">
        <v>8</v>
      </c>
      <c r="BE536" s="4">
        <v>183</v>
      </c>
      <c r="BF536" s="9">
        <v>13</v>
      </c>
      <c r="BG536" s="9">
        <v>19</v>
      </c>
      <c r="BH536" s="24">
        <v>820.68978294279668</v>
      </c>
      <c r="BI536" s="24">
        <v>506.76666407330077</v>
      </c>
      <c r="BJ536" s="9">
        <v>17</v>
      </c>
      <c r="BK536" s="30">
        <v>33.566971602739727</v>
      </c>
      <c r="BL536" s="15">
        <v>4.136860780273973</v>
      </c>
      <c r="BM536" s="15">
        <v>6678.3454545727509</v>
      </c>
      <c r="BN536" s="36">
        <v>111</v>
      </c>
      <c r="BO536" s="9">
        <v>0</v>
      </c>
      <c r="BP536" s="20">
        <v>2.2111176371355969</v>
      </c>
      <c r="BQ536" s="20">
        <v>133.0324992927041</v>
      </c>
    </row>
    <row r="537" spans="1:69" x14ac:dyDescent="0.25">
      <c r="A537" s="43">
        <v>40647</v>
      </c>
      <c r="B537" s="17">
        <v>2011</v>
      </c>
      <c r="C537" s="4">
        <v>4</v>
      </c>
      <c r="D537" s="4">
        <v>5</v>
      </c>
      <c r="E537" s="5">
        <v>0.6</v>
      </c>
      <c r="F537" s="5">
        <v>0.82</v>
      </c>
      <c r="G537" s="10">
        <v>0.70136986301369642</v>
      </c>
      <c r="H537" s="17">
        <v>120</v>
      </c>
      <c r="I537" s="9">
        <v>201</v>
      </c>
      <c r="J537" s="14">
        <v>1.675</v>
      </c>
      <c r="K537" s="5">
        <v>0.44666666666666666</v>
      </c>
      <c r="L537" s="21">
        <v>104.79067292054791</v>
      </c>
      <c r="M537" s="9">
        <v>34</v>
      </c>
      <c r="N537" s="9">
        <v>45</v>
      </c>
      <c r="O537" s="9">
        <v>17</v>
      </c>
      <c r="P537" s="9">
        <v>51</v>
      </c>
      <c r="Q537" s="20">
        <v>36.399854615571357</v>
      </c>
      <c r="R537" s="20">
        <v>49.668482646768723</v>
      </c>
      <c r="S537" s="20">
        <v>18.262756030684926</v>
      </c>
      <c r="T537" s="6">
        <v>12574.880750465749</v>
      </c>
      <c r="U537" s="6">
        <v>1328.031795287671</v>
      </c>
      <c r="V537" s="6">
        <v>2010.604002458301</v>
      </c>
      <c r="W537" s="6">
        <v>2570.2054982136983</v>
      </c>
      <c r="X537" s="6">
        <v>1022.940893857315</v>
      </c>
      <c r="Y537" s="6">
        <v>8299.1621512241054</v>
      </c>
      <c r="Z537" s="6">
        <v>2875.5885146301371</v>
      </c>
      <c r="AA537" s="6">
        <v>844.36420499506823</v>
      </c>
      <c r="AB537" s="6">
        <v>931.4005575649312</v>
      </c>
      <c r="AC537" s="6">
        <v>1338.8066738464861</v>
      </c>
      <c r="AD537" s="6">
        <v>973.51323732192395</v>
      </c>
      <c r="AE537" s="6">
        <v>393.86219297178877</v>
      </c>
      <c r="AF537" s="6">
        <v>1945.1711730499378</v>
      </c>
      <c r="AG537" s="6">
        <v>372.91441670136982</v>
      </c>
      <c r="AH537" s="6">
        <v>1263.5555096547942</v>
      </c>
      <c r="AI537" s="6">
        <v>2268.8109261369859</v>
      </c>
      <c r="AJ537" s="6">
        <v>963.10311504657523</v>
      </c>
      <c r="AK537" s="6">
        <v>1379.7115659413973</v>
      </c>
      <c r="AL537" s="6">
        <v>1101.2039380996707</v>
      </c>
      <c r="AM537" s="6">
        <v>409.81501340995197</v>
      </c>
      <c r="AN537" s="6">
        <v>1977.6534500887046</v>
      </c>
      <c r="AO537" s="6">
        <v>23422.64979048328</v>
      </c>
      <c r="AP537" s="6">
        <v>11200.663016120534</v>
      </c>
      <c r="AQ537" s="6">
        <v>12221.986774362747</v>
      </c>
      <c r="AR537" s="6">
        <v>2641.227772331752</v>
      </c>
      <c r="AS537" s="6">
        <v>1718.7044723550816</v>
      </c>
      <c r="AT537" s="6">
        <v>1736.6957481046443</v>
      </c>
      <c r="AU537" s="6">
        <v>1852.9799705719281</v>
      </c>
      <c r="AV537" s="6">
        <v>7949.6079633634063</v>
      </c>
      <c r="AW537" s="6">
        <v>4272.3788109993393</v>
      </c>
      <c r="AX537" s="27">
        <v>3.8089430136986291</v>
      </c>
      <c r="AY537" s="27">
        <v>4.4497790136986293</v>
      </c>
      <c r="AZ537">
        <v>267</v>
      </c>
      <c r="BA537" s="9">
        <v>10</v>
      </c>
      <c r="BB537" s="4">
        <v>120</v>
      </c>
      <c r="BC537" s="9">
        <v>9</v>
      </c>
      <c r="BD537" s="9">
        <v>7</v>
      </c>
      <c r="BE537" s="4">
        <v>147</v>
      </c>
      <c r="BF537" s="9">
        <v>10</v>
      </c>
      <c r="BG537" s="9">
        <v>17</v>
      </c>
      <c r="BH537" s="24">
        <v>747.1667192705753</v>
      </c>
      <c r="BI537" s="24">
        <v>497.05385586248542</v>
      </c>
      <c r="BJ537" s="9">
        <v>14</v>
      </c>
      <c r="BK537" s="30">
        <v>34.283882739726032</v>
      </c>
      <c r="BL537" s="15">
        <v>4.539991647123288</v>
      </c>
      <c r="BM537" s="15">
        <v>6757.9048915006952</v>
      </c>
      <c r="BN537" s="36">
        <v>111</v>
      </c>
      <c r="BO537" s="9">
        <v>1</v>
      </c>
      <c r="BP537" s="20">
        <v>1.8085467272163207</v>
      </c>
      <c r="BQ537" s="20">
        <v>110.10798895822295</v>
      </c>
    </row>
    <row r="538" spans="1:69" x14ac:dyDescent="0.25">
      <c r="A538" s="43">
        <v>40646</v>
      </c>
      <c r="B538" s="17">
        <v>2011</v>
      </c>
      <c r="C538" s="4">
        <v>4</v>
      </c>
      <c r="D538" s="4">
        <v>4</v>
      </c>
      <c r="E538" s="5">
        <v>0.6</v>
      </c>
      <c r="F538" s="5">
        <v>0.76</v>
      </c>
      <c r="G538" s="10">
        <v>0.69863013698629917</v>
      </c>
      <c r="H538" s="17">
        <v>114</v>
      </c>
      <c r="I538" s="9">
        <v>177</v>
      </c>
      <c r="J538" s="14">
        <v>1.5526315789473684</v>
      </c>
      <c r="K538" s="5">
        <v>0.39333333333333331</v>
      </c>
      <c r="L538" s="21">
        <v>94.58163287671232</v>
      </c>
      <c r="M538" s="9">
        <v>30</v>
      </c>
      <c r="N538" s="9">
        <v>39</v>
      </c>
      <c r="O538" s="9">
        <v>15</v>
      </c>
      <c r="P538" s="9">
        <v>46</v>
      </c>
      <c r="Q538" s="20">
        <v>35.587641786777837</v>
      </c>
      <c r="R538" s="20">
        <v>50.970436865753413</v>
      </c>
      <c r="S538" s="20">
        <v>17.537803989041091</v>
      </c>
      <c r="T538" s="6">
        <v>10782.306147945204</v>
      </c>
      <c r="U538" s="6">
        <v>1179.1612175342464</v>
      </c>
      <c r="V538" s="6">
        <v>2031.5412564164387</v>
      </c>
      <c r="W538" s="6">
        <v>2700.7246001095887</v>
      </c>
      <c r="X538" s="6">
        <v>944.19463743123276</v>
      </c>
      <c r="Y538" s="6">
        <v>6285.0068715221923</v>
      </c>
      <c r="Z538" s="6">
        <v>2455.5472832876708</v>
      </c>
      <c r="AA538" s="6">
        <v>764.5565529863012</v>
      </c>
      <c r="AB538" s="6">
        <v>806.73898349589024</v>
      </c>
      <c r="AC538" s="6">
        <v>1152.5075349296148</v>
      </c>
      <c r="AD538" s="6">
        <v>936.11613026688065</v>
      </c>
      <c r="AE538" s="6">
        <v>346.36733883620514</v>
      </c>
      <c r="AF538" s="6">
        <v>1591.8518157371616</v>
      </c>
      <c r="AG538" s="6">
        <v>309.7303069315069</v>
      </c>
      <c r="AH538" s="6">
        <v>1205.1170209315069</v>
      </c>
      <c r="AI538" s="6">
        <v>1944.9175101369863</v>
      </c>
      <c r="AJ538" s="6">
        <v>873.3422465753423</v>
      </c>
      <c r="AK538" s="6">
        <v>1207.846607185041</v>
      </c>
      <c r="AL538" s="6">
        <v>1069.4696581188464</v>
      </c>
      <c r="AM538" s="6">
        <v>359.45542767639677</v>
      </c>
      <c r="AN538" s="6">
        <v>1696.3353915950581</v>
      </c>
      <c r="AO538" s="6">
        <v>20321.417269824658</v>
      </c>
      <c r="AP538" s="6">
        <v>10748.223190970244</v>
      </c>
      <c r="AQ538" s="6">
        <v>9573.1940788544125</v>
      </c>
      <c r="AR538" s="6">
        <v>2612.7104500694713</v>
      </c>
      <c r="AS538" s="6">
        <v>1635.5263336544922</v>
      </c>
      <c r="AT538" s="6">
        <v>1689.1677858066009</v>
      </c>
      <c r="AU538" s="6">
        <v>1784.7718107585256</v>
      </c>
      <c r="AV538" s="6">
        <v>7722.176380289091</v>
      </c>
      <c r="AW538" s="6">
        <v>1851.0176985653234</v>
      </c>
      <c r="AX538" s="27">
        <v>3.9608784657534239</v>
      </c>
      <c r="AY538" s="27">
        <v>4.156347602739725</v>
      </c>
      <c r="AZ538">
        <v>244</v>
      </c>
      <c r="BA538" s="9">
        <v>8</v>
      </c>
      <c r="BB538" s="4">
        <v>114</v>
      </c>
      <c r="BC538" s="9">
        <v>8</v>
      </c>
      <c r="BD538" s="9">
        <v>6</v>
      </c>
      <c r="BE538" s="4">
        <v>130</v>
      </c>
      <c r="BF538" s="9">
        <v>9</v>
      </c>
      <c r="BG538" s="9">
        <v>14</v>
      </c>
      <c r="BH538" s="24">
        <v>697.10918346843539</v>
      </c>
      <c r="BI538" s="24">
        <v>430.80610071347775</v>
      </c>
      <c r="BJ538" s="9">
        <v>14</v>
      </c>
      <c r="BK538" s="30">
        <v>32.352979246575345</v>
      </c>
      <c r="BL538" s="15">
        <v>4.1235828986301373</v>
      </c>
      <c r="BM538" s="15">
        <v>6796.4787485508932</v>
      </c>
      <c r="BN538" s="36">
        <v>111</v>
      </c>
      <c r="BO538" s="9">
        <v>0</v>
      </c>
      <c r="BP538" s="20">
        <v>1.4085520507064861</v>
      </c>
      <c r="BQ538" s="20">
        <v>86.2449917013911</v>
      </c>
    </row>
    <row r="539" spans="1:69" x14ac:dyDescent="0.25">
      <c r="A539" s="43">
        <v>40645</v>
      </c>
      <c r="B539" s="17">
        <v>2011</v>
      </c>
      <c r="C539" s="4">
        <v>4</v>
      </c>
      <c r="D539" s="4">
        <v>3</v>
      </c>
      <c r="E539" s="5">
        <v>0.6</v>
      </c>
      <c r="F539" s="5">
        <v>0.6</v>
      </c>
      <c r="G539" s="10">
        <v>0.69589041095890192</v>
      </c>
      <c r="H539" s="17">
        <v>91</v>
      </c>
      <c r="I539" s="9">
        <v>152</v>
      </c>
      <c r="J539" s="14">
        <v>1.6703296703296704</v>
      </c>
      <c r="K539" s="5">
        <v>0.33777777777777779</v>
      </c>
      <c r="L539" s="21">
        <v>95.860996393195805</v>
      </c>
      <c r="M539" s="9">
        <v>27</v>
      </c>
      <c r="N539" s="9">
        <v>34</v>
      </c>
      <c r="O539" s="9">
        <v>13</v>
      </c>
      <c r="P539" s="9">
        <v>40</v>
      </c>
      <c r="Q539" s="20">
        <v>36.071436015270599</v>
      </c>
      <c r="R539" s="20">
        <v>50.549626081517381</v>
      </c>
      <c r="S539" s="20">
        <v>17.084915907287666</v>
      </c>
      <c r="T539" s="6">
        <v>8723.3506717808177</v>
      </c>
      <c r="U539" s="6">
        <v>950.16488547945198</v>
      </c>
      <c r="V539" s="6">
        <v>1586.9371922235616</v>
      </c>
      <c r="W539" s="6">
        <v>2734.5977650849309</v>
      </c>
      <c r="X539" s="6">
        <v>770.1779209117808</v>
      </c>
      <c r="Y539" s="6">
        <v>4581.8026790399963</v>
      </c>
      <c r="Z539" s="6">
        <v>2200.3575969315066</v>
      </c>
      <c r="AA539" s="6">
        <v>657.14513905972592</v>
      </c>
      <c r="AB539" s="6">
        <v>683.39663629150664</v>
      </c>
      <c r="AC539" s="6">
        <v>964.5930990638501</v>
      </c>
      <c r="AD539" s="6">
        <v>947.58563380644102</v>
      </c>
      <c r="AE539" s="6">
        <v>277.1415828257168</v>
      </c>
      <c r="AF539" s="6">
        <v>1351.5790565867314</v>
      </c>
      <c r="AG539" s="6">
        <v>264.63194669589041</v>
      </c>
      <c r="AH539" s="6">
        <v>969.27425297534228</v>
      </c>
      <c r="AI539" s="6">
        <v>1683.6352876712328</v>
      </c>
      <c r="AJ539" s="6">
        <v>726.66169091506833</v>
      </c>
      <c r="AK539" s="6">
        <v>934.89919088364934</v>
      </c>
      <c r="AL539" s="6">
        <v>1002.1113926420587</v>
      </c>
      <c r="AM539" s="6">
        <v>294.90427881355532</v>
      </c>
      <c r="AN539" s="6">
        <v>1412.2883159182704</v>
      </c>
      <c r="AO539" s="6">
        <v>16858.618107800543</v>
      </c>
      <c r="AP539" s="6">
        <v>9512.9480562555436</v>
      </c>
      <c r="AQ539" s="6">
        <v>7345.6700515449984</v>
      </c>
      <c r="AR539" s="6">
        <v>2570.2369917886422</v>
      </c>
      <c r="AS539" s="6">
        <v>1422.5715781394206</v>
      </c>
      <c r="AT539" s="6">
        <v>1588.9868252381389</v>
      </c>
      <c r="AU539" s="6">
        <v>1677.8370044137741</v>
      </c>
      <c r="AV539" s="6">
        <v>7259.6323995799758</v>
      </c>
      <c r="AW539" s="6">
        <v>86.037651965023542</v>
      </c>
      <c r="AX539" s="27">
        <v>3.8482165479452042</v>
      </c>
      <c r="AY539" s="27">
        <v>4.4448051506849309</v>
      </c>
      <c r="AZ539">
        <v>205</v>
      </c>
      <c r="BA539" s="9">
        <v>8</v>
      </c>
      <c r="BB539" s="4">
        <v>91</v>
      </c>
      <c r="BC539" s="9">
        <v>6</v>
      </c>
      <c r="BD539" s="9">
        <v>4</v>
      </c>
      <c r="BE539" s="4">
        <v>114</v>
      </c>
      <c r="BF539" s="9">
        <v>7</v>
      </c>
      <c r="BG539" s="9">
        <v>13</v>
      </c>
      <c r="BH539" s="24">
        <v>559.5288877165134</v>
      </c>
      <c r="BI539" s="24">
        <v>384.09128345544002</v>
      </c>
      <c r="BJ539" s="9">
        <v>10</v>
      </c>
      <c r="BK539" s="30">
        <v>33.443394657534249</v>
      </c>
      <c r="BL539" s="15">
        <v>4.2535256942465756</v>
      </c>
      <c r="BM539" s="15">
        <v>6740.4843849643439</v>
      </c>
      <c r="BN539" s="36">
        <v>111</v>
      </c>
      <c r="BO539" s="9">
        <v>0</v>
      </c>
      <c r="BP539" s="20">
        <v>1.0897837057423665</v>
      </c>
      <c r="BQ539" s="20">
        <v>66.177207671576568</v>
      </c>
    </row>
    <row r="540" spans="1:69" x14ac:dyDescent="0.25">
      <c r="A540" s="43">
        <v>40644</v>
      </c>
      <c r="B540" s="17">
        <v>2011</v>
      </c>
      <c r="C540" s="4">
        <v>4</v>
      </c>
      <c r="D540" s="4">
        <v>2</v>
      </c>
      <c r="E540" s="5">
        <v>0.6</v>
      </c>
      <c r="F540" s="5">
        <v>0.6</v>
      </c>
      <c r="G540" s="10">
        <v>0.69315068493150467</v>
      </c>
      <c r="H540" s="17">
        <v>86</v>
      </c>
      <c r="I540" s="9">
        <v>140</v>
      </c>
      <c r="J540" s="14">
        <v>1.6279069767441861</v>
      </c>
      <c r="K540" s="5">
        <v>0.31111111111111112</v>
      </c>
      <c r="L540" s="21">
        <v>100.81081812042049</v>
      </c>
      <c r="M540" s="9">
        <v>26</v>
      </c>
      <c r="N540" s="9">
        <v>30</v>
      </c>
      <c r="O540" s="9">
        <v>12</v>
      </c>
      <c r="P540" s="9">
        <v>39</v>
      </c>
      <c r="Q540" s="20">
        <v>34.675476164383554</v>
      </c>
      <c r="R540" s="20">
        <v>51.674372975342457</v>
      </c>
      <c r="S540" s="20">
        <v>16.510418630136982</v>
      </c>
      <c r="T540" s="6">
        <v>8669.7303583561625</v>
      </c>
      <c r="U540" s="6">
        <v>1004.2717117808216</v>
      </c>
      <c r="V540" s="6">
        <v>1565.398106827397</v>
      </c>
      <c r="W540" s="6">
        <v>2596.0925336547944</v>
      </c>
      <c r="X540" s="6">
        <v>804.21957014794532</v>
      </c>
      <c r="Y540" s="6">
        <v>4708.2918595068486</v>
      </c>
      <c r="Z540" s="6">
        <v>1941.826665205479</v>
      </c>
      <c r="AA540" s="6">
        <v>620.09247570410946</v>
      </c>
      <c r="AB540" s="6">
        <v>643.90632657534229</v>
      </c>
      <c r="AC540" s="6">
        <v>924.07876558238308</v>
      </c>
      <c r="AD540" s="6">
        <v>976.30018396909895</v>
      </c>
      <c r="AE540" s="6">
        <v>294.45169235623638</v>
      </c>
      <c r="AF540" s="6">
        <v>1010.9948255772117</v>
      </c>
      <c r="AG540" s="6">
        <v>258.01111134246577</v>
      </c>
      <c r="AH540" s="6">
        <v>927.43673687671242</v>
      </c>
      <c r="AI540" s="6">
        <v>1480.8941671232874</v>
      </c>
      <c r="AJ540" s="6">
        <v>706.51642389041081</v>
      </c>
      <c r="AK540" s="6">
        <v>955.51673869320553</v>
      </c>
      <c r="AL540" s="6">
        <v>1037.4880069631442</v>
      </c>
      <c r="AM540" s="6">
        <v>282.62282954379685</v>
      </c>
      <c r="AN540" s="6">
        <v>1097.2308640327303</v>
      </c>
      <c r="AO540" s="6">
        <v>16252.685976854795</v>
      </c>
      <c r="AP540" s="6">
        <v>9436.1684277380009</v>
      </c>
      <c r="AQ540" s="6">
        <v>6816.5175491167902</v>
      </c>
      <c r="AR540" s="6">
        <v>2575.3762733706076</v>
      </c>
      <c r="AS540" s="6">
        <v>1470.1800391899342</v>
      </c>
      <c r="AT540" s="6">
        <v>1607.1853847536504</v>
      </c>
      <c r="AU540" s="6">
        <v>1678.6458297894651</v>
      </c>
      <c r="AV540" s="6">
        <v>7331.3875271036568</v>
      </c>
      <c r="AW540" s="6">
        <v>-514.86997798686298</v>
      </c>
      <c r="AX540" s="27">
        <v>3.9079282191780811</v>
      </c>
      <c r="AY540" s="27">
        <v>4.1601625273972598</v>
      </c>
      <c r="AZ540">
        <v>193</v>
      </c>
      <c r="BA540" s="9">
        <v>7</v>
      </c>
      <c r="BB540" s="4">
        <v>86</v>
      </c>
      <c r="BC540" s="9">
        <v>7</v>
      </c>
      <c r="BD540" s="9">
        <v>5</v>
      </c>
      <c r="BE540" s="4">
        <v>107</v>
      </c>
      <c r="BF540" s="9">
        <v>6</v>
      </c>
      <c r="BG540" s="9">
        <v>11</v>
      </c>
      <c r="BH540" s="24">
        <v>692.8897968321121</v>
      </c>
      <c r="BI540" s="24">
        <v>348.71141039655339</v>
      </c>
      <c r="BJ540" s="9">
        <v>9</v>
      </c>
      <c r="BK540" s="30">
        <v>32.700406315068498</v>
      </c>
      <c r="BL540" s="15">
        <v>4.3964673073972609</v>
      </c>
      <c r="BM540" s="15">
        <v>6670.1817432835232</v>
      </c>
      <c r="BN540" s="36">
        <v>111</v>
      </c>
      <c r="BO540" s="9">
        <v>1</v>
      </c>
      <c r="BP540" s="20">
        <v>1.0219388033887711</v>
      </c>
      <c r="BQ540" s="20">
        <v>61.410068010061174</v>
      </c>
    </row>
    <row r="541" spans="1:69" x14ac:dyDescent="0.25">
      <c r="A541" s="43">
        <v>40643</v>
      </c>
      <c r="B541" s="17">
        <v>2011</v>
      </c>
      <c r="C541" s="4">
        <v>4</v>
      </c>
      <c r="D541" s="4">
        <v>1</v>
      </c>
      <c r="E541" s="5">
        <v>0.6</v>
      </c>
      <c r="F541" s="5">
        <v>0.64</v>
      </c>
      <c r="G541" s="10">
        <v>0.69041095890410742</v>
      </c>
      <c r="H541" s="17">
        <v>99</v>
      </c>
      <c r="I541" s="9">
        <v>168</v>
      </c>
      <c r="J541" s="14">
        <v>1.696969696969697</v>
      </c>
      <c r="K541" s="5">
        <v>0.37333333333333335</v>
      </c>
      <c r="L541" s="21">
        <v>99.769990535491914</v>
      </c>
      <c r="M541" s="9">
        <v>30</v>
      </c>
      <c r="N541" s="9">
        <v>35</v>
      </c>
      <c r="O541" s="9">
        <v>14</v>
      </c>
      <c r="P541" s="9">
        <v>43</v>
      </c>
      <c r="Q541" s="20">
        <v>36.774882623393047</v>
      </c>
      <c r="R541" s="20">
        <v>49.316217179178075</v>
      </c>
      <c r="S541" s="20">
        <v>17.709566977100987</v>
      </c>
      <c r="T541" s="6">
        <v>9877.2290630136995</v>
      </c>
      <c r="U541" s="6">
        <v>1020.470931287671</v>
      </c>
      <c r="V541" s="6">
        <v>1671.4584735070687</v>
      </c>
      <c r="W541" s="6">
        <v>2606.4616272657527</v>
      </c>
      <c r="X541" s="6">
        <v>836.40678697380827</v>
      </c>
      <c r="Y541" s="6">
        <v>5783.3731065547399</v>
      </c>
      <c r="Z541" s="6">
        <v>2390.3673705205479</v>
      </c>
      <c r="AA541" s="6">
        <v>690.42704050849306</v>
      </c>
      <c r="AB541" s="6">
        <v>761.51138001534241</v>
      </c>
      <c r="AC541" s="6">
        <v>972.64086077695083</v>
      </c>
      <c r="AD541" s="6">
        <v>1002.1388117000963</v>
      </c>
      <c r="AE541" s="6">
        <v>307.73433132860015</v>
      </c>
      <c r="AF541" s="6">
        <v>1559.7917872387359</v>
      </c>
      <c r="AG541" s="6">
        <v>292.20376793424657</v>
      </c>
      <c r="AH541" s="6">
        <v>1068.9356785972602</v>
      </c>
      <c r="AI541" s="6">
        <v>1914.7207995616432</v>
      </c>
      <c r="AJ541" s="6">
        <v>805.46713880547929</v>
      </c>
      <c r="AK541" s="6">
        <v>1050.6371165620767</v>
      </c>
      <c r="AL541" s="6">
        <v>1075.9896390093786</v>
      </c>
      <c r="AM541" s="6">
        <v>317.07508460440414</v>
      </c>
      <c r="AN541" s="6">
        <v>1637.6255447227697</v>
      </c>
      <c r="AO541" s="6">
        <v>18821.333170244383</v>
      </c>
      <c r="AP541" s="6">
        <v>9840.5427317281374</v>
      </c>
      <c r="AQ541" s="6">
        <v>8980.7904385162456</v>
      </c>
      <c r="AR541" s="6">
        <v>2581.4621377827907</v>
      </c>
      <c r="AS541" s="6">
        <v>1527.9566271811632</v>
      </c>
      <c r="AT541" s="6">
        <v>1609.2360124689351</v>
      </c>
      <c r="AU541" s="6">
        <v>1698.4209680535448</v>
      </c>
      <c r="AV541" s="6">
        <v>7417.0757454864333</v>
      </c>
      <c r="AW541" s="6">
        <v>1563.7146930298122</v>
      </c>
      <c r="AX541" s="27">
        <v>3.9676270684931505</v>
      </c>
      <c r="AY541" s="27">
        <v>4.5404395068493146</v>
      </c>
      <c r="AZ541">
        <v>221</v>
      </c>
      <c r="BA541" s="9">
        <v>8</v>
      </c>
      <c r="BB541" s="4">
        <v>99</v>
      </c>
      <c r="BC541" s="9">
        <v>7</v>
      </c>
      <c r="BD541" s="9">
        <v>5</v>
      </c>
      <c r="BE541" s="4">
        <v>122</v>
      </c>
      <c r="BF541" s="9">
        <v>9</v>
      </c>
      <c r="BG541" s="9">
        <v>14</v>
      </c>
      <c r="BH541" s="24">
        <v>619.91841063595518</v>
      </c>
      <c r="BI541" s="24">
        <v>430.31001711090079</v>
      </c>
      <c r="BJ541" s="9">
        <v>11</v>
      </c>
      <c r="BK541" s="30">
        <v>34.538267342465751</v>
      </c>
      <c r="BL541" s="15">
        <v>4.3529677063013699</v>
      </c>
      <c r="BM541" s="15">
        <v>6749.7597882014616</v>
      </c>
      <c r="BN541" s="36">
        <v>111</v>
      </c>
      <c r="BO541" s="9">
        <v>0</v>
      </c>
      <c r="BP541" s="20">
        <v>1.3305348220264981</v>
      </c>
      <c r="BQ541" s="20">
        <v>80.908021968614818</v>
      </c>
    </row>
    <row r="542" spans="1:69" x14ac:dyDescent="0.25">
      <c r="A542" s="43">
        <v>40642</v>
      </c>
      <c r="B542" s="17">
        <v>2011</v>
      </c>
      <c r="C542" s="4">
        <v>4</v>
      </c>
      <c r="D542" s="4">
        <v>7</v>
      </c>
      <c r="E542" s="5">
        <v>0.6</v>
      </c>
      <c r="F542" s="5">
        <v>0.95</v>
      </c>
      <c r="G542" s="10">
        <v>0.68767123287671017</v>
      </c>
      <c r="H542" s="17">
        <v>139</v>
      </c>
      <c r="I542" s="9">
        <v>221</v>
      </c>
      <c r="J542" s="14">
        <v>1.5899280575539569</v>
      </c>
      <c r="K542" s="5">
        <v>0.49111111111111111</v>
      </c>
      <c r="L542" s="21">
        <v>98.539122940770653</v>
      </c>
      <c r="M542" s="9">
        <v>41</v>
      </c>
      <c r="N542" s="9">
        <v>49</v>
      </c>
      <c r="O542" s="9">
        <v>20</v>
      </c>
      <c r="P542" s="9">
        <v>61</v>
      </c>
      <c r="Q542" s="20">
        <v>34.228376664840177</v>
      </c>
      <c r="R542" s="20">
        <v>45.642200516383546</v>
      </c>
      <c r="S542" s="20">
        <v>17.001331303480796</v>
      </c>
      <c r="T542" s="6">
        <v>13696.938088767121</v>
      </c>
      <c r="U542" s="6">
        <v>1496.1654838356162</v>
      </c>
      <c r="V542" s="6">
        <v>2371.2598162060267</v>
      </c>
      <c r="W542" s="6">
        <v>2700.4015161863013</v>
      </c>
      <c r="X542" s="6">
        <v>1195.0404723024658</v>
      </c>
      <c r="Y542" s="6">
        <v>8926.4017679079425</v>
      </c>
      <c r="Z542" s="6">
        <v>3080.553899835616</v>
      </c>
      <c r="AA542" s="6">
        <v>912.84401032767096</v>
      </c>
      <c r="AB542" s="6">
        <v>1037.0812095123285</v>
      </c>
      <c r="AC542" s="6">
        <v>1427.3877231452245</v>
      </c>
      <c r="AD542" s="6">
        <v>976.24178376015163</v>
      </c>
      <c r="AE542" s="6">
        <v>428.50567124852898</v>
      </c>
      <c r="AF542" s="6">
        <v>2198.3439415217103</v>
      </c>
      <c r="AG542" s="6">
        <v>413.63247269589039</v>
      </c>
      <c r="AH542" s="6">
        <v>1443.5792657534248</v>
      </c>
      <c r="AI542" s="6">
        <v>2565.2077174794526</v>
      </c>
      <c r="AJ542" s="6">
        <v>1117.2287473972599</v>
      </c>
      <c r="AK542" s="6">
        <v>1519.1044114900985</v>
      </c>
      <c r="AL542" s="6">
        <v>1008.6805817770561</v>
      </c>
      <c r="AM542" s="6">
        <v>476.69103755362846</v>
      </c>
      <c r="AN542" s="6">
        <v>2535.1721725052448</v>
      </c>
      <c r="AO542" s="6">
        <v>25763.230895604385</v>
      </c>
      <c r="AP542" s="6">
        <v>12103.313013669482</v>
      </c>
      <c r="AQ542" s="6">
        <v>13659.917881934898</v>
      </c>
      <c r="AR542" s="6">
        <v>2687.3782490550484</v>
      </c>
      <c r="AS542" s="6">
        <v>1896.7548687052758</v>
      </c>
      <c r="AT542" s="6">
        <v>1782.5198813600946</v>
      </c>
      <c r="AU542" s="6">
        <v>1917.0257992028323</v>
      </c>
      <c r="AV542" s="6">
        <v>8283.6787983232516</v>
      </c>
      <c r="AW542" s="6">
        <v>5376.2390836116519</v>
      </c>
      <c r="AX542" s="27">
        <v>3.8790438575342456</v>
      </c>
      <c r="AY542" s="27">
        <v>4.1902198219178075</v>
      </c>
      <c r="AZ542">
        <v>310</v>
      </c>
      <c r="BA542" s="9">
        <v>12</v>
      </c>
      <c r="BB542" s="4">
        <v>139</v>
      </c>
      <c r="BC542" s="9">
        <v>11</v>
      </c>
      <c r="BD542" s="9">
        <v>8</v>
      </c>
      <c r="BE542" s="4">
        <v>171</v>
      </c>
      <c r="BF542" s="9">
        <v>11</v>
      </c>
      <c r="BG542" s="9">
        <v>19</v>
      </c>
      <c r="BH542" s="24">
        <v>856.59952726043946</v>
      </c>
      <c r="BI542" s="24">
        <v>496.8658207287553</v>
      </c>
      <c r="BJ542" s="9">
        <v>16</v>
      </c>
      <c r="BK542" s="30">
        <v>34.95004138356164</v>
      </c>
      <c r="BL542" s="15">
        <v>4.3875096416438364</v>
      </c>
      <c r="BM542" s="15">
        <v>6835.2264809675471</v>
      </c>
      <c r="BN542" s="36">
        <v>111</v>
      </c>
      <c r="BO542" s="9">
        <v>1</v>
      </c>
      <c r="BP542" s="20">
        <v>1.9984587079843614</v>
      </c>
      <c r="BQ542" s="20">
        <v>123.06232326067476</v>
      </c>
    </row>
    <row r="543" spans="1:69" x14ac:dyDescent="0.25">
      <c r="A543" s="43">
        <v>40641</v>
      </c>
      <c r="B543" s="17">
        <v>2011</v>
      </c>
      <c r="C543" s="4">
        <v>4</v>
      </c>
      <c r="D543" s="4">
        <v>6</v>
      </c>
      <c r="E543" s="5">
        <v>0.6</v>
      </c>
      <c r="F543" s="5">
        <v>1</v>
      </c>
      <c r="G543" s="10">
        <v>0.68493150684931292</v>
      </c>
      <c r="H543" s="17">
        <v>154</v>
      </c>
      <c r="I543" s="9">
        <v>249</v>
      </c>
      <c r="J543" s="14">
        <v>1.6168831168831168</v>
      </c>
      <c r="K543" s="5">
        <v>0.55333333333333334</v>
      </c>
      <c r="L543" s="21">
        <v>92.946735456324475</v>
      </c>
      <c r="M543" s="9">
        <v>46</v>
      </c>
      <c r="N543" s="9">
        <v>52</v>
      </c>
      <c r="O543" s="9">
        <v>22</v>
      </c>
      <c r="P543" s="9">
        <v>68</v>
      </c>
      <c r="Q543" s="20">
        <v>36.838356164383555</v>
      </c>
      <c r="R543" s="20">
        <v>50.307380136986289</v>
      </c>
      <c r="S543" s="20">
        <v>16.525456335616436</v>
      </c>
      <c r="T543" s="6">
        <v>14313.79726027397</v>
      </c>
      <c r="U543" s="6">
        <v>1582.7695890410957</v>
      </c>
      <c r="V543" s="6">
        <v>2681.2358136986304</v>
      </c>
      <c r="W543" s="6">
        <v>2736.8821479452058</v>
      </c>
      <c r="X543" s="6">
        <v>1288.8986301369862</v>
      </c>
      <c r="Y543" s="6">
        <v>9189.5502575342452</v>
      </c>
      <c r="Z543" s="6">
        <v>3610.1589041095885</v>
      </c>
      <c r="AA543" s="6">
        <v>1106.7623630136984</v>
      </c>
      <c r="AB543" s="6">
        <v>1123.7310308219176</v>
      </c>
      <c r="AC543" s="6">
        <v>1570.1471112006795</v>
      </c>
      <c r="AD543" s="6">
        <v>920.64798124936851</v>
      </c>
      <c r="AE543" s="6">
        <v>490.78526920656748</v>
      </c>
      <c r="AF543" s="6">
        <v>2859.0719362885893</v>
      </c>
      <c r="AG543" s="6">
        <v>462.93534246575348</v>
      </c>
      <c r="AH543" s="6">
        <v>1621.4661698630136</v>
      </c>
      <c r="AI543" s="6">
        <v>2807.3999589041096</v>
      </c>
      <c r="AJ543" s="6">
        <v>1289.3424657534247</v>
      </c>
      <c r="AK543" s="6">
        <v>1599.0485253292043</v>
      </c>
      <c r="AL543" s="6">
        <v>1038.7923545711374</v>
      </c>
      <c r="AM543" s="6">
        <v>512.03173294604312</v>
      </c>
      <c r="AN543" s="6">
        <v>3031.2713241399169</v>
      </c>
      <c r="AO543" s="6">
        <v>27918.363084246568</v>
      </c>
      <c r="AP543" s="6">
        <v>12838.469566283826</v>
      </c>
      <c r="AQ543" s="6">
        <v>15079.893517962752</v>
      </c>
      <c r="AR543" s="6">
        <v>2694.5369757341941</v>
      </c>
      <c r="AS543" s="6">
        <v>1908.9298936952414</v>
      </c>
      <c r="AT543" s="6">
        <v>1815.0949610392163</v>
      </c>
      <c r="AU543" s="6">
        <v>1952.7851509037464</v>
      </c>
      <c r="AV543" s="6">
        <v>8371.3469813723987</v>
      </c>
      <c r="AW543" s="6">
        <v>6708.5465365903437</v>
      </c>
      <c r="AX543" s="27">
        <v>4.0549315068493144</v>
      </c>
      <c r="AY543" s="27">
        <v>4.4348609589041086</v>
      </c>
      <c r="AZ543">
        <v>342</v>
      </c>
      <c r="BA543" s="9">
        <v>13</v>
      </c>
      <c r="BB543" s="4">
        <v>154</v>
      </c>
      <c r="BC543" s="9">
        <v>11</v>
      </c>
      <c r="BD543" s="9">
        <v>8</v>
      </c>
      <c r="BE543" s="4">
        <v>188</v>
      </c>
      <c r="BF543" s="9">
        <v>12</v>
      </c>
      <c r="BG543" s="9">
        <v>19</v>
      </c>
      <c r="BH543" s="24">
        <v>827.48906002490673</v>
      </c>
      <c r="BI543" s="24">
        <v>491.64357027316538</v>
      </c>
      <c r="BJ543" s="9">
        <v>18</v>
      </c>
      <c r="BK543" s="30">
        <v>33.765363013698632</v>
      </c>
      <c r="BL543" s="15">
        <v>4.4350553424657537</v>
      </c>
      <c r="BM543" s="15">
        <v>6851.9520643530668</v>
      </c>
      <c r="BN543" s="36">
        <v>111</v>
      </c>
      <c r="BO543" s="9">
        <v>0</v>
      </c>
      <c r="BP543" s="20">
        <v>2.2008171359538742</v>
      </c>
      <c r="BQ543" s="20">
        <v>135.85489655822298</v>
      </c>
    </row>
    <row r="544" spans="1:69" x14ac:dyDescent="0.25">
      <c r="A544" s="43">
        <v>40640</v>
      </c>
      <c r="B544" s="17">
        <v>2011</v>
      </c>
      <c r="C544" s="4">
        <v>4</v>
      </c>
      <c r="D544" s="4">
        <v>5</v>
      </c>
      <c r="E544" s="5">
        <v>0.6</v>
      </c>
      <c r="F544" s="5">
        <v>0.82</v>
      </c>
      <c r="G544" s="10">
        <v>0.68219178082191567</v>
      </c>
      <c r="H544" s="17">
        <v>126</v>
      </c>
      <c r="I544" s="9">
        <v>213</v>
      </c>
      <c r="J544" s="14">
        <v>1.6904761904761905</v>
      </c>
      <c r="K544" s="5">
        <v>0.47333333333333333</v>
      </c>
      <c r="L544" s="21">
        <v>99.840036821917806</v>
      </c>
      <c r="M544" s="9">
        <v>38</v>
      </c>
      <c r="N544" s="9">
        <v>46</v>
      </c>
      <c r="O544" s="9">
        <v>18</v>
      </c>
      <c r="P544" s="9">
        <v>58</v>
      </c>
      <c r="Q544" s="20">
        <v>36.286368767123292</v>
      </c>
      <c r="R544" s="20">
        <v>49.118979261369844</v>
      </c>
      <c r="S544" s="20">
        <v>17.1605034913179</v>
      </c>
      <c r="T544" s="6">
        <v>12579.844639561643</v>
      </c>
      <c r="U544" s="6">
        <v>1320.1873203287671</v>
      </c>
      <c r="V544" s="6">
        <v>2118.5807101545201</v>
      </c>
      <c r="W544" s="6">
        <v>2718.5201287890409</v>
      </c>
      <c r="X544" s="6">
        <v>1104.4815768197259</v>
      </c>
      <c r="Y544" s="6">
        <v>7958.4495441271229</v>
      </c>
      <c r="Z544" s="6">
        <v>3048.0549764383563</v>
      </c>
      <c r="AA544" s="6">
        <v>884.14162670465726</v>
      </c>
      <c r="AB544" s="6">
        <v>995.30920249643827</v>
      </c>
      <c r="AC544" s="6">
        <v>1330.0954328249468</v>
      </c>
      <c r="AD544" s="6">
        <v>937.86411432446414</v>
      </c>
      <c r="AE544" s="6">
        <v>378.02646463003128</v>
      </c>
      <c r="AF544" s="6">
        <v>2281.5197938600099</v>
      </c>
      <c r="AG544" s="6">
        <v>382.68839909589042</v>
      </c>
      <c r="AH544" s="6">
        <v>1381.3612226630137</v>
      </c>
      <c r="AI544" s="6">
        <v>2467.4970060821915</v>
      </c>
      <c r="AJ544" s="6">
        <v>1029.2929367671231</v>
      </c>
      <c r="AK544" s="6">
        <v>1386.369121960214</v>
      </c>
      <c r="AL544" s="6">
        <v>1033.2939733758076</v>
      </c>
      <c r="AM544" s="6">
        <v>405.87943178601756</v>
      </c>
      <c r="AN544" s="6">
        <v>2435.2970374861798</v>
      </c>
      <c r="AO544" s="6">
        <v>24088.377330138082</v>
      </c>
      <c r="AP544" s="6">
        <v>11413.110954664766</v>
      </c>
      <c r="AQ544" s="6">
        <v>12675.266375473313</v>
      </c>
      <c r="AR544" s="6">
        <v>2638.0644082232179</v>
      </c>
      <c r="AS544" s="6">
        <v>1748.9636213946085</v>
      </c>
      <c r="AT544" s="6">
        <v>1735.0780524602328</v>
      </c>
      <c r="AU544" s="6">
        <v>1806.6995379074992</v>
      </c>
      <c r="AV544" s="6">
        <v>7928.8056199855582</v>
      </c>
      <c r="AW544" s="6">
        <v>4746.4607554877584</v>
      </c>
      <c r="AX544" s="27">
        <v>3.8581843068493149</v>
      </c>
      <c r="AY544" s="27">
        <v>4.3733356164383554</v>
      </c>
      <c r="AZ544">
        <v>286</v>
      </c>
      <c r="BA544" s="9">
        <v>10</v>
      </c>
      <c r="BB544" s="4">
        <v>126</v>
      </c>
      <c r="BC544" s="9">
        <v>9</v>
      </c>
      <c r="BD544" s="9">
        <v>7</v>
      </c>
      <c r="BE544" s="4">
        <v>160</v>
      </c>
      <c r="BF544" s="9">
        <v>11</v>
      </c>
      <c r="BG544" s="9">
        <v>16</v>
      </c>
      <c r="BH544" s="24">
        <v>754.48665596994124</v>
      </c>
      <c r="BI544" s="24">
        <v>446.5101394877808</v>
      </c>
      <c r="BJ544" s="9">
        <v>16</v>
      </c>
      <c r="BK544" s="30">
        <v>32.478476109589046</v>
      </c>
      <c r="BL544" s="15">
        <v>4.2224858673972605</v>
      </c>
      <c r="BM544" s="15">
        <v>6800.129743067886</v>
      </c>
      <c r="BN544" s="36">
        <v>111</v>
      </c>
      <c r="BO544" s="9">
        <v>0</v>
      </c>
      <c r="BP544" s="20">
        <v>1.8639741967268484</v>
      </c>
      <c r="BQ544" s="20">
        <v>114.19158896822805</v>
      </c>
    </row>
    <row r="545" spans="1:69" x14ac:dyDescent="0.25">
      <c r="A545" s="43">
        <v>40639</v>
      </c>
      <c r="B545" s="17">
        <v>2011</v>
      </c>
      <c r="C545" s="4">
        <v>4</v>
      </c>
      <c r="D545" s="4">
        <v>4</v>
      </c>
      <c r="E545" s="5">
        <v>0.6</v>
      </c>
      <c r="F545" s="5">
        <v>0.76</v>
      </c>
      <c r="G545" s="10">
        <v>0.67945205479451842</v>
      </c>
      <c r="H545" s="17">
        <v>109</v>
      </c>
      <c r="I545" s="9">
        <v>176</v>
      </c>
      <c r="J545" s="14">
        <v>1.6146788990825689</v>
      </c>
      <c r="K545" s="5">
        <v>0.39111111111111113</v>
      </c>
      <c r="L545" s="21">
        <v>100.81105005001882</v>
      </c>
      <c r="M545" s="9">
        <v>32</v>
      </c>
      <c r="N545" s="9">
        <v>40</v>
      </c>
      <c r="O545" s="9">
        <v>15</v>
      </c>
      <c r="P545" s="9">
        <v>48</v>
      </c>
      <c r="Q545" s="20">
        <v>36.277190721461182</v>
      </c>
      <c r="R545" s="20">
        <v>49.047967077698608</v>
      </c>
      <c r="S545" s="20">
        <v>17.512143415890403</v>
      </c>
      <c r="T545" s="6">
        <v>10988.404455452051</v>
      </c>
      <c r="U545" s="6">
        <v>1217.2967723835616</v>
      </c>
      <c r="V545" s="6">
        <v>1989.0278570012058</v>
      </c>
      <c r="W545" s="6">
        <v>2480.8039101369859</v>
      </c>
      <c r="X545" s="6">
        <v>1013.8923499660273</v>
      </c>
      <c r="Y545" s="6">
        <v>6721.9771107313936</v>
      </c>
      <c r="Z545" s="6">
        <v>2611.9577319452051</v>
      </c>
      <c r="AA545" s="6">
        <v>735.71950616547917</v>
      </c>
      <c r="AB545" s="6">
        <v>840.5828839627394</v>
      </c>
      <c r="AC545" s="6">
        <v>1144.4129134182028</v>
      </c>
      <c r="AD545" s="6">
        <v>974.23827729668767</v>
      </c>
      <c r="AE545" s="6">
        <v>356.48279312685645</v>
      </c>
      <c r="AF545" s="6">
        <v>1713.126138231677</v>
      </c>
      <c r="AG545" s="6">
        <v>319.36720832876716</v>
      </c>
      <c r="AH545" s="6">
        <v>1173.4966047561643</v>
      </c>
      <c r="AI545" s="6">
        <v>1980.3406588493149</v>
      </c>
      <c r="AJ545" s="6">
        <v>862.55348357260266</v>
      </c>
      <c r="AK545" s="6">
        <v>1205.3125981638366</v>
      </c>
      <c r="AL545" s="6">
        <v>1097.9229800792034</v>
      </c>
      <c r="AM545" s="6">
        <v>383.97245247147833</v>
      </c>
      <c r="AN545" s="6">
        <v>1648.549924792331</v>
      </c>
      <c r="AO545" s="6">
        <v>20729.719305415889</v>
      </c>
      <c r="AP545" s="6">
        <v>10646.066131660484</v>
      </c>
      <c r="AQ545" s="6">
        <v>10083.653173755401</v>
      </c>
      <c r="AR545" s="6">
        <v>2623.0771904225353</v>
      </c>
      <c r="AS545" s="6">
        <v>1658.8595451399735</v>
      </c>
      <c r="AT545" s="6">
        <v>1678.9070443070254</v>
      </c>
      <c r="AU545" s="6">
        <v>1773.6928559913324</v>
      </c>
      <c r="AV545" s="6">
        <v>7734.5366358608662</v>
      </c>
      <c r="AW545" s="6">
        <v>2349.1165378945389</v>
      </c>
      <c r="AX545" s="27">
        <v>4.2022882520547933</v>
      </c>
      <c r="AY545" s="27">
        <v>4.5829470684931506</v>
      </c>
      <c r="AZ545">
        <v>244</v>
      </c>
      <c r="BA545" s="9">
        <v>9</v>
      </c>
      <c r="BB545" s="4">
        <v>109</v>
      </c>
      <c r="BC545" s="9">
        <v>8</v>
      </c>
      <c r="BD545" s="9">
        <v>6</v>
      </c>
      <c r="BE545" s="4">
        <v>135</v>
      </c>
      <c r="BF545" s="9">
        <v>9</v>
      </c>
      <c r="BG545" s="9">
        <v>15</v>
      </c>
      <c r="BH545" s="24">
        <v>704.33153797668865</v>
      </c>
      <c r="BI545" s="24">
        <v>440.02381934964393</v>
      </c>
      <c r="BJ545" s="9">
        <v>13</v>
      </c>
      <c r="BK545" s="30">
        <v>33.229921315068495</v>
      </c>
      <c r="BL545" s="15">
        <v>4.1399820383561643</v>
      </c>
      <c r="BM545" s="15">
        <v>6651.4269198509055</v>
      </c>
      <c r="BN545" s="36">
        <v>111</v>
      </c>
      <c r="BO545" s="9">
        <v>0</v>
      </c>
      <c r="BP545" s="20">
        <v>1.5160135254077829</v>
      </c>
      <c r="BQ545" s="20">
        <v>90.843722286084699</v>
      </c>
    </row>
    <row r="546" spans="1:69" x14ac:dyDescent="0.25">
      <c r="A546" s="43">
        <v>40638</v>
      </c>
      <c r="B546" s="17">
        <v>2011</v>
      </c>
      <c r="C546" s="4">
        <v>4</v>
      </c>
      <c r="D546" s="4">
        <v>3</v>
      </c>
      <c r="E546" s="5">
        <v>0.6</v>
      </c>
      <c r="F546" s="5">
        <v>0.6</v>
      </c>
      <c r="G546" s="10">
        <v>0.67671232876712117</v>
      </c>
      <c r="H546" s="17">
        <v>94</v>
      </c>
      <c r="I546" s="9">
        <v>150</v>
      </c>
      <c r="J546" s="14">
        <v>1.5957446808510638</v>
      </c>
      <c r="K546" s="5">
        <v>0.33333333333333331</v>
      </c>
      <c r="L546" s="21">
        <v>97.063223083649049</v>
      </c>
      <c r="M546" s="9">
        <v>27</v>
      </c>
      <c r="N546" s="9">
        <v>33</v>
      </c>
      <c r="O546" s="9">
        <v>13</v>
      </c>
      <c r="P546" s="9">
        <v>39</v>
      </c>
      <c r="Q546" s="20">
        <v>36.989871780821908</v>
      </c>
      <c r="R546" s="20">
        <v>48.13008869968386</v>
      </c>
      <c r="S546" s="20">
        <v>18.222367713382507</v>
      </c>
      <c r="T546" s="6">
        <v>9123.9429698630101</v>
      </c>
      <c r="U546" s="6">
        <v>1007.3446126027394</v>
      </c>
      <c r="V546" s="6">
        <v>1565.7094876931503</v>
      </c>
      <c r="W546" s="6">
        <v>2613.9057163397256</v>
      </c>
      <c r="X546" s="6">
        <v>742.45469562739731</v>
      </c>
      <c r="Y546" s="6">
        <v>5209.2176828054771</v>
      </c>
      <c r="Z546" s="6">
        <v>2219.3923068493145</v>
      </c>
      <c r="AA546" s="6">
        <v>625.69115309589017</v>
      </c>
      <c r="AB546" s="6">
        <v>710.67234082191771</v>
      </c>
      <c r="AC546" s="6">
        <v>957.27195633850772</v>
      </c>
      <c r="AD546" s="6">
        <v>953.13479727727724</v>
      </c>
      <c r="AE546" s="6">
        <v>271.79385761329041</v>
      </c>
      <c r="AF546" s="6">
        <v>1373.555189538047</v>
      </c>
      <c r="AG546" s="6">
        <v>262.80941917808218</v>
      </c>
      <c r="AH546" s="6">
        <v>973.61237917808216</v>
      </c>
      <c r="AI546" s="6">
        <v>1634.5871013698629</v>
      </c>
      <c r="AJ546" s="6">
        <v>737.27084712328758</v>
      </c>
      <c r="AK546" s="6">
        <v>940.7553776776756</v>
      </c>
      <c r="AL546" s="6">
        <v>1035.9080233300533</v>
      </c>
      <c r="AM546" s="6">
        <v>291.14586191562273</v>
      </c>
      <c r="AN546" s="6">
        <v>1340.4704839259634</v>
      </c>
      <c r="AO546" s="6">
        <v>17295.323130082186</v>
      </c>
      <c r="AP546" s="6">
        <v>9372.0797738127003</v>
      </c>
      <c r="AQ546" s="6">
        <v>7923.2433562694878</v>
      </c>
      <c r="AR546" s="6">
        <v>2572.0379590902576</v>
      </c>
      <c r="AS546" s="6">
        <v>1438.7633677870213</v>
      </c>
      <c r="AT546" s="6">
        <v>1591.4477402902612</v>
      </c>
      <c r="AU546" s="6">
        <v>1687.6139918079523</v>
      </c>
      <c r="AV546" s="6">
        <v>7289.863058975493</v>
      </c>
      <c r="AW546" s="6">
        <v>633.38029729399295</v>
      </c>
      <c r="AX546" s="27">
        <v>3.9054279452054788</v>
      </c>
      <c r="AY546" s="27">
        <v>4.4558287602739712</v>
      </c>
      <c r="AZ546">
        <v>206</v>
      </c>
      <c r="BA546" s="9">
        <v>7</v>
      </c>
      <c r="BB546" s="4">
        <v>94</v>
      </c>
      <c r="BC546" s="9">
        <v>7</v>
      </c>
      <c r="BD546" s="9">
        <v>5</v>
      </c>
      <c r="BE546" s="4">
        <v>112</v>
      </c>
      <c r="BF546" s="9">
        <v>7</v>
      </c>
      <c r="BG546" s="9">
        <v>11</v>
      </c>
      <c r="BH546" s="24">
        <v>628.34934889280089</v>
      </c>
      <c r="BI546" s="24">
        <v>350.71081251895856</v>
      </c>
      <c r="BJ546" s="9">
        <v>10</v>
      </c>
      <c r="BK546" s="30">
        <v>34.729142000000003</v>
      </c>
      <c r="BL546" s="15">
        <v>4.4476262334246579</v>
      </c>
      <c r="BM546" s="15">
        <v>6660.5789042192628</v>
      </c>
      <c r="BN546" s="36">
        <v>111</v>
      </c>
      <c r="BO546" s="9">
        <v>1</v>
      </c>
      <c r="BP546" s="20">
        <v>1.1895727789142123</v>
      </c>
      <c r="BQ546" s="20">
        <v>71.380570777202593</v>
      </c>
    </row>
    <row r="547" spans="1:69" x14ac:dyDescent="0.25">
      <c r="A547" s="43">
        <v>40637</v>
      </c>
      <c r="B547" s="17">
        <v>2011</v>
      </c>
      <c r="C547" s="4">
        <v>4</v>
      </c>
      <c r="D547" s="4">
        <v>2</v>
      </c>
      <c r="E547" s="5">
        <v>0.6</v>
      </c>
      <c r="F547" s="5">
        <v>0.6</v>
      </c>
      <c r="G547" s="10">
        <v>0.67397260273972392</v>
      </c>
      <c r="H547" s="17">
        <v>87</v>
      </c>
      <c r="I547" s="9">
        <v>147</v>
      </c>
      <c r="J547" s="14">
        <v>1.6896551724137931</v>
      </c>
      <c r="K547" s="5">
        <v>0.32666666666666666</v>
      </c>
      <c r="L547" s="21">
        <v>101.8249099669343</v>
      </c>
      <c r="M547" s="9">
        <v>26</v>
      </c>
      <c r="N547" s="9">
        <v>32</v>
      </c>
      <c r="O547" s="9">
        <v>13</v>
      </c>
      <c r="P547" s="9">
        <v>39</v>
      </c>
      <c r="Q547" s="20">
        <v>37.27743961076996</v>
      </c>
      <c r="R547" s="20">
        <v>48.845110481601679</v>
      </c>
      <c r="S547" s="20">
        <v>18.282427200758693</v>
      </c>
      <c r="T547" s="6">
        <v>8858.7671671232838</v>
      </c>
      <c r="U547" s="6">
        <v>971.41208547945189</v>
      </c>
      <c r="V547" s="6">
        <v>1559.590896289315</v>
      </c>
      <c r="W547" s="6">
        <v>2650.3845514520544</v>
      </c>
      <c r="X547" s="6">
        <v>739.37742777863002</v>
      </c>
      <c r="Y547" s="6">
        <v>4880.8263770827352</v>
      </c>
      <c r="Z547" s="6">
        <v>2162.0914974246575</v>
      </c>
      <c r="AA547" s="6">
        <v>634.98643626082185</v>
      </c>
      <c r="AB547" s="6">
        <v>713.01466082958905</v>
      </c>
      <c r="AC547" s="6">
        <v>980.88259447617156</v>
      </c>
      <c r="AD547" s="6">
        <v>998.12738580350344</v>
      </c>
      <c r="AE547" s="6">
        <v>288.25537027055867</v>
      </c>
      <c r="AF547" s="6">
        <v>1242.8272439648349</v>
      </c>
      <c r="AG547" s="6">
        <v>250.98991841095892</v>
      </c>
      <c r="AH547" s="6">
        <v>986.69722441643808</v>
      </c>
      <c r="AI547" s="6">
        <v>1634.4097295342465</v>
      </c>
      <c r="AJ547" s="6">
        <v>755.7809574575341</v>
      </c>
      <c r="AK547" s="6">
        <v>976.10201298747302</v>
      </c>
      <c r="AL547" s="6">
        <v>1014.7225777200022</v>
      </c>
      <c r="AM547" s="6">
        <v>294.07843147617825</v>
      </c>
      <c r="AN547" s="6">
        <v>1342.9748076355236</v>
      </c>
      <c r="AO547" s="6">
        <v>16968.149676936981</v>
      </c>
      <c r="AP547" s="6">
        <v>9501.5212482538864</v>
      </c>
      <c r="AQ547" s="6">
        <v>7466.6284286830933</v>
      </c>
      <c r="AR547" s="6">
        <v>2559.6816913444663</v>
      </c>
      <c r="AS547" s="6">
        <v>1455.8514746848834</v>
      </c>
      <c r="AT547" s="6">
        <v>1600.9025198504651</v>
      </c>
      <c r="AU547" s="6">
        <v>1690.892036056043</v>
      </c>
      <c r="AV547" s="6">
        <v>7307.3277219358579</v>
      </c>
      <c r="AW547" s="6">
        <v>159.30070674723629</v>
      </c>
      <c r="AX547" s="27">
        <v>3.9250369315068494</v>
      </c>
      <c r="AY547" s="27">
        <v>4.3505897945205483</v>
      </c>
      <c r="AZ547">
        <v>197</v>
      </c>
      <c r="BA547" s="9">
        <v>7</v>
      </c>
      <c r="BB547" s="4">
        <v>87</v>
      </c>
      <c r="BC547" s="9">
        <v>6</v>
      </c>
      <c r="BD547" s="9">
        <v>4</v>
      </c>
      <c r="BE547" s="4">
        <v>110</v>
      </c>
      <c r="BF547" s="9">
        <v>7</v>
      </c>
      <c r="BG547" s="9">
        <v>13</v>
      </c>
      <c r="BH547" s="24">
        <v>568.89113511724133</v>
      </c>
      <c r="BI547" s="24">
        <v>412.23006373640607</v>
      </c>
      <c r="BJ547" s="9">
        <v>10</v>
      </c>
      <c r="BK547" s="30">
        <v>35.481040767123297</v>
      </c>
      <c r="BL547" s="15">
        <v>4.1223729139726029</v>
      </c>
      <c r="BM547" s="15">
        <v>6710.9798680511331</v>
      </c>
      <c r="BN547" s="36">
        <v>111</v>
      </c>
      <c r="BO547" s="9">
        <v>0</v>
      </c>
      <c r="BP547" s="20">
        <v>1.112598841821798</v>
      </c>
      <c r="BQ547" s="20">
        <v>67.266922780928766</v>
      </c>
    </row>
    <row r="548" spans="1:69" x14ac:dyDescent="0.25">
      <c r="A548" s="43">
        <v>40636</v>
      </c>
      <c r="B548" s="17">
        <v>2011</v>
      </c>
      <c r="C548" s="4">
        <v>4</v>
      </c>
      <c r="D548" s="4">
        <v>1</v>
      </c>
      <c r="E548" s="5">
        <v>0.6</v>
      </c>
      <c r="F548" s="5">
        <v>0.64</v>
      </c>
      <c r="G548" s="10">
        <v>0.67123287671232668</v>
      </c>
      <c r="H548" s="17">
        <v>97</v>
      </c>
      <c r="I548" s="9">
        <v>166</v>
      </c>
      <c r="J548" s="14">
        <v>1.7113402061855669</v>
      </c>
      <c r="K548" s="5">
        <v>0.36888888888888888</v>
      </c>
      <c r="L548" s="21">
        <v>101.091242389493</v>
      </c>
      <c r="M548" s="9">
        <v>29</v>
      </c>
      <c r="N548" s="9">
        <v>38</v>
      </c>
      <c r="O548" s="9">
        <v>15</v>
      </c>
      <c r="P548" s="9">
        <v>44</v>
      </c>
      <c r="Q548" s="20">
        <v>34.015073236556937</v>
      </c>
      <c r="R548" s="20">
        <v>46.152251783013682</v>
      </c>
      <c r="S548" s="20">
        <v>16.910456507596507</v>
      </c>
      <c r="T548" s="6">
        <v>9805.8505117808218</v>
      </c>
      <c r="U548" s="6">
        <v>985.47208767123277</v>
      </c>
      <c r="V548" s="6">
        <v>1576.4063038421921</v>
      </c>
      <c r="W548" s="6">
        <v>2655.527541041095</v>
      </c>
      <c r="X548" s="6">
        <v>848.08562940493152</v>
      </c>
      <c r="Y548" s="6">
        <v>5711.3031251638358</v>
      </c>
      <c r="Z548" s="6">
        <v>2279.0099068493146</v>
      </c>
      <c r="AA548" s="6">
        <v>692.28377674520527</v>
      </c>
      <c r="AB548" s="6">
        <v>744.06008633424631</v>
      </c>
      <c r="AC548" s="6">
        <v>1007.072841760035</v>
      </c>
      <c r="AD548" s="6">
        <v>943.49910145859633</v>
      </c>
      <c r="AE548" s="6">
        <v>299.00533519860164</v>
      </c>
      <c r="AF548" s="6">
        <v>1465.7764915115335</v>
      </c>
      <c r="AG548" s="6">
        <v>300.3558884383562</v>
      </c>
      <c r="AH548" s="6">
        <v>1087.0449148493151</v>
      </c>
      <c r="AI548" s="6">
        <v>1746.3438767123284</v>
      </c>
      <c r="AJ548" s="6">
        <v>778.92024460273956</v>
      </c>
      <c r="AK548" s="6">
        <v>1043.2646921489961</v>
      </c>
      <c r="AL548" s="6">
        <v>1027.0146440412936</v>
      </c>
      <c r="AM548" s="6">
        <v>302.7660254599935</v>
      </c>
      <c r="AN548" s="6">
        <v>1539.6195629524561</v>
      </c>
      <c r="AO548" s="6">
        <v>18419.341293983562</v>
      </c>
      <c r="AP548" s="6">
        <v>9702.6421143557363</v>
      </c>
      <c r="AQ548" s="6">
        <v>8716.6991796278253</v>
      </c>
      <c r="AR548" s="6">
        <v>2590.8476148365348</v>
      </c>
      <c r="AS548" s="6">
        <v>1518.227521624731</v>
      </c>
      <c r="AT548" s="6">
        <v>1608.3661078340922</v>
      </c>
      <c r="AU548" s="6">
        <v>1718.5099550585157</v>
      </c>
      <c r="AV548" s="6">
        <v>7435.9511993538736</v>
      </c>
      <c r="AW548" s="6">
        <v>1280.7479802739517</v>
      </c>
      <c r="AX548" s="27">
        <v>4.092816</v>
      </c>
      <c r="AY548" s="27">
        <v>4.1841547602739722</v>
      </c>
      <c r="AZ548">
        <v>223</v>
      </c>
      <c r="BA548" s="9">
        <v>8</v>
      </c>
      <c r="BB548" s="4">
        <v>97</v>
      </c>
      <c r="BC548" s="9">
        <v>8</v>
      </c>
      <c r="BD548" s="9">
        <v>5</v>
      </c>
      <c r="BE548" s="4">
        <v>126</v>
      </c>
      <c r="BF548" s="9">
        <v>9</v>
      </c>
      <c r="BG548" s="9">
        <v>14</v>
      </c>
      <c r="BH548" s="24">
        <v>680.82735222419421</v>
      </c>
      <c r="BI548" s="24">
        <v>410.63712225076483</v>
      </c>
      <c r="BJ548" s="9">
        <v>10</v>
      </c>
      <c r="BK548" s="30">
        <v>34.499641438356164</v>
      </c>
      <c r="BL548" s="15">
        <v>4.4039897863013708</v>
      </c>
      <c r="BM548" s="15">
        <v>6698.7193784102128</v>
      </c>
      <c r="BN548" s="36">
        <v>111</v>
      </c>
      <c r="BO548" s="9">
        <v>0</v>
      </c>
      <c r="BP548" s="20">
        <v>1.3012485950257158</v>
      </c>
      <c r="BQ548" s="20">
        <v>78.528821438088514</v>
      </c>
    </row>
    <row r="549" spans="1:69" x14ac:dyDescent="0.25">
      <c r="A549" s="43">
        <v>40635</v>
      </c>
      <c r="B549" s="17">
        <v>2011</v>
      </c>
      <c r="C549" s="4">
        <v>4</v>
      </c>
      <c r="D549" s="4">
        <v>7</v>
      </c>
      <c r="E549" s="5">
        <v>0.6</v>
      </c>
      <c r="F549" s="5">
        <v>0.95</v>
      </c>
      <c r="G549" s="10">
        <v>0.66849315068492943</v>
      </c>
      <c r="H549" s="17">
        <v>138</v>
      </c>
      <c r="I549" s="9">
        <v>232</v>
      </c>
      <c r="J549" s="14">
        <v>1.681159420289855</v>
      </c>
      <c r="K549" s="5">
        <v>0.51555555555555554</v>
      </c>
      <c r="L549" s="21">
        <v>97.377091697438942</v>
      </c>
      <c r="M549" s="9">
        <v>43</v>
      </c>
      <c r="N549" s="9">
        <v>52</v>
      </c>
      <c r="O549" s="9">
        <v>21</v>
      </c>
      <c r="P549" s="9">
        <v>60</v>
      </c>
      <c r="Q549" s="20">
        <v>35.630246206200425</v>
      </c>
      <c r="R549" s="20">
        <v>45.692217705205472</v>
      </c>
      <c r="S549" s="20">
        <v>18.331912117479451</v>
      </c>
      <c r="T549" s="6">
        <v>13438.038654246573</v>
      </c>
      <c r="U549" s="6">
        <v>1476.400070136986</v>
      </c>
      <c r="V549" s="6">
        <v>2386.465952508493</v>
      </c>
      <c r="W549" s="6">
        <v>2611.0600767123287</v>
      </c>
      <c r="X549" s="6">
        <v>1245.4340752306848</v>
      </c>
      <c r="Y549" s="6">
        <v>8671.4786199320515</v>
      </c>
      <c r="Z549" s="6">
        <v>3384.8733895890405</v>
      </c>
      <c r="AA549" s="6">
        <v>959.53657180931486</v>
      </c>
      <c r="AB549" s="6">
        <v>1099.914727048767</v>
      </c>
      <c r="AC549" s="6">
        <v>1491.9364353710491</v>
      </c>
      <c r="AD549" s="6">
        <v>931.01897576450256</v>
      </c>
      <c r="AE549" s="6">
        <v>434.41185490653589</v>
      </c>
      <c r="AF549" s="6">
        <v>2586.9574224050352</v>
      </c>
      <c r="AG549" s="6">
        <v>416.05279772054791</v>
      </c>
      <c r="AH549" s="6">
        <v>1553.9563702356163</v>
      </c>
      <c r="AI549" s="6">
        <v>2587.0433648219177</v>
      </c>
      <c r="AJ549" s="6">
        <v>1142.2339815452056</v>
      </c>
      <c r="AK549" s="6">
        <v>1509.7173838159222</v>
      </c>
      <c r="AL549" s="6">
        <v>1010.0242610525744</v>
      </c>
      <c r="AM549" s="6">
        <v>451.28153474452364</v>
      </c>
      <c r="AN549" s="6">
        <v>2728.2633347102665</v>
      </c>
      <c r="AO549" s="6">
        <v>26058.049927153974</v>
      </c>
      <c r="AP549" s="6">
        <v>12071.350550106614</v>
      </c>
      <c r="AQ549" s="6">
        <v>13986.699377047353</v>
      </c>
      <c r="AR549" s="6">
        <v>2700.3318536446895</v>
      </c>
      <c r="AS549" s="6">
        <v>1925.9105261890493</v>
      </c>
      <c r="AT549" s="6">
        <v>1834.2692211142944</v>
      </c>
      <c r="AU549" s="6">
        <v>1882.3241829719755</v>
      </c>
      <c r="AV549" s="6">
        <v>8342.8357839200089</v>
      </c>
      <c r="AW549" s="6">
        <v>5643.8635931273511</v>
      </c>
      <c r="AX549" s="27">
        <v>3.9962763616438353</v>
      </c>
      <c r="AY549" s="27">
        <v>4.1838729041095881</v>
      </c>
      <c r="AZ549">
        <v>314</v>
      </c>
      <c r="BA549" s="9">
        <v>11</v>
      </c>
      <c r="BB549" s="4">
        <v>138</v>
      </c>
      <c r="BC549" s="9">
        <v>11</v>
      </c>
      <c r="BD549" s="9">
        <v>8</v>
      </c>
      <c r="BE549" s="4">
        <v>176</v>
      </c>
      <c r="BF549" s="9">
        <v>12</v>
      </c>
      <c r="BG549" s="9">
        <v>18</v>
      </c>
      <c r="BH549" s="24">
        <v>859.53798539549734</v>
      </c>
      <c r="BI549" s="24">
        <v>487.05123852990141</v>
      </c>
      <c r="BJ549" s="9">
        <v>16</v>
      </c>
      <c r="BK549" s="30">
        <v>32.804130684931508</v>
      </c>
      <c r="BL549" s="15">
        <v>4.4905360394520546</v>
      </c>
      <c r="BM549" s="15">
        <v>6712.3687964451574</v>
      </c>
      <c r="BN549" s="36">
        <v>106</v>
      </c>
      <c r="BO549" s="9">
        <v>0</v>
      </c>
      <c r="BP549" s="20">
        <v>2.0837203379609672</v>
      </c>
      <c r="BQ549" s="20">
        <v>131.94999412308823</v>
      </c>
    </row>
    <row r="550" spans="1:69" x14ac:dyDescent="0.25">
      <c r="A550" s="43">
        <v>40634</v>
      </c>
      <c r="B550" s="17">
        <v>2011</v>
      </c>
      <c r="C550" s="4">
        <v>4</v>
      </c>
      <c r="D550" s="4">
        <v>6</v>
      </c>
      <c r="E550" s="5">
        <v>0.6</v>
      </c>
      <c r="F550" s="5">
        <v>1</v>
      </c>
      <c r="G550" s="10">
        <v>0.66575342465753218</v>
      </c>
      <c r="H550" s="17">
        <v>148</v>
      </c>
      <c r="I550" s="9">
        <v>243</v>
      </c>
      <c r="J550" s="14">
        <v>1.6418918918918919</v>
      </c>
      <c r="K550" s="5">
        <v>0.54</v>
      </c>
      <c r="L550" s="21">
        <v>99.935261606812276</v>
      </c>
      <c r="M550" s="9">
        <v>44</v>
      </c>
      <c r="N550" s="9">
        <v>51</v>
      </c>
      <c r="O550" s="9">
        <v>20</v>
      </c>
      <c r="P550" s="9">
        <v>66</v>
      </c>
      <c r="Q550" s="20">
        <v>36.249467219610665</v>
      </c>
      <c r="R550" s="20">
        <v>53.396300286246571</v>
      </c>
      <c r="S550" s="20">
        <v>16.863794350386051</v>
      </c>
      <c r="T550" s="6">
        <v>14790.418717808217</v>
      </c>
      <c r="U550" s="6">
        <v>1570.018619178082</v>
      </c>
      <c r="V550" s="6">
        <v>2450.4416624219175</v>
      </c>
      <c r="W550" s="6">
        <v>2652.7576730301371</v>
      </c>
      <c r="X550" s="6">
        <v>1254.2918368438357</v>
      </c>
      <c r="Y550" s="6">
        <v>10002.946164690409</v>
      </c>
      <c r="Z550" s="6">
        <v>3443.699385863013</v>
      </c>
      <c r="AA550" s="6">
        <v>1067.9260057249314</v>
      </c>
      <c r="AB550" s="6">
        <v>1113.0104271254793</v>
      </c>
      <c r="AC550" s="6">
        <v>1540.6418675021625</v>
      </c>
      <c r="AD550" s="6">
        <v>951.1051282079402</v>
      </c>
      <c r="AE550" s="6">
        <v>456.33993087114567</v>
      </c>
      <c r="AF550" s="6">
        <v>2676.5488921321758</v>
      </c>
      <c r="AG550" s="6">
        <v>428.40516259726024</v>
      </c>
      <c r="AH550" s="6">
        <v>1641.7805404931507</v>
      </c>
      <c r="AI550" s="6">
        <v>2682.7232022739727</v>
      </c>
      <c r="AJ550" s="6">
        <v>1137.5883221917807</v>
      </c>
      <c r="AK550" s="6">
        <v>1579.3477187402545</v>
      </c>
      <c r="AL550" s="6">
        <v>1054.7155487031969</v>
      </c>
      <c r="AM550" s="6">
        <v>478.45773362866561</v>
      </c>
      <c r="AN550" s="6">
        <v>2777.9762264840474</v>
      </c>
      <c r="AO550" s="6">
        <v>27875.570383255883</v>
      </c>
      <c r="AP550" s="6">
        <v>12418.099099949255</v>
      </c>
      <c r="AQ550" s="6">
        <v>15457.471283306633</v>
      </c>
      <c r="AR550" s="6">
        <v>2687.9380643726295</v>
      </c>
      <c r="AS550" s="6">
        <v>1908.6307440405876</v>
      </c>
      <c r="AT550" s="6">
        <v>1841.0443973289221</v>
      </c>
      <c r="AU550" s="6">
        <v>1953.3007215976108</v>
      </c>
      <c r="AV550" s="6">
        <v>8390.9139273397504</v>
      </c>
      <c r="AW550" s="6">
        <v>7066.5573559668774</v>
      </c>
      <c r="AX550" s="27">
        <v>3.9317880986301366</v>
      </c>
      <c r="AY550" s="27">
        <v>4.1529900684931498</v>
      </c>
      <c r="AZ550">
        <v>329</v>
      </c>
      <c r="BA550" s="9">
        <v>13</v>
      </c>
      <c r="BB550" s="4">
        <v>148</v>
      </c>
      <c r="BC550" s="9">
        <v>12</v>
      </c>
      <c r="BD550" s="9">
        <v>7</v>
      </c>
      <c r="BE550" s="4">
        <v>181</v>
      </c>
      <c r="BF550" s="9">
        <v>11</v>
      </c>
      <c r="BG550" s="9">
        <v>20</v>
      </c>
      <c r="BH550" s="24">
        <v>816.16440725420216</v>
      </c>
      <c r="BI550" s="24">
        <v>504.92096532607019</v>
      </c>
      <c r="BJ550" s="9">
        <v>16</v>
      </c>
      <c r="BK550" s="30">
        <v>35.187972534246576</v>
      </c>
      <c r="BL550" s="15">
        <v>4.4557147572602744</v>
      </c>
      <c r="BM550" s="15">
        <v>6808.9288014393769</v>
      </c>
      <c r="BN550" s="36">
        <v>106</v>
      </c>
      <c r="BO550" s="9">
        <v>0</v>
      </c>
      <c r="BP550" s="20">
        <v>2.2701766656803626</v>
      </c>
      <c r="BQ550" s="20">
        <v>145.82520078591165</v>
      </c>
    </row>
    <row r="551" spans="1:69" x14ac:dyDescent="0.25">
      <c r="A551" s="43">
        <v>40633</v>
      </c>
      <c r="B551" s="17">
        <v>2011</v>
      </c>
      <c r="C551" s="4">
        <v>3</v>
      </c>
      <c r="D551" s="4">
        <v>5</v>
      </c>
      <c r="E551" s="5">
        <v>0.59</v>
      </c>
      <c r="F551" s="5">
        <v>0.82</v>
      </c>
      <c r="G551" s="10">
        <v>0.66301369863013493</v>
      </c>
      <c r="H551" s="17">
        <v>124</v>
      </c>
      <c r="I551" s="9">
        <v>204</v>
      </c>
      <c r="J551" s="14">
        <v>1.6451612903225807</v>
      </c>
      <c r="K551" s="5">
        <v>0.45333333333333331</v>
      </c>
      <c r="L551" s="21">
        <v>98.07975509111796</v>
      </c>
      <c r="M551" s="9">
        <v>35</v>
      </c>
      <c r="N551" s="9">
        <v>43</v>
      </c>
      <c r="O551" s="9">
        <v>17</v>
      </c>
      <c r="P551" s="9">
        <v>54</v>
      </c>
      <c r="Q551" s="20">
        <v>37.473685344573227</v>
      </c>
      <c r="R551" s="20">
        <v>51.864499015890395</v>
      </c>
      <c r="S551" s="20">
        <v>17.942265231780819</v>
      </c>
      <c r="T551" s="6">
        <v>12161.889631298627</v>
      </c>
      <c r="U551" s="6">
        <v>1320.3728568986298</v>
      </c>
      <c r="V551" s="6">
        <v>2042.2866768026299</v>
      </c>
      <c r="W551" s="6">
        <v>2526.7747226301371</v>
      </c>
      <c r="X551" s="6">
        <v>1031.1494417422027</v>
      </c>
      <c r="Y551" s="6">
        <v>7882.0516470222874</v>
      </c>
      <c r="Z551" s="6">
        <v>2922.9474568767118</v>
      </c>
      <c r="AA551" s="6">
        <v>881.6964832701367</v>
      </c>
      <c r="AB551" s="6">
        <v>968.88232251616421</v>
      </c>
      <c r="AC551" s="6">
        <v>1325.9779776530104</v>
      </c>
      <c r="AD551" s="6">
        <v>919.78915587311008</v>
      </c>
      <c r="AE551" s="6">
        <v>394.2810286972944</v>
      </c>
      <c r="AF551" s="6">
        <v>2133.4781004395982</v>
      </c>
      <c r="AG551" s="6">
        <v>375.70837610958904</v>
      </c>
      <c r="AH551" s="6">
        <v>1362.1950057205479</v>
      </c>
      <c r="AI551" s="6">
        <v>2254.3602713424657</v>
      </c>
      <c r="AJ551" s="6">
        <v>998.13273810410942</v>
      </c>
      <c r="AK551" s="6">
        <v>1309.104613380129</v>
      </c>
      <c r="AL551" s="6">
        <v>926.76337801884847</v>
      </c>
      <c r="AM551" s="6">
        <v>384.62508874430938</v>
      </c>
      <c r="AN551" s="6">
        <v>2369.9033111334252</v>
      </c>
      <c r="AO551" s="6">
        <v>23246.185142136983</v>
      </c>
      <c r="AP551" s="6">
        <v>10860.752083541669</v>
      </c>
      <c r="AQ551" s="6">
        <v>12385.43305859531</v>
      </c>
      <c r="AR551" s="6">
        <v>2631.7386261401575</v>
      </c>
      <c r="AS551" s="6">
        <v>1715.2007645659482</v>
      </c>
      <c r="AT551" s="6">
        <v>1708.9636688593146</v>
      </c>
      <c r="AU551" s="6">
        <v>1791.4251547976423</v>
      </c>
      <c r="AV551" s="6">
        <v>7847.3282143630622</v>
      </c>
      <c r="AW551" s="6">
        <v>4538.1048442322517</v>
      </c>
      <c r="AX551" s="27">
        <v>3.8112654904109582</v>
      </c>
      <c r="AY551" s="27">
        <v>4.5810951232876711</v>
      </c>
      <c r="AZ551">
        <v>273</v>
      </c>
      <c r="BA551" s="9">
        <v>10</v>
      </c>
      <c r="BB551" s="4">
        <v>124</v>
      </c>
      <c r="BC551" s="9">
        <v>10</v>
      </c>
      <c r="BD551" s="9">
        <v>7</v>
      </c>
      <c r="BE551" s="4">
        <v>149</v>
      </c>
      <c r="BF551" s="9">
        <v>11</v>
      </c>
      <c r="BG551" s="9">
        <v>16</v>
      </c>
      <c r="BH551" s="24">
        <v>767.77084112882642</v>
      </c>
      <c r="BI551" s="24">
        <v>478.39798912773284</v>
      </c>
      <c r="BJ551" s="9">
        <v>13</v>
      </c>
      <c r="BK551" s="30">
        <v>35.566263945205485</v>
      </c>
      <c r="BL551" s="15">
        <v>4.4122273139726031</v>
      </c>
      <c r="BM551" s="15">
        <v>6478.7181574342221</v>
      </c>
      <c r="BN551" s="36">
        <v>106</v>
      </c>
      <c r="BO551" s="9">
        <v>0</v>
      </c>
      <c r="BP551" s="20">
        <v>1.9117104275300556</v>
      </c>
      <c r="BQ551" s="20">
        <v>116.84370809995576</v>
      </c>
    </row>
    <row r="552" spans="1:69" x14ac:dyDescent="0.25">
      <c r="A552" s="43">
        <v>40632</v>
      </c>
      <c r="B552" s="17">
        <v>2011</v>
      </c>
      <c r="C552" s="4">
        <v>3</v>
      </c>
      <c r="D552" s="4">
        <v>4</v>
      </c>
      <c r="E552" s="5">
        <v>0.59</v>
      </c>
      <c r="F552" s="5">
        <v>0.76</v>
      </c>
      <c r="G552" s="10">
        <v>0.66027397260273768</v>
      </c>
      <c r="H552" s="17">
        <v>106</v>
      </c>
      <c r="I552" s="9">
        <v>180</v>
      </c>
      <c r="J552" s="14">
        <v>1.6981132075471699</v>
      </c>
      <c r="K552" s="5">
        <v>0.4</v>
      </c>
      <c r="L552" s="21">
        <v>105.29565273341947</v>
      </c>
      <c r="M552" s="9">
        <v>33</v>
      </c>
      <c r="N552" s="9">
        <v>38</v>
      </c>
      <c r="O552" s="9">
        <v>16</v>
      </c>
      <c r="P552" s="9">
        <v>50</v>
      </c>
      <c r="Q552" s="20">
        <v>34.681703476750918</v>
      </c>
      <c r="R552" s="20">
        <v>47.852895501369851</v>
      </c>
      <c r="S552" s="20">
        <v>17.350504222684929</v>
      </c>
      <c r="T552" s="6">
        <v>11161.339189742464</v>
      </c>
      <c r="U552" s="6">
        <v>1228.4152642191777</v>
      </c>
      <c r="V552" s="6">
        <v>1946.7225131604162</v>
      </c>
      <c r="W552" s="6">
        <v>2424.6593522630142</v>
      </c>
      <c r="X552" s="6">
        <v>946.08626147664654</v>
      </c>
      <c r="Y552" s="6">
        <v>7072.2863270615671</v>
      </c>
      <c r="Z552" s="6">
        <v>2462.400946849315</v>
      </c>
      <c r="AA552" s="6">
        <v>765.64632802191761</v>
      </c>
      <c r="AB552" s="6">
        <v>867.52521113424643</v>
      </c>
      <c r="AC552" s="6">
        <v>1205.4969607494324</v>
      </c>
      <c r="AD552" s="6">
        <v>890.35065432464876</v>
      </c>
      <c r="AE552" s="6">
        <v>336.10515112635301</v>
      </c>
      <c r="AF552" s="6">
        <v>1663.619719805045</v>
      </c>
      <c r="AG552" s="6">
        <v>311.56116953424657</v>
      </c>
      <c r="AH552" s="6">
        <v>1187.7420782465751</v>
      </c>
      <c r="AI552" s="6">
        <v>1975.1357638356162</v>
      </c>
      <c r="AJ552" s="6">
        <v>899.23453545205473</v>
      </c>
      <c r="AK552" s="6">
        <v>1268.3490878986049</v>
      </c>
      <c r="AL552" s="6">
        <v>984.86080783210662</v>
      </c>
      <c r="AM552" s="6">
        <v>377.63115719232536</v>
      </c>
      <c r="AN552" s="6">
        <v>1742.8324941454555</v>
      </c>
      <c r="AO552" s="6">
        <v>20859.000487035613</v>
      </c>
      <c r="AP552" s="6">
        <v>10380.261946023547</v>
      </c>
      <c r="AQ552" s="6">
        <v>10478.738541012068</v>
      </c>
      <c r="AR552" s="6">
        <v>2627.6349241144126</v>
      </c>
      <c r="AS552" s="6">
        <v>1660.224182346728</v>
      </c>
      <c r="AT552" s="6">
        <v>1665.9151404386473</v>
      </c>
      <c r="AU552" s="6">
        <v>1783.0023031892169</v>
      </c>
      <c r="AV552" s="6">
        <v>7736.7765500890055</v>
      </c>
      <c r="AW552" s="6">
        <v>2741.9619909230605</v>
      </c>
      <c r="AX552" s="27">
        <v>3.9349516931506847</v>
      </c>
      <c r="AY552" s="27">
        <v>4.1786563561643835</v>
      </c>
      <c r="AZ552">
        <v>243</v>
      </c>
      <c r="BA552" s="9">
        <v>9</v>
      </c>
      <c r="BB552" s="4">
        <v>106</v>
      </c>
      <c r="BC552" s="9">
        <v>9</v>
      </c>
      <c r="BD552" s="9">
        <v>5</v>
      </c>
      <c r="BE552" s="4">
        <v>137</v>
      </c>
      <c r="BF552" s="9">
        <v>9</v>
      </c>
      <c r="BG552" s="9">
        <v>16</v>
      </c>
      <c r="BH552" s="24">
        <v>702.30711110001005</v>
      </c>
      <c r="BI552" s="24">
        <v>443.78700113146613</v>
      </c>
      <c r="BJ552" s="9">
        <v>12</v>
      </c>
      <c r="BK552" s="30">
        <v>33.666224794520545</v>
      </c>
      <c r="BL552" s="15">
        <v>4.160707331506849</v>
      </c>
      <c r="BM552" s="15">
        <v>6401.9787537113007</v>
      </c>
      <c r="BN552" s="36">
        <v>106</v>
      </c>
      <c r="BO552" s="9">
        <v>0</v>
      </c>
      <c r="BP552" s="20">
        <v>1.6367968317510304</v>
      </c>
      <c r="BQ552" s="20">
        <v>98.856023971811965</v>
      </c>
    </row>
    <row r="553" spans="1:69" x14ac:dyDescent="0.25">
      <c r="A553" s="43">
        <v>40631</v>
      </c>
      <c r="B553" s="17">
        <v>2011</v>
      </c>
      <c r="C553" s="4">
        <v>3</v>
      </c>
      <c r="D553" s="4">
        <v>3</v>
      </c>
      <c r="E553" s="5">
        <v>0.59</v>
      </c>
      <c r="F553" s="5">
        <v>0.6</v>
      </c>
      <c r="G553" s="10">
        <v>0.65753424657534043</v>
      </c>
      <c r="H553" s="17">
        <v>91</v>
      </c>
      <c r="I553" s="9">
        <v>135</v>
      </c>
      <c r="J553" s="14">
        <v>1.4835164835164836</v>
      </c>
      <c r="K553" s="5">
        <v>0.3</v>
      </c>
      <c r="L553" s="21">
        <v>93.966655258166483</v>
      </c>
      <c r="M553" s="9">
        <v>24</v>
      </c>
      <c r="N553" s="9">
        <v>28</v>
      </c>
      <c r="O553" s="9">
        <v>11</v>
      </c>
      <c r="P553" s="9">
        <v>36</v>
      </c>
      <c r="Q553" s="20">
        <v>35.437002107481554</v>
      </c>
      <c r="R553" s="20">
        <v>52.406166799501868</v>
      </c>
      <c r="S553" s="20">
        <v>18.460146883561642</v>
      </c>
      <c r="T553" s="6">
        <v>8550.9656284931498</v>
      </c>
      <c r="U553" s="6">
        <v>981.08083726027382</v>
      </c>
      <c r="V553" s="6">
        <v>1573.3502463649313</v>
      </c>
      <c r="W553" s="6">
        <v>2395.4334588493148</v>
      </c>
      <c r="X553" s="6">
        <v>737.03863280219173</v>
      </c>
      <c r="Y553" s="6">
        <v>4826.2241277369858</v>
      </c>
      <c r="Z553" s="6">
        <v>1842.7241095890408</v>
      </c>
      <c r="AA553" s="6">
        <v>576.46783479452051</v>
      </c>
      <c r="AB553" s="6">
        <v>664.56528780821907</v>
      </c>
      <c r="AC553" s="6">
        <v>885.87853886084133</v>
      </c>
      <c r="AD553" s="6">
        <v>896.56252193248599</v>
      </c>
      <c r="AE553" s="6">
        <v>274.55981738548451</v>
      </c>
      <c r="AF553" s="6">
        <v>1026.7563540129686</v>
      </c>
      <c r="AG553" s="6">
        <v>235.3671369863014</v>
      </c>
      <c r="AH553" s="6">
        <v>869.58972493150668</v>
      </c>
      <c r="AI553" s="6">
        <v>1533.6282575342466</v>
      </c>
      <c r="AJ553" s="6">
        <v>669.69859068493145</v>
      </c>
      <c r="AK553" s="6">
        <v>920.2127084358367</v>
      </c>
      <c r="AL553" s="6">
        <v>936.01135094401366</v>
      </c>
      <c r="AM553" s="6">
        <v>283.17205319838251</v>
      </c>
      <c r="AN553" s="6">
        <v>1168.887597558753</v>
      </c>
      <c r="AO553" s="6">
        <v>15924.087408082189</v>
      </c>
      <c r="AP553" s="6">
        <v>8902.2193287734826</v>
      </c>
      <c r="AQ553" s="6">
        <v>7021.8680793087078</v>
      </c>
      <c r="AR553" s="6">
        <v>2570.1067027903023</v>
      </c>
      <c r="AS553" s="6">
        <v>1464.2835137389984</v>
      </c>
      <c r="AT553" s="6">
        <v>1605.4236934355267</v>
      </c>
      <c r="AU553" s="6">
        <v>1663.4407958358147</v>
      </c>
      <c r="AV553" s="6">
        <v>7303.2547058006421</v>
      </c>
      <c r="AW553" s="6">
        <v>-281.38662649193611</v>
      </c>
      <c r="AX553" s="27">
        <v>3.8824980821917805</v>
      </c>
      <c r="AY553" s="27">
        <v>4.4406158904109585</v>
      </c>
      <c r="AZ553">
        <v>190</v>
      </c>
      <c r="BA553" s="9">
        <v>7</v>
      </c>
      <c r="BB553" s="4">
        <v>91</v>
      </c>
      <c r="BC553" s="9">
        <v>7</v>
      </c>
      <c r="BD553" s="9">
        <v>5</v>
      </c>
      <c r="BE553" s="4">
        <v>99</v>
      </c>
      <c r="BF553" s="9">
        <v>7</v>
      </c>
      <c r="BG553" s="9">
        <v>11</v>
      </c>
      <c r="BH553" s="24">
        <v>620.54800061755213</v>
      </c>
      <c r="BI553" s="24">
        <v>374.00015966887491</v>
      </c>
      <c r="BJ553" s="9">
        <v>10</v>
      </c>
      <c r="BK553" s="30">
        <v>33.262181917808221</v>
      </c>
      <c r="BL553" s="15">
        <v>4.242916263013699</v>
      </c>
      <c r="BM553" s="15">
        <v>6284.0926939580568</v>
      </c>
      <c r="BN553" s="36">
        <v>106</v>
      </c>
      <c r="BO553" s="9">
        <v>1</v>
      </c>
      <c r="BP553" s="20">
        <v>1.117403644612053</v>
      </c>
      <c r="BQ553" s="20">
        <v>66.24403848404441</v>
      </c>
    </row>
    <row r="554" spans="1:69" x14ac:dyDescent="0.25">
      <c r="A554" s="43">
        <v>40630</v>
      </c>
      <c r="B554" s="17">
        <v>2011</v>
      </c>
      <c r="C554" s="4">
        <v>3</v>
      </c>
      <c r="D554" s="4">
        <v>2</v>
      </c>
      <c r="E554" s="5">
        <v>0.59</v>
      </c>
      <c r="F554" s="5">
        <v>0.6</v>
      </c>
      <c r="G554" s="10">
        <v>0.65479452054794318</v>
      </c>
      <c r="H554" s="17">
        <v>91</v>
      </c>
      <c r="I554" s="9">
        <v>148</v>
      </c>
      <c r="J554" s="14">
        <v>1.6263736263736264</v>
      </c>
      <c r="K554" s="5">
        <v>0.3288888888888889</v>
      </c>
      <c r="L554" s="21">
        <v>97.386160329971375</v>
      </c>
      <c r="M554" s="9">
        <v>26</v>
      </c>
      <c r="N554" s="9">
        <v>33</v>
      </c>
      <c r="O554" s="9">
        <v>13</v>
      </c>
      <c r="P554" s="9">
        <v>38</v>
      </c>
      <c r="Q554" s="20">
        <v>34.380694556768042</v>
      </c>
      <c r="R554" s="20">
        <v>49.140655353256044</v>
      </c>
      <c r="S554" s="20">
        <v>18.730314872617154</v>
      </c>
      <c r="T554" s="6">
        <v>8862.1405900273949</v>
      </c>
      <c r="U554" s="6">
        <v>908.71016350684909</v>
      </c>
      <c r="V554" s="6">
        <v>1448.9867666761641</v>
      </c>
      <c r="W554" s="6">
        <v>2329.7687148821919</v>
      </c>
      <c r="X554" s="6">
        <v>737.81550704219171</v>
      </c>
      <c r="Y554" s="6">
        <v>5254.2797649336962</v>
      </c>
      <c r="Z554" s="6">
        <v>2028.4609788493144</v>
      </c>
      <c r="AA554" s="6">
        <v>638.82851959232858</v>
      </c>
      <c r="AB554" s="6">
        <v>711.75196515945186</v>
      </c>
      <c r="AC554" s="6">
        <v>966.61364070171408</v>
      </c>
      <c r="AD554" s="6">
        <v>864.4529079311867</v>
      </c>
      <c r="AE554" s="6">
        <v>274.28683660471302</v>
      </c>
      <c r="AF554" s="6">
        <v>1273.6880783634811</v>
      </c>
      <c r="AG554" s="6">
        <v>274.9771968657534</v>
      </c>
      <c r="AH554" s="6">
        <v>978.36212743013698</v>
      </c>
      <c r="AI554" s="6">
        <v>1609.1641738082192</v>
      </c>
      <c r="AJ554" s="6">
        <v>700.57538209315055</v>
      </c>
      <c r="AK554" s="6">
        <v>973.31514604302663</v>
      </c>
      <c r="AL554" s="6">
        <v>949.37716658684974</v>
      </c>
      <c r="AM554" s="6">
        <v>274.83259081899598</v>
      </c>
      <c r="AN554" s="6">
        <v>1365.5539767483879</v>
      </c>
      <c r="AO554" s="6">
        <v>16712.9710973326</v>
      </c>
      <c r="AP554" s="6">
        <v>8819.4492772870344</v>
      </c>
      <c r="AQ554" s="6">
        <v>7893.5218200455656</v>
      </c>
      <c r="AR554" s="6">
        <v>2558.1616508287475</v>
      </c>
      <c r="AS554" s="6">
        <v>1409.392821819521</v>
      </c>
      <c r="AT554" s="6">
        <v>1591.8074494671303</v>
      </c>
      <c r="AU554" s="6">
        <v>1656.5473056873948</v>
      </c>
      <c r="AV554" s="6">
        <v>7215.9092278027929</v>
      </c>
      <c r="AW554" s="6">
        <v>677.61259224277273</v>
      </c>
      <c r="AX554" s="27">
        <v>3.878081358904109</v>
      </c>
      <c r="AY554" s="27">
        <v>4.4577982191780823</v>
      </c>
      <c r="AZ554">
        <v>201</v>
      </c>
      <c r="BA554" s="9">
        <v>7</v>
      </c>
      <c r="BB554" s="4">
        <v>91</v>
      </c>
      <c r="BC554" s="9">
        <v>7</v>
      </c>
      <c r="BD554" s="9">
        <v>4</v>
      </c>
      <c r="BE554" s="4">
        <v>110</v>
      </c>
      <c r="BF554" s="9">
        <v>7</v>
      </c>
      <c r="BG554" s="9">
        <v>11</v>
      </c>
      <c r="BH554" s="24">
        <v>545.95913049017611</v>
      </c>
      <c r="BI554" s="24">
        <v>344.51237212979134</v>
      </c>
      <c r="BJ554" s="9">
        <v>11</v>
      </c>
      <c r="BK554" s="30">
        <v>35.273072013698631</v>
      </c>
      <c r="BL554" s="15">
        <v>4.3944604208219182</v>
      </c>
      <c r="BM554" s="15">
        <v>6190.1281100632259</v>
      </c>
      <c r="BN554" s="36">
        <v>106</v>
      </c>
      <c r="BO554" s="9">
        <v>0</v>
      </c>
      <c r="BP554" s="20">
        <v>1.2751790721767375</v>
      </c>
      <c r="BQ554" s="20">
        <v>74.467186981561937</v>
      </c>
    </row>
    <row r="555" spans="1:69" x14ac:dyDescent="0.25">
      <c r="A555" s="43">
        <v>40629</v>
      </c>
      <c r="B555" s="17">
        <v>2011</v>
      </c>
      <c r="C555" s="4">
        <v>3</v>
      </c>
      <c r="D555" s="4">
        <v>1</v>
      </c>
      <c r="E555" s="5">
        <v>0.59</v>
      </c>
      <c r="F555" s="5">
        <v>0.64</v>
      </c>
      <c r="G555" s="10">
        <v>0.65205479452054593</v>
      </c>
      <c r="H555" s="17">
        <v>93</v>
      </c>
      <c r="I555" s="9">
        <v>148</v>
      </c>
      <c r="J555" s="14">
        <v>1.5913978494623655</v>
      </c>
      <c r="K555" s="5">
        <v>0.3288888888888889</v>
      </c>
      <c r="L555" s="21">
        <v>96.76821375943436</v>
      </c>
      <c r="M555" s="9">
        <v>25</v>
      </c>
      <c r="N555" s="9">
        <v>32</v>
      </c>
      <c r="O555" s="9">
        <v>13</v>
      </c>
      <c r="P555" s="9">
        <v>40</v>
      </c>
      <c r="Q555" s="20">
        <v>37.410884706560914</v>
      </c>
      <c r="R555" s="20">
        <v>46.620603203709159</v>
      </c>
      <c r="S555" s="20">
        <v>17.948732478904109</v>
      </c>
      <c r="T555" s="6">
        <v>8999.4438796273953</v>
      </c>
      <c r="U555" s="6">
        <v>1061.4151648438356</v>
      </c>
      <c r="V555" s="6">
        <v>1670.259149624811</v>
      </c>
      <c r="W555" s="6">
        <v>2468.1691228931513</v>
      </c>
      <c r="X555" s="6">
        <v>780.52965661597818</v>
      </c>
      <c r="Y555" s="6">
        <v>5141.9011153372903</v>
      </c>
      <c r="Z555" s="6">
        <v>2132.420428273972</v>
      </c>
      <c r="AA555" s="6">
        <v>606.06784164821909</v>
      </c>
      <c r="AB555" s="6">
        <v>717.94929915616433</v>
      </c>
      <c r="AC555" s="6">
        <v>963.8007769725665</v>
      </c>
      <c r="AD555" s="6">
        <v>864.42704222965813</v>
      </c>
      <c r="AE555" s="6">
        <v>299.12712857646068</v>
      </c>
      <c r="AF555" s="6">
        <v>1329.0826212996703</v>
      </c>
      <c r="AG555" s="6">
        <v>266.78022943561643</v>
      </c>
      <c r="AH555" s="6">
        <v>937.72265415890399</v>
      </c>
      <c r="AI555" s="6">
        <v>1673.0263765479451</v>
      </c>
      <c r="AJ555" s="6">
        <v>696.85592232328747</v>
      </c>
      <c r="AK555" s="6">
        <v>1063.9460781348675</v>
      </c>
      <c r="AL555" s="6">
        <v>957.87865486919407</v>
      </c>
      <c r="AM555" s="6">
        <v>320.78898189140995</v>
      </c>
      <c r="AN555" s="6">
        <v>1231.7714675702809</v>
      </c>
      <c r="AO555" s="6">
        <v>17091.681796015342</v>
      </c>
      <c r="AP555" s="6">
        <v>9388.9265918080946</v>
      </c>
      <c r="AQ555" s="6">
        <v>7702.7552042072421</v>
      </c>
      <c r="AR555" s="6">
        <v>2569.9301499677003</v>
      </c>
      <c r="AS555" s="6">
        <v>1448.1854160548864</v>
      </c>
      <c r="AT555" s="6">
        <v>1619.9545052317249</v>
      </c>
      <c r="AU555" s="6">
        <v>1687.0712819694327</v>
      </c>
      <c r="AV555" s="6">
        <v>7325.1413532237439</v>
      </c>
      <c r="AW555" s="6">
        <v>377.61385098350365</v>
      </c>
      <c r="AX555" s="27">
        <v>4.01372570958904</v>
      </c>
      <c r="AY555" s="27">
        <v>4.2302528219178077</v>
      </c>
      <c r="AZ555">
        <v>203</v>
      </c>
      <c r="BA555" s="9">
        <v>7</v>
      </c>
      <c r="BB555" s="4">
        <v>93</v>
      </c>
      <c r="BC555" s="9">
        <v>7</v>
      </c>
      <c r="BD555" s="9">
        <v>5</v>
      </c>
      <c r="BE555" s="4">
        <v>110</v>
      </c>
      <c r="BF555" s="9">
        <v>7</v>
      </c>
      <c r="BG555" s="9">
        <v>11</v>
      </c>
      <c r="BH555" s="24">
        <v>634.70424892050835</v>
      </c>
      <c r="BI555" s="24">
        <v>348.11262781833028</v>
      </c>
      <c r="BJ555" s="9">
        <v>10</v>
      </c>
      <c r="BK555" s="30">
        <v>32.487817945205485</v>
      </c>
      <c r="BL555" s="15">
        <v>4.1603001863013702</v>
      </c>
      <c r="BM555" s="15">
        <v>6346.4189399661636</v>
      </c>
      <c r="BN555" s="36">
        <v>106</v>
      </c>
      <c r="BO555" s="9">
        <v>0</v>
      </c>
      <c r="BP555" s="20">
        <v>1.2137167869110623</v>
      </c>
      <c r="BQ555" s="20">
        <v>72.667501926483411</v>
      </c>
    </row>
    <row r="556" spans="1:69" x14ac:dyDescent="0.25">
      <c r="A556" s="43">
        <v>40628</v>
      </c>
      <c r="B556" s="17">
        <v>2011</v>
      </c>
      <c r="C556" s="4">
        <v>3</v>
      </c>
      <c r="D556" s="4">
        <v>7</v>
      </c>
      <c r="E556" s="5">
        <v>0.59</v>
      </c>
      <c r="F556" s="5">
        <v>0.95</v>
      </c>
      <c r="G556" s="10">
        <v>0.64931506849314868</v>
      </c>
      <c r="H556" s="17">
        <v>137</v>
      </c>
      <c r="I556" s="9">
        <v>223</v>
      </c>
      <c r="J556" s="14">
        <v>1.6277372262773722</v>
      </c>
      <c r="K556" s="5">
        <v>0.49555555555555558</v>
      </c>
      <c r="L556" s="21">
        <v>101.50389865173481</v>
      </c>
      <c r="M556" s="9">
        <v>41</v>
      </c>
      <c r="N556" s="9">
        <v>48</v>
      </c>
      <c r="O556" s="9">
        <v>20</v>
      </c>
      <c r="P556" s="9">
        <v>60</v>
      </c>
      <c r="Q556" s="20">
        <v>34.802074296444509</v>
      </c>
      <c r="R556" s="20">
        <v>45.986483596931507</v>
      </c>
      <c r="S556" s="20">
        <v>17.905138947616436</v>
      </c>
      <c r="T556" s="6">
        <v>13906.03411528767</v>
      </c>
      <c r="U556" s="6">
        <v>1512.1354041780817</v>
      </c>
      <c r="V556" s="6">
        <v>2455.3481460479998</v>
      </c>
      <c r="W556" s="6">
        <v>2504.5336838465755</v>
      </c>
      <c r="X556" s="6">
        <v>1230.8877020159998</v>
      </c>
      <c r="Y556" s="6">
        <v>9227.3999875551763</v>
      </c>
      <c r="Z556" s="6">
        <v>3097.3846123835615</v>
      </c>
      <c r="AA556" s="6">
        <v>919.72967193863008</v>
      </c>
      <c r="AB556" s="6">
        <v>1074.3083368569862</v>
      </c>
      <c r="AC556" s="6">
        <v>1432.1580641162211</v>
      </c>
      <c r="AD556" s="6">
        <v>911.63134390543951</v>
      </c>
      <c r="AE556" s="6">
        <v>463.90840309233442</v>
      </c>
      <c r="AF556" s="6">
        <v>2283.7248100651827</v>
      </c>
      <c r="AG556" s="6">
        <v>396.00209376986305</v>
      </c>
      <c r="AH556" s="6">
        <v>1484.101095452055</v>
      </c>
      <c r="AI556" s="6">
        <v>2498.5548310136987</v>
      </c>
      <c r="AJ556" s="6">
        <v>1106.9866825643835</v>
      </c>
      <c r="AK556" s="6">
        <v>1478.3832225161118</v>
      </c>
      <c r="AL556" s="6">
        <v>1017.850975703908</v>
      </c>
      <c r="AM556" s="6">
        <v>441.0945684087967</v>
      </c>
      <c r="AN556" s="6">
        <v>2548.3159361711841</v>
      </c>
      <c r="AO556" s="6">
        <v>25995.236843444927</v>
      </c>
      <c r="AP556" s="6">
        <v>11935.796109653387</v>
      </c>
      <c r="AQ556" s="6">
        <v>14059.440733791544</v>
      </c>
      <c r="AR556" s="6">
        <v>2683.4005654925122</v>
      </c>
      <c r="AS556" s="6">
        <v>1909.7856001796833</v>
      </c>
      <c r="AT556" s="6">
        <v>1773.0838720788945</v>
      </c>
      <c r="AU556" s="6">
        <v>1892.9975491109465</v>
      </c>
      <c r="AV556" s="6">
        <v>8259.2675868620372</v>
      </c>
      <c r="AW556" s="6">
        <v>5800.1731469295028</v>
      </c>
      <c r="AX556" s="27">
        <v>3.8092310794520547</v>
      </c>
      <c r="AY556" s="27">
        <v>4.3392127602739725</v>
      </c>
      <c r="AZ556">
        <v>306</v>
      </c>
      <c r="BA556" s="9">
        <v>11</v>
      </c>
      <c r="BB556" s="4">
        <v>137</v>
      </c>
      <c r="BC556" s="9">
        <v>10</v>
      </c>
      <c r="BD556" s="9">
        <v>7</v>
      </c>
      <c r="BE556" s="4">
        <v>169</v>
      </c>
      <c r="BF556" s="9">
        <v>12</v>
      </c>
      <c r="BG556" s="9">
        <v>19</v>
      </c>
      <c r="BH556" s="24">
        <v>768.19767914218812</v>
      </c>
      <c r="BI556" s="24">
        <v>515.02149197949029</v>
      </c>
      <c r="BJ556" s="9">
        <v>15</v>
      </c>
      <c r="BK556" s="30">
        <v>33.818644136986308</v>
      </c>
      <c r="BL556" s="15">
        <v>4.524178862465754</v>
      </c>
      <c r="BM556" s="15">
        <v>6580.736455849933</v>
      </c>
      <c r="BN556" s="36">
        <v>106</v>
      </c>
      <c r="BO556" s="9">
        <v>0</v>
      </c>
      <c r="BP556" s="20">
        <v>2.1364540014808573</v>
      </c>
      <c r="BQ556" s="20">
        <v>132.63623333765608</v>
      </c>
    </row>
    <row r="557" spans="1:69" x14ac:dyDescent="0.25">
      <c r="A557" s="43">
        <v>40627</v>
      </c>
      <c r="B557" s="17">
        <v>2011</v>
      </c>
      <c r="C557" s="4">
        <v>3</v>
      </c>
      <c r="D557" s="4">
        <v>6</v>
      </c>
      <c r="E557" s="5">
        <v>0.59</v>
      </c>
      <c r="F557" s="5">
        <v>1</v>
      </c>
      <c r="G557" s="10">
        <v>0.64657534246575143</v>
      </c>
      <c r="H557" s="17">
        <v>146</v>
      </c>
      <c r="I557" s="9">
        <v>228</v>
      </c>
      <c r="J557" s="14">
        <v>1.5616438356164384</v>
      </c>
      <c r="K557" s="5">
        <v>0.50666666666666671</v>
      </c>
      <c r="L557" s="21">
        <v>96.198145513229477</v>
      </c>
      <c r="M557" s="9">
        <v>41</v>
      </c>
      <c r="N557" s="9">
        <v>51</v>
      </c>
      <c r="O557" s="9">
        <v>19</v>
      </c>
      <c r="P557" s="9">
        <v>59</v>
      </c>
      <c r="Q557" s="20">
        <v>35.770951232876705</v>
      </c>
      <c r="R557" s="20">
        <v>52.289961258082187</v>
      </c>
      <c r="S557" s="20">
        <v>19.069801641160897</v>
      </c>
      <c r="T557" s="6">
        <v>14044.929244931503</v>
      </c>
      <c r="U557" s="6">
        <v>1582.0087364383558</v>
      </c>
      <c r="V557" s="6">
        <v>2483.5016713117807</v>
      </c>
      <c r="W557" s="6">
        <v>2504.4587400328769</v>
      </c>
      <c r="X557" s="6">
        <v>1239.9162582969861</v>
      </c>
      <c r="Y557" s="6">
        <v>9399.0613117282173</v>
      </c>
      <c r="Z557" s="6">
        <v>3290.9275134246568</v>
      </c>
      <c r="AA557" s="6">
        <v>993.50926390356153</v>
      </c>
      <c r="AB557" s="6">
        <v>1125.1182968284929</v>
      </c>
      <c r="AC557" s="6">
        <v>1489.0298670272614</v>
      </c>
      <c r="AD557" s="6">
        <v>908.03963065186224</v>
      </c>
      <c r="AE557" s="6">
        <v>483.68458045343129</v>
      </c>
      <c r="AF557" s="6">
        <v>2528.8009960241561</v>
      </c>
      <c r="AG557" s="6">
        <v>394.69856824109587</v>
      </c>
      <c r="AH557" s="6">
        <v>1420.5667804931506</v>
      </c>
      <c r="AI557" s="6">
        <v>2632.7574023013694</v>
      </c>
      <c r="AJ557" s="6">
        <v>1071.0600760109587</v>
      </c>
      <c r="AK557" s="6">
        <v>1601.2444964141644</v>
      </c>
      <c r="AL557" s="6">
        <v>999.14287361318134</v>
      </c>
      <c r="AM557" s="6">
        <v>469.11699913998797</v>
      </c>
      <c r="AN557" s="6">
        <v>2449.5784578792423</v>
      </c>
      <c r="AO557" s="6">
        <v>26555.575882573146</v>
      </c>
      <c r="AP557" s="6">
        <v>12178.135116941534</v>
      </c>
      <c r="AQ557" s="6">
        <v>14377.440765631616</v>
      </c>
      <c r="AR557" s="6">
        <v>2688.4976100458534</v>
      </c>
      <c r="AS557" s="6">
        <v>1971.0616790948766</v>
      </c>
      <c r="AT557" s="6">
        <v>1813.4520709033061</v>
      </c>
      <c r="AU557" s="6">
        <v>1949.7239814600798</v>
      </c>
      <c r="AV557" s="6">
        <v>8422.7353415041161</v>
      </c>
      <c r="AW557" s="6">
        <v>5954.7054241274964</v>
      </c>
      <c r="AX557" s="27">
        <v>3.8168259287671225</v>
      </c>
      <c r="AY557" s="27">
        <v>4.2558996712328767</v>
      </c>
      <c r="AZ557">
        <v>316</v>
      </c>
      <c r="BA557" s="9">
        <v>12</v>
      </c>
      <c r="BB557" s="4">
        <v>146</v>
      </c>
      <c r="BC557" s="9">
        <v>11</v>
      </c>
      <c r="BD557" s="9">
        <v>8</v>
      </c>
      <c r="BE557" s="4">
        <v>170</v>
      </c>
      <c r="BF557" s="9">
        <v>12</v>
      </c>
      <c r="BG557" s="9">
        <v>17</v>
      </c>
      <c r="BH557" s="24">
        <v>810.47710084377559</v>
      </c>
      <c r="BI557" s="24">
        <v>491.42275450496527</v>
      </c>
      <c r="BJ557" s="9">
        <v>17</v>
      </c>
      <c r="BK557" s="30">
        <v>35.524087890410968</v>
      </c>
      <c r="BL557" s="15">
        <v>4.2726962016438357</v>
      </c>
      <c r="BM557" s="15">
        <v>6562.439332334603</v>
      </c>
      <c r="BN557" s="36">
        <v>106</v>
      </c>
      <c r="BO557" s="9">
        <v>0</v>
      </c>
      <c r="BP557" s="20">
        <v>2.1908683703620326</v>
      </c>
      <c r="BQ557" s="20">
        <v>135.63623363803413</v>
      </c>
    </row>
    <row r="558" spans="1:69" x14ac:dyDescent="0.25">
      <c r="A558" s="43">
        <v>40626</v>
      </c>
      <c r="B558" s="17">
        <v>2011</v>
      </c>
      <c r="C558" s="4">
        <v>3</v>
      </c>
      <c r="D558" s="4">
        <v>5</v>
      </c>
      <c r="E558" s="5">
        <v>0.59</v>
      </c>
      <c r="F558" s="5">
        <v>0.82</v>
      </c>
      <c r="G558" s="10">
        <v>0.64383561643835419</v>
      </c>
      <c r="H558" s="17">
        <v>123</v>
      </c>
      <c r="I558" s="9">
        <v>183</v>
      </c>
      <c r="J558" s="14">
        <v>1.4878048780487805</v>
      </c>
      <c r="K558" s="5">
        <v>0.40666666666666668</v>
      </c>
      <c r="L558" s="21">
        <v>93.1441955068493</v>
      </c>
      <c r="M558" s="9">
        <v>33</v>
      </c>
      <c r="N558" s="9">
        <v>38</v>
      </c>
      <c r="O558" s="9">
        <v>16</v>
      </c>
      <c r="P558" s="9">
        <v>49</v>
      </c>
      <c r="Q558" s="20">
        <v>37.457972355778502</v>
      </c>
      <c r="R558" s="20">
        <v>49.153555331506837</v>
      </c>
      <c r="S558" s="20">
        <v>17.056204918087779</v>
      </c>
      <c r="T558" s="6">
        <v>11456.736047342463</v>
      </c>
      <c r="U558" s="6">
        <v>1346.4132129589036</v>
      </c>
      <c r="V558" s="6">
        <v>2107.0503747892603</v>
      </c>
      <c r="W558" s="6">
        <v>2375.6424371506851</v>
      </c>
      <c r="X558" s="6">
        <v>1086.4086402279452</v>
      </c>
      <c r="Y558" s="6">
        <v>7234.0478081334759</v>
      </c>
      <c r="Z558" s="6">
        <v>2659.5160372602736</v>
      </c>
      <c r="AA558" s="6">
        <v>786.45688530410939</v>
      </c>
      <c r="AB558" s="6">
        <v>835.75404098630122</v>
      </c>
      <c r="AC558" s="6">
        <v>1204.561474662775</v>
      </c>
      <c r="AD558" s="6">
        <v>890.19082028860532</v>
      </c>
      <c r="AE558" s="6">
        <v>371.07796317085644</v>
      </c>
      <c r="AF558" s="6">
        <v>1815.8967054284476</v>
      </c>
      <c r="AG558" s="6">
        <v>338.07941926027394</v>
      </c>
      <c r="AH558" s="6">
        <v>1249.9314332054794</v>
      </c>
      <c r="AI558" s="6">
        <v>2109.0247878082191</v>
      </c>
      <c r="AJ558" s="6">
        <v>946.07289863013682</v>
      </c>
      <c r="AK558" s="6">
        <v>1336.7663061717374</v>
      </c>
      <c r="AL558" s="6">
        <v>962.00017786858757</v>
      </c>
      <c r="AM558" s="6">
        <v>392.55117132695693</v>
      </c>
      <c r="AN558" s="6">
        <v>1951.7908835368271</v>
      </c>
      <c r="AO558" s="6">
        <v>21727.984762756158</v>
      </c>
      <c r="AP558" s="6">
        <v>10726.24936565741</v>
      </c>
      <c r="AQ558" s="6">
        <v>11001.735397098751</v>
      </c>
      <c r="AR558" s="6">
        <v>2630.5660393298235</v>
      </c>
      <c r="AS558" s="6">
        <v>1682.9623362730081</v>
      </c>
      <c r="AT558" s="6">
        <v>1728.4124351778614</v>
      </c>
      <c r="AU558" s="6">
        <v>1805.6717602112399</v>
      </c>
      <c r="AV558" s="6">
        <v>7847.6125709919324</v>
      </c>
      <c r="AW558" s="6">
        <v>3154.1228261068154</v>
      </c>
      <c r="AX558" s="27">
        <v>3.9964379178082186</v>
      </c>
      <c r="AY558" s="27">
        <v>4.5483500342465755</v>
      </c>
      <c r="AZ558">
        <v>259</v>
      </c>
      <c r="BA558" s="9">
        <v>10</v>
      </c>
      <c r="BB558" s="4">
        <v>123</v>
      </c>
      <c r="BC558" s="9">
        <v>10</v>
      </c>
      <c r="BD558" s="9">
        <v>7</v>
      </c>
      <c r="BE558" s="4">
        <v>136</v>
      </c>
      <c r="BF558" s="9">
        <v>10</v>
      </c>
      <c r="BG558" s="9">
        <v>16</v>
      </c>
      <c r="BH558" s="24">
        <v>769.71320883621252</v>
      </c>
      <c r="BI558" s="24">
        <v>471.40872581748647</v>
      </c>
      <c r="BJ558" s="9">
        <v>15</v>
      </c>
      <c r="BK558" s="30">
        <v>33.350406849315071</v>
      </c>
      <c r="BL558" s="15">
        <v>4.1728927068493151</v>
      </c>
      <c r="BM558" s="15">
        <v>6332.2862667717363</v>
      </c>
      <c r="BN558" s="36">
        <v>106</v>
      </c>
      <c r="BO558" s="9">
        <v>0</v>
      </c>
      <c r="BP558" s="20">
        <v>1.7374033537980822</v>
      </c>
      <c r="BQ558" s="20">
        <v>103.78995657640331</v>
      </c>
    </row>
    <row r="559" spans="1:69" x14ac:dyDescent="0.25">
      <c r="A559" s="43">
        <v>40625</v>
      </c>
      <c r="B559" s="17">
        <v>2011</v>
      </c>
      <c r="C559" s="4">
        <v>3</v>
      </c>
      <c r="D559" s="4">
        <v>4</v>
      </c>
      <c r="E559" s="5">
        <v>0.59</v>
      </c>
      <c r="F559" s="5">
        <v>0.76</v>
      </c>
      <c r="G559" s="10">
        <v>0.64109589041095694</v>
      </c>
      <c r="H559" s="17">
        <v>116</v>
      </c>
      <c r="I559" s="9">
        <v>189</v>
      </c>
      <c r="J559" s="14">
        <v>1.6293103448275863</v>
      </c>
      <c r="K559" s="5">
        <v>0.42</v>
      </c>
      <c r="L559" s="21">
        <v>97.204281627208289</v>
      </c>
      <c r="M559" s="9">
        <v>35</v>
      </c>
      <c r="N559" s="9">
        <v>41</v>
      </c>
      <c r="O559" s="9">
        <v>16</v>
      </c>
      <c r="P559" s="9">
        <v>49</v>
      </c>
      <c r="Q559" s="20">
        <v>35.672891255948095</v>
      </c>
      <c r="R559" s="20">
        <v>51.261301979999999</v>
      </c>
      <c r="S559" s="20">
        <v>17.413801555068492</v>
      </c>
      <c r="T559" s="6">
        <v>11275.696668756162</v>
      </c>
      <c r="U559" s="6">
        <v>1182.75617869589</v>
      </c>
      <c r="V559" s="6">
        <v>1995.2287463508162</v>
      </c>
      <c r="W559" s="6">
        <v>2450.870642169863</v>
      </c>
      <c r="X559" s="6">
        <v>951.05006805146297</v>
      </c>
      <c r="Y559" s="6">
        <v>7061.3033908799098</v>
      </c>
      <c r="Z559" s="6">
        <v>2711.139735452055</v>
      </c>
      <c r="AA559" s="6">
        <v>820.18083167999998</v>
      </c>
      <c r="AB559" s="6">
        <v>853.27627619835619</v>
      </c>
      <c r="AC559" s="6">
        <v>1177.5713051732046</v>
      </c>
      <c r="AD559" s="6">
        <v>911.54950695905688</v>
      </c>
      <c r="AE559" s="6">
        <v>367.96995629773306</v>
      </c>
      <c r="AF559" s="6">
        <v>1927.506074900416</v>
      </c>
      <c r="AG559" s="6">
        <v>323.82219412602734</v>
      </c>
      <c r="AH559" s="6">
        <v>1195.8781650410958</v>
      </c>
      <c r="AI559" s="6">
        <v>2113.25166739726</v>
      </c>
      <c r="AJ559" s="6">
        <v>900.6892368657534</v>
      </c>
      <c r="AK559" s="6">
        <v>1198.5867820540907</v>
      </c>
      <c r="AL559" s="6">
        <v>924.87629356399509</v>
      </c>
      <c r="AM559" s="6">
        <v>373.31462206042636</v>
      </c>
      <c r="AN559" s="6">
        <v>2036.8635657516247</v>
      </c>
      <c r="AO559" s="6">
        <v>21376.690954212601</v>
      </c>
      <c r="AP559" s="6">
        <v>10351.01792268065</v>
      </c>
      <c r="AQ559" s="6">
        <v>11025.673031531951</v>
      </c>
      <c r="AR559" s="6">
        <v>2628.3380191209758</v>
      </c>
      <c r="AS559" s="6">
        <v>1622.0030989849556</v>
      </c>
      <c r="AT559" s="6">
        <v>1665.3546227876086</v>
      </c>
      <c r="AU559" s="6">
        <v>1754.6869207642264</v>
      </c>
      <c r="AV559" s="6">
        <v>7670.3826616577662</v>
      </c>
      <c r="AW559" s="6">
        <v>3355.2903698741848</v>
      </c>
      <c r="AX559" s="27">
        <v>4.1200112876712325</v>
      </c>
      <c r="AY559" s="27">
        <v>4.2946462054794523</v>
      </c>
      <c r="AZ559">
        <v>257</v>
      </c>
      <c r="BA559" s="9">
        <v>10</v>
      </c>
      <c r="BB559" s="4">
        <v>116</v>
      </c>
      <c r="BC559" s="9">
        <v>9</v>
      </c>
      <c r="BD559" s="9">
        <v>6</v>
      </c>
      <c r="BE559" s="4">
        <v>141</v>
      </c>
      <c r="BF559" s="9">
        <v>9</v>
      </c>
      <c r="BG559" s="9">
        <v>15</v>
      </c>
      <c r="BH559" s="24">
        <v>697.90725731536327</v>
      </c>
      <c r="BI559" s="24">
        <v>418.22821590297781</v>
      </c>
      <c r="BJ559" s="9">
        <v>13</v>
      </c>
      <c r="BK559" s="30">
        <v>33.252342219178082</v>
      </c>
      <c r="BL559" s="15">
        <v>4.4544068032876716</v>
      </c>
      <c r="BM559" s="15">
        <v>6389.9668579896952</v>
      </c>
      <c r="BN559" s="36">
        <v>106</v>
      </c>
      <c r="BO559" s="9">
        <v>0</v>
      </c>
      <c r="BP559" s="20">
        <v>1.7254663876301644</v>
      </c>
      <c r="BQ559" s="20">
        <v>104.01578331633917</v>
      </c>
    </row>
    <row r="560" spans="1:69" x14ac:dyDescent="0.25">
      <c r="A560" s="43">
        <v>40624</v>
      </c>
      <c r="B560" s="17">
        <v>2011</v>
      </c>
      <c r="C560" s="4">
        <v>3</v>
      </c>
      <c r="D560" s="4">
        <v>3</v>
      </c>
      <c r="E560" s="5">
        <v>0.59</v>
      </c>
      <c r="F560" s="5">
        <v>0.6</v>
      </c>
      <c r="G560" s="10">
        <v>0.63835616438355969</v>
      </c>
      <c r="H560" s="17">
        <v>85</v>
      </c>
      <c r="I560" s="9">
        <v>136</v>
      </c>
      <c r="J560" s="14">
        <v>1.6</v>
      </c>
      <c r="K560" s="5">
        <v>0.30222222222222223</v>
      </c>
      <c r="L560" s="21">
        <v>99.931633400161147</v>
      </c>
      <c r="M560" s="9">
        <v>24</v>
      </c>
      <c r="N560" s="9">
        <v>29</v>
      </c>
      <c r="O560" s="9">
        <v>12</v>
      </c>
      <c r="P560" s="9">
        <v>38</v>
      </c>
      <c r="Q560" s="20">
        <v>36.399732056862227</v>
      </c>
      <c r="R560" s="20">
        <v>47.781240381369848</v>
      </c>
      <c r="S560" s="20">
        <v>17.672323512847871</v>
      </c>
      <c r="T560" s="6">
        <v>8494.1888390136974</v>
      </c>
      <c r="U560" s="6">
        <v>945.02826493150678</v>
      </c>
      <c r="V560" s="6">
        <v>1491.7666861834518</v>
      </c>
      <c r="W560" s="6">
        <v>2509.0917823232876</v>
      </c>
      <c r="X560" s="6">
        <v>769.10318482586297</v>
      </c>
      <c r="Y560" s="6">
        <v>4669.2554506126025</v>
      </c>
      <c r="Z560" s="6">
        <v>1929.1857990136982</v>
      </c>
      <c r="AA560" s="6">
        <v>573.37488457643815</v>
      </c>
      <c r="AB560" s="6">
        <v>671.54829348821909</v>
      </c>
      <c r="AC560" s="6">
        <v>893.50672719303009</v>
      </c>
      <c r="AD560" s="6">
        <v>864.29771372201515</v>
      </c>
      <c r="AE560" s="6">
        <v>270.97429026526032</v>
      </c>
      <c r="AF560" s="6">
        <v>1145.33024589805</v>
      </c>
      <c r="AG560" s="6">
        <v>254.91269470684932</v>
      </c>
      <c r="AH560" s="6">
        <v>924.32564392328777</v>
      </c>
      <c r="AI560" s="6">
        <v>1579.3217488219177</v>
      </c>
      <c r="AJ560" s="6">
        <v>674.82450621369856</v>
      </c>
      <c r="AK560" s="6">
        <v>971.35207105473864</v>
      </c>
      <c r="AL560" s="6">
        <v>956.65838645859196</v>
      </c>
      <c r="AM560" s="6">
        <v>293.86510042346339</v>
      </c>
      <c r="AN560" s="6">
        <v>1211.5090357289596</v>
      </c>
      <c r="AO560" s="6">
        <v>16046.710674689313</v>
      </c>
      <c r="AP560" s="6">
        <v>9020.6159424497018</v>
      </c>
      <c r="AQ560" s="6">
        <v>7026.0947322396114</v>
      </c>
      <c r="AR560" s="6">
        <v>2563.5819669115026</v>
      </c>
      <c r="AS560" s="6">
        <v>1434.8397661379749</v>
      </c>
      <c r="AT560" s="6">
        <v>1592.4470922457788</v>
      </c>
      <c r="AU560" s="6">
        <v>1683.5709711266086</v>
      </c>
      <c r="AV560" s="6">
        <v>7274.4397964218642</v>
      </c>
      <c r="AW560" s="6">
        <v>-248.34506418225283</v>
      </c>
      <c r="AX560" s="27">
        <v>3.8475993863013693</v>
      </c>
      <c r="AY560" s="27">
        <v>4.2244587191780818</v>
      </c>
      <c r="AZ560">
        <v>188</v>
      </c>
      <c r="BA560" s="9">
        <v>6</v>
      </c>
      <c r="BB560" s="4">
        <v>85</v>
      </c>
      <c r="BC560" s="9">
        <v>7</v>
      </c>
      <c r="BD560" s="9">
        <v>5</v>
      </c>
      <c r="BE560" s="4">
        <v>103</v>
      </c>
      <c r="BF560" s="9">
        <v>7</v>
      </c>
      <c r="BG560" s="9">
        <v>12</v>
      </c>
      <c r="BH560" s="24">
        <v>673.40635105872036</v>
      </c>
      <c r="BI560" s="24">
        <v>374.24073681966803</v>
      </c>
      <c r="BJ560" s="9">
        <v>11</v>
      </c>
      <c r="BK560" s="30">
        <v>33.426567041095893</v>
      </c>
      <c r="BL560" s="15">
        <v>4.2332815769863013</v>
      </c>
      <c r="BM560" s="15">
        <v>6380.9134560330967</v>
      </c>
      <c r="BN560" s="36">
        <v>106</v>
      </c>
      <c r="BO560" s="9">
        <v>1</v>
      </c>
      <c r="BP560" s="20">
        <v>1.1011111153053645</v>
      </c>
      <c r="BQ560" s="20">
        <v>66.28391256829822</v>
      </c>
    </row>
    <row r="561" spans="1:69" x14ac:dyDescent="0.25">
      <c r="A561" s="43">
        <v>40623</v>
      </c>
      <c r="B561" s="17">
        <v>2011</v>
      </c>
      <c r="C561" s="4">
        <v>3</v>
      </c>
      <c r="D561" s="4">
        <v>2</v>
      </c>
      <c r="E561" s="5">
        <v>0.59</v>
      </c>
      <c r="F561" s="5">
        <v>0.6</v>
      </c>
      <c r="G561" s="10">
        <v>0.63561643835616244</v>
      </c>
      <c r="H561" s="17">
        <v>86</v>
      </c>
      <c r="I561" s="9">
        <v>145</v>
      </c>
      <c r="J561" s="14">
        <v>1.6860465116279071</v>
      </c>
      <c r="K561" s="5">
        <v>0.32222222222222224</v>
      </c>
      <c r="L561" s="21">
        <v>99.365719079961735</v>
      </c>
      <c r="M561" s="9">
        <v>25</v>
      </c>
      <c r="N561" s="9">
        <v>31</v>
      </c>
      <c r="O561" s="9">
        <v>13</v>
      </c>
      <c r="P561" s="9">
        <v>39</v>
      </c>
      <c r="Q561" s="20">
        <v>36.20518109589041</v>
      </c>
      <c r="R561" s="20">
        <v>49.339695664488929</v>
      </c>
      <c r="S561" s="20">
        <v>16.624302866174919</v>
      </c>
      <c r="T561" s="6">
        <v>8545.451840876709</v>
      </c>
      <c r="U561" s="6">
        <v>925.90979178082171</v>
      </c>
      <c r="V561" s="6">
        <v>1491.8161091612055</v>
      </c>
      <c r="W561" s="6">
        <v>2511.4455573041096</v>
      </c>
      <c r="X561" s="6">
        <v>782.05290999583553</v>
      </c>
      <c r="Y561" s="6">
        <v>4686.0470561963793</v>
      </c>
      <c r="Z561" s="6">
        <v>2027.4901413698631</v>
      </c>
      <c r="AA561" s="6">
        <v>641.41604363835609</v>
      </c>
      <c r="AB561" s="6">
        <v>648.34781178082176</v>
      </c>
      <c r="AC561" s="6">
        <v>972.40506057682262</v>
      </c>
      <c r="AD561" s="6">
        <v>883.87388993435331</v>
      </c>
      <c r="AE561" s="6">
        <v>291.07354386218293</v>
      </c>
      <c r="AF561" s="6">
        <v>1169.9015024156818</v>
      </c>
      <c r="AG561" s="6">
        <v>271.27072898630138</v>
      </c>
      <c r="AH561" s="6">
        <v>980.68629742465748</v>
      </c>
      <c r="AI561" s="6">
        <v>1550.5633873972606</v>
      </c>
      <c r="AJ561" s="6">
        <v>683.72034805479439</v>
      </c>
      <c r="AK561" s="6">
        <v>951.07013323437445</v>
      </c>
      <c r="AL561" s="6">
        <v>967.0842695518686</v>
      </c>
      <c r="AM561" s="6">
        <v>284.66110386465488</v>
      </c>
      <c r="AN561" s="6">
        <v>1283.4252552121163</v>
      </c>
      <c r="AO561" s="6">
        <v>16274.856391309582</v>
      </c>
      <c r="AP561" s="6">
        <v>9135.4825774854071</v>
      </c>
      <c r="AQ561" s="6">
        <v>7139.373813824177</v>
      </c>
      <c r="AR561" s="6">
        <v>2555.4834904690201</v>
      </c>
      <c r="AS561" s="6">
        <v>1420.1870630324572</v>
      </c>
      <c r="AT561" s="6">
        <v>1579.5504403253813</v>
      </c>
      <c r="AU561" s="6">
        <v>1680.3195788149787</v>
      </c>
      <c r="AV561" s="6">
        <v>7235.5405726418376</v>
      </c>
      <c r="AW561" s="6">
        <v>-96.166758817662412</v>
      </c>
      <c r="AX561" s="27">
        <v>3.9351696657534241</v>
      </c>
      <c r="AY561" s="27">
        <v>4.2285422465753415</v>
      </c>
      <c r="AZ561">
        <v>194</v>
      </c>
      <c r="BA561" s="9">
        <v>7</v>
      </c>
      <c r="BB561" s="4">
        <v>86</v>
      </c>
      <c r="BC561" s="9">
        <v>7</v>
      </c>
      <c r="BD561" s="9">
        <v>5</v>
      </c>
      <c r="BE561" s="4">
        <v>108</v>
      </c>
      <c r="BF561" s="9">
        <v>7</v>
      </c>
      <c r="BG561" s="9">
        <v>11</v>
      </c>
      <c r="BH561" s="24">
        <v>667.71831299457915</v>
      </c>
      <c r="BI561" s="24">
        <v>357.89208239555978</v>
      </c>
      <c r="BJ561" s="9">
        <v>10</v>
      </c>
      <c r="BK561" s="30">
        <v>34.554048219178085</v>
      </c>
      <c r="BL561" s="15">
        <v>4.2158122673972596</v>
      </c>
      <c r="BM561" s="15">
        <v>6406.7905091655475</v>
      </c>
      <c r="BN561" s="36">
        <v>106</v>
      </c>
      <c r="BO561" s="9">
        <v>0</v>
      </c>
      <c r="BP561" s="20">
        <v>1.1143448195489765</v>
      </c>
      <c r="BQ561" s="20">
        <v>67.352583149284683</v>
      </c>
    </row>
    <row r="562" spans="1:69" x14ac:dyDescent="0.25">
      <c r="A562" s="43">
        <v>40622</v>
      </c>
      <c r="B562" s="17">
        <v>2011</v>
      </c>
      <c r="C562" s="4">
        <v>3</v>
      </c>
      <c r="D562" s="4">
        <v>1</v>
      </c>
      <c r="E562" s="5">
        <v>0.59</v>
      </c>
      <c r="F562" s="5">
        <v>0.64</v>
      </c>
      <c r="G562" s="10">
        <v>0.63287671232876519</v>
      </c>
      <c r="H562" s="17">
        <v>90</v>
      </c>
      <c r="I562" s="9">
        <v>144</v>
      </c>
      <c r="J562" s="14">
        <v>1.6</v>
      </c>
      <c r="K562" s="5">
        <v>0.32</v>
      </c>
      <c r="L562" s="21">
        <v>100.34781450520546</v>
      </c>
      <c r="M562" s="9">
        <v>25</v>
      </c>
      <c r="N562" s="9">
        <v>31</v>
      </c>
      <c r="O562" s="9">
        <v>12</v>
      </c>
      <c r="P562" s="9">
        <v>38</v>
      </c>
      <c r="Q562" s="20">
        <v>38.055594082191774</v>
      </c>
      <c r="R562" s="20">
        <v>48.645458235616438</v>
      </c>
      <c r="S562" s="20">
        <v>18.190686648017302</v>
      </c>
      <c r="T562" s="6">
        <v>9031.3033054684911</v>
      </c>
      <c r="U562" s="6">
        <v>1047.2627582246575</v>
      </c>
      <c r="V562" s="6">
        <v>1596.1797650067288</v>
      </c>
      <c r="W562" s="6">
        <v>2326.7822425643835</v>
      </c>
      <c r="X562" s="6">
        <v>777.40409096837266</v>
      </c>
      <c r="Y562" s="6">
        <v>5378.1999651536626</v>
      </c>
      <c r="Z562" s="6">
        <v>2131.1132686027395</v>
      </c>
      <c r="AA562" s="6">
        <v>583.74549882739723</v>
      </c>
      <c r="AB562" s="6">
        <v>691.24609262465742</v>
      </c>
      <c r="AC562" s="6">
        <v>1021.4302988307742</v>
      </c>
      <c r="AD562" s="6">
        <v>907.01279381515371</v>
      </c>
      <c r="AE562" s="6">
        <v>295.3033598088623</v>
      </c>
      <c r="AF562" s="6">
        <v>1182.3584076000038</v>
      </c>
      <c r="AG562" s="6">
        <v>259.62006023013697</v>
      </c>
      <c r="AH562" s="6">
        <v>940.97597089315082</v>
      </c>
      <c r="AI562" s="6">
        <v>1649.8156339726024</v>
      </c>
      <c r="AJ562" s="6">
        <v>680.34986432876701</v>
      </c>
      <c r="AK562" s="6">
        <v>1069.0549125315872</v>
      </c>
      <c r="AL562" s="6">
        <v>962.95850622788146</v>
      </c>
      <c r="AM562" s="6">
        <v>310.0926712762207</v>
      </c>
      <c r="AN562" s="6">
        <v>1188.6554393889683</v>
      </c>
      <c r="AO562" s="6">
        <v>17015.432453172598</v>
      </c>
      <c r="AP562" s="6">
        <v>9266.2186410299655</v>
      </c>
      <c r="AQ562" s="6">
        <v>7749.2138121426351</v>
      </c>
      <c r="AR562" s="6">
        <v>2571.8206279766528</v>
      </c>
      <c r="AS562" s="6">
        <v>1483.1028562830093</v>
      </c>
      <c r="AT562" s="6">
        <v>1616.8048325868358</v>
      </c>
      <c r="AU562" s="6">
        <v>1713.7209786165135</v>
      </c>
      <c r="AV562" s="6">
        <v>7385.4492954630114</v>
      </c>
      <c r="AW562" s="6">
        <v>363.76451667962101</v>
      </c>
      <c r="AX562" s="27">
        <v>4.0747046136986302</v>
      </c>
      <c r="AY562" s="27">
        <v>4.3986104863013686</v>
      </c>
      <c r="AZ562">
        <v>196</v>
      </c>
      <c r="BA562" s="9">
        <v>7</v>
      </c>
      <c r="BB562" s="4">
        <v>90</v>
      </c>
      <c r="BC562" s="9">
        <v>7</v>
      </c>
      <c r="BD562" s="9">
        <v>5</v>
      </c>
      <c r="BE562" s="4">
        <v>106</v>
      </c>
      <c r="BF562" s="9">
        <v>6</v>
      </c>
      <c r="BG562" s="9">
        <v>11</v>
      </c>
      <c r="BH562" s="24">
        <v>626.71547980526475</v>
      </c>
      <c r="BI562" s="24">
        <v>356.63858199746636</v>
      </c>
      <c r="BJ562" s="9">
        <v>11</v>
      </c>
      <c r="BK562" s="30">
        <v>33.230380054794523</v>
      </c>
      <c r="BL562" s="15">
        <v>4.3803156591780823</v>
      </c>
      <c r="BM562" s="15">
        <v>6254.2100449887403</v>
      </c>
      <c r="BN562" s="36">
        <v>106</v>
      </c>
      <c r="BO562" s="9">
        <v>0</v>
      </c>
      <c r="BP562" s="20">
        <v>1.2390395839602133</v>
      </c>
      <c r="BQ562" s="20">
        <v>73.1057906805909</v>
      </c>
    </row>
    <row r="563" spans="1:69" x14ac:dyDescent="0.25">
      <c r="A563" s="43">
        <v>40621</v>
      </c>
      <c r="B563" s="17">
        <v>2011</v>
      </c>
      <c r="C563" s="4">
        <v>3</v>
      </c>
      <c r="D563" s="4">
        <v>7</v>
      </c>
      <c r="E563" s="5">
        <v>0.59</v>
      </c>
      <c r="F563" s="5">
        <v>0.95</v>
      </c>
      <c r="G563" s="10">
        <v>0.63013698630136794</v>
      </c>
      <c r="H563" s="17">
        <v>143</v>
      </c>
      <c r="I563" s="9">
        <v>218</v>
      </c>
      <c r="J563" s="14">
        <v>1.5244755244755244</v>
      </c>
      <c r="K563" s="5">
        <v>0.48444444444444446</v>
      </c>
      <c r="L563" s="21">
        <v>92.110157041862223</v>
      </c>
      <c r="M563" s="9">
        <v>41</v>
      </c>
      <c r="N563" s="9">
        <v>48</v>
      </c>
      <c r="O563" s="9">
        <v>19</v>
      </c>
      <c r="P563" s="9">
        <v>55</v>
      </c>
      <c r="Q563" s="20">
        <v>36.140866098199162</v>
      </c>
      <c r="R563" s="20">
        <v>47.578277630569559</v>
      </c>
      <c r="S563" s="20">
        <v>18.315926671382314</v>
      </c>
      <c r="T563" s="6">
        <v>13171.752456986298</v>
      </c>
      <c r="U563" s="6">
        <v>1449.0991939726023</v>
      </c>
      <c r="V563" s="6">
        <v>2309.3315670969855</v>
      </c>
      <c r="W563" s="6">
        <v>2540.4398590684932</v>
      </c>
      <c r="X563" s="6">
        <v>1233.4866903320549</v>
      </c>
      <c r="Y563" s="6">
        <v>8537.5935344613681</v>
      </c>
      <c r="Z563" s="6">
        <v>3216.5370827397255</v>
      </c>
      <c r="AA563" s="6">
        <v>903.98727498082167</v>
      </c>
      <c r="AB563" s="6">
        <v>1007.3759669260272</v>
      </c>
      <c r="AC563" s="6">
        <v>1476.5668678582972</v>
      </c>
      <c r="AD563" s="6">
        <v>921.24082534270315</v>
      </c>
      <c r="AE563" s="6">
        <v>449.83960840556347</v>
      </c>
      <c r="AF563" s="6">
        <v>2280.2530230400112</v>
      </c>
      <c r="AG563" s="6">
        <v>380.17915890410961</v>
      </c>
      <c r="AH563" s="6">
        <v>1434.3691888219175</v>
      </c>
      <c r="AI563" s="6">
        <v>2490.3302268493153</v>
      </c>
      <c r="AJ563" s="6">
        <v>1025.57291309589</v>
      </c>
      <c r="AK563" s="6">
        <v>1508.9021150644471</v>
      </c>
      <c r="AL563" s="6">
        <v>937.5057403383646</v>
      </c>
      <c r="AM563" s="6">
        <v>457.11372350748951</v>
      </c>
      <c r="AN563" s="6">
        <v>2426.9299087609315</v>
      </c>
      <c r="AO563" s="6">
        <v>25079.203463276706</v>
      </c>
      <c r="AP563" s="6">
        <v>11834.4269970144</v>
      </c>
      <c r="AQ563" s="6">
        <v>13244.776466262312</v>
      </c>
      <c r="AR563" s="6">
        <v>2696.7720656299125</v>
      </c>
      <c r="AS563" s="6">
        <v>1835.3827837381655</v>
      </c>
      <c r="AT563" s="6">
        <v>1826.7785739751855</v>
      </c>
      <c r="AU563" s="6">
        <v>1935.1162140589054</v>
      </c>
      <c r="AV563" s="6">
        <v>8294.0496374021695</v>
      </c>
      <c r="AW563" s="6">
        <v>4950.7268288601372</v>
      </c>
      <c r="AX563" s="27">
        <v>3.9663149589041087</v>
      </c>
      <c r="AY563" s="27">
        <v>4.398313904109588</v>
      </c>
      <c r="AZ563">
        <v>306</v>
      </c>
      <c r="BA563" s="9">
        <v>12</v>
      </c>
      <c r="BB563" s="4">
        <v>143</v>
      </c>
      <c r="BC563" s="9">
        <v>13</v>
      </c>
      <c r="BD563" s="9">
        <v>8</v>
      </c>
      <c r="BE563" s="4">
        <v>163</v>
      </c>
      <c r="BF563" s="9">
        <v>11</v>
      </c>
      <c r="BG563" s="9">
        <v>19</v>
      </c>
      <c r="BH563" s="24">
        <v>893.3455975276097</v>
      </c>
      <c r="BI563" s="24">
        <v>524.10686532636146</v>
      </c>
      <c r="BJ563" s="9">
        <v>18</v>
      </c>
      <c r="BK563" s="30">
        <v>35.549916164383568</v>
      </c>
      <c r="BL563" s="15">
        <v>4.3715077041095887</v>
      </c>
      <c r="BM563" s="15">
        <v>6556.6040772534907</v>
      </c>
      <c r="BN563" s="36">
        <v>106</v>
      </c>
      <c r="BO563" s="9">
        <v>0</v>
      </c>
      <c r="BP563" s="20">
        <v>2.0200665329498504</v>
      </c>
      <c r="BQ563" s="20">
        <v>124.95072137983314</v>
      </c>
    </row>
    <row r="564" spans="1:69" x14ac:dyDescent="0.25">
      <c r="A564" s="43">
        <v>40620</v>
      </c>
      <c r="B564" s="17">
        <v>2011</v>
      </c>
      <c r="C564" s="4">
        <v>3</v>
      </c>
      <c r="D564" s="4">
        <v>6</v>
      </c>
      <c r="E564" s="5">
        <v>0.59</v>
      </c>
      <c r="F564" s="5">
        <v>1</v>
      </c>
      <c r="G564" s="10">
        <v>0.62739726027397069</v>
      </c>
      <c r="H564" s="17">
        <v>153</v>
      </c>
      <c r="I564" s="9">
        <v>231</v>
      </c>
      <c r="J564" s="14">
        <v>1.5098039215686274</v>
      </c>
      <c r="K564" s="5">
        <v>0.51333333333333331</v>
      </c>
      <c r="L564" s="21">
        <v>92.78231413376308</v>
      </c>
      <c r="M564" s="9">
        <v>43</v>
      </c>
      <c r="N564" s="9">
        <v>49</v>
      </c>
      <c r="O564" s="9">
        <v>19</v>
      </c>
      <c r="P564" s="9">
        <v>64</v>
      </c>
      <c r="Q564" s="20">
        <v>34.412803311494933</v>
      </c>
      <c r="R564" s="20">
        <v>51.648449686286938</v>
      </c>
      <c r="S564" s="20">
        <v>16.320466620308217</v>
      </c>
      <c r="T564" s="6">
        <v>14195.694062465751</v>
      </c>
      <c r="U564" s="6">
        <v>1556.8074279452053</v>
      </c>
      <c r="V564" s="6">
        <v>2458.7815793621917</v>
      </c>
      <c r="W564" s="6">
        <v>2397.0737047561643</v>
      </c>
      <c r="X564" s="6">
        <v>1311.1156804734246</v>
      </c>
      <c r="Y564" s="6">
        <v>9585.5305258191765</v>
      </c>
      <c r="Z564" s="6">
        <v>3165.9779046575341</v>
      </c>
      <c r="AA564" s="6">
        <v>981.32054403945176</v>
      </c>
      <c r="AB564" s="6">
        <v>1044.5098636997259</v>
      </c>
      <c r="AC564" s="6">
        <v>1552.7858031174146</v>
      </c>
      <c r="AD564" s="6">
        <v>863.3033290077401</v>
      </c>
      <c r="AE564" s="6">
        <v>466.08335941893097</v>
      </c>
      <c r="AF564" s="6">
        <v>2309.6358208526262</v>
      </c>
      <c r="AG564" s="6">
        <v>404.92745654794521</v>
      </c>
      <c r="AH564" s="6">
        <v>1477.6080231452054</v>
      </c>
      <c r="AI564" s="6">
        <v>2569.7268752054788</v>
      </c>
      <c r="AJ564" s="6">
        <v>1100.2542809424656</v>
      </c>
      <c r="AK564" s="6">
        <v>1643.0231200578364</v>
      </c>
      <c r="AL564" s="6">
        <v>1010.9295183717092</v>
      </c>
      <c r="AM564" s="6">
        <v>488.3790958475285</v>
      </c>
      <c r="AN564" s="6">
        <v>2410.1849015640214</v>
      </c>
      <c r="AO564" s="6">
        <v>26496.826438648768</v>
      </c>
      <c r="AP564" s="6">
        <v>12191.475190412941</v>
      </c>
      <c r="AQ564" s="6">
        <v>14305.351248235824</v>
      </c>
      <c r="AR564" s="6">
        <v>2699.8784569523564</v>
      </c>
      <c r="AS564" s="6">
        <v>1861.0584840188667</v>
      </c>
      <c r="AT564" s="6">
        <v>1807.3442612887798</v>
      </c>
      <c r="AU564" s="6">
        <v>1947.5316243645543</v>
      </c>
      <c r="AV564" s="6">
        <v>8315.8128266245567</v>
      </c>
      <c r="AW564" s="6">
        <v>5989.5384216112707</v>
      </c>
      <c r="AX564" s="27">
        <v>3.9698888547945201</v>
      </c>
      <c r="AY564" s="27">
        <v>4.37618009589041</v>
      </c>
      <c r="AZ564">
        <v>328</v>
      </c>
      <c r="BA564" s="9">
        <v>12</v>
      </c>
      <c r="BB564" s="4">
        <v>153</v>
      </c>
      <c r="BC564" s="9">
        <v>11</v>
      </c>
      <c r="BD564" s="9">
        <v>9</v>
      </c>
      <c r="BE564" s="4">
        <v>175</v>
      </c>
      <c r="BF564" s="9">
        <v>12</v>
      </c>
      <c r="BG564" s="9">
        <v>21</v>
      </c>
      <c r="BH564" s="24">
        <v>806.13999537147447</v>
      </c>
      <c r="BI564" s="24">
        <v>543.49538411974186</v>
      </c>
      <c r="BJ564" s="9">
        <v>19</v>
      </c>
      <c r="BK564" s="30">
        <v>33.170317178082193</v>
      </c>
      <c r="BL564" s="15">
        <v>4.2760528405479441</v>
      </c>
      <c r="BM564" s="15">
        <v>6431.2093176974995</v>
      </c>
      <c r="BN564" s="36">
        <v>106</v>
      </c>
      <c r="BO564" s="9">
        <v>0</v>
      </c>
      <c r="BP564" s="20">
        <v>2.2243641190265944</v>
      </c>
      <c r="BQ564" s="20">
        <v>134.95614385128135</v>
      </c>
    </row>
    <row r="565" spans="1:69" x14ac:dyDescent="0.25">
      <c r="A565" s="43">
        <v>40619</v>
      </c>
      <c r="B565" s="17">
        <v>2011</v>
      </c>
      <c r="C565" s="4">
        <v>3</v>
      </c>
      <c r="D565" s="4">
        <v>5</v>
      </c>
      <c r="E565" s="5">
        <v>0.59</v>
      </c>
      <c r="F565" s="5">
        <v>0.82</v>
      </c>
      <c r="G565" s="10">
        <v>0.62465753424657344</v>
      </c>
      <c r="H565" s="17">
        <v>124</v>
      </c>
      <c r="I565" s="9">
        <v>206</v>
      </c>
      <c r="J565" s="14">
        <v>1.6612903225806452</v>
      </c>
      <c r="K565" s="5">
        <v>0.45777777777777778</v>
      </c>
      <c r="L565" s="21">
        <v>98.732245012814815</v>
      </c>
      <c r="M565" s="9">
        <v>37</v>
      </c>
      <c r="N565" s="9">
        <v>46</v>
      </c>
      <c r="O565" s="9">
        <v>18</v>
      </c>
      <c r="P565" s="9">
        <v>57</v>
      </c>
      <c r="Q565" s="20">
        <v>35.828877784452878</v>
      </c>
      <c r="R565" s="20">
        <v>46.184222261917803</v>
      </c>
      <c r="S565" s="20">
        <v>17.495988566171594</v>
      </c>
      <c r="T565" s="6">
        <v>12242.798381589037</v>
      </c>
      <c r="U565" s="6">
        <v>1237.4975192547943</v>
      </c>
      <c r="V565" s="6">
        <v>2167.6951952166569</v>
      </c>
      <c r="W565" s="6">
        <v>2338.7161973917805</v>
      </c>
      <c r="X565" s="6">
        <v>1029.3879648052603</v>
      </c>
      <c r="Y565" s="6">
        <v>7944.4965434301321</v>
      </c>
      <c r="Z565" s="6">
        <v>2973.7968561095886</v>
      </c>
      <c r="AA565" s="6">
        <v>831.31600071452044</v>
      </c>
      <c r="AB565" s="6">
        <v>997.27134827178077</v>
      </c>
      <c r="AC565" s="6">
        <v>1291.0820868433141</v>
      </c>
      <c r="AD565" s="6">
        <v>860.60480424441619</v>
      </c>
      <c r="AE565" s="6">
        <v>370.75375653400761</v>
      </c>
      <c r="AF565" s="6">
        <v>2279.9435574741524</v>
      </c>
      <c r="AG565" s="6">
        <v>385.43402327671242</v>
      </c>
      <c r="AH565" s="6">
        <v>1293.4115159671233</v>
      </c>
      <c r="AI565" s="6">
        <v>2216.3104070136983</v>
      </c>
      <c r="AJ565" s="6">
        <v>1017.5604806136987</v>
      </c>
      <c r="AK565" s="6">
        <v>1371.023679899404</v>
      </c>
      <c r="AL565" s="6">
        <v>969.00417651926</v>
      </c>
      <c r="AM565" s="6">
        <v>396.54569524437073</v>
      </c>
      <c r="AN565" s="6">
        <v>2176.1428752081988</v>
      </c>
      <c r="AO565" s="6">
        <v>23195.396532810952</v>
      </c>
      <c r="AP565" s="6">
        <v>10794.813556698471</v>
      </c>
      <c r="AQ565" s="6">
        <v>12400.582976112484</v>
      </c>
      <c r="AR565" s="6">
        <v>2647.3610210713955</v>
      </c>
      <c r="AS565" s="6">
        <v>1685.7169450261863</v>
      </c>
      <c r="AT565" s="6">
        <v>1717.530847999773</v>
      </c>
      <c r="AU565" s="6">
        <v>1827.6508963447573</v>
      </c>
      <c r="AV565" s="6">
        <v>7878.2597104421129</v>
      </c>
      <c r="AW565" s="6">
        <v>4522.3232656703676</v>
      </c>
      <c r="AX565" s="27">
        <v>3.9294899835616439</v>
      </c>
      <c r="AY565" s="27">
        <v>4.4151893424657525</v>
      </c>
      <c r="AZ565">
        <v>282</v>
      </c>
      <c r="BA565" s="9">
        <v>10</v>
      </c>
      <c r="BB565" s="4">
        <v>124</v>
      </c>
      <c r="BC565" s="9">
        <v>10</v>
      </c>
      <c r="BD565" s="9">
        <v>7</v>
      </c>
      <c r="BE565" s="4">
        <v>158</v>
      </c>
      <c r="BF565" s="9">
        <v>10</v>
      </c>
      <c r="BG565" s="9">
        <v>19</v>
      </c>
      <c r="BH565" s="24">
        <v>758.940234484136</v>
      </c>
      <c r="BI565" s="24">
        <v>462.97961253816709</v>
      </c>
      <c r="BJ565" s="9">
        <v>16</v>
      </c>
      <c r="BK565" s="30">
        <v>35.320106356164381</v>
      </c>
      <c r="BL565" s="15">
        <v>4.3928835813698619</v>
      </c>
      <c r="BM565" s="15">
        <v>6286.2139950125738</v>
      </c>
      <c r="BN565" s="36">
        <v>106</v>
      </c>
      <c r="BO565" s="9">
        <v>1</v>
      </c>
      <c r="BP565" s="20">
        <v>1.9726631937682995</v>
      </c>
      <c r="BQ565" s="20">
        <v>116.98663185011777</v>
      </c>
    </row>
    <row r="566" spans="1:69" x14ac:dyDescent="0.25">
      <c r="A566" s="43">
        <v>40618</v>
      </c>
      <c r="B566" s="17">
        <v>2011</v>
      </c>
      <c r="C566" s="4">
        <v>3</v>
      </c>
      <c r="D566" s="4">
        <v>4</v>
      </c>
      <c r="E566" s="5">
        <v>0.59</v>
      </c>
      <c r="F566" s="5">
        <v>0.76</v>
      </c>
      <c r="G566" s="10">
        <v>0.62191780821917619</v>
      </c>
      <c r="H566" s="17">
        <v>113</v>
      </c>
      <c r="I566" s="9">
        <v>178</v>
      </c>
      <c r="J566" s="14">
        <v>1.5752212389380531</v>
      </c>
      <c r="K566" s="5">
        <v>0.39555555555555555</v>
      </c>
      <c r="L566" s="21">
        <v>100.01963586800822</v>
      </c>
      <c r="M566" s="9">
        <v>33</v>
      </c>
      <c r="N566" s="9">
        <v>40</v>
      </c>
      <c r="O566" s="9">
        <v>16</v>
      </c>
      <c r="P566" s="9">
        <v>46</v>
      </c>
      <c r="Q566" s="20">
        <v>36.700526201538743</v>
      </c>
      <c r="R566" s="20">
        <v>48.005714584109583</v>
      </c>
      <c r="S566" s="20">
        <v>18.64002273963073</v>
      </c>
      <c r="T566" s="6">
        <v>11302.218853084929</v>
      </c>
      <c r="U566" s="6">
        <v>1241.7618963616435</v>
      </c>
      <c r="V566" s="6">
        <v>1966.8520098921203</v>
      </c>
      <c r="W566" s="6">
        <v>2481.9277392000004</v>
      </c>
      <c r="X566" s="6">
        <v>917.46635413532056</v>
      </c>
      <c r="Y566" s="6">
        <v>7177.7346462191326</v>
      </c>
      <c r="Z566" s="6">
        <v>2679.1384127123283</v>
      </c>
      <c r="AA566" s="6">
        <v>768.09143334575333</v>
      </c>
      <c r="AB566" s="6">
        <v>857.44104602301366</v>
      </c>
      <c r="AC566" s="6">
        <v>1191.9503299775765</v>
      </c>
      <c r="AD566" s="6">
        <v>880.17815389555653</v>
      </c>
      <c r="AE566" s="6">
        <v>343.98653412278446</v>
      </c>
      <c r="AF566" s="6">
        <v>1888.5558740851777</v>
      </c>
      <c r="AG566" s="6">
        <v>306.94470983013701</v>
      </c>
      <c r="AH566" s="6">
        <v>1199.9101215561645</v>
      </c>
      <c r="AI566" s="6">
        <v>1916.9823676164383</v>
      </c>
      <c r="AJ566" s="6">
        <v>911.55650419726021</v>
      </c>
      <c r="AK566" s="6">
        <v>1200.9868695042996</v>
      </c>
      <c r="AL566" s="6">
        <v>1012.3507071626108</v>
      </c>
      <c r="AM566" s="6">
        <v>346.75483939411026</v>
      </c>
      <c r="AN566" s="6">
        <v>1775.3012871389797</v>
      </c>
      <c r="AO566" s="6">
        <v>21184.045344727663</v>
      </c>
      <c r="AP566" s="6">
        <v>10342.453537284378</v>
      </c>
      <c r="AQ566" s="6">
        <v>10841.59180744329</v>
      </c>
      <c r="AR566" s="6">
        <v>2621.3553001822293</v>
      </c>
      <c r="AS566" s="6">
        <v>1603.2508580927172</v>
      </c>
      <c r="AT566" s="6">
        <v>1675.2189305560105</v>
      </c>
      <c r="AU566" s="6">
        <v>1799.1409169774938</v>
      </c>
      <c r="AV566" s="6">
        <v>7698.9660058084501</v>
      </c>
      <c r="AW566" s="6">
        <v>3142.6258016348347</v>
      </c>
      <c r="AX566" s="27">
        <v>4.0369893698630124</v>
      </c>
      <c r="AY566" s="27">
        <v>4.563364691780821</v>
      </c>
      <c r="AZ566">
        <v>248</v>
      </c>
      <c r="BA566" s="9">
        <v>9</v>
      </c>
      <c r="BB566" s="4">
        <v>113</v>
      </c>
      <c r="BC566" s="9">
        <v>9</v>
      </c>
      <c r="BD566" s="9">
        <v>7</v>
      </c>
      <c r="BE566" s="4">
        <v>135</v>
      </c>
      <c r="BF566" s="9">
        <v>9</v>
      </c>
      <c r="BG566" s="9">
        <v>15</v>
      </c>
      <c r="BH566" s="24">
        <v>759.82245709415088</v>
      </c>
      <c r="BI566" s="24">
        <v>429.5315587548298</v>
      </c>
      <c r="BJ566" s="9">
        <v>12</v>
      </c>
      <c r="BK566" s="30">
        <v>34.949678054794525</v>
      </c>
      <c r="BL566" s="15">
        <v>4.5400313249315065</v>
      </c>
      <c r="BM566" s="15">
        <v>6471.5408404039517</v>
      </c>
      <c r="BN566" s="36">
        <v>106</v>
      </c>
      <c r="BO566" s="9">
        <v>0</v>
      </c>
      <c r="BP566" s="20">
        <v>1.67527209899622</v>
      </c>
      <c r="BQ566" s="20">
        <v>102.27916799474802</v>
      </c>
    </row>
    <row r="567" spans="1:69" x14ac:dyDescent="0.25">
      <c r="A567" s="43">
        <v>40617</v>
      </c>
      <c r="B567" s="17">
        <v>2011</v>
      </c>
      <c r="C567" s="4">
        <v>3</v>
      </c>
      <c r="D567" s="4">
        <v>3</v>
      </c>
      <c r="E567" s="5">
        <v>0.59</v>
      </c>
      <c r="F567" s="5">
        <v>0.6</v>
      </c>
      <c r="G567" s="10">
        <v>0.61917808219177894</v>
      </c>
      <c r="H567" s="17">
        <v>88</v>
      </c>
      <c r="I567" s="9">
        <v>135</v>
      </c>
      <c r="J567" s="14">
        <v>1.5340909090909092</v>
      </c>
      <c r="K567" s="5">
        <v>0.3</v>
      </c>
      <c r="L567" s="21">
        <v>94.011911372353651</v>
      </c>
      <c r="M567" s="9">
        <v>24</v>
      </c>
      <c r="N567" s="9">
        <v>31</v>
      </c>
      <c r="O567" s="9">
        <v>12</v>
      </c>
      <c r="P567" s="9">
        <v>35</v>
      </c>
      <c r="Q567" s="20">
        <v>36.165522351183057</v>
      </c>
      <c r="R567" s="20">
        <v>50.114955205479447</v>
      </c>
      <c r="S567" s="20">
        <v>18.705195809471618</v>
      </c>
      <c r="T567" s="6">
        <v>8273.0482007671217</v>
      </c>
      <c r="U567" s="6">
        <v>981.15699090410942</v>
      </c>
      <c r="V567" s="6">
        <v>1461.7543022255343</v>
      </c>
      <c r="W567" s="6">
        <v>2450.2838851726024</v>
      </c>
      <c r="X567" s="6">
        <v>728.13575959495881</v>
      </c>
      <c r="Y567" s="6">
        <v>4614.0312446781363</v>
      </c>
      <c r="Z567" s="6">
        <v>1989.1037293150682</v>
      </c>
      <c r="AA567" s="6">
        <v>601.37946246575336</v>
      </c>
      <c r="AB567" s="6">
        <v>654.68185333150666</v>
      </c>
      <c r="AC567" s="6">
        <v>898.35420278383413</v>
      </c>
      <c r="AD567" s="6">
        <v>928.2572714138048</v>
      </c>
      <c r="AE567" s="6">
        <v>274.08629083945993</v>
      </c>
      <c r="AF567" s="6">
        <v>1144.4672800752292</v>
      </c>
      <c r="AG567" s="6">
        <v>233.04305835616438</v>
      </c>
      <c r="AH567" s="6">
        <v>875.64885041095886</v>
      </c>
      <c r="AI567" s="6">
        <v>1485.2296257534247</v>
      </c>
      <c r="AJ567" s="6">
        <v>682.64247057534237</v>
      </c>
      <c r="AK567" s="6">
        <v>983.86664372215137</v>
      </c>
      <c r="AL567" s="6">
        <v>925.89473652501488</v>
      </c>
      <c r="AM567" s="6">
        <v>275.77490739439105</v>
      </c>
      <c r="AN567" s="6">
        <v>1091.0277174543332</v>
      </c>
      <c r="AO567" s="6">
        <v>15775.934241879449</v>
      </c>
      <c r="AP567" s="6">
        <v>8926.4079996717519</v>
      </c>
      <c r="AQ567" s="6">
        <v>6849.5262422076994</v>
      </c>
      <c r="AR567" s="6">
        <v>2571.8240334553893</v>
      </c>
      <c r="AS567" s="6">
        <v>1417.8405355125622</v>
      </c>
      <c r="AT567" s="6">
        <v>1587.3487090956282</v>
      </c>
      <c r="AU567" s="6">
        <v>1680.6356557877762</v>
      </c>
      <c r="AV567" s="6">
        <v>7257.6489338513557</v>
      </c>
      <c r="AW567" s="6">
        <v>-408.12269164365807</v>
      </c>
      <c r="AX567" s="27">
        <v>4.096506575342465</v>
      </c>
      <c r="AY567" s="27">
        <v>4.5674234794520547</v>
      </c>
      <c r="AZ567">
        <v>190</v>
      </c>
      <c r="BA567" s="9">
        <v>7</v>
      </c>
      <c r="BB567" s="4">
        <v>88</v>
      </c>
      <c r="BC567" s="9">
        <v>8</v>
      </c>
      <c r="BD567" s="9">
        <v>5</v>
      </c>
      <c r="BE567" s="4">
        <v>102</v>
      </c>
      <c r="BF567" s="9">
        <v>7</v>
      </c>
      <c r="BG567" s="9">
        <v>10</v>
      </c>
      <c r="BH567" s="24">
        <v>685.48024216943452</v>
      </c>
      <c r="BI567" s="24">
        <v>350.11629417284985</v>
      </c>
      <c r="BJ567" s="9">
        <v>10</v>
      </c>
      <c r="BK567" s="30">
        <v>34.715431589041096</v>
      </c>
      <c r="BL567" s="15">
        <v>4.2756342443835607</v>
      </c>
      <c r="BM567" s="15">
        <v>6361.8951198757331</v>
      </c>
      <c r="BN567" s="36">
        <v>106</v>
      </c>
      <c r="BO567" s="9">
        <v>0</v>
      </c>
      <c r="BP567" s="20">
        <v>1.07664872072608</v>
      </c>
      <c r="BQ567" s="20">
        <v>64.618172096299048</v>
      </c>
    </row>
    <row r="568" spans="1:69" x14ac:dyDescent="0.25">
      <c r="A568" s="43">
        <v>40616</v>
      </c>
      <c r="B568" s="17">
        <v>2011</v>
      </c>
      <c r="C568" s="4">
        <v>3</v>
      </c>
      <c r="D568" s="4">
        <v>2</v>
      </c>
      <c r="E568" s="5">
        <v>0.59</v>
      </c>
      <c r="F568" s="5">
        <v>0.6</v>
      </c>
      <c r="G568" s="10">
        <v>0.6164383561643817</v>
      </c>
      <c r="H568" s="17">
        <v>86</v>
      </c>
      <c r="I568" s="9">
        <v>143</v>
      </c>
      <c r="J568" s="14">
        <v>1.6627906976744187</v>
      </c>
      <c r="K568" s="5">
        <v>0.31777777777777777</v>
      </c>
      <c r="L568" s="21">
        <v>97.297266517999347</v>
      </c>
      <c r="M568" s="9">
        <v>27</v>
      </c>
      <c r="N568" s="9">
        <v>31</v>
      </c>
      <c r="O568" s="9">
        <v>12</v>
      </c>
      <c r="P568" s="9">
        <v>38</v>
      </c>
      <c r="Q568" s="20">
        <v>34.908562871988664</v>
      </c>
      <c r="R568" s="20">
        <v>50.551479452054785</v>
      </c>
      <c r="S568" s="20">
        <v>17.132440074981975</v>
      </c>
      <c r="T568" s="6">
        <v>8367.564920547944</v>
      </c>
      <c r="U568" s="6">
        <v>984.82169589041098</v>
      </c>
      <c r="V568" s="6">
        <v>1587.7940236273973</v>
      </c>
      <c r="W568" s="6">
        <v>2530.3462668493157</v>
      </c>
      <c r="X568" s="6">
        <v>785.21698612602734</v>
      </c>
      <c r="Y568" s="6">
        <v>4449.0293398356143</v>
      </c>
      <c r="Z568" s="6">
        <v>2024.6966465753426</v>
      </c>
      <c r="AA568" s="6">
        <v>606.61775342465739</v>
      </c>
      <c r="AB568" s="6">
        <v>651.03272284931506</v>
      </c>
      <c r="AC568" s="6">
        <v>885.39080237882388</v>
      </c>
      <c r="AD568" s="6">
        <v>913.08562661085705</v>
      </c>
      <c r="AE568" s="6">
        <v>278.83730731903682</v>
      </c>
      <c r="AF568" s="6">
        <v>1205.0333865405973</v>
      </c>
      <c r="AG568" s="6">
        <v>260.16211356164382</v>
      </c>
      <c r="AH568" s="6">
        <v>932.12493150684941</v>
      </c>
      <c r="AI568" s="6">
        <v>1619.0985965753423</v>
      </c>
      <c r="AJ568" s="6">
        <v>723.01802958904102</v>
      </c>
      <c r="AK568" s="6">
        <v>979.03367710558337</v>
      </c>
      <c r="AL568" s="6">
        <v>975.0394510148484</v>
      </c>
      <c r="AM568" s="6">
        <v>274.05375233384143</v>
      </c>
      <c r="AN568" s="6">
        <v>1306.2767907786035</v>
      </c>
      <c r="AO568" s="6">
        <v>16169.137410520547</v>
      </c>
      <c r="AP568" s="6">
        <v>9208.7978933657305</v>
      </c>
      <c r="AQ568" s="6">
        <v>6960.3395171548154</v>
      </c>
      <c r="AR568" s="6">
        <v>2570.1987517438524</v>
      </c>
      <c r="AS568" s="6">
        <v>1428.0512648050485</v>
      </c>
      <c r="AT568" s="6">
        <v>1600.2169160672529</v>
      </c>
      <c r="AU568" s="6">
        <v>1670.9136768859146</v>
      </c>
      <c r="AV568" s="6">
        <v>7269.3806095020682</v>
      </c>
      <c r="AW568" s="6">
        <v>-309.04109234725183</v>
      </c>
      <c r="AX568" s="27">
        <v>4.1040608219178072</v>
      </c>
      <c r="AY568" s="27">
        <v>4.4448599315068487</v>
      </c>
      <c r="AZ568">
        <v>194</v>
      </c>
      <c r="BA568" s="9">
        <v>7</v>
      </c>
      <c r="BB568" s="4">
        <v>86</v>
      </c>
      <c r="BC568" s="9">
        <v>7</v>
      </c>
      <c r="BD568" s="9">
        <v>5</v>
      </c>
      <c r="BE568" s="4">
        <v>108</v>
      </c>
      <c r="BF568" s="9">
        <v>8</v>
      </c>
      <c r="BG568" s="9">
        <v>12</v>
      </c>
      <c r="BH568" s="24">
        <v>684.18938743294052</v>
      </c>
      <c r="BI568" s="24">
        <v>384.68772894605877</v>
      </c>
      <c r="BJ568" s="9">
        <v>10</v>
      </c>
      <c r="BK568" s="30">
        <v>35.401078424657534</v>
      </c>
      <c r="BL568" s="15">
        <v>4.1628676986301363</v>
      </c>
      <c r="BM568" s="15">
        <v>6474.6303458701041</v>
      </c>
      <c r="BN568" s="36">
        <v>106</v>
      </c>
      <c r="BO568" s="9">
        <v>0</v>
      </c>
      <c r="BP568" s="20">
        <v>1.0750172821209052</v>
      </c>
      <c r="BQ568" s="20">
        <v>65.663580350517122</v>
      </c>
    </row>
    <row r="569" spans="1:69" x14ac:dyDescent="0.25">
      <c r="A569" s="43">
        <v>40615</v>
      </c>
      <c r="B569" s="17">
        <v>2011</v>
      </c>
      <c r="C569" s="4">
        <v>3</v>
      </c>
      <c r="D569" s="4">
        <v>1</v>
      </c>
      <c r="E569" s="5">
        <v>0.59</v>
      </c>
      <c r="F569" s="5">
        <v>0.64</v>
      </c>
      <c r="G569" s="10">
        <v>0.61369863013698445</v>
      </c>
      <c r="H569" s="17">
        <v>94</v>
      </c>
      <c r="I569" s="9">
        <v>149</v>
      </c>
      <c r="J569" s="14">
        <v>1.5851063829787233</v>
      </c>
      <c r="K569" s="5">
        <v>0.33111111111111113</v>
      </c>
      <c r="L569" s="21">
        <v>93.568860028679666</v>
      </c>
      <c r="M569" s="9">
        <v>26</v>
      </c>
      <c r="N569" s="9">
        <v>33</v>
      </c>
      <c r="O569" s="9">
        <v>13</v>
      </c>
      <c r="P569" s="9">
        <v>41</v>
      </c>
      <c r="Q569" s="20">
        <v>36.694757709774777</v>
      </c>
      <c r="R569" s="20">
        <v>50.851905167038986</v>
      </c>
      <c r="S569" s="20">
        <v>16.509142275816902</v>
      </c>
      <c r="T569" s="6">
        <v>8795.4728426958882</v>
      </c>
      <c r="U569" s="6">
        <v>969.38605834520536</v>
      </c>
      <c r="V569" s="6">
        <v>1606.2652300189811</v>
      </c>
      <c r="W569" s="6">
        <v>2501.1311316164388</v>
      </c>
      <c r="X569" s="6">
        <v>781.58202918154529</v>
      </c>
      <c r="Y569" s="6">
        <v>4875.8805102241295</v>
      </c>
      <c r="Z569" s="6">
        <v>2164.9907048767118</v>
      </c>
      <c r="AA569" s="6">
        <v>661.07476717150678</v>
      </c>
      <c r="AB569" s="6">
        <v>676.87483330849295</v>
      </c>
      <c r="AC569" s="6">
        <v>989.98756455304942</v>
      </c>
      <c r="AD569" s="6">
        <v>864.0649224082581</v>
      </c>
      <c r="AE569" s="6">
        <v>296.83755089768931</v>
      </c>
      <c r="AF569" s="6">
        <v>1352.0502674977147</v>
      </c>
      <c r="AG569" s="6">
        <v>260.42331688767121</v>
      </c>
      <c r="AH569" s="6">
        <v>933.2815794849314</v>
      </c>
      <c r="AI569" s="6">
        <v>1723.2661539726025</v>
      </c>
      <c r="AJ569" s="6">
        <v>737.15323055342458</v>
      </c>
      <c r="AK569" s="6">
        <v>980.44440218206262</v>
      </c>
      <c r="AL569" s="6">
        <v>971.88615713264403</v>
      </c>
      <c r="AM569" s="6">
        <v>316.58895485901127</v>
      </c>
      <c r="AN569" s="6">
        <v>1385.2047667249119</v>
      </c>
      <c r="AO569" s="6">
        <v>16921.923487296437</v>
      </c>
      <c r="AP569" s="6">
        <v>9308.7879428496799</v>
      </c>
      <c r="AQ569" s="6">
        <v>7613.1355444467554</v>
      </c>
      <c r="AR569" s="6">
        <v>2586.8683707789387</v>
      </c>
      <c r="AS569" s="6">
        <v>1464.9718041014139</v>
      </c>
      <c r="AT569" s="6">
        <v>1631.5936707662563</v>
      </c>
      <c r="AU569" s="6">
        <v>1699.8042250063072</v>
      </c>
      <c r="AV569" s="6">
        <v>7383.2380706529157</v>
      </c>
      <c r="AW569" s="6">
        <v>229.89747379384153</v>
      </c>
      <c r="AX569" s="27">
        <v>4.047681567123286</v>
      </c>
      <c r="AY569" s="27">
        <v>4.5013177534246571</v>
      </c>
      <c r="AZ569">
        <v>207</v>
      </c>
      <c r="BA569" s="9">
        <v>8</v>
      </c>
      <c r="BB569" s="4">
        <v>94</v>
      </c>
      <c r="BC569" s="9">
        <v>8</v>
      </c>
      <c r="BD569" s="9">
        <v>5</v>
      </c>
      <c r="BE569" s="4">
        <v>113</v>
      </c>
      <c r="BF569" s="9">
        <v>8</v>
      </c>
      <c r="BG569" s="9">
        <v>13</v>
      </c>
      <c r="BH569" s="24">
        <v>676.13530936830364</v>
      </c>
      <c r="BI569" s="24">
        <v>399.7229273897251</v>
      </c>
      <c r="BJ569" s="9">
        <v>10</v>
      </c>
      <c r="BK569" s="30">
        <v>34.246765479452051</v>
      </c>
      <c r="BL569" s="15">
        <v>4.4702801884931498</v>
      </c>
      <c r="BM569" s="15">
        <v>6406.5769077804916</v>
      </c>
      <c r="BN569" s="36">
        <v>106</v>
      </c>
      <c r="BO569" s="9">
        <v>0</v>
      </c>
      <c r="BP569" s="20">
        <v>1.1883312499067877</v>
      </c>
      <c r="BQ569" s="20">
        <v>71.822033438176931</v>
      </c>
    </row>
    <row r="570" spans="1:69" x14ac:dyDescent="0.25">
      <c r="A570" s="43">
        <v>40614</v>
      </c>
      <c r="B570" s="17">
        <v>2011</v>
      </c>
      <c r="C570" s="4">
        <v>3</v>
      </c>
      <c r="D570" s="4">
        <v>7</v>
      </c>
      <c r="E570" s="5">
        <v>0.59</v>
      </c>
      <c r="F570" s="5">
        <v>0.95</v>
      </c>
      <c r="G570" s="10">
        <v>0.6109589041095872</v>
      </c>
      <c r="H570" s="17">
        <v>134</v>
      </c>
      <c r="I570" s="9">
        <v>222</v>
      </c>
      <c r="J570" s="14">
        <v>1.6567164179104477</v>
      </c>
      <c r="K570" s="5">
        <v>0.49333333333333335</v>
      </c>
      <c r="L570" s="21">
        <v>102.73918931506849</v>
      </c>
      <c r="M570" s="9">
        <v>38</v>
      </c>
      <c r="N570" s="9">
        <v>51</v>
      </c>
      <c r="O570" s="9">
        <v>20</v>
      </c>
      <c r="P570" s="9">
        <v>58</v>
      </c>
      <c r="Q570" s="20">
        <v>35.524345281822377</v>
      </c>
      <c r="R570" s="20">
        <v>48.018581023561637</v>
      </c>
      <c r="S570" s="20">
        <v>18.663893748663199</v>
      </c>
      <c r="T570" s="6">
        <v>13767.051368219178</v>
      </c>
      <c r="U570" s="6">
        <v>1540.8647760821914</v>
      </c>
      <c r="V570" s="6">
        <v>2480.523231617753</v>
      </c>
      <c r="W570" s="6">
        <v>2459.7766911452054</v>
      </c>
      <c r="X570" s="6">
        <v>1202.3530690033972</v>
      </c>
      <c r="Y570" s="6">
        <v>9165.2631525350134</v>
      </c>
      <c r="Z570" s="6">
        <v>3161.6667300821914</v>
      </c>
      <c r="AA570" s="6">
        <v>960.37162047123275</v>
      </c>
      <c r="AB570" s="6">
        <v>1082.5058374224654</v>
      </c>
      <c r="AC570" s="6">
        <v>1453.3962862305109</v>
      </c>
      <c r="AD570" s="6">
        <v>847.11458033824726</v>
      </c>
      <c r="AE570" s="6">
        <v>426.48542285345468</v>
      </c>
      <c r="AF570" s="6">
        <v>2477.5478985536774</v>
      </c>
      <c r="AG570" s="6">
        <v>381.66942249863018</v>
      </c>
      <c r="AH570" s="6">
        <v>1483.0125501369864</v>
      </c>
      <c r="AI570" s="6">
        <v>2393.0397064109588</v>
      </c>
      <c r="AJ570" s="6">
        <v>1037.0594367123285</v>
      </c>
      <c r="AK570" s="6">
        <v>1603.6248059906907</v>
      </c>
      <c r="AL570" s="6">
        <v>930.99145167461245</v>
      </c>
      <c r="AM570" s="6">
        <v>454.44931079353591</v>
      </c>
      <c r="AN570" s="6">
        <v>2305.7155473000648</v>
      </c>
      <c r="AO570" s="6">
        <v>25807.241448036162</v>
      </c>
      <c r="AP570" s="6">
        <v>11858.714849647407</v>
      </c>
      <c r="AQ570" s="6">
        <v>13948.526598388755</v>
      </c>
      <c r="AR570" s="6">
        <v>2671.0748125660734</v>
      </c>
      <c r="AS570" s="6">
        <v>1805.0045817631574</v>
      </c>
      <c r="AT570" s="6">
        <v>1826.0651161492733</v>
      </c>
      <c r="AU570" s="6">
        <v>1907.4144796714399</v>
      </c>
      <c r="AV570" s="6">
        <v>8209.5589901499443</v>
      </c>
      <c r="AW570" s="6">
        <v>5738.9676082388105</v>
      </c>
      <c r="AX570" s="27">
        <v>3.8075300383561639</v>
      </c>
      <c r="AY570" s="27">
        <v>4.5839619863013699</v>
      </c>
      <c r="AZ570">
        <v>301</v>
      </c>
      <c r="BA570" s="9">
        <v>11</v>
      </c>
      <c r="BB570" s="4">
        <v>134</v>
      </c>
      <c r="BC570" s="9">
        <v>11</v>
      </c>
      <c r="BD570" s="9">
        <v>8</v>
      </c>
      <c r="BE570" s="4">
        <v>167</v>
      </c>
      <c r="BF570" s="9">
        <v>12</v>
      </c>
      <c r="BG570" s="9">
        <v>20</v>
      </c>
      <c r="BH570" s="24">
        <v>870.97318539970718</v>
      </c>
      <c r="BI570" s="24">
        <v>522.53821114677123</v>
      </c>
      <c r="BJ570" s="9">
        <v>15</v>
      </c>
      <c r="BK570" s="30">
        <v>34.387231410958904</v>
      </c>
      <c r="BL570" s="15">
        <v>4.3618461578082179</v>
      </c>
      <c r="BM570" s="15">
        <v>6374.7425732109241</v>
      </c>
      <c r="BN570" s="36">
        <v>106</v>
      </c>
      <c r="BO570" s="9">
        <v>1</v>
      </c>
      <c r="BP570" s="20">
        <v>2.1880925289447344</v>
      </c>
      <c r="BQ570" s="20">
        <v>131.58987356970525</v>
      </c>
    </row>
    <row r="571" spans="1:69" x14ac:dyDescent="0.25">
      <c r="A571" s="43">
        <v>40613</v>
      </c>
      <c r="B571" s="17">
        <v>2011</v>
      </c>
      <c r="C571" s="4">
        <v>3</v>
      </c>
      <c r="D571" s="4">
        <v>6</v>
      </c>
      <c r="E571" s="5">
        <v>0.59</v>
      </c>
      <c r="F571" s="5">
        <v>1</v>
      </c>
      <c r="G571" s="10">
        <v>0.60821917808218995</v>
      </c>
      <c r="H571" s="17">
        <v>142</v>
      </c>
      <c r="I571" s="9">
        <v>253</v>
      </c>
      <c r="J571" s="14">
        <v>1.7816901408450705</v>
      </c>
      <c r="K571" s="5">
        <v>0.56222222222222218</v>
      </c>
      <c r="L571" s="21">
        <v>103.87319754582286</v>
      </c>
      <c r="M571" s="9">
        <v>44</v>
      </c>
      <c r="N571" s="9">
        <v>54</v>
      </c>
      <c r="O571" s="9">
        <v>22</v>
      </c>
      <c r="P571" s="9">
        <v>66</v>
      </c>
      <c r="Q571" s="20">
        <v>35.911503248532291</v>
      </c>
      <c r="R571" s="20">
        <v>47.987999921095891</v>
      </c>
      <c r="S571" s="20">
        <v>17.248072877260274</v>
      </c>
      <c r="T571" s="6">
        <v>14749.994051506847</v>
      </c>
      <c r="U571" s="6">
        <v>1639.1344761643832</v>
      </c>
      <c r="V571" s="6">
        <v>2426.4591641950683</v>
      </c>
      <c r="W571" s="6">
        <v>2471.8437421150688</v>
      </c>
      <c r="X571" s="6">
        <v>1277.0764774224656</v>
      </c>
      <c r="Y571" s="6">
        <v>10213.749143938627</v>
      </c>
      <c r="Z571" s="6">
        <v>3519.3273183561646</v>
      </c>
      <c r="AA571" s="6">
        <v>1055.7359982641096</v>
      </c>
      <c r="AB571" s="6">
        <v>1138.372809899178</v>
      </c>
      <c r="AC571" s="6">
        <v>1601.101566495779</v>
      </c>
      <c r="AD571" s="6">
        <v>904.98701243431378</v>
      </c>
      <c r="AE571" s="6">
        <v>449.40713677051571</v>
      </c>
      <c r="AF571" s="6">
        <v>2757.9404108188442</v>
      </c>
      <c r="AG571" s="6">
        <v>452.63016986301369</v>
      </c>
      <c r="AH571" s="6">
        <v>1622.364937117808</v>
      </c>
      <c r="AI571" s="6">
        <v>2682.3298166575341</v>
      </c>
      <c r="AJ571" s="6">
        <v>1191.6991708931507</v>
      </c>
      <c r="AK571" s="6">
        <v>1626.8685023895891</v>
      </c>
      <c r="AL571" s="6">
        <v>923.01318594454949</v>
      </c>
      <c r="AM571" s="6">
        <v>500.92966303148773</v>
      </c>
      <c r="AN571" s="6">
        <v>2898.212743165881</v>
      </c>
      <c r="AO571" s="6">
        <v>28051.588748722184</v>
      </c>
      <c r="AP571" s="6">
        <v>12181.686450798838</v>
      </c>
      <c r="AQ571" s="6">
        <v>15869.902297923352</v>
      </c>
      <c r="AR571" s="6">
        <v>2683.2809017154818</v>
      </c>
      <c r="AS571" s="6">
        <v>1916.8201162828032</v>
      </c>
      <c r="AT571" s="6">
        <v>1798.8543306548775</v>
      </c>
      <c r="AU571" s="6">
        <v>1952.0806853163117</v>
      </c>
      <c r="AV571" s="6">
        <v>8351.0360339694744</v>
      </c>
      <c r="AW571" s="6">
        <v>7518.8662639538725</v>
      </c>
      <c r="AX571" s="27">
        <v>4.106738893150685</v>
      </c>
      <c r="AY571" s="27">
        <v>4.3915758630136992</v>
      </c>
      <c r="AZ571">
        <v>328</v>
      </c>
      <c r="BA571" s="9">
        <v>12</v>
      </c>
      <c r="BB571" s="4">
        <v>142</v>
      </c>
      <c r="BC571" s="9">
        <v>11</v>
      </c>
      <c r="BD571" s="9">
        <v>7</v>
      </c>
      <c r="BE571" s="4">
        <v>186</v>
      </c>
      <c r="BF571" s="9">
        <v>11</v>
      </c>
      <c r="BG571" s="9">
        <v>23</v>
      </c>
      <c r="BH571" s="24">
        <v>782.79456976892141</v>
      </c>
      <c r="BI571" s="24">
        <v>540.25190502054124</v>
      </c>
      <c r="BJ571" s="9">
        <v>18</v>
      </c>
      <c r="BK571" s="30">
        <v>33.70969920547946</v>
      </c>
      <c r="BL571" s="15">
        <v>4.3270527254794509</v>
      </c>
      <c r="BM571" s="15">
        <v>6446.4686618663172</v>
      </c>
      <c r="BN571" s="36">
        <v>106</v>
      </c>
      <c r="BO571" s="9">
        <v>0</v>
      </c>
      <c r="BP571" s="20">
        <v>2.4617977888887861</v>
      </c>
      <c r="BQ571" s="20">
        <v>149.71605941437124</v>
      </c>
    </row>
    <row r="572" spans="1:69" x14ac:dyDescent="0.25">
      <c r="A572" s="43">
        <v>40612</v>
      </c>
      <c r="B572" s="17">
        <v>2011</v>
      </c>
      <c r="C572" s="4">
        <v>3</v>
      </c>
      <c r="D572" s="4">
        <v>5</v>
      </c>
      <c r="E572" s="5">
        <v>0.59</v>
      </c>
      <c r="F572" s="5">
        <v>0.82</v>
      </c>
      <c r="G572" s="10">
        <v>0.6054794520547927</v>
      </c>
      <c r="H572" s="17">
        <v>117</v>
      </c>
      <c r="I572" s="9">
        <v>202</v>
      </c>
      <c r="J572" s="14">
        <v>1.7264957264957266</v>
      </c>
      <c r="K572" s="5">
        <v>0.44888888888888889</v>
      </c>
      <c r="L572" s="21">
        <v>99.022804141903748</v>
      </c>
      <c r="M572" s="9">
        <v>37</v>
      </c>
      <c r="N572" s="9">
        <v>44</v>
      </c>
      <c r="O572" s="9">
        <v>17</v>
      </c>
      <c r="P572" s="9">
        <v>55</v>
      </c>
      <c r="Q572" s="20">
        <v>37.51135722915609</v>
      </c>
      <c r="R572" s="20">
        <v>48.822438812054784</v>
      </c>
      <c r="S572" s="20">
        <v>16.454593950366121</v>
      </c>
      <c r="T572" s="6">
        <v>11585.668084602739</v>
      </c>
      <c r="U572" s="6">
        <v>1305.0327518301367</v>
      </c>
      <c r="V572" s="6">
        <v>1977.3134275131613</v>
      </c>
      <c r="W572" s="6">
        <v>2547.0397452821917</v>
      </c>
      <c r="X572" s="6">
        <v>1043.0659914892274</v>
      </c>
      <c r="Y572" s="6">
        <v>7323.2816721482959</v>
      </c>
      <c r="Z572" s="6">
        <v>3038.4199355616433</v>
      </c>
      <c r="AA572" s="6">
        <v>829.98145980493132</v>
      </c>
      <c r="AB572" s="6">
        <v>905.00266727013673</v>
      </c>
      <c r="AC572" s="6">
        <v>1205.1202198384981</v>
      </c>
      <c r="AD572" s="6">
        <v>913.86700593976082</v>
      </c>
      <c r="AE572" s="6">
        <v>373.09988131486136</v>
      </c>
      <c r="AF572" s="6">
        <v>2281.3169555435911</v>
      </c>
      <c r="AG572" s="6">
        <v>363.20546909589041</v>
      </c>
      <c r="AH572" s="6">
        <v>1358.4039683506851</v>
      </c>
      <c r="AI572" s="6">
        <v>2248.8664759452054</v>
      </c>
      <c r="AJ572" s="6">
        <v>968.25584219178063</v>
      </c>
      <c r="AK572" s="6">
        <v>1257.4932760976039</v>
      </c>
      <c r="AL572" s="6">
        <v>924.71159595652057</v>
      </c>
      <c r="AM572" s="6">
        <v>374.17966815246757</v>
      </c>
      <c r="AN572" s="6">
        <v>2382.3472153769699</v>
      </c>
      <c r="AO572" s="6">
        <v>22602.836654653147</v>
      </c>
      <c r="AP572" s="6">
        <v>10615.890811584293</v>
      </c>
      <c r="AQ572" s="6">
        <v>11986.945843068857</v>
      </c>
      <c r="AR572" s="6">
        <v>2629.0515484126636</v>
      </c>
      <c r="AS572" s="6">
        <v>1715.4458246020308</v>
      </c>
      <c r="AT572" s="6">
        <v>1709.5881158438822</v>
      </c>
      <c r="AU572" s="6">
        <v>1819.2208855137465</v>
      </c>
      <c r="AV572" s="6">
        <v>7873.3063743723233</v>
      </c>
      <c r="AW572" s="6">
        <v>4113.6394686965305</v>
      </c>
      <c r="AX572" s="27">
        <v>3.94252688219178</v>
      </c>
      <c r="AY572" s="27">
        <v>4.338898506849314</v>
      </c>
      <c r="AZ572">
        <v>270</v>
      </c>
      <c r="BA572" s="9">
        <v>10</v>
      </c>
      <c r="BB572" s="4">
        <v>117</v>
      </c>
      <c r="BC572" s="9">
        <v>9</v>
      </c>
      <c r="BD572" s="9">
        <v>6</v>
      </c>
      <c r="BE572" s="4">
        <v>153</v>
      </c>
      <c r="BF572" s="9">
        <v>10</v>
      </c>
      <c r="BG572" s="9">
        <v>18</v>
      </c>
      <c r="BH572" s="24">
        <v>713.77168772879236</v>
      </c>
      <c r="BI572" s="24">
        <v>456.06822874906777</v>
      </c>
      <c r="BJ572" s="9">
        <v>14</v>
      </c>
      <c r="BK572" s="30">
        <v>34.156930931506849</v>
      </c>
      <c r="BL572" s="15">
        <v>4.2446178849315057</v>
      </c>
      <c r="BM572" s="15">
        <v>6488.8595859086045</v>
      </c>
      <c r="BN572" s="36">
        <v>106</v>
      </c>
      <c r="BO572" s="9">
        <v>0</v>
      </c>
      <c r="BP572" s="20">
        <v>1.8473116399528904</v>
      </c>
      <c r="BQ572" s="20">
        <v>113.08439474593261</v>
      </c>
    </row>
    <row r="573" spans="1:69" x14ac:dyDescent="0.25">
      <c r="A573" s="43">
        <v>40611</v>
      </c>
      <c r="B573" s="17">
        <v>2011</v>
      </c>
      <c r="C573" s="4">
        <v>3</v>
      </c>
      <c r="D573" s="4">
        <v>4</v>
      </c>
      <c r="E573" s="5">
        <v>0.59</v>
      </c>
      <c r="F573" s="5">
        <v>0.76</v>
      </c>
      <c r="G573" s="10">
        <v>0.60273972602739545</v>
      </c>
      <c r="H573" s="17">
        <v>108</v>
      </c>
      <c r="I573" s="9">
        <v>191</v>
      </c>
      <c r="J573" s="14">
        <v>1.7685185185185186</v>
      </c>
      <c r="K573" s="5">
        <v>0.42444444444444446</v>
      </c>
      <c r="L573" s="21">
        <v>104.4896214307458</v>
      </c>
      <c r="M573" s="9">
        <v>34</v>
      </c>
      <c r="N573" s="9">
        <v>40</v>
      </c>
      <c r="O573" s="9">
        <v>16</v>
      </c>
      <c r="P573" s="9">
        <v>53</v>
      </c>
      <c r="Q573" s="20">
        <v>37.376401777119575</v>
      </c>
      <c r="R573" s="20">
        <v>50.91645268356163</v>
      </c>
      <c r="S573" s="20">
        <v>17.549969707521321</v>
      </c>
      <c r="T573" s="6">
        <v>11284.879114520547</v>
      </c>
      <c r="U573" s="6">
        <v>1163.7446820821917</v>
      </c>
      <c r="V573" s="6">
        <v>1998.0772952863563</v>
      </c>
      <c r="W573" s="6">
        <v>2546.9634930410957</v>
      </c>
      <c r="X573" s="6">
        <v>945.56015899002739</v>
      </c>
      <c r="Y573" s="6">
        <v>6958.0228492852584</v>
      </c>
      <c r="Z573" s="6">
        <v>2765.8537315068488</v>
      </c>
      <c r="AA573" s="6">
        <v>814.66324293698608</v>
      </c>
      <c r="AB573" s="6">
        <v>930.14839449863007</v>
      </c>
      <c r="AC573" s="6">
        <v>1182.8205765750652</v>
      </c>
      <c r="AD573" s="6">
        <v>872.86827877329995</v>
      </c>
      <c r="AE573" s="6">
        <v>365.96193126593903</v>
      </c>
      <c r="AF573" s="6">
        <v>2089.01458232816</v>
      </c>
      <c r="AG573" s="6">
        <v>349.24579199999999</v>
      </c>
      <c r="AH573" s="6">
        <v>1276.8607666849316</v>
      </c>
      <c r="AI573" s="6">
        <v>2219.3467397260274</v>
      </c>
      <c r="AJ573" s="6">
        <v>936.08696021917797</v>
      </c>
      <c r="AK573" s="6">
        <v>1241.2983446060514</v>
      </c>
      <c r="AL573" s="6">
        <v>974.76021713971159</v>
      </c>
      <c r="AM573" s="6">
        <v>371.60637641315691</v>
      </c>
      <c r="AN573" s="6">
        <v>2193.875320471217</v>
      </c>
      <c r="AO573" s="6">
        <v>21740.829424175339</v>
      </c>
      <c r="AP573" s="6">
        <v>10499.916672090703</v>
      </c>
      <c r="AQ573" s="6">
        <v>11240.912752084636</v>
      </c>
      <c r="AR573" s="6">
        <v>2625.1329488541805</v>
      </c>
      <c r="AS573" s="6">
        <v>1638.2137057215712</v>
      </c>
      <c r="AT573" s="6">
        <v>1692.3284091828964</v>
      </c>
      <c r="AU573" s="6">
        <v>1801.0573150864457</v>
      </c>
      <c r="AV573" s="6">
        <v>7756.732378845094</v>
      </c>
      <c r="AW573" s="6">
        <v>3484.180373239542</v>
      </c>
      <c r="AX573" s="27">
        <v>3.9261289315068484</v>
      </c>
      <c r="AY573" s="27">
        <v>4.5131975342465749</v>
      </c>
      <c r="AZ573">
        <v>251</v>
      </c>
      <c r="BA573" s="9">
        <v>9</v>
      </c>
      <c r="BB573" s="4">
        <v>108</v>
      </c>
      <c r="BC573" s="9">
        <v>8</v>
      </c>
      <c r="BD573" s="9">
        <v>6</v>
      </c>
      <c r="BE573" s="4">
        <v>143</v>
      </c>
      <c r="BF573" s="9">
        <v>10</v>
      </c>
      <c r="BG573" s="9">
        <v>16</v>
      </c>
      <c r="BH573" s="24">
        <v>711.74456724485844</v>
      </c>
      <c r="BI573" s="24">
        <v>440.30014302078251</v>
      </c>
      <c r="BJ573" s="9">
        <v>11</v>
      </c>
      <c r="BK573" s="30">
        <v>32.93371890410959</v>
      </c>
      <c r="BL573" s="15">
        <v>4.5130076273972595</v>
      </c>
      <c r="BM573" s="15">
        <v>6494.698348037452</v>
      </c>
      <c r="BN573" s="36">
        <v>106</v>
      </c>
      <c r="BO573" s="9">
        <v>0</v>
      </c>
      <c r="BP573" s="20">
        <v>1.7307828862415728</v>
      </c>
      <c r="BQ573" s="20">
        <v>106.04634671777958</v>
      </c>
    </row>
    <row r="574" spans="1:69" x14ac:dyDescent="0.25">
      <c r="A574" s="43">
        <v>40610</v>
      </c>
      <c r="B574" s="17">
        <v>2011</v>
      </c>
      <c r="C574" s="4">
        <v>3</v>
      </c>
      <c r="D574" s="4">
        <v>3</v>
      </c>
      <c r="E574" s="5">
        <v>0.59</v>
      </c>
      <c r="F574" s="5">
        <v>0.6</v>
      </c>
      <c r="G574" s="10">
        <v>0.5999999999999982</v>
      </c>
      <c r="H574" s="17">
        <v>92</v>
      </c>
      <c r="I574" s="9">
        <v>148</v>
      </c>
      <c r="J574" s="14">
        <v>1.6086956521739131</v>
      </c>
      <c r="K574" s="5">
        <v>0.3288888888888889</v>
      </c>
      <c r="L574" s="21">
        <v>95.514248347826097</v>
      </c>
      <c r="M574" s="9">
        <v>26</v>
      </c>
      <c r="N574" s="9">
        <v>32</v>
      </c>
      <c r="O574" s="9">
        <v>13</v>
      </c>
      <c r="P574" s="9">
        <v>40</v>
      </c>
      <c r="Q574" s="20">
        <v>35.520653241379314</v>
      </c>
      <c r="R574" s="20">
        <v>49.32527970461539</v>
      </c>
      <c r="S574" s="20">
        <v>18.173168639999997</v>
      </c>
      <c r="T574" s="6">
        <v>8787.310848000001</v>
      </c>
      <c r="U574" s="6">
        <v>917.67561599999976</v>
      </c>
      <c r="V574" s="6">
        <v>1501.5682229759998</v>
      </c>
      <c r="W574" s="6">
        <v>2338.0861895999997</v>
      </c>
      <c r="X574" s="6">
        <v>771.62330419199986</v>
      </c>
      <c r="Y574" s="6">
        <v>5093.7087472320018</v>
      </c>
      <c r="Z574" s="6">
        <v>2060.1978880000001</v>
      </c>
      <c r="AA574" s="6">
        <v>641.22863616000006</v>
      </c>
      <c r="AB574" s="6">
        <v>726.92674559999989</v>
      </c>
      <c r="AC574" s="6">
        <v>909.70169943491339</v>
      </c>
      <c r="AD574" s="6">
        <v>928.95342725602245</v>
      </c>
      <c r="AE574" s="6">
        <v>279.43246468724925</v>
      </c>
      <c r="AF574" s="6">
        <v>1310.265678381815</v>
      </c>
      <c r="AG574" s="6">
        <v>261.88878239999997</v>
      </c>
      <c r="AH574" s="6">
        <v>987.39159040000004</v>
      </c>
      <c r="AI574" s="6">
        <v>1660.6967520000001</v>
      </c>
      <c r="AJ574" s="6">
        <v>696.16926719999992</v>
      </c>
      <c r="AK574" s="6">
        <v>935.55471589940259</v>
      </c>
      <c r="AL574" s="6">
        <v>1011.2482252684756</v>
      </c>
      <c r="AM574" s="6">
        <v>298.27438008772032</v>
      </c>
      <c r="AN574" s="6">
        <v>1361.069070744401</v>
      </c>
      <c r="AO574" s="6">
        <v>16739.486125760002</v>
      </c>
      <c r="AP574" s="6">
        <v>8974.4426294017812</v>
      </c>
      <c r="AQ574" s="6">
        <v>7765.0434963582175</v>
      </c>
      <c r="AR574" s="6">
        <v>2568.7392972128996</v>
      </c>
      <c r="AS574" s="6">
        <v>1432.2825618607785</v>
      </c>
      <c r="AT574" s="6">
        <v>1585.4723081461714</v>
      </c>
      <c r="AU574" s="6">
        <v>1686.1937668976379</v>
      </c>
      <c r="AV574" s="6">
        <v>7272.6879341174872</v>
      </c>
      <c r="AW574" s="6">
        <v>492.35556224073389</v>
      </c>
      <c r="AX574" s="27">
        <v>3.8618112</v>
      </c>
      <c r="AY574" s="27">
        <v>4.4910704999999993</v>
      </c>
      <c r="AZ574">
        <v>203</v>
      </c>
      <c r="BA574" s="9">
        <v>8</v>
      </c>
      <c r="BB574" s="4">
        <v>92</v>
      </c>
      <c r="BC574" s="9">
        <v>8</v>
      </c>
      <c r="BD574" s="9">
        <v>5</v>
      </c>
      <c r="BE574" s="4">
        <v>111</v>
      </c>
      <c r="BF574" s="9">
        <v>7</v>
      </c>
      <c r="BG574" s="9">
        <v>12</v>
      </c>
      <c r="BH574" s="24">
        <v>651.59359041286939</v>
      </c>
      <c r="BI574" s="24">
        <v>362.555533659329</v>
      </c>
      <c r="BJ574" s="9">
        <v>12</v>
      </c>
      <c r="BK574" s="30">
        <v>33.619641999999999</v>
      </c>
      <c r="BL574" s="15">
        <v>4.3136361599999997</v>
      </c>
      <c r="BM574" s="15">
        <v>6333.2792798948176</v>
      </c>
      <c r="BN574" s="36">
        <v>106</v>
      </c>
      <c r="BO574" s="9">
        <v>0</v>
      </c>
      <c r="BP574" s="20">
        <v>1.2260699636298336</v>
      </c>
      <c r="BQ574" s="20">
        <v>73.255127324134122</v>
      </c>
    </row>
    <row r="575" spans="1:69" x14ac:dyDescent="0.25">
      <c r="A575" s="43">
        <v>40609</v>
      </c>
      <c r="B575" s="17">
        <v>2011</v>
      </c>
      <c r="C575" s="4">
        <v>3</v>
      </c>
      <c r="D575" s="4">
        <v>2</v>
      </c>
      <c r="E575" s="5">
        <v>0.59</v>
      </c>
      <c r="F575" s="5">
        <v>0.6</v>
      </c>
      <c r="G575" s="10">
        <v>0.59726027397260095</v>
      </c>
      <c r="H575" s="17">
        <v>87</v>
      </c>
      <c r="I575" s="9">
        <v>142</v>
      </c>
      <c r="J575" s="14">
        <v>1.632183908045977</v>
      </c>
      <c r="K575" s="5">
        <v>0.31555555555555553</v>
      </c>
      <c r="L575" s="21">
        <v>97.019220527161053</v>
      </c>
      <c r="M575" s="9">
        <v>24</v>
      </c>
      <c r="N575" s="9">
        <v>32</v>
      </c>
      <c r="O575" s="9">
        <v>13</v>
      </c>
      <c r="P575" s="9">
        <v>38</v>
      </c>
      <c r="Q575" s="20">
        <v>35.184970082191775</v>
      </c>
      <c r="R575" s="20">
        <v>45.699974904783971</v>
      </c>
      <c r="S575" s="20">
        <v>18.317036779293435</v>
      </c>
      <c r="T575" s="6">
        <v>8440.6721858630117</v>
      </c>
      <c r="U575" s="6">
        <v>917.55356843835591</v>
      </c>
      <c r="V575" s="6">
        <v>1497.0629892348495</v>
      </c>
      <c r="W575" s="6">
        <v>2408.4237375123289</v>
      </c>
      <c r="X575" s="6">
        <v>748.04971694991764</v>
      </c>
      <c r="Y575" s="6">
        <v>4704.6893106042717</v>
      </c>
      <c r="Z575" s="6">
        <v>1970.3583246027395</v>
      </c>
      <c r="AA575" s="6">
        <v>594.09967376219163</v>
      </c>
      <c r="AB575" s="6">
        <v>696.04739761315057</v>
      </c>
      <c r="AC575" s="6">
        <v>906.01863321553765</v>
      </c>
      <c r="AD575" s="6">
        <v>919.12870051696655</v>
      </c>
      <c r="AE575" s="6">
        <v>271.34299445391014</v>
      </c>
      <c r="AF575" s="6">
        <v>1164.0150677916672</v>
      </c>
      <c r="AG575" s="6">
        <v>255.85191655890409</v>
      </c>
      <c r="AH575" s="6">
        <v>921.38336929315051</v>
      </c>
      <c r="AI575" s="6">
        <v>1598.0418019726026</v>
      </c>
      <c r="AJ575" s="6">
        <v>689.50909966027382</v>
      </c>
      <c r="AK575" s="6">
        <v>970.30685623838349</v>
      </c>
      <c r="AL575" s="6">
        <v>972.32816096769523</v>
      </c>
      <c r="AM575" s="6">
        <v>293.96220952873193</v>
      </c>
      <c r="AN575" s="6">
        <v>1228.1889607501212</v>
      </c>
      <c r="AO575" s="6">
        <v>16083.51733776438</v>
      </c>
      <c r="AP575" s="6">
        <v>8986.6239986183209</v>
      </c>
      <c r="AQ575" s="6">
        <v>7096.8933391460596</v>
      </c>
      <c r="AR575" s="6">
        <v>2564.8904994150275</v>
      </c>
      <c r="AS575" s="6">
        <v>1422.7539789288862</v>
      </c>
      <c r="AT575" s="6">
        <v>1598.6951025556202</v>
      </c>
      <c r="AU575" s="6">
        <v>1674.0477814669355</v>
      </c>
      <c r="AV575" s="6">
        <v>7260.3873623664695</v>
      </c>
      <c r="AW575" s="6">
        <v>-163.49402322040987</v>
      </c>
      <c r="AX575" s="27">
        <v>4.1209541260273967</v>
      </c>
      <c r="AY575" s="27">
        <v>4.3511128630136984</v>
      </c>
      <c r="AZ575">
        <v>194</v>
      </c>
      <c r="BA575" s="9">
        <v>7</v>
      </c>
      <c r="BB575" s="4">
        <v>87</v>
      </c>
      <c r="BC575" s="9">
        <v>7</v>
      </c>
      <c r="BD575" s="9">
        <v>5</v>
      </c>
      <c r="BE575" s="4">
        <v>107</v>
      </c>
      <c r="BF575" s="9">
        <v>7</v>
      </c>
      <c r="BG575" s="9">
        <v>13</v>
      </c>
      <c r="BH575" s="24">
        <v>641.86709568235801</v>
      </c>
      <c r="BI575" s="24">
        <v>391.8673510628812</v>
      </c>
      <c r="BJ575" s="9">
        <v>10</v>
      </c>
      <c r="BK575" s="30">
        <v>35.431067095890405</v>
      </c>
      <c r="BL575" s="15">
        <v>4.3741268164383555</v>
      </c>
      <c r="BM575" s="15">
        <v>6351.792998529012</v>
      </c>
      <c r="BN575" s="36">
        <v>106</v>
      </c>
      <c r="BO575" s="9">
        <v>1</v>
      </c>
      <c r="BP575" s="20">
        <v>1.1173055137013443</v>
      </c>
      <c r="BQ575" s="20">
        <v>66.951823954208109</v>
      </c>
    </row>
    <row r="576" spans="1:69" x14ac:dyDescent="0.25">
      <c r="A576" s="43">
        <v>40608</v>
      </c>
      <c r="B576" s="17">
        <v>2011</v>
      </c>
      <c r="C576" s="4">
        <v>3</v>
      </c>
      <c r="D576" s="4">
        <v>1</v>
      </c>
      <c r="E576" s="5">
        <v>0.59</v>
      </c>
      <c r="F576" s="5">
        <v>0.64</v>
      </c>
      <c r="G576" s="10">
        <v>0.5945205479452037</v>
      </c>
      <c r="H576" s="17">
        <v>96</v>
      </c>
      <c r="I576" s="9">
        <v>161</v>
      </c>
      <c r="J576" s="14">
        <v>1.6770833333333333</v>
      </c>
      <c r="K576" s="5">
        <v>0.35777777777777775</v>
      </c>
      <c r="L576" s="21">
        <v>97.524937424657537</v>
      </c>
      <c r="M576" s="9">
        <v>28</v>
      </c>
      <c r="N576" s="9">
        <v>36</v>
      </c>
      <c r="O576" s="9">
        <v>14</v>
      </c>
      <c r="P576" s="9">
        <v>41</v>
      </c>
      <c r="Q576" s="20">
        <v>34.46980446575342</v>
      </c>
      <c r="R576" s="20">
        <v>49.814533439999991</v>
      </c>
      <c r="S576" s="20">
        <v>18.858736413658534</v>
      </c>
      <c r="T576" s="6">
        <v>9362.3939927671236</v>
      </c>
      <c r="U576" s="6">
        <v>1027.1189258520546</v>
      </c>
      <c r="V576" s="6">
        <v>1697.3349193475506</v>
      </c>
      <c r="W576" s="6">
        <v>2537.0236410410953</v>
      </c>
      <c r="X576" s="6">
        <v>804.43116506406568</v>
      </c>
      <c r="Y576" s="6">
        <v>5350.7231931664683</v>
      </c>
      <c r="Z576" s="6">
        <v>2206.0674858082189</v>
      </c>
      <c r="AA576" s="6">
        <v>697.40346815999987</v>
      </c>
      <c r="AB576" s="6">
        <v>773.20819295999991</v>
      </c>
      <c r="AC576" s="6">
        <v>981.30513381497985</v>
      </c>
      <c r="AD576" s="6">
        <v>915.53877386339161</v>
      </c>
      <c r="AE576" s="6">
        <v>296.88331779393133</v>
      </c>
      <c r="AF576" s="6">
        <v>1482.9519214559159</v>
      </c>
      <c r="AG576" s="6">
        <v>284.62015449863014</v>
      </c>
      <c r="AH576" s="6">
        <v>1028.8510406136986</v>
      </c>
      <c r="AI576" s="6">
        <v>1692.452510958904</v>
      </c>
      <c r="AJ576" s="6">
        <v>810.16608683835625</v>
      </c>
      <c r="AK576" s="6">
        <v>1014.3915331549167</v>
      </c>
      <c r="AL576" s="6">
        <v>945.02327579988207</v>
      </c>
      <c r="AM576" s="6">
        <v>313.56659570035538</v>
      </c>
      <c r="AN576" s="6">
        <v>1543.1083882544349</v>
      </c>
      <c r="AO576" s="6">
        <v>17882.281858456987</v>
      </c>
      <c r="AP576" s="6">
        <v>9505.4983555801682</v>
      </c>
      <c r="AQ576" s="6">
        <v>8376.7835028768186</v>
      </c>
      <c r="AR576" s="6">
        <v>2569.7760109952064</v>
      </c>
      <c r="AS576" s="6">
        <v>1510.7831138652643</v>
      </c>
      <c r="AT576" s="6">
        <v>1621.1932478388571</v>
      </c>
      <c r="AU576" s="6">
        <v>1698.4023054915126</v>
      </c>
      <c r="AV576" s="6">
        <v>7400.1546781908401</v>
      </c>
      <c r="AW576" s="6">
        <v>976.62882468597854</v>
      </c>
      <c r="AX576" s="27">
        <v>3.9128903013698628</v>
      </c>
      <c r="AY576" s="27">
        <v>4.2809966506849308</v>
      </c>
      <c r="AZ576">
        <v>215</v>
      </c>
      <c r="BA576" s="9">
        <v>7</v>
      </c>
      <c r="BB576" s="4">
        <v>96</v>
      </c>
      <c r="BC576" s="9">
        <v>8</v>
      </c>
      <c r="BD576" s="9">
        <v>6</v>
      </c>
      <c r="BE576" s="4">
        <v>119</v>
      </c>
      <c r="BF576" s="9">
        <v>8</v>
      </c>
      <c r="BG576" s="9">
        <v>15</v>
      </c>
      <c r="BH576" s="24">
        <v>734.82350162852038</v>
      </c>
      <c r="BI576" s="24">
        <v>423.99769904086526</v>
      </c>
      <c r="BJ576" s="9">
        <v>12</v>
      </c>
      <c r="BK576" s="30">
        <v>34.548614780821914</v>
      </c>
      <c r="BL576" s="15">
        <v>4.1228047517808211</v>
      </c>
      <c r="BM576" s="15">
        <v>6453.4064995005338</v>
      </c>
      <c r="BN576" s="36">
        <v>106</v>
      </c>
      <c r="BO576" s="9">
        <v>0</v>
      </c>
      <c r="BP576" s="20">
        <v>1.298040578030401</v>
      </c>
      <c r="BQ576" s="20">
        <v>79.026259461102057</v>
      </c>
    </row>
    <row r="577" spans="1:69" x14ac:dyDescent="0.25">
      <c r="A577" s="43">
        <v>40607</v>
      </c>
      <c r="B577" s="17">
        <v>2011</v>
      </c>
      <c r="C577" s="4">
        <v>3</v>
      </c>
      <c r="D577" s="4">
        <v>7</v>
      </c>
      <c r="E577" s="5">
        <v>0.59</v>
      </c>
      <c r="F577" s="5">
        <v>0.95</v>
      </c>
      <c r="G577" s="10">
        <v>0.59178082191780645</v>
      </c>
      <c r="H577" s="17">
        <v>143</v>
      </c>
      <c r="I577" s="9">
        <v>233</v>
      </c>
      <c r="J577" s="14">
        <v>1.6293706293706294</v>
      </c>
      <c r="K577" s="5">
        <v>0.51777777777777778</v>
      </c>
      <c r="L577" s="21">
        <v>99.952553199348586</v>
      </c>
      <c r="M577" s="9">
        <v>42</v>
      </c>
      <c r="N577" s="9">
        <v>53</v>
      </c>
      <c r="O577" s="9">
        <v>21</v>
      </c>
      <c r="P577" s="9">
        <v>63</v>
      </c>
      <c r="Q577" s="20">
        <v>35.360535315933674</v>
      </c>
      <c r="R577" s="20">
        <v>49.043535984657531</v>
      </c>
      <c r="S577" s="20">
        <v>17.829366681487279</v>
      </c>
      <c r="T577" s="6">
        <v>14293.215107506849</v>
      </c>
      <c r="U577" s="6">
        <v>1524.4268313424654</v>
      </c>
      <c r="V577" s="6">
        <v>2457.0566576640003</v>
      </c>
      <c r="W577" s="6">
        <v>2439.8396344109583</v>
      </c>
      <c r="X577" s="6">
        <v>1171.2097887701916</v>
      </c>
      <c r="Y577" s="6">
        <v>9749.5358580041648</v>
      </c>
      <c r="Z577" s="6">
        <v>3359.250855013699</v>
      </c>
      <c r="AA577" s="6">
        <v>1029.9142556778081</v>
      </c>
      <c r="AB577" s="6">
        <v>1123.2501009336986</v>
      </c>
      <c r="AC577" s="6">
        <v>1499.3002038057441</v>
      </c>
      <c r="AD577" s="6">
        <v>919.96423782504996</v>
      </c>
      <c r="AE577" s="6">
        <v>450.86238463575881</v>
      </c>
      <c r="AF577" s="6">
        <v>2642.2883853586527</v>
      </c>
      <c r="AG577" s="6">
        <v>399.82443031232879</v>
      </c>
      <c r="AH577" s="6">
        <v>1473.6613635506847</v>
      </c>
      <c r="AI577" s="6">
        <v>2482.77515079452</v>
      </c>
      <c r="AJ577" s="6">
        <v>1095.6443288547944</v>
      </c>
      <c r="AK577" s="6">
        <v>1602.0347130837429</v>
      </c>
      <c r="AL577" s="6">
        <v>1001.7772052692295</v>
      </c>
      <c r="AM577" s="6">
        <v>437.65155657428033</v>
      </c>
      <c r="AN577" s="6">
        <v>2410.4417985850755</v>
      </c>
      <c r="AO577" s="6">
        <v>26781.96242398685</v>
      </c>
      <c r="AP577" s="6">
        <v>11979.696382038956</v>
      </c>
      <c r="AQ577" s="6">
        <v>14802.266041947894</v>
      </c>
      <c r="AR577" s="6">
        <v>2686.6833833346568</v>
      </c>
      <c r="AS577" s="6">
        <v>1862.5954370223969</v>
      </c>
      <c r="AT577" s="6">
        <v>1803.8312378278999</v>
      </c>
      <c r="AU577" s="6">
        <v>1934.783903585907</v>
      </c>
      <c r="AV577" s="6">
        <v>8287.8939617708602</v>
      </c>
      <c r="AW577" s="6">
        <v>6514.3720801770341</v>
      </c>
      <c r="AX577" s="27">
        <v>4.016271715068493</v>
      </c>
      <c r="AY577" s="27">
        <v>4.4814340821917797</v>
      </c>
      <c r="AZ577">
        <v>322</v>
      </c>
      <c r="BA577" s="9">
        <v>12</v>
      </c>
      <c r="BB577" s="4">
        <v>143</v>
      </c>
      <c r="BC577" s="9">
        <v>11</v>
      </c>
      <c r="BD577" s="9">
        <v>8</v>
      </c>
      <c r="BE577" s="4">
        <v>179</v>
      </c>
      <c r="BF577" s="9">
        <v>12</v>
      </c>
      <c r="BG577" s="9">
        <v>21</v>
      </c>
      <c r="BH577" s="24">
        <v>806.25185689550938</v>
      </c>
      <c r="BI577" s="24">
        <v>529.12952663014653</v>
      </c>
      <c r="BJ577" s="9">
        <v>18</v>
      </c>
      <c r="BK577" s="30">
        <v>33.665948054794526</v>
      </c>
      <c r="BL577" s="15">
        <v>4.3262053545205479</v>
      </c>
      <c r="BM577" s="15">
        <v>6510.9277841729636</v>
      </c>
      <c r="BN577" s="36">
        <v>105</v>
      </c>
      <c r="BO577" s="9">
        <v>0</v>
      </c>
      <c r="BP577" s="20">
        <v>2.2734495808615578</v>
      </c>
      <c r="BQ577" s="20">
        <v>140.97396230426565</v>
      </c>
    </row>
    <row r="578" spans="1:69" x14ac:dyDescent="0.25">
      <c r="A578" s="43">
        <v>40606</v>
      </c>
      <c r="B578" s="17">
        <v>2011</v>
      </c>
      <c r="C578" s="4">
        <v>3</v>
      </c>
      <c r="D578" s="4">
        <v>6</v>
      </c>
      <c r="E578" s="5">
        <v>0.59</v>
      </c>
      <c r="F578" s="5">
        <v>1</v>
      </c>
      <c r="G578" s="10">
        <v>0.58904109589040921</v>
      </c>
      <c r="H578" s="17">
        <v>142</v>
      </c>
      <c r="I578" s="9">
        <v>238</v>
      </c>
      <c r="J578" s="14">
        <v>1.676056338028169</v>
      </c>
      <c r="K578" s="5">
        <v>0.52888888888888885</v>
      </c>
      <c r="L578" s="21">
        <v>97.319756666023537</v>
      </c>
      <c r="M578" s="9">
        <v>43</v>
      </c>
      <c r="N578" s="9">
        <v>50</v>
      </c>
      <c r="O578" s="9">
        <v>21</v>
      </c>
      <c r="P578" s="9">
        <v>65</v>
      </c>
      <c r="Q578" s="20">
        <v>37.185532266902335</v>
      </c>
      <c r="R578" s="20">
        <v>48.889971550684926</v>
      </c>
      <c r="S578" s="20">
        <v>16.961615107776606</v>
      </c>
      <c r="T578" s="6">
        <v>13819.405446575342</v>
      </c>
      <c r="U578" s="6">
        <v>1542.8583246575342</v>
      </c>
      <c r="V578" s="6">
        <v>2563.6840143780819</v>
      </c>
      <c r="W578" s="6">
        <v>2515.0230621369865</v>
      </c>
      <c r="X578" s="6">
        <v>1322.9355763726028</v>
      </c>
      <c r="Y578" s="6">
        <v>8960.6211183452033</v>
      </c>
      <c r="Z578" s="6">
        <v>3458.2545008219172</v>
      </c>
      <c r="AA578" s="6">
        <v>1026.6894025643835</v>
      </c>
      <c r="AB578" s="6">
        <v>1102.5049820054794</v>
      </c>
      <c r="AC578" s="6">
        <v>1593.736164978646</v>
      </c>
      <c r="AD578" s="6">
        <v>917.26504641993427</v>
      </c>
      <c r="AE578" s="6">
        <v>453.19879608309378</v>
      </c>
      <c r="AF578" s="6">
        <v>2623.2488779101059</v>
      </c>
      <c r="AG578" s="6">
        <v>446.31862224657539</v>
      </c>
      <c r="AH578" s="6">
        <v>1570.26834060274</v>
      </c>
      <c r="AI578" s="6">
        <v>2709.7903076712328</v>
      </c>
      <c r="AJ578" s="6">
        <v>1116.6975649315066</v>
      </c>
      <c r="AK578" s="6">
        <v>1662.2065100240191</v>
      </c>
      <c r="AL578" s="6">
        <v>930.05233228575048</v>
      </c>
      <c r="AM578" s="6">
        <v>476.53241908314919</v>
      </c>
      <c r="AN578" s="6">
        <v>2774.2835740591358</v>
      </c>
      <c r="AO578" s="6">
        <v>26792.78749207671</v>
      </c>
      <c r="AP578" s="6">
        <v>12434.633921762264</v>
      </c>
      <c r="AQ578" s="6">
        <v>14358.153570314445</v>
      </c>
      <c r="AR578" s="6">
        <v>2693.6465177108894</v>
      </c>
      <c r="AS578" s="6">
        <v>1904.3371317298054</v>
      </c>
      <c r="AT578" s="6">
        <v>1849.3844319971633</v>
      </c>
      <c r="AU578" s="6">
        <v>1922.2597852057918</v>
      </c>
      <c r="AV578" s="6">
        <v>8369.6278666436501</v>
      </c>
      <c r="AW578" s="6">
        <v>5988.5257036707953</v>
      </c>
      <c r="AX578" s="27">
        <v>4.0517687671232867</v>
      </c>
      <c r="AY578" s="27">
        <v>4.3764118835616435</v>
      </c>
      <c r="AZ578">
        <v>321</v>
      </c>
      <c r="BA578" s="9">
        <v>12</v>
      </c>
      <c r="BB578" s="4">
        <v>142</v>
      </c>
      <c r="BC578" s="9">
        <v>12</v>
      </c>
      <c r="BD578" s="9">
        <v>8</v>
      </c>
      <c r="BE578" s="4">
        <v>179</v>
      </c>
      <c r="BF578" s="9">
        <v>11</v>
      </c>
      <c r="BG578" s="9">
        <v>19</v>
      </c>
      <c r="BH578" s="24">
        <v>901.63981026586907</v>
      </c>
      <c r="BI578" s="24">
        <v>496.79329734329735</v>
      </c>
      <c r="BJ578" s="9">
        <v>16</v>
      </c>
      <c r="BK578" s="30">
        <v>34.386401095890413</v>
      </c>
      <c r="BL578" s="15">
        <v>4.1961522904109581</v>
      </c>
      <c r="BM578" s="15">
        <v>6517.2576550113827</v>
      </c>
      <c r="BN578" s="36">
        <v>105</v>
      </c>
      <c r="BO578" s="9">
        <v>0</v>
      </c>
      <c r="BP578" s="20">
        <v>2.2030974269175752</v>
      </c>
      <c r="BQ578" s="20">
        <v>136.74431971728043</v>
      </c>
    </row>
    <row r="579" spans="1:69" x14ac:dyDescent="0.25">
      <c r="A579" s="43">
        <v>40605</v>
      </c>
      <c r="B579" s="17">
        <v>2011</v>
      </c>
      <c r="C579" s="4">
        <v>3</v>
      </c>
      <c r="D579" s="4">
        <v>5</v>
      </c>
      <c r="E579" s="5">
        <v>0.59</v>
      </c>
      <c r="F579" s="5">
        <v>0.82</v>
      </c>
      <c r="G579" s="10">
        <v>0.58630136986301196</v>
      </c>
      <c r="H579" s="17">
        <v>115</v>
      </c>
      <c r="I579" s="9">
        <v>186</v>
      </c>
      <c r="J579" s="14">
        <v>1.6173913043478261</v>
      </c>
      <c r="K579" s="5">
        <v>0.41333333333333333</v>
      </c>
      <c r="L579" s="21">
        <v>99.249610941369838</v>
      </c>
      <c r="M579" s="9">
        <v>34</v>
      </c>
      <c r="N579" s="9">
        <v>39</v>
      </c>
      <c r="O579" s="9">
        <v>15</v>
      </c>
      <c r="P579" s="9">
        <v>48</v>
      </c>
      <c r="Q579" s="20">
        <v>36.580812177894536</v>
      </c>
      <c r="R579" s="20">
        <v>51.75183566465752</v>
      </c>
      <c r="S579" s="20">
        <v>18.822288829315067</v>
      </c>
      <c r="T579" s="6">
        <v>11413.705258257531</v>
      </c>
      <c r="U579" s="6">
        <v>1303.8181222246574</v>
      </c>
      <c r="V579" s="6">
        <v>2079.4620719721202</v>
      </c>
      <c r="W579" s="6">
        <v>2374.1495214904112</v>
      </c>
      <c r="X579" s="6">
        <v>1056.7481867530521</v>
      </c>
      <c r="Y579" s="6">
        <v>7207.1636002666028</v>
      </c>
      <c r="Z579" s="6">
        <v>2670.3992889863011</v>
      </c>
      <c r="AA579" s="6">
        <v>776.27753496986281</v>
      </c>
      <c r="AB579" s="6">
        <v>903.46986380712326</v>
      </c>
      <c r="AC579" s="6">
        <v>1284.0677763531326</v>
      </c>
      <c r="AD579" s="6">
        <v>905.6607957779928</v>
      </c>
      <c r="AE579" s="6">
        <v>384.22239721773229</v>
      </c>
      <c r="AF579" s="6">
        <v>1776.1957184144296</v>
      </c>
      <c r="AG579" s="6">
        <v>334.16841126575349</v>
      </c>
      <c r="AH579" s="6">
        <v>1194.3792625972601</v>
      </c>
      <c r="AI579" s="6">
        <v>2033.2997773150685</v>
      </c>
      <c r="AJ579" s="6">
        <v>928.35780243287661</v>
      </c>
      <c r="AK579" s="6">
        <v>1264.0424003563526</v>
      </c>
      <c r="AL579" s="6">
        <v>932.71058827318757</v>
      </c>
      <c r="AM579" s="6">
        <v>391.15870855351744</v>
      </c>
      <c r="AN579" s="6">
        <v>1902.293556427901</v>
      </c>
      <c r="AO579" s="6">
        <v>21557.875321856431</v>
      </c>
      <c r="AP579" s="6">
        <v>10672.222446747499</v>
      </c>
      <c r="AQ579" s="6">
        <v>10885.652875108934</v>
      </c>
      <c r="AR579" s="6">
        <v>2626.2227231568522</v>
      </c>
      <c r="AS579" s="6">
        <v>1683.2308751637311</v>
      </c>
      <c r="AT579" s="6">
        <v>1742.219762295601</v>
      </c>
      <c r="AU579" s="6">
        <v>1827.9242741972866</v>
      </c>
      <c r="AV579" s="6">
        <v>7879.5976348134709</v>
      </c>
      <c r="AW579" s="6">
        <v>3006.0552402954609</v>
      </c>
      <c r="AX579" s="27">
        <v>3.9595313095890412</v>
      </c>
      <c r="AY579" s="27">
        <v>4.3237601506849312</v>
      </c>
      <c r="AZ579">
        <v>251</v>
      </c>
      <c r="BA579" s="9">
        <v>9</v>
      </c>
      <c r="BB579" s="4">
        <v>115</v>
      </c>
      <c r="BC579" s="9">
        <v>10</v>
      </c>
      <c r="BD579" s="9">
        <v>6</v>
      </c>
      <c r="BE579" s="4">
        <v>136</v>
      </c>
      <c r="BF579" s="9">
        <v>9</v>
      </c>
      <c r="BG579" s="9">
        <v>17</v>
      </c>
      <c r="BH579" s="24">
        <v>766.65875202999428</v>
      </c>
      <c r="BI579" s="24">
        <v>492.0788617872816</v>
      </c>
      <c r="BJ579" s="9">
        <v>14</v>
      </c>
      <c r="BK579" s="30">
        <v>33.776440273972604</v>
      </c>
      <c r="BL579" s="15">
        <v>4.170033784109588</v>
      </c>
      <c r="BM579" s="15">
        <v>6313.4990840670735</v>
      </c>
      <c r="BN579" s="36">
        <v>105</v>
      </c>
      <c r="BO579" s="9">
        <v>0</v>
      </c>
      <c r="BP579" s="20">
        <v>1.7241869730495849</v>
      </c>
      <c r="BQ579" s="20">
        <v>103.67288452484699</v>
      </c>
    </row>
    <row r="580" spans="1:69" x14ac:dyDescent="0.25">
      <c r="A580" s="43">
        <v>40604</v>
      </c>
      <c r="B580" s="17">
        <v>2011</v>
      </c>
      <c r="C580" s="4">
        <v>3</v>
      </c>
      <c r="D580" s="4">
        <v>4</v>
      </c>
      <c r="E580" s="5">
        <v>0.59</v>
      </c>
      <c r="F580" s="5">
        <v>0.76</v>
      </c>
      <c r="G580" s="10">
        <v>0.58356164383561471</v>
      </c>
      <c r="H580" s="17">
        <v>114</v>
      </c>
      <c r="I580" s="9">
        <v>186</v>
      </c>
      <c r="J580" s="14">
        <v>1.631578947368421</v>
      </c>
      <c r="K580" s="5">
        <v>0.41333333333333333</v>
      </c>
      <c r="L580" s="21">
        <v>93.651330410958892</v>
      </c>
      <c r="M580" s="9">
        <v>33</v>
      </c>
      <c r="N580" s="9">
        <v>39</v>
      </c>
      <c r="O580" s="9">
        <v>16</v>
      </c>
      <c r="P580" s="9">
        <v>52</v>
      </c>
      <c r="Q580" s="20">
        <v>35.641483068493159</v>
      </c>
      <c r="R580" s="20">
        <v>50.235932810958907</v>
      </c>
      <c r="S580" s="20">
        <v>17.070136366533195</v>
      </c>
      <c r="T580" s="6">
        <v>10676.251666849314</v>
      </c>
      <c r="U580" s="6">
        <v>1223.8541148493148</v>
      </c>
      <c r="V580" s="6">
        <v>1983.1522922937863</v>
      </c>
      <c r="W580" s="6">
        <v>2306.1089046575344</v>
      </c>
      <c r="X580" s="6">
        <v>1007.4033651235067</v>
      </c>
      <c r="Y580" s="6">
        <v>6603.4412196238018</v>
      </c>
      <c r="Z580" s="6">
        <v>2566.1867809315072</v>
      </c>
      <c r="AA580" s="6">
        <v>803.77492497534251</v>
      </c>
      <c r="AB580" s="6">
        <v>887.64709105972611</v>
      </c>
      <c r="AC580" s="6">
        <v>1226.6081965036922</v>
      </c>
      <c r="AD580" s="6">
        <v>890.4952574138598</v>
      </c>
      <c r="AE580" s="6">
        <v>369.2011191694582</v>
      </c>
      <c r="AF580" s="6">
        <v>1771.3042238795661</v>
      </c>
      <c r="AG580" s="6">
        <v>324.5250797260274</v>
      </c>
      <c r="AH580" s="6">
        <v>1156.7343465205479</v>
      </c>
      <c r="AI580" s="6">
        <v>2146.43107709589</v>
      </c>
      <c r="AJ580" s="6">
        <v>937.3947974136986</v>
      </c>
      <c r="AK580" s="6">
        <v>1167.8763595233884</v>
      </c>
      <c r="AL580" s="6">
        <v>992.31955129314235</v>
      </c>
      <c r="AM580" s="6">
        <v>362.54532310460331</v>
      </c>
      <c r="AN580" s="6">
        <v>2042.3440668350293</v>
      </c>
      <c r="AO580" s="6">
        <v>20722.799879421371</v>
      </c>
      <c r="AP580" s="6">
        <v>10305.71036908297</v>
      </c>
      <c r="AQ580" s="6">
        <v>10417.089510338397</v>
      </c>
      <c r="AR580" s="6">
        <v>2628.3965879758966</v>
      </c>
      <c r="AS580" s="6">
        <v>1581.5113618094124</v>
      </c>
      <c r="AT580" s="6">
        <v>1673.187821176967</v>
      </c>
      <c r="AU580" s="6">
        <v>1764.0524289238981</v>
      </c>
      <c r="AV580" s="6">
        <v>7647.1481998861746</v>
      </c>
      <c r="AW580" s="6">
        <v>2769.9413104522264</v>
      </c>
      <c r="AX580" s="27">
        <v>4.046910115068493</v>
      </c>
      <c r="AY580" s="27">
        <v>4.3321937465753422</v>
      </c>
      <c r="AZ580">
        <v>254</v>
      </c>
      <c r="BA580" s="9">
        <v>10</v>
      </c>
      <c r="BB580" s="4">
        <v>114</v>
      </c>
      <c r="BC580" s="9">
        <v>9</v>
      </c>
      <c r="BD580" s="9">
        <v>6</v>
      </c>
      <c r="BE580" s="4">
        <v>140</v>
      </c>
      <c r="BF580" s="9">
        <v>9</v>
      </c>
      <c r="BG580" s="9">
        <v>15</v>
      </c>
      <c r="BH580" s="24">
        <v>696.92954764142462</v>
      </c>
      <c r="BI580" s="24">
        <v>426.22364110063035</v>
      </c>
      <c r="BJ580" s="9">
        <v>13</v>
      </c>
      <c r="BK580" s="30">
        <v>35.247757136986301</v>
      </c>
      <c r="BL580" s="15">
        <v>4.2651601041095883</v>
      </c>
      <c r="BM580" s="15">
        <v>6291.6409837452538</v>
      </c>
      <c r="BN580" s="36">
        <v>105</v>
      </c>
      <c r="BO580" s="9">
        <v>0</v>
      </c>
      <c r="BP580" s="20">
        <v>1.6557031046830917</v>
      </c>
      <c r="BQ580" s="20">
        <v>99.210376288937113</v>
      </c>
    </row>
    <row r="581" spans="1:69" x14ac:dyDescent="0.25">
      <c r="A581" s="43">
        <v>40603</v>
      </c>
      <c r="B581" s="17">
        <v>2011</v>
      </c>
      <c r="C581" s="4">
        <v>3</v>
      </c>
      <c r="D581" s="4">
        <v>3</v>
      </c>
      <c r="E581" s="5">
        <v>0.59</v>
      </c>
      <c r="F581" s="5">
        <v>0.6</v>
      </c>
      <c r="G581" s="10">
        <v>0.58082191780821746</v>
      </c>
      <c r="H581" s="17">
        <v>92</v>
      </c>
      <c r="I581" s="9">
        <v>154</v>
      </c>
      <c r="J581" s="14">
        <v>1.673913043478261</v>
      </c>
      <c r="K581" s="5">
        <v>0.34222222222222221</v>
      </c>
      <c r="L581" s="21">
        <v>97.715233543776051</v>
      </c>
      <c r="M581" s="9">
        <v>27</v>
      </c>
      <c r="N581" s="9">
        <v>32</v>
      </c>
      <c r="O581" s="9">
        <v>13</v>
      </c>
      <c r="P581" s="9">
        <v>40</v>
      </c>
      <c r="Q581" s="20">
        <v>36.194833890875323</v>
      </c>
      <c r="R581" s="20">
        <v>52.591248139599578</v>
      </c>
      <c r="S581" s="20">
        <v>18.787260112273966</v>
      </c>
      <c r="T581" s="6">
        <v>8989.8014860273961</v>
      </c>
      <c r="U581" s="6">
        <v>978.38469567123252</v>
      </c>
      <c r="V581" s="6">
        <v>1474.5811151815888</v>
      </c>
      <c r="W581" s="6">
        <v>2381.2895701479456</v>
      </c>
      <c r="X581" s="6">
        <v>791.53052433534242</v>
      </c>
      <c r="Y581" s="6">
        <v>5320.7849720337526</v>
      </c>
      <c r="Z581" s="6">
        <v>2135.4951995616439</v>
      </c>
      <c r="AA581" s="6">
        <v>683.68622581479451</v>
      </c>
      <c r="AB581" s="6">
        <v>751.49040449095867</v>
      </c>
      <c r="AC581" s="6">
        <v>957.26516686050331</v>
      </c>
      <c r="AD581" s="6">
        <v>918.0731180861884</v>
      </c>
      <c r="AE581" s="6">
        <v>283.38429215203337</v>
      </c>
      <c r="AF581" s="6">
        <v>1411.9492527686718</v>
      </c>
      <c r="AG581" s="6">
        <v>275.58996164383564</v>
      </c>
      <c r="AH581" s="6">
        <v>967.67666147945204</v>
      </c>
      <c r="AI581" s="6">
        <v>1671.4661799452053</v>
      </c>
      <c r="AJ581" s="6">
        <v>736.70802516164383</v>
      </c>
      <c r="AK581" s="6">
        <v>1004.0656652251864</v>
      </c>
      <c r="AL581" s="6">
        <v>957.3235223742314</v>
      </c>
      <c r="AM581" s="6">
        <v>285.36243260754344</v>
      </c>
      <c r="AN581" s="6">
        <v>1404.6892080231758</v>
      </c>
      <c r="AO581" s="6">
        <v>17190.298839796164</v>
      </c>
      <c r="AP581" s="6">
        <v>9052.8754069705647</v>
      </c>
      <c r="AQ581" s="6">
        <v>8137.4234328255998</v>
      </c>
      <c r="AR581" s="6">
        <v>2560.4003936198342</v>
      </c>
      <c r="AS581" s="6">
        <v>1426.2544582554438</v>
      </c>
      <c r="AT581" s="6">
        <v>1586.1002316059253</v>
      </c>
      <c r="AU581" s="6">
        <v>1648.4908870941933</v>
      </c>
      <c r="AV581" s="6">
        <v>7221.2459705753963</v>
      </c>
      <c r="AW581" s="6">
        <v>916.17746225020255</v>
      </c>
      <c r="AX581" s="27">
        <v>3.8908430136986296</v>
      </c>
      <c r="AY581" s="27">
        <v>4.1443164383561646</v>
      </c>
      <c r="AZ581">
        <v>204</v>
      </c>
      <c r="BA581" s="9">
        <v>8</v>
      </c>
      <c r="BB581" s="4">
        <v>92</v>
      </c>
      <c r="BC581" s="9">
        <v>8</v>
      </c>
      <c r="BD581" s="9">
        <v>5</v>
      </c>
      <c r="BE581" s="4">
        <v>112</v>
      </c>
      <c r="BF581" s="9">
        <v>7</v>
      </c>
      <c r="BG581" s="9">
        <v>13</v>
      </c>
      <c r="BH581" s="24">
        <v>656.69799701786303</v>
      </c>
      <c r="BI581" s="24">
        <v>385.48617448191516</v>
      </c>
      <c r="BJ581" s="9">
        <v>10</v>
      </c>
      <c r="BK581" s="30">
        <v>35.354394082191789</v>
      </c>
      <c r="BL581" s="15">
        <v>4.1740914761643824</v>
      </c>
      <c r="BM581" s="15">
        <v>6305.0065255042327</v>
      </c>
      <c r="BN581" s="36">
        <v>105</v>
      </c>
      <c r="BO581" s="9">
        <v>0</v>
      </c>
      <c r="BP581" s="20">
        <v>1.2906288676957114</v>
      </c>
      <c r="BQ581" s="20">
        <v>77.499270788815238</v>
      </c>
    </row>
    <row r="582" spans="1:69" x14ac:dyDescent="0.25">
      <c r="A582" s="43">
        <v>40602</v>
      </c>
      <c r="B582" s="17">
        <v>2011</v>
      </c>
      <c r="C582" s="4">
        <v>2</v>
      </c>
      <c r="D582" s="4">
        <v>2</v>
      </c>
      <c r="E582" s="5">
        <v>0.5</v>
      </c>
      <c r="F582" s="5">
        <v>0.5</v>
      </c>
      <c r="G582" s="10">
        <v>0.57808219178082021</v>
      </c>
      <c r="H582" s="17">
        <v>60</v>
      </c>
      <c r="I582" s="9">
        <v>101</v>
      </c>
      <c r="J582" s="14">
        <v>1.6833333333333333</v>
      </c>
      <c r="K582" s="5">
        <v>0.22444444444444445</v>
      </c>
      <c r="L582" s="21">
        <v>101.12384109589041</v>
      </c>
      <c r="M582" s="9">
        <v>18</v>
      </c>
      <c r="N582" s="9">
        <v>23</v>
      </c>
      <c r="O582" s="9">
        <v>8</v>
      </c>
      <c r="P582" s="9">
        <v>28</v>
      </c>
      <c r="Q582" s="20">
        <v>37.014254850651511</v>
      </c>
      <c r="R582" s="20">
        <v>50.909243809315058</v>
      </c>
      <c r="S582" s="20">
        <v>17.380063492133068</v>
      </c>
      <c r="T582" s="6">
        <v>6067.4304657534249</v>
      </c>
      <c r="U582" s="6">
        <v>648.05525342465751</v>
      </c>
      <c r="V582" s="6">
        <v>1059.6379581369863</v>
      </c>
      <c r="W582" s="6">
        <v>2475.8844302465759</v>
      </c>
      <c r="X582" s="6">
        <v>542.34020909589026</v>
      </c>
      <c r="Y582" s="6">
        <v>2637.6231216986293</v>
      </c>
      <c r="Z582" s="6">
        <v>1517.584448876712</v>
      </c>
      <c r="AA582" s="6">
        <v>407.27395047452046</v>
      </c>
      <c r="AB582" s="6">
        <v>486.64177777972594</v>
      </c>
      <c r="AC582" s="6">
        <v>678.02429262616579</v>
      </c>
      <c r="AD582" s="6">
        <v>896.67501955299531</v>
      </c>
      <c r="AE582" s="6">
        <v>201.31761813508831</v>
      </c>
      <c r="AF582" s="6">
        <v>635.48324681670908</v>
      </c>
      <c r="AG582" s="6">
        <v>179.66455229589045</v>
      </c>
      <c r="AH582" s="6">
        <v>641.1699156164384</v>
      </c>
      <c r="AI582" s="6">
        <v>1098.4263107671231</v>
      </c>
      <c r="AJ582" s="6">
        <v>514.36254614794518</v>
      </c>
      <c r="AK582" s="6">
        <v>649.08279126259606</v>
      </c>
      <c r="AL582" s="6">
        <v>939.71164919897956</v>
      </c>
      <c r="AM582" s="6">
        <v>212.10639478920896</v>
      </c>
      <c r="AN582" s="6">
        <v>632.72248957661259</v>
      </c>
      <c r="AO582" s="6">
        <v>11560.609221136436</v>
      </c>
      <c r="AP582" s="6">
        <v>7654.7803630444869</v>
      </c>
      <c r="AQ582" s="6">
        <v>3905.8288580919511</v>
      </c>
      <c r="AR582" s="6">
        <v>2506.8484487524247</v>
      </c>
      <c r="AS582" s="6">
        <v>1197.4248040774498</v>
      </c>
      <c r="AT582" s="6">
        <v>1484.7050452878516</v>
      </c>
      <c r="AU582" s="6">
        <v>1540.7159017502104</v>
      </c>
      <c r="AV582" s="6">
        <v>6729.6941998679376</v>
      </c>
      <c r="AW582" s="6">
        <v>-2823.8653417759888</v>
      </c>
      <c r="AX582" s="27">
        <v>4.1817095013698635</v>
      </c>
      <c r="AY582" s="27">
        <v>4.3316088287671235</v>
      </c>
      <c r="AZ582">
        <v>137</v>
      </c>
      <c r="BA582" s="9">
        <v>5</v>
      </c>
      <c r="BB582" s="4">
        <v>60</v>
      </c>
      <c r="BC582" s="9">
        <v>5</v>
      </c>
      <c r="BD582" s="9">
        <v>3</v>
      </c>
      <c r="BE582" s="4">
        <v>77</v>
      </c>
      <c r="BF582" s="9">
        <v>4</v>
      </c>
      <c r="BG582" s="9">
        <v>9</v>
      </c>
      <c r="BH582" s="24">
        <v>543.71501299726037</v>
      </c>
      <c r="BI582" s="24">
        <v>299.84701420889922</v>
      </c>
      <c r="BJ582" s="9">
        <v>6</v>
      </c>
      <c r="BK582" s="30">
        <v>33.788686438356173</v>
      </c>
      <c r="BL582" s="15">
        <v>4.1912745117808212</v>
      </c>
      <c r="BM582" s="15">
        <v>6317.7498580004903</v>
      </c>
      <c r="BN582" s="36">
        <v>105</v>
      </c>
      <c r="BO582" s="9">
        <v>0</v>
      </c>
      <c r="BP582" s="20">
        <v>0.6182310072225794</v>
      </c>
      <c r="BQ582" s="20">
        <v>37.198370077066201</v>
      </c>
    </row>
    <row r="583" spans="1:69" x14ac:dyDescent="0.25">
      <c r="A583" s="43">
        <v>40601</v>
      </c>
      <c r="B583" s="17">
        <v>2011</v>
      </c>
      <c r="C583" s="4">
        <v>2</v>
      </c>
      <c r="D583" s="4">
        <v>1</v>
      </c>
      <c r="E583" s="5">
        <v>0.5</v>
      </c>
      <c r="F583" s="5">
        <v>0.55000000000000004</v>
      </c>
      <c r="G583" s="10">
        <v>0.57534246575342296</v>
      </c>
      <c r="H583" s="17">
        <v>67</v>
      </c>
      <c r="I583" s="9">
        <v>115</v>
      </c>
      <c r="J583" s="14">
        <v>1.7164179104477613</v>
      </c>
      <c r="K583" s="5">
        <v>0.25555555555555554</v>
      </c>
      <c r="L583" s="21">
        <v>102.21188305050093</v>
      </c>
      <c r="M583" s="9">
        <v>20</v>
      </c>
      <c r="N583" s="9">
        <v>26</v>
      </c>
      <c r="O583" s="9">
        <v>10</v>
      </c>
      <c r="P583" s="9">
        <v>31</v>
      </c>
      <c r="Q583" s="20">
        <v>35.160980821917811</v>
      </c>
      <c r="R583" s="20">
        <v>50.507792432876712</v>
      </c>
      <c r="S583" s="20">
        <v>17.645733934600084</v>
      </c>
      <c r="T583" s="6">
        <v>6848.1961643835621</v>
      </c>
      <c r="U583" s="6">
        <v>763.52009589041097</v>
      </c>
      <c r="V583" s="6">
        <v>1234.0686220273974</v>
      </c>
      <c r="W583" s="6">
        <v>2344.7379767671237</v>
      </c>
      <c r="X583" s="6">
        <v>597.76989830136972</v>
      </c>
      <c r="Y583" s="6">
        <v>3435.1397631780819</v>
      </c>
      <c r="Z583" s="6">
        <v>1617.4051178082193</v>
      </c>
      <c r="AA583" s="6">
        <v>505.0779243287671</v>
      </c>
      <c r="AB583" s="6">
        <v>547.01775197260258</v>
      </c>
      <c r="AC583" s="6">
        <v>753.06467669146684</v>
      </c>
      <c r="AD583" s="6">
        <v>905.55231982560304</v>
      </c>
      <c r="AE583" s="6">
        <v>213.21208014634774</v>
      </c>
      <c r="AF583" s="6">
        <v>797.67171744617144</v>
      </c>
      <c r="AG583" s="6">
        <v>195.93020712328766</v>
      </c>
      <c r="AH583" s="6">
        <v>718.75541917808221</v>
      </c>
      <c r="AI583" s="6">
        <v>1306.6295904109588</v>
      </c>
      <c r="AJ583" s="6">
        <v>548.89186191780823</v>
      </c>
      <c r="AK583" s="6">
        <v>733.48681202651085</v>
      </c>
      <c r="AL583" s="6">
        <v>953.93879827622288</v>
      </c>
      <c r="AM583" s="6">
        <v>222.36072751163138</v>
      </c>
      <c r="AN583" s="6">
        <v>860.42074081577232</v>
      </c>
      <c r="AO583" s="6">
        <v>13051.424133013697</v>
      </c>
      <c r="AP583" s="6">
        <v>7958.1919115736737</v>
      </c>
      <c r="AQ583" s="6">
        <v>5093.2322214400265</v>
      </c>
      <c r="AR583" s="6">
        <v>2525.4001691906269</v>
      </c>
      <c r="AS583" s="6">
        <v>1283.0760643874444</v>
      </c>
      <c r="AT583" s="6">
        <v>1512.9815776847827</v>
      </c>
      <c r="AU583" s="6">
        <v>1583.8436014300578</v>
      </c>
      <c r="AV583" s="6">
        <v>6905.301412692912</v>
      </c>
      <c r="AW583" s="6">
        <v>-1812.0691912528882</v>
      </c>
      <c r="AX583" s="27">
        <v>4.0097021917808213</v>
      </c>
      <c r="AY583" s="27">
        <v>4.2920597260273965</v>
      </c>
      <c r="AZ583">
        <v>154</v>
      </c>
      <c r="BA583" s="9">
        <v>5</v>
      </c>
      <c r="BB583" s="4">
        <v>67</v>
      </c>
      <c r="BC583" s="9">
        <v>5</v>
      </c>
      <c r="BD583" s="9">
        <v>4</v>
      </c>
      <c r="BE583" s="4">
        <v>87</v>
      </c>
      <c r="BF583" s="9">
        <v>5</v>
      </c>
      <c r="BG583" s="9">
        <v>9</v>
      </c>
      <c r="BH583" s="24">
        <v>561.03266378900025</v>
      </c>
      <c r="BI583" s="24">
        <v>301.21387440560738</v>
      </c>
      <c r="BJ583" s="9">
        <v>7</v>
      </c>
      <c r="BK583" s="30">
        <v>33.007683972602742</v>
      </c>
      <c r="BL583" s="15">
        <v>4.2301048547945204</v>
      </c>
      <c r="BM583" s="15">
        <v>6224.5492302214516</v>
      </c>
      <c r="BN583" s="36">
        <v>105</v>
      </c>
      <c r="BO583" s="9">
        <v>0</v>
      </c>
      <c r="BP583" s="20">
        <v>0.81824916681698801</v>
      </c>
      <c r="BQ583" s="20">
        <v>48.506973537524061</v>
      </c>
    </row>
    <row r="584" spans="1:69" x14ac:dyDescent="0.25">
      <c r="A584" s="43">
        <v>40600</v>
      </c>
      <c r="B584" s="17">
        <v>2011</v>
      </c>
      <c r="C584" s="4">
        <v>2</v>
      </c>
      <c r="D584" s="4">
        <v>7</v>
      </c>
      <c r="E584" s="5">
        <v>0.5</v>
      </c>
      <c r="F584" s="5">
        <v>0.9375</v>
      </c>
      <c r="G584" s="10">
        <v>0.57260273972602571</v>
      </c>
      <c r="H584" s="17">
        <v>117</v>
      </c>
      <c r="I584" s="9">
        <v>181</v>
      </c>
      <c r="J584" s="14">
        <v>1.5470085470085471</v>
      </c>
      <c r="K584" s="5">
        <v>0.4022222222222222</v>
      </c>
      <c r="L584" s="21">
        <v>93.795555848261344</v>
      </c>
      <c r="M584" s="9">
        <v>31</v>
      </c>
      <c r="N584" s="9">
        <v>38</v>
      </c>
      <c r="O584" s="9">
        <v>16</v>
      </c>
      <c r="P584" s="9">
        <v>49</v>
      </c>
      <c r="Q584" s="20">
        <v>37.640914372840975</v>
      </c>
      <c r="R584" s="20">
        <v>46.660868023561633</v>
      </c>
      <c r="S584" s="20">
        <v>18.210396540117415</v>
      </c>
      <c r="T584" s="6">
        <v>10974.080034246577</v>
      </c>
      <c r="U584" s="6">
        <v>1203.4972602739726</v>
      </c>
      <c r="V584" s="6">
        <v>2017.1190106849315</v>
      </c>
      <c r="W584" s="6">
        <v>2538.8431415013702</v>
      </c>
      <c r="X584" s="6">
        <v>1033.0584657534246</v>
      </c>
      <c r="Y584" s="6">
        <v>6588.5566765808235</v>
      </c>
      <c r="Z584" s="6">
        <v>2597.2230917260272</v>
      </c>
      <c r="AA584" s="6">
        <v>746.57388837698613</v>
      </c>
      <c r="AB584" s="6">
        <v>892.30943046575339</v>
      </c>
      <c r="AC584" s="6">
        <v>1202.5235693381201</v>
      </c>
      <c r="AD584" s="6">
        <v>911.7579210005955</v>
      </c>
      <c r="AE584" s="6">
        <v>356.78267093168739</v>
      </c>
      <c r="AF584" s="6">
        <v>1765.0422492983635</v>
      </c>
      <c r="AG584" s="6">
        <v>320.37118121095892</v>
      </c>
      <c r="AH584" s="6">
        <v>1224.2527549369863</v>
      </c>
      <c r="AI584" s="6">
        <v>1920.3020992054799</v>
      </c>
      <c r="AJ584" s="6">
        <v>862.92681678904091</v>
      </c>
      <c r="AK584" s="6">
        <v>1223.4088072467166</v>
      </c>
      <c r="AL584" s="6">
        <v>925.72926385821052</v>
      </c>
      <c r="AM584" s="6">
        <v>380.17627384112336</v>
      </c>
      <c r="AN584" s="6">
        <v>1798.5385071964156</v>
      </c>
      <c r="AO584" s="6">
        <v>20741.536557231782</v>
      </c>
      <c r="AP584" s="6">
        <v>10589.399124156182</v>
      </c>
      <c r="AQ584" s="6">
        <v>10152.137433075603</v>
      </c>
      <c r="AR584" s="6">
        <v>2623.0463007441904</v>
      </c>
      <c r="AS584" s="6">
        <v>1711.4492712679189</v>
      </c>
      <c r="AT584" s="6">
        <v>1697.3888085687013</v>
      </c>
      <c r="AU584" s="6">
        <v>1804.9077566217866</v>
      </c>
      <c r="AV584" s="6">
        <v>7836.7921372025967</v>
      </c>
      <c r="AW584" s="6">
        <v>2315.345295873004</v>
      </c>
      <c r="AX584" s="27">
        <v>4.1129951342465745</v>
      </c>
      <c r="AY584" s="27">
        <v>4.2874083630136983</v>
      </c>
      <c r="AZ584">
        <v>251</v>
      </c>
      <c r="BA584" s="9">
        <v>9</v>
      </c>
      <c r="BB584" s="4">
        <v>117</v>
      </c>
      <c r="BC584" s="9">
        <v>10</v>
      </c>
      <c r="BD584" s="9">
        <v>6</v>
      </c>
      <c r="BE584" s="4">
        <v>134</v>
      </c>
      <c r="BF584" s="9">
        <v>9</v>
      </c>
      <c r="BG584" s="9">
        <v>16</v>
      </c>
      <c r="BH584" s="24">
        <v>764.3105118550053</v>
      </c>
      <c r="BI584" s="24">
        <v>461.01943307283642</v>
      </c>
      <c r="BJ584" s="9">
        <v>13</v>
      </c>
      <c r="BK584" s="30">
        <v>35.742729821917806</v>
      </c>
      <c r="BL584" s="15">
        <v>4.2602735605479447</v>
      </c>
      <c r="BM584" s="15">
        <v>6474.7673669555288</v>
      </c>
      <c r="BN584" s="36">
        <v>105</v>
      </c>
      <c r="BO584" s="9">
        <v>0</v>
      </c>
      <c r="BP584" s="20">
        <v>1.5679540063304533</v>
      </c>
      <c r="BQ584" s="20">
        <v>96.687023172148599</v>
      </c>
    </row>
    <row r="585" spans="1:69" x14ac:dyDescent="0.25">
      <c r="A585" s="43">
        <v>40599</v>
      </c>
      <c r="B585" s="17">
        <v>2011</v>
      </c>
      <c r="C585" s="4">
        <v>2</v>
      </c>
      <c r="D585" s="4">
        <v>6</v>
      </c>
      <c r="E585" s="5">
        <v>0.5</v>
      </c>
      <c r="F585" s="5">
        <v>1</v>
      </c>
      <c r="G585" s="10">
        <v>0.56986301369862846</v>
      </c>
      <c r="H585" s="17">
        <v>126</v>
      </c>
      <c r="I585" s="9">
        <v>200</v>
      </c>
      <c r="J585" s="14">
        <v>1.5873015873015872</v>
      </c>
      <c r="K585" s="5">
        <v>0.44444444444444442</v>
      </c>
      <c r="L585" s="21">
        <v>100.35346118721461</v>
      </c>
      <c r="M585" s="9">
        <v>35</v>
      </c>
      <c r="N585" s="9">
        <v>44</v>
      </c>
      <c r="O585" s="9">
        <v>18</v>
      </c>
      <c r="P585" s="9">
        <v>54</v>
      </c>
      <c r="Q585" s="20">
        <v>34.83715817582798</v>
      </c>
      <c r="R585" s="20">
        <v>48.883441315068488</v>
      </c>
      <c r="S585" s="20">
        <v>17.543994410958899</v>
      </c>
      <c r="T585" s="6">
        <v>12644.53610958904</v>
      </c>
      <c r="U585" s="6">
        <v>1326.3447671232877</v>
      </c>
      <c r="V585" s="6">
        <v>2160.2457547397257</v>
      </c>
      <c r="W585" s="6">
        <v>2533.912868120548</v>
      </c>
      <c r="X585" s="6">
        <v>1029.9231754520547</v>
      </c>
      <c r="Y585" s="6">
        <v>8246.7990783999994</v>
      </c>
      <c r="Z585" s="6">
        <v>2752.1354958904103</v>
      </c>
      <c r="AA585" s="6">
        <v>879.90194367123274</v>
      </c>
      <c r="AB585" s="6">
        <v>947.37569819178054</v>
      </c>
      <c r="AC585" s="6">
        <v>1373.2339268214569</v>
      </c>
      <c r="AD585" s="6">
        <v>906.38844377846362</v>
      </c>
      <c r="AE585" s="6">
        <v>382.94284107460288</v>
      </c>
      <c r="AF585" s="6">
        <v>1916.8479260789006</v>
      </c>
      <c r="AG585" s="6">
        <v>366.18130849315065</v>
      </c>
      <c r="AH585" s="6">
        <v>1337.0335736986301</v>
      </c>
      <c r="AI585" s="6">
        <v>2252.3626520547946</v>
      </c>
      <c r="AJ585" s="6">
        <v>968.1363813698631</v>
      </c>
      <c r="AK585" s="6">
        <v>1415.4136025464409</v>
      </c>
      <c r="AL585" s="6">
        <v>939.95245263229594</v>
      </c>
      <c r="AM585" s="6">
        <v>401.46278241134644</v>
      </c>
      <c r="AN585" s="6">
        <v>2166.8850780263551</v>
      </c>
      <c r="AO585" s="6">
        <v>23474.007930082189</v>
      </c>
      <c r="AP585" s="6">
        <v>11143.475847576936</v>
      </c>
      <c r="AQ585" s="6">
        <v>12330.532082505255</v>
      </c>
      <c r="AR585" s="6">
        <v>2654.1354222748369</v>
      </c>
      <c r="AS585" s="6">
        <v>1747.9878779844287</v>
      </c>
      <c r="AT585" s="6">
        <v>1734.4312673168897</v>
      </c>
      <c r="AU585" s="6">
        <v>1843.8552090977691</v>
      </c>
      <c r="AV585" s="6">
        <v>7980.4097766739242</v>
      </c>
      <c r="AW585" s="6">
        <v>4350.122305831329</v>
      </c>
      <c r="AX585" s="27">
        <v>4.1045766904109584</v>
      </c>
      <c r="AY585" s="27">
        <v>4.1868098630136981</v>
      </c>
      <c r="AZ585">
        <v>277</v>
      </c>
      <c r="BA585" s="9">
        <v>11</v>
      </c>
      <c r="BB585" s="4">
        <v>126</v>
      </c>
      <c r="BC585" s="9">
        <v>9</v>
      </c>
      <c r="BD585" s="9">
        <v>6</v>
      </c>
      <c r="BE585" s="4">
        <v>151</v>
      </c>
      <c r="BF585" s="9">
        <v>9</v>
      </c>
      <c r="BG585" s="9">
        <v>18</v>
      </c>
      <c r="BH585" s="24">
        <v>681.43830932289632</v>
      </c>
      <c r="BI585" s="24">
        <v>476.08781930604056</v>
      </c>
      <c r="BJ585" s="9">
        <v>14</v>
      </c>
      <c r="BK585" s="30">
        <v>34.074071452054795</v>
      </c>
      <c r="BL585" s="15">
        <v>4.2904402871232872</v>
      </c>
      <c r="BM585" s="15">
        <v>6503.5621023511776</v>
      </c>
      <c r="BN585" s="36">
        <v>105</v>
      </c>
      <c r="BO585" s="9">
        <v>0</v>
      </c>
      <c r="BP585" s="20">
        <v>1.8959659165932317</v>
      </c>
      <c r="BQ585" s="20">
        <v>117.43363888100242</v>
      </c>
    </row>
    <row r="586" spans="1:69" x14ac:dyDescent="0.25">
      <c r="A586" s="43">
        <v>40598</v>
      </c>
      <c r="B586" s="17">
        <v>2011</v>
      </c>
      <c r="C586" s="4">
        <v>2</v>
      </c>
      <c r="D586" s="4">
        <v>5</v>
      </c>
      <c r="E586" s="5">
        <v>0.5</v>
      </c>
      <c r="F586" s="5">
        <v>0.77499999999999991</v>
      </c>
      <c r="G586" s="10">
        <v>0.56712328767123121</v>
      </c>
      <c r="H586" s="17">
        <v>92</v>
      </c>
      <c r="I586" s="9">
        <v>164</v>
      </c>
      <c r="J586" s="14">
        <v>1.7826086956521738</v>
      </c>
      <c r="K586" s="5">
        <v>0.36444444444444446</v>
      </c>
      <c r="L586" s="21">
        <v>106.50786503871353</v>
      </c>
      <c r="M586" s="9">
        <v>30</v>
      </c>
      <c r="N586" s="9">
        <v>34</v>
      </c>
      <c r="O586" s="9">
        <v>14</v>
      </c>
      <c r="P586" s="9">
        <v>42</v>
      </c>
      <c r="Q586" s="20">
        <v>35.147891397260274</v>
      </c>
      <c r="R586" s="20">
        <v>50.638840462778866</v>
      </c>
      <c r="S586" s="20">
        <v>18.860989571506849</v>
      </c>
      <c r="T586" s="6">
        <v>9798.7235835616448</v>
      </c>
      <c r="U586" s="6">
        <v>1061.9705565068489</v>
      </c>
      <c r="V586" s="6">
        <v>1645.9815511232875</v>
      </c>
      <c r="W586" s="6">
        <v>2458.5985249643832</v>
      </c>
      <c r="X586" s="6">
        <v>806.54006110684918</v>
      </c>
      <c r="Y586" s="6">
        <v>5949.5740028739729</v>
      </c>
      <c r="Z586" s="6">
        <v>2249.4650494246575</v>
      </c>
      <c r="AA586" s="6">
        <v>708.94376647890408</v>
      </c>
      <c r="AB586" s="6">
        <v>792.1615620032876</v>
      </c>
      <c r="AC586" s="6">
        <v>1059.2089469302607</v>
      </c>
      <c r="AD586" s="6">
        <v>903.69029233454285</v>
      </c>
      <c r="AE586" s="6">
        <v>315.12630353696704</v>
      </c>
      <c r="AF586" s="6">
        <v>1472.5448351050791</v>
      </c>
      <c r="AG586" s="6">
        <v>299.98342080000003</v>
      </c>
      <c r="AH586" s="6">
        <v>1022.6243598027397</v>
      </c>
      <c r="AI586" s="6">
        <v>1745.2901297534247</v>
      </c>
      <c r="AJ586" s="6">
        <v>843.70034183013695</v>
      </c>
      <c r="AK586" s="6">
        <v>1026.135155635048</v>
      </c>
      <c r="AL586" s="6">
        <v>990.79285442567937</v>
      </c>
      <c r="AM586" s="6">
        <v>308.93383670564521</v>
      </c>
      <c r="AN586" s="6">
        <v>1585.7364054199288</v>
      </c>
      <c r="AO586" s="6">
        <v>18522.862770161642</v>
      </c>
      <c r="AP586" s="6">
        <v>9515.0075267626617</v>
      </c>
      <c r="AQ586" s="6">
        <v>9007.8552433989807</v>
      </c>
      <c r="AR586" s="6">
        <v>2576.030507033227</v>
      </c>
      <c r="AS586" s="6">
        <v>1536.5877507301429</v>
      </c>
      <c r="AT586" s="6">
        <v>1627.3316105894596</v>
      </c>
      <c r="AU586" s="6">
        <v>1718.9461370097697</v>
      </c>
      <c r="AV586" s="6">
        <v>7458.8960053625988</v>
      </c>
      <c r="AW586" s="6">
        <v>1548.959238036382</v>
      </c>
      <c r="AX586" s="27">
        <v>3.7970246136986296</v>
      </c>
      <c r="AY586" s="27">
        <v>4.151639397260273</v>
      </c>
      <c r="AZ586">
        <v>212</v>
      </c>
      <c r="BA586" s="9">
        <v>8</v>
      </c>
      <c r="BB586" s="4">
        <v>92</v>
      </c>
      <c r="BC586" s="9">
        <v>8</v>
      </c>
      <c r="BD586" s="9">
        <v>5</v>
      </c>
      <c r="BE586" s="4">
        <v>120</v>
      </c>
      <c r="BF586" s="9">
        <v>8</v>
      </c>
      <c r="BG586" s="9">
        <v>12</v>
      </c>
      <c r="BH586" s="24">
        <v>693.96262808183428</v>
      </c>
      <c r="BI586" s="24">
        <v>379.6709238002951</v>
      </c>
      <c r="BJ586" s="9">
        <v>11</v>
      </c>
      <c r="BK586" s="30">
        <v>32.712327315068492</v>
      </c>
      <c r="BL586" s="15">
        <v>4.1560930191780816</v>
      </c>
      <c r="BM586" s="15">
        <v>6413.9060773511865</v>
      </c>
      <c r="BN586" s="36">
        <v>105</v>
      </c>
      <c r="BO586" s="9">
        <v>0</v>
      </c>
      <c r="BP586" s="20">
        <v>1.4044258108498906</v>
      </c>
      <c r="BQ586" s="20">
        <v>85.789097556180764</v>
      </c>
    </row>
    <row r="587" spans="1:69" x14ac:dyDescent="0.25">
      <c r="A587" s="43">
        <v>40597</v>
      </c>
      <c r="B587" s="17">
        <v>2011</v>
      </c>
      <c r="C587" s="4">
        <v>2</v>
      </c>
      <c r="D587" s="4">
        <v>4</v>
      </c>
      <c r="E587" s="5">
        <v>0.5</v>
      </c>
      <c r="F587" s="5">
        <v>0.7</v>
      </c>
      <c r="G587" s="10">
        <v>0.56438356164383396</v>
      </c>
      <c r="H587" s="17">
        <v>91</v>
      </c>
      <c r="I587" s="9">
        <v>147</v>
      </c>
      <c r="J587" s="14">
        <v>1.6153846153846154</v>
      </c>
      <c r="K587" s="5">
        <v>0.32666666666666666</v>
      </c>
      <c r="L587" s="21">
        <v>96.686718651211791</v>
      </c>
      <c r="M587" s="9">
        <v>26</v>
      </c>
      <c r="N587" s="9">
        <v>32</v>
      </c>
      <c r="O587" s="9">
        <v>13</v>
      </c>
      <c r="P587" s="9">
        <v>41</v>
      </c>
      <c r="Q587" s="20">
        <v>36.501496812470471</v>
      </c>
      <c r="R587" s="20">
        <v>46.003728057154895</v>
      </c>
      <c r="S587" s="20">
        <v>16.676892694500498</v>
      </c>
      <c r="T587" s="6">
        <v>8798.4913972602735</v>
      </c>
      <c r="U587" s="6">
        <v>894.50955616438341</v>
      </c>
      <c r="V587" s="6">
        <v>1501.7598246575342</v>
      </c>
      <c r="W587" s="6">
        <v>2417.266327758904</v>
      </c>
      <c r="X587" s="6">
        <v>750.32884839452061</v>
      </c>
      <c r="Y587" s="6">
        <v>5023.6459526136978</v>
      </c>
      <c r="Z587" s="6">
        <v>2117.0868151232871</v>
      </c>
      <c r="AA587" s="6">
        <v>598.0484647430136</v>
      </c>
      <c r="AB587" s="6">
        <v>683.75260047452048</v>
      </c>
      <c r="AC587" s="6">
        <v>933.78219293075585</v>
      </c>
      <c r="AD587" s="6">
        <v>881.40551173498613</v>
      </c>
      <c r="AE587" s="6">
        <v>276.63021290261327</v>
      </c>
      <c r="AF587" s="6">
        <v>1307.0699627724655</v>
      </c>
      <c r="AG587" s="6">
        <v>266.7901340712329</v>
      </c>
      <c r="AH587" s="6">
        <v>949.07532835068491</v>
      </c>
      <c r="AI587" s="6">
        <v>1613.1170735342466</v>
      </c>
      <c r="AJ587" s="6">
        <v>742.45350733150667</v>
      </c>
      <c r="AK587" s="6">
        <v>963.09796171652363</v>
      </c>
      <c r="AL587" s="6">
        <v>962.59520091714114</v>
      </c>
      <c r="AM587" s="6">
        <v>283.02948837470802</v>
      </c>
      <c r="AN587" s="6">
        <v>1362.7133922792984</v>
      </c>
      <c r="AO587" s="6">
        <v>16663.324877053146</v>
      </c>
      <c r="AP587" s="6">
        <v>8969.8955693876869</v>
      </c>
      <c r="AQ587" s="6">
        <v>7693.4293076654612</v>
      </c>
      <c r="AR587" s="6">
        <v>2570.906262219466</v>
      </c>
      <c r="AS587" s="6">
        <v>1416.4322089340465</v>
      </c>
      <c r="AT587" s="6">
        <v>1571.7774214063902</v>
      </c>
      <c r="AU587" s="6">
        <v>1676.8262323390381</v>
      </c>
      <c r="AV587" s="6">
        <v>7235.9421248989411</v>
      </c>
      <c r="AW587" s="6">
        <v>457.48718276651834</v>
      </c>
      <c r="AX587" s="27">
        <v>4.1834579835616434</v>
      </c>
      <c r="AY587" s="27">
        <v>4.5787047945205481</v>
      </c>
      <c r="AZ587">
        <v>203</v>
      </c>
      <c r="BA587" s="9">
        <v>7</v>
      </c>
      <c r="BB587" s="4">
        <v>91</v>
      </c>
      <c r="BC587" s="9">
        <v>8</v>
      </c>
      <c r="BD587" s="9">
        <v>5</v>
      </c>
      <c r="BE587" s="4">
        <v>112</v>
      </c>
      <c r="BF587" s="9">
        <v>7</v>
      </c>
      <c r="BG587" s="9">
        <v>13</v>
      </c>
      <c r="BH587" s="24">
        <v>667.05071440156553</v>
      </c>
      <c r="BI587" s="24">
        <v>373.538913851492</v>
      </c>
      <c r="BJ587" s="9">
        <v>11</v>
      </c>
      <c r="BK587" s="30">
        <v>33.570042493150687</v>
      </c>
      <c r="BL587" s="15">
        <v>4.1472990597260271</v>
      </c>
      <c r="BM587" s="15">
        <v>6317.9920501866036</v>
      </c>
      <c r="BN587" s="36">
        <v>105</v>
      </c>
      <c r="BO587" s="9">
        <v>0</v>
      </c>
      <c r="BP587" s="20">
        <v>1.2177016442175221</v>
      </c>
      <c r="BQ587" s="20">
        <v>73.270755311099634</v>
      </c>
    </row>
    <row r="588" spans="1:69" x14ac:dyDescent="0.25">
      <c r="A588" s="43">
        <v>40596</v>
      </c>
      <c r="B588" s="17">
        <v>2011</v>
      </c>
      <c r="C588" s="4">
        <v>2</v>
      </c>
      <c r="D588" s="4">
        <v>3</v>
      </c>
      <c r="E588" s="5">
        <v>0.5</v>
      </c>
      <c r="F588" s="5">
        <v>0.5</v>
      </c>
      <c r="G588" s="10">
        <v>0.56164383561643672</v>
      </c>
      <c r="H588" s="17">
        <v>60</v>
      </c>
      <c r="I588" s="9">
        <v>94</v>
      </c>
      <c r="J588" s="14">
        <v>1.5666666666666667</v>
      </c>
      <c r="K588" s="5">
        <v>0.2088888888888889</v>
      </c>
      <c r="L588" s="21">
        <v>98.024273972602742</v>
      </c>
      <c r="M588" s="9">
        <v>16</v>
      </c>
      <c r="N588" s="9">
        <v>21</v>
      </c>
      <c r="O588" s="9">
        <v>8</v>
      </c>
      <c r="P588" s="9">
        <v>24</v>
      </c>
      <c r="Q588" s="20">
        <v>36.803019207700856</v>
      </c>
      <c r="R588" s="20">
        <v>48.345186871232869</v>
      </c>
      <c r="S588" s="20">
        <v>18.51004772876712</v>
      </c>
      <c r="T588" s="6">
        <v>5881.4564383561647</v>
      </c>
      <c r="U588" s="6">
        <v>695.65181506849308</v>
      </c>
      <c r="V588" s="6">
        <v>1028.739530958904</v>
      </c>
      <c r="W588" s="6">
        <v>2514.2699894794523</v>
      </c>
      <c r="X588" s="6">
        <v>563.91480986301372</v>
      </c>
      <c r="Y588" s="6">
        <v>2470.183923123288</v>
      </c>
      <c r="Z588" s="6">
        <v>1361.7117106849316</v>
      </c>
      <c r="AA588" s="6">
        <v>386.76149496986295</v>
      </c>
      <c r="AB588" s="6">
        <v>444.24114549041087</v>
      </c>
      <c r="AC588" s="6">
        <v>661.10662085226556</v>
      </c>
      <c r="AD588" s="6">
        <v>869.80544760349846</v>
      </c>
      <c r="AE588" s="6">
        <v>190.8924592366713</v>
      </c>
      <c r="AF588" s="6">
        <v>470.90982345277001</v>
      </c>
      <c r="AG588" s="6">
        <v>172.28769139726029</v>
      </c>
      <c r="AH588" s="6">
        <v>639.876429150685</v>
      </c>
      <c r="AI588" s="6">
        <v>1079.3200783561642</v>
      </c>
      <c r="AJ588" s="6">
        <v>477.94466367123283</v>
      </c>
      <c r="AK588" s="6">
        <v>677.6965413244958</v>
      </c>
      <c r="AL588" s="6">
        <v>945.00832715557499</v>
      </c>
      <c r="AM588" s="6">
        <v>205.21920190828601</v>
      </c>
      <c r="AN588" s="6">
        <v>541.50479218698581</v>
      </c>
      <c r="AO588" s="6">
        <v>11139.251467145205</v>
      </c>
      <c r="AP588" s="6">
        <v>7656.6529283821619</v>
      </c>
      <c r="AQ588" s="6">
        <v>3482.598538763044</v>
      </c>
      <c r="AR588" s="6">
        <v>2509.2439813495284</v>
      </c>
      <c r="AS588" s="6">
        <v>1200.9308556456554</v>
      </c>
      <c r="AT588" s="6">
        <v>1485.6615463517326</v>
      </c>
      <c r="AU588" s="6">
        <v>1551.5037364947116</v>
      </c>
      <c r="AV588" s="6">
        <v>6747.3401198416286</v>
      </c>
      <c r="AW588" s="6">
        <v>-3264.741581078586</v>
      </c>
      <c r="AX588" s="27">
        <v>4.1192077808219167</v>
      </c>
      <c r="AY588" s="27">
        <v>4.1859616438356158</v>
      </c>
      <c r="AZ588">
        <v>129</v>
      </c>
      <c r="BA588" s="9">
        <v>5</v>
      </c>
      <c r="BB588" s="4">
        <v>60</v>
      </c>
      <c r="BC588" s="9">
        <v>5</v>
      </c>
      <c r="BD588" s="9">
        <v>3</v>
      </c>
      <c r="BE588" s="4">
        <v>69</v>
      </c>
      <c r="BF588" s="9">
        <v>5</v>
      </c>
      <c r="BG588" s="9">
        <v>8</v>
      </c>
      <c r="BH588" s="24">
        <v>547.58991070684931</v>
      </c>
      <c r="BI588" s="24">
        <v>324.39795449277773</v>
      </c>
      <c r="BJ588" s="9">
        <v>7</v>
      </c>
      <c r="BK588" s="30">
        <v>33.335012602739731</v>
      </c>
      <c r="BL588" s="15">
        <v>4.1471636273972594</v>
      </c>
      <c r="BM588" s="15">
        <v>6336.4789493181488</v>
      </c>
      <c r="BN588" s="36">
        <v>105</v>
      </c>
      <c r="BO588" s="9">
        <v>0</v>
      </c>
      <c r="BP588" s="20">
        <v>0.54961100109672056</v>
      </c>
      <c r="BQ588" s="20">
        <v>33.167605131076613</v>
      </c>
    </row>
    <row r="589" spans="1:69" x14ac:dyDescent="0.25">
      <c r="A589" s="43">
        <v>40595</v>
      </c>
      <c r="B589" s="17">
        <v>2011</v>
      </c>
      <c r="C589" s="4">
        <v>2</v>
      </c>
      <c r="D589" s="4">
        <v>2</v>
      </c>
      <c r="E589" s="5">
        <v>0.5</v>
      </c>
      <c r="F589" s="5">
        <v>0.5</v>
      </c>
      <c r="G589" s="10">
        <v>0.55890410958903947</v>
      </c>
      <c r="H589" s="17">
        <v>65</v>
      </c>
      <c r="I589" s="9">
        <v>94</v>
      </c>
      <c r="J589" s="14">
        <v>1.4461538461538461</v>
      </c>
      <c r="K589" s="5">
        <v>0.2088888888888889</v>
      </c>
      <c r="L589" s="21">
        <v>90.945908535300305</v>
      </c>
      <c r="M589" s="9">
        <v>16</v>
      </c>
      <c r="N589" s="9">
        <v>21</v>
      </c>
      <c r="O589" s="9">
        <v>8</v>
      </c>
      <c r="P589" s="9">
        <v>24</v>
      </c>
      <c r="Q589" s="20">
        <v>36.471810120696027</v>
      </c>
      <c r="R589" s="20">
        <v>48.936795366575325</v>
      </c>
      <c r="S589" s="20">
        <v>17.478816955890405</v>
      </c>
      <c r="T589" s="6">
        <v>5911.4840547945196</v>
      </c>
      <c r="U589" s="6">
        <v>698.23178082191771</v>
      </c>
      <c r="V589" s="6">
        <v>1068.4655763287672</v>
      </c>
      <c r="W589" s="6">
        <v>2468.0849341808212</v>
      </c>
      <c r="X589" s="6">
        <v>513.3941852054794</v>
      </c>
      <c r="Y589" s="6">
        <v>2559.7711399013692</v>
      </c>
      <c r="Z589" s="6">
        <v>1349.4569744657531</v>
      </c>
      <c r="AA589" s="6">
        <v>391.4943629326026</v>
      </c>
      <c r="AB589" s="6">
        <v>419.49160694136975</v>
      </c>
      <c r="AC589" s="6">
        <v>659.16085899127575</v>
      </c>
      <c r="AD589" s="6">
        <v>911.6213927615994</v>
      </c>
      <c r="AE589" s="6">
        <v>196.02405174848599</v>
      </c>
      <c r="AF589" s="6">
        <v>393.63664083836414</v>
      </c>
      <c r="AG589" s="6">
        <v>173.6384729424658</v>
      </c>
      <c r="AH589" s="6">
        <v>628.20265310684931</v>
      </c>
      <c r="AI589" s="6">
        <v>1067.8531033424656</v>
      </c>
      <c r="AJ589" s="6">
        <v>452.06135934246561</v>
      </c>
      <c r="AK589" s="6">
        <v>649.73970722064576</v>
      </c>
      <c r="AL589" s="6">
        <v>927.43036407611476</v>
      </c>
      <c r="AM589" s="6">
        <v>212.54587469971247</v>
      </c>
      <c r="AN589" s="6">
        <v>532.03964273777331</v>
      </c>
      <c r="AO589" s="6">
        <v>11091.914368690412</v>
      </c>
      <c r="AP589" s="6">
        <v>7606.4669452129019</v>
      </c>
      <c r="AQ589" s="6">
        <v>3485.4474234775066</v>
      </c>
      <c r="AR589" s="6">
        <v>2511.0940687199818</v>
      </c>
      <c r="AS589" s="6">
        <v>1239.6107051356662</v>
      </c>
      <c r="AT589" s="6">
        <v>1487.9250474157304</v>
      </c>
      <c r="AU589" s="6">
        <v>1541.5035191608854</v>
      </c>
      <c r="AV589" s="6">
        <v>6780.1333404322631</v>
      </c>
      <c r="AW589" s="6">
        <v>-3294.6859169547533</v>
      </c>
      <c r="AX589" s="27">
        <v>4.1586381698630124</v>
      </c>
      <c r="AY589" s="27">
        <v>4.4124031780821911</v>
      </c>
      <c r="AZ589">
        <v>134</v>
      </c>
      <c r="BA589" s="9">
        <v>5</v>
      </c>
      <c r="BB589" s="4">
        <v>65</v>
      </c>
      <c r="BC589" s="9">
        <v>5</v>
      </c>
      <c r="BD589" s="9">
        <v>4</v>
      </c>
      <c r="BE589" s="4">
        <v>69</v>
      </c>
      <c r="BF589" s="9">
        <v>4</v>
      </c>
      <c r="BG589" s="9">
        <v>7</v>
      </c>
      <c r="BH589" s="24">
        <v>560.76157325285544</v>
      </c>
      <c r="BI589" s="24">
        <v>281.66477302195614</v>
      </c>
      <c r="BJ589" s="9">
        <v>8</v>
      </c>
      <c r="BK589" s="30">
        <v>34.671232054794515</v>
      </c>
      <c r="BL589" s="15">
        <v>4.2292761446575335</v>
      </c>
      <c r="BM589" s="15">
        <v>6316.0119459945208</v>
      </c>
      <c r="BN589" s="36">
        <v>105</v>
      </c>
      <c r="BO589" s="9">
        <v>0</v>
      </c>
      <c r="BP589" s="20">
        <v>0.55184307016517009</v>
      </c>
      <c r="BQ589" s="20">
        <v>33.194737366452443</v>
      </c>
    </row>
    <row r="590" spans="1:69" x14ac:dyDescent="0.25">
      <c r="A590" s="43">
        <v>40594</v>
      </c>
      <c r="B590" s="17">
        <v>2011</v>
      </c>
      <c r="C590" s="4">
        <v>2</v>
      </c>
      <c r="D590" s="4">
        <v>1</v>
      </c>
      <c r="E590" s="5">
        <v>0.5</v>
      </c>
      <c r="F590" s="5">
        <v>0.55000000000000004</v>
      </c>
      <c r="G590" s="10">
        <v>0.55616438356164222</v>
      </c>
      <c r="H590" s="17">
        <v>67</v>
      </c>
      <c r="I590" s="9">
        <v>106</v>
      </c>
      <c r="J590" s="14">
        <v>1.5820895522388059</v>
      </c>
      <c r="K590" s="5">
        <v>0.23555555555555555</v>
      </c>
      <c r="L590" s="21">
        <v>99.049391371907589</v>
      </c>
      <c r="M590" s="9">
        <v>18</v>
      </c>
      <c r="N590" s="9">
        <v>23</v>
      </c>
      <c r="O590" s="9">
        <v>9</v>
      </c>
      <c r="P590" s="9">
        <v>28</v>
      </c>
      <c r="Q590" s="20">
        <v>38.258351000334109</v>
      </c>
      <c r="R590" s="20">
        <v>49.146916611506839</v>
      </c>
      <c r="S590" s="20">
        <v>18.295884436790605</v>
      </c>
      <c r="T590" s="6">
        <v>6636.3092219178088</v>
      </c>
      <c r="U590" s="6">
        <v>741.49682260273971</v>
      </c>
      <c r="V590" s="6">
        <v>1239.0748865753428</v>
      </c>
      <c r="W590" s="6">
        <v>2538.3869364821917</v>
      </c>
      <c r="X590" s="6">
        <v>599.0447492383563</v>
      </c>
      <c r="Y590" s="6">
        <v>3001.2994722246572</v>
      </c>
      <c r="Z590" s="6">
        <v>1568.5923910136985</v>
      </c>
      <c r="AA590" s="6">
        <v>442.32224950356158</v>
      </c>
      <c r="AB590" s="6">
        <v>512.28476423013694</v>
      </c>
      <c r="AC590" s="6">
        <v>706.34211360300628</v>
      </c>
      <c r="AD590" s="6">
        <v>927.61820192634741</v>
      </c>
      <c r="AE590" s="6">
        <v>219.5359946271532</v>
      </c>
      <c r="AF590" s="6">
        <v>669.70309459089037</v>
      </c>
      <c r="AG590" s="6">
        <v>195.43100350684932</v>
      </c>
      <c r="AH590" s="6">
        <v>667.64804769315072</v>
      </c>
      <c r="AI590" s="6">
        <v>1202.9694835068494</v>
      </c>
      <c r="AJ590" s="6">
        <v>505.55572392328759</v>
      </c>
      <c r="AK590" s="6">
        <v>743.20816178532118</v>
      </c>
      <c r="AL590" s="6">
        <v>947.41114358931202</v>
      </c>
      <c r="AM590" s="6">
        <v>227.09348681561616</v>
      </c>
      <c r="AN590" s="6">
        <v>653.89146643988795</v>
      </c>
      <c r="AO590" s="6">
        <v>12472.609707898084</v>
      </c>
      <c r="AP590" s="6">
        <v>8147.7156746426472</v>
      </c>
      <c r="AQ590" s="6">
        <v>4324.8940332554357</v>
      </c>
      <c r="AR590" s="6">
        <v>2518.2956340944324</v>
      </c>
      <c r="AS590" s="6">
        <v>1274.9857378645029</v>
      </c>
      <c r="AT590" s="6">
        <v>1511.2457350219279</v>
      </c>
      <c r="AU590" s="6">
        <v>1572.4616574532986</v>
      </c>
      <c r="AV590" s="6">
        <v>6876.9887644341616</v>
      </c>
      <c r="AW590" s="6">
        <v>-2552.0947311787249</v>
      </c>
      <c r="AX590" s="27">
        <v>3.9269602191780821</v>
      </c>
      <c r="AY590" s="27">
        <v>4.490581301369863</v>
      </c>
      <c r="AZ590">
        <v>145</v>
      </c>
      <c r="BA590" s="9">
        <v>5</v>
      </c>
      <c r="BB590" s="4">
        <v>67</v>
      </c>
      <c r="BC590" s="9">
        <v>5</v>
      </c>
      <c r="BD590" s="9">
        <v>4</v>
      </c>
      <c r="BE590" s="4">
        <v>78</v>
      </c>
      <c r="BF590" s="9">
        <v>5</v>
      </c>
      <c r="BG590" s="9">
        <v>8</v>
      </c>
      <c r="BH590" s="24">
        <v>587.88894254720924</v>
      </c>
      <c r="BI590" s="24">
        <v>308.91605169275118</v>
      </c>
      <c r="BJ590" s="9">
        <v>8</v>
      </c>
      <c r="BK590" s="30">
        <v>32.625638835616435</v>
      </c>
      <c r="BL590" s="15">
        <v>4.3936285534246569</v>
      </c>
      <c r="BM590" s="15">
        <v>6428.0527892733971</v>
      </c>
      <c r="BN590" s="36">
        <v>105</v>
      </c>
      <c r="BO590" s="9">
        <v>0</v>
      </c>
      <c r="BP590" s="20">
        <v>0.67281557495490096</v>
      </c>
      <c r="BQ590" s="20">
        <v>41.189466983385103</v>
      </c>
    </row>
    <row r="591" spans="1:69" x14ac:dyDescent="0.25">
      <c r="A591" s="43">
        <v>40593</v>
      </c>
      <c r="B591" s="17">
        <v>2011</v>
      </c>
      <c r="C591" s="4">
        <v>2</v>
      </c>
      <c r="D591" s="4">
        <v>7</v>
      </c>
      <c r="E591" s="5">
        <v>0.5</v>
      </c>
      <c r="F591" s="5">
        <v>0.9375</v>
      </c>
      <c r="G591" s="10">
        <v>0.55342465753424497</v>
      </c>
      <c r="H591" s="17">
        <v>113</v>
      </c>
      <c r="I591" s="9">
        <v>189</v>
      </c>
      <c r="J591" s="14">
        <v>1.6725663716814159</v>
      </c>
      <c r="K591" s="5">
        <v>0.42</v>
      </c>
      <c r="L591" s="21">
        <v>96.655979512668196</v>
      </c>
      <c r="M591" s="9">
        <v>33</v>
      </c>
      <c r="N591" s="9">
        <v>39</v>
      </c>
      <c r="O591" s="9">
        <v>16</v>
      </c>
      <c r="P591" s="9">
        <v>51</v>
      </c>
      <c r="Q591" s="20">
        <v>36.812263561643839</v>
      </c>
      <c r="R591" s="20">
        <v>47.936892046438352</v>
      </c>
      <c r="S591" s="20">
        <v>17.490869437808222</v>
      </c>
      <c r="T591" s="6">
        <v>10922.125684931507</v>
      </c>
      <c r="U591" s="6">
        <v>1226.1723544520546</v>
      </c>
      <c r="V591" s="6">
        <v>2051.7828164383563</v>
      </c>
      <c r="W591" s="6">
        <v>2349.0295921972606</v>
      </c>
      <c r="X591" s="6">
        <v>1025.15355369863</v>
      </c>
      <c r="Y591" s="6">
        <v>6722.3320770493119</v>
      </c>
      <c r="Z591" s="6">
        <v>2650.4829764383562</v>
      </c>
      <c r="AA591" s="6">
        <v>766.99027274301363</v>
      </c>
      <c r="AB591" s="6">
        <v>892.03434132821928</v>
      </c>
      <c r="AC591" s="6">
        <v>1195.4230744447789</v>
      </c>
      <c r="AD591" s="6">
        <v>857.26446342945212</v>
      </c>
      <c r="AE591" s="6">
        <v>360.16568174200449</v>
      </c>
      <c r="AF591" s="6">
        <v>1896.6543708933541</v>
      </c>
      <c r="AG591" s="6">
        <v>333.24249057534252</v>
      </c>
      <c r="AH591" s="6">
        <v>1185.414097709589</v>
      </c>
      <c r="AI591" s="6">
        <v>2132.3158126027402</v>
      </c>
      <c r="AJ591" s="6">
        <v>918.0098472328765</v>
      </c>
      <c r="AK591" s="6">
        <v>1317.9583653712712</v>
      </c>
      <c r="AL591" s="6">
        <v>954.86813441618472</v>
      </c>
      <c r="AM591" s="6">
        <v>380.61624968511251</v>
      </c>
      <c r="AN591" s="6">
        <v>1915.5394986479801</v>
      </c>
      <c r="AO591" s="6">
        <v>21026.7878780137</v>
      </c>
      <c r="AP591" s="6">
        <v>10492.261931423051</v>
      </c>
      <c r="AQ591" s="6">
        <v>10534.525946590646</v>
      </c>
      <c r="AR591" s="6">
        <v>2619.7708716182046</v>
      </c>
      <c r="AS591" s="6">
        <v>1651.2214906593806</v>
      </c>
      <c r="AT591" s="6">
        <v>1719.0498992364271</v>
      </c>
      <c r="AU591" s="6">
        <v>1821.3631030068277</v>
      </c>
      <c r="AV591" s="6">
        <v>7811.4053645208405</v>
      </c>
      <c r="AW591" s="6">
        <v>2723.1205820698087</v>
      </c>
      <c r="AX591" s="27">
        <v>4.1178832767123286</v>
      </c>
      <c r="AY591" s="27">
        <v>4.1851134246575334</v>
      </c>
      <c r="AZ591">
        <v>252</v>
      </c>
      <c r="BA591" s="9">
        <v>9</v>
      </c>
      <c r="BB591" s="4">
        <v>113</v>
      </c>
      <c r="BC591" s="9">
        <v>8</v>
      </c>
      <c r="BD591" s="9">
        <v>6</v>
      </c>
      <c r="BE591" s="4">
        <v>139</v>
      </c>
      <c r="BF591" s="9">
        <v>8</v>
      </c>
      <c r="BG591" s="9">
        <v>15</v>
      </c>
      <c r="BH591" s="24">
        <v>672.24357055468545</v>
      </c>
      <c r="BI591" s="24">
        <v>399.24909389333391</v>
      </c>
      <c r="BJ591" s="9">
        <v>15</v>
      </c>
      <c r="BK591" s="30">
        <v>35.431278438356159</v>
      </c>
      <c r="BL591" s="15">
        <v>4.3198995989041089</v>
      </c>
      <c r="BM591" s="15">
        <v>6256.9788873374609</v>
      </c>
      <c r="BN591" s="36">
        <v>104</v>
      </c>
      <c r="BO591" s="9">
        <v>0</v>
      </c>
      <c r="BP591" s="20">
        <v>1.6836441573919732</v>
      </c>
      <c r="BQ591" s="20">
        <v>101.29351871721775</v>
      </c>
    </row>
    <row r="592" spans="1:69" x14ac:dyDescent="0.25">
      <c r="A592" s="43">
        <v>40592</v>
      </c>
      <c r="B592" s="17">
        <v>2011</v>
      </c>
      <c r="C592" s="4">
        <v>2</v>
      </c>
      <c r="D592" s="4">
        <v>6</v>
      </c>
      <c r="E592" s="5">
        <v>0.5</v>
      </c>
      <c r="F592" s="5">
        <v>1</v>
      </c>
      <c r="G592" s="10">
        <v>0.55068493150684772</v>
      </c>
      <c r="H592" s="17">
        <v>128</v>
      </c>
      <c r="I592" s="9">
        <v>189</v>
      </c>
      <c r="J592" s="14">
        <v>1.4765625</v>
      </c>
      <c r="K592" s="5">
        <v>0.42</v>
      </c>
      <c r="L592" s="21">
        <v>92.249239726027398</v>
      </c>
      <c r="M592" s="9">
        <v>33</v>
      </c>
      <c r="N592" s="9">
        <v>40</v>
      </c>
      <c r="O592" s="9">
        <v>16</v>
      </c>
      <c r="P592" s="9">
        <v>50</v>
      </c>
      <c r="Q592" s="20">
        <v>38.378612806905608</v>
      </c>
      <c r="R592" s="20">
        <v>50.380820107397241</v>
      </c>
      <c r="S592" s="20">
        <v>18.087027342904104</v>
      </c>
      <c r="T592" s="6">
        <v>11807.902684931507</v>
      </c>
      <c r="U592" s="6">
        <v>1343.8092876712328</v>
      </c>
      <c r="V592" s="6">
        <v>2070.6258279452054</v>
      </c>
      <c r="W592" s="6">
        <v>2373.2253356054794</v>
      </c>
      <c r="X592" s="6">
        <v>1058.0382088767124</v>
      </c>
      <c r="Y592" s="6">
        <v>7649.8226001753428</v>
      </c>
      <c r="Z592" s="6">
        <v>2801.6387349041092</v>
      </c>
      <c r="AA592" s="6">
        <v>806.09312171835586</v>
      </c>
      <c r="AB592" s="6">
        <v>904.35136714520524</v>
      </c>
      <c r="AC592" s="6">
        <v>1332.883446909452</v>
      </c>
      <c r="AD592" s="6">
        <v>900.85737258595725</v>
      </c>
      <c r="AE592" s="6">
        <v>390.1017945736271</v>
      </c>
      <c r="AF592" s="6">
        <v>1888.2406096986342</v>
      </c>
      <c r="AG592" s="6">
        <v>347.79971381917812</v>
      </c>
      <c r="AH592" s="6">
        <v>1266.4707524383566</v>
      </c>
      <c r="AI592" s="6">
        <v>1985.926302739726</v>
      </c>
      <c r="AJ592" s="6">
        <v>929.96480455890378</v>
      </c>
      <c r="AK592" s="6">
        <v>1394.9062043627828</v>
      </c>
      <c r="AL592" s="6">
        <v>985.41687289845697</v>
      </c>
      <c r="AM592" s="6">
        <v>418.61081448290611</v>
      </c>
      <c r="AN592" s="6">
        <v>1731.2276818120188</v>
      </c>
      <c r="AO592" s="6">
        <v>22193.956769926575</v>
      </c>
      <c r="AP592" s="6">
        <v>10924.665878240579</v>
      </c>
      <c r="AQ592" s="6">
        <v>11269.290891685996</v>
      </c>
      <c r="AR592" s="6">
        <v>2634.9414177037588</v>
      </c>
      <c r="AS592" s="6">
        <v>1750.8235954874642</v>
      </c>
      <c r="AT592" s="6">
        <v>1736.3267703550114</v>
      </c>
      <c r="AU592" s="6">
        <v>1845.4239038866824</v>
      </c>
      <c r="AV592" s="6">
        <v>7967.5156874329177</v>
      </c>
      <c r="AW592" s="6">
        <v>3301.7752042530783</v>
      </c>
      <c r="AX592" s="27">
        <v>4.181216284931506</v>
      </c>
      <c r="AY592" s="27">
        <v>4.1848306849315069</v>
      </c>
      <c r="AZ592">
        <v>267</v>
      </c>
      <c r="BA592" s="9">
        <v>9</v>
      </c>
      <c r="BB592" s="4">
        <v>128</v>
      </c>
      <c r="BC592" s="9">
        <v>12</v>
      </c>
      <c r="BD592" s="9">
        <v>6</v>
      </c>
      <c r="BE592" s="4">
        <v>139</v>
      </c>
      <c r="BF592" s="9">
        <v>10</v>
      </c>
      <c r="BG592" s="9">
        <v>17</v>
      </c>
      <c r="BH592" s="24">
        <v>773.70319299760263</v>
      </c>
      <c r="BI592" s="24">
        <v>509.66727035873362</v>
      </c>
      <c r="BJ592" s="9">
        <v>15</v>
      </c>
      <c r="BK592" s="30">
        <v>34.888814780821917</v>
      </c>
      <c r="BL592" s="15">
        <v>4.510208786849315</v>
      </c>
      <c r="BM592" s="15">
        <v>6367.4527152529008</v>
      </c>
      <c r="BN592" s="36">
        <v>104</v>
      </c>
      <c r="BO592" s="9">
        <v>0</v>
      </c>
      <c r="BP592" s="20">
        <v>1.7698271813924895</v>
      </c>
      <c r="BQ592" s="20">
        <v>108.3585662662115</v>
      </c>
    </row>
    <row r="593" spans="1:69" x14ac:dyDescent="0.25">
      <c r="A593" s="43">
        <v>40591</v>
      </c>
      <c r="B593" s="17">
        <v>2011</v>
      </c>
      <c r="C593" s="4">
        <v>2</v>
      </c>
      <c r="D593" s="4">
        <v>5</v>
      </c>
      <c r="E593" s="5">
        <v>0.5</v>
      </c>
      <c r="F593" s="5">
        <v>0.77499999999999991</v>
      </c>
      <c r="G593" s="10">
        <v>0.54794520547945047</v>
      </c>
      <c r="H593" s="17">
        <v>96</v>
      </c>
      <c r="I593" s="9">
        <v>159</v>
      </c>
      <c r="J593" s="14">
        <v>1.65625</v>
      </c>
      <c r="K593" s="5">
        <v>0.35333333333333333</v>
      </c>
      <c r="L593" s="21">
        <v>98.565933219178035</v>
      </c>
      <c r="M593" s="9">
        <v>27</v>
      </c>
      <c r="N593" s="9">
        <v>35</v>
      </c>
      <c r="O593" s="9">
        <v>14</v>
      </c>
      <c r="P593" s="9">
        <v>43</v>
      </c>
      <c r="Q593" s="20">
        <v>34.929018824569148</v>
      </c>
      <c r="R593" s="20">
        <v>49.106195999999997</v>
      </c>
      <c r="S593" s="20">
        <v>17.483076332589995</v>
      </c>
      <c r="T593" s="6">
        <v>9462.3295890410918</v>
      </c>
      <c r="U593" s="6">
        <v>1058.9101027397257</v>
      </c>
      <c r="V593" s="6">
        <v>1626.4070334246571</v>
      </c>
      <c r="W593" s="6">
        <v>2482.3484580821919</v>
      </c>
      <c r="X593" s="6">
        <v>853.33090191780821</v>
      </c>
      <c r="Y593" s="6">
        <v>5559.153298356161</v>
      </c>
      <c r="Z593" s="6">
        <v>2165.5991671232873</v>
      </c>
      <c r="AA593" s="6">
        <v>687.48674399999993</v>
      </c>
      <c r="AB593" s="6">
        <v>751.77228230136973</v>
      </c>
      <c r="AC593" s="6">
        <v>989.29857207990506</v>
      </c>
      <c r="AD593" s="6">
        <v>899.94023832253595</v>
      </c>
      <c r="AE593" s="6">
        <v>314.25777735578629</v>
      </c>
      <c r="AF593" s="6">
        <v>1401.3616056664291</v>
      </c>
      <c r="AG593" s="6">
        <v>273.53114136986301</v>
      </c>
      <c r="AH593" s="6">
        <v>1038.4649819178082</v>
      </c>
      <c r="AI593" s="6">
        <v>1830.685487671233</v>
      </c>
      <c r="AJ593" s="6">
        <v>814.24448876712324</v>
      </c>
      <c r="AK593" s="6">
        <v>1058.8548231733923</v>
      </c>
      <c r="AL593" s="6">
        <v>986.12548714232844</v>
      </c>
      <c r="AM593" s="6">
        <v>313.39547152391731</v>
      </c>
      <c r="AN593" s="6">
        <v>1598.5503178863892</v>
      </c>
      <c r="AO593" s="6">
        <v>18083.023984931504</v>
      </c>
      <c r="AP593" s="6">
        <v>9523.9587630225233</v>
      </c>
      <c r="AQ593" s="6">
        <v>8559.0652219089789</v>
      </c>
      <c r="AR593" s="6">
        <v>2574.6505029908958</v>
      </c>
      <c r="AS593" s="6">
        <v>1481.2052968958692</v>
      </c>
      <c r="AT593" s="6">
        <v>1614.3205708108244</v>
      </c>
      <c r="AU593" s="6">
        <v>1708.6592331151553</v>
      </c>
      <c r="AV593" s="6">
        <v>7378.835603812744</v>
      </c>
      <c r="AW593" s="6">
        <v>1180.2296180962367</v>
      </c>
      <c r="AX593" s="27">
        <v>3.7981619178082187</v>
      </c>
      <c r="AY593" s="27">
        <v>4.2673671232876709</v>
      </c>
      <c r="AZ593">
        <v>215</v>
      </c>
      <c r="BA593" s="9">
        <v>8</v>
      </c>
      <c r="BB593" s="4">
        <v>96</v>
      </c>
      <c r="BC593" s="9">
        <v>7</v>
      </c>
      <c r="BD593" s="9">
        <v>5</v>
      </c>
      <c r="BE593" s="4">
        <v>119</v>
      </c>
      <c r="BF593" s="9">
        <v>9</v>
      </c>
      <c r="BG593" s="9">
        <v>13</v>
      </c>
      <c r="BH593" s="24">
        <v>620.26079917808215</v>
      </c>
      <c r="BI593" s="24">
        <v>407.36911706454617</v>
      </c>
      <c r="BJ593" s="9">
        <v>11</v>
      </c>
      <c r="BK593" s="30">
        <v>34.448745205479455</v>
      </c>
      <c r="BL593" s="15">
        <v>4.2720064109589035</v>
      </c>
      <c r="BM593" s="15">
        <v>6428.1345859397734</v>
      </c>
      <c r="BN593" s="36">
        <v>104</v>
      </c>
      <c r="BO593" s="9">
        <v>0</v>
      </c>
      <c r="BP593" s="20">
        <v>1.3315006254894195</v>
      </c>
      <c r="BQ593" s="20">
        <v>82.298704056817101</v>
      </c>
    </row>
    <row r="594" spans="1:69" x14ac:dyDescent="0.25">
      <c r="A594" s="43">
        <v>40590</v>
      </c>
      <c r="B594" s="17">
        <v>2011</v>
      </c>
      <c r="C594" s="4">
        <v>2</v>
      </c>
      <c r="D594" s="4">
        <v>4</v>
      </c>
      <c r="E594" s="5">
        <v>0.5</v>
      </c>
      <c r="F594" s="5">
        <v>0.7</v>
      </c>
      <c r="G594" s="10">
        <v>0.54520547945205322</v>
      </c>
      <c r="H594" s="17">
        <v>88</v>
      </c>
      <c r="I594" s="9">
        <v>151</v>
      </c>
      <c r="J594" s="14">
        <v>1.7159090909090908</v>
      </c>
      <c r="K594" s="5">
        <v>0.33555555555555555</v>
      </c>
      <c r="L594" s="21">
        <v>101.67257484433375</v>
      </c>
      <c r="M594" s="9">
        <v>26</v>
      </c>
      <c r="N594" s="9">
        <v>34</v>
      </c>
      <c r="O594" s="9">
        <v>13</v>
      </c>
      <c r="P594" s="9">
        <v>39</v>
      </c>
      <c r="Q594" s="20">
        <v>36.649740361643829</v>
      </c>
      <c r="R594" s="20">
        <v>48.546762450410952</v>
      </c>
      <c r="S594" s="20">
        <v>18.758354501664908</v>
      </c>
      <c r="T594" s="6">
        <v>8947.18658630137</v>
      </c>
      <c r="U594" s="6">
        <v>934.80684931506846</v>
      </c>
      <c r="V594" s="6">
        <v>1568.2005346191779</v>
      </c>
      <c r="W594" s="6">
        <v>2404.6272032547945</v>
      </c>
      <c r="X594" s="6">
        <v>719.58368298082189</v>
      </c>
      <c r="Y594" s="6">
        <v>5189.5820147616423</v>
      </c>
      <c r="Z594" s="6">
        <v>2198.9844216986298</v>
      </c>
      <c r="AA594" s="6">
        <v>631.10791185534242</v>
      </c>
      <c r="AB594" s="6">
        <v>731.57582556493139</v>
      </c>
      <c r="AC594" s="6">
        <v>925.73308214452038</v>
      </c>
      <c r="AD594" s="6">
        <v>866.08864568407512</v>
      </c>
      <c r="AE594" s="6">
        <v>284.12810365974536</v>
      </c>
      <c r="AF594" s="6">
        <v>1485.7183276305627</v>
      </c>
      <c r="AG594" s="6">
        <v>274.37290347945202</v>
      </c>
      <c r="AH594" s="6">
        <v>977.29556427397256</v>
      </c>
      <c r="AI594" s="6">
        <v>1750.218544438356</v>
      </c>
      <c r="AJ594" s="6">
        <v>729.49749830136977</v>
      </c>
      <c r="AK594" s="6">
        <v>948.7440002453227</v>
      </c>
      <c r="AL594" s="6">
        <v>988.7572586023955</v>
      </c>
      <c r="AM594" s="6">
        <v>278.23181843022212</v>
      </c>
      <c r="AN594" s="6">
        <v>1515.6514332152103</v>
      </c>
      <c r="AO594" s="6">
        <v>17175.046105228492</v>
      </c>
      <c r="AP594" s="6">
        <v>8984.0943296210771</v>
      </c>
      <c r="AQ594" s="6">
        <v>8190.9517756074156</v>
      </c>
      <c r="AR594" s="6">
        <v>2554.0743101549374</v>
      </c>
      <c r="AS594" s="6">
        <v>1397.4765624596998</v>
      </c>
      <c r="AT594" s="6">
        <v>1576.2880242501674</v>
      </c>
      <c r="AU594" s="6">
        <v>1659.1445293726179</v>
      </c>
      <c r="AV594" s="6">
        <v>7186.9834262374225</v>
      </c>
      <c r="AW594" s="6">
        <v>1003.9683493699922</v>
      </c>
      <c r="AX594" s="27">
        <v>3.8415901808219175</v>
      </c>
      <c r="AY594" s="27">
        <v>4.450140390410958</v>
      </c>
      <c r="AZ594">
        <v>200</v>
      </c>
      <c r="BA594" s="9">
        <v>7</v>
      </c>
      <c r="BB594" s="4">
        <v>88</v>
      </c>
      <c r="BC594" s="9">
        <v>8</v>
      </c>
      <c r="BD594" s="9">
        <v>5</v>
      </c>
      <c r="BE594" s="4">
        <v>112</v>
      </c>
      <c r="BF594" s="9">
        <v>8</v>
      </c>
      <c r="BG594" s="9">
        <v>13</v>
      </c>
      <c r="BH594" s="24">
        <v>693.19714171718556</v>
      </c>
      <c r="BI594" s="24">
        <v>389.24059340406393</v>
      </c>
      <c r="BJ594" s="9">
        <v>10</v>
      </c>
      <c r="BK594" s="30">
        <v>33.290799643835619</v>
      </c>
      <c r="BL594" s="15">
        <v>4.5012579068493146</v>
      </c>
      <c r="BM594" s="15">
        <v>6302.7325556652149</v>
      </c>
      <c r="BN594" s="36">
        <v>104</v>
      </c>
      <c r="BO594" s="9">
        <v>1</v>
      </c>
      <c r="BP594" s="20">
        <v>1.2995873937638325</v>
      </c>
      <c r="BQ594" s="20">
        <v>78.759151688532839</v>
      </c>
    </row>
    <row r="595" spans="1:69" x14ac:dyDescent="0.25">
      <c r="A595" s="43">
        <v>40589</v>
      </c>
      <c r="B595" s="17">
        <v>2011</v>
      </c>
      <c r="C595" s="4">
        <v>2</v>
      </c>
      <c r="D595" s="4">
        <v>3</v>
      </c>
      <c r="E595" s="5">
        <v>0.5</v>
      </c>
      <c r="F595" s="5">
        <v>0.5</v>
      </c>
      <c r="G595" s="10">
        <v>0.54246575342465597</v>
      </c>
      <c r="H595" s="17">
        <v>63</v>
      </c>
      <c r="I595" s="9">
        <v>105</v>
      </c>
      <c r="J595" s="14">
        <v>1.6666666666666667</v>
      </c>
      <c r="K595" s="5">
        <v>0.23333333333333334</v>
      </c>
      <c r="L595" s="21">
        <v>96.981573385518587</v>
      </c>
      <c r="M595" s="9">
        <v>18</v>
      </c>
      <c r="N595" s="9">
        <v>22</v>
      </c>
      <c r="O595" s="9">
        <v>9</v>
      </c>
      <c r="P595" s="9">
        <v>28</v>
      </c>
      <c r="Q595" s="20">
        <v>38.035541178082184</v>
      </c>
      <c r="R595" s="20">
        <v>51.618053852054793</v>
      </c>
      <c r="S595" s="20">
        <v>17.181509954794517</v>
      </c>
      <c r="T595" s="6">
        <v>6109.8391232876711</v>
      </c>
      <c r="U595" s="6">
        <v>643.59545205479446</v>
      </c>
      <c r="V595" s="6">
        <v>1079.4074616986302</v>
      </c>
      <c r="W595" s="6">
        <v>2389.9968108493154</v>
      </c>
      <c r="X595" s="6">
        <v>546.79670926027393</v>
      </c>
      <c r="Y595" s="6">
        <v>2737.2335935342467</v>
      </c>
      <c r="Z595" s="6">
        <v>1521.4216471232874</v>
      </c>
      <c r="AA595" s="6">
        <v>464.56248466849314</v>
      </c>
      <c r="AB595" s="6">
        <v>481.08227873424647</v>
      </c>
      <c r="AC595" s="6">
        <v>624.52314284996032</v>
      </c>
      <c r="AD595" s="6">
        <v>850.93108035577404</v>
      </c>
      <c r="AE595" s="6">
        <v>197.43057945606867</v>
      </c>
      <c r="AF595" s="6">
        <v>794.18160786422402</v>
      </c>
      <c r="AG595" s="6">
        <v>181.95954805479451</v>
      </c>
      <c r="AH595" s="6">
        <v>715.71704284931513</v>
      </c>
      <c r="AI595" s="6">
        <v>1153.1366210958904</v>
      </c>
      <c r="AJ595" s="6">
        <v>516.99585402739729</v>
      </c>
      <c r="AK595" s="6">
        <v>702.89573896027548</v>
      </c>
      <c r="AL595" s="6">
        <v>935.61598567910892</v>
      </c>
      <c r="AM595" s="6">
        <v>199.75848837250587</v>
      </c>
      <c r="AN595" s="6">
        <v>729.53885301550702</v>
      </c>
      <c r="AO595" s="6">
        <v>11788.310051895887</v>
      </c>
      <c r="AP595" s="6">
        <v>7527.3559974819127</v>
      </c>
      <c r="AQ595" s="6">
        <v>4260.9540544139782</v>
      </c>
      <c r="AR595" s="6">
        <v>2510.0636681322235</v>
      </c>
      <c r="AS595" s="6">
        <v>1238.4641573413383</v>
      </c>
      <c r="AT595" s="6">
        <v>1491.6574590127771</v>
      </c>
      <c r="AU595" s="6">
        <v>1561.1349171264053</v>
      </c>
      <c r="AV595" s="6">
        <v>6801.3202016127443</v>
      </c>
      <c r="AW595" s="6">
        <v>-2540.3661471987698</v>
      </c>
      <c r="AX595" s="27">
        <v>3.8411781698630132</v>
      </c>
      <c r="AY595" s="27">
        <v>4.2101323561643822</v>
      </c>
      <c r="AZ595">
        <v>140</v>
      </c>
      <c r="BA595" s="9">
        <v>5</v>
      </c>
      <c r="BB595" s="4">
        <v>63</v>
      </c>
      <c r="BC595" s="9">
        <v>5</v>
      </c>
      <c r="BD595" s="9">
        <v>3</v>
      </c>
      <c r="BE595" s="4">
        <v>77</v>
      </c>
      <c r="BF595" s="9">
        <v>5</v>
      </c>
      <c r="BG595" s="9">
        <v>8</v>
      </c>
      <c r="BH595" s="24">
        <v>509.99377546771046</v>
      </c>
      <c r="BI595" s="24">
        <v>282.43509655329137</v>
      </c>
      <c r="BJ595" s="9">
        <v>7</v>
      </c>
      <c r="BK595" s="30">
        <v>33.499917260273975</v>
      </c>
      <c r="BL595" s="15">
        <v>4.4145510575342453</v>
      </c>
      <c r="BM595" s="15">
        <v>6184.5948113899776</v>
      </c>
      <c r="BN595" s="36">
        <v>104</v>
      </c>
      <c r="BO595" s="9">
        <v>0</v>
      </c>
      <c r="BP595" s="20">
        <v>0.68896252452411444</v>
      </c>
      <c r="BQ595" s="20">
        <v>40.97071206167287</v>
      </c>
    </row>
    <row r="596" spans="1:69" x14ac:dyDescent="0.25">
      <c r="A596" s="43">
        <v>40588</v>
      </c>
      <c r="B596" s="17">
        <v>2011</v>
      </c>
      <c r="C596" s="4">
        <v>2</v>
      </c>
      <c r="D596" s="4">
        <v>2</v>
      </c>
      <c r="E596" s="5">
        <v>0.5</v>
      </c>
      <c r="F596" s="5">
        <v>0.5</v>
      </c>
      <c r="G596" s="10">
        <v>0.53972602739725872</v>
      </c>
      <c r="H596" s="17">
        <v>60</v>
      </c>
      <c r="I596" s="9">
        <v>108</v>
      </c>
      <c r="J596" s="14">
        <v>1.8</v>
      </c>
      <c r="K596" s="5">
        <v>0.24</v>
      </c>
      <c r="L596" s="21">
        <v>105.78556438356163</v>
      </c>
      <c r="M596" s="9">
        <v>19</v>
      </c>
      <c r="N596" s="9">
        <v>23</v>
      </c>
      <c r="O596" s="9">
        <v>10</v>
      </c>
      <c r="P596" s="9">
        <v>29</v>
      </c>
      <c r="Q596" s="20">
        <v>37.696635616438343</v>
      </c>
      <c r="R596" s="20">
        <v>44.169938661698623</v>
      </c>
      <c r="S596" s="20">
        <v>18.335973290505429</v>
      </c>
      <c r="T596" s="6">
        <v>6347.1338630136979</v>
      </c>
      <c r="U596" s="6">
        <v>669.54371917808214</v>
      </c>
      <c r="V596" s="6">
        <v>1110.5603309589042</v>
      </c>
      <c r="W596" s="6">
        <v>2469.9937711561647</v>
      </c>
      <c r="X596" s="6">
        <v>533.90470487671234</v>
      </c>
      <c r="Y596" s="6">
        <v>2902.2187751999986</v>
      </c>
      <c r="Z596" s="6">
        <v>1583.2586958904105</v>
      </c>
      <c r="AA596" s="6">
        <v>441.6993866169862</v>
      </c>
      <c r="AB596" s="6">
        <v>531.74322542465745</v>
      </c>
      <c r="AC596" s="6">
        <v>678.9945829703754</v>
      </c>
      <c r="AD596" s="6">
        <v>899.85936134033375</v>
      </c>
      <c r="AE596" s="6">
        <v>202.95758082304837</v>
      </c>
      <c r="AF596" s="6">
        <v>774.88978279829655</v>
      </c>
      <c r="AG596" s="6">
        <v>198.57124346301367</v>
      </c>
      <c r="AH596" s="6">
        <v>689.74870724383572</v>
      </c>
      <c r="AI596" s="6">
        <v>1178.8845899178082</v>
      </c>
      <c r="AJ596" s="6">
        <v>513.70400613698621</v>
      </c>
      <c r="AK596" s="6">
        <v>709.70946576966639</v>
      </c>
      <c r="AL596" s="6">
        <v>936.33648083245498</v>
      </c>
      <c r="AM596" s="6">
        <v>200.37315930568678</v>
      </c>
      <c r="AN596" s="6">
        <v>734.4894408538355</v>
      </c>
      <c r="AO596" s="6">
        <v>12154.287436885479</v>
      </c>
      <c r="AP596" s="6">
        <v>7742.6894380333461</v>
      </c>
      <c r="AQ596" s="6">
        <v>4411.5979988521303</v>
      </c>
      <c r="AR596" s="6">
        <v>2499.6428461268247</v>
      </c>
      <c r="AS596" s="6">
        <v>1189.4402032475773</v>
      </c>
      <c r="AT596" s="6">
        <v>1479.2790919866575</v>
      </c>
      <c r="AU596" s="6">
        <v>1560.5536632036333</v>
      </c>
      <c r="AV596" s="6">
        <v>6728.9158045646927</v>
      </c>
      <c r="AW596" s="6">
        <v>-2317.3178057125597</v>
      </c>
      <c r="AX596" s="27">
        <v>4.1674703342465751</v>
      </c>
      <c r="AY596" s="27">
        <v>4.2142058698630125</v>
      </c>
      <c r="AZ596">
        <v>141</v>
      </c>
      <c r="BA596" s="9">
        <v>5</v>
      </c>
      <c r="BB596" s="4">
        <v>60</v>
      </c>
      <c r="BC596" s="9">
        <v>5</v>
      </c>
      <c r="BD596" s="9">
        <v>3</v>
      </c>
      <c r="BE596" s="4">
        <v>81</v>
      </c>
      <c r="BF596" s="9">
        <v>6</v>
      </c>
      <c r="BG596" s="9">
        <v>8</v>
      </c>
      <c r="BH596" s="24">
        <v>548.5945075989041</v>
      </c>
      <c r="BI596" s="24">
        <v>307.96742409719263</v>
      </c>
      <c r="BJ596" s="9">
        <v>7</v>
      </c>
      <c r="BK596" s="30">
        <v>32.717640698630142</v>
      </c>
      <c r="BL596" s="15">
        <v>4.3841119112328748</v>
      </c>
      <c r="BM596" s="15">
        <v>6305.9038902304137</v>
      </c>
      <c r="BN596" s="36">
        <v>104</v>
      </c>
      <c r="BO596" s="9">
        <v>0</v>
      </c>
      <c r="BP596" s="20">
        <v>0.69959803949548194</v>
      </c>
      <c r="BQ596" s="20">
        <v>42.419211527424331</v>
      </c>
    </row>
    <row r="597" spans="1:69" x14ac:dyDescent="0.25">
      <c r="A597" s="43">
        <v>40587</v>
      </c>
      <c r="B597" s="17">
        <v>2011</v>
      </c>
      <c r="C597" s="4">
        <v>2</v>
      </c>
      <c r="D597" s="4">
        <v>1</v>
      </c>
      <c r="E597" s="5">
        <v>0.5</v>
      </c>
      <c r="F597" s="5">
        <v>0.55000000000000004</v>
      </c>
      <c r="G597" s="10">
        <v>0.53698630136986147</v>
      </c>
      <c r="H597" s="17">
        <v>66</v>
      </c>
      <c r="I597" s="9">
        <v>108</v>
      </c>
      <c r="J597" s="14">
        <v>1.6363636363636365</v>
      </c>
      <c r="K597" s="5">
        <v>0.24</v>
      </c>
      <c r="L597" s="21">
        <v>96.632021917808217</v>
      </c>
      <c r="M597" s="9">
        <v>18</v>
      </c>
      <c r="N597" s="9">
        <v>22</v>
      </c>
      <c r="O597" s="9">
        <v>9</v>
      </c>
      <c r="P597" s="9">
        <v>29</v>
      </c>
      <c r="Q597" s="20">
        <v>37.762460975342464</v>
      </c>
      <c r="R597" s="20">
        <v>50.950087574794516</v>
      </c>
      <c r="S597" s="20">
        <v>17.967326206820971</v>
      </c>
      <c r="T597" s="6">
        <v>6377.7134465753425</v>
      </c>
      <c r="U597" s="6">
        <v>744.47602191780823</v>
      </c>
      <c r="V597" s="6">
        <v>1220.4764438794523</v>
      </c>
      <c r="W597" s="6">
        <v>2467.4935249972605</v>
      </c>
      <c r="X597" s="6">
        <v>591.44824109589047</v>
      </c>
      <c r="Y597" s="6">
        <v>2842.7712585205477</v>
      </c>
      <c r="Z597" s="6">
        <v>1510.4984390136985</v>
      </c>
      <c r="AA597" s="6">
        <v>458.55078817315064</v>
      </c>
      <c r="AB597" s="6">
        <v>521.05245999780811</v>
      </c>
      <c r="AC597" s="6">
        <v>713.72236757363225</v>
      </c>
      <c r="AD597" s="6">
        <v>898.94236040527119</v>
      </c>
      <c r="AE597" s="6">
        <v>223.25825334884411</v>
      </c>
      <c r="AF597" s="6">
        <v>654.1787058569098</v>
      </c>
      <c r="AG597" s="6">
        <v>198.57671329315068</v>
      </c>
      <c r="AH597" s="6">
        <v>688.28824898630137</v>
      </c>
      <c r="AI597" s="6">
        <v>1175.2693269041097</v>
      </c>
      <c r="AJ597" s="6">
        <v>542.77332164383552</v>
      </c>
      <c r="AK597" s="6">
        <v>761.17798400308607</v>
      </c>
      <c r="AL597" s="6">
        <v>987.99391016866434</v>
      </c>
      <c r="AM597" s="6">
        <v>217.05874851491697</v>
      </c>
      <c r="AN597" s="6">
        <v>638.67696814072974</v>
      </c>
      <c r="AO597" s="6">
        <v>12217.198766505206</v>
      </c>
      <c r="AP597" s="6">
        <v>8081.5718339870173</v>
      </c>
      <c r="AQ597" s="6">
        <v>4135.6269325181875</v>
      </c>
      <c r="AR597" s="6">
        <v>2511.3515377790204</v>
      </c>
      <c r="AS597" s="6">
        <v>1253.8490405100761</v>
      </c>
      <c r="AT597" s="6">
        <v>1520.6173592927555</v>
      </c>
      <c r="AU597" s="6">
        <v>1567.9907427622059</v>
      </c>
      <c r="AV597" s="6">
        <v>6853.8086803440574</v>
      </c>
      <c r="AW597" s="6">
        <v>-2718.181747825869</v>
      </c>
      <c r="AX597" s="27">
        <v>4.0036887123287661</v>
      </c>
      <c r="AY597" s="27">
        <v>4.3969455616438342</v>
      </c>
      <c r="AZ597">
        <v>144</v>
      </c>
      <c r="BA597" s="9">
        <v>5</v>
      </c>
      <c r="BB597" s="4">
        <v>66</v>
      </c>
      <c r="BC597" s="9">
        <v>5</v>
      </c>
      <c r="BD597" s="9">
        <v>4</v>
      </c>
      <c r="BE597" s="4">
        <v>78</v>
      </c>
      <c r="BF597" s="9">
        <v>5</v>
      </c>
      <c r="BG597" s="9">
        <v>9</v>
      </c>
      <c r="BH597" s="24">
        <v>583.55702863262763</v>
      </c>
      <c r="BI597" s="24">
        <v>329.52463767421114</v>
      </c>
      <c r="BJ597" s="9">
        <v>7</v>
      </c>
      <c r="BK597" s="30">
        <v>32.789970356164382</v>
      </c>
      <c r="BL597" s="15">
        <v>4.1416170279452045</v>
      </c>
      <c r="BM597" s="15">
        <v>6363.5110257944125</v>
      </c>
      <c r="BN597" s="36">
        <v>104</v>
      </c>
      <c r="BO597" s="9">
        <v>0</v>
      </c>
      <c r="BP597" s="20">
        <v>0.64989703259010245</v>
      </c>
      <c r="BQ597" s="20">
        <v>39.76564358190565</v>
      </c>
    </row>
    <row r="598" spans="1:69" x14ac:dyDescent="0.25">
      <c r="A598" s="43">
        <v>40586</v>
      </c>
      <c r="B598" s="17">
        <v>2011</v>
      </c>
      <c r="C598" s="4">
        <v>2</v>
      </c>
      <c r="D598" s="4">
        <v>7</v>
      </c>
      <c r="E598" s="5">
        <v>0.5</v>
      </c>
      <c r="F598" s="5">
        <v>0.9375</v>
      </c>
      <c r="G598" s="10">
        <v>0.53424657534246422</v>
      </c>
      <c r="H598" s="17">
        <v>112</v>
      </c>
      <c r="I598" s="9">
        <v>191</v>
      </c>
      <c r="J598" s="14">
        <v>1.7053571428571428</v>
      </c>
      <c r="K598" s="5">
        <v>0.42444444444444446</v>
      </c>
      <c r="L598" s="21">
        <v>101.546041768591</v>
      </c>
      <c r="M598" s="9">
        <v>33</v>
      </c>
      <c r="N598" s="9">
        <v>40</v>
      </c>
      <c r="O598" s="9">
        <v>16</v>
      </c>
      <c r="P598" s="9">
        <v>53</v>
      </c>
      <c r="Q598" s="20">
        <v>35.916401276036773</v>
      </c>
      <c r="R598" s="20">
        <v>51.032626471232859</v>
      </c>
      <c r="S598" s="20">
        <v>16.117645413698625</v>
      </c>
      <c r="T598" s="6">
        <v>11373.156678082192</v>
      </c>
      <c r="U598" s="6">
        <v>1247.5517337328765</v>
      </c>
      <c r="V598" s="6">
        <v>2090.4865027397259</v>
      </c>
      <c r="W598" s="6">
        <v>2545.0571870136987</v>
      </c>
      <c r="X598" s="6">
        <v>1015.2298109589041</v>
      </c>
      <c r="Y598" s="6">
        <v>6969.9349111027395</v>
      </c>
      <c r="Z598" s="6">
        <v>2621.8972931506846</v>
      </c>
      <c r="AA598" s="6">
        <v>816.52202353972575</v>
      </c>
      <c r="AB598" s="6">
        <v>854.2352069260271</v>
      </c>
      <c r="AC598" s="6">
        <v>1183.3985841781287</v>
      </c>
      <c r="AD598" s="6">
        <v>909.59561138075912</v>
      </c>
      <c r="AE598" s="6">
        <v>380.56221782784382</v>
      </c>
      <c r="AF598" s="6">
        <v>1819.0981102297058</v>
      </c>
      <c r="AG598" s="6">
        <v>349.14448873972594</v>
      </c>
      <c r="AH598" s="6">
        <v>1225.8459958356163</v>
      </c>
      <c r="AI598" s="6">
        <v>2188.2646032876714</v>
      </c>
      <c r="AJ598" s="6">
        <v>971.0383903561642</v>
      </c>
      <c r="AK598" s="6">
        <v>1339.6386490473603</v>
      </c>
      <c r="AL598" s="6">
        <v>991.58280489577612</v>
      </c>
      <c r="AM598" s="6">
        <v>367.32458296458748</v>
      </c>
      <c r="AN598" s="6">
        <v>2035.7474413114537</v>
      </c>
      <c r="AO598" s="6">
        <v>21647.65641365069</v>
      </c>
      <c r="AP598" s="6">
        <v>10822.875951006783</v>
      </c>
      <c r="AQ598" s="6">
        <v>10824.780462643899</v>
      </c>
      <c r="AR598" s="6">
        <v>2621.3121178641954</v>
      </c>
      <c r="AS598" s="6">
        <v>1654.8541553291568</v>
      </c>
      <c r="AT598" s="6">
        <v>1706.1509398735702</v>
      </c>
      <c r="AU598" s="6">
        <v>1783.2392643219769</v>
      </c>
      <c r="AV598" s="6">
        <v>7765.5564773889</v>
      </c>
      <c r="AW598" s="6">
        <v>3059.2239852550065</v>
      </c>
      <c r="AX598" s="27">
        <v>3.9275756712328764</v>
      </c>
      <c r="AY598" s="27">
        <v>4.156989657534246</v>
      </c>
      <c r="AZ598">
        <v>254</v>
      </c>
      <c r="BA598" s="9">
        <v>10</v>
      </c>
      <c r="BB598" s="4">
        <v>112</v>
      </c>
      <c r="BC598" s="9">
        <v>9</v>
      </c>
      <c r="BD598" s="9">
        <v>7</v>
      </c>
      <c r="BE598" s="4">
        <v>142</v>
      </c>
      <c r="BF598" s="9">
        <v>9</v>
      </c>
      <c r="BG598" s="9">
        <v>16</v>
      </c>
      <c r="BH598" s="24">
        <v>807.25335724461831</v>
      </c>
      <c r="BI598" s="24">
        <v>435.48528404695986</v>
      </c>
      <c r="BJ598" s="9">
        <v>14</v>
      </c>
      <c r="BK598" s="30">
        <v>35.187641712328762</v>
      </c>
      <c r="BL598" s="15">
        <v>4.4054633315068479</v>
      </c>
      <c r="BM598" s="15">
        <v>6543.2852975815913</v>
      </c>
      <c r="BN598" s="36">
        <v>105</v>
      </c>
      <c r="BO598" s="9">
        <v>0</v>
      </c>
      <c r="BP598" s="20">
        <v>1.654334171649944</v>
      </c>
      <c r="BQ598" s="20">
        <v>103.09314726327523</v>
      </c>
    </row>
    <row r="599" spans="1:69" x14ac:dyDescent="0.25">
      <c r="A599" s="43">
        <v>40585</v>
      </c>
      <c r="B599" s="17">
        <v>2011</v>
      </c>
      <c r="C599" s="4">
        <v>2</v>
      </c>
      <c r="D599" s="4">
        <v>6</v>
      </c>
      <c r="E599" s="5">
        <v>0.5</v>
      </c>
      <c r="F599" s="5">
        <v>1</v>
      </c>
      <c r="G599" s="10">
        <v>0.53150684931506698</v>
      </c>
      <c r="H599" s="17">
        <v>123</v>
      </c>
      <c r="I599" s="9">
        <v>213</v>
      </c>
      <c r="J599" s="14">
        <v>1.7317073170731707</v>
      </c>
      <c r="K599" s="5">
        <v>0.47333333333333333</v>
      </c>
      <c r="L599" s="21">
        <v>100.50423788840627</v>
      </c>
      <c r="M599" s="9">
        <v>39</v>
      </c>
      <c r="N599" s="9">
        <v>45</v>
      </c>
      <c r="O599" s="9">
        <v>18</v>
      </c>
      <c r="P599" s="9">
        <v>60</v>
      </c>
      <c r="Q599" s="20">
        <v>38.067476712328762</v>
      </c>
      <c r="R599" s="20">
        <v>48.130342270684928</v>
      </c>
      <c r="S599" s="20">
        <v>16.674207385315068</v>
      </c>
      <c r="T599" s="6">
        <v>12362.02126027397</v>
      </c>
      <c r="U599" s="6">
        <v>1329.2097534246575</v>
      </c>
      <c r="V599" s="6">
        <v>2165.5393525479449</v>
      </c>
      <c r="W599" s="6">
        <v>2438.2324494246577</v>
      </c>
      <c r="X599" s="6">
        <v>1046.3717707397261</v>
      </c>
      <c r="Y599" s="6">
        <v>8041.087440986299</v>
      </c>
      <c r="Z599" s="6">
        <v>3197.6680438356161</v>
      </c>
      <c r="AA599" s="6">
        <v>866.34616087232871</v>
      </c>
      <c r="AB599" s="6">
        <v>1000.4524431189041</v>
      </c>
      <c r="AC599" s="6">
        <v>1331.8800361366739</v>
      </c>
      <c r="AD599" s="6">
        <v>875.74879189752869</v>
      </c>
      <c r="AE599" s="6">
        <v>396.4739334693968</v>
      </c>
      <c r="AF599" s="6">
        <v>2460.36388632325</v>
      </c>
      <c r="AG599" s="6">
        <v>387.08263578082193</v>
      </c>
      <c r="AH599" s="6">
        <v>1339.2335994739726</v>
      </c>
      <c r="AI599" s="6">
        <v>2310.6995945753424</v>
      </c>
      <c r="AJ599" s="6">
        <v>1069.195780208219</v>
      </c>
      <c r="AK599" s="6">
        <v>1396.21625240714</v>
      </c>
      <c r="AL599" s="6">
        <v>966.35206350206249</v>
      </c>
      <c r="AM599" s="6">
        <v>398.33152779085719</v>
      </c>
      <c r="AN599" s="6">
        <v>2345.3117663382959</v>
      </c>
      <c r="AO599" s="6">
        <v>23861.909271563833</v>
      </c>
      <c r="AP599" s="6">
        <v>11015.146177915987</v>
      </c>
      <c r="AQ599" s="6">
        <v>12846.763093647845</v>
      </c>
      <c r="AR599" s="6">
        <v>2643.719055782989</v>
      </c>
      <c r="AS599" s="6">
        <v>1679.3846228923912</v>
      </c>
      <c r="AT599" s="6">
        <v>1730.1442870428361</v>
      </c>
      <c r="AU599" s="6">
        <v>1824.1654849740191</v>
      </c>
      <c r="AV599" s="6">
        <v>7877.4134506922355</v>
      </c>
      <c r="AW599" s="6">
        <v>4969.3496429556099</v>
      </c>
      <c r="AX599" s="27">
        <v>4.0028296438356152</v>
      </c>
      <c r="AY599" s="27">
        <v>4.3876369452054789</v>
      </c>
      <c r="AZ599">
        <v>285</v>
      </c>
      <c r="BA599" s="9">
        <v>10</v>
      </c>
      <c r="BB599" s="4">
        <v>123</v>
      </c>
      <c r="BC599" s="9">
        <v>11</v>
      </c>
      <c r="BD599" s="9">
        <v>8</v>
      </c>
      <c r="BE599" s="4">
        <v>162</v>
      </c>
      <c r="BF599" s="9">
        <v>11</v>
      </c>
      <c r="BG599" s="9">
        <v>19</v>
      </c>
      <c r="BH599" s="24">
        <v>872.78640554092885</v>
      </c>
      <c r="BI599" s="24">
        <v>482.24125213029612</v>
      </c>
      <c r="BJ599" s="9">
        <v>15</v>
      </c>
      <c r="BK599" s="30">
        <v>35.704885808219181</v>
      </c>
      <c r="BL599" s="15">
        <v>4.2105852580821912</v>
      </c>
      <c r="BM599" s="15">
        <v>6395.3085494506395</v>
      </c>
      <c r="BN599" s="36">
        <v>105</v>
      </c>
      <c r="BO599" s="9">
        <v>1</v>
      </c>
      <c r="BP599" s="20">
        <v>2.0087792472110495</v>
      </c>
      <c r="BQ599" s="20">
        <v>122.35012470140805</v>
      </c>
    </row>
    <row r="600" spans="1:69" x14ac:dyDescent="0.25">
      <c r="A600" s="43">
        <v>40584</v>
      </c>
      <c r="B600" s="17">
        <v>2011</v>
      </c>
      <c r="C600" s="4">
        <v>2</v>
      </c>
      <c r="D600" s="4">
        <v>5</v>
      </c>
      <c r="E600" s="5">
        <v>0.5</v>
      </c>
      <c r="F600" s="5">
        <v>0.77499999999999991</v>
      </c>
      <c r="G600" s="10">
        <v>0.52876712328766973</v>
      </c>
      <c r="H600" s="17">
        <v>94</v>
      </c>
      <c r="I600" s="9">
        <v>151</v>
      </c>
      <c r="J600" s="14">
        <v>1.6063829787234043</v>
      </c>
      <c r="K600" s="5">
        <v>0.33555555555555555</v>
      </c>
      <c r="L600" s="21">
        <v>98.29447292334595</v>
      </c>
      <c r="M600" s="9">
        <v>27</v>
      </c>
      <c r="N600" s="9">
        <v>32</v>
      </c>
      <c r="O600" s="9">
        <v>13</v>
      </c>
      <c r="P600" s="9">
        <v>41</v>
      </c>
      <c r="Q600" s="20">
        <v>34.79551920501509</v>
      </c>
      <c r="R600" s="20">
        <v>48.220893897913584</v>
      </c>
      <c r="S600" s="20">
        <v>17.313965273264277</v>
      </c>
      <c r="T600" s="6">
        <v>9239.6804547945194</v>
      </c>
      <c r="U600" s="6">
        <v>1085.8434760273969</v>
      </c>
      <c r="V600" s="6">
        <v>1610.1500259945203</v>
      </c>
      <c r="W600" s="6">
        <v>2472.1238050520542</v>
      </c>
      <c r="X600" s="6">
        <v>859.29661597808217</v>
      </c>
      <c r="Y600" s="6">
        <v>5383.9534837972606</v>
      </c>
      <c r="Z600" s="6">
        <v>2052.9356330958904</v>
      </c>
      <c r="AA600" s="6">
        <v>626.87162067287659</v>
      </c>
      <c r="AB600" s="6">
        <v>709.87257620383537</v>
      </c>
      <c r="AC600" s="6">
        <v>1019.0203583995138</v>
      </c>
      <c r="AD600" s="6">
        <v>928.23030757143317</v>
      </c>
      <c r="AE600" s="6">
        <v>308.19129782822216</v>
      </c>
      <c r="AF600" s="6">
        <v>1134.2378661734328</v>
      </c>
      <c r="AG600" s="6">
        <v>281.1773233972603</v>
      </c>
      <c r="AH600" s="6">
        <v>1008.2367268821918</v>
      </c>
      <c r="AI600" s="6">
        <v>1589.6332464657535</v>
      </c>
      <c r="AJ600" s="6">
        <v>710.524815780822</v>
      </c>
      <c r="AK600" s="6">
        <v>1024.9998267488891</v>
      </c>
      <c r="AL600" s="6">
        <v>974.7461285612419</v>
      </c>
      <c r="AM600" s="6">
        <v>306.50637864680476</v>
      </c>
      <c r="AN600" s="6">
        <v>1283.3197785690918</v>
      </c>
      <c r="AO600" s="6">
        <v>17304.775873320548</v>
      </c>
      <c r="AP600" s="6">
        <v>9503.2647447807631</v>
      </c>
      <c r="AQ600" s="6">
        <v>7801.5111285397852</v>
      </c>
      <c r="AR600" s="6">
        <v>2580.7892913757337</v>
      </c>
      <c r="AS600" s="6">
        <v>1484.2092611690346</v>
      </c>
      <c r="AT600" s="6">
        <v>1617.7469624420353</v>
      </c>
      <c r="AU600" s="6">
        <v>1695.2816636483153</v>
      </c>
      <c r="AV600" s="6">
        <v>7378.0271786351186</v>
      </c>
      <c r="AW600" s="6">
        <v>423.48394990466659</v>
      </c>
      <c r="AX600" s="27">
        <v>3.7833632876712322</v>
      </c>
      <c r="AY600" s="27">
        <v>4.2479214041095883</v>
      </c>
      <c r="AZ600">
        <v>207</v>
      </c>
      <c r="BA600" s="9">
        <v>8</v>
      </c>
      <c r="BB600" s="4">
        <v>94</v>
      </c>
      <c r="BC600" s="9">
        <v>7</v>
      </c>
      <c r="BD600" s="9">
        <v>5</v>
      </c>
      <c r="BE600" s="4">
        <v>113</v>
      </c>
      <c r="BF600" s="9">
        <v>7</v>
      </c>
      <c r="BG600" s="9">
        <v>13</v>
      </c>
      <c r="BH600" s="24">
        <v>630.83878047123278</v>
      </c>
      <c r="BI600" s="24">
        <v>399.19326792905645</v>
      </c>
      <c r="BJ600" s="9">
        <v>12</v>
      </c>
      <c r="BK600" s="30">
        <v>32.97285408219178</v>
      </c>
      <c r="BL600" s="15">
        <v>4.4095027868493135</v>
      </c>
      <c r="BM600" s="15">
        <v>6439.7316742853163</v>
      </c>
      <c r="BN600" s="36">
        <v>105</v>
      </c>
      <c r="BO600" s="9">
        <v>1</v>
      </c>
      <c r="BP600" s="20">
        <v>1.2114652477978596</v>
      </c>
      <c r="BQ600" s="20">
        <v>74.300105986093186</v>
      </c>
    </row>
    <row r="601" spans="1:69" x14ac:dyDescent="0.25">
      <c r="A601" s="43">
        <v>40583</v>
      </c>
      <c r="B601" s="17">
        <v>2011</v>
      </c>
      <c r="C601" s="4">
        <v>2</v>
      </c>
      <c r="D601" s="4">
        <v>4</v>
      </c>
      <c r="E601" s="5">
        <v>0.5</v>
      </c>
      <c r="F601" s="5">
        <v>0.7</v>
      </c>
      <c r="G601" s="10">
        <v>0.52602739726027248</v>
      </c>
      <c r="H601" s="17">
        <v>84</v>
      </c>
      <c r="I601" s="9">
        <v>137</v>
      </c>
      <c r="J601" s="14">
        <v>1.6309523809523809</v>
      </c>
      <c r="K601" s="5">
        <v>0.30444444444444446</v>
      </c>
      <c r="L601" s="21">
        <v>98.429161643835613</v>
      </c>
      <c r="M601" s="9">
        <v>24</v>
      </c>
      <c r="N601" s="9">
        <v>30</v>
      </c>
      <c r="O601" s="9">
        <v>12</v>
      </c>
      <c r="P601" s="9">
        <v>35</v>
      </c>
      <c r="Q601" s="20">
        <v>34.742700655504812</v>
      </c>
      <c r="R601" s="20">
        <v>49.948590156164364</v>
      </c>
      <c r="S601" s="20">
        <v>18.106127879671231</v>
      </c>
      <c r="T601" s="6">
        <v>8268.0495780821911</v>
      </c>
      <c r="U601" s="6">
        <v>971.29161643835607</v>
      </c>
      <c r="V601" s="6">
        <v>1479.918922520548</v>
      </c>
      <c r="W601" s="6">
        <v>2360.4557318136985</v>
      </c>
      <c r="X601" s="6">
        <v>785.18978551232851</v>
      </c>
      <c r="Y601" s="6">
        <v>4613.7767546739724</v>
      </c>
      <c r="Z601" s="6">
        <v>1876.1058353972599</v>
      </c>
      <c r="AA601" s="6">
        <v>599.3830818739724</v>
      </c>
      <c r="AB601" s="6">
        <v>633.71447578849313</v>
      </c>
      <c r="AC601" s="6">
        <v>892.87797592391178</v>
      </c>
      <c r="AD601" s="6">
        <v>847.21838494978931</v>
      </c>
      <c r="AE601" s="6">
        <v>273.95385013460151</v>
      </c>
      <c r="AF601" s="6">
        <v>1095.1531820514228</v>
      </c>
      <c r="AG601" s="6">
        <v>252.41659811506847</v>
      </c>
      <c r="AH601" s="6">
        <v>883.51153166027404</v>
      </c>
      <c r="AI601" s="6">
        <v>1531.5914324383559</v>
      </c>
      <c r="AJ601" s="6">
        <v>691.57972339726018</v>
      </c>
      <c r="AK601" s="6">
        <v>942.02660991489222</v>
      </c>
      <c r="AL601" s="6">
        <v>922.64984813132116</v>
      </c>
      <c r="AM601" s="6">
        <v>295.36423408247646</v>
      </c>
      <c r="AN601" s="6">
        <v>1199.0585934822691</v>
      </c>
      <c r="AO601" s="6">
        <v>15707.643873191231</v>
      </c>
      <c r="AP601" s="6">
        <v>8799.6553429835694</v>
      </c>
      <c r="AQ601" s="6">
        <v>6907.9885302076646</v>
      </c>
      <c r="AR601" s="6">
        <v>2571.0026191631864</v>
      </c>
      <c r="AS601" s="6">
        <v>1422.575205910558</v>
      </c>
      <c r="AT601" s="6">
        <v>1590.3366174351434</v>
      </c>
      <c r="AU601" s="6">
        <v>1672.2277476541165</v>
      </c>
      <c r="AV601" s="6">
        <v>7256.1421901630047</v>
      </c>
      <c r="AW601" s="6">
        <v>-348.15365995534285</v>
      </c>
      <c r="AX601" s="27">
        <v>4.1652350465753418</v>
      </c>
      <c r="AY601" s="27">
        <v>4.4741747397260268</v>
      </c>
      <c r="AZ601">
        <v>185</v>
      </c>
      <c r="BA601" s="9">
        <v>7</v>
      </c>
      <c r="BB601" s="4">
        <v>84</v>
      </c>
      <c r="BC601" s="9">
        <v>7</v>
      </c>
      <c r="BD601" s="9">
        <v>5</v>
      </c>
      <c r="BE601" s="4">
        <v>101</v>
      </c>
      <c r="BF601" s="9">
        <v>6</v>
      </c>
      <c r="BG601" s="9">
        <v>12</v>
      </c>
      <c r="BH601" s="24">
        <v>660.79491997808225</v>
      </c>
      <c r="BI601" s="24">
        <v>358.9396415658361</v>
      </c>
      <c r="BJ601" s="9">
        <v>10</v>
      </c>
      <c r="BK601" s="30">
        <v>32.87420394520548</v>
      </c>
      <c r="BL601" s="15">
        <v>4.48292016219178</v>
      </c>
      <c r="BM601" s="15">
        <v>6187.1260602253587</v>
      </c>
      <c r="BN601" s="36">
        <v>105</v>
      </c>
      <c r="BO601" s="9">
        <v>0</v>
      </c>
      <c r="BP601" s="20">
        <v>1.1165100667039018</v>
      </c>
      <c r="BQ601" s="20">
        <v>65.790366954358717</v>
      </c>
    </row>
    <row r="602" spans="1:69" x14ac:dyDescent="0.25">
      <c r="A602" s="43">
        <v>40582</v>
      </c>
      <c r="B602" s="17">
        <v>2011</v>
      </c>
      <c r="C602" s="4">
        <v>2</v>
      </c>
      <c r="D602" s="4">
        <v>3</v>
      </c>
      <c r="E602" s="5">
        <v>0.5</v>
      </c>
      <c r="F602" s="5">
        <v>0.5</v>
      </c>
      <c r="G602" s="10">
        <v>0.52328767123287523</v>
      </c>
      <c r="H602" s="17">
        <v>60</v>
      </c>
      <c r="I602" s="9">
        <v>105</v>
      </c>
      <c r="J602" s="14">
        <v>1.75</v>
      </c>
      <c r="K602" s="5">
        <v>0.23333333333333334</v>
      </c>
      <c r="L602" s="21">
        <v>102.89027123287671</v>
      </c>
      <c r="M602" s="9">
        <v>18</v>
      </c>
      <c r="N602" s="9">
        <v>21</v>
      </c>
      <c r="O602" s="9">
        <v>9</v>
      </c>
      <c r="P602" s="9">
        <v>29</v>
      </c>
      <c r="Q602" s="20">
        <v>38.75063334035827</v>
      </c>
      <c r="R602" s="20">
        <v>48.965814838356152</v>
      </c>
      <c r="S602" s="20">
        <v>16.339052964005667</v>
      </c>
      <c r="T602" s="6">
        <v>6173.4162739726025</v>
      </c>
      <c r="U602" s="6">
        <v>668.34086301369859</v>
      </c>
      <c r="V602" s="6">
        <v>1107.5611739178082</v>
      </c>
      <c r="W602" s="6">
        <v>2496.2345006794517</v>
      </c>
      <c r="X602" s="6">
        <v>546.88096701369864</v>
      </c>
      <c r="Y602" s="6">
        <v>2691.0804953753423</v>
      </c>
      <c r="Z602" s="6">
        <v>1511.2747002739725</v>
      </c>
      <c r="AA602" s="6">
        <v>440.69233354520537</v>
      </c>
      <c r="AB602" s="6">
        <v>473.83253595616435</v>
      </c>
      <c r="AC602" s="6">
        <v>688.31568609520593</v>
      </c>
      <c r="AD602" s="6">
        <v>911.26641934020927</v>
      </c>
      <c r="AE602" s="6">
        <v>206.53513417078784</v>
      </c>
      <c r="AF602" s="6">
        <v>619.68233016913928</v>
      </c>
      <c r="AG602" s="6">
        <v>182.1826457260274</v>
      </c>
      <c r="AH602" s="6">
        <v>709.85145863013713</v>
      </c>
      <c r="AI602" s="6">
        <v>1138.9841371232878</v>
      </c>
      <c r="AJ602" s="6">
        <v>509.9185341369863</v>
      </c>
      <c r="AK602" s="6">
        <v>697.41492761736708</v>
      </c>
      <c r="AL602" s="6">
        <v>947.36797778500318</v>
      </c>
      <c r="AM602" s="6">
        <v>195.31333914455115</v>
      </c>
      <c r="AN602" s="6">
        <v>700.8405310695174</v>
      </c>
      <c r="AO602" s="6">
        <v>11808.49348237808</v>
      </c>
      <c r="AP602" s="6">
        <v>7796.8901257640819</v>
      </c>
      <c r="AQ602" s="6">
        <v>4011.603356613999</v>
      </c>
      <c r="AR602" s="6">
        <v>2503.4651818261855</v>
      </c>
      <c r="AS602" s="6">
        <v>1189.3359912777182</v>
      </c>
      <c r="AT602" s="6">
        <v>1481.2457341810318</v>
      </c>
      <c r="AU602" s="6">
        <v>1553.6434108961794</v>
      </c>
      <c r="AV602" s="6">
        <v>6727.6903181811149</v>
      </c>
      <c r="AW602" s="6">
        <v>-2716.0869615671163</v>
      </c>
      <c r="AX602" s="27">
        <v>3.9617247123287664</v>
      </c>
      <c r="AY602" s="27">
        <v>4.2604158493150681</v>
      </c>
      <c r="AZ602">
        <v>137</v>
      </c>
      <c r="BA602" s="9">
        <v>5</v>
      </c>
      <c r="BB602" s="4">
        <v>60</v>
      </c>
      <c r="BC602" s="9">
        <v>5</v>
      </c>
      <c r="BD602" s="9">
        <v>3</v>
      </c>
      <c r="BE602" s="4">
        <v>77</v>
      </c>
      <c r="BF602" s="9">
        <v>5</v>
      </c>
      <c r="BG602" s="9">
        <v>8</v>
      </c>
      <c r="BH602" s="24">
        <v>553.42355221479443</v>
      </c>
      <c r="BI602" s="24">
        <v>304.92888460883944</v>
      </c>
      <c r="BJ602" s="9">
        <v>7</v>
      </c>
      <c r="BK602" s="30">
        <v>32.604466808219179</v>
      </c>
      <c r="BL602" s="15">
        <v>4.2015185961643828</v>
      </c>
      <c r="BM602" s="15">
        <v>6357.6410432656121</v>
      </c>
      <c r="BN602" s="36">
        <v>105</v>
      </c>
      <c r="BO602" s="9">
        <v>0</v>
      </c>
      <c r="BP602" s="20">
        <v>0.63098928192294301</v>
      </c>
      <c r="BQ602" s="20">
        <v>38.205746253466657</v>
      </c>
    </row>
    <row r="603" spans="1:69" x14ac:dyDescent="0.25">
      <c r="A603" s="43">
        <v>40581</v>
      </c>
      <c r="B603" s="17">
        <v>2011</v>
      </c>
      <c r="C603" s="4">
        <v>2</v>
      </c>
      <c r="D603" s="4">
        <v>2</v>
      </c>
      <c r="E603" s="5">
        <v>0.5</v>
      </c>
      <c r="F603" s="5">
        <v>0.5</v>
      </c>
      <c r="G603" s="10">
        <v>0.52054794520547798</v>
      </c>
      <c r="H603" s="17">
        <v>62</v>
      </c>
      <c r="I603" s="9">
        <v>105</v>
      </c>
      <c r="J603" s="14">
        <v>1.6935483870967742</v>
      </c>
      <c r="K603" s="5">
        <v>0.23333333333333334</v>
      </c>
      <c r="L603" s="21">
        <v>97.892319929297372</v>
      </c>
      <c r="M603" s="9">
        <v>18</v>
      </c>
      <c r="N603" s="9">
        <v>22</v>
      </c>
      <c r="O603" s="9">
        <v>9</v>
      </c>
      <c r="P603" s="9">
        <v>27</v>
      </c>
      <c r="Q603" s="20">
        <v>37.215083835616433</v>
      </c>
      <c r="R603" s="20">
        <v>46.939025095890401</v>
      </c>
      <c r="S603" s="20">
        <v>18.130562876712329</v>
      </c>
      <c r="T603" s="6">
        <v>6069.3238356164375</v>
      </c>
      <c r="U603" s="6">
        <v>656.24712328767112</v>
      </c>
      <c r="V603" s="6">
        <v>1031.3968043835616</v>
      </c>
      <c r="W603" s="6">
        <v>2498.5855134246576</v>
      </c>
      <c r="X603" s="6">
        <v>514.62792986301361</v>
      </c>
      <c r="Y603" s="6">
        <v>2680.9607112328767</v>
      </c>
      <c r="Z603" s="6">
        <v>1488.6033534246574</v>
      </c>
      <c r="AA603" s="6">
        <v>422.45122586301363</v>
      </c>
      <c r="AB603" s="6">
        <v>489.52519767123283</v>
      </c>
      <c r="AC603" s="6">
        <v>668.65289739328409</v>
      </c>
      <c r="AD603" s="6">
        <v>905.00994006365352</v>
      </c>
      <c r="AE603" s="6">
        <v>197.66261638820498</v>
      </c>
      <c r="AF603" s="6">
        <v>629.2543231137613</v>
      </c>
      <c r="AG603" s="6">
        <v>196.85292410958903</v>
      </c>
      <c r="AH603" s="6">
        <v>701.60408547945212</v>
      </c>
      <c r="AI603" s="6">
        <v>1156.3682794520548</v>
      </c>
      <c r="AJ603" s="6">
        <v>489.28402849315063</v>
      </c>
      <c r="AK603" s="6">
        <v>699.45630403240455</v>
      </c>
      <c r="AL603" s="6">
        <v>950.00247195349152</v>
      </c>
      <c r="AM603" s="6">
        <v>208.54226971938917</v>
      </c>
      <c r="AN603" s="6">
        <v>686.10827182896128</v>
      </c>
      <c r="AO603" s="6">
        <v>11670.26005339726</v>
      </c>
      <c r="AP603" s="6">
        <v>7673.93674722166</v>
      </c>
      <c r="AQ603" s="6">
        <v>3996.3233061755996</v>
      </c>
      <c r="AR603" s="6">
        <v>2502.0337411546311</v>
      </c>
      <c r="AS603" s="6">
        <v>1189.8343354549577</v>
      </c>
      <c r="AT603" s="6">
        <v>1472.4039771250091</v>
      </c>
      <c r="AU603" s="6">
        <v>1559.9094715612969</v>
      </c>
      <c r="AV603" s="6">
        <v>6724.181525295895</v>
      </c>
      <c r="AW603" s="6">
        <v>-2727.858219120295</v>
      </c>
      <c r="AX603" s="27">
        <v>3.9294498082191778</v>
      </c>
      <c r="AY603" s="27">
        <v>4.4343661643835617</v>
      </c>
      <c r="AZ603">
        <v>138</v>
      </c>
      <c r="BA603" s="9">
        <v>5</v>
      </c>
      <c r="BB603" s="4">
        <v>62</v>
      </c>
      <c r="BC603" s="9">
        <v>5</v>
      </c>
      <c r="BD603" s="9">
        <v>3</v>
      </c>
      <c r="BE603" s="4">
        <v>76</v>
      </c>
      <c r="BF603" s="9">
        <v>4</v>
      </c>
      <c r="BG603" s="9">
        <v>8</v>
      </c>
      <c r="BH603" s="24">
        <v>521.88519324790104</v>
      </c>
      <c r="BI603" s="24">
        <v>279.68296639660144</v>
      </c>
      <c r="BJ603" s="9">
        <v>7</v>
      </c>
      <c r="BK603" s="30">
        <v>33.190078082191782</v>
      </c>
      <c r="BL603" s="15">
        <v>4.4566660821917798</v>
      </c>
      <c r="BM603" s="15">
        <v>6355.2249183655076</v>
      </c>
      <c r="BN603" s="36">
        <v>105</v>
      </c>
      <c r="BO603" s="9">
        <v>0</v>
      </c>
      <c r="BP603" s="20">
        <v>0.62882484215891588</v>
      </c>
      <c r="BQ603" s="20">
        <v>38.060221963577142</v>
      </c>
    </row>
    <row r="604" spans="1:69" x14ac:dyDescent="0.25">
      <c r="A604" s="43">
        <v>40580</v>
      </c>
      <c r="B604" s="17">
        <v>2011</v>
      </c>
      <c r="C604" s="4">
        <v>2</v>
      </c>
      <c r="D604" s="4">
        <v>1</v>
      </c>
      <c r="E604" s="5">
        <v>0.5</v>
      </c>
      <c r="F604" s="5">
        <v>0.55000000000000004</v>
      </c>
      <c r="G604" s="10">
        <v>0.51780821917808073</v>
      </c>
      <c r="H604" s="17">
        <v>72</v>
      </c>
      <c r="I604" s="9">
        <v>113</v>
      </c>
      <c r="J604" s="14">
        <v>1.5694444444444444</v>
      </c>
      <c r="K604" s="5">
        <v>0.25111111111111112</v>
      </c>
      <c r="L604" s="21">
        <v>90.204829452054796</v>
      </c>
      <c r="M604" s="9">
        <v>21</v>
      </c>
      <c r="N604" s="9">
        <v>25</v>
      </c>
      <c r="O604" s="9">
        <v>9</v>
      </c>
      <c r="P604" s="9">
        <v>29</v>
      </c>
      <c r="Q604" s="20">
        <v>36.613084369267412</v>
      </c>
      <c r="R604" s="20">
        <v>55.444175057534238</v>
      </c>
      <c r="S604" s="20">
        <v>17.525391345488895</v>
      </c>
      <c r="T604" s="6">
        <v>6494.7477205479454</v>
      </c>
      <c r="U604" s="6">
        <v>752.58294657534248</v>
      </c>
      <c r="V604" s="6">
        <v>1173.534417271233</v>
      </c>
      <c r="W604" s="6">
        <v>2403.9068412821921</v>
      </c>
      <c r="X604" s="6">
        <v>620.52480473424646</v>
      </c>
      <c r="Y604" s="6">
        <v>3049.364603835616</v>
      </c>
      <c r="Z604" s="6">
        <v>1684.2018809863009</v>
      </c>
      <c r="AA604" s="6">
        <v>498.99757551780812</v>
      </c>
      <c r="AB604" s="6">
        <v>508.23634901917796</v>
      </c>
      <c r="AC604" s="6">
        <v>738.42983172298966</v>
      </c>
      <c r="AD604" s="6">
        <v>877.39730735545561</v>
      </c>
      <c r="AE604" s="6">
        <v>219.38666049782958</v>
      </c>
      <c r="AF604" s="6">
        <v>856.22200594701212</v>
      </c>
      <c r="AG604" s="6">
        <v>195.06229407123288</v>
      </c>
      <c r="AH604" s="6">
        <v>745.45088263013702</v>
      </c>
      <c r="AI604" s="6">
        <v>1251.9352288767122</v>
      </c>
      <c r="AJ604" s="6">
        <v>543.11531414794501</v>
      </c>
      <c r="AK604" s="6">
        <v>716.90470088770064</v>
      </c>
      <c r="AL604" s="6">
        <v>977.57860538514933</v>
      </c>
      <c r="AM604" s="6">
        <v>225.82064341028999</v>
      </c>
      <c r="AN604" s="6">
        <v>815.25977004288723</v>
      </c>
      <c r="AO604" s="6">
        <v>12674.330192372599</v>
      </c>
      <c r="AP604" s="6">
        <v>7953.4838125470851</v>
      </c>
      <c r="AQ604" s="6">
        <v>4720.8463798255152</v>
      </c>
      <c r="AR604" s="6">
        <v>2516.9630867253318</v>
      </c>
      <c r="AS604" s="6">
        <v>1254.8460369141048</v>
      </c>
      <c r="AT604" s="6">
        <v>1511.9404841123383</v>
      </c>
      <c r="AU604" s="6">
        <v>1586.1160106187772</v>
      </c>
      <c r="AV604" s="6">
        <v>6869.8656183705525</v>
      </c>
      <c r="AW604" s="6">
        <v>-2149.0192385450382</v>
      </c>
      <c r="AX604" s="27">
        <v>3.9967011945205471</v>
      </c>
      <c r="AY604" s="27">
        <v>4.412288020547944</v>
      </c>
      <c r="AZ604">
        <v>156</v>
      </c>
      <c r="BA604" s="9">
        <v>6</v>
      </c>
      <c r="BB604" s="4">
        <v>72</v>
      </c>
      <c r="BC604" s="9">
        <v>6</v>
      </c>
      <c r="BD604" s="9">
        <v>4</v>
      </c>
      <c r="BE604" s="4">
        <v>84</v>
      </c>
      <c r="BF604" s="9">
        <v>5</v>
      </c>
      <c r="BG604" s="9">
        <v>8</v>
      </c>
      <c r="BH604" s="24">
        <v>583.05084212328757</v>
      </c>
      <c r="BI604" s="24">
        <v>284.02118326775678</v>
      </c>
      <c r="BJ604" s="9">
        <v>8</v>
      </c>
      <c r="BK604" s="30">
        <v>32.851870684931512</v>
      </c>
      <c r="BL604" s="15">
        <v>4.3440257797260262</v>
      </c>
      <c r="BM604" s="15">
        <v>6272.453223403063</v>
      </c>
      <c r="BN604" s="36">
        <v>105</v>
      </c>
      <c r="BO604" s="9">
        <v>0</v>
      </c>
      <c r="BP604" s="20">
        <v>0.75263157997123531</v>
      </c>
      <c r="BQ604" s="20">
        <v>44.960441712623954</v>
      </c>
    </row>
    <row r="605" spans="1:69" x14ac:dyDescent="0.25">
      <c r="A605" s="43">
        <v>40579</v>
      </c>
      <c r="B605" s="17">
        <v>2011</v>
      </c>
      <c r="C605" s="4">
        <v>2</v>
      </c>
      <c r="D605" s="4">
        <v>7</v>
      </c>
      <c r="E605" s="5">
        <v>0.5</v>
      </c>
      <c r="F605" s="5">
        <v>0.9375</v>
      </c>
      <c r="G605" s="10">
        <v>0.51506849315068348</v>
      </c>
      <c r="H605" s="17">
        <v>114</v>
      </c>
      <c r="I605" s="9">
        <v>190</v>
      </c>
      <c r="J605" s="14">
        <v>1.6666666666666667</v>
      </c>
      <c r="K605" s="5">
        <v>0.42222222222222222</v>
      </c>
      <c r="L605" s="21">
        <v>97.603648161499635</v>
      </c>
      <c r="M605" s="9">
        <v>35</v>
      </c>
      <c r="N605" s="9">
        <v>41</v>
      </c>
      <c r="O605" s="9">
        <v>17</v>
      </c>
      <c r="P605" s="9">
        <v>52</v>
      </c>
      <c r="Q605" s="20">
        <v>34.506578630136985</v>
      </c>
      <c r="R605" s="20">
        <v>45.382157445930694</v>
      </c>
      <c r="S605" s="20">
        <v>17.630186130663855</v>
      </c>
      <c r="T605" s="6">
        <v>11126.815890410959</v>
      </c>
      <c r="U605" s="6">
        <v>1198.8813698630136</v>
      </c>
      <c r="V605" s="6">
        <v>2056.75848</v>
      </c>
      <c r="W605" s="6">
        <v>2369.8754839232879</v>
      </c>
      <c r="X605" s="6">
        <v>979.08643479452041</v>
      </c>
      <c r="Y605" s="6">
        <v>6919.9768615561625</v>
      </c>
      <c r="Z605" s="6">
        <v>2622.499975890411</v>
      </c>
      <c r="AA605" s="6">
        <v>771.49667658082183</v>
      </c>
      <c r="AB605" s="6">
        <v>916.76967879452047</v>
      </c>
      <c r="AC605" s="6">
        <v>1248.8854215078334</v>
      </c>
      <c r="AD605" s="6">
        <v>918.30313132178708</v>
      </c>
      <c r="AE605" s="6">
        <v>353.24870510273121</v>
      </c>
      <c r="AF605" s="6">
        <v>1790.3290733334013</v>
      </c>
      <c r="AG605" s="6">
        <v>331.39226564383563</v>
      </c>
      <c r="AH605" s="6">
        <v>1265.6594410958905</v>
      </c>
      <c r="AI605" s="6">
        <v>2023.0366290410955</v>
      </c>
      <c r="AJ605" s="6">
        <v>960.5749689863012</v>
      </c>
      <c r="AK605" s="6">
        <v>1244.9981394642732</v>
      </c>
      <c r="AL605" s="6">
        <v>1003.2221758806107</v>
      </c>
      <c r="AM605" s="6">
        <v>398.66389894256662</v>
      </c>
      <c r="AN605" s="6">
        <v>1933.7790904796723</v>
      </c>
      <c r="AO605" s="6">
        <v>21217.126896306847</v>
      </c>
      <c r="AP605" s="6">
        <v>10573.04187093761</v>
      </c>
      <c r="AQ605" s="6">
        <v>10644.085025369237</v>
      </c>
      <c r="AR605" s="6">
        <v>2637.2942500766153</v>
      </c>
      <c r="AS605" s="6">
        <v>1670.087622214915</v>
      </c>
      <c r="AT605" s="6">
        <v>1727.3258629246625</v>
      </c>
      <c r="AU605" s="6">
        <v>1805.0404671090596</v>
      </c>
      <c r="AV605" s="6">
        <v>7839.7482023252524</v>
      </c>
      <c r="AW605" s="6">
        <v>2804.3368230439846</v>
      </c>
      <c r="AX605" s="27">
        <v>3.8012349041095885</v>
      </c>
      <c r="AY605" s="27">
        <v>4.56878298630137</v>
      </c>
      <c r="AZ605">
        <v>259</v>
      </c>
      <c r="BA605" s="9">
        <v>10</v>
      </c>
      <c r="BB605" s="4">
        <v>114</v>
      </c>
      <c r="BC605" s="9">
        <v>8</v>
      </c>
      <c r="BD605" s="9">
        <v>7</v>
      </c>
      <c r="BE605" s="4">
        <v>145</v>
      </c>
      <c r="BF605" s="9">
        <v>9</v>
      </c>
      <c r="BG605" s="9">
        <v>15</v>
      </c>
      <c r="BH605" s="24">
        <v>711.27899983129066</v>
      </c>
      <c r="BI605" s="24">
        <v>417.17582200259614</v>
      </c>
      <c r="BJ605" s="9">
        <v>15</v>
      </c>
      <c r="BK605" s="30">
        <v>33.26652690410959</v>
      </c>
      <c r="BL605" s="15">
        <v>4.4131090849315067</v>
      </c>
      <c r="BM605" s="15">
        <v>6401.2361911869775</v>
      </c>
      <c r="BN605" s="36">
        <v>104</v>
      </c>
      <c r="BO605" s="9">
        <v>0</v>
      </c>
      <c r="BP605" s="20">
        <v>1.6628171039874582</v>
      </c>
      <c r="BQ605" s="20">
        <v>102.34697139778112</v>
      </c>
    </row>
    <row r="606" spans="1:69" x14ac:dyDescent="0.25">
      <c r="A606" s="43">
        <v>40578</v>
      </c>
      <c r="B606" s="17">
        <v>2011</v>
      </c>
      <c r="C606" s="4">
        <v>2</v>
      </c>
      <c r="D606" s="4">
        <v>6</v>
      </c>
      <c r="E606" s="5">
        <v>0.5</v>
      </c>
      <c r="F606" s="5">
        <v>1</v>
      </c>
      <c r="G606" s="10">
        <v>0.51232876712328623</v>
      </c>
      <c r="H606" s="17">
        <v>126</v>
      </c>
      <c r="I606" s="9">
        <v>220</v>
      </c>
      <c r="J606" s="14">
        <v>1.746031746031746</v>
      </c>
      <c r="K606" s="5">
        <v>0.48888888888888887</v>
      </c>
      <c r="L606" s="21">
        <v>101.05347684279189</v>
      </c>
      <c r="M606" s="9">
        <v>39</v>
      </c>
      <c r="N606" s="9">
        <v>49</v>
      </c>
      <c r="O606" s="9">
        <v>20</v>
      </c>
      <c r="P606" s="9">
        <v>60</v>
      </c>
      <c r="Q606" s="20">
        <v>35.824412054794522</v>
      </c>
      <c r="R606" s="20">
        <v>47.588616276164373</v>
      </c>
      <c r="S606" s="20">
        <v>16.985975829041095</v>
      </c>
      <c r="T606" s="6">
        <v>12732.73808219178</v>
      </c>
      <c r="U606" s="6">
        <v>1274.6361095890409</v>
      </c>
      <c r="V606" s="6">
        <v>2228.2958150136988</v>
      </c>
      <c r="W606" s="6">
        <v>2522.6168311232877</v>
      </c>
      <c r="X606" s="6">
        <v>1082.0269203287671</v>
      </c>
      <c r="Y606" s="6">
        <v>8174.4346253150661</v>
      </c>
      <c r="Z606" s="6">
        <v>3152.5482608219177</v>
      </c>
      <c r="AA606" s="6">
        <v>951.77232552328746</v>
      </c>
      <c r="AB606" s="6">
        <v>1019.1585497424657</v>
      </c>
      <c r="AC606" s="6">
        <v>1345.3135285549856</v>
      </c>
      <c r="AD606" s="6">
        <v>898.6999694497099</v>
      </c>
      <c r="AE606" s="6">
        <v>375.62322491373754</v>
      </c>
      <c r="AF606" s="6">
        <v>2503.8424131692377</v>
      </c>
      <c r="AG606" s="6">
        <v>408.54811167123285</v>
      </c>
      <c r="AH606" s="6">
        <v>1486.8263978082193</v>
      </c>
      <c r="AI606" s="6">
        <v>2507.802705205479</v>
      </c>
      <c r="AJ606" s="6">
        <v>1039.9233402739726</v>
      </c>
      <c r="AK606" s="6">
        <v>1402.979956730632</v>
      </c>
      <c r="AL606" s="6">
        <v>993.37471206488215</v>
      </c>
      <c r="AM606" s="6">
        <v>420.36758776851076</v>
      </c>
      <c r="AN606" s="6">
        <v>2626.3782983948786</v>
      </c>
      <c r="AO606" s="6">
        <v>24573.953882827394</v>
      </c>
      <c r="AP606" s="6">
        <v>11269.298545948213</v>
      </c>
      <c r="AQ606" s="6">
        <v>13304.655336879183</v>
      </c>
      <c r="AR606" s="6">
        <v>2651.0660252778275</v>
      </c>
      <c r="AS606" s="6">
        <v>1745.1459545811197</v>
      </c>
      <c r="AT606" s="6">
        <v>1734.563223364195</v>
      </c>
      <c r="AU606" s="6">
        <v>1832.584320290764</v>
      </c>
      <c r="AV606" s="6">
        <v>7963.3595235139055</v>
      </c>
      <c r="AW606" s="6">
        <v>5341.2958133652755</v>
      </c>
      <c r="AX606" s="27">
        <v>3.8326661260273971</v>
      </c>
      <c r="AY606" s="27">
        <v>4.25490860958904</v>
      </c>
      <c r="AZ606">
        <v>294</v>
      </c>
      <c r="BA606" s="9">
        <v>12</v>
      </c>
      <c r="BB606" s="4">
        <v>126</v>
      </c>
      <c r="BC606" s="9">
        <v>11</v>
      </c>
      <c r="BD606" s="9">
        <v>7</v>
      </c>
      <c r="BE606" s="4">
        <v>168</v>
      </c>
      <c r="BF606" s="9">
        <v>11</v>
      </c>
      <c r="BG606" s="9">
        <v>21</v>
      </c>
      <c r="BH606" s="24">
        <v>833.27708092367925</v>
      </c>
      <c r="BI606" s="24">
        <v>498.97842341303488</v>
      </c>
      <c r="BJ606" s="9">
        <v>17</v>
      </c>
      <c r="BK606" s="30">
        <v>34.537005712328764</v>
      </c>
      <c r="BL606" s="15">
        <v>4.395659143013698</v>
      </c>
      <c r="BM606" s="15">
        <v>6535.5443328601414</v>
      </c>
      <c r="BN606" s="36">
        <v>104</v>
      </c>
      <c r="BO606" s="9">
        <v>0</v>
      </c>
      <c r="BP606" s="20">
        <v>2.0357379063262639</v>
      </c>
      <c r="BQ606" s="20">
        <v>127.92937823922291</v>
      </c>
    </row>
    <row r="607" spans="1:69" x14ac:dyDescent="0.25">
      <c r="A607" s="43">
        <v>40577</v>
      </c>
      <c r="B607" s="17">
        <v>2011</v>
      </c>
      <c r="C607" s="4">
        <v>2</v>
      </c>
      <c r="D607" s="4">
        <v>5</v>
      </c>
      <c r="E607" s="5">
        <v>0.5</v>
      </c>
      <c r="F607" s="5">
        <v>0.77499999999999991</v>
      </c>
      <c r="G607" s="10">
        <v>0.50958904109588898</v>
      </c>
      <c r="H607" s="17">
        <v>95</v>
      </c>
      <c r="I607" s="9">
        <v>165</v>
      </c>
      <c r="J607" s="14">
        <v>1.736842105263158</v>
      </c>
      <c r="K607" s="5">
        <v>0.36666666666666664</v>
      </c>
      <c r="L607" s="21">
        <v>103.16818953136263</v>
      </c>
      <c r="M607" s="9">
        <v>29</v>
      </c>
      <c r="N607" s="9">
        <v>36</v>
      </c>
      <c r="O607" s="9">
        <v>15</v>
      </c>
      <c r="P607" s="9">
        <v>43</v>
      </c>
      <c r="Q607" s="20">
        <v>37.495799266596414</v>
      </c>
      <c r="R607" s="20">
        <v>44.748941503561625</v>
      </c>
      <c r="S607" s="20">
        <v>18.780533197196554</v>
      </c>
      <c r="T607" s="6">
        <v>9800.9780054794501</v>
      </c>
      <c r="U607" s="6">
        <v>1047.6349356164383</v>
      </c>
      <c r="V607" s="6">
        <v>1582.2389699506848</v>
      </c>
      <c r="W607" s="6">
        <v>2423.094896021918</v>
      </c>
      <c r="X607" s="6">
        <v>794.40916556712318</v>
      </c>
      <c r="Y607" s="6">
        <v>6048.8699095561624</v>
      </c>
      <c r="Z607" s="6">
        <v>2437.2269523287669</v>
      </c>
      <c r="AA607" s="6">
        <v>671.23412255342441</v>
      </c>
      <c r="AB607" s="6">
        <v>807.5629274794519</v>
      </c>
      <c r="AC607" s="6">
        <v>988.73971242631887</v>
      </c>
      <c r="AD607" s="6">
        <v>920.02764394399867</v>
      </c>
      <c r="AE607" s="6">
        <v>303.0403113046508</v>
      </c>
      <c r="AF607" s="6">
        <v>1704.2163346866751</v>
      </c>
      <c r="AG607" s="6">
        <v>281.30316756164382</v>
      </c>
      <c r="AH607" s="6">
        <v>1088.2259375342464</v>
      </c>
      <c r="AI607" s="6">
        <v>1758.5760756164382</v>
      </c>
      <c r="AJ607" s="6">
        <v>829.1555191232876</v>
      </c>
      <c r="AK607" s="6">
        <v>1096.8134579819673</v>
      </c>
      <c r="AL607" s="6">
        <v>951.89812206403951</v>
      </c>
      <c r="AM607" s="6">
        <v>311.59975391387121</v>
      </c>
      <c r="AN607" s="6">
        <v>1596.9493658757383</v>
      </c>
      <c r="AO607" s="6">
        <v>18721.897643293149</v>
      </c>
      <c r="AP607" s="6">
        <v>9371.8620331745715</v>
      </c>
      <c r="AQ607" s="6">
        <v>9350.0356101185753</v>
      </c>
      <c r="AR607" s="6">
        <v>2580.2930073143857</v>
      </c>
      <c r="AS607" s="6">
        <v>1498.4010268194138</v>
      </c>
      <c r="AT607" s="6">
        <v>1609.0469424835417</v>
      </c>
      <c r="AU607" s="6">
        <v>1724.7976385738978</v>
      </c>
      <c r="AV607" s="6">
        <v>7412.5386151912389</v>
      </c>
      <c r="AW607" s="6">
        <v>1937.4969949273382</v>
      </c>
      <c r="AX607" s="27">
        <v>3.9237829479452051</v>
      </c>
      <c r="AY607" s="27">
        <v>4.1762348082191769</v>
      </c>
      <c r="AZ607">
        <v>218</v>
      </c>
      <c r="BA607" s="9">
        <v>8</v>
      </c>
      <c r="BB607" s="4">
        <v>95</v>
      </c>
      <c r="BC607" s="9">
        <v>7</v>
      </c>
      <c r="BD607" s="9">
        <v>5</v>
      </c>
      <c r="BE607" s="4">
        <v>123</v>
      </c>
      <c r="BF607" s="9">
        <v>8</v>
      </c>
      <c r="BG607" s="9">
        <v>14</v>
      </c>
      <c r="BH607" s="24">
        <v>606.28333029975488</v>
      </c>
      <c r="BI607" s="24">
        <v>395.60787551910005</v>
      </c>
      <c r="BJ607" s="9">
        <v>11</v>
      </c>
      <c r="BK607" s="30">
        <v>35.362759753424662</v>
      </c>
      <c r="BL607" s="15">
        <v>4.2094848350684924</v>
      </c>
      <c r="BM607" s="15">
        <v>6359.2550678814641</v>
      </c>
      <c r="BN607" s="36">
        <v>104</v>
      </c>
      <c r="BO607" s="9">
        <v>0</v>
      </c>
      <c r="BP607" s="20">
        <v>1.4703035985052044</v>
      </c>
      <c r="BQ607" s="20">
        <v>89.904188558832459</v>
      </c>
    </row>
    <row r="608" spans="1:69" x14ac:dyDescent="0.25">
      <c r="A608" s="43">
        <v>40576</v>
      </c>
      <c r="B608" s="17">
        <v>2011</v>
      </c>
      <c r="C608" s="4">
        <v>2</v>
      </c>
      <c r="D608" s="4">
        <v>4</v>
      </c>
      <c r="E608" s="5">
        <v>0.5</v>
      </c>
      <c r="F608" s="5">
        <v>0.7</v>
      </c>
      <c r="G608" s="10">
        <v>0.50684931506849173</v>
      </c>
      <c r="H608" s="17">
        <v>87</v>
      </c>
      <c r="I608" s="9">
        <v>151</v>
      </c>
      <c r="J608" s="14">
        <v>1.735632183908046</v>
      </c>
      <c r="K608" s="5">
        <v>0.33555555555555555</v>
      </c>
      <c r="L608" s="21">
        <v>100.0782560226736</v>
      </c>
      <c r="M608" s="9">
        <v>26</v>
      </c>
      <c r="N608" s="9">
        <v>34</v>
      </c>
      <c r="O608" s="9">
        <v>13</v>
      </c>
      <c r="P608" s="9">
        <v>40</v>
      </c>
      <c r="Q608" s="20">
        <v>37.709087963470317</v>
      </c>
      <c r="R608" s="20">
        <v>46.952928166912528</v>
      </c>
      <c r="S608" s="20">
        <v>18.014434493424652</v>
      </c>
      <c r="T608" s="6">
        <v>8706.8082739726033</v>
      </c>
      <c r="U608" s="6">
        <v>913.4673493150683</v>
      </c>
      <c r="V608" s="6">
        <v>1570.4298936986299</v>
      </c>
      <c r="W608" s="6">
        <v>2401.1932487671234</v>
      </c>
      <c r="X608" s="6">
        <v>761.21685567123279</v>
      </c>
      <c r="Y608" s="6">
        <v>4887.4356251506852</v>
      </c>
      <c r="Z608" s="6">
        <v>2262.545277808219</v>
      </c>
      <c r="AA608" s="6">
        <v>610.3880661698629</v>
      </c>
      <c r="AB608" s="6">
        <v>720.57737973698613</v>
      </c>
      <c r="AC608" s="6">
        <v>925.24316754386632</v>
      </c>
      <c r="AD608" s="6">
        <v>858.60741695561012</v>
      </c>
      <c r="AE608" s="6">
        <v>278.69155601396335</v>
      </c>
      <c r="AF608" s="6">
        <v>1530.9685832016289</v>
      </c>
      <c r="AG608" s="6">
        <v>274.47871931506847</v>
      </c>
      <c r="AH608" s="6">
        <v>982.07566991780811</v>
      </c>
      <c r="AI608" s="6">
        <v>1652.724579452055</v>
      </c>
      <c r="AJ608" s="6">
        <v>767.59536920547953</v>
      </c>
      <c r="AK608" s="6">
        <v>965.85045749257063</v>
      </c>
      <c r="AL608" s="6">
        <v>918.10970558692588</v>
      </c>
      <c r="AM608" s="6">
        <v>284.86956773882093</v>
      </c>
      <c r="AN608" s="6">
        <v>1508.0446070720936</v>
      </c>
      <c r="AO608" s="6">
        <v>16890.660684893148</v>
      </c>
      <c r="AP608" s="6">
        <v>8964.2118694687451</v>
      </c>
      <c r="AQ608" s="6">
        <v>7926.4488154244082</v>
      </c>
      <c r="AR608" s="6">
        <v>2558.7712495005362</v>
      </c>
      <c r="AS608" s="6">
        <v>1405.7928584142683</v>
      </c>
      <c r="AT608" s="6">
        <v>1589.8947288851607</v>
      </c>
      <c r="AU608" s="6">
        <v>1682.5091106102805</v>
      </c>
      <c r="AV608" s="6">
        <v>7236.967947410245</v>
      </c>
      <c r="AW608" s="6">
        <v>689.48086801415775</v>
      </c>
      <c r="AX608" s="27">
        <v>4.0705870684931496</v>
      </c>
      <c r="AY608" s="27">
        <v>4.2020792808219172</v>
      </c>
      <c r="AZ608">
        <v>200</v>
      </c>
      <c r="BA608" s="9">
        <v>8</v>
      </c>
      <c r="BB608" s="4">
        <v>87</v>
      </c>
      <c r="BC608" s="9">
        <v>7</v>
      </c>
      <c r="BD608" s="9">
        <v>5</v>
      </c>
      <c r="BE608" s="4">
        <v>113</v>
      </c>
      <c r="BF608" s="9">
        <v>8</v>
      </c>
      <c r="BG608" s="9">
        <v>13</v>
      </c>
      <c r="BH608" s="24">
        <v>652.80551698441195</v>
      </c>
      <c r="BI608" s="24">
        <v>383.30429159984283</v>
      </c>
      <c r="BJ608" s="9">
        <v>11</v>
      </c>
      <c r="BK608" s="30">
        <v>35.64091664383561</v>
      </c>
      <c r="BL608" s="15">
        <v>4.2828918904109585</v>
      </c>
      <c r="BM608" s="15">
        <v>6224.927370910088</v>
      </c>
      <c r="BN608" s="36">
        <v>104</v>
      </c>
      <c r="BO608" s="9">
        <v>1</v>
      </c>
      <c r="BP608" s="20">
        <v>1.2733399673811063</v>
      </c>
      <c r="BQ608" s="20">
        <v>76.215853994465462</v>
      </c>
    </row>
    <row r="609" spans="1:69" x14ac:dyDescent="0.25">
      <c r="A609" s="43">
        <v>40575</v>
      </c>
      <c r="B609" s="17">
        <v>2011</v>
      </c>
      <c r="C609" s="4">
        <v>2</v>
      </c>
      <c r="D609" s="4">
        <v>3</v>
      </c>
      <c r="E609" s="5">
        <v>0.5</v>
      </c>
      <c r="F609" s="5">
        <v>0.5</v>
      </c>
      <c r="G609" s="10">
        <v>0.50410958904109449</v>
      </c>
      <c r="H609" s="17">
        <v>61</v>
      </c>
      <c r="I609" s="9">
        <v>103</v>
      </c>
      <c r="J609" s="14">
        <v>1.6885245901639345</v>
      </c>
      <c r="K609" s="5">
        <v>0.22888888888888889</v>
      </c>
      <c r="L609" s="21">
        <v>97.551683808668315</v>
      </c>
      <c r="M609" s="9">
        <v>18</v>
      </c>
      <c r="N609" s="9">
        <v>22</v>
      </c>
      <c r="O609" s="9">
        <v>9</v>
      </c>
      <c r="P609" s="9">
        <v>26</v>
      </c>
      <c r="Q609" s="20">
        <v>36.188495210958905</v>
      </c>
      <c r="R609" s="20">
        <v>48.480394658630125</v>
      </c>
      <c r="S609" s="20">
        <v>19.217924145331928</v>
      </c>
      <c r="T609" s="6">
        <v>5950.6527123287669</v>
      </c>
      <c r="U609" s="6">
        <v>640.39460273972588</v>
      </c>
      <c r="V609" s="6">
        <v>1119.6258095342464</v>
      </c>
      <c r="W609" s="6">
        <v>2544.2184123616439</v>
      </c>
      <c r="X609" s="6">
        <v>546.42740252054796</v>
      </c>
      <c r="Y609" s="6">
        <v>2380.7756906520544</v>
      </c>
      <c r="Z609" s="6">
        <v>1447.5398084383562</v>
      </c>
      <c r="AA609" s="6">
        <v>436.32355192767113</v>
      </c>
      <c r="AB609" s="6">
        <v>499.66602777863017</v>
      </c>
      <c r="AC609" s="6">
        <v>652.37773443576702</v>
      </c>
      <c r="AD609" s="6">
        <v>871.92751387646751</v>
      </c>
      <c r="AE609" s="6">
        <v>191.17801276079365</v>
      </c>
      <c r="AF609" s="6">
        <v>668.04612707162914</v>
      </c>
      <c r="AG609" s="6">
        <v>187.04789615342466</v>
      </c>
      <c r="AH609" s="6">
        <v>697.27438062465762</v>
      </c>
      <c r="AI609" s="6">
        <v>1160.3470813150684</v>
      </c>
      <c r="AJ609" s="6">
        <v>490.75130090958902</v>
      </c>
      <c r="AK609" s="6">
        <v>694.66136981972488</v>
      </c>
      <c r="AL609" s="6">
        <v>975.35938300539465</v>
      </c>
      <c r="AM609" s="6">
        <v>203.68622336593594</v>
      </c>
      <c r="AN609" s="6">
        <v>661.71368281168441</v>
      </c>
      <c r="AO609" s="6">
        <v>11509.99736221589</v>
      </c>
      <c r="AP609" s="6">
        <v>7799.4618616805219</v>
      </c>
      <c r="AQ609" s="6">
        <v>3710.5355005353681</v>
      </c>
      <c r="AR609" s="6">
        <v>2511.2739289282863</v>
      </c>
      <c r="AS609" s="6">
        <v>1192.8236342539092</v>
      </c>
      <c r="AT609" s="6">
        <v>1496.5754215709712</v>
      </c>
      <c r="AU609" s="6">
        <v>1543.0180770146253</v>
      </c>
      <c r="AV609" s="6">
        <v>6743.6910617677922</v>
      </c>
      <c r="AW609" s="6">
        <v>-3033.1555612324237</v>
      </c>
      <c r="AX609" s="27">
        <v>4.1099362520547942</v>
      </c>
      <c r="AY609" s="27">
        <v>4.1538989589041089</v>
      </c>
      <c r="AZ609">
        <v>136</v>
      </c>
      <c r="BA609" s="9">
        <v>5</v>
      </c>
      <c r="BB609" s="4">
        <v>61</v>
      </c>
      <c r="BC609" s="9">
        <v>5</v>
      </c>
      <c r="BD609" s="9">
        <v>3</v>
      </c>
      <c r="BE609" s="4">
        <v>75</v>
      </c>
      <c r="BF609" s="9">
        <v>5</v>
      </c>
      <c r="BG609" s="9">
        <v>9</v>
      </c>
      <c r="BH609" s="24">
        <v>552.16677041527066</v>
      </c>
      <c r="BI609" s="24">
        <v>320.22354206696525</v>
      </c>
      <c r="BJ609" s="9">
        <v>8</v>
      </c>
      <c r="BK609" s="30">
        <v>35.576726356164379</v>
      </c>
      <c r="BL609" s="15">
        <v>4.4514664043835603</v>
      </c>
      <c r="BM609" s="15">
        <v>6400.5244523861356</v>
      </c>
      <c r="BN609" s="36">
        <v>104</v>
      </c>
      <c r="BO609" s="9">
        <v>1</v>
      </c>
      <c r="BP609" s="20">
        <v>0.57972366610552806</v>
      </c>
      <c r="BQ609" s="20">
        <v>35.678225966686234</v>
      </c>
    </row>
    <row r="610" spans="1:69" x14ac:dyDescent="0.25">
      <c r="A610" s="43">
        <v>40574</v>
      </c>
      <c r="B610" s="17">
        <v>2011</v>
      </c>
      <c r="C610" s="4">
        <v>1</v>
      </c>
      <c r="D610" s="4">
        <v>2</v>
      </c>
      <c r="E610" s="5">
        <v>0.55000000000000004</v>
      </c>
      <c r="F610" s="5">
        <v>0.6</v>
      </c>
      <c r="G610" s="10">
        <v>0.50136986301369724</v>
      </c>
      <c r="H610" s="17">
        <v>81</v>
      </c>
      <c r="I610" s="9">
        <v>131</v>
      </c>
      <c r="J610" s="14">
        <v>1.617283950617284</v>
      </c>
      <c r="K610" s="5">
        <v>0.2911111111111111</v>
      </c>
      <c r="L610" s="21">
        <v>102.22591659056316</v>
      </c>
      <c r="M610" s="9">
        <v>23</v>
      </c>
      <c r="N610" s="9">
        <v>27</v>
      </c>
      <c r="O610" s="9">
        <v>11</v>
      </c>
      <c r="P610" s="9">
        <v>37</v>
      </c>
      <c r="Q610" s="20">
        <v>35.844154248767119</v>
      </c>
      <c r="R610" s="20">
        <v>52.153229854445811</v>
      </c>
      <c r="S610" s="20">
        <v>16.974841009048497</v>
      </c>
      <c r="T610" s="6">
        <v>8280.2992438356159</v>
      </c>
      <c r="U610" s="6">
        <v>891.82188986301367</v>
      </c>
      <c r="V610" s="6">
        <v>1472.2868611331508</v>
      </c>
      <c r="W610" s="6">
        <v>2342.8420654684933</v>
      </c>
      <c r="X610" s="6">
        <v>688.64275883835614</v>
      </c>
      <c r="Y610" s="6">
        <v>4668.3494482586293</v>
      </c>
      <c r="Z610" s="6">
        <v>1792.2077124383559</v>
      </c>
      <c r="AA610" s="6">
        <v>573.6855283989039</v>
      </c>
      <c r="AB610" s="6">
        <v>628.06911733479444</v>
      </c>
      <c r="AC610" s="6">
        <v>865.4989195928955</v>
      </c>
      <c r="AD610" s="6">
        <v>845.21052290031719</v>
      </c>
      <c r="AE610" s="6">
        <v>267.20526738565127</v>
      </c>
      <c r="AF610" s="6">
        <v>1016.0476482931902</v>
      </c>
      <c r="AG610" s="6">
        <v>235.55624094246579</v>
      </c>
      <c r="AH610" s="6">
        <v>881.64683116712331</v>
      </c>
      <c r="AI610" s="6">
        <v>1456.9140881643839</v>
      </c>
      <c r="AJ610" s="6">
        <v>619.60249933150669</v>
      </c>
      <c r="AK610" s="6">
        <v>928.64604952395428</v>
      </c>
      <c r="AL610" s="6">
        <v>992.34899354692402</v>
      </c>
      <c r="AM610" s="6">
        <v>273.70658796763337</v>
      </c>
      <c r="AN610" s="6">
        <v>999.01802856696827</v>
      </c>
      <c r="AO610" s="6">
        <v>15359.803151476162</v>
      </c>
      <c r="AP610" s="6">
        <v>8676.3880263573756</v>
      </c>
      <c r="AQ610" s="6">
        <v>6683.4151251187877</v>
      </c>
      <c r="AR610" s="6">
        <v>2558.8143752073074</v>
      </c>
      <c r="AS610" s="6">
        <v>1378.9323691382738</v>
      </c>
      <c r="AT610" s="6">
        <v>1556.1207634990478</v>
      </c>
      <c r="AU610" s="6">
        <v>1650.2384740920804</v>
      </c>
      <c r="AV610" s="6">
        <v>7144.1059819367092</v>
      </c>
      <c r="AW610" s="6">
        <v>-460.69085681792239</v>
      </c>
      <c r="AX610" s="27">
        <v>3.7952158684931501</v>
      </c>
      <c r="AY610" s="27">
        <v>4.2189264452054793</v>
      </c>
      <c r="AZ610">
        <v>179</v>
      </c>
      <c r="BA610" s="9">
        <v>7</v>
      </c>
      <c r="BB610" s="4">
        <v>81</v>
      </c>
      <c r="BC610" s="9">
        <v>6</v>
      </c>
      <c r="BD610" s="9">
        <v>5</v>
      </c>
      <c r="BE610" s="4">
        <v>98</v>
      </c>
      <c r="BF610" s="9">
        <v>7</v>
      </c>
      <c r="BG610" s="9">
        <v>11</v>
      </c>
      <c r="BH610" s="24">
        <v>611.62331530666654</v>
      </c>
      <c r="BI610" s="24">
        <v>363.29045691652601</v>
      </c>
      <c r="BJ610" s="9">
        <v>10</v>
      </c>
      <c r="BK610" s="30">
        <v>34.005720287671231</v>
      </c>
      <c r="BL610" s="15">
        <v>4.4599726761643819</v>
      </c>
      <c r="BM610" s="15">
        <v>6227.4530820815808</v>
      </c>
      <c r="BN610" s="36">
        <v>104</v>
      </c>
      <c r="BO610" s="9">
        <v>1</v>
      </c>
      <c r="BP610" s="20">
        <v>1.073218061545764</v>
      </c>
      <c r="BQ610" s="20">
        <v>64.263606972296031</v>
      </c>
    </row>
    <row r="611" spans="1:69" x14ac:dyDescent="0.25">
      <c r="A611" s="43">
        <v>40573</v>
      </c>
      <c r="B611" s="17">
        <v>2011</v>
      </c>
      <c r="C611" s="4">
        <v>1</v>
      </c>
      <c r="D611" s="4">
        <v>1</v>
      </c>
      <c r="E611" s="5">
        <v>0.55000000000000004</v>
      </c>
      <c r="F611" s="5">
        <v>0.64</v>
      </c>
      <c r="G611" s="10">
        <v>0.49863013698629993</v>
      </c>
      <c r="H611" s="17">
        <v>91</v>
      </c>
      <c r="I611" s="9">
        <v>144</v>
      </c>
      <c r="J611" s="14">
        <v>1.5824175824175823</v>
      </c>
      <c r="K611" s="5">
        <v>0.32</v>
      </c>
      <c r="L611" s="21">
        <v>90.926041463194338</v>
      </c>
      <c r="M611" s="9">
        <v>26</v>
      </c>
      <c r="N611" s="9">
        <v>30</v>
      </c>
      <c r="O611" s="9">
        <v>13</v>
      </c>
      <c r="P611" s="9">
        <v>38</v>
      </c>
      <c r="Q611" s="20">
        <v>38.150030465753424</v>
      </c>
      <c r="R611" s="20">
        <v>47.802126572307692</v>
      </c>
      <c r="S611" s="20">
        <v>17.279349090930065</v>
      </c>
      <c r="T611" s="6">
        <v>8274.2697731506851</v>
      </c>
      <c r="U611" s="6">
        <v>981.16611156164413</v>
      </c>
      <c r="V611" s="6">
        <v>1567.4681796243287</v>
      </c>
      <c r="W611" s="6">
        <v>2320.9447796383561</v>
      </c>
      <c r="X611" s="6">
        <v>739.11216301939737</v>
      </c>
      <c r="Y611" s="6">
        <v>4627.9107624302469</v>
      </c>
      <c r="Z611" s="6">
        <v>2136.4017060821916</v>
      </c>
      <c r="AA611" s="6">
        <v>621.42764543999999</v>
      </c>
      <c r="AB611" s="6">
        <v>656.61526545534241</v>
      </c>
      <c r="AC611" s="6">
        <v>908.44292643842846</v>
      </c>
      <c r="AD611" s="6">
        <v>906.57232540205746</v>
      </c>
      <c r="AE611" s="6">
        <v>284.19181693828659</v>
      </c>
      <c r="AF611" s="6">
        <v>1315.2375481987617</v>
      </c>
      <c r="AG611" s="6">
        <v>263.32360924931504</v>
      </c>
      <c r="AH611" s="6">
        <v>929.77380927123295</v>
      </c>
      <c r="AI611" s="6">
        <v>1666.7175215342463</v>
      </c>
      <c r="AJ611" s="6">
        <v>729.66064043835604</v>
      </c>
      <c r="AK611" s="6">
        <v>920.48236334636806</v>
      </c>
      <c r="AL611" s="6">
        <v>983.47399917297787</v>
      </c>
      <c r="AM611" s="6">
        <v>299.98257523082515</v>
      </c>
      <c r="AN611" s="6">
        <v>1385.5366427429794</v>
      </c>
      <c r="AO611" s="6">
        <v>16259.356082183016</v>
      </c>
      <c r="AP611" s="6">
        <v>8930.6711288110255</v>
      </c>
      <c r="AQ611" s="6">
        <v>7328.6849533719887</v>
      </c>
      <c r="AR611" s="6">
        <v>2567.3031667511618</v>
      </c>
      <c r="AS611" s="6">
        <v>1419.9226632756863</v>
      </c>
      <c r="AT611" s="6">
        <v>1585.860369644764</v>
      </c>
      <c r="AU611" s="6">
        <v>1644.7031671499092</v>
      </c>
      <c r="AV611" s="6">
        <v>7217.7893668215211</v>
      </c>
      <c r="AW611" s="6">
        <v>110.89558655046949</v>
      </c>
      <c r="AX611" s="27">
        <v>4.0613198136986295</v>
      </c>
      <c r="AY611" s="27">
        <v>4.362309945205479</v>
      </c>
      <c r="AZ611">
        <v>198</v>
      </c>
      <c r="BA611" s="9">
        <v>7</v>
      </c>
      <c r="BB611" s="4">
        <v>91</v>
      </c>
      <c r="BC611" s="9">
        <v>8</v>
      </c>
      <c r="BD611" s="9">
        <v>5</v>
      </c>
      <c r="BE611" s="4">
        <v>107</v>
      </c>
      <c r="BF611" s="9">
        <v>7</v>
      </c>
      <c r="BG611" s="9">
        <v>12</v>
      </c>
      <c r="BH611" s="24">
        <v>661.07501746886896</v>
      </c>
      <c r="BI611" s="24">
        <v>372.7563953906232</v>
      </c>
      <c r="BJ611" s="9">
        <v>11</v>
      </c>
      <c r="BK611" s="30">
        <v>34.831804191780819</v>
      </c>
      <c r="BL611" s="15">
        <v>4.13107149589041</v>
      </c>
      <c r="BM611" s="15">
        <v>6264.8336376143197</v>
      </c>
      <c r="BN611" s="36">
        <v>104</v>
      </c>
      <c r="BO611" s="9">
        <v>0</v>
      </c>
      <c r="BP611" s="20">
        <v>1.1698131789757771</v>
      </c>
      <c r="BQ611" s="20">
        <v>70.468124551653744</v>
      </c>
    </row>
    <row r="612" spans="1:69" x14ac:dyDescent="0.25">
      <c r="A612" s="43">
        <v>40572</v>
      </c>
      <c r="B612" s="17">
        <v>2011</v>
      </c>
      <c r="C612" s="4">
        <v>1</v>
      </c>
      <c r="D612" s="4">
        <v>7</v>
      </c>
      <c r="E612" s="5">
        <v>0.55000000000000004</v>
      </c>
      <c r="F612" s="5">
        <v>0.95</v>
      </c>
      <c r="G612" s="10">
        <v>0.49589041095890268</v>
      </c>
      <c r="H612" s="17">
        <v>128</v>
      </c>
      <c r="I612" s="9">
        <v>215</v>
      </c>
      <c r="J612" s="14">
        <v>1.6796875</v>
      </c>
      <c r="K612" s="5">
        <v>0.4777777777777778</v>
      </c>
      <c r="L612" s="21">
        <v>100.91759595462327</v>
      </c>
      <c r="M612" s="9">
        <v>39</v>
      </c>
      <c r="N612" s="9">
        <v>49</v>
      </c>
      <c r="O612" s="9">
        <v>18</v>
      </c>
      <c r="P612" s="9">
        <v>58</v>
      </c>
      <c r="Q612" s="20">
        <v>35.37137589041096</v>
      </c>
      <c r="R612" s="20">
        <v>49.876131649315063</v>
      </c>
      <c r="S612" s="20">
        <v>17.334799194898441</v>
      </c>
      <c r="T612" s="6">
        <v>12917.452282191778</v>
      </c>
      <c r="U612" s="6">
        <v>1322.5741883561643</v>
      </c>
      <c r="V612" s="6">
        <v>2183.1863748953424</v>
      </c>
      <c r="W612" s="6">
        <v>2400.905394739726</v>
      </c>
      <c r="X612" s="6">
        <v>1093.7713916317807</v>
      </c>
      <c r="Y612" s="6">
        <v>8562.1633092810935</v>
      </c>
      <c r="Z612" s="6">
        <v>3112.6810783561646</v>
      </c>
      <c r="AA612" s="6">
        <v>897.77036968767118</v>
      </c>
      <c r="AB612" s="6">
        <v>1005.4183533041096</v>
      </c>
      <c r="AC612" s="6">
        <v>1402.0161643725321</v>
      </c>
      <c r="AD612" s="6">
        <v>919.00014046549836</v>
      </c>
      <c r="AE612" s="6">
        <v>395.46470606336334</v>
      </c>
      <c r="AF612" s="6">
        <v>2299.388790446551</v>
      </c>
      <c r="AG612" s="6">
        <v>368.52242523287674</v>
      </c>
      <c r="AH612" s="6">
        <v>1425.7962336438354</v>
      </c>
      <c r="AI612" s="6">
        <v>2429.0158199999996</v>
      </c>
      <c r="AJ612" s="6">
        <v>1037.7357711780821</v>
      </c>
      <c r="AK612" s="6">
        <v>1354.9355431097688</v>
      </c>
      <c r="AL612" s="6">
        <v>984.17716800000721</v>
      </c>
      <c r="AM612" s="6">
        <v>437.21560081414503</v>
      </c>
      <c r="AN612" s="6">
        <v>2484.7419381308732</v>
      </c>
      <c r="AO612" s="6">
        <v>24516.966521950682</v>
      </c>
      <c r="AP612" s="6">
        <v>11170.672484092163</v>
      </c>
      <c r="AQ612" s="6">
        <v>13346.294037858517</v>
      </c>
      <c r="AR612" s="6">
        <v>2660.7270520043462</v>
      </c>
      <c r="AS612" s="6">
        <v>1739.2217699294733</v>
      </c>
      <c r="AT612" s="6">
        <v>1782.8861640356486</v>
      </c>
      <c r="AU612" s="6">
        <v>1834.8334388666026</v>
      </c>
      <c r="AV612" s="6">
        <v>8017.6684248360707</v>
      </c>
      <c r="AW612" s="6">
        <v>5328.6256130224483</v>
      </c>
      <c r="AX612" s="27">
        <v>4.1364532602739725</v>
      </c>
      <c r="AY612" s="27">
        <v>4.453434308219177</v>
      </c>
      <c r="AZ612">
        <v>292</v>
      </c>
      <c r="BA612" s="9">
        <v>11</v>
      </c>
      <c r="BB612" s="4">
        <v>128</v>
      </c>
      <c r="BC612" s="9">
        <v>10</v>
      </c>
      <c r="BD612" s="9">
        <v>7</v>
      </c>
      <c r="BE612" s="4">
        <v>164</v>
      </c>
      <c r="BF612" s="9">
        <v>10</v>
      </c>
      <c r="BG612" s="9">
        <v>19</v>
      </c>
      <c r="BH612" s="24">
        <v>754.09120110575338</v>
      </c>
      <c r="BI612" s="24">
        <v>480.35334948866114</v>
      </c>
      <c r="BJ612" s="9">
        <v>17</v>
      </c>
      <c r="BK612" s="30">
        <v>33.842640712328766</v>
      </c>
      <c r="BL612" s="15">
        <v>4.4337276438356152</v>
      </c>
      <c r="BM612" s="15">
        <v>6432.6643448087088</v>
      </c>
      <c r="BN612" s="36">
        <v>104</v>
      </c>
      <c r="BO612" s="9">
        <v>0</v>
      </c>
      <c r="BP612" s="20">
        <v>2.0747692281860233</v>
      </c>
      <c r="BQ612" s="20">
        <v>128.32975036402419</v>
      </c>
    </row>
    <row r="613" spans="1:69" x14ac:dyDescent="0.25">
      <c r="A613" s="43">
        <v>40571</v>
      </c>
      <c r="B613" s="17">
        <v>2011</v>
      </c>
      <c r="C613" s="4">
        <v>1</v>
      </c>
      <c r="D613" s="4">
        <v>6</v>
      </c>
      <c r="E613" s="5">
        <v>0.55000000000000004</v>
      </c>
      <c r="F613" s="5">
        <v>1</v>
      </c>
      <c r="G613" s="10">
        <v>0.49315068493150543</v>
      </c>
      <c r="H613" s="17">
        <v>139</v>
      </c>
      <c r="I613" s="9">
        <v>226</v>
      </c>
      <c r="J613" s="14">
        <v>1.6258992805755397</v>
      </c>
      <c r="K613" s="5">
        <v>0.50222222222222224</v>
      </c>
      <c r="L613" s="21">
        <v>93.477906770474021</v>
      </c>
      <c r="M613" s="9">
        <v>39</v>
      </c>
      <c r="N613" s="9">
        <v>47</v>
      </c>
      <c r="O613" s="9">
        <v>20</v>
      </c>
      <c r="P613" s="9">
        <v>58</v>
      </c>
      <c r="Q613" s="20">
        <v>37.891596304555591</v>
      </c>
      <c r="R613" s="20">
        <v>48.038756774794514</v>
      </c>
      <c r="S613" s="20">
        <v>18.402117597165795</v>
      </c>
      <c r="T613" s="6">
        <v>12993.429041095889</v>
      </c>
      <c r="U613" s="6">
        <v>1506.2875616438357</v>
      </c>
      <c r="V613" s="6">
        <v>2463.5026770410964</v>
      </c>
      <c r="W613" s="6">
        <v>2437.2096953424652</v>
      </c>
      <c r="X613" s="6">
        <v>1146.6303899178083</v>
      </c>
      <c r="Y613" s="6">
        <v>8452.3738404383548</v>
      </c>
      <c r="Z613" s="6">
        <v>3258.6772821917807</v>
      </c>
      <c r="AA613" s="6">
        <v>960.77513549589025</v>
      </c>
      <c r="AB613" s="6">
        <v>1067.3228206356162</v>
      </c>
      <c r="AC613" s="6">
        <v>1423.8682238230588</v>
      </c>
      <c r="AD613" s="6">
        <v>909.18682663392121</v>
      </c>
      <c r="AE613" s="6">
        <v>449.7123659566725</v>
      </c>
      <c r="AF613" s="6">
        <v>2504.0078219096354</v>
      </c>
      <c r="AG613" s="6">
        <v>417.34247276712324</v>
      </c>
      <c r="AH613" s="6">
        <v>1489.8157764383561</v>
      </c>
      <c r="AI613" s="6">
        <v>2620.6744526027396</v>
      </c>
      <c r="AJ613" s="6">
        <v>1144.9157523287668</v>
      </c>
      <c r="AK613" s="6">
        <v>1574.7130803801879</v>
      </c>
      <c r="AL613" s="6">
        <v>1004.9794303970831</v>
      </c>
      <c r="AM613" s="6">
        <v>457.55086695555667</v>
      </c>
      <c r="AN613" s="6">
        <v>2635.5050764041589</v>
      </c>
      <c r="AO613" s="6">
        <v>25459.240295199997</v>
      </c>
      <c r="AP613" s="6">
        <v>11867.35355644785</v>
      </c>
      <c r="AQ613" s="6">
        <v>13591.88673875215</v>
      </c>
      <c r="AR613" s="6">
        <v>2673.2960838600279</v>
      </c>
      <c r="AS613" s="6">
        <v>1843.8685375958071</v>
      </c>
      <c r="AT613" s="6">
        <v>1802.4033108605552</v>
      </c>
      <c r="AU613" s="6">
        <v>1913.8356833928408</v>
      </c>
      <c r="AV613" s="6">
        <v>8233.4036157092305</v>
      </c>
      <c r="AW613" s="6">
        <v>5358.4831230429172</v>
      </c>
      <c r="AX613" s="27">
        <v>3.9411391232876705</v>
      </c>
      <c r="AY613" s="27">
        <v>4.3094835616438356</v>
      </c>
      <c r="AZ613">
        <v>303</v>
      </c>
      <c r="BA613" s="9">
        <v>11</v>
      </c>
      <c r="BB613" s="4">
        <v>139</v>
      </c>
      <c r="BC613" s="9">
        <v>11</v>
      </c>
      <c r="BD613" s="9">
        <v>9</v>
      </c>
      <c r="BE613" s="4">
        <v>164</v>
      </c>
      <c r="BF613" s="9">
        <v>10</v>
      </c>
      <c r="BG613" s="9">
        <v>19</v>
      </c>
      <c r="BH613" s="24">
        <v>870.12126076278696</v>
      </c>
      <c r="BI613" s="24">
        <v>492.07472607314588</v>
      </c>
      <c r="BJ613" s="9">
        <v>16</v>
      </c>
      <c r="BK613" s="30">
        <v>35.217026849315069</v>
      </c>
      <c r="BL613" s="15">
        <v>4.3513992547945195</v>
      </c>
      <c r="BM613" s="15">
        <v>6490.0128194614917</v>
      </c>
      <c r="BN613" s="36">
        <v>104</v>
      </c>
      <c r="BO613" s="9">
        <v>0</v>
      </c>
      <c r="BP613" s="20">
        <v>2.0942773330114832</v>
      </c>
      <c r="BQ613" s="20">
        <v>130.6912186418476</v>
      </c>
    </row>
    <row r="614" spans="1:69" x14ac:dyDescent="0.25">
      <c r="A614" s="43">
        <v>40570</v>
      </c>
      <c r="B614" s="17">
        <v>2011</v>
      </c>
      <c r="C614" s="4">
        <v>1</v>
      </c>
      <c r="D614" s="4">
        <v>5</v>
      </c>
      <c r="E614" s="5">
        <v>0.55000000000000004</v>
      </c>
      <c r="F614" s="5">
        <v>0.82</v>
      </c>
      <c r="G614" s="10">
        <v>0.49041095890410819</v>
      </c>
      <c r="H614" s="17">
        <v>115</v>
      </c>
      <c r="I614" s="9">
        <v>195</v>
      </c>
      <c r="J614" s="14">
        <v>1.6956521739130435</v>
      </c>
      <c r="K614" s="5">
        <v>0.43333333333333335</v>
      </c>
      <c r="L614" s="21">
        <v>97.416618882668232</v>
      </c>
      <c r="M614" s="9">
        <v>33</v>
      </c>
      <c r="N614" s="9">
        <v>43</v>
      </c>
      <c r="O614" s="9">
        <v>16</v>
      </c>
      <c r="P614" s="9">
        <v>54</v>
      </c>
      <c r="Q614" s="20">
        <v>35.563550569574623</v>
      </c>
      <c r="R614" s="20">
        <v>51.857590093150677</v>
      </c>
      <c r="S614" s="20">
        <v>17.18744488767123</v>
      </c>
      <c r="T614" s="6">
        <v>11202.911171506847</v>
      </c>
      <c r="U614" s="6">
        <v>1164.1108578904109</v>
      </c>
      <c r="V614" s="6">
        <v>1940.7279787870687</v>
      </c>
      <c r="W614" s="6">
        <v>2415.3115372273974</v>
      </c>
      <c r="X614" s="6">
        <v>976.16011862268499</v>
      </c>
      <c r="Y614" s="6">
        <v>7034.8223947601073</v>
      </c>
      <c r="Z614" s="6">
        <v>2702.8298432876713</v>
      </c>
      <c r="AA614" s="6">
        <v>829.72144149041083</v>
      </c>
      <c r="AB614" s="6">
        <v>928.12202393424639</v>
      </c>
      <c r="AC614" s="6">
        <v>1143.9267738372507</v>
      </c>
      <c r="AD614" s="6">
        <v>849.55713647082121</v>
      </c>
      <c r="AE614" s="6">
        <v>344.21116814460868</v>
      </c>
      <c r="AF614" s="6">
        <v>2122.9782302596477</v>
      </c>
      <c r="AG614" s="6">
        <v>363.24980383561643</v>
      </c>
      <c r="AH614" s="6">
        <v>1303.0854549041096</v>
      </c>
      <c r="AI614" s="6">
        <v>2172.7634695890406</v>
      </c>
      <c r="AJ614" s="6">
        <v>961.99587419178079</v>
      </c>
      <c r="AK614" s="6">
        <v>1244.5264279521377</v>
      </c>
      <c r="AL614" s="6">
        <v>940.6088603798006</v>
      </c>
      <c r="AM614" s="6">
        <v>372.26298081302872</v>
      </c>
      <c r="AN614" s="6">
        <v>2243.6963333755803</v>
      </c>
      <c r="AO614" s="6">
        <v>21628.789940630133</v>
      </c>
      <c r="AP614" s="6">
        <v>10227.2929822348</v>
      </c>
      <c r="AQ614" s="6">
        <v>11401.496958395335</v>
      </c>
      <c r="AR614" s="6">
        <v>2622.1591203310413</v>
      </c>
      <c r="AS614" s="6">
        <v>1596.7244663524259</v>
      </c>
      <c r="AT614" s="6">
        <v>1668.3843762743788</v>
      </c>
      <c r="AU614" s="6">
        <v>1797.2186387806544</v>
      </c>
      <c r="AV614" s="6">
        <v>7684.4866017385002</v>
      </c>
      <c r="AW614" s="6">
        <v>3717.0103566568332</v>
      </c>
      <c r="AX614" s="27">
        <v>3.9327625643835615</v>
      </c>
      <c r="AY614" s="27">
        <v>4.513769787671233</v>
      </c>
      <c r="AZ614">
        <v>261</v>
      </c>
      <c r="BA614" s="9">
        <v>10</v>
      </c>
      <c r="BB614" s="4">
        <v>115</v>
      </c>
      <c r="BC614" s="9">
        <v>10</v>
      </c>
      <c r="BD614" s="9">
        <v>7</v>
      </c>
      <c r="BE614" s="4">
        <v>146</v>
      </c>
      <c r="BF614" s="9">
        <v>10</v>
      </c>
      <c r="BG614" s="9">
        <v>18</v>
      </c>
      <c r="BH614" s="24">
        <v>788.23820685940495</v>
      </c>
      <c r="BI614" s="24">
        <v>448.32508353887027</v>
      </c>
      <c r="BJ614" s="9">
        <v>15</v>
      </c>
      <c r="BK614" s="30">
        <v>35.735194561643837</v>
      </c>
      <c r="BL614" s="15">
        <v>4.377208867945205</v>
      </c>
      <c r="BM614" s="15">
        <v>6303.2048303428519</v>
      </c>
      <c r="BN614" s="36">
        <v>104</v>
      </c>
      <c r="BO614" s="9">
        <v>0</v>
      </c>
      <c r="BP614" s="20">
        <v>1.8088412585784825</v>
      </c>
      <c r="BQ614" s="20">
        <v>109.62977844610899</v>
      </c>
    </row>
    <row r="615" spans="1:69" x14ac:dyDescent="0.25">
      <c r="A615" s="43">
        <v>40569</v>
      </c>
      <c r="B615" s="17">
        <v>2011</v>
      </c>
      <c r="C615" s="4">
        <v>1</v>
      </c>
      <c r="D615" s="4">
        <v>4</v>
      </c>
      <c r="E615" s="5">
        <v>0.55000000000000004</v>
      </c>
      <c r="F615" s="5">
        <v>0.76</v>
      </c>
      <c r="G615" s="10">
        <v>0.48767123287671094</v>
      </c>
      <c r="H615" s="17">
        <v>103</v>
      </c>
      <c r="I615" s="9">
        <v>180</v>
      </c>
      <c r="J615" s="14">
        <v>1.7475728155339805</v>
      </c>
      <c r="K615" s="5">
        <v>0.4</v>
      </c>
      <c r="L615" s="21">
        <v>101.1947573113446</v>
      </c>
      <c r="M615" s="9">
        <v>30</v>
      </c>
      <c r="N615" s="9">
        <v>41</v>
      </c>
      <c r="O615" s="9">
        <v>16</v>
      </c>
      <c r="P615" s="9">
        <v>50</v>
      </c>
      <c r="Q615" s="20">
        <v>36.366240092610461</v>
      </c>
      <c r="R615" s="20">
        <v>47.958366821917807</v>
      </c>
      <c r="S615" s="20">
        <v>17.486491762849315</v>
      </c>
      <c r="T615" s="6">
        <v>10423.060003068495</v>
      </c>
      <c r="U615" s="6">
        <v>1164.5118573150685</v>
      </c>
      <c r="V615" s="6">
        <v>1800.5781713148494</v>
      </c>
      <c r="W615" s="6">
        <v>2347.3408485698633</v>
      </c>
      <c r="X615" s="6">
        <v>929.93568723813723</v>
      </c>
      <c r="Y615" s="6">
        <v>6509.7171532607117</v>
      </c>
      <c r="Z615" s="6">
        <v>2582.0030465753425</v>
      </c>
      <c r="AA615" s="6">
        <v>767.3338691506849</v>
      </c>
      <c r="AB615" s="6">
        <v>874.32458814246581</v>
      </c>
      <c r="AC615" s="6">
        <v>1081.1138505781435</v>
      </c>
      <c r="AD615" s="6">
        <v>928.70268509692175</v>
      </c>
      <c r="AE615" s="6">
        <v>333.5484560846067</v>
      </c>
      <c r="AF615" s="6">
        <v>1880.2965121088209</v>
      </c>
      <c r="AG615" s="6">
        <v>307.26620778082196</v>
      </c>
      <c r="AH615" s="6">
        <v>1198.0752657534247</v>
      </c>
      <c r="AI615" s="6">
        <v>1935.9351813698631</v>
      </c>
      <c r="AJ615" s="6">
        <v>882.61562564383564</v>
      </c>
      <c r="AK615" s="6">
        <v>1194.4892789008609</v>
      </c>
      <c r="AL615" s="6">
        <v>976.7174219622251</v>
      </c>
      <c r="AM615" s="6">
        <v>340.26806516731324</v>
      </c>
      <c r="AN615" s="6">
        <v>1812.4175145175459</v>
      </c>
      <c r="AO615" s="6">
        <v>20135.125644800002</v>
      </c>
      <c r="AP615" s="6">
        <v>9932.69446491292</v>
      </c>
      <c r="AQ615" s="6">
        <v>10202.43117988708</v>
      </c>
      <c r="AR615" s="6">
        <v>2588.5795056880888</v>
      </c>
      <c r="AS615" s="6">
        <v>1583.5372680209193</v>
      </c>
      <c r="AT615" s="6">
        <v>1652.0747763297093</v>
      </c>
      <c r="AU615" s="6">
        <v>1716.6458103355208</v>
      </c>
      <c r="AV615" s="6">
        <v>7540.8373603742384</v>
      </c>
      <c r="AW615" s="6">
        <v>2661.5938195128438</v>
      </c>
      <c r="AX615" s="27">
        <v>3.9919810191780822</v>
      </c>
      <c r="AY615" s="27">
        <v>4.5613410410958899</v>
      </c>
      <c r="AZ615">
        <v>240</v>
      </c>
      <c r="BA615" s="9">
        <v>9</v>
      </c>
      <c r="BB615" s="4">
        <v>103</v>
      </c>
      <c r="BC615" s="9">
        <v>9</v>
      </c>
      <c r="BD615" s="9">
        <v>6</v>
      </c>
      <c r="BE615" s="4">
        <v>137</v>
      </c>
      <c r="BF615" s="9">
        <v>8</v>
      </c>
      <c r="BG615" s="9">
        <v>15</v>
      </c>
      <c r="BH615" s="24">
        <v>739.49340394992953</v>
      </c>
      <c r="BI615" s="24">
        <v>393.41164095235365</v>
      </c>
      <c r="BJ615" s="9">
        <v>12</v>
      </c>
      <c r="BK615" s="30">
        <v>33.614999753424662</v>
      </c>
      <c r="BL615" s="15">
        <v>4.2429857227397259</v>
      </c>
      <c r="BM615" s="15">
        <v>6323.6245601794817</v>
      </c>
      <c r="BN615" s="36">
        <v>104</v>
      </c>
      <c r="BO615" s="9">
        <v>0</v>
      </c>
      <c r="BP615" s="20">
        <v>1.6133834453317872</v>
      </c>
      <c r="BQ615" s="20">
        <v>98.100299806606543</v>
      </c>
    </row>
    <row r="616" spans="1:69" x14ac:dyDescent="0.25">
      <c r="A616" s="43">
        <v>40568</v>
      </c>
      <c r="B616" s="17">
        <v>2011</v>
      </c>
      <c r="C616" s="4">
        <v>1</v>
      </c>
      <c r="D616" s="4">
        <v>3</v>
      </c>
      <c r="E616" s="5">
        <v>0.55000000000000004</v>
      </c>
      <c r="F616" s="5">
        <v>0.6</v>
      </c>
      <c r="G616" s="10">
        <v>0.48493150684931369</v>
      </c>
      <c r="H616" s="17">
        <v>79</v>
      </c>
      <c r="I616" s="9">
        <v>134</v>
      </c>
      <c r="J616" s="14">
        <v>1.6962025316455696</v>
      </c>
      <c r="K616" s="5">
        <v>0.29777777777777775</v>
      </c>
      <c r="L616" s="21">
        <v>99.779120901681978</v>
      </c>
      <c r="M616" s="9">
        <v>24</v>
      </c>
      <c r="N616" s="9">
        <v>30</v>
      </c>
      <c r="O616" s="9">
        <v>11</v>
      </c>
      <c r="P616" s="9">
        <v>36</v>
      </c>
      <c r="Q616" s="20">
        <v>33.714714366311505</v>
      </c>
      <c r="R616" s="20">
        <v>50.382764329763376</v>
      </c>
      <c r="S616" s="20">
        <v>17.015824941369861</v>
      </c>
      <c r="T616" s="6">
        <v>7882.5505512328764</v>
      </c>
      <c r="U616" s="6">
        <v>918.3497219178081</v>
      </c>
      <c r="V616" s="6">
        <v>1400.296529569315</v>
      </c>
      <c r="W616" s="6">
        <v>2332.7212870356166</v>
      </c>
      <c r="X616" s="6">
        <v>739.14615036493149</v>
      </c>
      <c r="Y616" s="6">
        <v>4328.736306180821</v>
      </c>
      <c r="Z616" s="6">
        <v>1820.5945757808213</v>
      </c>
      <c r="AA616" s="6">
        <v>554.2104076273971</v>
      </c>
      <c r="AB616" s="6">
        <v>612.56969788931497</v>
      </c>
      <c r="AC616" s="6">
        <v>851.80608604190331</v>
      </c>
      <c r="AD616" s="6">
        <v>846.83759915821429</v>
      </c>
      <c r="AE616" s="6">
        <v>271.40804214778871</v>
      </c>
      <c r="AF616" s="6">
        <v>1017.322953949627</v>
      </c>
      <c r="AG616" s="6">
        <v>230.66916174246577</v>
      </c>
      <c r="AH616" s="6">
        <v>906.61952315616441</v>
      </c>
      <c r="AI616" s="6">
        <v>1507.8085524383559</v>
      </c>
      <c r="AJ616" s="6">
        <v>643.87414408767108</v>
      </c>
      <c r="AK616" s="6">
        <v>902.52073248698866</v>
      </c>
      <c r="AL616" s="6">
        <v>966.90089801491922</v>
      </c>
      <c r="AM616" s="6">
        <v>262.45990626673978</v>
      </c>
      <c r="AN616" s="6">
        <v>1157.0898446560091</v>
      </c>
      <c r="AO616" s="6">
        <v>15077.246335872876</v>
      </c>
      <c r="AP616" s="6">
        <v>8574.0972310864181</v>
      </c>
      <c r="AQ616" s="6">
        <v>6503.1491047864565</v>
      </c>
      <c r="AR616" s="6">
        <v>2555.5731511089302</v>
      </c>
      <c r="AS616" s="6">
        <v>1390.3551474001606</v>
      </c>
      <c r="AT616" s="6">
        <v>1549.3925259414195</v>
      </c>
      <c r="AU616" s="6">
        <v>1656.9316265757604</v>
      </c>
      <c r="AV616" s="6">
        <v>7152.252451026271</v>
      </c>
      <c r="AW616" s="6">
        <v>-649.10334623981271</v>
      </c>
      <c r="AX616" s="27">
        <v>4.0074545095890404</v>
      </c>
      <c r="AY616" s="27">
        <v>4.4174120890410959</v>
      </c>
      <c r="AZ616">
        <v>180</v>
      </c>
      <c r="BA616" s="9">
        <v>7</v>
      </c>
      <c r="BB616" s="4">
        <v>79</v>
      </c>
      <c r="BC616" s="9">
        <v>6</v>
      </c>
      <c r="BD616" s="9">
        <v>5</v>
      </c>
      <c r="BE616" s="4">
        <v>101</v>
      </c>
      <c r="BF616" s="9">
        <v>6</v>
      </c>
      <c r="BG616" s="9">
        <v>11</v>
      </c>
      <c r="BH616" s="24">
        <v>622.70637514770249</v>
      </c>
      <c r="BI616" s="24">
        <v>331.59286499915254</v>
      </c>
      <c r="BJ616" s="9">
        <v>10</v>
      </c>
      <c r="BK616" s="30">
        <v>35.161202712328773</v>
      </c>
      <c r="BL616" s="15">
        <v>4.3379975331506841</v>
      </c>
      <c r="BM616" s="15">
        <v>6190.9183050958936</v>
      </c>
      <c r="BN616" s="36">
        <v>104</v>
      </c>
      <c r="BO616" s="9">
        <v>0</v>
      </c>
      <c r="BP616" s="20">
        <v>1.0504336811283002</v>
      </c>
      <c r="BQ616" s="20">
        <v>62.530279853715925</v>
      </c>
    </row>
    <row r="617" spans="1:69" x14ac:dyDescent="0.25">
      <c r="A617" s="43">
        <v>40567</v>
      </c>
      <c r="B617" s="17">
        <v>2011</v>
      </c>
      <c r="C617" s="4">
        <v>1</v>
      </c>
      <c r="D617" s="4">
        <v>2</v>
      </c>
      <c r="E617" s="5">
        <v>0.55000000000000004</v>
      </c>
      <c r="F617" s="5">
        <v>0.6</v>
      </c>
      <c r="G617" s="10">
        <v>0.48219178082191644</v>
      </c>
      <c r="H617" s="17">
        <v>80</v>
      </c>
      <c r="I617" s="9">
        <v>135</v>
      </c>
      <c r="J617" s="14">
        <v>1.6875</v>
      </c>
      <c r="K617" s="5">
        <v>0.3</v>
      </c>
      <c r="L617" s="21">
        <v>101.83815912328768</v>
      </c>
      <c r="M617" s="9">
        <v>23</v>
      </c>
      <c r="N617" s="9">
        <v>29</v>
      </c>
      <c r="O617" s="9">
        <v>12</v>
      </c>
      <c r="P617" s="9">
        <v>38</v>
      </c>
      <c r="Q617" s="20">
        <v>38.084507734457318</v>
      </c>
      <c r="R617" s="20">
        <v>48.043003167123281</v>
      </c>
      <c r="S617" s="20">
        <v>15.873145611391491</v>
      </c>
      <c r="T617" s="6">
        <v>8147.052729863015</v>
      </c>
      <c r="U617" s="6">
        <v>887.47288767123291</v>
      </c>
      <c r="V617" s="6">
        <v>1444.2807186936986</v>
      </c>
      <c r="W617" s="6">
        <v>2385.9968161315069</v>
      </c>
      <c r="X617" s="6">
        <v>712.18050063780811</v>
      </c>
      <c r="Y617" s="6">
        <v>4492.067582071234</v>
      </c>
      <c r="Z617" s="6">
        <v>1980.3944021917807</v>
      </c>
      <c r="AA617" s="6">
        <v>576.51603800547934</v>
      </c>
      <c r="AB617" s="6">
        <v>603.17953323287668</v>
      </c>
      <c r="AC617" s="6">
        <v>858.7667815383428</v>
      </c>
      <c r="AD617" s="6">
        <v>898.4037138373568</v>
      </c>
      <c r="AE617" s="6">
        <v>255.26461967847143</v>
      </c>
      <c r="AF617" s="6">
        <v>1147.6548583759652</v>
      </c>
      <c r="AG617" s="6">
        <v>251.74323320547941</v>
      </c>
      <c r="AH617" s="6">
        <v>875.62191254794527</v>
      </c>
      <c r="AI617" s="6">
        <v>1522.0037589041096</v>
      </c>
      <c r="AJ617" s="6">
        <v>680.97386169863</v>
      </c>
      <c r="AK617" s="6">
        <v>904.31542464540269</v>
      </c>
      <c r="AL617" s="6">
        <v>947.52799253400849</v>
      </c>
      <c r="AM617" s="6">
        <v>276.43519546728999</v>
      </c>
      <c r="AN617" s="6">
        <v>1202.0641537094634</v>
      </c>
      <c r="AO617" s="6">
        <v>15524.958357320549</v>
      </c>
      <c r="AP617" s="6">
        <v>8683.1717631638858</v>
      </c>
      <c r="AQ617" s="6">
        <v>6841.7865941566624</v>
      </c>
      <c r="AR617" s="6">
        <v>2543.7099054785008</v>
      </c>
      <c r="AS617" s="6">
        <v>1360.3928885960404</v>
      </c>
      <c r="AT617" s="6">
        <v>1564.0317030451574</v>
      </c>
      <c r="AU617" s="6">
        <v>1653.9065427703295</v>
      </c>
      <c r="AV617" s="6">
        <v>7122.0410398900276</v>
      </c>
      <c r="AW617" s="6">
        <v>-280.25444573336426</v>
      </c>
      <c r="AX617" s="27">
        <v>3.983172361643835</v>
      </c>
      <c r="AY617" s="27">
        <v>4.3170209315068488</v>
      </c>
      <c r="AZ617">
        <v>182</v>
      </c>
      <c r="BA617" s="9">
        <v>6</v>
      </c>
      <c r="BB617" s="4">
        <v>80</v>
      </c>
      <c r="BC617" s="9">
        <v>6</v>
      </c>
      <c r="BD617" s="9">
        <v>4</v>
      </c>
      <c r="BE617" s="4">
        <v>102</v>
      </c>
      <c r="BF617" s="9">
        <v>6</v>
      </c>
      <c r="BG617" s="9">
        <v>11</v>
      </c>
      <c r="BH617" s="24">
        <v>567.80725443287668</v>
      </c>
      <c r="BI617" s="24">
        <v>335.40585250902848</v>
      </c>
      <c r="BJ617" s="9">
        <v>10</v>
      </c>
      <c r="BK617" s="30">
        <v>34.685592986301373</v>
      </c>
      <c r="BL617" s="15">
        <v>4.5324753884931503</v>
      </c>
      <c r="BM617" s="15">
        <v>6266.896446885673</v>
      </c>
      <c r="BN617" s="36">
        <v>104</v>
      </c>
      <c r="BO617" s="9">
        <v>1</v>
      </c>
      <c r="BP617" s="20">
        <v>1.0917344258267871</v>
      </c>
      <c r="BQ617" s="20">
        <v>65.786409559198674</v>
      </c>
    </row>
    <row r="618" spans="1:69" x14ac:dyDescent="0.25">
      <c r="A618" s="43">
        <v>40566</v>
      </c>
      <c r="B618" s="17">
        <v>2011</v>
      </c>
      <c r="C618" s="4">
        <v>1</v>
      </c>
      <c r="D618" s="4">
        <v>1</v>
      </c>
      <c r="E618" s="5">
        <v>0.55000000000000004</v>
      </c>
      <c r="F618" s="5">
        <v>0.64</v>
      </c>
      <c r="G618" s="10">
        <v>0.47945205479451919</v>
      </c>
      <c r="H618" s="17">
        <v>89</v>
      </c>
      <c r="I618" s="9">
        <v>143</v>
      </c>
      <c r="J618" s="14">
        <v>1.6067415730337078</v>
      </c>
      <c r="K618" s="5">
        <v>0.31777777777777777</v>
      </c>
      <c r="L618" s="21">
        <v>100.81212818223797</v>
      </c>
      <c r="M618" s="9">
        <v>26</v>
      </c>
      <c r="N618" s="9">
        <v>30</v>
      </c>
      <c r="O618" s="9">
        <v>12</v>
      </c>
      <c r="P618" s="9">
        <v>37</v>
      </c>
      <c r="Q618" s="20">
        <v>37.601556164383567</v>
      </c>
      <c r="R618" s="20">
        <v>51.588460602739723</v>
      </c>
      <c r="S618" s="20">
        <v>17.772584681229176</v>
      </c>
      <c r="T618" s="6">
        <v>8972.2794082191795</v>
      </c>
      <c r="U618" s="6">
        <v>914.64837260273987</v>
      </c>
      <c r="V618" s="6">
        <v>1513.403003441096</v>
      </c>
      <c r="W618" s="6">
        <v>2490.1882841095885</v>
      </c>
      <c r="X618" s="6">
        <v>789.21465968219184</v>
      </c>
      <c r="Y618" s="6">
        <v>5094.1218335890435</v>
      </c>
      <c r="Z618" s="6">
        <v>2105.6871452054797</v>
      </c>
      <c r="AA618" s="6">
        <v>619.06152723287664</v>
      </c>
      <c r="AB618" s="6">
        <v>657.58563320547955</v>
      </c>
      <c r="AC618" s="6">
        <v>953.02289118602994</v>
      </c>
      <c r="AD618" s="6">
        <v>903.71367328030158</v>
      </c>
      <c r="AE618" s="6">
        <v>287.56973545774616</v>
      </c>
      <c r="AF618" s="6">
        <v>1238.0280057197581</v>
      </c>
      <c r="AG618" s="6">
        <v>256.67822219178083</v>
      </c>
      <c r="AH618" s="6">
        <v>908.86819506849304</v>
      </c>
      <c r="AI618" s="6">
        <v>1504.6757753424656</v>
      </c>
      <c r="AJ618" s="6">
        <v>731.74377205479459</v>
      </c>
      <c r="AK618" s="6">
        <v>935.80387386777454</v>
      </c>
      <c r="AL618" s="6">
        <v>937.72384453407199</v>
      </c>
      <c r="AM618" s="6">
        <v>274.23834437466707</v>
      </c>
      <c r="AN618" s="6">
        <v>1254.1999018810204</v>
      </c>
      <c r="AO618" s="6">
        <v>16671.228051123289</v>
      </c>
      <c r="AP618" s="6">
        <v>9084.8783099334687</v>
      </c>
      <c r="AQ618" s="6">
        <v>7586.3497411898215</v>
      </c>
      <c r="AR618" s="6">
        <v>2570.8655865405162</v>
      </c>
      <c r="AS618" s="6">
        <v>1415.3894953103113</v>
      </c>
      <c r="AT618" s="6">
        <v>1586.8382598706366</v>
      </c>
      <c r="AU618" s="6">
        <v>1668.6970046267718</v>
      </c>
      <c r="AV618" s="6">
        <v>7241.7903463482353</v>
      </c>
      <c r="AW618" s="6">
        <v>344.55939484158534</v>
      </c>
      <c r="AX618" s="27">
        <v>3.9747945205479454</v>
      </c>
      <c r="AY618" s="27">
        <v>4.3080256849315059</v>
      </c>
      <c r="AZ618">
        <v>194</v>
      </c>
      <c r="BA618" s="9">
        <v>7</v>
      </c>
      <c r="BB618" s="4">
        <v>89</v>
      </c>
      <c r="BC618" s="9">
        <v>7</v>
      </c>
      <c r="BD618" s="9">
        <v>5</v>
      </c>
      <c r="BE618" s="4">
        <v>105</v>
      </c>
      <c r="BF618" s="9">
        <v>7</v>
      </c>
      <c r="BG618" s="9">
        <v>12</v>
      </c>
      <c r="BH618" s="24">
        <v>646.22102659319683</v>
      </c>
      <c r="BI618" s="24">
        <v>388.01733046245209</v>
      </c>
      <c r="BJ618" s="9">
        <v>11</v>
      </c>
      <c r="BK618" s="30">
        <v>32.701617123287676</v>
      </c>
      <c r="BL618" s="15">
        <v>4.2079717534246566</v>
      </c>
      <c r="BM618" s="15">
        <v>6388.318271156375</v>
      </c>
      <c r="BN618" s="36">
        <v>104</v>
      </c>
      <c r="BO618" s="9">
        <v>0</v>
      </c>
      <c r="BP618" s="20">
        <v>1.1875347187134724</v>
      </c>
      <c r="BQ618" s="20">
        <v>72.945670588363669</v>
      </c>
    </row>
    <row r="619" spans="1:69" x14ac:dyDescent="0.25">
      <c r="A619" s="43">
        <v>40565</v>
      </c>
      <c r="B619" s="17">
        <v>2011</v>
      </c>
      <c r="C619" s="4">
        <v>1</v>
      </c>
      <c r="D619" s="4">
        <v>7</v>
      </c>
      <c r="E619" s="5">
        <v>0.55000000000000004</v>
      </c>
      <c r="F619" s="5">
        <v>0.95</v>
      </c>
      <c r="G619" s="10">
        <v>0.47671232876712194</v>
      </c>
      <c r="H619" s="17">
        <v>125</v>
      </c>
      <c r="I619" s="9">
        <v>212</v>
      </c>
      <c r="J619" s="14">
        <v>1.696</v>
      </c>
      <c r="K619" s="5">
        <v>0.47111111111111109</v>
      </c>
      <c r="L619" s="21">
        <v>106.43543024219179</v>
      </c>
      <c r="M619" s="9">
        <v>37</v>
      </c>
      <c r="N619" s="9">
        <v>48</v>
      </c>
      <c r="O619" s="9">
        <v>18</v>
      </c>
      <c r="P619" s="9">
        <v>56</v>
      </c>
      <c r="Q619" s="20">
        <v>37.149146827397253</v>
      </c>
      <c r="R619" s="20">
        <v>48.596604572054787</v>
      </c>
      <c r="S619" s="20">
        <v>18.221296236164378</v>
      </c>
      <c r="T619" s="6">
        <v>13304.428780273973</v>
      </c>
      <c r="U619" s="6">
        <v>1356.1086678082195</v>
      </c>
      <c r="V619" s="6">
        <v>2316.1047817117806</v>
      </c>
      <c r="W619" s="6">
        <v>2337.3607987726032</v>
      </c>
      <c r="X619" s="6">
        <v>1099.561350812055</v>
      </c>
      <c r="Y619" s="6">
        <v>8907.5105167857546</v>
      </c>
      <c r="Z619" s="6">
        <v>3157.6774803287667</v>
      </c>
      <c r="AA619" s="6">
        <v>874.73888229698616</v>
      </c>
      <c r="AB619" s="6">
        <v>1020.3925892252051</v>
      </c>
      <c r="AC619" s="6">
        <v>1433.9002793433788</v>
      </c>
      <c r="AD619" s="6">
        <v>899.23930447678367</v>
      </c>
      <c r="AE619" s="6">
        <v>425.6334115295893</v>
      </c>
      <c r="AF619" s="6">
        <v>2294.0359565012059</v>
      </c>
      <c r="AG619" s="6">
        <v>376.36283796164383</v>
      </c>
      <c r="AH619" s="6">
        <v>1361.0658535452055</v>
      </c>
      <c r="AI619" s="6">
        <v>2455.586544219178</v>
      </c>
      <c r="AJ619" s="6">
        <v>1072.2622379835616</v>
      </c>
      <c r="AK619" s="6">
        <v>1446.0640156028674</v>
      </c>
      <c r="AL619" s="6">
        <v>922.19081799291996</v>
      </c>
      <c r="AM619" s="6">
        <v>443.23816288138312</v>
      </c>
      <c r="AN619" s="6">
        <v>2453.7844772324188</v>
      </c>
      <c r="AO619" s="6">
        <v>24978.62387364274</v>
      </c>
      <c r="AP619" s="6">
        <v>11323.292923123361</v>
      </c>
      <c r="AQ619" s="6">
        <v>13655.330950519379</v>
      </c>
      <c r="AR619" s="6">
        <v>2672.2734059993904</v>
      </c>
      <c r="AS619" s="6">
        <v>1820.8333898924211</v>
      </c>
      <c r="AT619" s="6">
        <v>1764.2993743462534</v>
      </c>
      <c r="AU619" s="6">
        <v>1876.4058401025409</v>
      </c>
      <c r="AV619" s="6">
        <v>8133.8120103406072</v>
      </c>
      <c r="AW619" s="6">
        <v>5521.518940178772</v>
      </c>
      <c r="AX619" s="27">
        <v>4.0975725041095883</v>
      </c>
      <c r="AY619" s="27">
        <v>4.4556764931506843</v>
      </c>
      <c r="AZ619">
        <v>284</v>
      </c>
      <c r="BA619" s="9">
        <v>10</v>
      </c>
      <c r="BB619" s="4">
        <v>125</v>
      </c>
      <c r="BC619" s="9">
        <v>10</v>
      </c>
      <c r="BD619" s="9">
        <v>7</v>
      </c>
      <c r="BE619" s="4">
        <v>159</v>
      </c>
      <c r="BF619" s="9">
        <v>11</v>
      </c>
      <c r="BG619" s="9">
        <v>20</v>
      </c>
      <c r="BH619" s="24">
        <v>782.41166265631568</v>
      </c>
      <c r="BI619" s="24">
        <v>537.87398022542334</v>
      </c>
      <c r="BJ619" s="9">
        <v>15</v>
      </c>
      <c r="BK619" s="30">
        <v>35.379589479452058</v>
      </c>
      <c r="BL619" s="15">
        <v>4.4024411265753418</v>
      </c>
      <c r="BM619" s="15">
        <v>6296.6096460418194</v>
      </c>
      <c r="BN619" s="36">
        <v>105</v>
      </c>
      <c r="BO619" s="9">
        <v>0</v>
      </c>
      <c r="BP619" s="20">
        <v>2.16867992747548</v>
      </c>
      <c r="BQ619" s="20">
        <v>130.05077095732742</v>
      </c>
    </row>
    <row r="620" spans="1:69" x14ac:dyDescent="0.25">
      <c r="A620" s="43">
        <v>40564</v>
      </c>
      <c r="B620" s="17">
        <v>2011</v>
      </c>
      <c r="C620" s="4">
        <v>1</v>
      </c>
      <c r="D620" s="4">
        <v>6</v>
      </c>
      <c r="E620" s="5">
        <v>0.55000000000000004</v>
      </c>
      <c r="F620" s="5">
        <v>1</v>
      </c>
      <c r="G620" s="10">
        <v>0.47397260273972469</v>
      </c>
      <c r="H620" s="17">
        <v>141</v>
      </c>
      <c r="I620" s="9">
        <v>231</v>
      </c>
      <c r="J620" s="14">
        <v>1.6382978723404256</v>
      </c>
      <c r="K620" s="5">
        <v>0.51333333333333331</v>
      </c>
      <c r="L620" s="21">
        <v>95.707763800641203</v>
      </c>
      <c r="M620" s="9">
        <v>39</v>
      </c>
      <c r="N620" s="9">
        <v>48</v>
      </c>
      <c r="O620" s="9">
        <v>20</v>
      </c>
      <c r="P620" s="9">
        <v>60</v>
      </c>
      <c r="Q620" s="20">
        <v>38.331687965989609</v>
      </c>
      <c r="R620" s="20">
        <v>46.287380021917798</v>
      </c>
      <c r="S620" s="20">
        <v>18.384669451726026</v>
      </c>
      <c r="T620" s="6">
        <v>13494.79469589041</v>
      </c>
      <c r="U620" s="6">
        <v>1417.0445917808217</v>
      </c>
      <c r="V620" s="6">
        <v>2374.2985236164382</v>
      </c>
      <c r="W620" s="6">
        <v>2395.4805358027397</v>
      </c>
      <c r="X620" s="6">
        <v>1224.9177021369862</v>
      </c>
      <c r="Y620" s="6">
        <v>8917.1425261150653</v>
      </c>
      <c r="Z620" s="6">
        <v>3334.8568530410962</v>
      </c>
      <c r="AA620" s="6">
        <v>925.74760043835602</v>
      </c>
      <c r="AB620" s="6">
        <v>1103.0801671035615</v>
      </c>
      <c r="AC620" s="6">
        <v>1486.3079079144729</v>
      </c>
      <c r="AD620" s="6">
        <v>884.98148739396913</v>
      </c>
      <c r="AE620" s="6">
        <v>412.44455057663453</v>
      </c>
      <c r="AF620" s="6">
        <v>2579.9506746979373</v>
      </c>
      <c r="AG620" s="6">
        <v>397.27605304109591</v>
      </c>
      <c r="AH620" s="6">
        <v>1527.9106439013694</v>
      </c>
      <c r="AI620" s="6">
        <v>2433.0505925753423</v>
      </c>
      <c r="AJ620" s="6">
        <v>1124.1725247123286</v>
      </c>
      <c r="AK620" s="6">
        <v>1531.1623309324038</v>
      </c>
      <c r="AL620" s="6">
        <v>942.01516553137083</v>
      </c>
      <c r="AM620" s="6">
        <v>446.87485508825068</v>
      </c>
      <c r="AN620" s="6">
        <v>2562.357462678111</v>
      </c>
      <c r="AO620" s="6">
        <v>25757.933722484384</v>
      </c>
      <c r="AP620" s="6">
        <v>11698.483058993264</v>
      </c>
      <c r="AQ620" s="6">
        <v>14059.450663491112</v>
      </c>
      <c r="AR620" s="6">
        <v>2672.2781081693643</v>
      </c>
      <c r="AS620" s="6">
        <v>1805.0326435362122</v>
      </c>
      <c r="AT620" s="6">
        <v>1763.4204821432586</v>
      </c>
      <c r="AU620" s="6">
        <v>1884.8207284041255</v>
      </c>
      <c r="AV620" s="6">
        <v>8125.55196225296</v>
      </c>
      <c r="AW620" s="6">
        <v>5933.8987012381594</v>
      </c>
      <c r="AX620" s="27">
        <v>4.0693142794520547</v>
      </c>
      <c r="AY620" s="27">
        <v>4.2726349178082188</v>
      </c>
      <c r="AZ620">
        <v>308</v>
      </c>
      <c r="BA620" s="9">
        <v>11</v>
      </c>
      <c r="BB620" s="4">
        <v>141</v>
      </c>
      <c r="BC620" s="9">
        <v>11</v>
      </c>
      <c r="BD620" s="9">
        <v>7</v>
      </c>
      <c r="BE620" s="4">
        <v>167</v>
      </c>
      <c r="BF620" s="9">
        <v>12</v>
      </c>
      <c r="BG620" s="9">
        <v>20</v>
      </c>
      <c r="BH620" s="24">
        <v>765.28043764546771</v>
      </c>
      <c r="BI620" s="24">
        <v>533.41009741510447</v>
      </c>
      <c r="BJ620" s="9">
        <v>19</v>
      </c>
      <c r="BK620" s="30">
        <v>35.760998095890407</v>
      </c>
      <c r="BL620" s="15">
        <v>4.3331059002739716</v>
      </c>
      <c r="BM620" s="15">
        <v>6360.2996752635709</v>
      </c>
      <c r="BN620" s="36">
        <v>105</v>
      </c>
      <c r="BO620" s="9">
        <v>0</v>
      </c>
      <c r="BP620" s="20">
        <v>2.21050129417188</v>
      </c>
      <c r="BQ620" s="20">
        <v>133.89953012848679</v>
      </c>
    </row>
    <row r="621" spans="1:69" x14ac:dyDescent="0.25">
      <c r="A621" s="43">
        <v>40563</v>
      </c>
      <c r="B621" s="17">
        <v>2011</v>
      </c>
      <c r="C621" s="4">
        <v>1</v>
      </c>
      <c r="D621" s="4">
        <v>5</v>
      </c>
      <c r="E621" s="5">
        <v>0.55000000000000004</v>
      </c>
      <c r="F621" s="5">
        <v>0.82</v>
      </c>
      <c r="G621" s="10">
        <v>0.47123287671232744</v>
      </c>
      <c r="H621" s="17">
        <v>110</v>
      </c>
      <c r="I621" s="9">
        <v>185</v>
      </c>
      <c r="J621" s="14">
        <v>1.6818181818181819</v>
      </c>
      <c r="K621" s="5">
        <v>0.41111111111111109</v>
      </c>
      <c r="L621" s="21">
        <v>98.394004339726024</v>
      </c>
      <c r="M621" s="9">
        <v>33</v>
      </c>
      <c r="N621" s="9">
        <v>40</v>
      </c>
      <c r="O621" s="9">
        <v>16</v>
      </c>
      <c r="P621" s="9">
        <v>50</v>
      </c>
      <c r="Q621" s="20">
        <v>37.41340296490899</v>
      </c>
      <c r="R621" s="20">
        <v>48.771043150684932</v>
      </c>
      <c r="S621" s="20">
        <v>17.476149096986305</v>
      </c>
      <c r="T621" s="6">
        <v>10823.340477369862</v>
      </c>
      <c r="U621" s="6">
        <v>1232.6345499178083</v>
      </c>
      <c r="V621" s="6">
        <v>1964.4248878500821</v>
      </c>
      <c r="W621" s="6">
        <v>2528.7563689643835</v>
      </c>
      <c r="X621" s="6">
        <v>979.22193819879442</v>
      </c>
      <c r="Y621" s="6">
        <v>6583.5718322744106</v>
      </c>
      <c r="Z621" s="6">
        <v>2731.1784164383562</v>
      </c>
      <c r="AA621" s="6">
        <v>780.33669041095891</v>
      </c>
      <c r="AB621" s="6">
        <v>873.80745484931526</v>
      </c>
      <c r="AC621" s="6">
        <v>1222.3661729641799</v>
      </c>
      <c r="AD621" s="6">
        <v>917.8628277510245</v>
      </c>
      <c r="AE621" s="6">
        <v>351.74045128479304</v>
      </c>
      <c r="AF621" s="6">
        <v>1893.353109698633</v>
      </c>
      <c r="AG621" s="6">
        <v>338.05941041095889</v>
      </c>
      <c r="AH621" s="6">
        <v>1179.1249043287671</v>
      </c>
      <c r="AI621" s="6">
        <v>1964.8505950684932</v>
      </c>
      <c r="AJ621" s="6">
        <v>897.50028624657546</v>
      </c>
      <c r="AK621" s="6">
        <v>1243.2490173912288</v>
      </c>
      <c r="AL621" s="6">
        <v>965.64968973589453</v>
      </c>
      <c r="AM621" s="6">
        <v>378.9295565431932</v>
      </c>
      <c r="AN621" s="6">
        <v>1791.7069323844787</v>
      </c>
      <c r="AO621" s="6">
        <v>20820.832785041097</v>
      </c>
      <c r="AP621" s="6">
        <v>10552.200910683572</v>
      </c>
      <c r="AQ621" s="6">
        <v>10268.631874357523</v>
      </c>
      <c r="AR621" s="6">
        <v>2630.5811681157566</v>
      </c>
      <c r="AS621" s="6">
        <v>1589.9936347245421</v>
      </c>
      <c r="AT621" s="6">
        <v>1681.0159689455586</v>
      </c>
      <c r="AU621" s="6">
        <v>1752.8538161804599</v>
      </c>
      <c r="AV621" s="6">
        <v>7654.4445879663172</v>
      </c>
      <c r="AW621" s="6">
        <v>2614.1872863912076</v>
      </c>
      <c r="AX621" s="27">
        <v>4.0569560876712325</v>
      </c>
      <c r="AY621" s="27">
        <v>4.1331246575342462</v>
      </c>
      <c r="AZ621">
        <v>249</v>
      </c>
      <c r="BA621" s="9">
        <v>9</v>
      </c>
      <c r="BB621" s="4">
        <v>110</v>
      </c>
      <c r="BC621" s="9">
        <v>10</v>
      </c>
      <c r="BD621" s="9">
        <v>6</v>
      </c>
      <c r="BE621" s="4">
        <v>139</v>
      </c>
      <c r="BF621" s="9">
        <v>9</v>
      </c>
      <c r="BG621" s="9">
        <v>15</v>
      </c>
      <c r="BH621" s="24">
        <v>795.98591927465588</v>
      </c>
      <c r="BI621" s="24">
        <v>430.26810682014337</v>
      </c>
      <c r="BJ621" s="9">
        <v>12</v>
      </c>
      <c r="BK621" s="30">
        <v>35.971043452054793</v>
      </c>
      <c r="BL621" s="15">
        <v>4.3026940383561643</v>
      </c>
      <c r="BM621" s="15">
        <v>6516.7338209439076</v>
      </c>
      <c r="BN621" s="36">
        <v>105</v>
      </c>
      <c r="BO621" s="9">
        <v>0</v>
      </c>
      <c r="BP621" s="20">
        <v>1.5757328987959458</v>
      </c>
      <c r="BQ621" s="20">
        <v>97.796494041500225</v>
      </c>
    </row>
    <row r="622" spans="1:69" x14ac:dyDescent="0.25">
      <c r="A622" s="43">
        <v>40562</v>
      </c>
      <c r="B622" s="17">
        <v>2011</v>
      </c>
      <c r="C622" s="4">
        <v>1</v>
      </c>
      <c r="D622" s="4">
        <v>4</v>
      </c>
      <c r="E622" s="5">
        <v>0.55000000000000004</v>
      </c>
      <c r="F622" s="5">
        <v>0.76</v>
      </c>
      <c r="G622" s="10">
        <v>0.46849315068493019</v>
      </c>
      <c r="H622" s="17">
        <v>100</v>
      </c>
      <c r="I622" s="9">
        <v>165</v>
      </c>
      <c r="J622" s="14">
        <v>1.65</v>
      </c>
      <c r="K622" s="5">
        <v>0.36666666666666664</v>
      </c>
      <c r="L622" s="21">
        <v>102.54381680219177</v>
      </c>
      <c r="M622" s="9">
        <v>29</v>
      </c>
      <c r="N622" s="9">
        <v>34</v>
      </c>
      <c r="O622" s="9">
        <v>15</v>
      </c>
      <c r="P622" s="9">
        <v>42</v>
      </c>
      <c r="Q622" s="20">
        <v>36.12111488584474</v>
      </c>
      <c r="R622" s="20">
        <v>47.692422522739712</v>
      </c>
      <c r="S622" s="20">
        <v>17.745478224657532</v>
      </c>
      <c r="T622" s="6">
        <v>10254.381680219178</v>
      </c>
      <c r="U622" s="6">
        <v>1164.5340399452054</v>
      </c>
      <c r="V622" s="6">
        <v>1880.001749486466</v>
      </c>
      <c r="W622" s="6">
        <v>2422.0056302136986</v>
      </c>
      <c r="X622" s="6">
        <v>923.7824487241644</v>
      </c>
      <c r="Y622" s="6">
        <v>6193.1258917400546</v>
      </c>
      <c r="Z622" s="6">
        <v>2275.6302378082187</v>
      </c>
      <c r="AA622" s="6">
        <v>715.38633784109572</v>
      </c>
      <c r="AB622" s="6">
        <v>745.31008543561632</v>
      </c>
      <c r="AC622" s="6">
        <v>1069.2879719218697</v>
      </c>
      <c r="AD622" s="6">
        <v>851.13216133760102</v>
      </c>
      <c r="AE622" s="6">
        <v>326.01051741067369</v>
      </c>
      <c r="AF622" s="6">
        <v>1489.8960104147859</v>
      </c>
      <c r="AG622" s="6">
        <v>283.48862375342463</v>
      </c>
      <c r="AH622" s="6">
        <v>1037.6457652602739</v>
      </c>
      <c r="AI622" s="6">
        <v>1883.6787546575345</v>
      </c>
      <c r="AJ622" s="6">
        <v>847.18395616438363</v>
      </c>
      <c r="AK622" s="6">
        <v>1170.5090479193179</v>
      </c>
      <c r="AL622" s="6">
        <v>923.38404183328078</v>
      </c>
      <c r="AM622" s="6">
        <v>343.38335942575077</v>
      </c>
      <c r="AN622" s="6">
        <v>1614.7206506572675</v>
      </c>
      <c r="AO622" s="6">
        <v>19207.239481084929</v>
      </c>
      <c r="AP622" s="6">
        <v>9909.4969282728216</v>
      </c>
      <c r="AQ622" s="6">
        <v>9297.7425528121075</v>
      </c>
      <c r="AR622" s="6">
        <v>2593.528545418606</v>
      </c>
      <c r="AS622" s="6">
        <v>1541.9567408972766</v>
      </c>
      <c r="AT622" s="6">
        <v>1644.3805786343578</v>
      </c>
      <c r="AU622" s="6">
        <v>1745.1343242393632</v>
      </c>
      <c r="AV622" s="6">
        <v>7525.0001891896045</v>
      </c>
      <c r="AW622" s="6">
        <v>1772.742363622503</v>
      </c>
      <c r="AX622" s="27">
        <v>4.1280352438356154</v>
      </c>
      <c r="AY622" s="27">
        <v>4.4591220890410943</v>
      </c>
      <c r="AZ622">
        <v>220</v>
      </c>
      <c r="BA622" s="9">
        <v>8</v>
      </c>
      <c r="BB622" s="4">
        <v>100</v>
      </c>
      <c r="BC622" s="9">
        <v>8</v>
      </c>
      <c r="BD622" s="9">
        <v>6</v>
      </c>
      <c r="BE622" s="4">
        <v>120</v>
      </c>
      <c r="BF622" s="9">
        <v>8</v>
      </c>
      <c r="BG622" s="9">
        <v>15</v>
      </c>
      <c r="BH622" s="24">
        <v>731.61057597940601</v>
      </c>
      <c r="BI622" s="24">
        <v>430.56587471177772</v>
      </c>
      <c r="BJ622" s="9">
        <v>13</v>
      </c>
      <c r="BK622" s="30">
        <v>34.706456821917811</v>
      </c>
      <c r="BL622" s="15">
        <v>4.2939050268493144</v>
      </c>
      <c r="BM622" s="15">
        <v>6271.3446697194649</v>
      </c>
      <c r="BN622" s="36">
        <v>105</v>
      </c>
      <c r="BO622" s="9">
        <v>0</v>
      </c>
      <c r="BP622" s="20">
        <v>1.4825755946257091</v>
      </c>
      <c r="BQ622" s="20">
        <v>88.549929074401021</v>
      </c>
    </row>
    <row r="623" spans="1:69" x14ac:dyDescent="0.25">
      <c r="A623" s="43">
        <v>40561</v>
      </c>
      <c r="B623" s="17">
        <v>2011</v>
      </c>
      <c r="C623" s="4">
        <v>1</v>
      </c>
      <c r="D623" s="4">
        <v>3</v>
      </c>
      <c r="E623" s="5">
        <v>0.55000000000000004</v>
      </c>
      <c r="F623" s="5">
        <v>0.6</v>
      </c>
      <c r="G623" s="10">
        <v>0.46575342465753294</v>
      </c>
      <c r="H623" s="17">
        <v>79</v>
      </c>
      <c r="I623" s="9">
        <v>123</v>
      </c>
      <c r="J623" s="14">
        <v>1.5569620253164558</v>
      </c>
      <c r="K623" s="5">
        <v>0.27333333333333332</v>
      </c>
      <c r="L623" s="21">
        <v>97.892765597364317</v>
      </c>
      <c r="M623" s="9">
        <v>22</v>
      </c>
      <c r="N623" s="9">
        <v>27</v>
      </c>
      <c r="O623" s="9">
        <v>10</v>
      </c>
      <c r="P623" s="9">
        <v>33</v>
      </c>
      <c r="Q623" s="20">
        <v>35.582787945205482</v>
      </c>
      <c r="R623" s="20">
        <v>49.432761695342457</v>
      </c>
      <c r="S623" s="20">
        <v>18.019424515068494</v>
      </c>
      <c r="T623" s="6">
        <v>7733.5284821917812</v>
      </c>
      <c r="U623" s="6">
        <v>898.17438082191768</v>
      </c>
      <c r="V623" s="6">
        <v>1461.5788631671232</v>
      </c>
      <c r="W623" s="6">
        <v>2523.7560220273967</v>
      </c>
      <c r="X623" s="6">
        <v>705.88322314520553</v>
      </c>
      <c r="Y623" s="6">
        <v>3940.4847546739743</v>
      </c>
      <c r="Z623" s="6">
        <v>1743.5566093150685</v>
      </c>
      <c r="AA623" s="6">
        <v>494.32761695342458</v>
      </c>
      <c r="AB623" s="6">
        <v>594.64100899726031</v>
      </c>
      <c r="AC623" s="6">
        <v>836.40198500089116</v>
      </c>
      <c r="AD623" s="6">
        <v>874.22970676162743</v>
      </c>
      <c r="AE623" s="6">
        <v>250.86967441523319</v>
      </c>
      <c r="AF623" s="6">
        <v>871.02386908800167</v>
      </c>
      <c r="AG623" s="6">
        <v>217.72439605479451</v>
      </c>
      <c r="AH623" s="6">
        <v>834.91639758904114</v>
      </c>
      <c r="AI623" s="6">
        <v>1372.8946602739725</v>
      </c>
      <c r="AJ623" s="6">
        <v>573.13346893150674</v>
      </c>
      <c r="AK623" s="6">
        <v>935.77825996675188</v>
      </c>
      <c r="AL623" s="6">
        <v>968.01315065699794</v>
      </c>
      <c r="AM623" s="6">
        <v>257.39541147910847</v>
      </c>
      <c r="AN623" s="6">
        <v>837.48210074645624</v>
      </c>
      <c r="AO623" s="6">
        <v>14462.897021128765</v>
      </c>
      <c r="AP623" s="6">
        <v>8813.9062966203346</v>
      </c>
      <c r="AQ623" s="6">
        <v>5648.9907245084323</v>
      </c>
      <c r="AR623" s="6">
        <v>2555.3370606892577</v>
      </c>
      <c r="AS623" s="6">
        <v>1354.1299607301996</v>
      </c>
      <c r="AT623" s="6">
        <v>1555.9718469604559</v>
      </c>
      <c r="AU623" s="6">
        <v>1648.5551804202532</v>
      </c>
      <c r="AV623" s="6">
        <v>7113.9940488001666</v>
      </c>
      <c r="AW623" s="6">
        <v>-1465.0033242917361</v>
      </c>
      <c r="AX623" s="27">
        <v>4.1673177534246566</v>
      </c>
      <c r="AY623" s="27">
        <v>4.1891159589041091</v>
      </c>
      <c r="AZ623">
        <v>171</v>
      </c>
      <c r="BA623" s="9">
        <v>6</v>
      </c>
      <c r="BB623" s="4">
        <v>79</v>
      </c>
      <c r="BC623" s="9">
        <v>6</v>
      </c>
      <c r="BD623" s="9">
        <v>4</v>
      </c>
      <c r="BE623" s="4">
        <v>92</v>
      </c>
      <c r="BF623" s="9">
        <v>6</v>
      </c>
      <c r="BG623" s="9">
        <v>10</v>
      </c>
      <c r="BH623" s="24">
        <v>593.82507700502856</v>
      </c>
      <c r="BI623" s="24">
        <v>341.13067237873946</v>
      </c>
      <c r="BJ623" s="9">
        <v>9</v>
      </c>
      <c r="BK623" s="30">
        <v>34.127545890410964</v>
      </c>
      <c r="BL623" s="15">
        <v>4.4278096657534238</v>
      </c>
      <c r="BM623" s="15">
        <v>6410.2685279974285</v>
      </c>
      <c r="BN623" s="36">
        <v>105</v>
      </c>
      <c r="BO623" s="9">
        <v>0</v>
      </c>
      <c r="BP623" s="20">
        <v>0.88124088715409554</v>
      </c>
      <c r="BQ623" s="20">
        <v>53.799911661985071</v>
      </c>
    </row>
    <row r="624" spans="1:69" x14ac:dyDescent="0.25">
      <c r="A624" s="43">
        <v>40560</v>
      </c>
      <c r="B624" s="17">
        <v>2011</v>
      </c>
      <c r="C624" s="4">
        <v>1</v>
      </c>
      <c r="D624" s="4">
        <v>2</v>
      </c>
      <c r="E624" s="5">
        <v>0.55000000000000004</v>
      </c>
      <c r="F624" s="5">
        <v>0.6</v>
      </c>
      <c r="G624" s="10">
        <v>0.46301369863013569</v>
      </c>
      <c r="H624" s="17">
        <v>82</v>
      </c>
      <c r="I624" s="9">
        <v>130</v>
      </c>
      <c r="J624" s="14">
        <v>1.5853658536585367</v>
      </c>
      <c r="K624" s="5">
        <v>0.28888888888888886</v>
      </c>
      <c r="L624" s="21">
        <v>97.241487444036082</v>
      </c>
      <c r="M624" s="9">
        <v>22</v>
      </c>
      <c r="N624" s="9">
        <v>29</v>
      </c>
      <c r="O624" s="9">
        <v>12</v>
      </c>
      <c r="P624" s="9">
        <v>34</v>
      </c>
      <c r="Q624" s="20">
        <v>38.091869653505249</v>
      </c>
      <c r="R624" s="20">
        <v>47.325149852054786</v>
      </c>
      <c r="S624" s="20">
        <v>18.018035901369867</v>
      </c>
      <c r="T624" s="6">
        <v>7973.8019704109583</v>
      </c>
      <c r="U624" s="6">
        <v>852.40525232876723</v>
      </c>
      <c r="V624" s="6">
        <v>1447.4503938279452</v>
      </c>
      <c r="W624" s="6">
        <v>2397.6175479780818</v>
      </c>
      <c r="X624" s="6">
        <v>702.34795386739722</v>
      </c>
      <c r="Y624" s="6">
        <v>4278.7913270663021</v>
      </c>
      <c r="Z624" s="6">
        <v>1942.6853523287675</v>
      </c>
      <c r="AA624" s="6">
        <v>567.90179822465745</v>
      </c>
      <c r="AB624" s="6">
        <v>612.61322064657543</v>
      </c>
      <c r="AC624" s="6">
        <v>833.82933830860259</v>
      </c>
      <c r="AD624" s="6">
        <v>928.45213444582635</v>
      </c>
      <c r="AE624" s="6">
        <v>271.97684528200028</v>
      </c>
      <c r="AF624" s="6">
        <v>1088.9420531635715</v>
      </c>
      <c r="AG624" s="6">
        <v>236.64321271232876</v>
      </c>
      <c r="AH624" s="6">
        <v>872.23775386301349</v>
      </c>
      <c r="AI624" s="6">
        <v>1466.7901389041097</v>
      </c>
      <c r="AJ624" s="6">
        <v>622.21012865753426</v>
      </c>
      <c r="AK624" s="6">
        <v>916.87771807028025</v>
      </c>
      <c r="AL624" s="6">
        <v>966.80776588572689</v>
      </c>
      <c r="AM624" s="6">
        <v>269.49193877233733</v>
      </c>
      <c r="AN624" s="6">
        <v>1044.7038114086415</v>
      </c>
      <c r="AO624" s="6">
        <v>15147.288828076711</v>
      </c>
      <c r="AP624" s="6">
        <v>8734.8516364381976</v>
      </c>
      <c r="AQ624" s="6">
        <v>6412.4371916385153</v>
      </c>
      <c r="AR624" s="6">
        <v>2557.7761718422448</v>
      </c>
      <c r="AS624" s="6">
        <v>1412.6069734034609</v>
      </c>
      <c r="AT624" s="6">
        <v>1550.6342948570475</v>
      </c>
      <c r="AU624" s="6">
        <v>1651.551941040763</v>
      </c>
      <c r="AV624" s="6">
        <v>7172.5693811435167</v>
      </c>
      <c r="AW624" s="6">
        <v>-760.13218950500323</v>
      </c>
      <c r="AX624" s="27">
        <v>3.9205911452054796</v>
      </c>
      <c r="AY624" s="27">
        <v>4.2888771369863008</v>
      </c>
      <c r="AZ624">
        <v>179</v>
      </c>
      <c r="BA624" s="9">
        <v>6</v>
      </c>
      <c r="BB624" s="4">
        <v>82</v>
      </c>
      <c r="BC624" s="9">
        <v>7</v>
      </c>
      <c r="BD624" s="9">
        <v>4</v>
      </c>
      <c r="BE624" s="4">
        <v>97</v>
      </c>
      <c r="BF624" s="9">
        <v>6</v>
      </c>
      <c r="BG624" s="9">
        <v>12</v>
      </c>
      <c r="BH624" s="24">
        <v>610.01920551716671</v>
      </c>
      <c r="BI624" s="24">
        <v>377.49123427480129</v>
      </c>
      <c r="BJ624" s="9">
        <v>11</v>
      </c>
      <c r="BK624" s="30">
        <v>33.308372616438355</v>
      </c>
      <c r="BL624" s="15">
        <v>4.4363126860273967</v>
      </c>
      <c r="BM624" s="15">
        <v>6339.0983857834308</v>
      </c>
      <c r="BN624" s="36">
        <v>105</v>
      </c>
      <c r="BO624" s="9">
        <v>0</v>
      </c>
      <c r="BP624" s="20">
        <v>1.0115692802654017</v>
      </c>
      <c r="BQ624" s="20">
        <v>61.070830396557291</v>
      </c>
    </row>
    <row r="625" spans="1:69" x14ac:dyDescent="0.25">
      <c r="A625" s="43">
        <v>40559</v>
      </c>
      <c r="B625" s="17">
        <v>2011</v>
      </c>
      <c r="C625" s="4">
        <v>1</v>
      </c>
      <c r="D625" s="4">
        <v>1</v>
      </c>
      <c r="E625" s="5">
        <v>0.55000000000000004</v>
      </c>
      <c r="F625" s="5">
        <v>0.64</v>
      </c>
      <c r="G625" s="10">
        <v>0.46027397260273845</v>
      </c>
      <c r="H625" s="17">
        <v>88</v>
      </c>
      <c r="I625" s="9">
        <v>139</v>
      </c>
      <c r="J625" s="14">
        <v>1.5795454545454546</v>
      </c>
      <c r="K625" s="5">
        <v>0.30888888888888888</v>
      </c>
      <c r="L625" s="21">
        <v>94.405821369863006</v>
      </c>
      <c r="M625" s="9">
        <v>24</v>
      </c>
      <c r="N625" s="9">
        <v>31</v>
      </c>
      <c r="O625" s="9">
        <v>12</v>
      </c>
      <c r="P625" s="9">
        <v>37</v>
      </c>
      <c r="Q625" s="20">
        <v>36.825962472727269</v>
      </c>
      <c r="R625" s="20">
        <v>47.909977481095886</v>
      </c>
      <c r="S625" s="20">
        <v>17.227324452661975</v>
      </c>
      <c r="T625" s="6">
        <v>8307.7122805479448</v>
      </c>
      <c r="U625" s="6">
        <v>914.72810783561658</v>
      </c>
      <c r="V625" s="6">
        <v>1543.9981302601643</v>
      </c>
      <c r="W625" s="6">
        <v>2479.9688647890407</v>
      </c>
      <c r="X625" s="6">
        <v>756.76283558926048</v>
      </c>
      <c r="Y625" s="6">
        <v>4441.7105577450966</v>
      </c>
      <c r="Z625" s="6">
        <v>2025.4279359999998</v>
      </c>
      <c r="AA625" s="6">
        <v>574.91972977315061</v>
      </c>
      <c r="AB625" s="6">
        <v>637.41100474849304</v>
      </c>
      <c r="AC625" s="6">
        <v>926.43062381291168</v>
      </c>
      <c r="AD625" s="6">
        <v>922.19922836927515</v>
      </c>
      <c r="AE625" s="6">
        <v>270.66286083067337</v>
      </c>
      <c r="AF625" s="6">
        <v>1118.4659575087835</v>
      </c>
      <c r="AG625" s="6">
        <v>245.56171699726028</v>
      </c>
      <c r="AH625" s="6">
        <v>862.20090494246585</v>
      </c>
      <c r="AI625" s="6">
        <v>1529.8934386849312</v>
      </c>
      <c r="AJ625" s="6">
        <v>692.39398382465743</v>
      </c>
      <c r="AK625" s="6">
        <v>973.19873498259642</v>
      </c>
      <c r="AL625" s="6">
        <v>970.37364135073233</v>
      </c>
      <c r="AM625" s="6">
        <v>278.86625455402509</v>
      </c>
      <c r="AN625" s="6">
        <v>1107.6114135619614</v>
      </c>
      <c r="AO625" s="6">
        <v>15790.249103354519</v>
      </c>
      <c r="AP625" s="6">
        <v>9122.461174538681</v>
      </c>
      <c r="AQ625" s="6">
        <v>6667.787928815842</v>
      </c>
      <c r="AR625" s="6">
        <v>2567.6028780660372</v>
      </c>
      <c r="AS625" s="6">
        <v>1431.1741242333819</v>
      </c>
      <c r="AT625" s="6">
        <v>1600.5978023402229</v>
      </c>
      <c r="AU625" s="6">
        <v>1661.7731990616694</v>
      </c>
      <c r="AV625" s="6">
        <v>7261.1480037013116</v>
      </c>
      <c r="AW625" s="6">
        <v>-593.3600748854733</v>
      </c>
      <c r="AX625" s="27">
        <v>4.1386184547945195</v>
      </c>
      <c r="AY625" s="27">
        <v>4.4321195616438347</v>
      </c>
      <c r="AZ625">
        <v>192</v>
      </c>
      <c r="BA625" s="9">
        <v>7</v>
      </c>
      <c r="BB625" s="4">
        <v>88</v>
      </c>
      <c r="BC625" s="9">
        <v>7</v>
      </c>
      <c r="BD625" s="9">
        <v>5</v>
      </c>
      <c r="BE625" s="4">
        <v>104</v>
      </c>
      <c r="BF625" s="9">
        <v>7</v>
      </c>
      <c r="BG625" s="9">
        <v>12</v>
      </c>
      <c r="BH625" s="24">
        <v>651.91770417797261</v>
      </c>
      <c r="BI625" s="24">
        <v>387.17847641581096</v>
      </c>
      <c r="BJ625" s="9">
        <v>12</v>
      </c>
      <c r="BK625" s="30">
        <v>33.243761753424657</v>
      </c>
      <c r="BL625" s="15">
        <v>4.3021313863013688</v>
      </c>
      <c r="BM625" s="15">
        <v>6426.6240369618781</v>
      </c>
      <c r="BN625" s="36">
        <v>105</v>
      </c>
      <c r="BO625" s="9">
        <v>0</v>
      </c>
      <c r="BP625" s="20">
        <v>1.0375257507622886</v>
      </c>
      <c r="BQ625" s="20">
        <v>63.502742179198492</v>
      </c>
    </row>
    <row r="626" spans="1:69" x14ac:dyDescent="0.25">
      <c r="A626" s="43">
        <v>40558</v>
      </c>
      <c r="B626" s="17">
        <v>2011</v>
      </c>
      <c r="C626" s="4">
        <v>1</v>
      </c>
      <c r="D626" s="4">
        <v>7</v>
      </c>
      <c r="E626" s="5">
        <v>0.55000000000000004</v>
      </c>
      <c r="F626" s="5">
        <v>0.95</v>
      </c>
      <c r="G626" s="10">
        <v>0.4575342465753412</v>
      </c>
      <c r="H626" s="17">
        <v>131</v>
      </c>
      <c r="I626" s="9">
        <v>215</v>
      </c>
      <c r="J626" s="14">
        <v>1.6412213740458015</v>
      </c>
      <c r="K626" s="5">
        <v>0.4777777777777778</v>
      </c>
      <c r="L626" s="21">
        <v>96.942078314336499</v>
      </c>
      <c r="M626" s="9">
        <v>40</v>
      </c>
      <c r="N626" s="9">
        <v>45</v>
      </c>
      <c r="O626" s="9">
        <v>18</v>
      </c>
      <c r="P626" s="9">
        <v>56</v>
      </c>
      <c r="Q626" s="20">
        <v>36.708925782433518</v>
      </c>
      <c r="R626" s="20">
        <v>51.059972778082191</v>
      </c>
      <c r="S626" s="20">
        <v>17.693606374168297</v>
      </c>
      <c r="T626" s="6">
        <v>12699.412259178082</v>
      </c>
      <c r="U626" s="6">
        <v>1382.6301236301369</v>
      </c>
      <c r="V626" s="6">
        <v>2336.844133203288</v>
      </c>
      <c r="W626" s="6">
        <v>2477.4703631999996</v>
      </c>
      <c r="X626" s="6">
        <v>1112.0998556317811</v>
      </c>
      <c r="Y626" s="6">
        <v>8155.6280307731504</v>
      </c>
      <c r="Z626" s="6">
        <v>3120.2586915068491</v>
      </c>
      <c r="AA626" s="6">
        <v>919.07951000547939</v>
      </c>
      <c r="AB626" s="6">
        <v>990.84195695342464</v>
      </c>
      <c r="AC626" s="6">
        <v>1379.3333323388924</v>
      </c>
      <c r="AD626" s="6">
        <v>866.14765196719668</v>
      </c>
      <c r="AE626" s="6">
        <v>432.2989481289726</v>
      </c>
      <c r="AF626" s="6">
        <v>2352.4002260306916</v>
      </c>
      <c r="AG626" s="6">
        <v>394.47484668493155</v>
      </c>
      <c r="AH626" s="6">
        <v>1410.2307708493147</v>
      </c>
      <c r="AI626" s="6">
        <v>2349.6866573972598</v>
      </c>
      <c r="AJ626" s="6">
        <v>1033.0219344657532</v>
      </c>
      <c r="AK626" s="6">
        <v>1495.8709685850527</v>
      </c>
      <c r="AL626" s="6">
        <v>974.89144218488752</v>
      </c>
      <c r="AM626" s="6">
        <v>437.35029446812348</v>
      </c>
      <c r="AN626" s="6">
        <v>2279.3015041591957</v>
      </c>
      <c r="AO626" s="6">
        <v>24299.636750671223</v>
      </c>
      <c r="AP626" s="6">
        <v>11512.306989708193</v>
      </c>
      <c r="AQ626" s="6">
        <v>12787.329760963037</v>
      </c>
      <c r="AR626" s="6">
        <v>2670.4092513755127</v>
      </c>
      <c r="AS626" s="6">
        <v>1768.8610483657526</v>
      </c>
      <c r="AT626" s="6">
        <v>1785.2485550306201</v>
      </c>
      <c r="AU626" s="6">
        <v>1876.849669404402</v>
      </c>
      <c r="AV626" s="6">
        <v>8101.3685241762869</v>
      </c>
      <c r="AW626" s="6">
        <v>4685.961236786743</v>
      </c>
      <c r="AX626" s="27">
        <v>4.050802849315069</v>
      </c>
      <c r="AY626" s="27">
        <v>4.4057243356164371</v>
      </c>
      <c r="AZ626">
        <v>290</v>
      </c>
      <c r="BA626" s="9">
        <v>11</v>
      </c>
      <c r="BB626" s="4">
        <v>131</v>
      </c>
      <c r="BC626" s="9">
        <v>10</v>
      </c>
      <c r="BD626" s="9">
        <v>8</v>
      </c>
      <c r="BE626" s="4">
        <v>159</v>
      </c>
      <c r="BF626" s="9">
        <v>10</v>
      </c>
      <c r="BG626" s="9">
        <v>18</v>
      </c>
      <c r="BH626" s="24">
        <v>814.31647585214682</v>
      </c>
      <c r="BI626" s="24">
        <v>471.55873024013658</v>
      </c>
      <c r="BJ626" s="9">
        <v>15</v>
      </c>
      <c r="BK626" s="30">
        <v>33.659494150684935</v>
      </c>
      <c r="BL626" s="15">
        <v>4.3841392898630129</v>
      </c>
      <c r="BM626" s="15">
        <v>6454.8368584524942</v>
      </c>
      <c r="BN626" s="36">
        <v>105</v>
      </c>
      <c r="BO626" s="9">
        <v>0</v>
      </c>
      <c r="BP626" s="20">
        <v>1.9810461583112291</v>
      </c>
      <c r="BQ626" s="20">
        <v>121.78409296155273</v>
      </c>
    </row>
    <row r="627" spans="1:69" x14ac:dyDescent="0.25">
      <c r="A627" s="43">
        <v>40557</v>
      </c>
      <c r="B627" s="17">
        <v>2011</v>
      </c>
      <c r="C627" s="4">
        <v>1</v>
      </c>
      <c r="D627" s="4">
        <v>6</v>
      </c>
      <c r="E627" s="5">
        <v>0.55000000000000004</v>
      </c>
      <c r="F627" s="5">
        <v>1</v>
      </c>
      <c r="G627" s="10">
        <v>0.45479452054794395</v>
      </c>
      <c r="H627" s="17">
        <v>131</v>
      </c>
      <c r="I627" s="9">
        <v>219</v>
      </c>
      <c r="J627" s="14">
        <v>1.6717557251908397</v>
      </c>
      <c r="K627" s="5">
        <v>0.48666666666666669</v>
      </c>
      <c r="L627" s="21">
        <v>104.28305878908293</v>
      </c>
      <c r="M627" s="9">
        <v>37</v>
      </c>
      <c r="N627" s="9">
        <v>48</v>
      </c>
      <c r="O627" s="9">
        <v>19</v>
      </c>
      <c r="P627" s="9">
        <v>57</v>
      </c>
      <c r="Q627" s="20">
        <v>36.249328376470586</v>
      </c>
      <c r="R627" s="20">
        <v>49.996064159999996</v>
      </c>
      <c r="S627" s="20">
        <v>17.507178</v>
      </c>
      <c r="T627" s="6">
        <v>13661.080701369863</v>
      </c>
      <c r="U627" s="6">
        <v>1510.7808958904106</v>
      </c>
      <c r="V627" s="6">
        <v>2346.4916683397264</v>
      </c>
      <c r="W627" s="6">
        <v>2474.9720069917803</v>
      </c>
      <c r="X627" s="6">
        <v>1142.2489157260275</v>
      </c>
      <c r="Y627" s="6">
        <v>9208.1490062027406</v>
      </c>
      <c r="Z627" s="6">
        <v>3081.192912</v>
      </c>
      <c r="AA627" s="6">
        <v>949.92521903999989</v>
      </c>
      <c r="AB627" s="6">
        <v>997.90914599999996</v>
      </c>
      <c r="AC627" s="6">
        <v>1414.4142163855215</v>
      </c>
      <c r="AD627" s="6">
        <v>851.89380806946224</v>
      </c>
      <c r="AE627" s="6">
        <v>433.78480265678922</v>
      </c>
      <c r="AF627" s="6">
        <v>2328.934449928227</v>
      </c>
      <c r="AG627" s="6">
        <v>382.20461280000001</v>
      </c>
      <c r="AH627" s="6">
        <v>1406.5159679999999</v>
      </c>
      <c r="AI627" s="6">
        <v>2478.0349440000005</v>
      </c>
      <c r="AJ627" s="6">
        <v>1075.674816</v>
      </c>
      <c r="AK627" s="6">
        <v>1463.6211256308193</v>
      </c>
      <c r="AL627" s="6">
        <v>984.17505783847594</v>
      </c>
      <c r="AM627" s="6">
        <v>443.36096281893674</v>
      </c>
      <c r="AN627" s="6">
        <v>2451.2731945117685</v>
      </c>
      <c r="AO627" s="6">
        <v>25543.319215100273</v>
      </c>
      <c r="AP627" s="6">
        <v>11554.962564457541</v>
      </c>
      <c r="AQ627" s="6">
        <v>13988.356650642736</v>
      </c>
      <c r="AR627" s="6">
        <v>2674.3961017887991</v>
      </c>
      <c r="AS627" s="6">
        <v>1797.9567933697365</v>
      </c>
      <c r="AT627" s="6">
        <v>1764.9531300198241</v>
      </c>
      <c r="AU627" s="6">
        <v>1881.5311975175821</v>
      </c>
      <c r="AV627" s="6">
        <v>8118.8372226959418</v>
      </c>
      <c r="AW627" s="6">
        <v>5869.5194279467905</v>
      </c>
      <c r="AX627" s="27">
        <v>4.1377277589041093</v>
      </c>
      <c r="AY627" s="27">
        <v>4.2097259178082194</v>
      </c>
      <c r="AZ627">
        <v>292</v>
      </c>
      <c r="BA627" s="9">
        <v>11</v>
      </c>
      <c r="BB627" s="4">
        <v>131</v>
      </c>
      <c r="BC627" s="9">
        <v>10</v>
      </c>
      <c r="BD627" s="9">
        <v>7</v>
      </c>
      <c r="BE627" s="4">
        <v>161</v>
      </c>
      <c r="BF627" s="9">
        <v>10</v>
      </c>
      <c r="BG627" s="9">
        <v>19</v>
      </c>
      <c r="BH627" s="24">
        <v>773.91690112960362</v>
      </c>
      <c r="BI627" s="24">
        <v>486.35212413814537</v>
      </c>
      <c r="BJ627" s="9">
        <v>16</v>
      </c>
      <c r="BK627" s="30">
        <v>35.653840082191778</v>
      </c>
      <c r="BL627" s="15">
        <v>4.26726232109589</v>
      </c>
      <c r="BM627" s="15">
        <v>6450.5577543307591</v>
      </c>
      <c r="BN627" s="36">
        <v>105</v>
      </c>
      <c r="BO627" s="9">
        <v>0</v>
      </c>
      <c r="BP627" s="20">
        <v>2.168549943026441</v>
      </c>
      <c r="BQ627" s="20">
        <v>133.22244429183559</v>
      </c>
    </row>
    <row r="628" spans="1:69" x14ac:dyDescent="0.25">
      <c r="A628" s="43">
        <v>40556</v>
      </c>
      <c r="B628" s="17">
        <v>2011</v>
      </c>
      <c r="C628" s="4">
        <v>1</v>
      </c>
      <c r="D628" s="4">
        <v>5</v>
      </c>
      <c r="E628" s="5">
        <v>0.55000000000000004</v>
      </c>
      <c r="F628" s="5">
        <v>0.82</v>
      </c>
      <c r="G628" s="10">
        <v>0.4520547945205467</v>
      </c>
      <c r="H628" s="17">
        <v>113</v>
      </c>
      <c r="I628" s="9">
        <v>190</v>
      </c>
      <c r="J628" s="14">
        <v>1.6814159292035398</v>
      </c>
      <c r="K628" s="5">
        <v>0.42222222222222222</v>
      </c>
      <c r="L628" s="21">
        <v>98.737121095890402</v>
      </c>
      <c r="M628" s="9">
        <v>32</v>
      </c>
      <c r="N628" s="9">
        <v>43</v>
      </c>
      <c r="O628" s="9">
        <v>16</v>
      </c>
      <c r="P628" s="9">
        <v>53</v>
      </c>
      <c r="Q628" s="20">
        <v>35.20528219178081</v>
      </c>
      <c r="R628" s="20">
        <v>49.250642301369865</v>
      </c>
      <c r="S628" s="20">
        <v>16.467466005686223</v>
      </c>
      <c r="T628" s="6">
        <v>11157.294683835615</v>
      </c>
      <c r="U628" s="6">
        <v>1170.3254772602741</v>
      </c>
      <c r="V628" s="6">
        <v>1959.0662925764382</v>
      </c>
      <c r="W628" s="6">
        <v>2460.3538265753423</v>
      </c>
      <c r="X628" s="6">
        <v>988.10847659835622</v>
      </c>
      <c r="Y628" s="6">
        <v>6920.0915653457532</v>
      </c>
      <c r="Z628" s="6">
        <v>2640.396164383561</v>
      </c>
      <c r="AA628" s="6">
        <v>788.01027682191784</v>
      </c>
      <c r="AB628" s="6">
        <v>872.77569830136974</v>
      </c>
      <c r="AC628" s="6">
        <v>1126.6853481590974</v>
      </c>
      <c r="AD628" s="6">
        <v>921.22705615950917</v>
      </c>
      <c r="AE628" s="6">
        <v>352.50675601670628</v>
      </c>
      <c r="AF628" s="6">
        <v>1900.7629791715353</v>
      </c>
      <c r="AG628" s="6">
        <v>337.04943287671233</v>
      </c>
      <c r="AH628" s="6">
        <v>1211.5386126027395</v>
      </c>
      <c r="AI628" s="6">
        <v>2130.9396643835616</v>
      </c>
      <c r="AJ628" s="6">
        <v>945.20379616438356</v>
      </c>
      <c r="AK628" s="6">
        <v>1238.2826762216587</v>
      </c>
      <c r="AL628" s="6">
        <v>967.71164007659627</v>
      </c>
      <c r="AM628" s="6">
        <v>353.28136914655011</v>
      </c>
      <c r="AN628" s="6">
        <v>2065.4558205825915</v>
      </c>
      <c r="AO628" s="6">
        <v>21253.533806630137</v>
      </c>
      <c r="AP628" s="6">
        <v>10367.223441530254</v>
      </c>
      <c r="AQ628" s="6">
        <v>10886.310365099882</v>
      </c>
      <c r="AR628" s="6">
        <v>2617.1453277378118</v>
      </c>
      <c r="AS628" s="6">
        <v>1671.5707267873745</v>
      </c>
      <c r="AT628" s="6">
        <v>1669.9878506146729</v>
      </c>
      <c r="AU628" s="6">
        <v>1786.1557627204729</v>
      </c>
      <c r="AV628" s="6">
        <v>7744.8596678603317</v>
      </c>
      <c r="AW628" s="6">
        <v>3141.450697239552</v>
      </c>
      <c r="AX628" s="27">
        <v>4.161105534246575</v>
      </c>
      <c r="AY628" s="27">
        <v>4.3572930821917817</v>
      </c>
      <c r="AZ628">
        <v>257</v>
      </c>
      <c r="BA628" s="9">
        <v>10</v>
      </c>
      <c r="BB628" s="4">
        <v>113</v>
      </c>
      <c r="BC628" s="9">
        <v>9</v>
      </c>
      <c r="BD628" s="9">
        <v>7</v>
      </c>
      <c r="BE628" s="4">
        <v>144</v>
      </c>
      <c r="BF628" s="9">
        <v>9</v>
      </c>
      <c r="BG628" s="9">
        <v>17</v>
      </c>
      <c r="BH628" s="24">
        <v>765.66776576993084</v>
      </c>
      <c r="BI628" s="24">
        <v>433.40901506054263</v>
      </c>
      <c r="BJ628" s="9">
        <v>14</v>
      </c>
      <c r="BK628" s="30">
        <v>33.804862671232875</v>
      </c>
      <c r="BL628" s="15">
        <v>4.3622359616438349</v>
      </c>
      <c r="BM628" s="15">
        <v>6443.0087850016971</v>
      </c>
      <c r="BN628" s="36">
        <v>105</v>
      </c>
      <c r="BO628" s="9">
        <v>1</v>
      </c>
      <c r="BP628" s="20">
        <v>1.689631463865374</v>
      </c>
      <c r="BQ628" s="20">
        <v>103.6791463342846</v>
      </c>
    </row>
    <row r="629" spans="1:69" x14ac:dyDescent="0.25">
      <c r="A629" s="43">
        <v>40555</v>
      </c>
      <c r="B629" s="17">
        <v>2011</v>
      </c>
      <c r="C629" s="4">
        <v>1</v>
      </c>
      <c r="D629" s="4">
        <v>4</v>
      </c>
      <c r="E629" s="5">
        <v>0.55000000000000004</v>
      </c>
      <c r="F629" s="5">
        <v>0.76</v>
      </c>
      <c r="G629" s="10">
        <v>0.44931506849314945</v>
      </c>
      <c r="H629" s="17">
        <v>104</v>
      </c>
      <c r="I629" s="9">
        <v>169</v>
      </c>
      <c r="J629" s="14">
        <v>1.625</v>
      </c>
      <c r="K629" s="5">
        <v>0.37555555555555553</v>
      </c>
      <c r="L629" s="21">
        <v>100.69464075869337</v>
      </c>
      <c r="M629" s="9">
        <v>30</v>
      </c>
      <c r="N629" s="9">
        <v>36</v>
      </c>
      <c r="O629" s="9">
        <v>15</v>
      </c>
      <c r="P629" s="9">
        <v>44</v>
      </c>
      <c r="Q629" s="20">
        <v>35.288513836446661</v>
      </c>
      <c r="R629" s="20">
        <v>47.102455569534236</v>
      </c>
      <c r="S629" s="20">
        <v>18.161985136438354</v>
      </c>
      <c r="T629" s="6">
        <v>10472.24263890411</v>
      </c>
      <c r="U629" s="6">
        <v>1153.4419804931508</v>
      </c>
      <c r="V629" s="6">
        <v>1713.4066459213152</v>
      </c>
      <c r="W629" s="6">
        <v>2436.0408335342468</v>
      </c>
      <c r="X629" s="6">
        <v>928.42288582487697</v>
      </c>
      <c r="Y629" s="6">
        <v>6547.8142541168218</v>
      </c>
      <c r="Z629" s="6">
        <v>2329.0419132054794</v>
      </c>
      <c r="AA629" s="6">
        <v>706.53683354301359</v>
      </c>
      <c r="AB629" s="6">
        <v>799.12734600328758</v>
      </c>
      <c r="AC629" s="6">
        <v>1082.7124739926933</v>
      </c>
      <c r="AD629" s="6">
        <v>866.06973487455093</v>
      </c>
      <c r="AE629" s="6">
        <v>313.8499475453653</v>
      </c>
      <c r="AF629" s="6">
        <v>1572.0739363391713</v>
      </c>
      <c r="AG629" s="6">
        <v>314.64367772054788</v>
      </c>
      <c r="AH629" s="6">
        <v>1055.6207384547945</v>
      </c>
      <c r="AI629" s="6">
        <v>1796.3933619726026</v>
      </c>
      <c r="AJ629" s="6">
        <v>815.87002283835614</v>
      </c>
      <c r="AK629" s="6">
        <v>1123.7368013609625</v>
      </c>
      <c r="AL629" s="6">
        <v>983.66417873107582</v>
      </c>
      <c r="AM629" s="6">
        <v>346.83996994899735</v>
      </c>
      <c r="AN629" s="6">
        <v>1528.2868509452655</v>
      </c>
      <c r="AO629" s="6">
        <v>19442.918513135344</v>
      </c>
      <c r="AP629" s="6">
        <v>9794.7434717340839</v>
      </c>
      <c r="AQ629" s="6">
        <v>9648.1750414012586</v>
      </c>
      <c r="AR629" s="6">
        <v>2608.0063587543264</v>
      </c>
      <c r="AS629" s="6">
        <v>1558.9772676350544</v>
      </c>
      <c r="AT629" s="6">
        <v>1671.6808433144147</v>
      </c>
      <c r="AU629" s="6">
        <v>1763.1242835916441</v>
      </c>
      <c r="AV629" s="6">
        <v>7601.7887532954392</v>
      </c>
      <c r="AW629" s="6">
        <v>2046.3862881058212</v>
      </c>
      <c r="AX629" s="27">
        <v>3.8986314739726025</v>
      </c>
      <c r="AY629" s="27">
        <v>4.5309300273972601</v>
      </c>
      <c r="AZ629">
        <v>229</v>
      </c>
      <c r="BA629" s="9">
        <v>9</v>
      </c>
      <c r="BB629" s="4">
        <v>104</v>
      </c>
      <c r="BC629" s="9">
        <v>8</v>
      </c>
      <c r="BD629" s="9">
        <v>6</v>
      </c>
      <c r="BE629" s="4">
        <v>125</v>
      </c>
      <c r="BF629" s="9">
        <v>9</v>
      </c>
      <c r="BG629" s="9">
        <v>14</v>
      </c>
      <c r="BH629" s="24">
        <v>683.5594722492898</v>
      </c>
      <c r="BI629" s="24">
        <v>416.3243167799202</v>
      </c>
      <c r="BJ629" s="9">
        <v>12</v>
      </c>
      <c r="BK629" s="30">
        <v>32.744886904109592</v>
      </c>
      <c r="BL629" s="15">
        <v>4.1934891178082188</v>
      </c>
      <c r="BM629" s="15">
        <v>6372.179834143335</v>
      </c>
      <c r="BN629" s="36">
        <v>105</v>
      </c>
      <c r="BO629" s="9">
        <v>0</v>
      </c>
      <c r="BP629" s="20">
        <v>1.5141090321563944</v>
      </c>
      <c r="BQ629" s="20">
        <v>91.887381346678652</v>
      </c>
    </row>
    <row r="630" spans="1:69" x14ac:dyDescent="0.25">
      <c r="A630" s="43">
        <v>40554</v>
      </c>
      <c r="B630" s="17">
        <v>2011</v>
      </c>
      <c r="C630" s="4">
        <v>1</v>
      </c>
      <c r="D630" s="4">
        <v>3</v>
      </c>
      <c r="E630" s="5">
        <v>0.55000000000000004</v>
      </c>
      <c r="F630" s="5">
        <v>0.6</v>
      </c>
      <c r="G630" s="10">
        <v>0.4465753424657522</v>
      </c>
      <c r="H630" s="17">
        <v>85</v>
      </c>
      <c r="I630" s="9">
        <v>144</v>
      </c>
      <c r="J630" s="14">
        <v>1.6941176470588235</v>
      </c>
      <c r="K630" s="5">
        <v>0.32</v>
      </c>
      <c r="L630" s="21">
        <v>97.44637297663175</v>
      </c>
      <c r="M630" s="9">
        <v>25</v>
      </c>
      <c r="N630" s="9">
        <v>30</v>
      </c>
      <c r="O630" s="9">
        <v>13</v>
      </c>
      <c r="P630" s="9">
        <v>39</v>
      </c>
      <c r="Q630" s="20">
        <v>38.353966672976341</v>
      </c>
      <c r="R630" s="20">
        <v>45.090592381707054</v>
      </c>
      <c r="S630" s="20">
        <v>16.853669296691251</v>
      </c>
      <c r="T630" s="6">
        <v>8282.9417030136992</v>
      </c>
      <c r="U630" s="6">
        <v>877.15808219178086</v>
      </c>
      <c r="V630" s="6">
        <v>1386.7652186827399</v>
      </c>
      <c r="W630" s="6">
        <v>2341.4376867287674</v>
      </c>
      <c r="X630" s="6">
        <v>686.81508495780827</v>
      </c>
      <c r="Y630" s="6">
        <v>4745.0817948361655</v>
      </c>
      <c r="Z630" s="6">
        <v>2109.4681670136988</v>
      </c>
      <c r="AA630" s="6">
        <v>586.17770096219169</v>
      </c>
      <c r="AB630" s="6">
        <v>657.29310257095881</v>
      </c>
      <c r="AC630" s="6">
        <v>855.66819864964339</v>
      </c>
      <c r="AD630" s="6">
        <v>891.82945975140296</v>
      </c>
      <c r="AE630" s="6">
        <v>264.97793270410858</v>
      </c>
      <c r="AF630" s="6">
        <v>1340.4633794416945</v>
      </c>
      <c r="AG630" s="6">
        <v>251.33337231780823</v>
      </c>
      <c r="AH630" s="6">
        <v>975.04057933150693</v>
      </c>
      <c r="AI630" s="6">
        <v>1670.6274410958906</v>
      </c>
      <c r="AJ630" s="6">
        <v>673.99794463561636</v>
      </c>
      <c r="AK630" s="6">
        <v>879.95775739827184</v>
      </c>
      <c r="AL630" s="6">
        <v>951.00961404943916</v>
      </c>
      <c r="AM630" s="6">
        <v>260.39098478792528</v>
      </c>
      <c r="AN630" s="6">
        <v>1479.6409811451854</v>
      </c>
      <c r="AO630" s="6">
        <v>16084.038093133149</v>
      </c>
      <c r="AP630" s="6">
        <v>8518.8519377101074</v>
      </c>
      <c r="AQ630" s="6">
        <v>7565.1861554230454</v>
      </c>
      <c r="AR630" s="6">
        <v>2550.0220881696669</v>
      </c>
      <c r="AS630" s="6">
        <v>1380.4909893282711</v>
      </c>
      <c r="AT630" s="6">
        <v>1575.5274718385544</v>
      </c>
      <c r="AU630" s="6">
        <v>1630.0248868176677</v>
      </c>
      <c r="AV630" s="6">
        <v>7136.0654361541601</v>
      </c>
      <c r="AW630" s="6">
        <v>429.12071926888166</v>
      </c>
      <c r="AX630" s="27">
        <v>4.1483007123287674</v>
      </c>
      <c r="AY630" s="27">
        <v>4.4262709726027394</v>
      </c>
      <c r="AZ630">
        <v>192</v>
      </c>
      <c r="BA630" s="9">
        <v>7</v>
      </c>
      <c r="BB630" s="4">
        <v>85</v>
      </c>
      <c r="BC630" s="9">
        <v>8</v>
      </c>
      <c r="BD630" s="9">
        <v>5</v>
      </c>
      <c r="BE630" s="4">
        <v>107</v>
      </c>
      <c r="BF630" s="9">
        <v>7</v>
      </c>
      <c r="BG630" s="9">
        <v>13</v>
      </c>
      <c r="BH630" s="24">
        <v>675.23804558589529</v>
      </c>
      <c r="BI630" s="24">
        <v>376.16366188881403</v>
      </c>
      <c r="BJ630" s="9">
        <v>10</v>
      </c>
      <c r="BK630" s="30">
        <v>35.90698769863014</v>
      </c>
      <c r="BL630" s="15">
        <v>4.439765456438356</v>
      </c>
      <c r="BM630" s="15">
        <v>6224.2944310653429</v>
      </c>
      <c r="BN630" s="36">
        <v>105</v>
      </c>
      <c r="BO630" s="9">
        <v>0</v>
      </c>
      <c r="BP630" s="20">
        <v>1.215428710709014</v>
      </c>
      <c r="BQ630" s="20">
        <v>72.049391956409963</v>
      </c>
    </row>
    <row r="631" spans="1:69" x14ac:dyDescent="0.25">
      <c r="A631" s="43">
        <v>40553</v>
      </c>
      <c r="B631" s="17">
        <v>2011</v>
      </c>
      <c r="C631" s="4">
        <v>1</v>
      </c>
      <c r="D631" s="4">
        <v>2</v>
      </c>
      <c r="E631" s="5">
        <v>0.55000000000000004</v>
      </c>
      <c r="F631" s="5">
        <v>0.6</v>
      </c>
      <c r="G631" s="10">
        <v>0.44383561643835495</v>
      </c>
      <c r="H631" s="17">
        <v>85</v>
      </c>
      <c r="I631" s="9">
        <v>126</v>
      </c>
      <c r="J631" s="14">
        <v>1.4823529411764707</v>
      </c>
      <c r="K631" s="5">
        <v>0.28000000000000003</v>
      </c>
      <c r="L631" s="21">
        <v>93.567367580983088</v>
      </c>
      <c r="M631" s="9">
        <v>22</v>
      </c>
      <c r="N631" s="9">
        <v>29</v>
      </c>
      <c r="O631" s="9">
        <v>10</v>
      </c>
      <c r="P631" s="9">
        <v>34</v>
      </c>
      <c r="Q631" s="20">
        <v>35.624722462530222</v>
      </c>
      <c r="R631" s="20">
        <v>50.48867525128766</v>
      </c>
      <c r="S631" s="20">
        <v>17.72747341150685</v>
      </c>
      <c r="T631" s="6">
        <v>7953.2262443835625</v>
      </c>
      <c r="U631" s="6">
        <v>835.81964219178064</v>
      </c>
      <c r="V631" s="6">
        <v>1436.4413091419176</v>
      </c>
      <c r="W631" s="6">
        <v>2435.8947258082189</v>
      </c>
      <c r="X631" s="6">
        <v>705.2971882783562</v>
      </c>
      <c r="Y631" s="6">
        <v>4211.4126633468504</v>
      </c>
      <c r="Z631" s="6">
        <v>1816.8608455890412</v>
      </c>
      <c r="AA631" s="6">
        <v>504.88675251287663</v>
      </c>
      <c r="AB631" s="6">
        <v>602.73409599123283</v>
      </c>
      <c r="AC631" s="6">
        <v>905.11360382111184</v>
      </c>
      <c r="AD631" s="6">
        <v>888.24617285007639</v>
      </c>
      <c r="AE631" s="6">
        <v>254.04047908670196</v>
      </c>
      <c r="AF631" s="6">
        <v>877.08143833526037</v>
      </c>
      <c r="AG631" s="6">
        <v>231.66400872328768</v>
      </c>
      <c r="AH631" s="6">
        <v>834.29715392876699</v>
      </c>
      <c r="AI631" s="6">
        <v>1365.7006819726028</v>
      </c>
      <c r="AJ631" s="6">
        <v>629.6946284712327</v>
      </c>
      <c r="AK631" s="6">
        <v>880.85268739700757</v>
      </c>
      <c r="AL631" s="6">
        <v>959.33660147387729</v>
      </c>
      <c r="AM631" s="6">
        <v>265.7712575988661</v>
      </c>
      <c r="AN631" s="6">
        <v>955.39592662613916</v>
      </c>
      <c r="AO631" s="6">
        <v>14774.884053764383</v>
      </c>
      <c r="AP631" s="6">
        <v>8730.9940254561334</v>
      </c>
      <c r="AQ631" s="6">
        <v>6043.8900283082494</v>
      </c>
      <c r="AR631" s="6">
        <v>2545.8771558677363</v>
      </c>
      <c r="AS631" s="6">
        <v>1357.3445689067257</v>
      </c>
      <c r="AT631" s="6">
        <v>1554.8818103160572</v>
      </c>
      <c r="AU631" s="6">
        <v>1620.6067207253832</v>
      </c>
      <c r="AV631" s="6">
        <v>7078.7102558159022</v>
      </c>
      <c r="AW631" s="6">
        <v>-1034.8202275076528</v>
      </c>
      <c r="AX631" s="27">
        <v>3.9692383561643831</v>
      </c>
      <c r="AY631" s="27">
        <v>4.2781489315068493</v>
      </c>
      <c r="AZ631">
        <v>180</v>
      </c>
      <c r="BA631" s="9">
        <v>7</v>
      </c>
      <c r="BB631" s="4">
        <v>85</v>
      </c>
      <c r="BC631" s="9">
        <v>7</v>
      </c>
      <c r="BD631" s="9">
        <v>5</v>
      </c>
      <c r="BE631" s="4">
        <v>95</v>
      </c>
      <c r="BF631" s="9">
        <v>7</v>
      </c>
      <c r="BG631" s="9">
        <v>10</v>
      </c>
      <c r="BH631" s="24">
        <v>646.25410210284599</v>
      </c>
      <c r="BI631" s="24">
        <v>366.37688787246458</v>
      </c>
      <c r="BJ631" s="9">
        <v>11</v>
      </c>
      <c r="BK631" s="30">
        <v>34.641015643835615</v>
      </c>
      <c r="BL631" s="15">
        <v>4.361808035068492</v>
      </c>
      <c r="BM631" s="15">
        <v>6320.1792248263628</v>
      </c>
      <c r="BN631" s="36">
        <v>105</v>
      </c>
      <c r="BO631" s="9">
        <v>0</v>
      </c>
      <c r="BP631" s="20">
        <v>0.95628459467845173</v>
      </c>
      <c r="BQ631" s="20">
        <v>57.560857412459519</v>
      </c>
    </row>
    <row r="632" spans="1:69" x14ac:dyDescent="0.25">
      <c r="A632" s="43">
        <v>40552</v>
      </c>
      <c r="B632" s="17">
        <v>2011</v>
      </c>
      <c r="C632" s="4">
        <v>1</v>
      </c>
      <c r="D632" s="4">
        <v>1</v>
      </c>
      <c r="E632" s="5">
        <v>0.55000000000000004</v>
      </c>
      <c r="F632" s="5">
        <v>0.64</v>
      </c>
      <c r="G632" s="10">
        <v>0.4410958904109577</v>
      </c>
      <c r="H632" s="17">
        <v>84</v>
      </c>
      <c r="I632" s="9">
        <v>146</v>
      </c>
      <c r="J632" s="14">
        <v>1.7380952380952381</v>
      </c>
      <c r="K632" s="5">
        <v>0.32444444444444442</v>
      </c>
      <c r="L632" s="21">
        <v>103.22700749902151</v>
      </c>
      <c r="M632" s="9">
        <v>25</v>
      </c>
      <c r="N632" s="9">
        <v>32</v>
      </c>
      <c r="O632" s="9">
        <v>12</v>
      </c>
      <c r="P632" s="9">
        <v>37</v>
      </c>
      <c r="Q632" s="20">
        <v>35.61653445614035</v>
      </c>
      <c r="R632" s="20">
        <v>51.822565919999988</v>
      </c>
      <c r="S632" s="20">
        <v>17.509882378378379</v>
      </c>
      <c r="T632" s="6">
        <v>8671.0686299178069</v>
      </c>
      <c r="U632" s="6">
        <v>918.54762608219187</v>
      </c>
      <c r="V632" s="6">
        <v>1500.490295155726</v>
      </c>
      <c r="W632" s="6">
        <v>2343.7209520109586</v>
      </c>
      <c r="X632" s="6">
        <v>740.96899360964392</v>
      </c>
      <c r="Y632" s="6">
        <v>5004.4360152236713</v>
      </c>
      <c r="Z632" s="6">
        <v>2030.142464</v>
      </c>
      <c r="AA632" s="6">
        <v>621.87079103999986</v>
      </c>
      <c r="AB632" s="6">
        <v>647.86564799999996</v>
      </c>
      <c r="AC632" s="6">
        <v>916.47226424920984</v>
      </c>
      <c r="AD632" s="6">
        <v>887.33042520158256</v>
      </c>
      <c r="AE632" s="6">
        <v>276.81901693828371</v>
      </c>
      <c r="AF632" s="6">
        <v>1219.2571966509238</v>
      </c>
      <c r="AG632" s="6">
        <v>263.73392639999997</v>
      </c>
      <c r="AH632" s="6">
        <v>930.66979839999988</v>
      </c>
      <c r="AI632" s="6">
        <v>1622.7625039999998</v>
      </c>
      <c r="AJ632" s="6">
        <v>700.32783359999996</v>
      </c>
      <c r="AK632" s="6">
        <v>929.01407793504984</v>
      </c>
      <c r="AL632" s="6">
        <v>906.70422750641171</v>
      </c>
      <c r="AM632" s="6">
        <v>276.04271050943754</v>
      </c>
      <c r="AN632" s="6">
        <v>1405.7330464491004</v>
      </c>
      <c r="AO632" s="6">
        <v>16406.989221439999</v>
      </c>
      <c r="AP632" s="6">
        <v>8777.5629631163029</v>
      </c>
      <c r="AQ632" s="6">
        <v>7629.4262583236959</v>
      </c>
      <c r="AR632" s="6">
        <v>2568.7557678529379</v>
      </c>
      <c r="AS632" s="6">
        <v>1420.8372072241764</v>
      </c>
      <c r="AT632" s="6">
        <v>1583.4678679126791</v>
      </c>
      <c r="AU632" s="6">
        <v>1673.712622356418</v>
      </c>
      <c r="AV632" s="6">
        <v>7246.7734653462112</v>
      </c>
      <c r="AW632" s="6">
        <v>382.65279297748475</v>
      </c>
      <c r="AX632" s="27">
        <v>4.0164366904109592</v>
      </c>
      <c r="AY632" s="27">
        <v>4.3778497328767116</v>
      </c>
      <c r="AZ632">
        <v>190</v>
      </c>
      <c r="BA632" s="9">
        <v>7</v>
      </c>
      <c r="BB632" s="4">
        <v>84</v>
      </c>
      <c r="BC632" s="9">
        <v>6</v>
      </c>
      <c r="BD632" s="9">
        <v>5</v>
      </c>
      <c r="BE632" s="4">
        <v>106</v>
      </c>
      <c r="BF632" s="9">
        <v>7</v>
      </c>
      <c r="BG632" s="9">
        <v>12</v>
      </c>
      <c r="BH632" s="24">
        <v>600.44026962547161</v>
      </c>
      <c r="BI632" s="24">
        <v>372.94162661690984</v>
      </c>
      <c r="BJ632" s="9">
        <v>10</v>
      </c>
      <c r="BK632" s="30">
        <v>33.546419219178084</v>
      </c>
      <c r="BL632" s="15">
        <v>4.1844322104109581</v>
      </c>
      <c r="BM632" s="15">
        <v>6192.7602190013031</v>
      </c>
      <c r="BN632" s="36">
        <v>105</v>
      </c>
      <c r="BO632" s="9">
        <v>0</v>
      </c>
      <c r="BP632" s="20">
        <v>1.2319912266123687</v>
      </c>
      <c r="BQ632" s="20">
        <v>72.661202460225681</v>
      </c>
    </row>
    <row r="633" spans="1:69" x14ac:dyDescent="0.25">
      <c r="A633" s="43">
        <v>40551</v>
      </c>
      <c r="B633" s="17">
        <v>2011</v>
      </c>
      <c r="C633" s="4">
        <v>1</v>
      </c>
      <c r="D633" s="4">
        <v>7</v>
      </c>
      <c r="E633" s="5">
        <v>0.55000000000000004</v>
      </c>
      <c r="F633" s="5">
        <v>0.95</v>
      </c>
      <c r="G633" s="10">
        <v>0.43835616438356045</v>
      </c>
      <c r="H633" s="17">
        <v>124</v>
      </c>
      <c r="I633" s="9">
        <v>218</v>
      </c>
      <c r="J633" s="14">
        <v>1.7580645161290323</v>
      </c>
      <c r="K633" s="5">
        <v>0.48444444444444446</v>
      </c>
      <c r="L633" s="21">
        <v>105.32779885108265</v>
      </c>
      <c r="M633" s="9">
        <v>40</v>
      </c>
      <c r="N633" s="9">
        <v>46</v>
      </c>
      <c r="O633" s="9">
        <v>19</v>
      </c>
      <c r="P633" s="9">
        <v>61</v>
      </c>
      <c r="Q633" s="20">
        <v>36.796736005097166</v>
      </c>
      <c r="R633" s="20">
        <v>46.642259627974042</v>
      </c>
      <c r="S633" s="20">
        <v>16.75799636523692</v>
      </c>
      <c r="T633" s="6">
        <v>13060.647057534248</v>
      </c>
      <c r="U633" s="6">
        <v>1329.9677780821917</v>
      </c>
      <c r="V633" s="6">
        <v>2195.9293263780824</v>
      </c>
      <c r="W633" s="6">
        <v>2375.1578564383562</v>
      </c>
      <c r="X633" s="6">
        <v>1161.7553614684932</v>
      </c>
      <c r="Y633" s="6">
        <v>8657.7722913315083</v>
      </c>
      <c r="Z633" s="6">
        <v>3164.5192964383564</v>
      </c>
      <c r="AA633" s="6">
        <v>886.20293293150678</v>
      </c>
      <c r="AB633" s="6">
        <v>1022.2377782794521</v>
      </c>
      <c r="AC633" s="6">
        <v>1394.7531947818422</v>
      </c>
      <c r="AD633" s="6">
        <v>905.97453437435922</v>
      </c>
      <c r="AE633" s="6">
        <v>398.94795328548332</v>
      </c>
      <c r="AF633" s="6">
        <v>2373.28432520763</v>
      </c>
      <c r="AG633" s="6">
        <v>396.14940887671236</v>
      </c>
      <c r="AH633" s="6">
        <v>1359.8330178630138</v>
      </c>
      <c r="AI633" s="6">
        <v>2456.6820164383566</v>
      </c>
      <c r="AJ633" s="6">
        <v>1097.755018520548</v>
      </c>
      <c r="AK633" s="6">
        <v>1359.0535404661427</v>
      </c>
      <c r="AL633" s="6">
        <v>957.88592542574963</v>
      </c>
      <c r="AM633" s="6">
        <v>416.99347127355099</v>
      </c>
      <c r="AN633" s="6">
        <v>2576.4865245331875</v>
      </c>
      <c r="AO633" s="6">
        <v>24773.994304964388</v>
      </c>
      <c r="AP633" s="6">
        <v>11166.451163892058</v>
      </c>
      <c r="AQ633" s="6">
        <v>13607.543141072327</v>
      </c>
      <c r="AR633" s="6">
        <v>2663.7810305721055</v>
      </c>
      <c r="AS633" s="6">
        <v>1742.7550325599734</v>
      </c>
      <c r="AT633" s="6">
        <v>1740.8524621116167</v>
      </c>
      <c r="AU633" s="6">
        <v>1833.8130153762627</v>
      </c>
      <c r="AV633" s="6">
        <v>7981.2015406199589</v>
      </c>
      <c r="AW633" s="6">
        <v>5626.3416004523715</v>
      </c>
      <c r="AX633" s="27">
        <v>4.1033086027397268</v>
      </c>
      <c r="AY633" s="27">
        <v>4.168891232876712</v>
      </c>
      <c r="AZ633">
        <v>290</v>
      </c>
      <c r="BA633" s="9">
        <v>11</v>
      </c>
      <c r="BB633" s="4">
        <v>124</v>
      </c>
      <c r="BC633" s="9">
        <v>10</v>
      </c>
      <c r="BD633" s="9">
        <v>7</v>
      </c>
      <c r="BE633" s="4">
        <v>166</v>
      </c>
      <c r="BF633" s="9">
        <v>12</v>
      </c>
      <c r="BG633" s="9">
        <v>18</v>
      </c>
      <c r="BH633" s="24">
        <v>785.95421978099853</v>
      </c>
      <c r="BI633" s="24">
        <v>487.8931956219912</v>
      </c>
      <c r="BJ633" s="9">
        <v>14</v>
      </c>
      <c r="BK633" s="30">
        <v>32.829301917808223</v>
      </c>
      <c r="BL633" s="15">
        <v>4.5214596602739716</v>
      </c>
      <c r="BM633" s="15">
        <v>6370.0431406961507</v>
      </c>
      <c r="BN633" s="36">
        <v>104</v>
      </c>
      <c r="BO633" s="9">
        <v>0</v>
      </c>
      <c r="BP633" s="20">
        <v>2.1361775486476886</v>
      </c>
      <c r="BQ633" s="20">
        <v>130.84176097184928</v>
      </c>
    </row>
    <row r="634" spans="1:69" x14ac:dyDescent="0.25">
      <c r="A634" s="43">
        <v>40550</v>
      </c>
      <c r="B634" s="17">
        <v>2011</v>
      </c>
      <c r="C634" s="4">
        <v>1</v>
      </c>
      <c r="D634" s="4">
        <v>6</v>
      </c>
      <c r="E634" s="5">
        <v>0.55000000000000004</v>
      </c>
      <c r="F634" s="5">
        <v>1</v>
      </c>
      <c r="G634" s="10">
        <v>0.4356164383561632</v>
      </c>
      <c r="H634" s="17">
        <v>135</v>
      </c>
      <c r="I634" s="9">
        <v>230</v>
      </c>
      <c r="J634" s="14">
        <v>1.7037037037037037</v>
      </c>
      <c r="K634" s="5">
        <v>0.51111111111111107</v>
      </c>
      <c r="L634" s="21">
        <v>99.848030684931501</v>
      </c>
      <c r="M634" s="9">
        <v>42</v>
      </c>
      <c r="N634" s="9">
        <v>53</v>
      </c>
      <c r="O634" s="9">
        <v>19</v>
      </c>
      <c r="P634" s="9">
        <v>62</v>
      </c>
      <c r="Q634" s="20">
        <v>33.65769283922134</v>
      </c>
      <c r="R634" s="20">
        <v>50.887061862436902</v>
      </c>
      <c r="S634" s="20">
        <v>17.67059863190455</v>
      </c>
      <c r="T634" s="6">
        <v>13479.484142465753</v>
      </c>
      <c r="U634" s="6">
        <v>1504.9809726027397</v>
      </c>
      <c r="V634" s="6">
        <v>2290.308733282192</v>
      </c>
      <c r="W634" s="6">
        <v>2532.6178752328765</v>
      </c>
      <c r="X634" s="6">
        <v>1170.8374424547947</v>
      </c>
      <c r="Y634" s="6">
        <v>8990.70106409863</v>
      </c>
      <c r="Z634" s="6">
        <v>3197.4808197260272</v>
      </c>
      <c r="AA634" s="6">
        <v>966.85417538630111</v>
      </c>
      <c r="AB634" s="6">
        <v>1095.5771151780821</v>
      </c>
      <c r="AC634" s="6">
        <v>1374.2790373498974</v>
      </c>
      <c r="AD634" s="6">
        <v>850.82593276403998</v>
      </c>
      <c r="AE634" s="6">
        <v>455.1316073282652</v>
      </c>
      <c r="AF634" s="6">
        <v>2579.6755328482077</v>
      </c>
      <c r="AG634" s="6">
        <v>391.99891709589042</v>
      </c>
      <c r="AH634" s="6">
        <v>1534.4826897534244</v>
      </c>
      <c r="AI634" s="6">
        <v>2660.44908739726</v>
      </c>
      <c r="AJ634" s="6">
        <v>1088.4164804383561</v>
      </c>
      <c r="AK634" s="6">
        <v>1457.5668203873968</v>
      </c>
      <c r="AL634" s="6">
        <v>989.05045854662444</v>
      </c>
      <c r="AM634" s="6">
        <v>451.93949173748763</v>
      </c>
      <c r="AN634" s="6">
        <v>2776.7904040134226</v>
      </c>
      <c r="AO634" s="6">
        <v>25919.724400043837</v>
      </c>
      <c r="AP634" s="6">
        <v>11572.557399083576</v>
      </c>
      <c r="AQ634" s="6">
        <v>14347.16700096026</v>
      </c>
      <c r="AR634" s="6">
        <v>2662.7202134766508</v>
      </c>
      <c r="AS634" s="6">
        <v>1801.0842305687581</v>
      </c>
      <c r="AT634" s="6">
        <v>1794.2152204854801</v>
      </c>
      <c r="AU634" s="6">
        <v>1878.8701660773115</v>
      </c>
      <c r="AV634" s="6">
        <v>8136.8898306082001</v>
      </c>
      <c r="AW634" s="6">
        <v>6210.2771703520602</v>
      </c>
      <c r="AX634" s="27">
        <v>4.0354114191780814</v>
      </c>
      <c r="AY634" s="27">
        <v>4.2077302465753421</v>
      </c>
      <c r="AZ634">
        <v>311</v>
      </c>
      <c r="BA634" s="9">
        <v>12</v>
      </c>
      <c r="BB634" s="4">
        <v>135</v>
      </c>
      <c r="BC634" s="9">
        <v>12</v>
      </c>
      <c r="BD634" s="9">
        <v>9</v>
      </c>
      <c r="BE634" s="4">
        <v>176</v>
      </c>
      <c r="BF634" s="9">
        <v>13</v>
      </c>
      <c r="BG634" s="9">
        <v>19</v>
      </c>
      <c r="BH634" s="24">
        <v>932.36329681753421</v>
      </c>
      <c r="BI634" s="24">
        <v>487.31574135312769</v>
      </c>
      <c r="BJ634" s="9">
        <v>18</v>
      </c>
      <c r="BK634" s="30">
        <v>34.722185630136984</v>
      </c>
      <c r="BL634" s="15">
        <v>4.2922204635616428</v>
      </c>
      <c r="BM634" s="15">
        <v>6502.6704373248613</v>
      </c>
      <c r="BN634" s="36">
        <v>104</v>
      </c>
      <c r="BO634" s="9">
        <v>0</v>
      </c>
      <c r="BP634" s="20">
        <v>2.2063500125438544</v>
      </c>
      <c r="BQ634" s="20">
        <v>137.95352885538711</v>
      </c>
    </row>
    <row r="635" spans="1:69" x14ac:dyDescent="0.25">
      <c r="A635" s="43">
        <v>40549</v>
      </c>
      <c r="B635" s="17">
        <v>2011</v>
      </c>
      <c r="C635" s="4">
        <v>1</v>
      </c>
      <c r="D635" s="4">
        <v>5</v>
      </c>
      <c r="E635" s="5">
        <v>0.55000000000000004</v>
      </c>
      <c r="F635" s="5">
        <v>0.82</v>
      </c>
      <c r="G635" s="10">
        <v>0.43287671232876596</v>
      </c>
      <c r="H635" s="17">
        <v>110</v>
      </c>
      <c r="I635" s="9">
        <v>189</v>
      </c>
      <c r="J635" s="14">
        <v>1.7181818181818183</v>
      </c>
      <c r="K635" s="5">
        <v>0.42</v>
      </c>
      <c r="L635" s="21">
        <v>100.37559701917809</v>
      </c>
      <c r="M635" s="9">
        <v>33</v>
      </c>
      <c r="N635" s="9">
        <v>42</v>
      </c>
      <c r="O635" s="9">
        <v>16</v>
      </c>
      <c r="P635" s="9">
        <v>52</v>
      </c>
      <c r="Q635" s="20">
        <v>35.63963948712329</v>
      </c>
      <c r="R635" s="20">
        <v>47.262995691780816</v>
      </c>
      <c r="S635" s="20">
        <v>16.920834655447841</v>
      </c>
      <c r="T635" s="6">
        <v>11041.315672109589</v>
      </c>
      <c r="U635" s="6">
        <v>1245.898744109589</v>
      </c>
      <c r="V635" s="6">
        <v>1971.1488017253698</v>
      </c>
      <c r="W635" s="6">
        <v>2471.9547866301368</v>
      </c>
      <c r="X635" s="6">
        <v>967.87411116361636</v>
      </c>
      <c r="Y635" s="6">
        <v>6876.2367167000548</v>
      </c>
      <c r="Z635" s="6">
        <v>2672.9729615342467</v>
      </c>
      <c r="AA635" s="6">
        <v>756.20793106849305</v>
      </c>
      <c r="AB635" s="6">
        <v>879.88340208328771</v>
      </c>
      <c r="AC635" s="6">
        <v>1239.5221586463131</v>
      </c>
      <c r="AD635" s="6">
        <v>897.918931926234</v>
      </c>
      <c r="AE635" s="6">
        <v>371.79163748233088</v>
      </c>
      <c r="AF635" s="6">
        <v>1799.8315666311491</v>
      </c>
      <c r="AG635" s="6">
        <v>346.85680990684932</v>
      </c>
      <c r="AH635" s="6">
        <v>1275.5458675726029</v>
      </c>
      <c r="AI635" s="6">
        <v>2048.3275162191781</v>
      </c>
      <c r="AJ635" s="6">
        <v>915.52496429589041</v>
      </c>
      <c r="AK635" s="6">
        <v>1186.59085455125</v>
      </c>
      <c r="AL635" s="6">
        <v>978.3248300080661</v>
      </c>
      <c r="AM635" s="6">
        <v>371.7004128533647</v>
      </c>
      <c r="AN635" s="6">
        <v>2049.6390605818406</v>
      </c>
      <c r="AO635" s="6">
        <v>21182.533868899729</v>
      </c>
      <c r="AP635" s="6">
        <v>10456.826524986682</v>
      </c>
      <c r="AQ635" s="6">
        <v>10725.707343913044</v>
      </c>
      <c r="AR635" s="6">
        <v>2615.0258052320764</v>
      </c>
      <c r="AS635" s="6">
        <v>1593.2689173396657</v>
      </c>
      <c r="AT635" s="6">
        <v>1669.8793907571076</v>
      </c>
      <c r="AU635" s="6">
        <v>1782.9416851415226</v>
      </c>
      <c r="AV635" s="6">
        <v>7661.1157984703714</v>
      </c>
      <c r="AW635" s="6">
        <v>3064.5915454426759</v>
      </c>
      <c r="AX635" s="27">
        <v>3.8366003178082186</v>
      </c>
      <c r="AY635" s="27">
        <v>4.1900590136986295</v>
      </c>
      <c r="AZ635">
        <v>253</v>
      </c>
      <c r="BA635" s="9">
        <v>9</v>
      </c>
      <c r="BB635" s="4">
        <v>110</v>
      </c>
      <c r="BC635" s="9">
        <v>8</v>
      </c>
      <c r="BD635" s="9">
        <v>7</v>
      </c>
      <c r="BE635" s="4">
        <v>143</v>
      </c>
      <c r="BF635" s="9">
        <v>10</v>
      </c>
      <c r="BG635" s="9">
        <v>17</v>
      </c>
      <c r="BH635" s="24">
        <v>737.86059538897132</v>
      </c>
      <c r="BI635" s="24">
        <v>473.77121438798395</v>
      </c>
      <c r="BJ635" s="9">
        <v>15</v>
      </c>
      <c r="BK635" s="30">
        <v>35.001142438356162</v>
      </c>
      <c r="BL635" s="15">
        <v>4.3785268120547931</v>
      </c>
      <c r="BM635" s="15">
        <v>6440.219192750099</v>
      </c>
      <c r="BN635" s="36">
        <v>104</v>
      </c>
      <c r="BO635" s="9">
        <v>0</v>
      </c>
      <c r="BP635" s="20">
        <v>1.6654258221501554</v>
      </c>
      <c r="BQ635" s="20">
        <v>103.13180138377926</v>
      </c>
    </row>
    <row r="636" spans="1:69" x14ac:dyDescent="0.25">
      <c r="A636" s="43">
        <v>40548</v>
      </c>
      <c r="B636" s="17">
        <v>2011</v>
      </c>
      <c r="C636" s="4">
        <v>1</v>
      </c>
      <c r="D636" s="4">
        <v>4</v>
      </c>
      <c r="E636" s="5">
        <v>0.55000000000000004</v>
      </c>
      <c r="F636" s="5">
        <v>0.76</v>
      </c>
      <c r="G636" s="10">
        <v>0.43013698630136871</v>
      </c>
      <c r="H636" s="17">
        <v>103</v>
      </c>
      <c r="I636" s="9">
        <v>165</v>
      </c>
      <c r="J636" s="14">
        <v>1.6019417475728155</v>
      </c>
      <c r="K636" s="5">
        <v>0.36666666666666664</v>
      </c>
      <c r="L636" s="21">
        <v>95.300627091900523</v>
      </c>
      <c r="M636" s="9">
        <v>30</v>
      </c>
      <c r="N636" s="9">
        <v>35</v>
      </c>
      <c r="O636" s="9">
        <v>14</v>
      </c>
      <c r="P636" s="9">
        <v>44</v>
      </c>
      <c r="Q636" s="20">
        <v>36.981365917808212</v>
      </c>
      <c r="R636" s="20">
        <v>51.468759024657516</v>
      </c>
      <c r="S636" s="20">
        <v>18.208995287671229</v>
      </c>
      <c r="T636" s="6">
        <v>9815.9645904657536</v>
      </c>
      <c r="U636" s="6">
        <v>1132.3771167123289</v>
      </c>
      <c r="V636" s="6">
        <v>1800.0321886474521</v>
      </c>
      <c r="W636" s="6">
        <v>2442.7996936767126</v>
      </c>
      <c r="X636" s="6">
        <v>893.47469161906861</v>
      </c>
      <c r="Y636" s="6">
        <v>5812.0351332348491</v>
      </c>
      <c r="Z636" s="6">
        <v>2403.7887846575336</v>
      </c>
      <c r="AA636" s="6">
        <v>720.56262634520522</v>
      </c>
      <c r="AB636" s="6">
        <v>801.19579265753407</v>
      </c>
      <c r="AC636" s="6">
        <v>1051.1111440920552</v>
      </c>
      <c r="AD636" s="6">
        <v>870.33293822404312</v>
      </c>
      <c r="AE636" s="6">
        <v>341.62430404849181</v>
      </c>
      <c r="AF636" s="6">
        <v>1662.4788172956833</v>
      </c>
      <c r="AG636" s="6">
        <v>283.89359342465752</v>
      </c>
      <c r="AH636" s="6">
        <v>1062.139352547945</v>
      </c>
      <c r="AI636" s="6">
        <v>1791.8192675342464</v>
      </c>
      <c r="AJ636" s="6">
        <v>777.42980383561633</v>
      </c>
      <c r="AK636" s="6">
        <v>1105.4593566844887</v>
      </c>
      <c r="AL636" s="6">
        <v>920.03313032359972</v>
      </c>
      <c r="AM636" s="6">
        <v>339.74444452336445</v>
      </c>
      <c r="AN636" s="6">
        <v>1550.0450858110121</v>
      </c>
      <c r="AO636" s="6">
        <v>18789.170928180822</v>
      </c>
      <c r="AP636" s="6">
        <v>9764.6118918392767</v>
      </c>
      <c r="AQ636" s="6">
        <v>9024.5590363415449</v>
      </c>
      <c r="AR636" s="6">
        <v>2596.5107365455156</v>
      </c>
      <c r="AS636" s="6">
        <v>1523.4520750233262</v>
      </c>
      <c r="AT636" s="6">
        <v>1648.8125685788225</v>
      </c>
      <c r="AU636" s="6">
        <v>1760.6181482795091</v>
      </c>
      <c r="AV636" s="6">
        <v>7529.3935284271738</v>
      </c>
      <c r="AW636" s="6">
        <v>1495.1655079143711</v>
      </c>
      <c r="AX636" s="27">
        <v>4.1337196273972596</v>
      </c>
      <c r="AY636" s="27">
        <v>4.4201258013698626</v>
      </c>
      <c r="AZ636">
        <v>226</v>
      </c>
      <c r="BA636" s="9">
        <v>8</v>
      </c>
      <c r="BB636" s="4">
        <v>103</v>
      </c>
      <c r="BC636" s="9">
        <v>8</v>
      </c>
      <c r="BD636" s="9">
        <v>6</v>
      </c>
      <c r="BE636" s="4">
        <v>123</v>
      </c>
      <c r="BF636" s="9">
        <v>9</v>
      </c>
      <c r="BG636" s="9">
        <v>14</v>
      </c>
      <c r="BH636" s="24">
        <v>698.13875762335203</v>
      </c>
      <c r="BI636" s="24">
        <v>423.1753893202079</v>
      </c>
      <c r="BJ636" s="9">
        <v>14</v>
      </c>
      <c r="BK636" s="30">
        <v>33.356417164383558</v>
      </c>
      <c r="BL636" s="15">
        <v>4.1882070213698626</v>
      </c>
      <c r="BM636" s="15">
        <v>6310.3743514607686</v>
      </c>
      <c r="BN636" s="36">
        <v>104</v>
      </c>
      <c r="BO636" s="9">
        <v>0</v>
      </c>
      <c r="BP636" s="20">
        <v>1.4301146863422578</v>
      </c>
      <c r="BQ636" s="20">
        <v>86.7746061186687</v>
      </c>
    </row>
    <row r="637" spans="1:69" x14ac:dyDescent="0.25">
      <c r="A637" s="43">
        <v>40547</v>
      </c>
      <c r="B637" s="17">
        <v>2011</v>
      </c>
      <c r="C637" s="4">
        <v>1</v>
      </c>
      <c r="D637" s="4">
        <v>3</v>
      </c>
      <c r="E637" s="5">
        <v>0.55000000000000004</v>
      </c>
      <c r="F637" s="5">
        <v>0.6</v>
      </c>
      <c r="G637" s="10">
        <v>0.42739726027397146</v>
      </c>
      <c r="H637" s="17">
        <v>81</v>
      </c>
      <c r="I637" s="9">
        <v>122</v>
      </c>
      <c r="J637" s="14">
        <v>1.5061728395061729</v>
      </c>
      <c r="K637" s="5">
        <v>0.27111111111111114</v>
      </c>
      <c r="L637" s="21">
        <v>94.178934063926945</v>
      </c>
      <c r="M637" s="9">
        <v>22</v>
      </c>
      <c r="N637" s="9">
        <v>27</v>
      </c>
      <c r="O637" s="9">
        <v>10</v>
      </c>
      <c r="P637" s="9">
        <v>32</v>
      </c>
      <c r="Q637" s="20">
        <v>36.339383170254401</v>
      </c>
      <c r="R637" s="20">
        <v>52.65576621369862</v>
      </c>
      <c r="S637" s="20">
        <v>18.012124906027392</v>
      </c>
      <c r="T637" s="6">
        <v>7628.4936591780825</v>
      </c>
      <c r="U637" s="6">
        <v>878.9643484931504</v>
      </c>
      <c r="V637" s="6">
        <v>1487.7845626389039</v>
      </c>
      <c r="W637" s="6">
        <v>2314.2894174246576</v>
      </c>
      <c r="X637" s="6">
        <v>720.30788920109603</v>
      </c>
      <c r="Y637" s="6">
        <v>3985.0761384065754</v>
      </c>
      <c r="Z637" s="6">
        <v>1780.6297753424656</v>
      </c>
      <c r="AA637" s="6">
        <v>526.55766213698621</v>
      </c>
      <c r="AB637" s="6">
        <v>576.38799699287654</v>
      </c>
      <c r="AC637" s="6">
        <v>839.39053975631214</v>
      </c>
      <c r="AD637" s="6">
        <v>895.19814132705778</v>
      </c>
      <c r="AE637" s="6">
        <v>266.84285368466982</v>
      </c>
      <c r="AF637" s="6">
        <v>882.14389970428851</v>
      </c>
      <c r="AG637" s="6">
        <v>219.31741992328764</v>
      </c>
      <c r="AH637" s="6">
        <v>774.2043150027398</v>
      </c>
      <c r="AI637" s="6">
        <v>1303.2603940821916</v>
      </c>
      <c r="AJ637" s="6">
        <v>603.94991237260274</v>
      </c>
      <c r="AK637" s="6">
        <v>911.41415968986394</v>
      </c>
      <c r="AL637" s="6">
        <v>929.30560762455605</v>
      </c>
      <c r="AM637" s="6">
        <v>259.35602753289822</v>
      </c>
      <c r="AN637" s="6">
        <v>800.65624653350369</v>
      </c>
      <c r="AO637" s="6">
        <v>14291.765483524385</v>
      </c>
      <c r="AP637" s="6">
        <v>8623.8891988800151</v>
      </c>
      <c r="AQ637" s="6">
        <v>5667.8762846443678</v>
      </c>
      <c r="AR637" s="6">
        <v>2546.9664896628897</v>
      </c>
      <c r="AS637" s="6">
        <v>1359.2443190984786</v>
      </c>
      <c r="AT637" s="6">
        <v>1562.4660324085212</v>
      </c>
      <c r="AU637" s="6">
        <v>1629.1817079185998</v>
      </c>
      <c r="AV637" s="6">
        <v>7097.8585490884889</v>
      </c>
      <c r="AW637" s="6">
        <v>-1429.9822644441192</v>
      </c>
      <c r="AX637" s="27">
        <v>3.9032071890410953</v>
      </c>
      <c r="AY637" s="27">
        <v>4.4589397808219182</v>
      </c>
      <c r="AZ637">
        <v>172</v>
      </c>
      <c r="BA637" s="9">
        <v>6</v>
      </c>
      <c r="BB637" s="4">
        <v>81</v>
      </c>
      <c r="BC637" s="9">
        <v>7</v>
      </c>
      <c r="BD637" s="9">
        <v>5</v>
      </c>
      <c r="BE637" s="4">
        <v>91</v>
      </c>
      <c r="BF637" s="9">
        <v>5</v>
      </c>
      <c r="BG637" s="9">
        <v>11</v>
      </c>
      <c r="BH637" s="24">
        <v>669.98249915031965</v>
      </c>
      <c r="BI637" s="24">
        <v>351.90005006910587</v>
      </c>
      <c r="BJ637" s="9">
        <v>9</v>
      </c>
      <c r="BK637" s="30">
        <v>34.769048328767127</v>
      </c>
      <c r="BL637" s="15">
        <v>4.4992579002739719</v>
      </c>
      <c r="BM637" s="15">
        <v>6176.366358106583</v>
      </c>
      <c r="BN637" s="36">
        <v>104</v>
      </c>
      <c r="BO637" s="9">
        <v>0</v>
      </c>
      <c r="BP637" s="20">
        <v>0.91767164640503984</v>
      </c>
      <c r="BQ637" s="20">
        <v>54.498810429272766</v>
      </c>
    </row>
    <row r="638" spans="1:69" x14ac:dyDescent="0.25">
      <c r="A638" s="43">
        <v>40546</v>
      </c>
      <c r="B638" s="17">
        <v>2011</v>
      </c>
      <c r="C638" s="4">
        <v>1</v>
      </c>
      <c r="D638" s="4">
        <v>2</v>
      </c>
      <c r="E638" s="5">
        <v>0.55000000000000004</v>
      </c>
      <c r="F638" s="5">
        <v>0.6</v>
      </c>
      <c r="G638" s="10">
        <v>0.42465753424657421</v>
      </c>
      <c r="H638" s="17">
        <v>80</v>
      </c>
      <c r="I638" s="9">
        <v>145</v>
      </c>
      <c r="J638" s="14">
        <v>1.8125</v>
      </c>
      <c r="K638" s="5">
        <v>0.32222222222222224</v>
      </c>
      <c r="L638" s="21">
        <v>104.17142095890408</v>
      </c>
      <c r="M638" s="9">
        <v>25</v>
      </c>
      <c r="N638" s="9">
        <v>30</v>
      </c>
      <c r="O638" s="9">
        <v>12</v>
      </c>
      <c r="P638" s="9">
        <v>40</v>
      </c>
      <c r="Q638" s="20">
        <v>35.771845977584064</v>
      </c>
      <c r="R638" s="20">
        <v>48.381877479452051</v>
      </c>
      <c r="S638" s="20">
        <v>17.361336723287671</v>
      </c>
      <c r="T638" s="6">
        <v>8333.7136767123266</v>
      </c>
      <c r="U638" s="6">
        <v>865.70319452054787</v>
      </c>
      <c r="V638" s="6">
        <v>1455.2120163945206</v>
      </c>
      <c r="W638" s="6">
        <v>2309.3734640547946</v>
      </c>
      <c r="X638" s="6">
        <v>699.01237795068494</v>
      </c>
      <c r="Y638" s="6">
        <v>4735.8190128328743</v>
      </c>
      <c r="Z638" s="6">
        <v>1967.4515287671234</v>
      </c>
      <c r="AA638" s="6">
        <v>580.58252975342464</v>
      </c>
      <c r="AB638" s="6">
        <v>694.4534689315069</v>
      </c>
      <c r="AC638" s="6">
        <v>844.6212842807721</v>
      </c>
      <c r="AD638" s="6">
        <v>885.3928538626559</v>
      </c>
      <c r="AE638" s="6">
        <v>271.01823364810565</v>
      </c>
      <c r="AF638" s="6">
        <v>1241.4551556605211</v>
      </c>
      <c r="AG638" s="6">
        <v>265.34936835616435</v>
      </c>
      <c r="AH638" s="6">
        <v>936.06317589041089</v>
      </c>
      <c r="AI638" s="6">
        <v>1637.0122999999996</v>
      </c>
      <c r="AJ638" s="6">
        <v>718.43980273972602</v>
      </c>
      <c r="AK638" s="6">
        <v>883.51806993743946</v>
      </c>
      <c r="AL638" s="6">
        <v>993.7273815614592</v>
      </c>
      <c r="AM638" s="6">
        <v>262.8557237901453</v>
      </c>
      <c r="AN638" s="6">
        <v>1416.763471697257</v>
      </c>
      <c r="AO638" s="6">
        <v>15998.76904567123</v>
      </c>
      <c r="AP638" s="6">
        <v>8604.7314054805793</v>
      </c>
      <c r="AQ638" s="6">
        <v>7394.0376401906524</v>
      </c>
      <c r="AR638" s="6">
        <v>2544.3271450291836</v>
      </c>
      <c r="AS638" s="6">
        <v>1366.6997894334618</v>
      </c>
      <c r="AT638" s="6">
        <v>1573.7666879732219</v>
      </c>
      <c r="AU638" s="6">
        <v>1636.3149078822503</v>
      </c>
      <c r="AV638" s="6">
        <v>7121.1085303181171</v>
      </c>
      <c r="AW638" s="6">
        <v>272.92910987253345</v>
      </c>
      <c r="AX638" s="27">
        <v>4.144727671232876</v>
      </c>
      <c r="AY638" s="27">
        <v>4.4064897945205486</v>
      </c>
      <c r="AZ638">
        <v>187</v>
      </c>
      <c r="BA638" s="9">
        <v>7</v>
      </c>
      <c r="BB638" s="4">
        <v>80</v>
      </c>
      <c r="BC638" s="9">
        <v>7</v>
      </c>
      <c r="BD638" s="9">
        <v>4</v>
      </c>
      <c r="BE638" s="4">
        <v>107</v>
      </c>
      <c r="BF638" s="9">
        <v>8</v>
      </c>
      <c r="BG638" s="9">
        <v>13</v>
      </c>
      <c r="BH638" s="24">
        <v>613.74470553000015</v>
      </c>
      <c r="BI638" s="24">
        <v>392.72597951048795</v>
      </c>
      <c r="BJ638" s="9">
        <v>10</v>
      </c>
      <c r="BK638" s="30">
        <v>35.151190890410952</v>
      </c>
      <c r="BL638" s="15">
        <v>4.4299601369863009</v>
      </c>
      <c r="BM638" s="15">
        <v>6223.9554155022561</v>
      </c>
      <c r="BN638" s="36">
        <v>104</v>
      </c>
      <c r="BO638" s="9">
        <v>1</v>
      </c>
      <c r="BP638" s="20">
        <v>1.1879965627282654</v>
      </c>
      <c r="BQ638" s="20">
        <v>71.096515771063963</v>
      </c>
    </row>
    <row r="639" spans="1:69" x14ac:dyDescent="0.25">
      <c r="A639" s="43">
        <v>40545</v>
      </c>
      <c r="B639" s="17">
        <v>2011</v>
      </c>
      <c r="C639" s="4">
        <v>1</v>
      </c>
      <c r="D639" s="4">
        <v>1</v>
      </c>
      <c r="E639" s="5">
        <v>0.55000000000000004</v>
      </c>
      <c r="F639" s="5">
        <v>0.64</v>
      </c>
      <c r="G639" s="10">
        <v>0.42191780821917696</v>
      </c>
      <c r="H639" s="17">
        <v>92</v>
      </c>
      <c r="I639" s="9">
        <v>130</v>
      </c>
      <c r="J639" s="14">
        <v>1.4130434782608696</v>
      </c>
      <c r="K639" s="5">
        <v>0.28888888888888886</v>
      </c>
      <c r="L639" s="21">
        <v>89.175855266229917</v>
      </c>
      <c r="M639" s="9">
        <v>22</v>
      </c>
      <c r="N639" s="9">
        <v>29</v>
      </c>
      <c r="O639" s="9">
        <v>11</v>
      </c>
      <c r="P639" s="9">
        <v>36</v>
      </c>
      <c r="Q639" s="20">
        <v>36.143387332796131</v>
      </c>
      <c r="R639" s="20">
        <v>48.061402090161884</v>
      </c>
      <c r="S639" s="20">
        <v>17.309809257534241</v>
      </c>
      <c r="T639" s="6">
        <v>8204.1786844931521</v>
      </c>
      <c r="U639" s="6">
        <v>890.58513183561649</v>
      </c>
      <c r="V639" s="6">
        <v>1440.319811864548</v>
      </c>
      <c r="W639" s="6">
        <v>2311.7273844164383</v>
      </c>
      <c r="X639" s="6">
        <v>758.51141327605478</v>
      </c>
      <c r="Y639" s="6">
        <v>4584.2052067717277</v>
      </c>
      <c r="Z639" s="6">
        <v>1843.3127539726026</v>
      </c>
      <c r="AA639" s="6">
        <v>528.67542299178069</v>
      </c>
      <c r="AB639" s="6">
        <v>623.15313327123272</v>
      </c>
      <c r="AC639" s="6">
        <v>898.18411305086408</v>
      </c>
      <c r="AD639" s="6">
        <v>845.36480562834765</v>
      </c>
      <c r="AE639" s="6">
        <v>279.08542646031736</v>
      </c>
      <c r="AF639" s="6">
        <v>972.50696509608701</v>
      </c>
      <c r="AG639" s="6">
        <v>229.05149621917809</v>
      </c>
      <c r="AH639" s="6">
        <v>802.08957720547949</v>
      </c>
      <c r="AI639" s="6">
        <v>1388.6443216438356</v>
      </c>
      <c r="AJ639" s="6">
        <v>626.91669567123279</v>
      </c>
      <c r="AK639" s="6">
        <v>913.62345979515067</v>
      </c>
      <c r="AL639" s="6">
        <v>946.88502331521261</v>
      </c>
      <c r="AM639" s="6">
        <v>289.8464689316782</v>
      </c>
      <c r="AN639" s="6">
        <v>896.34713869768461</v>
      </c>
      <c r="AO639" s="6">
        <v>15136.60721730411</v>
      </c>
      <c r="AP639" s="6">
        <v>8683.5479067386113</v>
      </c>
      <c r="AQ639" s="6">
        <v>6453.0593105654989</v>
      </c>
      <c r="AR639" s="6">
        <v>2554.2622801618409</v>
      </c>
      <c r="AS639" s="6">
        <v>1417.7573141372786</v>
      </c>
      <c r="AT639" s="6">
        <v>1581.6064175865411</v>
      </c>
      <c r="AU639" s="6">
        <v>1647.9357341862326</v>
      </c>
      <c r="AV639" s="6">
        <v>7201.5617460718931</v>
      </c>
      <c r="AW639" s="6">
        <v>-748.50243550639425</v>
      </c>
      <c r="AX639" s="27">
        <v>3.9856482739726014</v>
      </c>
      <c r="AY639" s="27">
        <v>4.4800622054794523</v>
      </c>
      <c r="AZ639">
        <v>190</v>
      </c>
      <c r="BA639" s="9">
        <v>7</v>
      </c>
      <c r="BB639" s="4">
        <v>92</v>
      </c>
      <c r="BC639" s="9">
        <v>7</v>
      </c>
      <c r="BD639" s="9">
        <v>6</v>
      </c>
      <c r="BE639" s="4">
        <v>98</v>
      </c>
      <c r="BF639" s="9">
        <v>7</v>
      </c>
      <c r="BG639" s="9">
        <v>11</v>
      </c>
      <c r="BH639" s="24">
        <v>637.36154265479922</v>
      </c>
      <c r="BI639" s="24">
        <v>371.50426747460739</v>
      </c>
      <c r="BJ639" s="9">
        <v>11</v>
      </c>
      <c r="BK639" s="30">
        <v>33.196603232876711</v>
      </c>
      <c r="BL639" s="15">
        <v>4.1791525172602739</v>
      </c>
      <c r="BM639" s="15">
        <v>6147.3870374894723</v>
      </c>
      <c r="BN639" s="36">
        <v>104</v>
      </c>
      <c r="BO639" s="9">
        <v>0</v>
      </c>
      <c r="BP639" s="20">
        <v>1.0497239349355918</v>
      </c>
      <c r="BQ639" s="20">
        <v>62.048647216975951</v>
      </c>
    </row>
    <row r="640" spans="1:69" x14ac:dyDescent="0.25">
      <c r="A640" s="43">
        <v>40544</v>
      </c>
      <c r="B640" s="17">
        <v>2011</v>
      </c>
      <c r="C640" s="4">
        <v>1</v>
      </c>
      <c r="D640" s="4">
        <v>7</v>
      </c>
      <c r="E640" s="5">
        <v>0.55000000000000004</v>
      </c>
      <c r="F640" s="5">
        <v>0.95</v>
      </c>
      <c r="G640" s="10">
        <v>0.41917808219177971</v>
      </c>
      <c r="H640" s="17">
        <v>134</v>
      </c>
      <c r="I640" s="9">
        <v>205</v>
      </c>
      <c r="J640" s="14">
        <v>1.5298507462686568</v>
      </c>
      <c r="K640" s="5">
        <v>0.45555555555555555</v>
      </c>
      <c r="L640" s="21">
        <v>92.105666718462473</v>
      </c>
      <c r="M640" s="9">
        <v>36</v>
      </c>
      <c r="N640" s="9">
        <v>45</v>
      </c>
      <c r="O640" s="9">
        <v>17</v>
      </c>
      <c r="P640" s="9">
        <v>53</v>
      </c>
      <c r="Q640" s="20">
        <v>35.774009781836625</v>
      </c>
      <c r="R640" s="20">
        <v>48.527136835455266</v>
      </c>
      <c r="S640" s="20">
        <v>17.907041669061773</v>
      </c>
      <c r="T640" s="6">
        <v>12342.159340273971</v>
      </c>
      <c r="U640" s="6">
        <v>1402.229370616438</v>
      </c>
      <c r="V640" s="6">
        <v>2342.4173517106847</v>
      </c>
      <c r="W640" s="6">
        <v>2520.0464981917817</v>
      </c>
      <c r="X640" s="6">
        <v>1118.0664329819176</v>
      </c>
      <c r="Y640" s="6">
        <v>7763.8584280060259</v>
      </c>
      <c r="Z640" s="6">
        <v>2897.6947923287667</v>
      </c>
      <c r="AA640" s="6">
        <v>824.96132620273954</v>
      </c>
      <c r="AB640" s="6">
        <v>949.07320846027392</v>
      </c>
      <c r="AC640" s="6">
        <v>1349.7633726110098</v>
      </c>
      <c r="AD640" s="6">
        <v>883.5619452104454</v>
      </c>
      <c r="AE640" s="6">
        <v>393.23261263401287</v>
      </c>
      <c r="AF640" s="6">
        <v>2045.1713965363117</v>
      </c>
      <c r="AG640" s="6">
        <v>363.41124731506847</v>
      </c>
      <c r="AH640" s="6">
        <v>1317.8708585205477</v>
      </c>
      <c r="AI640" s="6">
        <v>2300.6837052054798</v>
      </c>
      <c r="AJ640" s="6">
        <v>979.48837347945187</v>
      </c>
      <c r="AK640" s="6">
        <v>1401.7373529535589</v>
      </c>
      <c r="AL640" s="6">
        <v>930.48101010070525</v>
      </c>
      <c r="AM640" s="6">
        <v>434.08043568535408</v>
      </c>
      <c r="AN640" s="6">
        <v>2195.1553857809295</v>
      </c>
      <c r="AO640" s="6">
        <v>23377.572222402734</v>
      </c>
      <c r="AP640" s="6">
        <v>11373.387012079469</v>
      </c>
      <c r="AQ640" s="6">
        <v>12004.185210323267</v>
      </c>
      <c r="AR640" s="6">
        <v>2663.1107717726686</v>
      </c>
      <c r="AS640" s="6">
        <v>1757.5661304833286</v>
      </c>
      <c r="AT640" s="6">
        <v>1735.9855474197248</v>
      </c>
      <c r="AU640" s="6">
        <v>1831.8851474636967</v>
      </c>
      <c r="AV640" s="6">
        <v>7988.5475971394189</v>
      </c>
      <c r="AW640" s="6">
        <v>4015.637613183846</v>
      </c>
      <c r="AX640" s="27">
        <v>4.036768832876712</v>
      </c>
      <c r="AY640" s="27">
        <v>4.2798857191780808</v>
      </c>
      <c r="AZ640">
        <v>285</v>
      </c>
      <c r="BA640" s="9">
        <v>11</v>
      </c>
      <c r="BB640" s="4">
        <v>134</v>
      </c>
      <c r="BC640" s="9">
        <v>11</v>
      </c>
      <c r="BD640" s="9">
        <v>7</v>
      </c>
      <c r="BE640" s="4">
        <v>151</v>
      </c>
      <c r="BF640" s="9">
        <v>11</v>
      </c>
      <c r="BG640" s="9">
        <v>19</v>
      </c>
      <c r="BH640" s="24">
        <v>803.35481411879778</v>
      </c>
      <c r="BI640" s="24">
        <v>521.83270141499372</v>
      </c>
      <c r="BJ640" s="9">
        <v>18</v>
      </c>
      <c r="BK640" s="30">
        <v>34.472244397260276</v>
      </c>
      <c r="BL640" s="15">
        <v>4.4728866246575336</v>
      </c>
      <c r="BM640" s="15">
        <v>6464.5780709210667</v>
      </c>
      <c r="BN640" s="36">
        <v>109</v>
      </c>
      <c r="BO640" s="9">
        <v>1</v>
      </c>
      <c r="BP640" s="20">
        <v>1.8569170452624639</v>
      </c>
      <c r="BQ640" s="20">
        <v>110.13013954425016</v>
      </c>
    </row>
    <row r="641" spans="1:69" x14ac:dyDescent="0.25">
      <c r="A641" s="43">
        <v>40543</v>
      </c>
      <c r="B641" s="17">
        <v>2010</v>
      </c>
      <c r="C641" s="4">
        <v>12</v>
      </c>
      <c r="D641" s="4">
        <v>6</v>
      </c>
      <c r="E641" s="5">
        <v>0.67</v>
      </c>
      <c r="F641" s="5">
        <v>1</v>
      </c>
      <c r="G641" s="10">
        <v>0.41643835616438246</v>
      </c>
      <c r="H641" s="17">
        <v>173</v>
      </c>
      <c r="I641" s="9">
        <v>290</v>
      </c>
      <c r="J641" s="14">
        <v>1.676300578034682</v>
      </c>
      <c r="K641" s="5">
        <v>0.64444444444444449</v>
      </c>
      <c r="L641" s="21">
        <v>97.497120798162953</v>
      </c>
      <c r="M641" s="9">
        <v>49</v>
      </c>
      <c r="N641" s="9">
        <v>66</v>
      </c>
      <c r="O641" s="9">
        <v>26</v>
      </c>
      <c r="P641" s="9">
        <v>76</v>
      </c>
      <c r="Q641" s="20">
        <v>36.753849558070286</v>
      </c>
      <c r="R641" s="20">
        <v>45.678571602107475</v>
      </c>
      <c r="S641" s="20">
        <v>17.734996742898343</v>
      </c>
      <c r="T641" s="6">
        <v>16867.001898082191</v>
      </c>
      <c r="U641" s="6">
        <v>1764.0456065753426</v>
      </c>
      <c r="V641" s="6">
        <v>2877.0559939331511</v>
      </c>
      <c r="W641" s="6">
        <v>2611.6851108821916</v>
      </c>
      <c r="X641" s="6">
        <v>1370.2597111232876</v>
      </c>
      <c r="Y641" s="6">
        <v>11772.046688718903</v>
      </c>
      <c r="Z641" s="6">
        <v>4226.6926991780829</v>
      </c>
      <c r="AA641" s="6">
        <v>1187.6428616547944</v>
      </c>
      <c r="AB641" s="6">
        <v>1347.859752460274</v>
      </c>
      <c r="AC641" s="6">
        <v>1713.2463662307948</v>
      </c>
      <c r="AD641" s="6">
        <v>934.18768596866857</v>
      </c>
      <c r="AE641" s="6">
        <v>521.71293164522683</v>
      </c>
      <c r="AF641" s="6">
        <v>3593.0483294484616</v>
      </c>
      <c r="AG641" s="6">
        <v>517.2270608219178</v>
      </c>
      <c r="AH641" s="6">
        <v>1890.4624113972604</v>
      </c>
      <c r="AI641" s="6">
        <v>3123.2022739726026</v>
      </c>
      <c r="AJ641" s="6">
        <v>1454.8125317260274</v>
      </c>
      <c r="AK641" s="6">
        <v>1835.793128542246</v>
      </c>
      <c r="AL641" s="6">
        <v>1024.1659501550873</v>
      </c>
      <c r="AM641" s="6">
        <v>548.99208091862351</v>
      </c>
      <c r="AN641" s="6">
        <v>3576.7531183018518</v>
      </c>
      <c r="AO641" s="6">
        <v>32378.947095868491</v>
      </c>
      <c r="AP641" s="6">
        <v>13437.098959399278</v>
      </c>
      <c r="AQ641" s="6">
        <v>18941.848136469216</v>
      </c>
      <c r="AR641" s="6">
        <v>2691.6980106707142</v>
      </c>
      <c r="AS641" s="6">
        <v>2123.7440096411483</v>
      </c>
      <c r="AT641" s="6">
        <v>1859.9074822148457</v>
      </c>
      <c r="AU641" s="6">
        <v>2012.6324774609784</v>
      </c>
      <c r="AV641" s="6">
        <v>8687.9819799876859</v>
      </c>
      <c r="AW641" s="6">
        <v>10253.866156481527</v>
      </c>
      <c r="AX641" s="27">
        <v>3.7825760219178077</v>
      </c>
      <c r="AY641" s="27">
        <v>4.2144241095890402</v>
      </c>
      <c r="AZ641">
        <v>390</v>
      </c>
      <c r="BA641" s="9">
        <v>15</v>
      </c>
      <c r="BB641" s="4">
        <v>173</v>
      </c>
      <c r="BC641" s="9">
        <v>16</v>
      </c>
      <c r="BD641" s="9">
        <v>10</v>
      </c>
      <c r="BE641" s="4">
        <v>217</v>
      </c>
      <c r="BF641" s="9">
        <v>16</v>
      </c>
      <c r="BG641" s="9">
        <v>26</v>
      </c>
      <c r="BH641" s="24">
        <v>1030.8324925688116</v>
      </c>
      <c r="BI641" s="24">
        <v>613.38328719574656</v>
      </c>
      <c r="BJ641" s="9">
        <v>23</v>
      </c>
      <c r="BK641" s="30">
        <v>33.238942684931509</v>
      </c>
      <c r="BL641" s="15">
        <v>4.1313427375342462</v>
      </c>
      <c r="BM641" s="15">
        <v>6723.3971555425196</v>
      </c>
      <c r="BN641" s="36">
        <v>109</v>
      </c>
      <c r="BO641" s="9">
        <v>0</v>
      </c>
      <c r="BP641" s="20">
        <v>2.8173031725270397</v>
      </c>
      <c r="BQ641" s="20">
        <v>173.77842327035978</v>
      </c>
    </row>
    <row r="642" spans="1:69" x14ac:dyDescent="0.25">
      <c r="A642" s="43">
        <v>40542</v>
      </c>
      <c r="B642" s="17">
        <v>2010</v>
      </c>
      <c r="C642" s="4">
        <v>12</v>
      </c>
      <c r="D642" s="4">
        <v>5</v>
      </c>
      <c r="E642" s="5">
        <v>0.67</v>
      </c>
      <c r="F642" s="5">
        <v>0.79999999999999993</v>
      </c>
      <c r="G642" s="10">
        <v>0.41369863013698521</v>
      </c>
      <c r="H642" s="17">
        <v>133</v>
      </c>
      <c r="I642" s="9">
        <v>225</v>
      </c>
      <c r="J642" s="14">
        <v>1.6917293233082706</v>
      </c>
      <c r="K642" s="5">
        <v>0.5</v>
      </c>
      <c r="L642" s="21">
        <v>102.42663673540012</v>
      </c>
      <c r="M642" s="9">
        <v>40</v>
      </c>
      <c r="N642" s="9">
        <v>49</v>
      </c>
      <c r="O642" s="9">
        <v>21</v>
      </c>
      <c r="P642" s="9">
        <v>58</v>
      </c>
      <c r="Q642" s="20">
        <v>34.935554748345382</v>
      </c>
      <c r="R642" s="20">
        <v>47.075173573385506</v>
      </c>
      <c r="S642" s="20">
        <v>18.716111149740197</v>
      </c>
      <c r="T642" s="6">
        <v>13622.742685808216</v>
      </c>
      <c r="U642" s="6">
        <v>1413.8919614246574</v>
      </c>
      <c r="V642" s="6">
        <v>2359.3214674691508</v>
      </c>
      <c r="W642" s="6">
        <v>2632.4371244712329</v>
      </c>
      <c r="X642" s="6">
        <v>1114.6947283252603</v>
      </c>
      <c r="Y642" s="6">
        <v>8930.1813269672275</v>
      </c>
      <c r="Z642" s="6">
        <v>3109.2643726027391</v>
      </c>
      <c r="AA642" s="6">
        <v>988.57864504109568</v>
      </c>
      <c r="AB642" s="6">
        <v>1085.5344466849315</v>
      </c>
      <c r="AC642" s="6">
        <v>1439.6675358505447</v>
      </c>
      <c r="AD642" s="6">
        <v>947.53208942716094</v>
      </c>
      <c r="AE642" s="6">
        <v>430.50200369257004</v>
      </c>
      <c r="AF642" s="6">
        <v>2365.6758353584919</v>
      </c>
      <c r="AG642" s="6">
        <v>405.34114315068496</v>
      </c>
      <c r="AH642" s="6">
        <v>1527.8496263013699</v>
      </c>
      <c r="AI642" s="6">
        <v>2383.3442404109587</v>
      </c>
      <c r="AJ642" s="6">
        <v>1127.5143189041094</v>
      </c>
      <c r="AK642" s="6">
        <v>1473.0104218070053</v>
      </c>
      <c r="AL642" s="6">
        <v>1048.3992413141611</v>
      </c>
      <c r="AM642" s="6">
        <v>441.82282599515696</v>
      </c>
      <c r="AN642" s="6">
        <v>2480.8168396507986</v>
      </c>
      <c r="AO642" s="6">
        <v>25664.061440328762</v>
      </c>
      <c r="AP642" s="6">
        <v>11887.387438352243</v>
      </c>
      <c r="AQ642" s="6">
        <v>13776.674001976518</v>
      </c>
      <c r="AR642" s="6">
        <v>2602.6580722711706</v>
      </c>
      <c r="AS642" s="6">
        <v>1796.3085942799978</v>
      </c>
      <c r="AT642" s="6">
        <v>1713.3182394725668</v>
      </c>
      <c r="AU642" s="6">
        <v>1849.3648542542219</v>
      </c>
      <c r="AV642" s="6">
        <v>7961.6497602779564</v>
      </c>
      <c r="AW642" s="6">
        <v>5815.024241698562</v>
      </c>
      <c r="AX642" s="27">
        <v>3.9724660602739719</v>
      </c>
      <c r="AY642" s="27">
        <v>4.4704623082191768</v>
      </c>
      <c r="AZ642">
        <v>301</v>
      </c>
      <c r="BA642" s="9">
        <v>12</v>
      </c>
      <c r="BB642" s="4">
        <v>133</v>
      </c>
      <c r="BC642" s="9">
        <v>11</v>
      </c>
      <c r="BD642" s="9">
        <v>9</v>
      </c>
      <c r="BE642" s="4">
        <v>168</v>
      </c>
      <c r="BF642" s="9">
        <v>12</v>
      </c>
      <c r="BG642" s="9">
        <v>19</v>
      </c>
      <c r="BH642" s="24">
        <v>918.26365718280363</v>
      </c>
      <c r="BI642" s="24">
        <v>519.9330386790391</v>
      </c>
      <c r="BJ642" s="9">
        <v>17</v>
      </c>
      <c r="BK642" s="30">
        <v>33.689835890410954</v>
      </c>
      <c r="BL642" s="15">
        <v>4.4293805205479444</v>
      </c>
      <c r="BM642" s="15">
        <v>6710.4949130294917</v>
      </c>
      <c r="BN642" s="36">
        <v>109</v>
      </c>
      <c r="BO642" s="9">
        <v>0</v>
      </c>
      <c r="BP642" s="20">
        <v>2.0530041644509582</v>
      </c>
      <c r="BQ642" s="20">
        <v>126.39150460528916</v>
      </c>
    </row>
    <row r="643" spans="1:69" x14ac:dyDescent="0.25">
      <c r="A643" s="43">
        <v>40541</v>
      </c>
      <c r="B643" s="17">
        <v>2010</v>
      </c>
      <c r="C643" s="4">
        <v>12</v>
      </c>
      <c r="D643" s="4">
        <v>4</v>
      </c>
      <c r="E643" s="5">
        <v>0.67</v>
      </c>
      <c r="F643" s="5">
        <v>0.73333333333333339</v>
      </c>
      <c r="G643" s="10">
        <v>0.41095890410958796</v>
      </c>
      <c r="H643" s="17">
        <v>125</v>
      </c>
      <c r="I643" s="9">
        <v>190</v>
      </c>
      <c r="J643" s="14">
        <v>1.52</v>
      </c>
      <c r="K643" s="5">
        <v>0.42222222222222222</v>
      </c>
      <c r="L643" s="21">
        <v>91.583585665753446</v>
      </c>
      <c r="M643" s="9">
        <v>33</v>
      </c>
      <c r="N643" s="9">
        <v>42</v>
      </c>
      <c r="O643" s="9">
        <v>16</v>
      </c>
      <c r="P643" s="9">
        <v>52</v>
      </c>
      <c r="Q643" s="20">
        <v>37.599816621004564</v>
      </c>
      <c r="R643" s="20">
        <v>49.021208321917804</v>
      </c>
      <c r="S643" s="20">
        <v>16.382017128556374</v>
      </c>
      <c r="T643" s="6">
        <v>11447.948208219181</v>
      </c>
      <c r="U643" s="6">
        <v>1364.9906328767122</v>
      </c>
      <c r="V643" s="6">
        <v>2200.8004692164386</v>
      </c>
      <c r="W643" s="6">
        <v>2559.454066849315</v>
      </c>
      <c r="X643" s="6">
        <v>1004.9013172602741</v>
      </c>
      <c r="Y643" s="6">
        <v>7047.7829877698632</v>
      </c>
      <c r="Z643" s="6">
        <v>2819.9862465753422</v>
      </c>
      <c r="AA643" s="6">
        <v>784.33933315068487</v>
      </c>
      <c r="AB643" s="6">
        <v>851.86489068493142</v>
      </c>
      <c r="AC643" s="6">
        <v>1306.82554896428</v>
      </c>
      <c r="AD643" s="6">
        <v>912.16330462603707</v>
      </c>
      <c r="AE643" s="6">
        <v>402.00825302554404</v>
      </c>
      <c r="AF643" s="6">
        <v>1835.1933637950974</v>
      </c>
      <c r="AG643" s="6">
        <v>355.24008493150683</v>
      </c>
      <c r="AH643" s="6">
        <v>1272.8455013698631</v>
      </c>
      <c r="AI643" s="6">
        <v>2174.1382465753427</v>
      </c>
      <c r="AJ643" s="6">
        <v>958.50950136986296</v>
      </c>
      <c r="AK643" s="6">
        <v>1335.5172661457557</v>
      </c>
      <c r="AL643" s="6">
        <v>1069.5580529451031</v>
      </c>
      <c r="AM643" s="6">
        <v>411.41653361702402</v>
      </c>
      <c r="AN643" s="6">
        <v>1944.2414815386928</v>
      </c>
      <c r="AO643" s="6">
        <v>22029.862645753423</v>
      </c>
      <c r="AP643" s="6">
        <v>11202.644812649773</v>
      </c>
      <c r="AQ643" s="6">
        <v>10827.217833103654</v>
      </c>
      <c r="AR643" s="6">
        <v>2590.3042654925903</v>
      </c>
      <c r="AS643" s="6">
        <v>1669.8468858120607</v>
      </c>
      <c r="AT643" s="6">
        <v>1672.5062082514955</v>
      </c>
      <c r="AU643" s="6">
        <v>1779.8144430351465</v>
      </c>
      <c r="AV643" s="6">
        <v>7712.4718025912925</v>
      </c>
      <c r="AW643" s="6">
        <v>3114.7460305123577</v>
      </c>
      <c r="AX643" s="27">
        <v>4.094925205479452</v>
      </c>
      <c r="AY643" s="27">
        <v>4.331145547945205</v>
      </c>
      <c r="AZ643">
        <v>268</v>
      </c>
      <c r="BA643" s="9">
        <v>10</v>
      </c>
      <c r="BB643" s="4">
        <v>125</v>
      </c>
      <c r="BC643" s="9">
        <v>11</v>
      </c>
      <c r="BD643" s="9">
        <v>7</v>
      </c>
      <c r="BE643" s="4">
        <v>143</v>
      </c>
      <c r="BF643" s="9">
        <v>10</v>
      </c>
      <c r="BG643" s="9">
        <v>17</v>
      </c>
      <c r="BH643" s="24">
        <v>830.182442878948</v>
      </c>
      <c r="BI643" s="24">
        <v>494.87357957082691</v>
      </c>
      <c r="BJ643" s="9">
        <v>16</v>
      </c>
      <c r="BK643" s="30">
        <v>35.412952054794523</v>
      </c>
      <c r="BL643" s="15">
        <v>4.2952782465753421</v>
      </c>
      <c r="BM643" s="15">
        <v>6613.4188368145278</v>
      </c>
      <c r="BN643" s="36">
        <v>109</v>
      </c>
      <c r="BO643" s="9">
        <v>0</v>
      </c>
      <c r="BP643" s="20">
        <v>1.6371589491402572</v>
      </c>
      <c r="BQ643" s="20">
        <v>99.332273698198662</v>
      </c>
    </row>
    <row r="644" spans="1:69" x14ac:dyDescent="0.25">
      <c r="A644" s="43">
        <v>40540</v>
      </c>
      <c r="B644" s="17">
        <v>2010</v>
      </c>
      <c r="C644" s="4">
        <v>12</v>
      </c>
      <c r="D644" s="4">
        <v>3</v>
      </c>
      <c r="E644" s="5">
        <v>0.67</v>
      </c>
      <c r="F644" s="5">
        <v>0.55555555555555558</v>
      </c>
      <c r="G644" s="10">
        <v>0.40821917808219071</v>
      </c>
      <c r="H644" s="17">
        <v>91</v>
      </c>
      <c r="I644" s="9">
        <v>143</v>
      </c>
      <c r="J644" s="14">
        <v>1.5714285714285714</v>
      </c>
      <c r="K644" s="5">
        <v>0.31777777777777777</v>
      </c>
      <c r="L644" s="21">
        <v>95.097784856239656</v>
      </c>
      <c r="M644" s="9">
        <v>26</v>
      </c>
      <c r="N644" s="9">
        <v>33</v>
      </c>
      <c r="O644" s="9">
        <v>12</v>
      </c>
      <c r="P644" s="9">
        <v>39</v>
      </c>
      <c r="Q644" s="20">
        <v>34.727678358021819</v>
      </c>
      <c r="R644" s="20">
        <v>51.694937697534243</v>
      </c>
      <c r="S644" s="20">
        <v>17.600852732054793</v>
      </c>
      <c r="T644" s="6">
        <v>8653.8984219178092</v>
      </c>
      <c r="U644" s="6">
        <v>978.6432707762558</v>
      </c>
      <c r="V644" s="6">
        <v>1539.3183286356166</v>
      </c>
      <c r="W644" s="6">
        <v>2588.0173103342463</v>
      </c>
      <c r="X644" s="6">
        <v>792.55921656986322</v>
      </c>
      <c r="Y644" s="6">
        <v>4712.6468371543397</v>
      </c>
      <c r="Z644" s="6">
        <v>2048.9330231232875</v>
      </c>
      <c r="AA644" s="6">
        <v>620.33925237041092</v>
      </c>
      <c r="AB644" s="6">
        <v>686.43325655013689</v>
      </c>
      <c r="AC644" s="6">
        <v>992.98700211863718</v>
      </c>
      <c r="AD644" s="6">
        <v>958.93663061457028</v>
      </c>
      <c r="AE644" s="6">
        <v>286.03796047724018</v>
      </c>
      <c r="AF644" s="6">
        <v>1117.7439388333878</v>
      </c>
      <c r="AG644" s="6">
        <v>244.04448013150684</v>
      </c>
      <c r="AH644" s="6">
        <v>963.46438838356175</v>
      </c>
      <c r="AI644" s="6">
        <v>1596.7949218356164</v>
      </c>
      <c r="AJ644" s="6">
        <v>683.65590443835617</v>
      </c>
      <c r="AK644" s="6">
        <v>980.29134054292479</v>
      </c>
      <c r="AL644" s="6">
        <v>1056.015334170917</v>
      </c>
      <c r="AM644" s="6">
        <v>317.44678030518338</v>
      </c>
      <c r="AN644" s="6">
        <v>1134.2062397700156</v>
      </c>
      <c r="AO644" s="6">
        <v>16476.206919526943</v>
      </c>
      <c r="AP644" s="6">
        <v>9511.6099037691984</v>
      </c>
      <c r="AQ644" s="6">
        <v>6964.5970157577431</v>
      </c>
      <c r="AR644" s="6">
        <v>2503.1659168631977</v>
      </c>
      <c r="AS644" s="6">
        <v>1410.6893032133844</v>
      </c>
      <c r="AT644" s="6">
        <v>1558.3217732375251</v>
      </c>
      <c r="AU644" s="6">
        <v>1649.0562126531095</v>
      </c>
      <c r="AV644" s="6">
        <v>7121.2332059672171</v>
      </c>
      <c r="AW644" s="6">
        <v>-156.63619020947226</v>
      </c>
      <c r="AX644" s="27">
        <v>3.8328806794520545</v>
      </c>
      <c r="AY644" s="27">
        <v>4.3134763767123285</v>
      </c>
      <c r="AZ644">
        <v>201</v>
      </c>
      <c r="BA644" s="9">
        <v>8</v>
      </c>
      <c r="BB644" s="4">
        <v>91</v>
      </c>
      <c r="BC644" s="9">
        <v>8</v>
      </c>
      <c r="BD644" s="9">
        <v>5</v>
      </c>
      <c r="BE644" s="4">
        <v>110</v>
      </c>
      <c r="BF644" s="9">
        <v>8</v>
      </c>
      <c r="BG644" s="9">
        <v>12</v>
      </c>
      <c r="BH644" s="24">
        <v>702.84212221996086</v>
      </c>
      <c r="BI644" s="24">
        <v>406.90210785644501</v>
      </c>
      <c r="BJ644" s="9">
        <v>11</v>
      </c>
      <c r="BK644" s="30">
        <v>35.589127191780825</v>
      </c>
      <c r="BL644" s="15">
        <v>4.2994587890410951</v>
      </c>
      <c r="BM644" s="15">
        <v>6605.5020086102923</v>
      </c>
      <c r="BN644" s="36">
        <v>109</v>
      </c>
      <c r="BO644" s="9">
        <v>1</v>
      </c>
      <c r="BP644" s="20">
        <v>1.054363015358919</v>
      </c>
      <c r="BQ644" s="20">
        <v>63.895385465667367</v>
      </c>
    </row>
    <row r="645" spans="1:69" x14ac:dyDescent="0.25">
      <c r="A645" s="43">
        <v>40539</v>
      </c>
      <c r="B645" s="17">
        <v>2010</v>
      </c>
      <c r="C645" s="4">
        <v>12</v>
      </c>
      <c r="D645" s="4">
        <v>2</v>
      </c>
      <c r="E645" s="5">
        <v>0.67</v>
      </c>
      <c r="F645" s="5">
        <v>0.55555555555555558</v>
      </c>
      <c r="G645" s="10">
        <v>0.40547945205479347</v>
      </c>
      <c r="H645" s="17">
        <v>92</v>
      </c>
      <c r="I645" s="9">
        <v>156</v>
      </c>
      <c r="J645" s="14">
        <v>1.6956521739130435</v>
      </c>
      <c r="K645" s="5">
        <v>0.34666666666666668</v>
      </c>
      <c r="L645" s="21">
        <v>101.91908580504268</v>
      </c>
      <c r="M645" s="9">
        <v>27</v>
      </c>
      <c r="N645" s="9">
        <v>34</v>
      </c>
      <c r="O645" s="9">
        <v>13</v>
      </c>
      <c r="P645" s="9">
        <v>43</v>
      </c>
      <c r="Q645" s="20">
        <v>37.184425967213116</v>
      </c>
      <c r="R645" s="20">
        <v>52.303256442739716</v>
      </c>
      <c r="S645" s="20">
        <v>17.683674218286075</v>
      </c>
      <c r="T645" s="6">
        <v>9376.5558940639276</v>
      </c>
      <c r="U645" s="6">
        <v>978.51189162861476</v>
      </c>
      <c r="V645" s="6">
        <v>1579.3735822027397</v>
      </c>
      <c r="W645" s="6">
        <v>2486.4007837808217</v>
      </c>
      <c r="X645" s="6">
        <v>780.55576530410974</v>
      </c>
      <c r="Y645" s="6">
        <v>5508.737654404872</v>
      </c>
      <c r="Z645" s="6">
        <v>2268.249984</v>
      </c>
      <c r="AA645" s="6">
        <v>679.94233375561635</v>
      </c>
      <c r="AB645" s="6">
        <v>760.39799138630121</v>
      </c>
      <c r="AC645" s="6">
        <v>1001.8249107297697</v>
      </c>
      <c r="AD645" s="6">
        <v>969.41382295814367</v>
      </c>
      <c r="AE645" s="6">
        <v>304.85908284302701</v>
      </c>
      <c r="AF645" s="6">
        <v>1432.4924926109775</v>
      </c>
      <c r="AG645" s="6">
        <v>269.87326421917805</v>
      </c>
      <c r="AH645" s="6">
        <v>988.3129322958905</v>
      </c>
      <c r="AI645" s="6">
        <v>1764.3090200547945</v>
      </c>
      <c r="AJ645" s="6">
        <v>798.23122165479424</v>
      </c>
      <c r="AK645" s="6">
        <v>1007.6852708604085</v>
      </c>
      <c r="AL645" s="6">
        <v>1052.6799179518664</v>
      </c>
      <c r="AM645" s="6">
        <v>298.95836503131261</v>
      </c>
      <c r="AN645" s="6">
        <v>1461.4028843810702</v>
      </c>
      <c r="AO645" s="6">
        <v>17884.384533059118</v>
      </c>
      <c r="AP645" s="6">
        <v>9481.7515016621983</v>
      </c>
      <c r="AQ645" s="6">
        <v>8402.6330313969193</v>
      </c>
      <c r="AR645" s="6">
        <v>2509.5206830757452</v>
      </c>
      <c r="AS645" s="6">
        <v>1411.4301142751683</v>
      </c>
      <c r="AT645" s="6">
        <v>1577.4439088295385</v>
      </c>
      <c r="AU645" s="6">
        <v>1635.0450452172809</v>
      </c>
      <c r="AV645" s="6">
        <v>7133.4397513977328</v>
      </c>
      <c r="AW645" s="6">
        <v>1269.1932799991864</v>
      </c>
      <c r="AX645" s="27">
        <v>4.0662994191780824</v>
      </c>
      <c r="AY645" s="27">
        <v>4.5086454246575336</v>
      </c>
      <c r="AZ645">
        <v>209</v>
      </c>
      <c r="BA645" s="9">
        <v>7</v>
      </c>
      <c r="BB645" s="4">
        <v>92</v>
      </c>
      <c r="BC645" s="9">
        <v>7</v>
      </c>
      <c r="BD645" s="9">
        <v>5</v>
      </c>
      <c r="BE645" s="4">
        <v>117</v>
      </c>
      <c r="BF645" s="9">
        <v>8</v>
      </c>
      <c r="BG645" s="9">
        <v>15</v>
      </c>
      <c r="BH645" s="24">
        <v>632.13001712447874</v>
      </c>
      <c r="BI645" s="24">
        <v>447.43803230950107</v>
      </c>
      <c r="BJ645" s="9">
        <v>11</v>
      </c>
      <c r="BK645" s="30">
        <v>33.667568602739728</v>
      </c>
      <c r="BL645" s="15">
        <v>4.1135184482191773</v>
      </c>
      <c r="BM645" s="15">
        <v>6516.1110711514284</v>
      </c>
      <c r="BN645" s="36">
        <v>109</v>
      </c>
      <c r="BO645" s="9">
        <v>1</v>
      </c>
      <c r="BP645" s="20">
        <v>1.2895165443998691</v>
      </c>
      <c r="BQ645" s="20">
        <v>77.088376434834117</v>
      </c>
    </row>
    <row r="646" spans="1:69" x14ac:dyDescent="0.25">
      <c r="A646" s="43">
        <v>40538</v>
      </c>
      <c r="B646" s="17">
        <v>2010</v>
      </c>
      <c r="C646" s="4">
        <v>12</v>
      </c>
      <c r="D646" s="4">
        <v>1</v>
      </c>
      <c r="E646" s="5">
        <v>0.67</v>
      </c>
      <c r="F646" s="5">
        <v>0.60000000000000009</v>
      </c>
      <c r="G646" s="10">
        <v>0.40273972602739622</v>
      </c>
      <c r="H646" s="17">
        <v>98</v>
      </c>
      <c r="I646" s="9">
        <v>159</v>
      </c>
      <c r="J646" s="14">
        <v>1.6224489795918366</v>
      </c>
      <c r="K646" s="5">
        <v>0.35333333333333333</v>
      </c>
      <c r="L646" s="21">
        <v>101.93014360190102</v>
      </c>
      <c r="M646" s="9">
        <v>29</v>
      </c>
      <c r="N646" s="9">
        <v>33</v>
      </c>
      <c r="O646" s="9">
        <v>13</v>
      </c>
      <c r="P646" s="9">
        <v>43</v>
      </c>
      <c r="Q646" s="20">
        <v>35.679016555015465</v>
      </c>
      <c r="R646" s="20">
        <v>53.972203745247619</v>
      </c>
      <c r="S646" s="20">
        <v>16.64214177457789</v>
      </c>
      <c r="T646" s="6">
        <v>9989.1540729863009</v>
      </c>
      <c r="U646" s="6">
        <v>1063.0484365479454</v>
      </c>
      <c r="V646" s="6">
        <v>1645.2911754029592</v>
      </c>
      <c r="W646" s="6">
        <v>2527.9819105315064</v>
      </c>
      <c r="X646" s="6">
        <v>826.57383883397279</v>
      </c>
      <c r="Y646" s="6">
        <v>6052.3555847658081</v>
      </c>
      <c r="Z646" s="6">
        <v>2212.0990264109587</v>
      </c>
      <c r="AA646" s="6">
        <v>701.63864868821906</v>
      </c>
      <c r="AB646" s="6">
        <v>715.61209630684925</v>
      </c>
      <c r="AC646" s="6">
        <v>1014.3812335907365</v>
      </c>
      <c r="AD646" s="6">
        <v>951.23861923778679</v>
      </c>
      <c r="AE646" s="6">
        <v>314.01469990643739</v>
      </c>
      <c r="AF646" s="6">
        <v>1349.7152186710669</v>
      </c>
      <c r="AG646" s="6">
        <v>295.59411118356161</v>
      </c>
      <c r="AH646" s="6">
        <v>997.96809836712316</v>
      </c>
      <c r="AI646" s="6">
        <v>1712.1428198630138</v>
      </c>
      <c r="AJ646" s="6">
        <v>804.96364221369868</v>
      </c>
      <c r="AK646" s="6">
        <v>1075.1425433290401</v>
      </c>
      <c r="AL646" s="6">
        <v>991.21905436438738</v>
      </c>
      <c r="AM646" s="6">
        <v>321.24480064069871</v>
      </c>
      <c r="AN646" s="6">
        <v>1423.0622732932709</v>
      </c>
      <c r="AO646" s="6">
        <v>18492.22095256767</v>
      </c>
      <c r="AP646" s="6">
        <v>9667.0878758375256</v>
      </c>
      <c r="AQ646" s="6">
        <v>8825.1330767301461</v>
      </c>
      <c r="AR646" s="6">
        <v>2528.5645465280454</v>
      </c>
      <c r="AS646" s="6">
        <v>1546.0929733630157</v>
      </c>
      <c r="AT646" s="6">
        <v>1601.1418779438563</v>
      </c>
      <c r="AU646" s="6">
        <v>1680.7164604881698</v>
      </c>
      <c r="AV646" s="6">
        <v>7356.5158583230877</v>
      </c>
      <c r="AW646" s="6">
        <v>1468.6172184070565</v>
      </c>
      <c r="AX646" s="27">
        <v>3.8875336767123283</v>
      </c>
      <c r="AY646" s="27">
        <v>4.1478462671232874</v>
      </c>
      <c r="AZ646">
        <v>216</v>
      </c>
      <c r="BA646" s="9">
        <v>8</v>
      </c>
      <c r="BB646" s="4">
        <v>98</v>
      </c>
      <c r="BC646" s="9">
        <v>9</v>
      </c>
      <c r="BD646" s="9">
        <v>6</v>
      </c>
      <c r="BE646" s="4">
        <v>118</v>
      </c>
      <c r="BF646" s="9">
        <v>9</v>
      </c>
      <c r="BG646" s="9">
        <v>14</v>
      </c>
      <c r="BH646" s="24">
        <v>765.2826925665978</v>
      </c>
      <c r="BI646" s="24">
        <v>444.33554841444152</v>
      </c>
      <c r="BJ646" s="9">
        <v>14</v>
      </c>
      <c r="BK646" s="30">
        <v>35.356905260273976</v>
      </c>
      <c r="BL646" s="15">
        <v>4.5195373128767118</v>
      </c>
      <c r="BM646" s="15">
        <v>6493.2912213561176</v>
      </c>
      <c r="BN646" s="36">
        <v>109</v>
      </c>
      <c r="BO646" s="9">
        <v>0</v>
      </c>
      <c r="BP646" s="20">
        <v>1.3591155510944457</v>
      </c>
      <c r="BQ646" s="20">
        <v>80.96452363972611</v>
      </c>
    </row>
    <row r="647" spans="1:69" x14ac:dyDescent="0.25">
      <c r="A647" s="43">
        <v>40537</v>
      </c>
      <c r="B647" s="17">
        <v>2010</v>
      </c>
      <c r="C647" s="4">
        <v>12</v>
      </c>
      <c r="D647" s="4">
        <v>7</v>
      </c>
      <c r="E647" s="5">
        <v>0.67</v>
      </c>
      <c r="F647" s="5">
        <v>0.94444444444444442</v>
      </c>
      <c r="G647" s="10">
        <v>0.39999999999999897</v>
      </c>
      <c r="H647" s="17">
        <v>159</v>
      </c>
      <c r="I647" s="9">
        <v>268</v>
      </c>
      <c r="J647" s="14">
        <v>1.6855345911949686</v>
      </c>
      <c r="K647" s="5">
        <v>0.5955555555555555</v>
      </c>
      <c r="L647" s="21">
        <v>99.366264486373154</v>
      </c>
      <c r="M647" s="9">
        <v>45</v>
      </c>
      <c r="N647" s="9">
        <v>61</v>
      </c>
      <c r="O647" s="9">
        <v>23</v>
      </c>
      <c r="P647" s="9">
        <v>69</v>
      </c>
      <c r="Q647" s="20">
        <v>34.452138264150939</v>
      </c>
      <c r="R647" s="20">
        <v>47.737532159999994</v>
      </c>
      <c r="S647" s="20">
        <v>18.765141871304348</v>
      </c>
      <c r="T647" s="6">
        <v>15799.236053333332</v>
      </c>
      <c r="U647" s="6">
        <v>1604.2890933333333</v>
      </c>
      <c r="V647" s="6">
        <v>2758.5654220799997</v>
      </c>
      <c r="W647" s="6">
        <v>2673.6967295999998</v>
      </c>
      <c r="X647" s="6">
        <v>1406.0238796800002</v>
      </c>
      <c r="Y647" s="6">
        <v>10565.239115306667</v>
      </c>
      <c r="Z647" s="6">
        <v>3651.9266559999996</v>
      </c>
      <c r="AA647" s="6">
        <v>1097.9632396799998</v>
      </c>
      <c r="AB647" s="6">
        <v>1294.7947891199999</v>
      </c>
      <c r="AC647" s="6">
        <v>1585.1208800964387</v>
      </c>
      <c r="AD647" s="6">
        <v>927.33432323796717</v>
      </c>
      <c r="AE647" s="6">
        <v>511.2861594917639</v>
      </c>
      <c r="AF647" s="6">
        <v>3020.9433219738298</v>
      </c>
      <c r="AG647" s="6">
        <v>473.74381439999991</v>
      </c>
      <c r="AH647" s="6">
        <v>1756.6117888000001</v>
      </c>
      <c r="AI647" s="6">
        <v>3104.8218080000001</v>
      </c>
      <c r="AJ647" s="6">
        <v>1244.2472447999999</v>
      </c>
      <c r="AK647" s="6">
        <v>1676.8186391682038</v>
      </c>
      <c r="AL647" s="6">
        <v>1053.1504202371084</v>
      </c>
      <c r="AM647" s="6">
        <v>527.32389223556083</v>
      </c>
      <c r="AN647" s="6">
        <v>3322.1317043591271</v>
      </c>
      <c r="AO647" s="6">
        <v>30027.634487466668</v>
      </c>
      <c r="AP647" s="6">
        <v>13119.32034582704</v>
      </c>
      <c r="AQ647" s="6">
        <v>16908.314141639625</v>
      </c>
      <c r="AR647" s="6">
        <v>2644.6243781379253</v>
      </c>
      <c r="AS647" s="6">
        <v>1942.8925051122897</v>
      </c>
      <c r="AT647" s="6">
        <v>1859.4670872928984</v>
      </c>
      <c r="AU647" s="6">
        <v>1979.810362475821</v>
      </c>
      <c r="AV647" s="6">
        <v>8426.7943330189337</v>
      </c>
      <c r="AW647" s="6">
        <v>8481.5198086206947</v>
      </c>
      <c r="AX647" s="27">
        <v>3.9901367999999993</v>
      </c>
      <c r="AY647" s="27">
        <v>4.3212849999999996</v>
      </c>
      <c r="AZ647">
        <v>357</v>
      </c>
      <c r="BA647" s="9">
        <v>14</v>
      </c>
      <c r="BB647" s="4">
        <v>159</v>
      </c>
      <c r="BC647" s="9">
        <v>15</v>
      </c>
      <c r="BD647" s="9">
        <v>10</v>
      </c>
      <c r="BE647" s="4">
        <v>198</v>
      </c>
      <c r="BF647" s="9">
        <v>14</v>
      </c>
      <c r="BG647" s="9">
        <v>22</v>
      </c>
      <c r="BH647" s="24">
        <v>1075.2022061886792</v>
      </c>
      <c r="BI647" s="24">
        <v>549.7711568774854</v>
      </c>
      <c r="BJ647" s="9">
        <v>19</v>
      </c>
      <c r="BK647" s="30">
        <v>35.773920000000004</v>
      </c>
      <c r="BL647" s="15">
        <v>4.1607763199999992</v>
      </c>
      <c r="BM647" s="15">
        <v>6769.8809755854163</v>
      </c>
      <c r="BN647" s="36">
        <v>110</v>
      </c>
      <c r="BO647" s="9">
        <v>0</v>
      </c>
      <c r="BP647" s="20">
        <v>2.4975792340540375</v>
      </c>
      <c r="BQ647" s="20">
        <v>153.71194674217841</v>
      </c>
    </row>
    <row r="648" spans="1:69" x14ac:dyDescent="0.25">
      <c r="A648" s="43">
        <v>40536</v>
      </c>
      <c r="B648" s="17">
        <v>2010</v>
      </c>
      <c r="C648" s="4">
        <v>12</v>
      </c>
      <c r="D648" s="4">
        <v>6</v>
      </c>
      <c r="E648" s="5">
        <v>0.67</v>
      </c>
      <c r="F648" s="5">
        <v>1</v>
      </c>
      <c r="G648" s="10">
        <v>0.39726027397260172</v>
      </c>
      <c r="H648" s="17">
        <v>175</v>
      </c>
      <c r="I648" s="9">
        <v>268</v>
      </c>
      <c r="J648" s="14">
        <v>1.5314285714285714</v>
      </c>
      <c r="K648" s="5">
        <v>0.5955555555555555</v>
      </c>
      <c r="L648" s="21">
        <v>97.071945393346368</v>
      </c>
      <c r="M648" s="9">
        <v>48</v>
      </c>
      <c r="N648" s="9">
        <v>59</v>
      </c>
      <c r="O648" s="9">
        <v>23</v>
      </c>
      <c r="P648" s="9">
        <v>74</v>
      </c>
      <c r="Q648" s="20">
        <v>34.268964772756362</v>
      </c>
      <c r="R648" s="20">
        <v>48.663507550684926</v>
      </c>
      <c r="S648" s="20">
        <v>16.414546394372451</v>
      </c>
      <c r="T648" s="6">
        <v>16987.590443835616</v>
      </c>
      <c r="U648" s="6">
        <v>1723.3033287671233</v>
      </c>
      <c r="V648" s="6">
        <v>2834.5124057424659</v>
      </c>
      <c r="W648" s="6">
        <v>2582.5000714520547</v>
      </c>
      <c r="X648" s="6">
        <v>1458.4692869260273</v>
      </c>
      <c r="Y648" s="6">
        <v>11835.412008482193</v>
      </c>
      <c r="Z648" s="6">
        <v>3666.7792306849306</v>
      </c>
      <c r="AA648" s="6">
        <v>1119.2606736657533</v>
      </c>
      <c r="AB648" s="6">
        <v>1214.6764331835614</v>
      </c>
      <c r="AC648" s="6">
        <v>1764.7172796137397</v>
      </c>
      <c r="AD648" s="6">
        <v>945.45152792843714</v>
      </c>
      <c r="AE648" s="6">
        <v>516.50122211199835</v>
      </c>
      <c r="AF648" s="6">
        <v>2774.0463078800708</v>
      </c>
      <c r="AG648" s="6">
        <v>467.99104241095893</v>
      </c>
      <c r="AH648" s="6">
        <v>1761.6760460273968</v>
      </c>
      <c r="AI648" s="6">
        <v>3081.0593934246572</v>
      </c>
      <c r="AJ648" s="6">
        <v>1250.6472433972601</v>
      </c>
      <c r="AK648" s="6">
        <v>1828.4164138604506</v>
      </c>
      <c r="AL648" s="6">
        <v>1062.0488184175233</v>
      </c>
      <c r="AM648" s="6">
        <v>536.52315043165129</v>
      </c>
      <c r="AN648" s="6">
        <v>3134.3853425506486</v>
      </c>
      <c r="AO648" s="6">
        <v>31272.983835397259</v>
      </c>
      <c r="AP648" s="6">
        <v>13529.140176484347</v>
      </c>
      <c r="AQ648" s="6">
        <v>17743.843658912912</v>
      </c>
      <c r="AR648" s="6">
        <v>2674.8070803545497</v>
      </c>
      <c r="AS648" s="6">
        <v>2025.4123811097636</v>
      </c>
      <c r="AT648" s="6">
        <v>1900.9356287313585</v>
      </c>
      <c r="AU648" s="6">
        <v>2013.2017605779392</v>
      </c>
      <c r="AV648" s="6">
        <v>8614.3568507736109</v>
      </c>
      <c r="AW648" s="6">
        <v>9129.4868081393015</v>
      </c>
      <c r="AX648" s="27">
        <v>4.0610219178082181</v>
      </c>
      <c r="AY648" s="27">
        <v>4.4729866438356165</v>
      </c>
      <c r="AZ648">
        <v>379</v>
      </c>
      <c r="BA648" s="9">
        <v>15</v>
      </c>
      <c r="BB648" s="4">
        <v>175</v>
      </c>
      <c r="BC648" s="9">
        <v>14</v>
      </c>
      <c r="BD648" s="9">
        <v>11</v>
      </c>
      <c r="BE648" s="4">
        <v>204</v>
      </c>
      <c r="BF648" s="9">
        <v>15</v>
      </c>
      <c r="BG648" s="9">
        <v>27</v>
      </c>
      <c r="BH648" s="24">
        <v>982.21168058864976</v>
      </c>
      <c r="BI648" s="24">
        <v>664.31441786997721</v>
      </c>
      <c r="BJ648" s="9">
        <v>22</v>
      </c>
      <c r="BK648" s="30">
        <v>35.46858910958904</v>
      </c>
      <c r="BL648" s="15">
        <v>4.3939471068493141</v>
      </c>
      <c r="BM648" s="15">
        <v>6729.8460820816554</v>
      </c>
      <c r="BN648" s="36">
        <v>110</v>
      </c>
      <c r="BO648" s="9">
        <v>0</v>
      </c>
      <c r="BP648" s="20">
        <v>2.6365898183253011</v>
      </c>
      <c r="BQ648" s="20">
        <v>161.30766962648102</v>
      </c>
    </row>
    <row r="649" spans="1:69" x14ac:dyDescent="0.25">
      <c r="A649" s="43">
        <v>40535</v>
      </c>
      <c r="B649" s="17">
        <v>2010</v>
      </c>
      <c r="C649" s="4">
        <v>12</v>
      </c>
      <c r="D649" s="4">
        <v>5</v>
      </c>
      <c r="E649" s="5">
        <v>0.67</v>
      </c>
      <c r="F649" s="5">
        <v>0.79999999999999993</v>
      </c>
      <c r="G649" s="10">
        <v>0.39452054794520447</v>
      </c>
      <c r="H649" s="17">
        <v>129</v>
      </c>
      <c r="I649" s="9">
        <v>225</v>
      </c>
      <c r="J649" s="14">
        <v>1.7441860465116279</v>
      </c>
      <c r="K649" s="5">
        <v>0.5</v>
      </c>
      <c r="L649" s="21">
        <v>103.62552101433577</v>
      </c>
      <c r="M649" s="9">
        <v>39</v>
      </c>
      <c r="N649" s="9">
        <v>49</v>
      </c>
      <c r="O649" s="9">
        <v>21</v>
      </c>
      <c r="P649" s="9">
        <v>58</v>
      </c>
      <c r="Q649" s="20">
        <v>34.83320211706102</v>
      </c>
      <c r="R649" s="20">
        <v>44.606563679060663</v>
      </c>
      <c r="S649" s="20">
        <v>18.358333767123288</v>
      </c>
      <c r="T649" s="6">
        <v>13367.692210849315</v>
      </c>
      <c r="U649" s="6">
        <v>1354.2989527671232</v>
      </c>
      <c r="V649" s="6">
        <v>2233.1164668913971</v>
      </c>
      <c r="W649" s="6">
        <v>2728.2045012164381</v>
      </c>
      <c r="X649" s="6">
        <v>1151.797707285041</v>
      </c>
      <c r="Y649" s="6">
        <v>8608.872488223562</v>
      </c>
      <c r="Z649" s="6">
        <v>3065.3217863013697</v>
      </c>
      <c r="AA649" s="6">
        <v>936.73783726027398</v>
      </c>
      <c r="AB649" s="6">
        <v>1064.7833584931507</v>
      </c>
      <c r="AC649" s="6">
        <v>1430.1374924188731</v>
      </c>
      <c r="AD649" s="6">
        <v>997.94666766204978</v>
      </c>
      <c r="AE649" s="6">
        <v>413.21006302332103</v>
      </c>
      <c r="AF649" s="6">
        <v>2225.548758950551</v>
      </c>
      <c r="AG649" s="6">
        <v>392.91373479452051</v>
      </c>
      <c r="AH649" s="6">
        <v>1484.7271101369861</v>
      </c>
      <c r="AI649" s="6">
        <v>2539.4292</v>
      </c>
      <c r="AJ649" s="6">
        <v>1058.6467726027395</v>
      </c>
      <c r="AK649" s="6">
        <v>1465.6476501925404</v>
      </c>
      <c r="AL649" s="6">
        <v>968.02598223626012</v>
      </c>
      <c r="AM649" s="6">
        <v>431.41121299424509</v>
      </c>
      <c r="AN649" s="6">
        <v>2610.6319721112004</v>
      </c>
      <c r="AO649" s="6">
        <v>25264.550963205475</v>
      </c>
      <c r="AP649" s="6">
        <v>11819.497743920168</v>
      </c>
      <c r="AQ649" s="6">
        <v>13445.053219285313</v>
      </c>
      <c r="AR649" s="6">
        <v>2594.9497437555274</v>
      </c>
      <c r="AS649" s="6">
        <v>1735.3178759693703</v>
      </c>
      <c r="AT649" s="6">
        <v>1739.6607948933549</v>
      </c>
      <c r="AU649" s="6">
        <v>1840.6619953530585</v>
      </c>
      <c r="AV649" s="6">
        <v>7910.5904099713116</v>
      </c>
      <c r="AW649" s="6">
        <v>5534.4628093139945</v>
      </c>
      <c r="AX649" s="27">
        <v>3.8149680328767119</v>
      </c>
      <c r="AY649" s="27">
        <v>4.1991113972602738</v>
      </c>
      <c r="AZ649">
        <v>296</v>
      </c>
      <c r="BA649" s="9">
        <v>11</v>
      </c>
      <c r="BB649" s="4">
        <v>129</v>
      </c>
      <c r="BC649" s="9">
        <v>11</v>
      </c>
      <c r="BD649" s="9">
        <v>8</v>
      </c>
      <c r="BE649" s="4">
        <v>167</v>
      </c>
      <c r="BF649" s="9">
        <v>13</v>
      </c>
      <c r="BG649" s="9">
        <v>20</v>
      </c>
      <c r="BH649" s="24">
        <v>900.38182040670267</v>
      </c>
      <c r="BI649" s="24">
        <v>561.45334947568881</v>
      </c>
      <c r="BJ649" s="9">
        <v>15</v>
      </c>
      <c r="BK649" s="30">
        <v>33.374059178082192</v>
      </c>
      <c r="BL649" s="15">
        <v>4.2339501150684926</v>
      </c>
      <c r="BM649" s="15">
        <v>6770.1369461191698</v>
      </c>
      <c r="BN649" s="36">
        <v>110</v>
      </c>
      <c r="BO649" s="9">
        <v>1</v>
      </c>
      <c r="BP649" s="20">
        <v>1.9859351924915478</v>
      </c>
      <c r="BQ649" s="20">
        <v>122.22775653895739</v>
      </c>
    </row>
    <row r="650" spans="1:69" x14ac:dyDescent="0.25">
      <c r="A650" s="43">
        <v>40534</v>
      </c>
      <c r="B650" s="17">
        <v>2010</v>
      </c>
      <c r="C650" s="4">
        <v>12</v>
      </c>
      <c r="D650" s="4">
        <v>4</v>
      </c>
      <c r="E650" s="5">
        <v>0.67</v>
      </c>
      <c r="F650" s="5">
        <v>0.73333333333333339</v>
      </c>
      <c r="G650" s="10">
        <v>0.39178082191780722</v>
      </c>
      <c r="H650" s="17">
        <v>120</v>
      </c>
      <c r="I650" s="9">
        <v>197</v>
      </c>
      <c r="J650" s="14">
        <v>1.6416666666666666</v>
      </c>
      <c r="K650" s="5">
        <v>0.43777777777777777</v>
      </c>
      <c r="L650" s="21">
        <v>98.427420164383577</v>
      </c>
      <c r="M650" s="9">
        <v>33</v>
      </c>
      <c r="N650" s="9">
        <v>44</v>
      </c>
      <c r="O650" s="9">
        <v>18</v>
      </c>
      <c r="P650" s="9">
        <v>51</v>
      </c>
      <c r="Q650" s="20">
        <v>37.179845818181818</v>
      </c>
      <c r="R650" s="20">
        <v>45.329762608219177</v>
      </c>
      <c r="S650" s="20">
        <v>17.82777244931507</v>
      </c>
      <c r="T650" s="6">
        <v>11811.290419726029</v>
      </c>
      <c r="U650" s="6">
        <v>1320.7258878904111</v>
      </c>
      <c r="V650" s="6">
        <v>2205.5346270404389</v>
      </c>
      <c r="W650" s="6">
        <v>2670.8528866191782</v>
      </c>
      <c r="X650" s="6">
        <v>1019.8673540699181</v>
      </c>
      <c r="Y650" s="6">
        <v>7235.7614398869027</v>
      </c>
      <c r="Z650" s="6">
        <v>2862.8481280000001</v>
      </c>
      <c r="AA650" s="6">
        <v>815.93572694794523</v>
      </c>
      <c r="AB650" s="6">
        <v>909.21639491506858</v>
      </c>
      <c r="AC650" s="6">
        <v>1307.1277883533576</v>
      </c>
      <c r="AD650" s="6">
        <v>973.08817247698903</v>
      </c>
      <c r="AE650" s="6">
        <v>373.73893771739756</v>
      </c>
      <c r="AF650" s="6">
        <v>1934.0453513152697</v>
      </c>
      <c r="AG650" s="6">
        <v>346.49974104657537</v>
      </c>
      <c r="AH650" s="6">
        <v>1256.4844370410958</v>
      </c>
      <c r="AI650" s="6">
        <v>2242.9300770136979</v>
      </c>
      <c r="AJ650" s="6">
        <v>974.82499857534242</v>
      </c>
      <c r="AK650" s="6">
        <v>1312.6948457738179</v>
      </c>
      <c r="AL650" s="6">
        <v>973.88554361696652</v>
      </c>
      <c r="AM650" s="6">
        <v>393.06734020047855</v>
      </c>
      <c r="AN650" s="6">
        <v>2141.0915240854488</v>
      </c>
      <c r="AO650" s="6">
        <v>22540.755811156167</v>
      </c>
      <c r="AP650" s="6">
        <v>11229.857495868542</v>
      </c>
      <c r="AQ650" s="6">
        <v>11310.898315287621</v>
      </c>
      <c r="AR650" s="6">
        <v>2589.1127655621403</v>
      </c>
      <c r="AS650" s="6">
        <v>1719.1826704087393</v>
      </c>
      <c r="AT650" s="6">
        <v>1691.7005326289172</v>
      </c>
      <c r="AU650" s="6">
        <v>1797.5902115779488</v>
      </c>
      <c r="AV650" s="6">
        <v>7797.5861801777464</v>
      </c>
      <c r="AW650" s="6">
        <v>3513.312135109878</v>
      </c>
      <c r="AX650" s="27">
        <v>4.0284568109589038</v>
      </c>
      <c r="AY650" s="27">
        <v>4.450669349315068</v>
      </c>
      <c r="AZ650">
        <v>266</v>
      </c>
      <c r="BA650" s="9">
        <v>10</v>
      </c>
      <c r="BB650" s="4">
        <v>120</v>
      </c>
      <c r="BC650" s="9">
        <v>9</v>
      </c>
      <c r="BD650" s="9">
        <v>7</v>
      </c>
      <c r="BE650" s="4">
        <v>146</v>
      </c>
      <c r="BF650" s="9">
        <v>9</v>
      </c>
      <c r="BG650" s="9">
        <v>17</v>
      </c>
      <c r="BH650" s="24">
        <v>786.16731569727142</v>
      </c>
      <c r="BI650" s="24">
        <v>472.62210522083109</v>
      </c>
      <c r="BJ650" s="9">
        <v>16</v>
      </c>
      <c r="BK650" s="30">
        <v>34.238318013698631</v>
      </c>
      <c r="BL650" s="15">
        <v>4.4282212876712324</v>
      </c>
      <c r="BM650" s="15">
        <v>6689.1168151628463</v>
      </c>
      <c r="BN650" s="36">
        <v>110</v>
      </c>
      <c r="BO650" s="9">
        <v>0</v>
      </c>
      <c r="BP650" s="20">
        <v>1.6909404676037576</v>
      </c>
      <c r="BQ650" s="20">
        <v>102.82634832079655</v>
      </c>
    </row>
    <row r="651" spans="1:69" x14ac:dyDescent="0.25">
      <c r="A651" s="43">
        <v>40533</v>
      </c>
      <c r="B651" s="17">
        <v>2010</v>
      </c>
      <c r="C651" s="4">
        <v>12</v>
      </c>
      <c r="D651" s="4">
        <v>3</v>
      </c>
      <c r="E651" s="5">
        <v>0.67</v>
      </c>
      <c r="F651" s="5">
        <v>0.55555555555555558</v>
      </c>
      <c r="G651" s="10">
        <v>0.38904109589040997</v>
      </c>
      <c r="H651" s="17">
        <v>89</v>
      </c>
      <c r="I651" s="9">
        <v>143</v>
      </c>
      <c r="J651" s="14">
        <v>1.6067415730337078</v>
      </c>
      <c r="K651" s="5">
        <v>0.31777777777777777</v>
      </c>
      <c r="L651" s="21">
        <v>98.398099553640151</v>
      </c>
      <c r="M651" s="9">
        <v>25</v>
      </c>
      <c r="N651" s="9">
        <v>31</v>
      </c>
      <c r="O651" s="9">
        <v>12</v>
      </c>
      <c r="P651" s="9">
        <v>38</v>
      </c>
      <c r="Q651" s="20">
        <v>35.253445232876707</v>
      </c>
      <c r="R651" s="20">
        <v>50.854274704109571</v>
      </c>
      <c r="S651" s="20">
        <v>16.822480108464305</v>
      </c>
      <c r="T651" s="6">
        <v>8757.4308602739729</v>
      </c>
      <c r="U651" s="6">
        <v>1000.4154867579909</v>
      </c>
      <c r="V651" s="6">
        <v>1579.6866531945209</v>
      </c>
      <c r="W651" s="6">
        <v>2655.1541865205472</v>
      </c>
      <c r="X651" s="6">
        <v>821.53512986301371</v>
      </c>
      <c r="Y651" s="6">
        <v>4701.4703774538821</v>
      </c>
      <c r="Z651" s="6">
        <v>1974.1929330410956</v>
      </c>
      <c r="AA651" s="6">
        <v>610.25129644931485</v>
      </c>
      <c r="AB651" s="6">
        <v>639.25424412164364</v>
      </c>
      <c r="AC651" s="6">
        <v>949.18241439593942</v>
      </c>
      <c r="AD651" s="6">
        <v>927.22302470433033</v>
      </c>
      <c r="AE651" s="6">
        <v>299.31291403204648</v>
      </c>
      <c r="AF651" s="6">
        <v>1047.9801204797377</v>
      </c>
      <c r="AG651" s="6">
        <v>243.83507641643834</v>
      </c>
      <c r="AH651" s="6">
        <v>953.65795769863018</v>
      </c>
      <c r="AI651" s="6">
        <v>1620.1767264657537</v>
      </c>
      <c r="AJ651" s="6">
        <v>706.84065350136973</v>
      </c>
      <c r="AK651" s="6">
        <v>1003.593146500347</v>
      </c>
      <c r="AL651" s="6">
        <v>979.74191311154573</v>
      </c>
      <c r="AM651" s="6">
        <v>290.50699808571818</v>
      </c>
      <c r="AN651" s="6">
        <v>1250.6683563845811</v>
      </c>
      <c r="AO651" s="6">
        <v>16506.055234726209</v>
      </c>
      <c r="AP651" s="6">
        <v>9505.9363804080094</v>
      </c>
      <c r="AQ651" s="6">
        <v>7000.1188543182006</v>
      </c>
      <c r="AR651" s="6">
        <v>2501.4193688181622</v>
      </c>
      <c r="AS651" s="6">
        <v>1440.402967755304</v>
      </c>
      <c r="AT651" s="6">
        <v>1566.8605086798173</v>
      </c>
      <c r="AU651" s="6">
        <v>1646.4080424830222</v>
      </c>
      <c r="AV651" s="6">
        <v>7155.0908877363054</v>
      </c>
      <c r="AW651" s="6">
        <v>-154.97203341810564</v>
      </c>
      <c r="AX651" s="27">
        <v>4.0597076712328759</v>
      </c>
      <c r="AY651" s="27">
        <v>4.4851020410958888</v>
      </c>
      <c r="AZ651">
        <v>195</v>
      </c>
      <c r="BA651" s="9">
        <v>7</v>
      </c>
      <c r="BB651" s="4">
        <v>89</v>
      </c>
      <c r="BC651" s="9">
        <v>8</v>
      </c>
      <c r="BD651" s="9">
        <v>6</v>
      </c>
      <c r="BE651" s="4">
        <v>106</v>
      </c>
      <c r="BF651" s="9">
        <v>8</v>
      </c>
      <c r="BG651" s="9">
        <v>12</v>
      </c>
      <c r="BH651" s="24">
        <v>795.38498397857461</v>
      </c>
      <c r="BI651" s="24">
        <v>410.51289681741821</v>
      </c>
      <c r="BJ651" s="9">
        <v>10</v>
      </c>
      <c r="BK651" s="30">
        <v>35.309269972602742</v>
      </c>
      <c r="BL651" s="15">
        <v>4.1775120613698622</v>
      </c>
      <c r="BM651" s="15">
        <v>6563.2546193909529</v>
      </c>
      <c r="BN651" s="36">
        <v>110</v>
      </c>
      <c r="BO651" s="9">
        <v>0</v>
      </c>
      <c r="BP651" s="20">
        <v>1.0665621342247709</v>
      </c>
      <c r="BQ651" s="20">
        <v>63.637444130165463</v>
      </c>
    </row>
    <row r="652" spans="1:69" x14ac:dyDescent="0.25">
      <c r="A652" s="43">
        <v>40532</v>
      </c>
      <c r="B652" s="17">
        <v>2010</v>
      </c>
      <c r="C652" s="4">
        <v>12</v>
      </c>
      <c r="D652" s="4">
        <v>2</v>
      </c>
      <c r="E652" s="5">
        <v>0.67</v>
      </c>
      <c r="F652" s="5">
        <v>0.55555555555555558</v>
      </c>
      <c r="G652" s="10">
        <v>0.38630136986301272</v>
      </c>
      <c r="H652" s="17">
        <v>89</v>
      </c>
      <c r="I652" s="9">
        <v>141</v>
      </c>
      <c r="J652" s="14">
        <v>1.5842696629213484</v>
      </c>
      <c r="K652" s="5">
        <v>0.31333333333333335</v>
      </c>
      <c r="L652" s="21">
        <v>99.202407552203567</v>
      </c>
      <c r="M652" s="9">
        <v>24</v>
      </c>
      <c r="N652" s="9">
        <v>30</v>
      </c>
      <c r="O652" s="9">
        <v>12</v>
      </c>
      <c r="P652" s="9">
        <v>39</v>
      </c>
      <c r="Q652" s="20">
        <v>36.192403652968032</v>
      </c>
      <c r="R652" s="20">
        <v>47.32200526684931</v>
      </c>
      <c r="S652" s="20">
        <v>16.109590694035827</v>
      </c>
      <c r="T652" s="6">
        <v>8829.0142721461179</v>
      </c>
      <c r="U652" s="6">
        <v>947.01165296803651</v>
      </c>
      <c r="V652" s="6">
        <v>1642.1601229150688</v>
      </c>
      <c r="W652" s="6">
        <v>2506.7026983452056</v>
      </c>
      <c r="X652" s="6">
        <v>763.84409003835628</v>
      </c>
      <c r="Y652" s="6">
        <v>4863.3190138155232</v>
      </c>
      <c r="Z652" s="6">
        <v>1954.3897972602738</v>
      </c>
      <c r="AA652" s="6">
        <v>567.86406320219169</v>
      </c>
      <c r="AB652" s="6">
        <v>628.27403706739722</v>
      </c>
      <c r="AC652" s="6">
        <v>1019.6708710983596</v>
      </c>
      <c r="AD652" s="6">
        <v>994.0372845250555</v>
      </c>
      <c r="AE652" s="6">
        <v>282.26592829541522</v>
      </c>
      <c r="AF652" s="6">
        <v>854.55381361103241</v>
      </c>
      <c r="AG652" s="6">
        <v>243.97088227397259</v>
      </c>
      <c r="AH652" s="6">
        <v>874.51791675616425</v>
      </c>
      <c r="AI652" s="6">
        <v>1530.5226781643835</v>
      </c>
      <c r="AJ652" s="6">
        <v>663.89118036164382</v>
      </c>
      <c r="AK652" s="6">
        <v>1058.3841462645012</v>
      </c>
      <c r="AL652" s="6">
        <v>991.70415119966697</v>
      </c>
      <c r="AM652" s="6">
        <v>317.50262458001941</v>
      </c>
      <c r="AN652" s="6">
        <v>945.31173551197605</v>
      </c>
      <c r="AO652" s="6">
        <v>16239.456480200181</v>
      </c>
      <c r="AP652" s="6">
        <v>9576.2719172616489</v>
      </c>
      <c r="AQ652" s="6">
        <v>6663.1845629385316</v>
      </c>
      <c r="AR652" s="6">
        <v>2502.6843083259068</v>
      </c>
      <c r="AS652" s="6">
        <v>1454.1731667388799</v>
      </c>
      <c r="AT652" s="6">
        <v>1569.0981063752756</v>
      </c>
      <c r="AU652" s="6">
        <v>1670.5627538715842</v>
      </c>
      <c r="AV652" s="6">
        <v>7196.5183353116472</v>
      </c>
      <c r="AW652" s="6">
        <v>-533.33377237311561</v>
      </c>
      <c r="AX652" s="27">
        <v>3.991945117808219</v>
      </c>
      <c r="AY652" s="27">
        <v>4.4109918356164375</v>
      </c>
      <c r="AZ652">
        <v>194</v>
      </c>
      <c r="BA652" s="9">
        <v>7</v>
      </c>
      <c r="BB652" s="4">
        <v>89</v>
      </c>
      <c r="BC652" s="9">
        <v>7</v>
      </c>
      <c r="BD652" s="9">
        <v>5</v>
      </c>
      <c r="BE652" s="4">
        <v>105</v>
      </c>
      <c r="BF652" s="9">
        <v>7</v>
      </c>
      <c r="BG652" s="9">
        <v>13</v>
      </c>
      <c r="BH652" s="24">
        <v>662.38744871442213</v>
      </c>
      <c r="BI652" s="24">
        <v>437.32839693692006</v>
      </c>
      <c r="BJ652" s="9">
        <v>11</v>
      </c>
      <c r="BK652" s="30">
        <v>34.659546753424657</v>
      </c>
      <c r="BL652" s="15">
        <v>4.4149716799999998</v>
      </c>
      <c r="BM652" s="15">
        <v>6494.5915807306537</v>
      </c>
      <c r="BN652" s="36">
        <v>110</v>
      </c>
      <c r="BO652" s="9">
        <v>0</v>
      </c>
      <c r="BP652" s="20">
        <v>1.0259589814251122</v>
      </c>
      <c r="BQ652" s="20">
        <v>60.574405117623016</v>
      </c>
    </row>
    <row r="653" spans="1:69" x14ac:dyDescent="0.25">
      <c r="A653" s="43">
        <v>40531</v>
      </c>
      <c r="B653" s="17">
        <v>2010</v>
      </c>
      <c r="C653" s="4">
        <v>12</v>
      </c>
      <c r="D653" s="4">
        <v>1</v>
      </c>
      <c r="E653" s="5">
        <v>0.67</v>
      </c>
      <c r="F653" s="5">
        <v>0.60000000000000009</v>
      </c>
      <c r="G653" s="10">
        <v>0.38356164383561547</v>
      </c>
      <c r="H653" s="17">
        <v>97</v>
      </c>
      <c r="I653" s="9">
        <v>156</v>
      </c>
      <c r="J653" s="14">
        <v>1.6082474226804124</v>
      </c>
      <c r="K653" s="5">
        <v>0.34666666666666668</v>
      </c>
      <c r="L653" s="21">
        <v>101.81573504307303</v>
      </c>
      <c r="M653" s="9">
        <v>29</v>
      </c>
      <c r="N653" s="9">
        <v>33</v>
      </c>
      <c r="O653" s="9">
        <v>13</v>
      </c>
      <c r="P653" s="9">
        <v>40</v>
      </c>
      <c r="Q653" s="20">
        <v>36.982309924878479</v>
      </c>
      <c r="R653" s="20">
        <v>51.804153468493148</v>
      </c>
      <c r="S653" s="20">
        <v>18.230172415890408</v>
      </c>
      <c r="T653" s="6">
        <v>9876.1262991780841</v>
      </c>
      <c r="U653" s="6">
        <v>1102.5285041095892</v>
      </c>
      <c r="V653" s="6">
        <v>1700.988350912877</v>
      </c>
      <c r="W653" s="6">
        <v>2602.9361095890413</v>
      </c>
      <c r="X653" s="6">
        <v>906.34137763068509</v>
      </c>
      <c r="Y653" s="6">
        <v>5768.388965155068</v>
      </c>
      <c r="Z653" s="6">
        <v>2292.9032153424655</v>
      </c>
      <c r="AA653" s="6">
        <v>673.4539950904109</v>
      </c>
      <c r="AB653" s="6">
        <v>729.20689663561632</v>
      </c>
      <c r="AC653" s="6">
        <v>1074.8586278806611</v>
      </c>
      <c r="AD653" s="6">
        <v>968.22628083793745</v>
      </c>
      <c r="AE653" s="6">
        <v>321.68438085158829</v>
      </c>
      <c r="AF653" s="6">
        <v>1330.7948174983062</v>
      </c>
      <c r="AG653" s="6">
        <v>291.7510461369863</v>
      </c>
      <c r="AH653" s="6">
        <v>1055.3334180821919</v>
      </c>
      <c r="AI653" s="6">
        <v>1641.6205676712327</v>
      </c>
      <c r="AJ653" s="6">
        <v>741.2812273972603</v>
      </c>
      <c r="AK653" s="6">
        <v>1111.2668266149487</v>
      </c>
      <c r="AL653" s="6">
        <v>1014.8570238326437</v>
      </c>
      <c r="AM653" s="6">
        <v>326.86203703579446</v>
      </c>
      <c r="AN653" s="6">
        <v>1277.0003718042849</v>
      </c>
      <c r="AO653" s="6">
        <v>18404.205169643836</v>
      </c>
      <c r="AP653" s="6">
        <v>10028.021015186177</v>
      </c>
      <c r="AQ653" s="6">
        <v>8376.1841544576582</v>
      </c>
      <c r="AR653" s="6">
        <v>2537.6664903507435</v>
      </c>
      <c r="AS653" s="6">
        <v>1471.3762223536096</v>
      </c>
      <c r="AT653" s="6">
        <v>1623.3225207929538</v>
      </c>
      <c r="AU653" s="6">
        <v>1683.8101964115353</v>
      </c>
      <c r="AV653" s="6">
        <v>7316.1754299088425</v>
      </c>
      <c r="AW653" s="6">
        <v>1060.0087245488157</v>
      </c>
      <c r="AX653" s="27">
        <v>3.8885585753424659</v>
      </c>
      <c r="AY653" s="27">
        <v>4.1241712328767113</v>
      </c>
      <c r="AZ653">
        <v>212</v>
      </c>
      <c r="BA653" s="9">
        <v>8</v>
      </c>
      <c r="BB653" s="4">
        <v>97</v>
      </c>
      <c r="BC653" s="9">
        <v>8</v>
      </c>
      <c r="BD653" s="9">
        <v>5</v>
      </c>
      <c r="BE653" s="4">
        <v>115</v>
      </c>
      <c r="BF653" s="9">
        <v>8</v>
      </c>
      <c r="BG653" s="9">
        <v>12</v>
      </c>
      <c r="BH653" s="24">
        <v>698.28305047137985</v>
      </c>
      <c r="BI653" s="24">
        <v>411.26422427307597</v>
      </c>
      <c r="BJ653" s="9">
        <v>12</v>
      </c>
      <c r="BK653" s="30">
        <v>35.042349041095889</v>
      </c>
      <c r="BL653" s="15">
        <v>4.1685990684931502</v>
      </c>
      <c r="BM653" s="15">
        <v>6616.1526065402168</v>
      </c>
      <c r="BN653" s="36">
        <v>110</v>
      </c>
      <c r="BO653" s="9">
        <v>0</v>
      </c>
      <c r="BP653" s="20">
        <v>1.2660203977425808</v>
      </c>
      <c r="BQ653" s="20">
        <v>76.147128676887803</v>
      </c>
    </row>
    <row r="654" spans="1:69" x14ac:dyDescent="0.25">
      <c r="A654" s="43">
        <v>40530</v>
      </c>
      <c r="B654" s="17">
        <v>2010</v>
      </c>
      <c r="C654" s="4">
        <v>12</v>
      </c>
      <c r="D654" s="4">
        <v>7</v>
      </c>
      <c r="E654" s="5">
        <v>0.67</v>
      </c>
      <c r="F654" s="5">
        <v>0.94444444444444442</v>
      </c>
      <c r="G654" s="10">
        <v>0.38082191780821822</v>
      </c>
      <c r="H654" s="17">
        <v>158</v>
      </c>
      <c r="I654" s="9">
        <v>234</v>
      </c>
      <c r="J654" s="14">
        <v>1.481012658227848</v>
      </c>
      <c r="K654" s="5">
        <v>0.52</v>
      </c>
      <c r="L654" s="21">
        <v>92.84152861684295</v>
      </c>
      <c r="M654" s="9">
        <v>43</v>
      </c>
      <c r="N654" s="9">
        <v>50</v>
      </c>
      <c r="O654" s="9">
        <v>20</v>
      </c>
      <c r="P654" s="9">
        <v>62</v>
      </c>
      <c r="Q654" s="20">
        <v>37.049843103844452</v>
      </c>
      <c r="R654" s="20">
        <v>49.913487833424639</v>
      </c>
      <c r="S654" s="20">
        <v>17.56984842803358</v>
      </c>
      <c r="T654" s="6">
        <v>14668.961521461186</v>
      </c>
      <c r="U654" s="6">
        <v>1624.576035570776</v>
      </c>
      <c r="V654" s="6">
        <v>2718.3867146432876</v>
      </c>
      <c r="W654" s="6">
        <v>2579.432272569863</v>
      </c>
      <c r="X654" s="6">
        <v>1298.5920516032877</v>
      </c>
      <c r="Y654" s="6">
        <v>9697.1265182155239</v>
      </c>
      <c r="Z654" s="6">
        <v>3445.6354086575338</v>
      </c>
      <c r="AA654" s="6">
        <v>998.26975666849273</v>
      </c>
      <c r="AB654" s="6">
        <v>1089.3306025380821</v>
      </c>
      <c r="AC654" s="6">
        <v>1711.9271459604815</v>
      </c>
      <c r="AD654" s="6">
        <v>973.92620166857353</v>
      </c>
      <c r="AE654" s="6">
        <v>518.36300573337007</v>
      </c>
      <c r="AF654" s="6">
        <v>2329.019414501684</v>
      </c>
      <c r="AG654" s="6">
        <v>409.10607863013701</v>
      </c>
      <c r="AH654" s="6">
        <v>1482.9006662136985</v>
      </c>
      <c r="AI654" s="6">
        <v>2599.3051703013698</v>
      </c>
      <c r="AJ654" s="6">
        <v>1160.8351393315068</v>
      </c>
      <c r="AK654" s="6">
        <v>1657.7787589023371</v>
      </c>
      <c r="AL654" s="6">
        <v>1066.4917143386606</v>
      </c>
      <c r="AM654" s="6">
        <v>493.37892377451391</v>
      </c>
      <c r="AN654" s="6">
        <v>2434.4976574612006</v>
      </c>
      <c r="AO654" s="6">
        <v>27478.920379372783</v>
      </c>
      <c r="AP654" s="6">
        <v>13018.276789194375</v>
      </c>
      <c r="AQ654" s="6">
        <v>14460.64359017841</v>
      </c>
      <c r="AR654" s="6">
        <v>2677.6953659868113</v>
      </c>
      <c r="AS654" s="6">
        <v>1947.7911613287483</v>
      </c>
      <c r="AT654" s="6">
        <v>1841.4500424400208</v>
      </c>
      <c r="AU654" s="6">
        <v>1943.5847563491284</v>
      </c>
      <c r="AV654" s="6">
        <v>8410.5213261047084</v>
      </c>
      <c r="AW654" s="6">
        <v>6050.1222640736996</v>
      </c>
      <c r="AX654" s="27">
        <v>3.9831646684931505</v>
      </c>
      <c r="AY654" s="27">
        <v>4.2541195890410952</v>
      </c>
      <c r="AZ654">
        <v>333</v>
      </c>
      <c r="BA654" s="9">
        <v>13</v>
      </c>
      <c r="BB654" s="4">
        <v>158</v>
      </c>
      <c r="BC654" s="9">
        <v>15</v>
      </c>
      <c r="BD654" s="9">
        <v>10</v>
      </c>
      <c r="BE654" s="4">
        <v>175</v>
      </c>
      <c r="BF654" s="9">
        <v>11</v>
      </c>
      <c r="BG654" s="9">
        <v>19</v>
      </c>
      <c r="BH654" s="24">
        <v>1043.7359238633605</v>
      </c>
      <c r="BI654" s="24">
        <v>549.29423200498718</v>
      </c>
      <c r="BJ654" s="9">
        <v>20</v>
      </c>
      <c r="BK654" s="30">
        <v>36.010498712328776</v>
      </c>
      <c r="BL654" s="15">
        <v>4.3498879638356147</v>
      </c>
      <c r="BM654" s="15">
        <v>6762.0064813665458</v>
      </c>
      <c r="BN654" s="36">
        <v>110</v>
      </c>
      <c r="BO654" s="9">
        <v>0</v>
      </c>
      <c r="BP654" s="20">
        <v>2.1385137133521401</v>
      </c>
      <c r="BQ654" s="20">
        <v>131.46039627434919</v>
      </c>
    </row>
    <row r="655" spans="1:69" x14ac:dyDescent="0.25">
      <c r="A655" s="43">
        <v>40529</v>
      </c>
      <c r="B655" s="17">
        <v>2010</v>
      </c>
      <c r="C655" s="4">
        <v>12</v>
      </c>
      <c r="D655" s="4">
        <v>6</v>
      </c>
      <c r="E655" s="5">
        <v>0.67</v>
      </c>
      <c r="F655" s="5">
        <v>1</v>
      </c>
      <c r="G655" s="10">
        <v>0.37808219178082098</v>
      </c>
      <c r="H655" s="17">
        <v>164</v>
      </c>
      <c r="I655" s="9">
        <v>280</v>
      </c>
      <c r="J655" s="14">
        <v>1.7073170731707317</v>
      </c>
      <c r="K655" s="5">
        <v>0.62222222222222223</v>
      </c>
      <c r="L655" s="21">
        <v>101.34243512195123</v>
      </c>
      <c r="M655" s="9">
        <v>48</v>
      </c>
      <c r="N655" s="9">
        <v>63</v>
      </c>
      <c r="O655" s="9">
        <v>24</v>
      </c>
      <c r="P655" s="9">
        <v>78</v>
      </c>
      <c r="Q655" s="20">
        <v>35.347507402196712</v>
      </c>
      <c r="R655" s="20">
        <v>46.578932054794507</v>
      </c>
      <c r="S655" s="20">
        <v>17.278069899262384</v>
      </c>
      <c r="T655" s="6">
        <v>16620.159360000001</v>
      </c>
      <c r="U655" s="6">
        <v>1737.6574087671231</v>
      </c>
      <c r="V655" s="6">
        <v>3008.0439453106851</v>
      </c>
      <c r="W655" s="6">
        <v>2732.9188734246577</v>
      </c>
      <c r="X655" s="6">
        <v>1506.3069151035618</v>
      </c>
      <c r="Y655" s="6">
        <v>11110.547034928219</v>
      </c>
      <c r="Z655" s="6">
        <v>3923.5733216438348</v>
      </c>
      <c r="AA655" s="6">
        <v>1117.8943693150682</v>
      </c>
      <c r="AB655" s="6">
        <v>1347.6894521424658</v>
      </c>
      <c r="AC655" s="6">
        <v>1772.1717602493588</v>
      </c>
      <c r="AD655" s="6">
        <v>947.16254620116172</v>
      </c>
      <c r="AE655" s="6">
        <v>539.869193809129</v>
      </c>
      <c r="AF655" s="6">
        <v>3129.9536428417196</v>
      </c>
      <c r="AG655" s="6">
        <v>518.66358312328771</v>
      </c>
      <c r="AH655" s="6">
        <v>1730.7710421917809</v>
      </c>
      <c r="AI655" s="6">
        <v>3150.3861852054793</v>
      </c>
      <c r="AJ655" s="6">
        <v>1315.2099734794519</v>
      </c>
      <c r="AK655" s="6">
        <v>1884.96845287524</v>
      </c>
      <c r="AL655" s="6">
        <v>1035.6915930311386</v>
      </c>
      <c r="AM655" s="6">
        <v>561.17058917399879</v>
      </c>
      <c r="AN655" s="6">
        <v>3233.2001489196223</v>
      </c>
      <c r="AO655" s="6">
        <v>31462.004695868491</v>
      </c>
      <c r="AP655" s="6">
        <v>13988.303869178932</v>
      </c>
      <c r="AQ655" s="6">
        <v>17473.700826689561</v>
      </c>
      <c r="AR655" s="6">
        <v>2681.2010196465089</v>
      </c>
      <c r="AS655" s="6">
        <v>2019.5604014481955</v>
      </c>
      <c r="AT655" s="6">
        <v>1852.1540197509917</v>
      </c>
      <c r="AU655" s="6">
        <v>1979.4282308165598</v>
      </c>
      <c r="AV655" s="6">
        <v>8532.3436716622564</v>
      </c>
      <c r="AW655" s="6">
        <v>8941.3571550273009</v>
      </c>
      <c r="AX655" s="27">
        <v>4.0460783999999999</v>
      </c>
      <c r="AY655" s="27">
        <v>4.171358726027397</v>
      </c>
      <c r="AZ655">
        <v>377</v>
      </c>
      <c r="BA655" s="9">
        <v>14</v>
      </c>
      <c r="BB655" s="4">
        <v>164</v>
      </c>
      <c r="BC655" s="9">
        <v>15</v>
      </c>
      <c r="BD655" s="9">
        <v>10</v>
      </c>
      <c r="BE655" s="4">
        <v>213</v>
      </c>
      <c r="BF655" s="9">
        <v>16</v>
      </c>
      <c r="BG655" s="9">
        <v>27</v>
      </c>
      <c r="BH655" s="24">
        <v>1104.7667277193452</v>
      </c>
      <c r="BI655" s="24">
        <v>657.96127000546915</v>
      </c>
      <c r="BJ655" s="9">
        <v>21</v>
      </c>
      <c r="BK655" s="30">
        <v>34.809727150684935</v>
      </c>
      <c r="BL655" s="15">
        <v>4.1121726071232869</v>
      </c>
      <c r="BM655" s="15">
        <v>6860.7338283741647</v>
      </c>
      <c r="BN655" s="36">
        <v>110</v>
      </c>
      <c r="BO655" s="9">
        <v>0</v>
      </c>
      <c r="BP655" s="20">
        <v>2.5469142607490465</v>
      </c>
      <c r="BQ655" s="20">
        <v>158.85182569717782</v>
      </c>
    </row>
    <row r="656" spans="1:69" x14ac:dyDescent="0.25">
      <c r="A656" s="43">
        <v>40528</v>
      </c>
      <c r="B656" s="17">
        <v>2010</v>
      </c>
      <c r="C656" s="4">
        <v>12</v>
      </c>
      <c r="D656" s="4">
        <v>5</v>
      </c>
      <c r="E656" s="5">
        <v>0.67</v>
      </c>
      <c r="F656" s="5">
        <v>0.79999999999999993</v>
      </c>
      <c r="G656" s="10">
        <v>0.37534246575342373</v>
      </c>
      <c r="H656" s="17">
        <v>136</v>
      </c>
      <c r="I656" s="9">
        <v>212</v>
      </c>
      <c r="J656" s="14">
        <v>1.5588235294117647</v>
      </c>
      <c r="K656" s="5">
        <v>0.47111111111111109</v>
      </c>
      <c r="L656" s="21">
        <v>90.870658501208695</v>
      </c>
      <c r="M656" s="9">
        <v>39</v>
      </c>
      <c r="N656" s="9">
        <v>45</v>
      </c>
      <c r="O656" s="9">
        <v>19</v>
      </c>
      <c r="P656" s="9">
        <v>54</v>
      </c>
      <c r="Q656" s="20">
        <v>36.652821333333335</v>
      </c>
      <c r="R656" s="20">
        <v>48.481387820850756</v>
      </c>
      <c r="S656" s="20">
        <v>17.869864271780823</v>
      </c>
      <c r="T656" s="6">
        <v>12358.409556164383</v>
      </c>
      <c r="U656" s="6">
        <v>1458.0872173150683</v>
      </c>
      <c r="V656" s="6">
        <v>2314.3110067410412</v>
      </c>
      <c r="W656" s="6">
        <v>2563.6612379178082</v>
      </c>
      <c r="X656" s="6">
        <v>1101.1865048442742</v>
      </c>
      <c r="Y656" s="6">
        <v>7837.3380239763283</v>
      </c>
      <c r="Z656" s="6">
        <v>3078.836992</v>
      </c>
      <c r="AA656" s="6">
        <v>921.14636859616439</v>
      </c>
      <c r="AB656" s="6">
        <v>964.9726706761644</v>
      </c>
      <c r="AC656" s="6">
        <v>1474.1573616440328</v>
      </c>
      <c r="AD656" s="6">
        <v>966.22956576285458</v>
      </c>
      <c r="AE656" s="6">
        <v>410.73304359487264</v>
      </c>
      <c r="AF656" s="6">
        <v>2113.8360602705689</v>
      </c>
      <c r="AG656" s="6">
        <v>371.04366851506853</v>
      </c>
      <c r="AH656" s="6">
        <v>1308.96235449863</v>
      </c>
      <c r="AI656" s="6">
        <v>2272.8711496986298</v>
      </c>
      <c r="AJ656" s="6">
        <v>991.56282213698626</v>
      </c>
      <c r="AK656" s="6">
        <v>1426.1388658256951</v>
      </c>
      <c r="AL656" s="6">
        <v>1005.9245439388226</v>
      </c>
      <c r="AM656" s="6">
        <v>438.02838513364765</v>
      </c>
      <c r="AN656" s="6">
        <v>2074.3481999511491</v>
      </c>
      <c r="AO656" s="6">
        <v>23725.892799601097</v>
      </c>
      <c r="AP656" s="6">
        <v>11700.37051540305</v>
      </c>
      <c r="AQ656" s="6">
        <v>12025.522284198047</v>
      </c>
      <c r="AR656" s="6">
        <v>2591.8240309366975</v>
      </c>
      <c r="AS656" s="6">
        <v>1728.434420769516</v>
      </c>
      <c r="AT656" s="6">
        <v>1721.1646577598972</v>
      </c>
      <c r="AU656" s="6">
        <v>1851.49971442167</v>
      </c>
      <c r="AV656" s="6">
        <v>7892.9228238877804</v>
      </c>
      <c r="AW656" s="6">
        <v>4132.5994603102663</v>
      </c>
      <c r="AX656" s="27">
        <v>3.8397968219178082</v>
      </c>
      <c r="AY656" s="27">
        <v>4.1667353424657527</v>
      </c>
      <c r="AZ656">
        <v>293</v>
      </c>
      <c r="BA656" s="9">
        <v>11</v>
      </c>
      <c r="BB656" s="4">
        <v>136</v>
      </c>
      <c r="BC656" s="9">
        <v>11</v>
      </c>
      <c r="BD656" s="9">
        <v>8</v>
      </c>
      <c r="BE656" s="4">
        <v>157</v>
      </c>
      <c r="BF656" s="9">
        <v>10</v>
      </c>
      <c r="BG656" s="9">
        <v>19</v>
      </c>
      <c r="BH656" s="24">
        <v>835.32364882764227</v>
      </c>
      <c r="BI656" s="24">
        <v>526.63999464363724</v>
      </c>
      <c r="BJ656" s="9">
        <v>19</v>
      </c>
      <c r="BK656" s="30">
        <v>34.469544698630131</v>
      </c>
      <c r="BL656" s="15">
        <v>4.172509170410958</v>
      </c>
      <c r="BM656" s="15">
        <v>6609.274572368844</v>
      </c>
      <c r="BN656" s="36">
        <v>110</v>
      </c>
      <c r="BO656" s="9">
        <v>0</v>
      </c>
      <c r="BP656" s="20">
        <v>1.8194920111917749</v>
      </c>
      <c r="BQ656" s="20">
        <v>109.32292985634588</v>
      </c>
    </row>
    <row r="657" spans="1:69" x14ac:dyDescent="0.25">
      <c r="A657" s="43">
        <v>40527</v>
      </c>
      <c r="B657" s="17">
        <v>2010</v>
      </c>
      <c r="C657" s="4">
        <v>12</v>
      </c>
      <c r="D657" s="4">
        <v>4</v>
      </c>
      <c r="E657" s="5">
        <v>0.67</v>
      </c>
      <c r="F657" s="5">
        <v>0.73333333333333339</v>
      </c>
      <c r="G657" s="10">
        <v>0.37260273972602648</v>
      </c>
      <c r="H657" s="17">
        <v>117</v>
      </c>
      <c r="I657" s="9">
        <v>197</v>
      </c>
      <c r="J657" s="14">
        <v>1.6837606837606838</v>
      </c>
      <c r="K657" s="5">
        <v>0.43777777777777777</v>
      </c>
      <c r="L657" s="21">
        <v>104.25691982859149</v>
      </c>
      <c r="M657" s="9">
        <v>36</v>
      </c>
      <c r="N657" s="9">
        <v>45</v>
      </c>
      <c r="O657" s="9">
        <v>16</v>
      </c>
      <c r="P657" s="9">
        <v>52</v>
      </c>
      <c r="Q657" s="20">
        <v>33.485595835616429</v>
      </c>
      <c r="R657" s="20">
        <v>53.388939343561638</v>
      </c>
      <c r="S657" s="20">
        <v>17.824688662381451</v>
      </c>
      <c r="T657" s="6">
        <v>12198.059619945205</v>
      </c>
      <c r="U657" s="6">
        <v>1352.0154214429222</v>
      </c>
      <c r="V657" s="6">
        <v>2208.1576692427398</v>
      </c>
      <c r="W657" s="6">
        <v>2579.200036471233</v>
      </c>
      <c r="X657" s="6">
        <v>1042.2447656153427</v>
      </c>
      <c r="Y657" s="6">
        <v>7720.4725700588124</v>
      </c>
      <c r="Z657" s="6">
        <v>2712.333262684931</v>
      </c>
      <c r="AA657" s="6">
        <v>854.22302949698621</v>
      </c>
      <c r="AB657" s="6">
        <v>926.8838104438355</v>
      </c>
      <c r="AC657" s="6">
        <v>1304.8461739326676</v>
      </c>
      <c r="AD657" s="6">
        <v>907.00646041058837</v>
      </c>
      <c r="AE657" s="6">
        <v>376.12540866997489</v>
      </c>
      <c r="AF657" s="6">
        <v>1905.4620596125221</v>
      </c>
      <c r="AG657" s="6">
        <v>369.88285196712326</v>
      </c>
      <c r="AH657" s="6">
        <v>1327.1639523945205</v>
      </c>
      <c r="AI657" s="6">
        <v>2279.477867835617</v>
      </c>
      <c r="AJ657" s="6">
        <v>998.08105906849312</v>
      </c>
      <c r="AK657" s="6">
        <v>1405.0654260035308</v>
      </c>
      <c r="AL657" s="6">
        <v>1056.5038190267412</v>
      </c>
      <c r="AM657" s="6">
        <v>409.14118984121995</v>
      </c>
      <c r="AN657" s="6">
        <v>2103.895296394262</v>
      </c>
      <c r="AO657" s="6">
        <v>23018.12087527963</v>
      </c>
      <c r="AP657" s="6">
        <v>11288.290949214037</v>
      </c>
      <c r="AQ657" s="6">
        <v>11729.829926065595</v>
      </c>
      <c r="AR657" s="6">
        <v>2581.4862506795203</v>
      </c>
      <c r="AS657" s="6">
        <v>1706.7855626752187</v>
      </c>
      <c r="AT657" s="6">
        <v>1709.4001448870015</v>
      </c>
      <c r="AU657" s="6">
        <v>1763.3129162973814</v>
      </c>
      <c r="AV657" s="6">
        <v>7760.9848745391209</v>
      </c>
      <c r="AW657" s="6">
        <v>3968.8450515264722</v>
      </c>
      <c r="AX657" s="27">
        <v>3.9700004054794507</v>
      </c>
      <c r="AY657" s="27">
        <v>4.2532536986301368</v>
      </c>
      <c r="AZ657">
        <v>266</v>
      </c>
      <c r="BA657" s="9">
        <v>10</v>
      </c>
      <c r="BB657" s="4">
        <v>117</v>
      </c>
      <c r="BC657" s="9">
        <v>10</v>
      </c>
      <c r="BD657" s="9">
        <v>7</v>
      </c>
      <c r="BE657" s="4">
        <v>149</v>
      </c>
      <c r="BF657" s="9">
        <v>11</v>
      </c>
      <c r="BG657" s="9">
        <v>19</v>
      </c>
      <c r="BH657" s="24">
        <v>847.0362565179347</v>
      </c>
      <c r="BI657" s="24">
        <v>521.06940463353646</v>
      </c>
      <c r="BJ657" s="9">
        <v>15</v>
      </c>
      <c r="BK657" s="30">
        <v>35.059139068493153</v>
      </c>
      <c r="BL657" s="15">
        <v>4.2457994542465745</v>
      </c>
      <c r="BM657" s="15">
        <v>6607.8993164521789</v>
      </c>
      <c r="BN657" s="36">
        <v>110</v>
      </c>
      <c r="BO657" s="9">
        <v>0</v>
      </c>
      <c r="BP657" s="20">
        <v>1.7751223746495295</v>
      </c>
      <c r="BQ657" s="20">
        <v>106.63481750968722</v>
      </c>
    </row>
    <row r="658" spans="1:69" x14ac:dyDescent="0.25">
      <c r="A658" s="43">
        <v>40526</v>
      </c>
      <c r="B658" s="17">
        <v>2010</v>
      </c>
      <c r="C658" s="4">
        <v>12</v>
      </c>
      <c r="D658" s="4">
        <v>3</v>
      </c>
      <c r="E658" s="5">
        <v>0.67</v>
      </c>
      <c r="F658" s="5">
        <v>0.55555555555555558</v>
      </c>
      <c r="G658" s="10">
        <v>0.36986301369862923</v>
      </c>
      <c r="H658" s="17">
        <v>89</v>
      </c>
      <c r="I658" s="9">
        <v>143</v>
      </c>
      <c r="J658" s="14">
        <v>1.6067415730337078</v>
      </c>
      <c r="K658" s="5">
        <v>0.31777777777777777</v>
      </c>
      <c r="L658" s="21">
        <v>99.35702283105023</v>
      </c>
      <c r="M658" s="9">
        <v>25</v>
      </c>
      <c r="N658" s="9">
        <v>32</v>
      </c>
      <c r="O658" s="9">
        <v>13</v>
      </c>
      <c r="P658" s="9">
        <v>39</v>
      </c>
      <c r="Q658" s="20">
        <v>35.000868329728426</v>
      </c>
      <c r="R658" s="20">
        <v>45.428108843835616</v>
      </c>
      <c r="S658" s="20">
        <v>16.242121183561647</v>
      </c>
      <c r="T658" s="6">
        <v>8842.7750319634706</v>
      </c>
      <c r="U658" s="6">
        <v>1022.1450144596653</v>
      </c>
      <c r="V658" s="6">
        <v>1618.4726176438355</v>
      </c>
      <c r="W658" s="6">
        <v>2714.4549922191777</v>
      </c>
      <c r="X658" s="6">
        <v>772.76268361643849</v>
      </c>
      <c r="Y658" s="6">
        <v>4759.2297529436837</v>
      </c>
      <c r="Z658" s="6">
        <v>1995.0494947945203</v>
      </c>
      <c r="AA658" s="6">
        <v>590.56541496986301</v>
      </c>
      <c r="AB658" s="6">
        <v>633.44272615890418</v>
      </c>
      <c r="AC658" s="6">
        <v>988.55247398340953</v>
      </c>
      <c r="AD658" s="6">
        <v>971.89985665430936</v>
      </c>
      <c r="AE658" s="6">
        <v>307.29875585085711</v>
      </c>
      <c r="AF658" s="6">
        <v>951.30654943471131</v>
      </c>
      <c r="AG658" s="6">
        <v>259.01245232876715</v>
      </c>
      <c r="AH658" s="6">
        <v>899.44502005479444</v>
      </c>
      <c r="AI658" s="6">
        <v>1656.1800245205482</v>
      </c>
      <c r="AJ658" s="6">
        <v>720.9343824657534</v>
      </c>
      <c r="AK658" s="6">
        <v>963.98073642325573</v>
      </c>
      <c r="AL658" s="6">
        <v>987.0999602449524</v>
      </c>
      <c r="AM658" s="6">
        <v>293.28131712435874</v>
      </c>
      <c r="AN658" s="6">
        <v>1291.2098655772966</v>
      </c>
      <c r="AO658" s="6">
        <v>16619.549561716285</v>
      </c>
      <c r="AP658" s="6">
        <v>9617.8033937605942</v>
      </c>
      <c r="AQ658" s="6">
        <v>7001.7461679556909</v>
      </c>
      <c r="AR658" s="6">
        <v>2514.7233756739079</v>
      </c>
      <c r="AS658" s="6">
        <v>1437.9153065115242</v>
      </c>
      <c r="AT658" s="6">
        <v>1586.270542160747</v>
      </c>
      <c r="AU658" s="6">
        <v>1671.3169478312698</v>
      </c>
      <c r="AV658" s="6">
        <v>7210.2261721774485</v>
      </c>
      <c r="AW658" s="6">
        <v>-208.48000422175755</v>
      </c>
      <c r="AX658" s="27">
        <v>3.8073060821917801</v>
      </c>
      <c r="AY658" s="27">
        <v>4.2529650684931504</v>
      </c>
      <c r="AZ658">
        <v>198</v>
      </c>
      <c r="BA658" s="9">
        <v>8</v>
      </c>
      <c r="BB658" s="4">
        <v>89</v>
      </c>
      <c r="BC658" s="9">
        <v>8</v>
      </c>
      <c r="BD658" s="9">
        <v>6</v>
      </c>
      <c r="BE658" s="4">
        <v>109</v>
      </c>
      <c r="BF658" s="9">
        <v>7</v>
      </c>
      <c r="BG658" s="9">
        <v>12</v>
      </c>
      <c r="BH658" s="24">
        <v>803.14229335631831</v>
      </c>
      <c r="BI658" s="24">
        <v>395.29606094755002</v>
      </c>
      <c r="BJ658" s="9">
        <v>10</v>
      </c>
      <c r="BK658" s="30">
        <v>34.340026095890408</v>
      </c>
      <c r="BL658" s="15">
        <v>4.4529765643835608</v>
      </c>
      <c r="BM658" s="15">
        <v>6685.2335096575653</v>
      </c>
      <c r="BN658" s="36">
        <v>110</v>
      </c>
      <c r="BO658" s="9">
        <v>0</v>
      </c>
      <c r="BP658" s="20">
        <v>1.0473450415517853</v>
      </c>
      <c r="BQ658" s="20">
        <v>63.652237890506278</v>
      </c>
    </row>
    <row r="659" spans="1:69" x14ac:dyDescent="0.25">
      <c r="A659" s="43">
        <v>40525</v>
      </c>
      <c r="B659" s="17">
        <v>2010</v>
      </c>
      <c r="C659" s="4">
        <v>12</v>
      </c>
      <c r="D659" s="4">
        <v>2</v>
      </c>
      <c r="E659" s="5">
        <v>0.67</v>
      </c>
      <c r="F659" s="5">
        <v>0.55555555555555558</v>
      </c>
      <c r="G659" s="10">
        <v>0.36712328767123198</v>
      </c>
      <c r="H659" s="17">
        <v>94</v>
      </c>
      <c r="I659" s="9">
        <v>146</v>
      </c>
      <c r="J659" s="14">
        <v>1.553191489361702</v>
      </c>
      <c r="K659" s="5">
        <v>0.32444444444444442</v>
      </c>
      <c r="L659" s="21">
        <v>97.235138754493363</v>
      </c>
      <c r="M659" s="9">
        <v>27</v>
      </c>
      <c r="N659" s="9">
        <v>33</v>
      </c>
      <c r="O659" s="9">
        <v>13</v>
      </c>
      <c r="P659" s="9">
        <v>39</v>
      </c>
      <c r="Q659" s="20">
        <v>33.045988266666669</v>
      </c>
      <c r="R659" s="20">
        <v>49.53707446153846</v>
      </c>
      <c r="S659" s="20">
        <v>16.563638769230767</v>
      </c>
      <c r="T659" s="6">
        <v>9140.1030429223756</v>
      </c>
      <c r="U659" s="6">
        <v>954.00510684931521</v>
      </c>
      <c r="V659" s="6">
        <v>1648.9434687123289</v>
      </c>
      <c r="W659" s="6">
        <v>2729.9883227178079</v>
      </c>
      <c r="X659" s="6">
        <v>777.58950312328761</v>
      </c>
      <c r="Y659" s="6">
        <v>4937.5868552182674</v>
      </c>
      <c r="Z659" s="6">
        <v>1982.7592959999999</v>
      </c>
      <c r="AA659" s="6">
        <v>643.98196799999994</v>
      </c>
      <c r="AB659" s="6">
        <v>645.98191199999997</v>
      </c>
      <c r="AC659" s="6">
        <v>957.26361050187211</v>
      </c>
      <c r="AD659" s="6">
        <v>916.49887799338239</v>
      </c>
      <c r="AE659" s="6">
        <v>292.01375366150108</v>
      </c>
      <c r="AF659" s="6">
        <v>1106.9469338432441</v>
      </c>
      <c r="AG659" s="6">
        <v>255.02748480000002</v>
      </c>
      <c r="AH659" s="6">
        <v>961.69564160000016</v>
      </c>
      <c r="AI659" s="6">
        <v>1621.567376</v>
      </c>
      <c r="AJ659" s="6">
        <v>721.04647680000005</v>
      </c>
      <c r="AK659" s="6">
        <v>985.28438942361629</v>
      </c>
      <c r="AL659" s="6">
        <v>1043.7553129892233</v>
      </c>
      <c r="AM659" s="6">
        <v>308.1492952565701</v>
      </c>
      <c r="AN659" s="6">
        <v>1222.1479815305906</v>
      </c>
      <c r="AO659" s="6">
        <v>16926.168304971688</v>
      </c>
      <c r="AP659" s="6">
        <v>9659.48653437959</v>
      </c>
      <c r="AQ659" s="6">
        <v>7266.6817705921021</v>
      </c>
      <c r="AR659" s="6">
        <v>2522.5582949824234</v>
      </c>
      <c r="AS659" s="6">
        <v>1434.0568517470419</v>
      </c>
      <c r="AT659" s="6">
        <v>1576.8816841405655</v>
      </c>
      <c r="AU659" s="6">
        <v>1634.4202160252039</v>
      </c>
      <c r="AV659" s="6">
        <v>7167.9170468952343</v>
      </c>
      <c r="AW659" s="6">
        <v>98.764723696864166</v>
      </c>
      <c r="AX659" s="27">
        <v>3.8741685369863013</v>
      </c>
      <c r="AY659" s="27">
        <v>4.1355108630136979</v>
      </c>
      <c r="AZ659">
        <v>206</v>
      </c>
      <c r="BA659" s="9">
        <v>8</v>
      </c>
      <c r="BB659" s="4">
        <v>94</v>
      </c>
      <c r="BC659" s="9">
        <v>9</v>
      </c>
      <c r="BD659" s="9">
        <v>6</v>
      </c>
      <c r="BE659" s="4">
        <v>112</v>
      </c>
      <c r="BF659" s="9">
        <v>7</v>
      </c>
      <c r="BG659" s="9">
        <v>12</v>
      </c>
      <c r="BH659" s="24">
        <v>822.84914274788696</v>
      </c>
      <c r="BI659" s="24">
        <v>367.40846965159244</v>
      </c>
      <c r="BJ659" s="9">
        <v>11</v>
      </c>
      <c r="BK659" s="30">
        <v>33.827424821917809</v>
      </c>
      <c r="BL659" s="15">
        <v>4.2930299002739725</v>
      </c>
      <c r="BM659" s="15">
        <v>6708.2891496863522</v>
      </c>
      <c r="BN659" s="36">
        <v>110</v>
      </c>
      <c r="BO659" s="9">
        <v>0</v>
      </c>
      <c r="BP659" s="20">
        <v>1.0832391998087705</v>
      </c>
      <c r="BQ659" s="20">
        <v>66.060743369019107</v>
      </c>
    </row>
    <row r="660" spans="1:69" x14ac:dyDescent="0.25">
      <c r="A660" s="43">
        <v>40524</v>
      </c>
      <c r="B660" s="17">
        <v>2010</v>
      </c>
      <c r="C660" s="4">
        <v>12</v>
      </c>
      <c r="D660" s="4">
        <v>1</v>
      </c>
      <c r="E660" s="5">
        <v>0.67</v>
      </c>
      <c r="F660" s="5">
        <v>0.60000000000000009</v>
      </c>
      <c r="G660" s="10">
        <v>0.36438356164383473</v>
      </c>
      <c r="H660" s="17">
        <v>102</v>
      </c>
      <c r="I660" s="9">
        <v>159</v>
      </c>
      <c r="J660" s="14">
        <v>1.5588235294117647</v>
      </c>
      <c r="K660" s="5">
        <v>0.35333333333333333</v>
      </c>
      <c r="L660" s="21">
        <v>96.195960599516539</v>
      </c>
      <c r="M660" s="9">
        <v>28</v>
      </c>
      <c r="N660" s="9">
        <v>33</v>
      </c>
      <c r="O660" s="9">
        <v>14</v>
      </c>
      <c r="P660" s="9">
        <v>43</v>
      </c>
      <c r="Q660" s="20">
        <v>35.875949610599598</v>
      </c>
      <c r="R660" s="20">
        <v>49.468926888140892</v>
      </c>
      <c r="S660" s="20">
        <v>16.737551354087284</v>
      </c>
      <c r="T660" s="6">
        <v>9811.9879811506871</v>
      </c>
      <c r="U660" s="6">
        <v>1115.3263338082193</v>
      </c>
      <c r="V660" s="6">
        <v>1746.3368268098636</v>
      </c>
      <c r="W660" s="6">
        <v>2631.0155864547942</v>
      </c>
      <c r="X660" s="6">
        <v>899.55455044734254</v>
      </c>
      <c r="Y660" s="6">
        <v>5650.4073512469058</v>
      </c>
      <c r="Z660" s="6">
        <v>2188.4329262465753</v>
      </c>
      <c r="AA660" s="6">
        <v>692.56497643397245</v>
      </c>
      <c r="AB660" s="6">
        <v>719.71470822575327</v>
      </c>
      <c r="AC660" s="6">
        <v>1028.5931600222525</v>
      </c>
      <c r="AD660" s="6">
        <v>996.66261332215049</v>
      </c>
      <c r="AE660" s="6">
        <v>316.33460170657469</v>
      </c>
      <c r="AF660" s="6">
        <v>1259.1222358553234</v>
      </c>
      <c r="AG660" s="6">
        <v>284.01650570958907</v>
      </c>
      <c r="AH660" s="6">
        <v>1053.4132750027397</v>
      </c>
      <c r="AI660" s="6">
        <v>1757.1284415616435</v>
      </c>
      <c r="AJ660" s="6">
        <v>745.67391701917791</v>
      </c>
      <c r="AK660" s="6">
        <v>1072.8683692427749</v>
      </c>
      <c r="AL660" s="6">
        <v>996.74389489859198</v>
      </c>
      <c r="AM660" s="6">
        <v>338.37720171273241</v>
      </c>
      <c r="AN660" s="6">
        <v>1432.2426734390508</v>
      </c>
      <c r="AO660" s="6">
        <v>18368.25906515836</v>
      </c>
      <c r="AP660" s="6">
        <v>10026.486804617078</v>
      </c>
      <c r="AQ660" s="6">
        <v>8341.77226054128</v>
      </c>
      <c r="AR660" s="6">
        <v>2538.2942574717604</v>
      </c>
      <c r="AS660" s="6">
        <v>1485.248997889682</v>
      </c>
      <c r="AT660" s="6">
        <v>1609.4477476532063</v>
      </c>
      <c r="AU660" s="6">
        <v>1673.1678025603535</v>
      </c>
      <c r="AV660" s="6">
        <v>7306.1588055750017</v>
      </c>
      <c r="AW660" s="6">
        <v>1035.6134549662802</v>
      </c>
      <c r="AX660" s="27">
        <v>3.7985700821917803</v>
      </c>
      <c r="AY660" s="27">
        <v>4.4953813972602736</v>
      </c>
      <c r="AZ660">
        <v>220</v>
      </c>
      <c r="BA660" s="9">
        <v>8</v>
      </c>
      <c r="BB660" s="4">
        <v>102</v>
      </c>
      <c r="BC660" s="9">
        <v>9</v>
      </c>
      <c r="BD660" s="9">
        <v>6</v>
      </c>
      <c r="BE660" s="4">
        <v>118</v>
      </c>
      <c r="BF660" s="9">
        <v>8</v>
      </c>
      <c r="BG660" s="9">
        <v>15</v>
      </c>
      <c r="BH660" s="24">
        <v>776.0157299576473</v>
      </c>
      <c r="BI660" s="24">
        <v>456.41168327264825</v>
      </c>
      <c r="BJ660" s="9">
        <v>14</v>
      </c>
      <c r="BK660" s="30">
        <v>35.933021657534248</v>
      </c>
      <c r="BL660" s="15">
        <v>4.2928893786301368</v>
      </c>
      <c r="BM660" s="15">
        <v>6655.0575006529452</v>
      </c>
      <c r="BN660" s="36">
        <v>110</v>
      </c>
      <c r="BO660" s="9">
        <v>0</v>
      </c>
      <c r="BP660" s="20">
        <v>1.2534485629497336</v>
      </c>
      <c r="BQ660" s="20">
        <v>75.834293277648001</v>
      </c>
    </row>
    <row r="661" spans="1:69" x14ac:dyDescent="0.25">
      <c r="A661" s="43">
        <v>40523</v>
      </c>
      <c r="B661" s="17">
        <v>2010</v>
      </c>
      <c r="C661" s="4">
        <v>12</v>
      </c>
      <c r="D661" s="4">
        <v>7</v>
      </c>
      <c r="E661" s="5">
        <v>0.67</v>
      </c>
      <c r="F661" s="5">
        <v>0.94444444444444442</v>
      </c>
      <c r="G661" s="10">
        <v>0.36164383561643748</v>
      </c>
      <c r="H661" s="17">
        <v>159</v>
      </c>
      <c r="I661" s="9">
        <v>236</v>
      </c>
      <c r="J661" s="14">
        <v>1.4842767295597483</v>
      </c>
      <c r="K661" s="5">
        <v>0.52444444444444449</v>
      </c>
      <c r="L661" s="21">
        <v>93.4602879687545</v>
      </c>
      <c r="M661" s="9">
        <v>43</v>
      </c>
      <c r="N661" s="9">
        <v>54</v>
      </c>
      <c r="O661" s="9">
        <v>21</v>
      </c>
      <c r="P661" s="9">
        <v>63</v>
      </c>
      <c r="Q661" s="20">
        <v>36.178651620957488</v>
      </c>
      <c r="R661" s="20">
        <v>45.924377713972589</v>
      </c>
      <c r="S661" s="20">
        <v>16.884837563365945</v>
      </c>
      <c r="T661" s="6">
        <v>14860.185787031965</v>
      </c>
      <c r="U661" s="6">
        <v>1703.4459605479451</v>
      </c>
      <c r="V661" s="6">
        <v>2800.6672957545206</v>
      </c>
      <c r="W661" s="6">
        <v>2565.8788323945205</v>
      </c>
      <c r="X661" s="6">
        <v>1356.0314134356165</v>
      </c>
      <c r="Y661" s="6">
        <v>9841.054205995255</v>
      </c>
      <c r="Z661" s="6">
        <v>3509.3292072328763</v>
      </c>
      <c r="AA661" s="6">
        <v>964.41193199342445</v>
      </c>
      <c r="AB661" s="6">
        <v>1063.7447664920546</v>
      </c>
      <c r="AC661" s="6">
        <v>1595.8383791796596</v>
      </c>
      <c r="AD661" s="6">
        <v>1002.3604709461897</v>
      </c>
      <c r="AE661" s="6">
        <v>520.44255771390533</v>
      </c>
      <c r="AF661" s="6">
        <v>2418.844497878601</v>
      </c>
      <c r="AG661" s="6">
        <v>402.52381387397264</v>
      </c>
      <c r="AH661" s="6">
        <v>1598.5457853369862</v>
      </c>
      <c r="AI661" s="6">
        <v>2654.8906511780815</v>
      </c>
      <c r="AJ661" s="6">
        <v>1130.7998165917809</v>
      </c>
      <c r="AK661" s="6">
        <v>1806.064346160312</v>
      </c>
      <c r="AL661" s="6">
        <v>1010.703917855896</v>
      </c>
      <c r="AM661" s="6">
        <v>502.73613406171472</v>
      </c>
      <c r="AN661" s="6">
        <v>2467.2556689028975</v>
      </c>
      <c r="AO661" s="6">
        <v>27887.877720279088</v>
      </c>
      <c r="AP661" s="6">
        <v>13160.723347502335</v>
      </c>
      <c r="AQ661" s="6">
        <v>14727.154372776753</v>
      </c>
      <c r="AR661" s="6">
        <v>2656.343555738742</v>
      </c>
      <c r="AS661" s="6">
        <v>1946.1739908507966</v>
      </c>
      <c r="AT661" s="6">
        <v>1823.4418560151871</v>
      </c>
      <c r="AU661" s="6">
        <v>1977.2765769485854</v>
      </c>
      <c r="AV661" s="6">
        <v>8403.2359795533121</v>
      </c>
      <c r="AW661" s="6">
        <v>6323.9183932234409</v>
      </c>
      <c r="AX661" s="27">
        <v>3.8377239452054792</v>
      </c>
      <c r="AY661" s="27">
        <v>4.2477603013698628</v>
      </c>
      <c r="AZ661">
        <v>340</v>
      </c>
      <c r="BA661" s="9">
        <v>13</v>
      </c>
      <c r="BB661" s="4">
        <v>159</v>
      </c>
      <c r="BC661" s="9">
        <v>15</v>
      </c>
      <c r="BD661" s="9">
        <v>10</v>
      </c>
      <c r="BE661" s="4">
        <v>181</v>
      </c>
      <c r="BF661" s="9">
        <v>13</v>
      </c>
      <c r="BG661" s="9">
        <v>24</v>
      </c>
      <c r="BH661" s="24">
        <v>1057.0090474189712</v>
      </c>
      <c r="BI661" s="24">
        <v>637.51233198934221</v>
      </c>
      <c r="BJ661" s="9">
        <v>19</v>
      </c>
      <c r="BK661" s="30">
        <v>34.111168767123289</v>
      </c>
      <c r="BL661" s="15">
        <v>4.1718263539726017</v>
      </c>
      <c r="BM661" s="15">
        <v>6704.018065787599</v>
      </c>
      <c r="BN661" s="36">
        <v>109</v>
      </c>
      <c r="BO661" s="9">
        <v>0</v>
      </c>
      <c r="BP661" s="20">
        <v>2.1967653171958723</v>
      </c>
      <c r="BQ661" s="20">
        <v>135.11150800712616</v>
      </c>
    </row>
    <row r="662" spans="1:69" x14ac:dyDescent="0.25">
      <c r="A662" s="43">
        <v>40522</v>
      </c>
      <c r="B662" s="17">
        <v>2010</v>
      </c>
      <c r="C662" s="4">
        <v>12</v>
      </c>
      <c r="D662" s="4">
        <v>6</v>
      </c>
      <c r="E662" s="5">
        <v>0.67</v>
      </c>
      <c r="F662" s="5">
        <v>1</v>
      </c>
      <c r="G662" s="10">
        <v>0.35890410958904023</v>
      </c>
      <c r="H662" s="17">
        <v>173</v>
      </c>
      <c r="I662" s="9">
        <v>275</v>
      </c>
      <c r="J662" s="14">
        <v>1.5895953757225434</v>
      </c>
      <c r="K662" s="5">
        <v>0.61111111111111116</v>
      </c>
      <c r="L662" s="21">
        <v>98.458299646844566</v>
      </c>
      <c r="M662" s="9">
        <v>49</v>
      </c>
      <c r="N662" s="9">
        <v>57</v>
      </c>
      <c r="O662" s="9">
        <v>23</v>
      </c>
      <c r="P662" s="9">
        <v>75</v>
      </c>
      <c r="Q662" s="20">
        <v>37.321129800982163</v>
      </c>
      <c r="R662" s="20">
        <v>51.666738410958899</v>
      </c>
      <c r="S662" s="20">
        <v>17.481332988493154</v>
      </c>
      <c r="T662" s="6">
        <v>17033.28583890411</v>
      </c>
      <c r="U662" s="6">
        <v>1814.0455405479449</v>
      </c>
      <c r="V662" s="6">
        <v>3000.093559811507</v>
      </c>
      <c r="W662" s="6">
        <v>2573.6085101589038</v>
      </c>
      <c r="X662" s="6">
        <v>1503.6526313556167</v>
      </c>
      <c r="Y662" s="6">
        <v>11769.976678126028</v>
      </c>
      <c r="Z662" s="6">
        <v>3956.0397589041095</v>
      </c>
      <c r="AA662" s="6">
        <v>1188.3349834520548</v>
      </c>
      <c r="AB662" s="6">
        <v>1311.0999741369865</v>
      </c>
      <c r="AC662" s="6">
        <v>1802.5356212088782</v>
      </c>
      <c r="AD662" s="6">
        <v>909.73414717940068</v>
      </c>
      <c r="AE662" s="6">
        <v>530.42370479819954</v>
      </c>
      <c r="AF662" s="6">
        <v>3212.781243306672</v>
      </c>
      <c r="AG662" s="6">
        <v>470.53514712328763</v>
      </c>
      <c r="AH662" s="6">
        <v>1698.8973808219177</v>
      </c>
      <c r="AI662" s="6">
        <v>2975.1397123287666</v>
      </c>
      <c r="AJ662" s="6">
        <v>1305.4763835616438</v>
      </c>
      <c r="AK662" s="6">
        <v>1808.1853151855153</v>
      </c>
      <c r="AL662" s="6">
        <v>1036.8426951769668</v>
      </c>
      <c r="AM662" s="6">
        <v>572.7223134495456</v>
      </c>
      <c r="AN662" s="6">
        <v>3032.2983000235886</v>
      </c>
      <c r="AO662" s="6">
        <v>31752.854719780818</v>
      </c>
      <c r="AP662" s="6">
        <v>13737.798498324533</v>
      </c>
      <c r="AQ662" s="6">
        <v>18015.056221456289</v>
      </c>
      <c r="AR662" s="6">
        <v>2683.0138849937453</v>
      </c>
      <c r="AS662" s="6">
        <v>2108.8777266407787</v>
      </c>
      <c r="AT662" s="6">
        <v>1897.2132158723869</v>
      </c>
      <c r="AU662" s="6">
        <v>1982.2942043901053</v>
      </c>
      <c r="AV662" s="6">
        <v>8671.3990318970173</v>
      </c>
      <c r="AW662" s="6">
        <v>9343.6571895592679</v>
      </c>
      <c r="AX662" s="27">
        <v>4.098404646575343</v>
      </c>
      <c r="AY662" s="27">
        <v>4.2518105479452055</v>
      </c>
      <c r="AZ662">
        <v>377</v>
      </c>
      <c r="BA662" s="9">
        <v>15</v>
      </c>
      <c r="BB662" s="4">
        <v>173</v>
      </c>
      <c r="BC662" s="9">
        <v>14</v>
      </c>
      <c r="BD662" s="9">
        <v>9</v>
      </c>
      <c r="BE662" s="4">
        <v>204</v>
      </c>
      <c r="BF662" s="9">
        <v>13</v>
      </c>
      <c r="BG662" s="9">
        <v>26</v>
      </c>
      <c r="BH662" s="24">
        <v>940.91998919363368</v>
      </c>
      <c r="BI662" s="24">
        <v>619.92669340329735</v>
      </c>
      <c r="BJ662" s="9">
        <v>20</v>
      </c>
      <c r="BK662" s="30">
        <v>35.286885698630137</v>
      </c>
      <c r="BL662" s="15">
        <v>4.2882898158904101</v>
      </c>
      <c r="BM662" s="15">
        <v>6666.5964605102672</v>
      </c>
      <c r="BN662" s="36">
        <v>109</v>
      </c>
      <c r="BO662" s="9">
        <v>1</v>
      </c>
      <c r="BP662" s="20">
        <v>2.702286890794857</v>
      </c>
      <c r="BQ662" s="20">
        <v>165.27574515097513</v>
      </c>
    </row>
    <row r="663" spans="1:69" x14ac:dyDescent="0.25">
      <c r="A663" s="43">
        <v>40521</v>
      </c>
      <c r="B663" s="17">
        <v>2010</v>
      </c>
      <c r="C663" s="4">
        <v>12</v>
      </c>
      <c r="D663" s="4">
        <v>5</v>
      </c>
      <c r="E663" s="5">
        <v>0.67</v>
      </c>
      <c r="F663" s="5">
        <v>0.79999999999999993</v>
      </c>
      <c r="G663" s="10">
        <v>0.35616438356164298</v>
      </c>
      <c r="H663" s="17">
        <v>136</v>
      </c>
      <c r="I663" s="9">
        <v>206</v>
      </c>
      <c r="J663" s="14">
        <v>1.5147058823529411</v>
      </c>
      <c r="K663" s="5">
        <v>0.45777777777777778</v>
      </c>
      <c r="L663" s="21">
        <v>95.790101917808215</v>
      </c>
      <c r="M663" s="9">
        <v>37</v>
      </c>
      <c r="N663" s="9">
        <v>43</v>
      </c>
      <c r="O663" s="9">
        <v>18</v>
      </c>
      <c r="P663" s="9">
        <v>57</v>
      </c>
      <c r="Q663" s="20">
        <v>38.31864131506849</v>
      </c>
      <c r="R663" s="20">
        <v>47.190012690410953</v>
      </c>
      <c r="S663" s="20">
        <v>16.824749242970437</v>
      </c>
      <c r="T663" s="6">
        <v>13027.453860821917</v>
      </c>
      <c r="U663" s="6">
        <v>1435.4385446575343</v>
      </c>
      <c r="V663" s="6">
        <v>2330.9853897994522</v>
      </c>
      <c r="W663" s="6">
        <v>2508.477380383561</v>
      </c>
      <c r="X663" s="6">
        <v>1110.5916522608218</v>
      </c>
      <c r="Y663" s="6">
        <v>8512.8379830356153</v>
      </c>
      <c r="Z663" s="6">
        <v>3065.491305205479</v>
      </c>
      <c r="AA663" s="6">
        <v>849.42022842739709</v>
      </c>
      <c r="AB663" s="6">
        <v>959.01070684931483</v>
      </c>
      <c r="AC663" s="6">
        <v>1473.088500678419</v>
      </c>
      <c r="AD663" s="6">
        <v>971.75399941017633</v>
      </c>
      <c r="AE663" s="6">
        <v>419.68977702476855</v>
      </c>
      <c r="AF663" s="6">
        <v>2009.3899633688263</v>
      </c>
      <c r="AG663" s="6">
        <v>355.43912745205483</v>
      </c>
      <c r="AH663" s="6">
        <v>1381.7890332054794</v>
      </c>
      <c r="AI663" s="6">
        <v>2251.3299780821922</v>
      </c>
      <c r="AJ663" s="6">
        <v>1038.9909461917807</v>
      </c>
      <c r="AK663" s="6">
        <v>1523.9813795943492</v>
      </c>
      <c r="AL663" s="6">
        <v>980.73232206091234</v>
      </c>
      <c r="AM663" s="6">
        <v>456.87756562381634</v>
      </c>
      <c r="AN663" s="6">
        <v>2065.9578176524296</v>
      </c>
      <c r="AO663" s="6">
        <v>24364.363730893147</v>
      </c>
      <c r="AP663" s="6">
        <v>11776.177966836276</v>
      </c>
      <c r="AQ663" s="6">
        <v>12588.185764056872</v>
      </c>
      <c r="AR663" s="6">
        <v>2599.6862958043198</v>
      </c>
      <c r="AS663" s="6">
        <v>1743.6210786700706</v>
      </c>
      <c r="AT663" s="6">
        <v>1723.1950865259969</v>
      </c>
      <c r="AU663" s="6">
        <v>1837.9176183729178</v>
      </c>
      <c r="AV663" s="6">
        <v>7904.4200793733053</v>
      </c>
      <c r="AW663" s="6">
        <v>4683.7656846835653</v>
      </c>
      <c r="AX663" s="27">
        <v>3.7577835616438353</v>
      </c>
      <c r="AY663" s="27">
        <v>4.2124773287671227</v>
      </c>
      <c r="AZ663">
        <v>291</v>
      </c>
      <c r="BA663" s="9">
        <v>11</v>
      </c>
      <c r="BB663" s="4">
        <v>136</v>
      </c>
      <c r="BC663" s="9">
        <v>12</v>
      </c>
      <c r="BD663" s="9">
        <v>9</v>
      </c>
      <c r="BE663" s="4">
        <v>155</v>
      </c>
      <c r="BF663" s="9">
        <v>10</v>
      </c>
      <c r="BG663" s="9">
        <v>19</v>
      </c>
      <c r="BH663" s="24">
        <v>918.7584034655921</v>
      </c>
      <c r="BI663" s="24">
        <v>535.94474862121001</v>
      </c>
      <c r="BJ663" s="9">
        <v>16</v>
      </c>
      <c r="BK663" s="30">
        <v>36.08377931506849</v>
      </c>
      <c r="BL663" s="15">
        <v>4.2190553863013696</v>
      </c>
      <c r="BM663" s="15">
        <v>6540.712738498105</v>
      </c>
      <c r="BN663" s="36">
        <v>109</v>
      </c>
      <c r="BO663" s="9">
        <v>0</v>
      </c>
      <c r="BP663" s="20">
        <v>1.9245893020134994</v>
      </c>
      <c r="BQ663" s="20">
        <v>115.48794278951259</v>
      </c>
    </row>
    <row r="664" spans="1:69" x14ac:dyDescent="0.25">
      <c r="A664" s="43">
        <v>40520</v>
      </c>
      <c r="B664" s="17">
        <v>2010</v>
      </c>
      <c r="C664" s="4">
        <v>12</v>
      </c>
      <c r="D664" s="4">
        <v>4</v>
      </c>
      <c r="E664" s="5">
        <v>0.67</v>
      </c>
      <c r="F664" s="5">
        <v>0.73333333333333339</v>
      </c>
      <c r="G664" s="10">
        <v>0.35342465753424573</v>
      </c>
      <c r="H664" s="17">
        <v>122</v>
      </c>
      <c r="I664" s="9">
        <v>196</v>
      </c>
      <c r="J664" s="14">
        <v>1.6065573770491803</v>
      </c>
      <c r="K664" s="5">
        <v>0.43555555555555553</v>
      </c>
      <c r="L664" s="21">
        <v>101.97849768156301</v>
      </c>
      <c r="M664" s="9">
        <v>36</v>
      </c>
      <c r="N664" s="9">
        <v>42</v>
      </c>
      <c r="O664" s="9">
        <v>18</v>
      </c>
      <c r="P664" s="9">
        <v>54</v>
      </c>
      <c r="Q664" s="20">
        <v>36.961184595714791</v>
      </c>
      <c r="R664" s="20">
        <v>46.357337477260273</v>
      </c>
      <c r="S664" s="20">
        <v>16.456238614794518</v>
      </c>
      <c r="T664" s="6">
        <v>12441.376717150688</v>
      </c>
      <c r="U664" s="6">
        <v>1262.3398863744294</v>
      </c>
      <c r="V664" s="6">
        <v>2111.4444614873423</v>
      </c>
      <c r="W664" s="6">
        <v>2680.1391491506856</v>
      </c>
      <c r="X664" s="6">
        <v>1025.4726803007122</v>
      </c>
      <c r="Y664" s="6">
        <v>7886.6603125863767</v>
      </c>
      <c r="Z664" s="6">
        <v>2882.9723984657539</v>
      </c>
      <c r="AA664" s="6">
        <v>834.43207459068492</v>
      </c>
      <c r="AB664" s="6">
        <v>888.636885198904</v>
      </c>
      <c r="AC664" s="6">
        <v>1245.7054402319945</v>
      </c>
      <c r="AD664" s="6">
        <v>922.0885892049746</v>
      </c>
      <c r="AE664" s="6">
        <v>385.50052125234498</v>
      </c>
      <c r="AF664" s="6">
        <v>2052.7468075660286</v>
      </c>
      <c r="AG664" s="6">
        <v>357.5295208109589</v>
      </c>
      <c r="AH664" s="6">
        <v>1310.8018793205479</v>
      </c>
      <c r="AI664" s="6">
        <v>2096.5476207123288</v>
      </c>
      <c r="AJ664" s="6">
        <v>953.14597663561642</v>
      </c>
      <c r="AK664" s="6">
        <v>1338.0424801155962</v>
      </c>
      <c r="AL664" s="6">
        <v>1013.9698756236279</v>
      </c>
      <c r="AM664" s="6">
        <v>409.60454531072236</v>
      </c>
      <c r="AN664" s="6">
        <v>1956.408096429506</v>
      </c>
      <c r="AO664" s="6">
        <v>23027.782959259912</v>
      </c>
      <c r="AP664" s="6">
        <v>11131.967742678002</v>
      </c>
      <c r="AQ664" s="6">
        <v>11895.815216581912</v>
      </c>
      <c r="AR664" s="6">
        <v>2577.7798164412716</v>
      </c>
      <c r="AS664" s="6">
        <v>1669.1104688619948</v>
      </c>
      <c r="AT664" s="6">
        <v>1680.0734142694841</v>
      </c>
      <c r="AU664" s="6">
        <v>1810.1765753264829</v>
      </c>
      <c r="AV664" s="6">
        <v>7737.1402748992332</v>
      </c>
      <c r="AW664" s="6">
        <v>4158.6749416826769</v>
      </c>
      <c r="AX664" s="27">
        <v>3.9709547835616439</v>
      </c>
      <c r="AY664" s="27">
        <v>4.5158508698630122</v>
      </c>
      <c r="AZ664">
        <v>272</v>
      </c>
      <c r="BA664" s="9">
        <v>11</v>
      </c>
      <c r="BB664" s="4">
        <v>122</v>
      </c>
      <c r="BC664" s="9">
        <v>11</v>
      </c>
      <c r="BD664" s="9">
        <v>7</v>
      </c>
      <c r="BE664" s="4">
        <v>150</v>
      </c>
      <c r="BF664" s="9">
        <v>11</v>
      </c>
      <c r="BG664" s="9">
        <v>19</v>
      </c>
      <c r="BH664" s="24">
        <v>858.25420685981419</v>
      </c>
      <c r="BI664" s="24">
        <v>510.65891013786285</v>
      </c>
      <c r="BJ664" s="9">
        <v>15</v>
      </c>
      <c r="BK664" s="30">
        <v>35.191925904109581</v>
      </c>
      <c r="BL664" s="15">
        <v>4.2577813983561636</v>
      </c>
      <c r="BM664" s="15">
        <v>6678.4214671323052</v>
      </c>
      <c r="BN664" s="36">
        <v>109</v>
      </c>
      <c r="BO664" s="9">
        <v>0</v>
      </c>
      <c r="BP664" s="20">
        <v>1.7812315792177669</v>
      </c>
      <c r="BQ664" s="20">
        <v>109.13591941818268</v>
      </c>
    </row>
    <row r="665" spans="1:69" x14ac:dyDescent="0.25">
      <c r="A665" s="43">
        <v>40519</v>
      </c>
      <c r="B665" s="17">
        <v>2010</v>
      </c>
      <c r="C665" s="4">
        <v>12</v>
      </c>
      <c r="D665" s="4">
        <v>3</v>
      </c>
      <c r="E665" s="5">
        <v>0.67</v>
      </c>
      <c r="F665" s="5">
        <v>0.55555555555555558</v>
      </c>
      <c r="G665" s="10">
        <v>0.35068493150684849</v>
      </c>
      <c r="H665" s="17">
        <v>89</v>
      </c>
      <c r="I665" s="9">
        <v>154</v>
      </c>
      <c r="J665" s="14">
        <v>1.7303370786516854</v>
      </c>
      <c r="K665" s="5">
        <v>0.34222222222222221</v>
      </c>
      <c r="L665" s="21">
        <v>99.706207952388297</v>
      </c>
      <c r="M665" s="9">
        <v>27</v>
      </c>
      <c r="N665" s="9">
        <v>34</v>
      </c>
      <c r="O665" s="9">
        <v>13</v>
      </c>
      <c r="P665" s="9">
        <v>41</v>
      </c>
      <c r="Q665" s="20">
        <v>35.911730403772744</v>
      </c>
      <c r="R665" s="20">
        <v>47.493127581875655</v>
      </c>
      <c r="S665" s="20">
        <v>16.992821820942197</v>
      </c>
      <c r="T665" s="6">
        <v>8873.8525077625582</v>
      </c>
      <c r="U665" s="6">
        <v>956.1893680365298</v>
      </c>
      <c r="V665" s="6">
        <v>1577.214685808219</v>
      </c>
      <c r="W665" s="6">
        <v>2711.2826753753429</v>
      </c>
      <c r="X665" s="6">
        <v>783.30427344657539</v>
      </c>
      <c r="Y665" s="6">
        <v>4758.24024116895</v>
      </c>
      <c r="Z665" s="6">
        <v>2190.6155546301375</v>
      </c>
      <c r="AA665" s="6">
        <v>617.41065856438354</v>
      </c>
      <c r="AB665" s="6">
        <v>696.70569465863014</v>
      </c>
      <c r="AC665" s="6">
        <v>946.68437427305741</v>
      </c>
      <c r="AD665" s="6">
        <v>954.51439736004272</v>
      </c>
      <c r="AE665" s="6">
        <v>292.64049067983206</v>
      </c>
      <c r="AF665" s="6">
        <v>1310.8926455402186</v>
      </c>
      <c r="AG665" s="6">
        <v>280.64754779178088</v>
      </c>
      <c r="AH665" s="6">
        <v>983.02145437808213</v>
      </c>
      <c r="AI665" s="6">
        <v>1722.0398305753424</v>
      </c>
      <c r="AJ665" s="6">
        <v>729.330687649315</v>
      </c>
      <c r="AK665" s="6">
        <v>1023.8097718451376</v>
      </c>
      <c r="AL665" s="6">
        <v>1020.8071831933315</v>
      </c>
      <c r="AM665" s="6">
        <v>316.98669841960464</v>
      </c>
      <c r="AN665" s="6">
        <v>1353.4358669364469</v>
      </c>
      <c r="AO665" s="6">
        <v>17049.813304046762</v>
      </c>
      <c r="AP665" s="6">
        <v>9627.244550401143</v>
      </c>
      <c r="AQ665" s="6">
        <v>7422.5687536456153</v>
      </c>
      <c r="AR665" s="6">
        <v>2504.7100836493246</v>
      </c>
      <c r="AS665" s="6">
        <v>1430.8318564172541</v>
      </c>
      <c r="AT665" s="6">
        <v>1583.5502116726352</v>
      </c>
      <c r="AU665" s="6">
        <v>1663.5785001516747</v>
      </c>
      <c r="AV665" s="6">
        <v>7182.6706518908886</v>
      </c>
      <c r="AW665" s="6">
        <v>239.89810175473031</v>
      </c>
      <c r="AX665" s="27">
        <v>3.9270239013698629</v>
      </c>
      <c r="AY665" s="27">
        <v>4.5068688767123275</v>
      </c>
      <c r="AZ665">
        <v>204</v>
      </c>
      <c r="BA665" s="9">
        <v>8</v>
      </c>
      <c r="BB665" s="4">
        <v>89</v>
      </c>
      <c r="BC665" s="9">
        <v>8</v>
      </c>
      <c r="BD665" s="9">
        <v>5</v>
      </c>
      <c r="BE665" s="4">
        <v>115</v>
      </c>
      <c r="BF665" s="9">
        <v>9</v>
      </c>
      <c r="BG665" s="9">
        <v>14</v>
      </c>
      <c r="BH665" s="24">
        <v>740.82495786732341</v>
      </c>
      <c r="BI665" s="24">
        <v>438.7678524625864</v>
      </c>
      <c r="BJ665" s="9">
        <v>11</v>
      </c>
      <c r="BK665" s="30">
        <v>33.334635945205484</v>
      </c>
      <c r="BL665" s="15">
        <v>4.5124096328767118</v>
      </c>
      <c r="BM665" s="15">
        <v>6690.3723228481767</v>
      </c>
      <c r="BN665" s="36">
        <v>109</v>
      </c>
      <c r="BO665" s="9">
        <v>0</v>
      </c>
      <c r="BP665" s="20">
        <v>1.1094403114602347</v>
      </c>
      <c r="BQ665" s="20">
        <v>68.096961042620322</v>
      </c>
    </row>
    <row r="666" spans="1:69" x14ac:dyDescent="0.25">
      <c r="A666" s="43">
        <v>40518</v>
      </c>
      <c r="B666" s="17">
        <v>2010</v>
      </c>
      <c r="C666" s="4">
        <v>12</v>
      </c>
      <c r="D666" s="4">
        <v>2</v>
      </c>
      <c r="E666" s="5">
        <v>0.67</v>
      </c>
      <c r="F666" s="5">
        <v>0.55555555555555558</v>
      </c>
      <c r="G666" s="10">
        <v>0.34794520547945124</v>
      </c>
      <c r="H666" s="17">
        <v>93</v>
      </c>
      <c r="I666" s="9">
        <v>145</v>
      </c>
      <c r="J666" s="14">
        <v>1.5591397849462365</v>
      </c>
      <c r="K666" s="5">
        <v>0.32222222222222224</v>
      </c>
      <c r="L666" s="21">
        <v>92.789387224431678</v>
      </c>
      <c r="M666" s="9">
        <v>26</v>
      </c>
      <c r="N666" s="9">
        <v>31</v>
      </c>
      <c r="O666" s="9">
        <v>13</v>
      </c>
      <c r="P666" s="9">
        <v>37</v>
      </c>
      <c r="Q666" s="20">
        <v>34.629206517664016</v>
      </c>
      <c r="R666" s="20">
        <v>46.445047799367742</v>
      </c>
      <c r="S666" s="20">
        <v>17.581614306997405</v>
      </c>
      <c r="T666" s="6">
        <v>8629.4130118721459</v>
      </c>
      <c r="U666" s="6">
        <v>988.55291750380536</v>
      </c>
      <c r="V666" s="6">
        <v>1585.273188821918</v>
      </c>
      <c r="W666" s="6">
        <v>2695.589755791781</v>
      </c>
      <c r="X666" s="6">
        <v>775.30386989589044</v>
      </c>
      <c r="Y666" s="6">
        <v>4561.7991148663614</v>
      </c>
      <c r="Z666" s="6">
        <v>1973.8647715068489</v>
      </c>
      <c r="AA666" s="6">
        <v>603.78562139178064</v>
      </c>
      <c r="AB666" s="6">
        <v>650.51972935890399</v>
      </c>
      <c r="AC666" s="6">
        <v>1004.4780103867137</v>
      </c>
      <c r="AD666" s="6">
        <v>943.98639855402382</v>
      </c>
      <c r="AE666" s="6">
        <v>279.41163479890275</v>
      </c>
      <c r="AF666" s="6">
        <v>1000.2940785178932</v>
      </c>
      <c r="AG666" s="6">
        <v>252.28910712328766</v>
      </c>
      <c r="AH666" s="6">
        <v>926.43455298630124</v>
      </c>
      <c r="AI666" s="6">
        <v>1536.5277369863013</v>
      </c>
      <c r="AJ666" s="6">
        <v>740.26544745205467</v>
      </c>
      <c r="AK666" s="6">
        <v>997.42269082341022</v>
      </c>
      <c r="AL666" s="6">
        <v>965.75914124865142</v>
      </c>
      <c r="AM666" s="6">
        <v>307.89336899894664</v>
      </c>
      <c r="AN666" s="6">
        <v>1184.4416434769364</v>
      </c>
      <c r="AO666" s="6">
        <v>16301.652896181429</v>
      </c>
      <c r="AP666" s="6">
        <v>9555.1180593202371</v>
      </c>
      <c r="AQ666" s="6">
        <v>6746.5348368611913</v>
      </c>
      <c r="AR666" s="6">
        <v>2514.0267639239228</v>
      </c>
      <c r="AS666" s="6">
        <v>1430.8052358214677</v>
      </c>
      <c r="AT666" s="6">
        <v>1567.4153281679523</v>
      </c>
      <c r="AU666" s="6">
        <v>1663.9869430853403</v>
      </c>
      <c r="AV666" s="6">
        <v>7176.2342709986833</v>
      </c>
      <c r="AW666" s="6">
        <v>-429.69943413749115</v>
      </c>
      <c r="AX666" s="27">
        <v>3.8593767452054788</v>
      </c>
      <c r="AY666" s="27">
        <v>4.4068025753424651</v>
      </c>
      <c r="AZ666">
        <v>200</v>
      </c>
      <c r="BA666" s="9">
        <v>8</v>
      </c>
      <c r="BB666" s="4">
        <v>93</v>
      </c>
      <c r="BC666" s="9">
        <v>8</v>
      </c>
      <c r="BD666" s="9">
        <v>6</v>
      </c>
      <c r="BE666" s="4">
        <v>107</v>
      </c>
      <c r="BF666" s="9">
        <v>7</v>
      </c>
      <c r="BG666" s="9">
        <v>13</v>
      </c>
      <c r="BH666" s="24">
        <v>761.14339143155121</v>
      </c>
      <c r="BI666" s="24">
        <v>416.42542873638143</v>
      </c>
      <c r="BJ666" s="9">
        <v>11</v>
      </c>
      <c r="BK666" s="30">
        <v>34.545295150684936</v>
      </c>
      <c r="BL666" s="15">
        <v>4.1754614915068489</v>
      </c>
      <c r="BM666" s="15">
        <v>6616.5567067335951</v>
      </c>
      <c r="BN666" s="36">
        <v>109</v>
      </c>
      <c r="BO666" s="9">
        <v>0</v>
      </c>
      <c r="BP666" s="20">
        <v>1.0196443763559555</v>
      </c>
      <c r="BQ666" s="20">
        <v>61.894815017075146</v>
      </c>
    </row>
    <row r="667" spans="1:69" x14ac:dyDescent="0.25">
      <c r="A667" s="43">
        <v>40517</v>
      </c>
      <c r="B667" s="17">
        <v>2010</v>
      </c>
      <c r="C667" s="4">
        <v>12</v>
      </c>
      <c r="D667" s="4">
        <v>1</v>
      </c>
      <c r="E667" s="5">
        <v>0.67</v>
      </c>
      <c r="F667" s="5">
        <v>0.60000000000000009</v>
      </c>
      <c r="G667" s="10">
        <v>0.34520547945205399</v>
      </c>
      <c r="H667" s="17">
        <v>103</v>
      </c>
      <c r="I667" s="9">
        <v>162</v>
      </c>
      <c r="J667" s="14">
        <v>1.5728155339805825</v>
      </c>
      <c r="K667" s="5">
        <v>0.36</v>
      </c>
      <c r="L667" s="21">
        <v>95.113163644101633</v>
      </c>
      <c r="M667" s="9">
        <v>30</v>
      </c>
      <c r="N667" s="9">
        <v>34</v>
      </c>
      <c r="O667" s="9">
        <v>14</v>
      </c>
      <c r="P667" s="9">
        <v>42</v>
      </c>
      <c r="Q667" s="20">
        <v>35.172365363013697</v>
      </c>
      <c r="R667" s="20">
        <v>49.489983819334626</v>
      </c>
      <c r="S667" s="20">
        <v>17.733365367358118</v>
      </c>
      <c r="T667" s="6">
        <v>9796.6558553424675</v>
      </c>
      <c r="U667" s="6">
        <v>1045.1653509041098</v>
      </c>
      <c r="V667" s="6">
        <v>1786.5177472070138</v>
      </c>
      <c r="W667" s="6">
        <v>2622.6572386191783</v>
      </c>
      <c r="X667" s="6">
        <v>871.11754148120576</v>
      </c>
      <c r="Y667" s="6">
        <v>5561.5286789391794</v>
      </c>
      <c r="Z667" s="6">
        <v>2251.0313832328766</v>
      </c>
      <c r="AA667" s="6">
        <v>692.85977347068479</v>
      </c>
      <c r="AB667" s="6">
        <v>744.80134542904091</v>
      </c>
      <c r="AC667" s="6">
        <v>1109.1918107917604</v>
      </c>
      <c r="AD667" s="6">
        <v>961.13828566814766</v>
      </c>
      <c r="AE667" s="6">
        <v>320.83043162445608</v>
      </c>
      <c r="AF667" s="6">
        <v>1297.5319740482378</v>
      </c>
      <c r="AG667" s="6">
        <v>303.3794895780822</v>
      </c>
      <c r="AH667" s="6">
        <v>1018.2062276383563</v>
      </c>
      <c r="AI667" s="6">
        <v>1861.4657756712327</v>
      </c>
      <c r="AJ667" s="6">
        <v>800.9506675726027</v>
      </c>
      <c r="AK667" s="6">
        <v>1144.0568406651298</v>
      </c>
      <c r="AL667" s="6">
        <v>987.81802983948944</v>
      </c>
      <c r="AM667" s="6">
        <v>317.7893425280563</v>
      </c>
      <c r="AN667" s="6">
        <v>1534.3379474275976</v>
      </c>
      <c r="AO667" s="6">
        <v>18514.515868839459</v>
      </c>
      <c r="AP667" s="6">
        <v>10121.117268424437</v>
      </c>
      <c r="AQ667" s="6">
        <v>8393.3986004150138</v>
      </c>
      <c r="AR667" s="6">
        <v>2518.553839093986</v>
      </c>
      <c r="AS667" s="6">
        <v>1546.2759458699916</v>
      </c>
      <c r="AT667" s="6">
        <v>1608.5363627752015</v>
      </c>
      <c r="AU667" s="6">
        <v>1693.654531941796</v>
      </c>
      <c r="AV667" s="6">
        <v>7367.0206796809744</v>
      </c>
      <c r="AW667" s="6">
        <v>1026.3779207340467</v>
      </c>
      <c r="AX667" s="27">
        <v>3.764067156164383</v>
      </c>
      <c r="AY667" s="27">
        <v>4.2503673972602733</v>
      </c>
      <c r="AZ667">
        <v>223</v>
      </c>
      <c r="BA667" s="9">
        <v>9</v>
      </c>
      <c r="BB667" s="4">
        <v>103</v>
      </c>
      <c r="BC667" s="9">
        <v>10</v>
      </c>
      <c r="BD667" s="9">
        <v>6</v>
      </c>
      <c r="BE667" s="4">
        <v>120</v>
      </c>
      <c r="BF667" s="9">
        <v>7</v>
      </c>
      <c r="BG667" s="9">
        <v>15</v>
      </c>
      <c r="BH667" s="24">
        <v>820.23961589241128</v>
      </c>
      <c r="BI667" s="24">
        <v>438.37943014880005</v>
      </c>
      <c r="BJ667" s="9">
        <v>13</v>
      </c>
      <c r="BK667" s="30">
        <v>35.445918794520551</v>
      </c>
      <c r="BL667" s="15">
        <v>4.4041688547945199</v>
      </c>
      <c r="BM667" s="15">
        <v>6586.4566254020037</v>
      </c>
      <c r="BN667" s="36">
        <v>109</v>
      </c>
      <c r="BO667" s="9">
        <v>0</v>
      </c>
      <c r="BP667" s="20">
        <v>1.2743420442555065</v>
      </c>
      <c r="BQ667" s="20">
        <v>77.003656884541414</v>
      </c>
    </row>
    <row r="668" spans="1:69" x14ac:dyDescent="0.25">
      <c r="A668" s="43">
        <v>40516</v>
      </c>
      <c r="B668" s="17">
        <v>2010</v>
      </c>
      <c r="C668" s="4">
        <v>12</v>
      </c>
      <c r="D668" s="4">
        <v>7</v>
      </c>
      <c r="E668" s="5">
        <v>0.67</v>
      </c>
      <c r="F668" s="5">
        <v>0.94444444444444442</v>
      </c>
      <c r="G668" s="10">
        <v>0.34246575342465674</v>
      </c>
      <c r="H668" s="17">
        <v>157</v>
      </c>
      <c r="I668" s="9">
        <v>265</v>
      </c>
      <c r="J668" s="14">
        <v>1.6878980891719746</v>
      </c>
      <c r="K668" s="5">
        <v>0.58888888888888891</v>
      </c>
      <c r="L668" s="21">
        <v>102.51265014687489</v>
      </c>
      <c r="M668" s="9">
        <v>48</v>
      </c>
      <c r="N668" s="9">
        <v>59</v>
      </c>
      <c r="O668" s="9">
        <v>23</v>
      </c>
      <c r="P668" s="9">
        <v>74</v>
      </c>
      <c r="Q668" s="20">
        <v>34.831537575214448</v>
      </c>
      <c r="R668" s="20">
        <v>47.676476712328771</v>
      </c>
      <c r="S668" s="20">
        <v>15.929186301369866</v>
      </c>
      <c r="T668" s="6">
        <v>16094.486073059357</v>
      </c>
      <c r="U668" s="6">
        <v>1747.0231643835618</v>
      </c>
      <c r="V668" s="6">
        <v>2760.4791517808221</v>
      </c>
      <c r="W668" s="6">
        <v>2528.9149808219181</v>
      </c>
      <c r="X668" s="6">
        <v>1328.9789589041095</v>
      </c>
      <c r="Y668" s="6">
        <v>11223.136145936067</v>
      </c>
      <c r="Z668" s="6">
        <v>3726.9745205479458</v>
      </c>
      <c r="AA668" s="6">
        <v>1096.5589643835617</v>
      </c>
      <c r="AB668" s="6">
        <v>1178.75978630137</v>
      </c>
      <c r="AC668" s="6">
        <v>1741.0143633775028</v>
      </c>
      <c r="AD668" s="6">
        <v>993.55999606566945</v>
      </c>
      <c r="AE668" s="6">
        <v>484.02105062433935</v>
      </c>
      <c r="AF668" s="6">
        <v>2783.6978611653653</v>
      </c>
      <c r="AG668" s="6">
        <v>495.80719520547945</v>
      </c>
      <c r="AH668" s="6">
        <v>1656.8816438356164</v>
      </c>
      <c r="AI668" s="6">
        <v>2922.0578938356161</v>
      </c>
      <c r="AJ668" s="6">
        <v>1273.9515616438357</v>
      </c>
      <c r="AK668" s="6">
        <v>1724.9237082406526</v>
      </c>
      <c r="AL668" s="6">
        <v>998.71208496500219</v>
      </c>
      <c r="AM668" s="6">
        <v>521.37891115186301</v>
      </c>
      <c r="AN668" s="6">
        <v>3103.6835901630302</v>
      </c>
      <c r="AO668" s="6">
        <v>30192.500803196341</v>
      </c>
      <c r="AP668" s="6">
        <v>13081.98320593188</v>
      </c>
      <c r="AQ668" s="6">
        <v>17110.517597264461</v>
      </c>
      <c r="AR668" s="6">
        <v>2648.3303441519129</v>
      </c>
      <c r="AS668" s="6">
        <v>2040.9295086326617</v>
      </c>
      <c r="AT668" s="6">
        <v>1860.2510095021698</v>
      </c>
      <c r="AU668" s="6">
        <v>1933.1446037068599</v>
      </c>
      <c r="AV668" s="6">
        <v>8482.6554659936046</v>
      </c>
      <c r="AW668" s="6">
        <v>8627.8621312708565</v>
      </c>
      <c r="AX668" s="27">
        <v>4.0166794520547953</v>
      </c>
      <c r="AY668" s="27">
        <v>4.1459952054794513</v>
      </c>
      <c r="AZ668">
        <v>361</v>
      </c>
      <c r="BA668" s="9">
        <v>14</v>
      </c>
      <c r="BB668" s="4">
        <v>157</v>
      </c>
      <c r="BC668" s="9">
        <v>14</v>
      </c>
      <c r="BD668" s="9">
        <v>9</v>
      </c>
      <c r="BE668" s="4">
        <v>204</v>
      </c>
      <c r="BF668" s="9">
        <v>15</v>
      </c>
      <c r="BG668" s="9">
        <v>24</v>
      </c>
      <c r="BH668" s="24">
        <v>969.57058028444283</v>
      </c>
      <c r="BI668" s="24">
        <v>615.31971074820069</v>
      </c>
      <c r="BJ668" s="9">
        <v>20</v>
      </c>
      <c r="BK668" s="30">
        <v>35.312219178082188</v>
      </c>
      <c r="BL668" s="15">
        <v>4.1104230136986297</v>
      </c>
      <c r="BM668" s="15">
        <v>6639.851337174121</v>
      </c>
      <c r="BN668" s="36">
        <v>104</v>
      </c>
      <c r="BO668" s="9">
        <v>0</v>
      </c>
      <c r="BP668" s="20">
        <v>2.5769428754328993</v>
      </c>
      <c r="BQ668" s="20">
        <v>164.52420766600443</v>
      </c>
    </row>
    <row r="669" spans="1:69" x14ac:dyDescent="0.25">
      <c r="A669" s="43">
        <v>40515</v>
      </c>
      <c r="B669" s="17">
        <v>2010</v>
      </c>
      <c r="C669" s="4">
        <v>12</v>
      </c>
      <c r="D669" s="4">
        <v>6</v>
      </c>
      <c r="E669" s="5">
        <v>0.67</v>
      </c>
      <c r="F669" s="5">
        <v>1</v>
      </c>
      <c r="G669" s="10">
        <v>0.33972602739725949</v>
      </c>
      <c r="H669" s="17">
        <v>161</v>
      </c>
      <c r="I669" s="9">
        <v>275</v>
      </c>
      <c r="J669" s="14">
        <v>1.7080745341614907</v>
      </c>
      <c r="K669" s="5">
        <v>0.61111111111111116</v>
      </c>
      <c r="L669" s="21">
        <v>101.1963694852378</v>
      </c>
      <c r="M669" s="9">
        <v>47</v>
      </c>
      <c r="N669" s="9">
        <v>60</v>
      </c>
      <c r="O669" s="9">
        <v>24</v>
      </c>
      <c r="P669" s="9">
        <v>72</v>
      </c>
      <c r="Q669" s="20">
        <v>37.454956906926121</v>
      </c>
      <c r="R669" s="20">
        <v>45.918434280821906</v>
      </c>
      <c r="S669" s="20">
        <v>18.0182556369863</v>
      </c>
      <c r="T669" s="6">
        <v>16292.615487123285</v>
      </c>
      <c r="U669" s="6">
        <v>1807.0219397260273</v>
      </c>
      <c r="V669" s="6">
        <v>2920.0741685654793</v>
      </c>
      <c r="W669" s="6">
        <v>2679.7368565479451</v>
      </c>
      <c r="X669" s="6">
        <v>1414.4014521863014</v>
      </c>
      <c r="Y669" s="6">
        <v>11085.424949549588</v>
      </c>
      <c r="Z669" s="6">
        <v>4007.6803890410952</v>
      </c>
      <c r="AA669" s="6">
        <v>1102.0424227397257</v>
      </c>
      <c r="AB669" s="6">
        <v>1297.3144058630137</v>
      </c>
      <c r="AC669" s="6">
        <v>1707.7817458921124</v>
      </c>
      <c r="AD669" s="6">
        <v>961.08057319473244</v>
      </c>
      <c r="AE669" s="6">
        <v>523.62251566481973</v>
      </c>
      <c r="AF669" s="6">
        <v>3214.5523828921691</v>
      </c>
      <c r="AG669" s="6">
        <v>470.62571178082186</v>
      </c>
      <c r="AH669" s="6">
        <v>1733.4890958904111</v>
      </c>
      <c r="AI669" s="6">
        <v>2901.7245369863012</v>
      </c>
      <c r="AJ669" s="6">
        <v>1352.6548471232875</v>
      </c>
      <c r="AK669" s="6">
        <v>1835.5117069996454</v>
      </c>
      <c r="AL669" s="6">
        <v>971.08140179790314</v>
      </c>
      <c r="AM669" s="6">
        <v>552.06039179544473</v>
      </c>
      <c r="AN669" s="6">
        <v>3099.8406911878283</v>
      </c>
      <c r="AO669" s="6">
        <v>30965.168836273973</v>
      </c>
      <c r="AP669" s="6">
        <v>13565.350812644383</v>
      </c>
      <c r="AQ669" s="6">
        <v>17399.818023629585</v>
      </c>
      <c r="AR669" s="6">
        <v>2690.1653093509185</v>
      </c>
      <c r="AS669" s="6">
        <v>2016.1379565207064</v>
      </c>
      <c r="AT669" s="6">
        <v>1876.1222437251872</v>
      </c>
      <c r="AU669" s="6">
        <v>1956.9355617036663</v>
      </c>
      <c r="AV669" s="6">
        <v>8539.3610713004782</v>
      </c>
      <c r="AW669" s="6">
        <v>8860.4569523291102</v>
      </c>
      <c r="AX669" s="27">
        <v>3.9450912657534238</v>
      </c>
      <c r="AY669" s="27">
        <v>4.4015683561643835</v>
      </c>
      <c r="AZ669">
        <v>364</v>
      </c>
      <c r="BA669" s="9">
        <v>14</v>
      </c>
      <c r="BB669" s="4">
        <v>161</v>
      </c>
      <c r="BC669" s="9">
        <v>14</v>
      </c>
      <c r="BD669" s="9">
        <v>10</v>
      </c>
      <c r="BE669" s="4">
        <v>203</v>
      </c>
      <c r="BF669" s="9">
        <v>14</v>
      </c>
      <c r="BG669" s="9">
        <v>24</v>
      </c>
      <c r="BH669" s="24">
        <v>1045.5968910260458</v>
      </c>
      <c r="BI669" s="24">
        <v>597.60799862346425</v>
      </c>
      <c r="BJ669" s="9">
        <v>21</v>
      </c>
      <c r="BK669" s="30">
        <v>34.143825205479452</v>
      </c>
      <c r="BL669" s="15">
        <v>4.5075011769863007</v>
      </c>
      <c r="BM669" s="15">
        <v>6764.0310790213152</v>
      </c>
      <c r="BN669" s="36">
        <v>104</v>
      </c>
      <c r="BO669" s="9">
        <v>0</v>
      </c>
      <c r="BP669" s="20">
        <v>2.5724036185456374</v>
      </c>
      <c r="BQ669" s="20">
        <v>167.30594253489986</v>
      </c>
    </row>
    <row r="670" spans="1:69" x14ac:dyDescent="0.25">
      <c r="A670" s="43">
        <v>40514</v>
      </c>
      <c r="B670" s="17">
        <v>2010</v>
      </c>
      <c r="C670" s="4">
        <v>12</v>
      </c>
      <c r="D670" s="4">
        <v>5</v>
      </c>
      <c r="E670" s="5">
        <v>0.67</v>
      </c>
      <c r="F670" s="5">
        <v>0.79999999999999993</v>
      </c>
      <c r="G670" s="10">
        <v>0.33698630136986224</v>
      </c>
      <c r="H670" s="17">
        <v>128</v>
      </c>
      <c r="I670" s="9">
        <v>213</v>
      </c>
      <c r="J670" s="14">
        <v>1.6640625</v>
      </c>
      <c r="K670" s="5">
        <v>0.47333333333333333</v>
      </c>
      <c r="L670" s="21">
        <v>97.556889164383549</v>
      </c>
      <c r="M670" s="9">
        <v>39</v>
      </c>
      <c r="N670" s="9">
        <v>46</v>
      </c>
      <c r="O670" s="9">
        <v>18</v>
      </c>
      <c r="P670" s="9">
        <v>55</v>
      </c>
      <c r="Q670" s="20">
        <v>35.875241030136976</v>
      </c>
      <c r="R670" s="20">
        <v>50.097211581369855</v>
      </c>
      <c r="S670" s="20">
        <v>17.637102514849314</v>
      </c>
      <c r="T670" s="6">
        <v>12487.281813041094</v>
      </c>
      <c r="U670" s="6">
        <v>1397.2420686027397</v>
      </c>
      <c r="V670" s="6">
        <v>2345.361076855233</v>
      </c>
      <c r="W670" s="6">
        <v>2572.9904637369859</v>
      </c>
      <c r="X670" s="6">
        <v>1211.2161074077808</v>
      </c>
      <c r="Y670" s="6">
        <v>7754.9562336438339</v>
      </c>
      <c r="Z670" s="6">
        <v>3049.3954875616432</v>
      </c>
      <c r="AA670" s="6">
        <v>901.74980846465735</v>
      </c>
      <c r="AB670" s="6">
        <v>970.04063831671226</v>
      </c>
      <c r="AC670" s="6">
        <v>1414.2098132807071</v>
      </c>
      <c r="AD670" s="6">
        <v>931.46621226517607</v>
      </c>
      <c r="AE670" s="6">
        <v>429.49638012492818</v>
      </c>
      <c r="AF670" s="6">
        <v>2146.0135286722011</v>
      </c>
      <c r="AG670" s="6">
        <v>390.13226240547942</v>
      </c>
      <c r="AH670" s="6">
        <v>1343.9338383780821</v>
      </c>
      <c r="AI670" s="6">
        <v>2433.1769346575338</v>
      </c>
      <c r="AJ670" s="6">
        <v>1083.8457358027397</v>
      </c>
      <c r="AK670" s="6">
        <v>1461.0958457554361</v>
      </c>
      <c r="AL670" s="6">
        <v>996.16130582423739</v>
      </c>
      <c r="AM670" s="6">
        <v>415.44686133548936</v>
      </c>
      <c r="AN670" s="6">
        <v>2378.3847583286724</v>
      </c>
      <c r="AO670" s="6">
        <v>24056.798587230685</v>
      </c>
      <c r="AP670" s="6">
        <v>11777.444066585975</v>
      </c>
      <c r="AQ670" s="6">
        <v>12279.354520644709</v>
      </c>
      <c r="AR670" s="6">
        <v>2608.1548300262493</v>
      </c>
      <c r="AS670" s="6">
        <v>1740.0479213858039</v>
      </c>
      <c r="AT670" s="6">
        <v>1716.0478600622369</v>
      </c>
      <c r="AU670" s="6">
        <v>1857.9036041524964</v>
      </c>
      <c r="AV670" s="6">
        <v>7922.154215626786</v>
      </c>
      <c r="AW670" s="6">
        <v>4357.2003050179246</v>
      </c>
      <c r="AX670" s="27">
        <v>3.9723327123287668</v>
      </c>
      <c r="AY670" s="27">
        <v>4.4663128082191781</v>
      </c>
      <c r="AZ670">
        <v>286</v>
      </c>
      <c r="BA670" s="9">
        <v>11</v>
      </c>
      <c r="BB670" s="4">
        <v>128</v>
      </c>
      <c r="BC670" s="9">
        <v>11</v>
      </c>
      <c r="BD670" s="9">
        <v>9</v>
      </c>
      <c r="BE670" s="4">
        <v>158</v>
      </c>
      <c r="BF670" s="9">
        <v>11</v>
      </c>
      <c r="BG670" s="9">
        <v>20</v>
      </c>
      <c r="BH670" s="24">
        <v>957.74494500000003</v>
      </c>
      <c r="BI670" s="24">
        <v>544.49585174553897</v>
      </c>
      <c r="BJ670" s="9">
        <v>17</v>
      </c>
      <c r="BK670" s="30">
        <v>33.216600698630138</v>
      </c>
      <c r="BL670" s="15">
        <v>4.222405946301369</v>
      </c>
      <c r="BM670" s="15">
        <v>6587.1418458473981</v>
      </c>
      <c r="BN670" s="36">
        <v>104</v>
      </c>
      <c r="BO670" s="9">
        <v>0</v>
      </c>
      <c r="BP670" s="20">
        <v>1.8641399878743676</v>
      </c>
      <c r="BQ670" s="20">
        <v>118.07071654466066</v>
      </c>
    </row>
    <row r="671" spans="1:69" x14ac:dyDescent="0.25">
      <c r="A671" s="43">
        <v>40513</v>
      </c>
      <c r="B671" s="17">
        <v>2010</v>
      </c>
      <c r="C671" s="4">
        <v>12</v>
      </c>
      <c r="D671" s="4">
        <v>4</v>
      </c>
      <c r="E671" s="5">
        <v>0.67</v>
      </c>
      <c r="F671" s="5">
        <v>0.73333333333333339</v>
      </c>
      <c r="G671" s="10">
        <v>0.33424657534246499</v>
      </c>
      <c r="H671" s="17">
        <v>125</v>
      </c>
      <c r="I671" s="9">
        <v>197</v>
      </c>
      <c r="J671" s="14">
        <v>1.5760000000000001</v>
      </c>
      <c r="K671" s="5">
        <v>0.43777777777777777</v>
      </c>
      <c r="L671" s="21">
        <v>93.281023712438369</v>
      </c>
      <c r="M671" s="9">
        <v>34</v>
      </c>
      <c r="N671" s="9">
        <v>44</v>
      </c>
      <c r="O671" s="9">
        <v>17</v>
      </c>
      <c r="P671" s="9">
        <v>52</v>
      </c>
      <c r="Q671" s="20">
        <v>36.44085822550052</v>
      </c>
      <c r="R671" s="20">
        <v>47.595766166253021</v>
      </c>
      <c r="S671" s="20">
        <v>17.392447665900949</v>
      </c>
      <c r="T671" s="6">
        <v>11660.127964054796</v>
      </c>
      <c r="U671" s="6">
        <v>1281.9315001643836</v>
      </c>
      <c r="V671" s="6">
        <v>2101.3622200740824</v>
      </c>
      <c r="W671" s="6">
        <v>2663.9667592767123</v>
      </c>
      <c r="X671" s="6">
        <v>1095.48764217863</v>
      </c>
      <c r="Y671" s="6">
        <v>7081.2428426897532</v>
      </c>
      <c r="Z671" s="6">
        <v>2842.3869415890408</v>
      </c>
      <c r="AA671" s="6">
        <v>809.12802482630138</v>
      </c>
      <c r="AB671" s="6">
        <v>904.40727862684935</v>
      </c>
      <c r="AC671" s="6">
        <v>1304.156933872802</v>
      </c>
      <c r="AD671" s="6">
        <v>939.0729840613468</v>
      </c>
      <c r="AE671" s="6">
        <v>382.0653342309638</v>
      </c>
      <c r="AF671" s="6">
        <v>1930.6269928770785</v>
      </c>
      <c r="AG671" s="6">
        <v>336.09743832328763</v>
      </c>
      <c r="AH671" s="6">
        <v>1289.9972955178082</v>
      </c>
      <c r="AI671" s="6">
        <v>2232.9476876164381</v>
      </c>
      <c r="AJ671" s="6">
        <v>966.86672534794502</v>
      </c>
      <c r="AK671" s="6">
        <v>1297.8112784482657</v>
      </c>
      <c r="AL671" s="6">
        <v>975.63737861410152</v>
      </c>
      <c r="AM671" s="6">
        <v>380.43420194352876</v>
      </c>
      <c r="AN671" s="6">
        <v>2172.0262877995833</v>
      </c>
      <c r="AO671" s="6">
        <v>22323.890856066846</v>
      </c>
      <c r="AP671" s="6">
        <v>11139.994732700432</v>
      </c>
      <c r="AQ671" s="6">
        <v>11183.896123366414</v>
      </c>
      <c r="AR671" s="6">
        <v>2580.7872326264924</v>
      </c>
      <c r="AS671" s="6">
        <v>1737.6204359779042</v>
      </c>
      <c r="AT671" s="6">
        <v>1704.1993848503751</v>
      </c>
      <c r="AU671" s="6">
        <v>1817.3039726251332</v>
      </c>
      <c r="AV671" s="6">
        <v>7839.9110260799043</v>
      </c>
      <c r="AW671" s="6">
        <v>3343.9850972865097</v>
      </c>
      <c r="AX671" s="27">
        <v>3.8177696219178081</v>
      </c>
      <c r="AY671" s="27">
        <v>4.2622206712328765</v>
      </c>
      <c r="AZ671">
        <v>272</v>
      </c>
      <c r="BA671" s="9">
        <v>11</v>
      </c>
      <c r="BB671" s="4">
        <v>125</v>
      </c>
      <c r="BC671" s="9">
        <v>11</v>
      </c>
      <c r="BD671" s="9">
        <v>8</v>
      </c>
      <c r="BE671" s="4">
        <v>147</v>
      </c>
      <c r="BF671" s="9">
        <v>10</v>
      </c>
      <c r="BG671" s="9">
        <v>16</v>
      </c>
      <c r="BH671" s="24">
        <v>890.84412647247257</v>
      </c>
      <c r="BI671" s="24">
        <v>464.33793575709478</v>
      </c>
      <c r="BJ671" s="9">
        <v>15</v>
      </c>
      <c r="BK671" s="30">
        <v>34.324474109589048</v>
      </c>
      <c r="BL671" s="15">
        <v>4.1316054969863005</v>
      </c>
      <c r="BM671" s="15">
        <v>6643.3069080533551</v>
      </c>
      <c r="BN671" s="36">
        <v>104</v>
      </c>
      <c r="BO671" s="9">
        <v>0</v>
      </c>
      <c r="BP671" s="20">
        <v>1.6834832829729311</v>
      </c>
      <c r="BQ671" s="20">
        <v>107.53746272467706</v>
      </c>
    </row>
    <row r="672" spans="1:69" x14ac:dyDescent="0.25">
      <c r="A672" s="43">
        <v>40512</v>
      </c>
      <c r="B672" s="17">
        <v>2010</v>
      </c>
      <c r="C672" s="4">
        <v>11</v>
      </c>
      <c r="D672" s="4">
        <v>3</v>
      </c>
      <c r="E672" s="5">
        <v>0.48</v>
      </c>
      <c r="F672" s="5">
        <v>0.48051948051948046</v>
      </c>
      <c r="G672" s="10">
        <v>0.33150684931506774</v>
      </c>
      <c r="H672" s="17">
        <v>60</v>
      </c>
      <c r="I672" s="9">
        <v>91</v>
      </c>
      <c r="J672" s="14">
        <v>1.5166666666666666</v>
      </c>
      <c r="K672" s="5">
        <v>0.20222222222222222</v>
      </c>
      <c r="L672" s="21">
        <v>92.059154946094992</v>
      </c>
      <c r="M672" s="9">
        <v>16</v>
      </c>
      <c r="N672" s="9">
        <v>20</v>
      </c>
      <c r="O672" s="9">
        <v>8</v>
      </c>
      <c r="P672" s="9">
        <v>24</v>
      </c>
      <c r="Q672" s="20">
        <v>35.06927583561643</v>
      </c>
      <c r="R672" s="20">
        <v>47.764676411506834</v>
      </c>
      <c r="S672" s="20">
        <v>17.193665280821914</v>
      </c>
      <c r="T672" s="6">
        <v>5523.5492967656992</v>
      </c>
      <c r="U672" s="6">
        <v>607.79946577477301</v>
      </c>
      <c r="V672" s="6">
        <v>967.63037771784366</v>
      </c>
      <c r="W672" s="6">
        <v>2275.9813826630134</v>
      </c>
      <c r="X672" s="6">
        <v>480.98113403741678</v>
      </c>
      <c r="Y672" s="6">
        <v>2406.7558681221985</v>
      </c>
      <c r="Z672" s="6">
        <v>1262.4939300821916</v>
      </c>
      <c r="AA672" s="6">
        <v>382.11741129205467</v>
      </c>
      <c r="AB672" s="6">
        <v>412.64796673972597</v>
      </c>
      <c r="AC672" s="6">
        <v>584.93292160904412</v>
      </c>
      <c r="AD672" s="6">
        <v>805.33481894081547</v>
      </c>
      <c r="AE672" s="6">
        <v>178.44762814497901</v>
      </c>
      <c r="AF672" s="6">
        <v>488.54393941913349</v>
      </c>
      <c r="AG672" s="6">
        <v>160.15510893698632</v>
      </c>
      <c r="AH672" s="6">
        <v>585.83931932054782</v>
      </c>
      <c r="AI672" s="6">
        <v>961.13269306849304</v>
      </c>
      <c r="AJ672" s="6">
        <v>450.11615316164369</v>
      </c>
      <c r="AK672" s="6">
        <v>600.43329683838499</v>
      </c>
      <c r="AL672" s="6">
        <v>850.37780285177905</v>
      </c>
      <c r="AM672" s="6">
        <v>188.74489467830398</v>
      </c>
      <c r="AN672" s="6">
        <v>517.68728011920234</v>
      </c>
      <c r="AO672" s="6">
        <v>10345.851345142117</v>
      </c>
      <c r="AP672" s="6">
        <v>6932.8642574815804</v>
      </c>
      <c r="AQ672" s="6">
        <v>3412.9870876605346</v>
      </c>
      <c r="AR672" s="6">
        <v>2425.8991671088352</v>
      </c>
      <c r="AS672" s="6">
        <v>1136.5978135605089</v>
      </c>
      <c r="AT672" s="6">
        <v>1420.6542713826939</v>
      </c>
      <c r="AU672" s="6">
        <v>1482.5860245228348</v>
      </c>
      <c r="AV672" s="6">
        <v>6465.7372765748732</v>
      </c>
      <c r="AW672" s="6">
        <v>-3052.7501889143368</v>
      </c>
      <c r="AX672" s="27">
        <v>3.9121979178082191</v>
      </c>
      <c r="AY672" s="27">
        <v>4.3356369863013695</v>
      </c>
      <c r="AZ672">
        <v>128</v>
      </c>
      <c r="BA672" s="9">
        <v>5</v>
      </c>
      <c r="BB672" s="4">
        <v>60</v>
      </c>
      <c r="BC672" s="9">
        <v>5</v>
      </c>
      <c r="BD672" s="9">
        <v>3</v>
      </c>
      <c r="BE672" s="4">
        <v>68</v>
      </c>
      <c r="BF672" s="9">
        <v>5</v>
      </c>
      <c r="BG672" s="9">
        <v>8</v>
      </c>
      <c r="BH672" s="24">
        <v>496.61238592243649</v>
      </c>
      <c r="BI672" s="24">
        <v>299.90146754460147</v>
      </c>
      <c r="BJ672" s="9">
        <v>7</v>
      </c>
      <c r="BK672" s="30">
        <v>33.811060547945203</v>
      </c>
      <c r="BL672" s="15">
        <v>4.2134952153424647</v>
      </c>
      <c r="BM672" s="15">
        <v>5872.4133381426764</v>
      </c>
      <c r="BN672" s="36">
        <v>104</v>
      </c>
      <c r="BO672" s="9">
        <v>0</v>
      </c>
      <c r="BP672" s="20">
        <v>0.58118986030707309</v>
      </c>
      <c r="BQ672" s="20">
        <v>32.817183535197451</v>
      </c>
    </row>
    <row r="673" spans="1:69" x14ac:dyDescent="0.25">
      <c r="A673" s="43">
        <v>40511</v>
      </c>
      <c r="B673" s="17">
        <v>2010</v>
      </c>
      <c r="C673" s="4">
        <v>11</v>
      </c>
      <c r="D673" s="4">
        <v>2</v>
      </c>
      <c r="E673" s="5">
        <v>0.48</v>
      </c>
      <c r="F673" s="5">
        <v>0.48051948051948046</v>
      </c>
      <c r="G673" s="10">
        <v>0.32876712328767049</v>
      </c>
      <c r="H673" s="17">
        <v>55</v>
      </c>
      <c r="I673" s="9">
        <v>92</v>
      </c>
      <c r="J673" s="14">
        <v>1.6727272727272726</v>
      </c>
      <c r="K673" s="5">
        <v>0.20444444444444446</v>
      </c>
      <c r="L673" s="21">
        <v>99.40359922498422</v>
      </c>
      <c r="M673" s="9">
        <v>16</v>
      </c>
      <c r="N673" s="9">
        <v>20</v>
      </c>
      <c r="O673" s="9">
        <v>8</v>
      </c>
      <c r="P673" s="9">
        <v>25</v>
      </c>
      <c r="Q673" s="20">
        <v>36.574514581430748</v>
      </c>
      <c r="R673" s="20">
        <v>48.573756838356154</v>
      </c>
      <c r="S673" s="20">
        <v>17.524050789698627</v>
      </c>
      <c r="T673" s="6">
        <v>5467.1979573741319</v>
      </c>
      <c r="U673" s="6">
        <v>612.59393275217906</v>
      </c>
      <c r="V673" s="6">
        <v>987.51180071304032</v>
      </c>
      <c r="W673" s="6">
        <v>2343.1151973698629</v>
      </c>
      <c r="X673" s="6">
        <v>489.93576473595436</v>
      </c>
      <c r="Y673" s="6">
        <v>2259.2291273074534</v>
      </c>
      <c r="Z673" s="6">
        <v>1316.6825249315068</v>
      </c>
      <c r="AA673" s="6">
        <v>388.59005470684923</v>
      </c>
      <c r="AB673" s="6">
        <v>438.10126974246572</v>
      </c>
      <c r="AC673" s="6">
        <v>617.71926266674654</v>
      </c>
      <c r="AD673" s="6">
        <v>829.96300318994304</v>
      </c>
      <c r="AE673" s="6">
        <v>174.44140254126137</v>
      </c>
      <c r="AF673" s="6">
        <v>521.25018098287092</v>
      </c>
      <c r="AG673" s="6">
        <v>161.42433928767122</v>
      </c>
      <c r="AH673" s="6">
        <v>575.57990750684928</v>
      </c>
      <c r="AI673" s="6">
        <v>983.85198246575328</v>
      </c>
      <c r="AJ673" s="6">
        <v>447.4073424657534</v>
      </c>
      <c r="AK673" s="6">
        <v>604.2023441077306</v>
      </c>
      <c r="AL673" s="6">
        <v>909.44730703926427</v>
      </c>
      <c r="AM673" s="6">
        <v>185.92908673806278</v>
      </c>
      <c r="AN673" s="6">
        <v>468.68483384096965</v>
      </c>
      <c r="AO673" s="6">
        <v>10391.42931123316</v>
      </c>
      <c r="AP673" s="6">
        <v>7142.2651691018673</v>
      </c>
      <c r="AQ673" s="6">
        <v>3249.1641421312938</v>
      </c>
      <c r="AR673" s="6">
        <v>2429.4391829392507</v>
      </c>
      <c r="AS673" s="6">
        <v>1159.3632402969442</v>
      </c>
      <c r="AT673" s="6">
        <v>1441.7820531373443</v>
      </c>
      <c r="AU673" s="6">
        <v>1481.5268504174487</v>
      </c>
      <c r="AV673" s="6">
        <v>6512.1113267909877</v>
      </c>
      <c r="AW673" s="6">
        <v>-3262.9471846596953</v>
      </c>
      <c r="AX673" s="27">
        <v>4.0540211506849309</v>
      </c>
      <c r="AY673" s="27">
        <v>4.2269589041095887</v>
      </c>
      <c r="AZ673">
        <v>124</v>
      </c>
      <c r="BA673" s="9">
        <v>5</v>
      </c>
      <c r="BB673" s="4">
        <v>55</v>
      </c>
      <c r="BC673" s="9">
        <v>5</v>
      </c>
      <c r="BD673" s="9">
        <v>3</v>
      </c>
      <c r="BE673" s="4">
        <v>69</v>
      </c>
      <c r="BF673" s="9">
        <v>5</v>
      </c>
      <c r="BG673" s="9">
        <v>8</v>
      </c>
      <c r="BH673" s="24">
        <v>555.71822004637932</v>
      </c>
      <c r="BI673" s="24">
        <v>305.61750274164291</v>
      </c>
      <c r="BJ673" s="9">
        <v>7</v>
      </c>
      <c r="BK673" s="30">
        <v>33.021481643835614</v>
      </c>
      <c r="BL673" s="15">
        <v>4.4033036712328757</v>
      </c>
      <c r="BM673" s="15">
        <v>6026.0768539504706</v>
      </c>
      <c r="BN673" s="36">
        <v>104</v>
      </c>
      <c r="BO673" s="9">
        <v>0</v>
      </c>
      <c r="BP673" s="20">
        <v>0.53918398667638356</v>
      </c>
      <c r="BQ673" s="20">
        <v>31.241962905108593</v>
      </c>
    </row>
    <row r="674" spans="1:69" x14ac:dyDescent="0.25">
      <c r="A674" s="43">
        <v>40510</v>
      </c>
      <c r="B674" s="17">
        <v>2010</v>
      </c>
      <c r="C674" s="4">
        <v>11</v>
      </c>
      <c r="D674" s="4">
        <v>1</v>
      </c>
      <c r="E674" s="5">
        <v>0.48</v>
      </c>
      <c r="F674" s="5">
        <v>0.53246753246753253</v>
      </c>
      <c r="G674" s="10">
        <v>0.32602739726027324</v>
      </c>
      <c r="H674" s="17">
        <v>61</v>
      </c>
      <c r="I674" s="9">
        <v>103</v>
      </c>
      <c r="J674" s="14">
        <v>1.6885245901639345</v>
      </c>
      <c r="K674" s="5">
        <v>0.22888888888888889</v>
      </c>
      <c r="L674" s="21">
        <v>102.15058885992516</v>
      </c>
      <c r="M674" s="9">
        <v>18</v>
      </c>
      <c r="N674" s="9">
        <v>23</v>
      </c>
      <c r="O674" s="9">
        <v>9</v>
      </c>
      <c r="P674" s="9">
        <v>28</v>
      </c>
      <c r="Q674" s="20">
        <v>36.413243317073174</v>
      </c>
      <c r="R674" s="20">
        <v>49.149836414246572</v>
      </c>
      <c r="S674" s="20">
        <v>16.300909759843446</v>
      </c>
      <c r="T674" s="6">
        <v>6231.1859204554348</v>
      </c>
      <c r="U674" s="6">
        <v>694.26191598647938</v>
      </c>
      <c r="V674" s="6">
        <v>1119.6014661736203</v>
      </c>
      <c r="W674" s="6">
        <v>2224.3245922849314</v>
      </c>
      <c r="X674" s="6">
        <v>547.86932589532114</v>
      </c>
      <c r="Y674" s="6">
        <v>3033.6524520880403</v>
      </c>
      <c r="Z674" s="6">
        <v>1492.942976</v>
      </c>
      <c r="AA674" s="6">
        <v>442.34852772821915</v>
      </c>
      <c r="AB674" s="6">
        <v>456.42547327561647</v>
      </c>
      <c r="AC674" s="6">
        <v>666.367009705756</v>
      </c>
      <c r="AD674" s="6">
        <v>787.20859539193566</v>
      </c>
      <c r="AE674" s="6">
        <v>199.16188286633266</v>
      </c>
      <c r="AF674" s="6">
        <v>738.97948903981091</v>
      </c>
      <c r="AG674" s="6">
        <v>189.78502492602738</v>
      </c>
      <c r="AH674" s="6">
        <v>678.29482064657532</v>
      </c>
      <c r="AI674" s="6">
        <v>1134.420502630137</v>
      </c>
      <c r="AJ674" s="6">
        <v>482.31615964931507</v>
      </c>
      <c r="AK674" s="6">
        <v>722.4661921980304</v>
      </c>
      <c r="AL674" s="6">
        <v>870.85254286383736</v>
      </c>
      <c r="AM674" s="6">
        <v>203.95079978963199</v>
      </c>
      <c r="AN674" s="6">
        <v>687.54697300055477</v>
      </c>
      <c r="AO674" s="6">
        <v>11801.981321297806</v>
      </c>
      <c r="AP674" s="6">
        <v>7341.8024071693972</v>
      </c>
      <c r="AQ674" s="6">
        <v>4460.1789141284062</v>
      </c>
      <c r="AR674" s="6">
        <v>2448.664225935941</v>
      </c>
      <c r="AS674" s="6">
        <v>1209.0638213685957</v>
      </c>
      <c r="AT674" s="6">
        <v>1455.3005403397883</v>
      </c>
      <c r="AU674" s="6">
        <v>1521.2189631347885</v>
      </c>
      <c r="AV674" s="6">
        <v>6634.2475507791132</v>
      </c>
      <c r="AW674" s="6">
        <v>-2174.0686366507043</v>
      </c>
      <c r="AX674" s="27">
        <v>4.1286489863013696</v>
      </c>
      <c r="AY674" s="27">
        <v>4.3437180410958902</v>
      </c>
      <c r="AZ674">
        <v>139</v>
      </c>
      <c r="BA674" s="9">
        <v>5</v>
      </c>
      <c r="BB674" s="4">
        <v>61</v>
      </c>
      <c r="BC674" s="9">
        <v>5</v>
      </c>
      <c r="BD674" s="9">
        <v>4</v>
      </c>
      <c r="BE674" s="4">
        <v>78</v>
      </c>
      <c r="BF674" s="9">
        <v>5</v>
      </c>
      <c r="BG674" s="9">
        <v>10</v>
      </c>
      <c r="BH674" s="24">
        <v>574.1993190030305</v>
      </c>
      <c r="BI674" s="24">
        <v>317.83413230077389</v>
      </c>
      <c r="BJ674" s="9">
        <v>8</v>
      </c>
      <c r="BK674" s="30">
        <v>35.441080643835619</v>
      </c>
      <c r="BL674" s="15">
        <v>4.4635949961643835</v>
      </c>
      <c r="BM674" s="15">
        <v>5841.317111289457</v>
      </c>
      <c r="BN674" s="36">
        <v>104</v>
      </c>
      <c r="BO674" s="9">
        <v>0</v>
      </c>
      <c r="BP674" s="20">
        <v>0.76355705899073034</v>
      </c>
      <c r="BQ674" s="20">
        <v>42.886335712773139</v>
      </c>
    </row>
    <row r="675" spans="1:69" x14ac:dyDescent="0.25">
      <c r="A675" s="43">
        <v>40509</v>
      </c>
      <c r="B675" s="17">
        <v>2010</v>
      </c>
      <c r="C675" s="4">
        <v>11</v>
      </c>
      <c r="D675" s="4">
        <v>7</v>
      </c>
      <c r="E675" s="5">
        <v>0.48</v>
      </c>
      <c r="F675" s="5">
        <v>0.93506493506493504</v>
      </c>
      <c r="G675" s="10">
        <v>0.32328767123287599</v>
      </c>
      <c r="H675" s="17">
        <v>109</v>
      </c>
      <c r="I675" s="9">
        <v>173</v>
      </c>
      <c r="J675" s="14">
        <v>1.5871559633027523</v>
      </c>
      <c r="K675" s="5">
        <v>0.38444444444444442</v>
      </c>
      <c r="L675" s="21">
        <v>100.18281538281249</v>
      </c>
      <c r="M675" s="9">
        <v>30</v>
      </c>
      <c r="N675" s="9">
        <v>37</v>
      </c>
      <c r="O675" s="9">
        <v>15</v>
      </c>
      <c r="P675" s="9">
        <v>48</v>
      </c>
      <c r="Q675" s="20">
        <v>35.957617128603559</v>
      </c>
      <c r="R675" s="20">
        <v>46.962855434958897</v>
      </c>
      <c r="S675" s="20">
        <v>16.271098010753423</v>
      </c>
      <c r="T675" s="6">
        <v>10919.926876726562</v>
      </c>
      <c r="U675" s="6">
        <v>1208.3549054474292</v>
      </c>
      <c r="V675" s="6">
        <v>1956.5371548523892</v>
      </c>
      <c r="W675" s="6">
        <v>2275.7763566465751</v>
      </c>
      <c r="X675" s="6">
        <v>946.66164195945191</v>
      </c>
      <c r="Y675" s="6">
        <v>6949.3066287155762</v>
      </c>
      <c r="Z675" s="6">
        <v>2409.1603476164382</v>
      </c>
      <c r="AA675" s="6">
        <v>704.44283152438345</v>
      </c>
      <c r="AB675" s="6">
        <v>781.01270451616426</v>
      </c>
      <c r="AC675" s="6">
        <v>1213.9363662868366</v>
      </c>
      <c r="AD675" s="6">
        <v>789.65004466395612</v>
      </c>
      <c r="AE675" s="6">
        <v>344.0798387578489</v>
      </c>
      <c r="AF675" s="6">
        <v>1546.9496339483444</v>
      </c>
      <c r="AG675" s="6">
        <v>295.49440464657533</v>
      </c>
      <c r="AH675" s="6">
        <v>1112.3486316712331</v>
      </c>
      <c r="AI675" s="6">
        <v>1815.6037083287672</v>
      </c>
      <c r="AJ675" s="6">
        <v>825.15669514520539</v>
      </c>
      <c r="AK675" s="6">
        <v>1238.1280045202525</v>
      </c>
      <c r="AL675" s="6">
        <v>904.61203809720143</v>
      </c>
      <c r="AM675" s="6">
        <v>373.53099637416022</v>
      </c>
      <c r="AN675" s="6">
        <v>1532.3324008001669</v>
      </c>
      <c r="AO675" s="6">
        <v>20071.501105622756</v>
      </c>
      <c r="AP675" s="6">
        <v>10042.912442158671</v>
      </c>
      <c r="AQ675" s="6">
        <v>10028.588663464088</v>
      </c>
      <c r="AR675" s="6">
        <v>2558.2497860568828</v>
      </c>
      <c r="AS675" s="6">
        <v>1612.7487897831711</v>
      </c>
      <c r="AT675" s="6">
        <v>1669.1056373980077</v>
      </c>
      <c r="AU675" s="6">
        <v>1733.2166948882877</v>
      </c>
      <c r="AV675" s="6">
        <v>7573.3209081263503</v>
      </c>
      <c r="AW675" s="6">
        <v>2455.2677553377343</v>
      </c>
      <c r="AX675" s="27">
        <v>3.8003164273972598</v>
      </c>
      <c r="AY675" s="27">
        <v>4.4171137397260258</v>
      </c>
      <c r="AZ675">
        <v>239</v>
      </c>
      <c r="BA675" s="9">
        <v>9</v>
      </c>
      <c r="BB675" s="4">
        <v>109</v>
      </c>
      <c r="BC675" s="9">
        <v>10</v>
      </c>
      <c r="BD675" s="9">
        <v>6</v>
      </c>
      <c r="BE675" s="4">
        <v>130</v>
      </c>
      <c r="BF675" s="9">
        <v>9</v>
      </c>
      <c r="BG675" s="9">
        <v>15</v>
      </c>
      <c r="BH675" s="24">
        <v>760.21653628747401</v>
      </c>
      <c r="BI675" s="24">
        <v>433.41530763851847</v>
      </c>
      <c r="BJ675" s="9">
        <v>14</v>
      </c>
      <c r="BK675" s="30">
        <v>35.031153835616436</v>
      </c>
      <c r="BL675" s="15">
        <v>4.3771151868493146</v>
      </c>
      <c r="BM675" s="15">
        <v>6016.6382682532394</v>
      </c>
      <c r="BN675" s="36">
        <v>97</v>
      </c>
      <c r="BO675" s="9">
        <v>0</v>
      </c>
      <c r="BP675" s="20">
        <v>1.6668093071807033</v>
      </c>
      <c r="BQ675" s="20">
        <v>103.38751199447513</v>
      </c>
    </row>
    <row r="676" spans="1:69" x14ac:dyDescent="0.25">
      <c r="A676" s="43">
        <v>40508</v>
      </c>
      <c r="B676" s="17">
        <v>2010</v>
      </c>
      <c r="C676" s="4">
        <v>11</v>
      </c>
      <c r="D676" s="4">
        <v>6</v>
      </c>
      <c r="E676" s="5">
        <v>0.48</v>
      </c>
      <c r="F676" s="5">
        <v>1</v>
      </c>
      <c r="G676" s="10">
        <v>0.32054794520547875</v>
      </c>
      <c r="H676" s="17">
        <v>116</v>
      </c>
      <c r="I676" s="9">
        <v>197</v>
      </c>
      <c r="J676" s="14">
        <v>1.6982758620689655</v>
      </c>
      <c r="K676" s="5">
        <v>0.43777777777777777</v>
      </c>
      <c r="L676" s="21">
        <v>104.77729768540384</v>
      </c>
      <c r="M676" s="9">
        <v>35</v>
      </c>
      <c r="N676" s="9">
        <v>43</v>
      </c>
      <c r="O676" s="9">
        <v>17</v>
      </c>
      <c r="P676" s="9">
        <v>52</v>
      </c>
      <c r="Q676" s="20">
        <v>37.280650335089561</v>
      </c>
      <c r="R676" s="20">
        <v>50.582637000870257</v>
      </c>
      <c r="S676" s="20">
        <v>17.559163285605901</v>
      </c>
      <c r="T676" s="6">
        <v>12154.166531506846</v>
      </c>
      <c r="U676" s="6">
        <v>1228.6941238356162</v>
      </c>
      <c r="V676" s="6">
        <v>2016.0487715769862</v>
      </c>
      <c r="W676" s="6">
        <v>2316.0256763178081</v>
      </c>
      <c r="X676" s="6">
        <v>992.77559723835611</v>
      </c>
      <c r="Y676" s="6">
        <v>8058.0106102093105</v>
      </c>
      <c r="Z676" s="6">
        <v>2907.8907261369859</v>
      </c>
      <c r="AA676" s="6">
        <v>859.90482901479436</v>
      </c>
      <c r="AB676" s="6">
        <v>913.07649085150695</v>
      </c>
      <c r="AC676" s="6">
        <v>1307.1207812468078</v>
      </c>
      <c r="AD676" s="6">
        <v>816.74149150052767</v>
      </c>
      <c r="AE676" s="6">
        <v>382.39816182722046</v>
      </c>
      <c r="AF676" s="6">
        <v>2174.6116114287311</v>
      </c>
      <c r="AG676" s="6">
        <v>361.59299373698633</v>
      </c>
      <c r="AH676" s="6">
        <v>1243.6471441534247</v>
      </c>
      <c r="AI676" s="6">
        <v>2247.8604472876714</v>
      </c>
      <c r="AJ676" s="6">
        <v>940.48536618082187</v>
      </c>
      <c r="AK676" s="6">
        <v>1341.111078924906</v>
      </c>
      <c r="AL676" s="6">
        <v>903.50302074009494</v>
      </c>
      <c r="AM676" s="6">
        <v>385.78522541097732</v>
      </c>
      <c r="AN676" s="6">
        <v>2163.1866262829253</v>
      </c>
      <c r="AO676" s="6">
        <v>22857.318652704656</v>
      </c>
      <c r="AP676" s="6">
        <v>10461.509804783684</v>
      </c>
      <c r="AQ676" s="6">
        <v>12395.808847920965</v>
      </c>
      <c r="AR676" s="6">
        <v>2582.4568937487297</v>
      </c>
      <c r="AS676" s="6">
        <v>1619.2185522903565</v>
      </c>
      <c r="AT676" s="6">
        <v>1662.5173849355224</v>
      </c>
      <c r="AU676" s="6">
        <v>1765.4115200652905</v>
      </c>
      <c r="AV676" s="6">
        <v>7629.6043510398986</v>
      </c>
      <c r="AW676" s="6">
        <v>4766.2044968810742</v>
      </c>
      <c r="AX676" s="27">
        <v>3.9618554958904104</v>
      </c>
      <c r="AY676" s="27">
        <v>4.3691345753424651</v>
      </c>
      <c r="AZ676">
        <v>263</v>
      </c>
      <c r="BA676" s="9">
        <v>10</v>
      </c>
      <c r="BB676" s="4">
        <v>116</v>
      </c>
      <c r="BC676" s="9">
        <v>10</v>
      </c>
      <c r="BD676" s="9">
        <v>6</v>
      </c>
      <c r="BE676" s="4">
        <v>147</v>
      </c>
      <c r="BF676" s="9">
        <v>10</v>
      </c>
      <c r="BG676" s="9">
        <v>18</v>
      </c>
      <c r="BH676" s="24">
        <v>734.4620751907795</v>
      </c>
      <c r="BI676" s="24">
        <v>477.38293991896307</v>
      </c>
      <c r="BJ676" s="9">
        <v>16</v>
      </c>
      <c r="BK676" s="30">
        <v>36.07086623287671</v>
      </c>
      <c r="BL676" s="15">
        <v>4.3424395156164382</v>
      </c>
      <c r="BM676" s="15">
        <v>6102.235703557415</v>
      </c>
      <c r="BN676" s="36">
        <v>97</v>
      </c>
      <c r="BO676" s="9">
        <v>0</v>
      </c>
      <c r="BP676" s="20">
        <v>2.0313553015814501</v>
      </c>
      <c r="BQ676" s="20">
        <v>127.79184379299964</v>
      </c>
    </row>
    <row r="677" spans="1:69" x14ac:dyDescent="0.25">
      <c r="A677" s="43">
        <v>40507</v>
      </c>
      <c r="B677" s="17">
        <v>2010</v>
      </c>
      <c r="C677" s="4">
        <v>11</v>
      </c>
      <c r="D677" s="4">
        <v>5</v>
      </c>
      <c r="E677" s="5">
        <v>0.48</v>
      </c>
      <c r="F677" s="5">
        <v>0.76623376623376616</v>
      </c>
      <c r="G677" s="10">
        <v>0.3178082191780815</v>
      </c>
      <c r="H677" s="17">
        <v>94</v>
      </c>
      <c r="I677" s="9">
        <v>153</v>
      </c>
      <c r="J677" s="14">
        <v>1.6276595744680851</v>
      </c>
      <c r="K677" s="5">
        <v>0.34</v>
      </c>
      <c r="L677" s="21">
        <v>95.747698132004984</v>
      </c>
      <c r="M677" s="9">
        <v>27</v>
      </c>
      <c r="N677" s="9">
        <v>33</v>
      </c>
      <c r="O677" s="9">
        <v>13</v>
      </c>
      <c r="P677" s="9">
        <v>40</v>
      </c>
      <c r="Q677" s="20">
        <v>35.141522893150686</v>
      </c>
      <c r="R677" s="20">
        <v>48.011730209146464</v>
      </c>
      <c r="S677" s="20">
        <v>18.224435607534247</v>
      </c>
      <c r="T677" s="6">
        <v>9000.2836244084683</v>
      </c>
      <c r="U677" s="6">
        <v>957.85472910869919</v>
      </c>
      <c r="V677" s="6">
        <v>1570.1404723773844</v>
      </c>
      <c r="W677" s="6">
        <v>2181.5679538849317</v>
      </c>
      <c r="X677" s="6">
        <v>808.25958188678158</v>
      </c>
      <c r="Y677" s="6">
        <v>5398.1703453680702</v>
      </c>
      <c r="Z677" s="6">
        <v>2108.4913735890414</v>
      </c>
      <c r="AA677" s="6">
        <v>624.152492718904</v>
      </c>
      <c r="AB677" s="6">
        <v>728.97742430136987</v>
      </c>
      <c r="AC677" s="6">
        <v>992.88362877334225</v>
      </c>
      <c r="AD677" s="6">
        <v>785.49438375125681</v>
      </c>
      <c r="AE677" s="6">
        <v>282.83876597634151</v>
      </c>
      <c r="AF677" s="6">
        <v>1400.4045121083745</v>
      </c>
      <c r="AG677" s="6">
        <v>261.34756786849317</v>
      </c>
      <c r="AH677" s="6">
        <v>948.99449687671222</v>
      </c>
      <c r="AI677" s="6">
        <v>1733.9341275616437</v>
      </c>
      <c r="AJ677" s="6">
        <v>778.69152315616452</v>
      </c>
      <c r="AK677" s="6">
        <v>1025.5938946870158</v>
      </c>
      <c r="AL677" s="6">
        <v>830.96941722951749</v>
      </c>
      <c r="AM677" s="6">
        <v>286.91380412118735</v>
      </c>
      <c r="AN677" s="6">
        <v>1579.4905994252931</v>
      </c>
      <c r="AO677" s="6">
        <v>17142.727359589499</v>
      </c>
      <c r="AP677" s="6">
        <v>8764.6619026877579</v>
      </c>
      <c r="AQ677" s="6">
        <v>8378.0654569017388</v>
      </c>
      <c r="AR677" s="6">
        <v>2499.2574053202698</v>
      </c>
      <c r="AS677" s="6">
        <v>1470.0098872216386</v>
      </c>
      <c r="AT677" s="6">
        <v>1558.8275527127387</v>
      </c>
      <c r="AU677" s="6">
        <v>1635.631146544835</v>
      </c>
      <c r="AV677" s="6">
        <v>7163.7259917994825</v>
      </c>
      <c r="AW677" s="6">
        <v>1214.3394651022581</v>
      </c>
      <c r="AX677" s="27">
        <v>4.0641158465753424</v>
      </c>
      <c r="AY677" s="27">
        <v>4.1998052876712322</v>
      </c>
      <c r="AZ677">
        <v>207</v>
      </c>
      <c r="BA677" s="9">
        <v>8</v>
      </c>
      <c r="BB677" s="4">
        <v>94</v>
      </c>
      <c r="BC677" s="9">
        <v>9</v>
      </c>
      <c r="BD677" s="9">
        <v>6</v>
      </c>
      <c r="BE677" s="4">
        <v>113</v>
      </c>
      <c r="BF677" s="9">
        <v>8</v>
      </c>
      <c r="BG677" s="9">
        <v>14</v>
      </c>
      <c r="BH677" s="24">
        <v>727.65446938549439</v>
      </c>
      <c r="BI677" s="24">
        <v>401.29884183204155</v>
      </c>
      <c r="BJ677" s="9">
        <v>13</v>
      </c>
      <c r="BK677" s="30">
        <v>33.727699561643838</v>
      </c>
      <c r="BL677" s="15">
        <v>4.2646021172602735</v>
      </c>
      <c r="BM677" s="15">
        <v>5797.437679121922</v>
      </c>
      <c r="BN677" s="36">
        <v>97</v>
      </c>
      <c r="BO677" s="9">
        <v>0</v>
      </c>
      <c r="BP677" s="20">
        <v>1.4451324741399683</v>
      </c>
      <c r="BQ677" s="20">
        <v>86.371808834038546</v>
      </c>
    </row>
    <row r="678" spans="1:69" x14ac:dyDescent="0.25">
      <c r="A678" s="43">
        <v>40506</v>
      </c>
      <c r="B678" s="17">
        <v>2010</v>
      </c>
      <c r="C678" s="4">
        <v>11</v>
      </c>
      <c r="D678" s="4">
        <v>4</v>
      </c>
      <c r="E678" s="5">
        <v>0.48</v>
      </c>
      <c r="F678" s="5">
        <v>0.68831168831168832</v>
      </c>
      <c r="G678" s="10">
        <v>0.31506849315068425</v>
      </c>
      <c r="H678" s="17">
        <v>80</v>
      </c>
      <c r="I678" s="9">
        <v>140</v>
      </c>
      <c r="J678" s="14">
        <v>1.75</v>
      </c>
      <c r="K678" s="5">
        <v>0.31111111111111112</v>
      </c>
      <c r="L678" s="21">
        <v>102.15486989503646</v>
      </c>
      <c r="M678" s="9">
        <v>24</v>
      </c>
      <c r="N678" s="9">
        <v>29</v>
      </c>
      <c r="O678" s="9">
        <v>12</v>
      </c>
      <c r="P678" s="9">
        <v>37</v>
      </c>
      <c r="Q678" s="20">
        <v>36.436121375032307</v>
      </c>
      <c r="R678" s="20">
        <v>51.305239232876694</v>
      </c>
      <c r="S678" s="20">
        <v>17.533687161791928</v>
      </c>
      <c r="T678" s="6">
        <v>8172.389591602916</v>
      </c>
      <c r="U678" s="6">
        <v>871.67283800035568</v>
      </c>
      <c r="V678" s="6">
        <v>1458.8558707452762</v>
      </c>
      <c r="W678" s="6">
        <v>2239.7355616438358</v>
      </c>
      <c r="X678" s="6">
        <v>732.48623160747184</v>
      </c>
      <c r="Y678" s="6">
        <v>4612.9847656066868</v>
      </c>
      <c r="Z678" s="6">
        <v>1931.1144328767123</v>
      </c>
      <c r="AA678" s="6">
        <v>615.66287079452036</v>
      </c>
      <c r="AB678" s="6">
        <v>648.74642498630135</v>
      </c>
      <c r="AC678" s="6">
        <v>827.61075926335047</v>
      </c>
      <c r="AD678" s="6">
        <v>819.15730272421683</v>
      </c>
      <c r="AE678" s="6">
        <v>271.83803605499241</v>
      </c>
      <c r="AF678" s="6">
        <v>1276.9176306149739</v>
      </c>
      <c r="AG678" s="6">
        <v>245.67949479452054</v>
      </c>
      <c r="AH678" s="6">
        <v>927.98523616438365</v>
      </c>
      <c r="AI678" s="6">
        <v>1504.6859013698629</v>
      </c>
      <c r="AJ678" s="6">
        <v>696.11982904109584</v>
      </c>
      <c r="AK678" s="6">
        <v>886.16862838903796</v>
      </c>
      <c r="AL678" s="6">
        <v>861.22918874084576</v>
      </c>
      <c r="AM678" s="6">
        <v>280.63421925015177</v>
      </c>
      <c r="AN678" s="6">
        <v>1346.4384249898271</v>
      </c>
      <c r="AO678" s="6">
        <v>15614.056619630668</v>
      </c>
      <c r="AP678" s="6">
        <v>8377.7157984191799</v>
      </c>
      <c r="AQ678" s="6">
        <v>7236.3408212114882</v>
      </c>
      <c r="AR678" s="6">
        <v>2481.8077741151178</v>
      </c>
      <c r="AS678" s="6">
        <v>1386.2460451327293</v>
      </c>
      <c r="AT678" s="6">
        <v>1526.9820988758806</v>
      </c>
      <c r="AU678" s="6">
        <v>1621.4413502664686</v>
      </c>
      <c r="AV678" s="6">
        <v>7016.4772683901956</v>
      </c>
      <c r="AW678" s="6">
        <v>219.86355282129261</v>
      </c>
      <c r="AX678" s="27">
        <v>3.7635406027397251</v>
      </c>
      <c r="AY678" s="27">
        <v>4.2558602054794514</v>
      </c>
      <c r="AZ678">
        <v>182</v>
      </c>
      <c r="BA678" s="9">
        <v>7</v>
      </c>
      <c r="BB678" s="4">
        <v>80</v>
      </c>
      <c r="BC678" s="9">
        <v>7</v>
      </c>
      <c r="BD678" s="9">
        <v>5</v>
      </c>
      <c r="BE678" s="4">
        <v>102</v>
      </c>
      <c r="BF678" s="9">
        <v>6</v>
      </c>
      <c r="BG678" s="9">
        <v>11</v>
      </c>
      <c r="BH678" s="24">
        <v>664.66164959948765</v>
      </c>
      <c r="BI678" s="24">
        <v>319.7676830070933</v>
      </c>
      <c r="BJ678" s="9">
        <v>11</v>
      </c>
      <c r="BK678" s="30">
        <v>35.112760890410954</v>
      </c>
      <c r="BL678" s="15">
        <v>4.1608722630136983</v>
      </c>
      <c r="BM678" s="15">
        <v>5905.568272400993</v>
      </c>
      <c r="BN678" s="36">
        <v>97</v>
      </c>
      <c r="BO678" s="9">
        <v>0</v>
      </c>
      <c r="BP678" s="20">
        <v>1.2253419971503352</v>
      </c>
      <c r="BQ678" s="20">
        <v>74.601451765066884</v>
      </c>
    </row>
    <row r="679" spans="1:69" x14ac:dyDescent="0.25">
      <c r="A679" s="43">
        <v>40505</v>
      </c>
      <c r="B679" s="17">
        <v>2010</v>
      </c>
      <c r="C679" s="4">
        <v>11</v>
      </c>
      <c r="D679" s="4">
        <v>3</v>
      </c>
      <c r="E679" s="5">
        <v>0.48</v>
      </c>
      <c r="F679" s="5">
        <v>0.48051948051948046</v>
      </c>
      <c r="G679" s="10">
        <v>0.312328767123287</v>
      </c>
      <c r="H679" s="17">
        <v>55</v>
      </c>
      <c r="I679" s="9">
        <v>92</v>
      </c>
      <c r="J679" s="14">
        <v>1.6727272727272726</v>
      </c>
      <c r="K679" s="5">
        <v>0.20444444444444446</v>
      </c>
      <c r="L679" s="21">
        <v>100.57413749866569</v>
      </c>
      <c r="M679" s="9">
        <v>16</v>
      </c>
      <c r="N679" s="9">
        <v>20</v>
      </c>
      <c r="O679" s="9">
        <v>8</v>
      </c>
      <c r="P679" s="9">
        <v>23</v>
      </c>
      <c r="Q679" s="20">
        <v>36.116080681887361</v>
      </c>
      <c r="R679" s="20">
        <v>50.61503884931507</v>
      </c>
      <c r="S679" s="20">
        <v>18.979751105753422</v>
      </c>
      <c r="T679" s="6">
        <v>5531.5775624266134</v>
      </c>
      <c r="U679" s="6">
        <v>638.28786598825809</v>
      </c>
      <c r="V679" s="6">
        <v>957.92724743696817</v>
      </c>
      <c r="W679" s="6">
        <v>2246.3873007780821</v>
      </c>
      <c r="X679" s="6">
        <v>510.37563325961918</v>
      </c>
      <c r="Y679" s="6">
        <v>2455.1752469402022</v>
      </c>
      <c r="Z679" s="6">
        <v>1300.178904547945</v>
      </c>
      <c r="AA679" s="6">
        <v>404.92031079452056</v>
      </c>
      <c r="AB679" s="6">
        <v>436.53427543232868</v>
      </c>
      <c r="AC679" s="6">
        <v>603.27558663093396</v>
      </c>
      <c r="AD679" s="6">
        <v>799.4143612102672</v>
      </c>
      <c r="AE679" s="6">
        <v>191.23632083185498</v>
      </c>
      <c r="AF679" s="6">
        <v>547.70722210173801</v>
      </c>
      <c r="AG679" s="6">
        <v>159.46996892054796</v>
      </c>
      <c r="AH679" s="6">
        <v>621.06123923287669</v>
      </c>
      <c r="AI679" s="6">
        <v>971.5088541369862</v>
      </c>
      <c r="AJ679" s="6">
        <v>454.27084694794513</v>
      </c>
      <c r="AK679" s="6">
        <v>628.7018657376434</v>
      </c>
      <c r="AL679" s="6">
        <v>894.95524305612435</v>
      </c>
      <c r="AM679" s="6">
        <v>192.72238849294493</v>
      </c>
      <c r="AN679" s="6">
        <v>489.93141195164344</v>
      </c>
      <c r="AO679" s="6">
        <v>10517.809828428022</v>
      </c>
      <c r="AP679" s="6">
        <v>7024.9959474344378</v>
      </c>
      <c r="AQ679" s="6">
        <v>3492.8138809935836</v>
      </c>
      <c r="AR679" s="6">
        <v>2434.0053591436354</v>
      </c>
      <c r="AS679" s="6">
        <v>1140.755110015677</v>
      </c>
      <c r="AT679" s="6">
        <v>1441.9628145284685</v>
      </c>
      <c r="AU679" s="6">
        <v>1490.3982688941942</v>
      </c>
      <c r="AV679" s="6">
        <v>6507.1215525819753</v>
      </c>
      <c r="AW679" s="6">
        <v>-3014.3076715883908</v>
      </c>
      <c r="AX679" s="27">
        <v>3.7749794630136986</v>
      </c>
      <c r="AY679" s="27">
        <v>4.1385644520547942</v>
      </c>
      <c r="AZ679">
        <v>122</v>
      </c>
      <c r="BA679" s="9">
        <v>5</v>
      </c>
      <c r="BB679" s="4">
        <v>55</v>
      </c>
      <c r="BC679" s="9">
        <v>5</v>
      </c>
      <c r="BD679" s="9">
        <v>3</v>
      </c>
      <c r="BE679" s="4">
        <v>67</v>
      </c>
      <c r="BF679" s="9">
        <v>4</v>
      </c>
      <c r="BG679" s="9">
        <v>7</v>
      </c>
      <c r="BH679" s="24">
        <v>540.31857185086096</v>
      </c>
      <c r="BI679" s="24">
        <v>261.68938739408384</v>
      </c>
      <c r="BJ679" s="9">
        <v>7</v>
      </c>
      <c r="BK679" s="30">
        <v>33.701226520547948</v>
      </c>
      <c r="BL679" s="15">
        <v>4.1305231693150679</v>
      </c>
      <c r="BM679" s="15">
        <v>5887.961192359382</v>
      </c>
      <c r="BN679" s="36">
        <v>97</v>
      </c>
      <c r="BO679" s="9">
        <v>0</v>
      </c>
      <c r="BP679" s="20">
        <v>0.59321278909346342</v>
      </c>
      <c r="BQ679" s="20">
        <v>36.00839052570705</v>
      </c>
    </row>
    <row r="680" spans="1:69" x14ac:dyDescent="0.25">
      <c r="A680" s="43">
        <v>40504</v>
      </c>
      <c r="B680" s="17">
        <v>2010</v>
      </c>
      <c r="C680" s="4">
        <v>11</v>
      </c>
      <c r="D680" s="4">
        <v>2</v>
      </c>
      <c r="E680" s="5">
        <v>0.48</v>
      </c>
      <c r="F680" s="5">
        <v>0.48051948051948046</v>
      </c>
      <c r="G680" s="10">
        <v>0.30958904109588975</v>
      </c>
      <c r="H680" s="17">
        <v>56</v>
      </c>
      <c r="I680" s="9">
        <v>95</v>
      </c>
      <c r="J680" s="14">
        <v>1.6964285714285714</v>
      </c>
      <c r="K680" s="5">
        <v>0.21111111111111111</v>
      </c>
      <c r="L680" s="21">
        <v>100.86525128319819</v>
      </c>
      <c r="M680" s="9">
        <v>17</v>
      </c>
      <c r="N680" s="9">
        <v>20</v>
      </c>
      <c r="O680" s="9">
        <v>8</v>
      </c>
      <c r="P680" s="9">
        <v>24</v>
      </c>
      <c r="Q680" s="20">
        <v>36.791386716031099</v>
      </c>
      <c r="R680" s="20">
        <v>50.269019917808222</v>
      </c>
      <c r="S680" s="20">
        <v>17.731569057534248</v>
      </c>
      <c r="T680" s="6">
        <v>5648.4540718590988</v>
      </c>
      <c r="U680" s="6">
        <v>624.80440826899121</v>
      </c>
      <c r="V680" s="6">
        <v>1039.3605448787614</v>
      </c>
      <c r="W680" s="6">
        <v>2342.6226775232876</v>
      </c>
      <c r="X680" s="6">
        <v>481.06569471499006</v>
      </c>
      <c r="Y680" s="6">
        <v>2410.2095630110512</v>
      </c>
      <c r="Z680" s="6">
        <v>1361.2813084931506</v>
      </c>
      <c r="AA680" s="6">
        <v>402.15215934246578</v>
      </c>
      <c r="AB680" s="6">
        <v>425.55765738082198</v>
      </c>
      <c r="AC680" s="6">
        <v>614.22036308225665</v>
      </c>
      <c r="AD680" s="6">
        <v>780.49417694757392</v>
      </c>
      <c r="AE680" s="6">
        <v>182.30745739947938</v>
      </c>
      <c r="AF680" s="6">
        <v>611.9691277871284</v>
      </c>
      <c r="AG680" s="6">
        <v>176.43707383561642</v>
      </c>
      <c r="AH680" s="6">
        <v>635.12454575342463</v>
      </c>
      <c r="AI680" s="6">
        <v>1070.2481447945204</v>
      </c>
      <c r="AJ680" s="6">
        <v>448.72079079452055</v>
      </c>
      <c r="AK680" s="6">
        <v>607.3226765662987</v>
      </c>
      <c r="AL680" s="6">
        <v>845.98018330696073</v>
      </c>
      <c r="AM680" s="6">
        <v>181.82111664674818</v>
      </c>
      <c r="AN680" s="6">
        <v>695.40657865807452</v>
      </c>
      <c r="AO680" s="6">
        <v>10792.78016052261</v>
      </c>
      <c r="AP680" s="6">
        <v>7075.1948910663559</v>
      </c>
      <c r="AQ680" s="6">
        <v>3717.5852694562541</v>
      </c>
      <c r="AR680" s="6">
        <v>2428.8820712524948</v>
      </c>
      <c r="AS680" s="6">
        <v>1133.1467780172513</v>
      </c>
      <c r="AT680" s="6">
        <v>1439.8644157048429</v>
      </c>
      <c r="AU680" s="6">
        <v>1501.4135675663538</v>
      </c>
      <c r="AV680" s="6">
        <v>6503.3068325409431</v>
      </c>
      <c r="AW680" s="6">
        <v>-2785.7215630846886</v>
      </c>
      <c r="AX680" s="27">
        <v>4.0588481753424661</v>
      </c>
      <c r="AY680" s="27">
        <v>4.5369450205479449</v>
      </c>
      <c r="AZ680">
        <v>125</v>
      </c>
      <c r="BA680" s="9">
        <v>4</v>
      </c>
      <c r="BB680" s="4">
        <v>56</v>
      </c>
      <c r="BC680" s="9">
        <v>5</v>
      </c>
      <c r="BD680" s="9">
        <v>3</v>
      </c>
      <c r="BE680" s="4">
        <v>69</v>
      </c>
      <c r="BF680" s="9">
        <v>4</v>
      </c>
      <c r="BG680" s="9">
        <v>9</v>
      </c>
      <c r="BH680" s="24">
        <v>551.86413101671985</v>
      </c>
      <c r="BI680" s="24">
        <v>297.1200864721888</v>
      </c>
      <c r="BJ680" s="9">
        <v>8</v>
      </c>
      <c r="BK680" s="30">
        <v>36.226237849315069</v>
      </c>
      <c r="BL680" s="15">
        <v>4.1347038531506843</v>
      </c>
      <c r="BM680" s="15">
        <v>5912.2026947798186</v>
      </c>
      <c r="BN680" s="36">
        <v>97</v>
      </c>
      <c r="BO680" s="9">
        <v>0</v>
      </c>
      <c r="BP680" s="20">
        <v>0.62879868322828258</v>
      </c>
      <c r="BQ680" s="20">
        <v>38.325621334600555</v>
      </c>
    </row>
    <row r="681" spans="1:69" x14ac:dyDescent="0.25">
      <c r="A681" s="43">
        <v>40503</v>
      </c>
      <c r="B681" s="17">
        <v>2010</v>
      </c>
      <c r="C681" s="4">
        <v>11</v>
      </c>
      <c r="D681" s="4">
        <v>1</v>
      </c>
      <c r="E681" s="5">
        <v>0.48</v>
      </c>
      <c r="F681" s="5">
        <v>0.53246753246753253</v>
      </c>
      <c r="G681" s="10">
        <v>0.3068493150684925</v>
      </c>
      <c r="H681" s="17">
        <v>66</v>
      </c>
      <c r="I681" s="9">
        <v>99</v>
      </c>
      <c r="J681" s="14">
        <v>1.5</v>
      </c>
      <c r="K681" s="5">
        <v>0.22</v>
      </c>
      <c r="L681" s="21">
        <v>93.513956760848117</v>
      </c>
      <c r="M681" s="9">
        <v>17</v>
      </c>
      <c r="N681" s="9">
        <v>20</v>
      </c>
      <c r="O681" s="9">
        <v>8</v>
      </c>
      <c r="P681" s="9">
        <v>26</v>
      </c>
      <c r="Q681" s="20">
        <v>39.549762979637165</v>
      </c>
      <c r="R681" s="20">
        <v>53.469027416712315</v>
      </c>
      <c r="S681" s="20">
        <v>18.523339401433084</v>
      </c>
      <c r="T681" s="6">
        <v>6171.9211462159756</v>
      </c>
      <c r="U681" s="6">
        <v>650.42511336772827</v>
      </c>
      <c r="V681" s="6">
        <v>1061.5570088419856</v>
      </c>
      <c r="W681" s="6">
        <v>2134.2756774575341</v>
      </c>
      <c r="X681" s="6">
        <v>556.76491657951249</v>
      </c>
      <c r="Y681" s="6">
        <v>3069.7486567046717</v>
      </c>
      <c r="Z681" s="6">
        <v>1463.3412302465752</v>
      </c>
      <c r="AA681" s="6">
        <v>427.75221933369852</v>
      </c>
      <c r="AB681" s="6">
        <v>481.60682443726023</v>
      </c>
      <c r="AC681" s="6">
        <v>701.49482275297532</v>
      </c>
      <c r="AD681" s="6">
        <v>860.98245296625294</v>
      </c>
      <c r="AE681" s="6">
        <v>192.72785318125827</v>
      </c>
      <c r="AF681" s="6">
        <v>617.4951451170474</v>
      </c>
      <c r="AG681" s="6">
        <v>179.78503285479451</v>
      </c>
      <c r="AH681" s="6">
        <v>668.20705841095901</v>
      </c>
      <c r="AI681" s="6">
        <v>1133.8505694246578</v>
      </c>
      <c r="AJ681" s="6">
        <v>463.71541847671222</v>
      </c>
      <c r="AK681" s="6">
        <v>670.18884884556519</v>
      </c>
      <c r="AL681" s="6">
        <v>847.49779112045496</v>
      </c>
      <c r="AM681" s="6">
        <v>216.90034911063523</v>
      </c>
      <c r="AN681" s="6">
        <v>710.97109009046824</v>
      </c>
      <c r="AO681" s="6">
        <v>11640.60461276836</v>
      </c>
      <c r="AP681" s="6">
        <v>7242.3897208561739</v>
      </c>
      <c r="AQ681" s="6">
        <v>4398.2148919121873</v>
      </c>
      <c r="AR681" s="6">
        <v>2446.1550437606147</v>
      </c>
      <c r="AS681" s="6">
        <v>1191.5818068286771</v>
      </c>
      <c r="AT681" s="6">
        <v>1452.1496124274208</v>
      </c>
      <c r="AU681" s="6">
        <v>1517.9472503940469</v>
      </c>
      <c r="AV681" s="6">
        <v>6607.8337134107596</v>
      </c>
      <c r="AW681" s="6">
        <v>-2209.6188214985732</v>
      </c>
      <c r="AX681" s="27">
        <v>3.8570675178082188</v>
      </c>
      <c r="AY681" s="27">
        <v>4.3979810958904109</v>
      </c>
      <c r="AZ681">
        <v>137</v>
      </c>
      <c r="BA681" s="9">
        <v>5</v>
      </c>
      <c r="BB681" s="4">
        <v>66</v>
      </c>
      <c r="BC681" s="9">
        <v>6</v>
      </c>
      <c r="BD681" s="9">
        <v>4</v>
      </c>
      <c r="BE681" s="4">
        <v>71</v>
      </c>
      <c r="BF681" s="9">
        <v>4</v>
      </c>
      <c r="BG681" s="9">
        <v>9</v>
      </c>
      <c r="BH681" s="24">
        <v>568.57539437561104</v>
      </c>
      <c r="BI681" s="24">
        <v>321.37558698177924</v>
      </c>
      <c r="BJ681" s="9">
        <v>8</v>
      </c>
      <c r="BK681" s="30">
        <v>35.36710838356165</v>
      </c>
      <c r="BL681" s="15">
        <v>4.125936753972602</v>
      </c>
      <c r="BM681" s="15">
        <v>5799.6799565527344</v>
      </c>
      <c r="BN681" s="36">
        <v>97</v>
      </c>
      <c r="BO681" s="9">
        <v>0</v>
      </c>
      <c r="BP681" s="20">
        <v>0.75835475834194777</v>
      </c>
      <c r="BQ681" s="20">
        <v>45.342421566105024</v>
      </c>
    </row>
    <row r="682" spans="1:69" x14ac:dyDescent="0.25">
      <c r="A682" s="43">
        <v>40502</v>
      </c>
      <c r="B682" s="17">
        <v>2010</v>
      </c>
      <c r="C682" s="4">
        <v>11</v>
      </c>
      <c r="D682" s="4">
        <v>7</v>
      </c>
      <c r="E682" s="5">
        <v>0.48</v>
      </c>
      <c r="F682" s="5">
        <v>0.93506493506493504</v>
      </c>
      <c r="G682" s="10">
        <v>0.30410958904109525</v>
      </c>
      <c r="H682" s="17">
        <v>110</v>
      </c>
      <c r="I682" s="9">
        <v>172</v>
      </c>
      <c r="J682" s="14">
        <v>1.5636363636363637</v>
      </c>
      <c r="K682" s="5">
        <v>0.38222222222222224</v>
      </c>
      <c r="L682" s="21">
        <v>94.472125390564585</v>
      </c>
      <c r="M682" s="9">
        <v>31</v>
      </c>
      <c r="N682" s="9">
        <v>38</v>
      </c>
      <c r="O682" s="9">
        <v>16</v>
      </c>
      <c r="P682" s="9">
        <v>48</v>
      </c>
      <c r="Q682" s="20">
        <v>36.170823763351201</v>
      </c>
      <c r="R682" s="20">
        <v>47.118509181369859</v>
      </c>
      <c r="S682" s="20">
        <v>16.83069700931507</v>
      </c>
      <c r="T682" s="6">
        <v>10391.933792962105</v>
      </c>
      <c r="U682" s="6">
        <v>1236.8322716669634</v>
      </c>
      <c r="V682" s="6">
        <v>1844.9404411901085</v>
      </c>
      <c r="W682" s="6">
        <v>2219.3113001424658</v>
      </c>
      <c r="X682" s="6">
        <v>1006.7684958748694</v>
      </c>
      <c r="Y682" s="6">
        <v>6557.7458274216233</v>
      </c>
      <c r="Z682" s="6">
        <v>2495.7868396712329</v>
      </c>
      <c r="AA682" s="6">
        <v>753.89614690191775</v>
      </c>
      <c r="AB682" s="6">
        <v>807.87345644712332</v>
      </c>
      <c r="AC682" s="6">
        <v>1229.5717080141662</v>
      </c>
      <c r="AD682" s="6">
        <v>858.49202243731395</v>
      </c>
      <c r="AE682" s="6">
        <v>360.09768810787028</v>
      </c>
      <c r="AF682" s="6">
        <v>1609.3950244609234</v>
      </c>
      <c r="AG682" s="6">
        <v>301.25067327123287</v>
      </c>
      <c r="AH682" s="6">
        <v>1064.1875126356163</v>
      </c>
      <c r="AI682" s="6">
        <v>1945.1975972602736</v>
      </c>
      <c r="AJ682" s="6">
        <v>833.97162923835606</v>
      </c>
      <c r="AK682" s="6">
        <v>1230.7401468745973</v>
      </c>
      <c r="AL682" s="6">
        <v>832.486536871314</v>
      </c>
      <c r="AM682" s="6">
        <v>382.37016088595504</v>
      </c>
      <c r="AN682" s="6">
        <v>1699.0105677736128</v>
      </c>
      <c r="AO682" s="6">
        <v>19830.929920054823</v>
      </c>
      <c r="AP682" s="6">
        <v>9964.778500398661</v>
      </c>
      <c r="AQ682" s="6">
        <v>9866.1514196561584</v>
      </c>
      <c r="AR682" s="6">
        <v>2544.139960908954</v>
      </c>
      <c r="AS682" s="6">
        <v>1595.8980960266392</v>
      </c>
      <c r="AT682" s="6">
        <v>1631.4881108275808</v>
      </c>
      <c r="AU682" s="6">
        <v>1756.5864010400244</v>
      </c>
      <c r="AV682" s="6">
        <v>7528.112568803198</v>
      </c>
      <c r="AW682" s="6">
        <v>2338.0388508529641</v>
      </c>
      <c r="AX682" s="27">
        <v>3.7658588054794517</v>
      </c>
      <c r="AY682" s="27">
        <v>4.1507187260273968</v>
      </c>
      <c r="AZ682">
        <v>243</v>
      </c>
      <c r="BA682" s="9">
        <v>9</v>
      </c>
      <c r="BB682" s="4">
        <v>110</v>
      </c>
      <c r="BC682" s="9">
        <v>9</v>
      </c>
      <c r="BD682" s="9">
        <v>6</v>
      </c>
      <c r="BE682" s="4">
        <v>133</v>
      </c>
      <c r="BF682" s="9">
        <v>8</v>
      </c>
      <c r="BG682" s="9">
        <v>17</v>
      </c>
      <c r="BH682" s="24">
        <v>691.50275961919692</v>
      </c>
      <c r="BI682" s="24">
        <v>460.18071777431402</v>
      </c>
      <c r="BJ682" s="9">
        <v>16</v>
      </c>
      <c r="BK682" s="30">
        <v>36.096719246575347</v>
      </c>
      <c r="BL682" s="15">
        <v>4.1560114487671225</v>
      </c>
      <c r="BM682" s="15">
        <v>5945.6018281782572</v>
      </c>
      <c r="BN682" s="36">
        <v>97</v>
      </c>
      <c r="BO682" s="9">
        <v>0</v>
      </c>
      <c r="BP682" s="20">
        <v>1.6594033211065471</v>
      </c>
      <c r="BQ682" s="20">
        <v>101.71290123356864</v>
      </c>
    </row>
    <row r="683" spans="1:69" x14ac:dyDescent="0.25">
      <c r="A683" s="43">
        <v>40501</v>
      </c>
      <c r="B683" s="17">
        <v>2010</v>
      </c>
      <c r="C683" s="4">
        <v>11</v>
      </c>
      <c r="D683" s="4">
        <v>6</v>
      </c>
      <c r="E683" s="5">
        <v>0.48</v>
      </c>
      <c r="F683" s="5">
        <v>1</v>
      </c>
      <c r="G683" s="10">
        <v>0.301369863013698</v>
      </c>
      <c r="H683" s="17">
        <v>121</v>
      </c>
      <c r="I683" s="9">
        <v>188</v>
      </c>
      <c r="J683" s="14">
        <v>1.5537190082644627</v>
      </c>
      <c r="K683" s="5">
        <v>0.4177777777777778</v>
      </c>
      <c r="L683" s="21">
        <v>94.818507687082516</v>
      </c>
      <c r="M683" s="9">
        <v>32</v>
      </c>
      <c r="N683" s="9">
        <v>39</v>
      </c>
      <c r="O683" s="9">
        <v>17</v>
      </c>
      <c r="P683" s="9">
        <v>48</v>
      </c>
      <c r="Q683" s="20">
        <v>36.091641504919927</v>
      </c>
      <c r="R683" s="20">
        <v>44.760035475906527</v>
      </c>
      <c r="S683" s="20">
        <v>18.685458875342466</v>
      </c>
      <c r="T683" s="6">
        <v>11473.039430136985</v>
      </c>
      <c r="U683" s="6">
        <v>1265.5386739726025</v>
      </c>
      <c r="V683" s="6">
        <v>2045.4399438904111</v>
      </c>
      <c r="W683" s="6">
        <v>2131.9080696986302</v>
      </c>
      <c r="X683" s="6">
        <v>1003.2713082739725</v>
      </c>
      <c r="Y683" s="6">
        <v>7557.9587822465719</v>
      </c>
      <c r="Z683" s="6">
        <v>2562.5065468493149</v>
      </c>
      <c r="AA683" s="6">
        <v>760.92060309041096</v>
      </c>
      <c r="AB683" s="6">
        <v>896.9020260164383</v>
      </c>
      <c r="AC683" s="6">
        <v>1218.998031959942</v>
      </c>
      <c r="AD683" s="6">
        <v>822.32028954176076</v>
      </c>
      <c r="AE683" s="6">
        <v>393.46020863551894</v>
      </c>
      <c r="AF683" s="6">
        <v>1785.5506458189429</v>
      </c>
      <c r="AG683" s="6">
        <v>341.09134619178076</v>
      </c>
      <c r="AH683" s="6">
        <v>1274.7821589041098</v>
      </c>
      <c r="AI683" s="6">
        <v>1995.4115002739725</v>
      </c>
      <c r="AJ683" s="6">
        <v>947.98281994520539</v>
      </c>
      <c r="AK683" s="6">
        <v>1316.201004913853</v>
      </c>
      <c r="AL683" s="6">
        <v>854.87857238220113</v>
      </c>
      <c r="AM683" s="6">
        <v>390.54044362820434</v>
      </c>
      <c r="AN683" s="6">
        <v>1997.6478043908096</v>
      </c>
      <c r="AO683" s="6">
        <v>21518.175105380818</v>
      </c>
      <c r="AP683" s="6">
        <v>10177.017872924494</v>
      </c>
      <c r="AQ683" s="6">
        <v>11341.157232456324</v>
      </c>
      <c r="AR683" s="6">
        <v>2586.7563863484402</v>
      </c>
      <c r="AS683" s="6">
        <v>1708.8356970716852</v>
      </c>
      <c r="AT683" s="6">
        <v>1705.4055049648916</v>
      </c>
      <c r="AU683" s="6">
        <v>1796.4121383682523</v>
      </c>
      <c r="AV683" s="6">
        <v>7797.4097267532688</v>
      </c>
      <c r="AW683" s="6">
        <v>3543.7475057030551</v>
      </c>
      <c r="AX683" s="27">
        <v>3.7930801643835617</v>
      </c>
      <c r="AY683" s="27">
        <v>4.1461041780821919</v>
      </c>
      <c r="AZ683">
        <v>257</v>
      </c>
      <c r="BA683" s="9">
        <v>10</v>
      </c>
      <c r="BB683" s="4">
        <v>121</v>
      </c>
      <c r="BC683" s="9">
        <v>11</v>
      </c>
      <c r="BD683" s="9">
        <v>8</v>
      </c>
      <c r="BE683" s="4">
        <v>136</v>
      </c>
      <c r="BF683" s="9">
        <v>9</v>
      </c>
      <c r="BG683" s="9">
        <v>17</v>
      </c>
      <c r="BH683" s="24">
        <v>813.48567863964684</v>
      </c>
      <c r="BI683" s="24">
        <v>465.47236605564524</v>
      </c>
      <c r="BJ683" s="9">
        <v>15</v>
      </c>
      <c r="BK683" s="30">
        <v>34.097334657534248</v>
      </c>
      <c r="BL683" s="15">
        <v>4.5270126684931498</v>
      </c>
      <c r="BM683" s="15">
        <v>5878.5120407013437</v>
      </c>
      <c r="BN683" s="36">
        <v>97</v>
      </c>
      <c r="BO683" s="9">
        <v>0</v>
      </c>
      <c r="BP683" s="20">
        <v>1.9292564434559281</v>
      </c>
      <c r="BQ683" s="20">
        <v>116.91914672635386</v>
      </c>
    </row>
    <row r="684" spans="1:69" x14ac:dyDescent="0.25">
      <c r="A684" s="43">
        <v>40500</v>
      </c>
      <c r="B684" s="17">
        <v>2010</v>
      </c>
      <c r="C684" s="4">
        <v>11</v>
      </c>
      <c r="D684" s="4">
        <v>5</v>
      </c>
      <c r="E684" s="5">
        <v>0.48</v>
      </c>
      <c r="F684" s="5">
        <v>0.76623376623376616</v>
      </c>
      <c r="G684" s="10">
        <v>0.29863013698630075</v>
      </c>
      <c r="H684" s="17">
        <v>95</v>
      </c>
      <c r="I684" s="9">
        <v>154</v>
      </c>
      <c r="J684" s="14">
        <v>1.6210526315789473</v>
      </c>
      <c r="K684" s="5">
        <v>0.34222222222222221</v>
      </c>
      <c r="L684" s="21">
        <v>95.904563126171567</v>
      </c>
      <c r="M684" s="9">
        <v>27</v>
      </c>
      <c r="N684" s="9">
        <v>34</v>
      </c>
      <c r="O684" s="9">
        <v>14</v>
      </c>
      <c r="P684" s="9">
        <v>42</v>
      </c>
      <c r="Q684" s="20">
        <v>35.301492832697058</v>
      </c>
      <c r="R684" s="20">
        <v>47.743008105205476</v>
      </c>
      <c r="S684" s="20">
        <v>16.230579031232871</v>
      </c>
      <c r="T684" s="6">
        <v>9110.9334969862994</v>
      </c>
      <c r="U684" s="6">
        <v>962.77383400818337</v>
      </c>
      <c r="V684" s="6">
        <v>1654.4111363506847</v>
      </c>
      <c r="W684" s="6">
        <v>2346.8199015452055</v>
      </c>
      <c r="X684" s="6">
        <v>763.20951023649866</v>
      </c>
      <c r="Y684" s="6">
        <v>5309.2667828620934</v>
      </c>
      <c r="Z684" s="6">
        <v>2153.3910627945206</v>
      </c>
      <c r="AA684" s="6">
        <v>668.40211347287664</v>
      </c>
      <c r="AB684" s="6">
        <v>681.68431931178065</v>
      </c>
      <c r="AC684" s="6">
        <v>1013.4398771087244</v>
      </c>
      <c r="AD684" s="6">
        <v>843.65391616130978</v>
      </c>
      <c r="AE684" s="6">
        <v>295.67448061121695</v>
      </c>
      <c r="AF684" s="6">
        <v>1350.7092216979265</v>
      </c>
      <c r="AG684" s="6">
        <v>265.87005376438356</v>
      </c>
      <c r="AH684" s="6">
        <v>983.4911670356164</v>
      </c>
      <c r="AI684" s="6">
        <v>1661.6795010410958</v>
      </c>
      <c r="AJ684" s="6">
        <v>727.83308870136977</v>
      </c>
      <c r="AK684" s="6">
        <v>979.43971304485058</v>
      </c>
      <c r="AL684" s="6">
        <v>875.51982984253345</v>
      </c>
      <c r="AM684" s="6">
        <v>311.24591174941156</v>
      </c>
      <c r="AN684" s="6">
        <v>1472.6683559056698</v>
      </c>
      <c r="AO684" s="6">
        <v>17216.058637116126</v>
      </c>
      <c r="AP684" s="6">
        <v>9083.4142766504337</v>
      </c>
      <c r="AQ684" s="6">
        <v>8132.6443604656897</v>
      </c>
      <c r="AR684" s="6">
        <v>2514.4833299819065</v>
      </c>
      <c r="AS684" s="6">
        <v>1451.6570986365932</v>
      </c>
      <c r="AT684" s="6">
        <v>1575.3981404756494</v>
      </c>
      <c r="AU684" s="6">
        <v>1645.5745300917724</v>
      </c>
      <c r="AV684" s="6">
        <v>7187.1130991859218</v>
      </c>
      <c r="AW684" s="6">
        <v>945.53126127977066</v>
      </c>
      <c r="AX684" s="27">
        <v>3.9860521643835609</v>
      </c>
      <c r="AY684" s="27">
        <v>4.210803863013699</v>
      </c>
      <c r="AZ684">
        <v>212</v>
      </c>
      <c r="BA684" s="9">
        <v>8</v>
      </c>
      <c r="BB684" s="4">
        <v>95</v>
      </c>
      <c r="BC684" s="9">
        <v>9</v>
      </c>
      <c r="BD684" s="9">
        <v>5</v>
      </c>
      <c r="BE684" s="4">
        <v>117</v>
      </c>
      <c r="BF684" s="9">
        <v>8</v>
      </c>
      <c r="BG684" s="9">
        <v>13</v>
      </c>
      <c r="BH684" s="24">
        <v>702.12808077740453</v>
      </c>
      <c r="BI684" s="24">
        <v>386.39430556842967</v>
      </c>
      <c r="BJ684" s="9">
        <v>12</v>
      </c>
      <c r="BK684" s="30">
        <v>33.168539178082192</v>
      </c>
      <c r="BL684" s="15">
        <v>4.4621332317808209</v>
      </c>
      <c r="BM684" s="15">
        <v>6077.5803115345743</v>
      </c>
      <c r="BN684" s="36">
        <v>97</v>
      </c>
      <c r="BO684" s="9">
        <v>0</v>
      </c>
      <c r="BP684" s="20">
        <v>1.3381385261221199</v>
      </c>
      <c r="BQ684" s="20">
        <v>83.841694437790622</v>
      </c>
    </row>
    <row r="685" spans="1:69" x14ac:dyDescent="0.25">
      <c r="A685" s="43">
        <v>40499</v>
      </c>
      <c r="B685" s="17">
        <v>2010</v>
      </c>
      <c r="C685" s="4">
        <v>11</v>
      </c>
      <c r="D685" s="4">
        <v>4</v>
      </c>
      <c r="E685" s="5">
        <v>0.48</v>
      </c>
      <c r="F685" s="5">
        <v>0.68831168831168832</v>
      </c>
      <c r="G685" s="10">
        <v>0.2958904109589035</v>
      </c>
      <c r="H685" s="17">
        <v>84</v>
      </c>
      <c r="I685" s="9">
        <v>137</v>
      </c>
      <c r="J685" s="14">
        <v>1.6309523809523809</v>
      </c>
      <c r="K685" s="5">
        <v>0.30444444444444446</v>
      </c>
      <c r="L685" s="21">
        <v>97.234901137062536</v>
      </c>
      <c r="M685" s="9">
        <v>25</v>
      </c>
      <c r="N685" s="9">
        <v>29</v>
      </c>
      <c r="O685" s="9">
        <v>12</v>
      </c>
      <c r="P685" s="9">
        <v>36</v>
      </c>
      <c r="Q685" s="20">
        <v>34.752918311516993</v>
      </c>
      <c r="R685" s="20">
        <v>48.828723029589035</v>
      </c>
      <c r="S685" s="20">
        <v>18.186791550410959</v>
      </c>
      <c r="T685" s="6">
        <v>8167.7316955132528</v>
      </c>
      <c r="U685" s="6">
        <v>887.41266240170785</v>
      </c>
      <c r="V685" s="6">
        <v>1430.7485759323679</v>
      </c>
      <c r="W685" s="6">
        <v>2322.1174953205477</v>
      </c>
      <c r="X685" s="6">
        <v>699.1371398335101</v>
      </c>
      <c r="Y685" s="6">
        <v>4603.1411468285332</v>
      </c>
      <c r="Z685" s="6">
        <v>1876.6575888219177</v>
      </c>
      <c r="AA685" s="6">
        <v>585.9446763550684</v>
      </c>
      <c r="AB685" s="6">
        <v>654.72449581479452</v>
      </c>
      <c r="AC685" s="6">
        <v>852.14906200955727</v>
      </c>
      <c r="AD685" s="6">
        <v>828.02103487351803</v>
      </c>
      <c r="AE685" s="6">
        <v>267.96227103986149</v>
      </c>
      <c r="AF685" s="6">
        <v>1169.1943930688437</v>
      </c>
      <c r="AG685" s="6">
        <v>255.45927728219181</v>
      </c>
      <c r="AH685" s="6">
        <v>843.00769560547963</v>
      </c>
      <c r="AI685" s="6">
        <v>1552.2684633424656</v>
      </c>
      <c r="AJ685" s="6">
        <v>656.067737950685</v>
      </c>
      <c r="AK685" s="6">
        <v>858.21781580835216</v>
      </c>
      <c r="AL685" s="6">
        <v>856.16667471678045</v>
      </c>
      <c r="AM685" s="6">
        <v>280.13865607384855</v>
      </c>
      <c r="AN685" s="6">
        <v>1312.2800275818411</v>
      </c>
      <c r="AO685" s="6">
        <v>15479.274293087563</v>
      </c>
      <c r="AP685" s="6">
        <v>8394.658725608344</v>
      </c>
      <c r="AQ685" s="6">
        <v>7084.615567479218</v>
      </c>
      <c r="AR685" s="6">
        <v>2494.3563196179366</v>
      </c>
      <c r="AS685" s="6">
        <v>1371.1201994805651</v>
      </c>
      <c r="AT685" s="6">
        <v>1526.2358011857989</v>
      </c>
      <c r="AU685" s="6">
        <v>1601.4198138926915</v>
      </c>
      <c r="AV685" s="6">
        <v>6993.1321341769917</v>
      </c>
      <c r="AW685" s="6">
        <v>91.48343330222724</v>
      </c>
      <c r="AX685" s="27">
        <v>3.879074202739726</v>
      </c>
      <c r="AY685" s="27">
        <v>4.1455404657534247</v>
      </c>
      <c r="AZ685">
        <v>186</v>
      </c>
      <c r="BA685" s="9">
        <v>7</v>
      </c>
      <c r="BB685" s="4">
        <v>84</v>
      </c>
      <c r="BC685" s="9">
        <v>7</v>
      </c>
      <c r="BD685" s="9">
        <v>5</v>
      </c>
      <c r="BE685" s="4">
        <v>102</v>
      </c>
      <c r="BF685" s="9">
        <v>7</v>
      </c>
      <c r="BG685" s="9">
        <v>12</v>
      </c>
      <c r="BH685" s="24">
        <v>636.00045872663225</v>
      </c>
      <c r="BI685" s="24">
        <v>362.88740186799799</v>
      </c>
      <c r="BJ685" s="9">
        <v>11</v>
      </c>
      <c r="BK685" s="30">
        <v>34.900231780821919</v>
      </c>
      <c r="BL685" s="15">
        <v>4.2030709786301363</v>
      </c>
      <c r="BM685" s="15">
        <v>6001.7902606051957</v>
      </c>
      <c r="BN685" s="36">
        <v>97</v>
      </c>
      <c r="BO685" s="9">
        <v>0</v>
      </c>
      <c r="BP685" s="20">
        <v>1.180417052222154</v>
      </c>
      <c r="BQ685" s="20">
        <v>73.037273891538334</v>
      </c>
    </row>
    <row r="686" spans="1:69" x14ac:dyDescent="0.25">
      <c r="A686" s="43">
        <v>40498</v>
      </c>
      <c r="B686" s="17">
        <v>2010</v>
      </c>
      <c r="C686" s="4">
        <v>11</v>
      </c>
      <c r="D686" s="4">
        <v>3</v>
      </c>
      <c r="E686" s="5">
        <v>0.48</v>
      </c>
      <c r="F686" s="5">
        <v>0.48051948051948046</v>
      </c>
      <c r="G686" s="10">
        <v>0.29315068493150626</v>
      </c>
      <c r="H686" s="17">
        <v>55</v>
      </c>
      <c r="I686" s="9">
        <v>88</v>
      </c>
      <c r="J686" s="14">
        <v>1.6</v>
      </c>
      <c r="K686" s="5">
        <v>0.19555555555555557</v>
      </c>
      <c r="L686" s="21">
        <v>98.790763842861963</v>
      </c>
      <c r="M686" s="9">
        <v>16</v>
      </c>
      <c r="N686" s="9">
        <v>19</v>
      </c>
      <c r="O686" s="9">
        <v>7</v>
      </c>
      <c r="P686" s="9">
        <v>23</v>
      </c>
      <c r="Q686" s="20">
        <v>35.434692383561639</v>
      </c>
      <c r="R686" s="20">
        <v>50.128515576986288</v>
      </c>
      <c r="S686" s="20">
        <v>16.950355810649192</v>
      </c>
      <c r="T686" s="6">
        <v>5433.492011357408</v>
      </c>
      <c r="U686" s="6">
        <v>616.38848108165803</v>
      </c>
      <c r="V686" s="6">
        <v>1027.6515335560216</v>
      </c>
      <c r="W686" s="6">
        <v>2275.0245945863012</v>
      </c>
      <c r="X686" s="6">
        <v>490.57276521205472</v>
      </c>
      <c r="Y686" s="6">
        <v>2256.6315990846888</v>
      </c>
      <c r="Z686" s="6">
        <v>1240.2142334246573</v>
      </c>
      <c r="AA686" s="6">
        <v>350.89960903890403</v>
      </c>
      <c r="AB686" s="6">
        <v>389.85818364493144</v>
      </c>
      <c r="AC686" s="6">
        <v>633.16075210984593</v>
      </c>
      <c r="AD686" s="6">
        <v>855.92460373629206</v>
      </c>
      <c r="AE686" s="6">
        <v>182.33149160462082</v>
      </c>
      <c r="AF686" s="6">
        <v>309.5551786577339</v>
      </c>
      <c r="AG686" s="6">
        <v>158.88326321095889</v>
      </c>
      <c r="AH686" s="6">
        <v>549.97217560547949</v>
      </c>
      <c r="AI686" s="6">
        <v>989.28361490410941</v>
      </c>
      <c r="AJ686" s="6">
        <v>412.82306945753419</v>
      </c>
      <c r="AK686" s="6">
        <v>607.93139991490784</v>
      </c>
      <c r="AL686" s="6">
        <v>839.43052477149342</v>
      </c>
      <c r="AM686" s="6">
        <v>186.92245730665675</v>
      </c>
      <c r="AN686" s="6">
        <v>476.67774118502405</v>
      </c>
      <c r="AO686" s="6">
        <v>10141.814641725639</v>
      </c>
      <c r="AP686" s="6">
        <v>7098.9501227981946</v>
      </c>
      <c r="AQ686" s="6">
        <v>3042.8645189274466</v>
      </c>
      <c r="AR686" s="6">
        <v>2434.6281673787639</v>
      </c>
      <c r="AS686" s="6">
        <v>1167.6814016398528</v>
      </c>
      <c r="AT686" s="6">
        <v>1443.7599521815227</v>
      </c>
      <c r="AU686" s="6">
        <v>1501.3557993560271</v>
      </c>
      <c r="AV686" s="6">
        <v>6547.4253205561663</v>
      </c>
      <c r="AW686" s="6">
        <v>-3504.5608016287215</v>
      </c>
      <c r="AX686" s="27">
        <v>3.8983827287671229</v>
      </c>
      <c r="AY686" s="27">
        <v>4.4874481917808211</v>
      </c>
      <c r="AZ686">
        <v>120</v>
      </c>
      <c r="BA686" s="9">
        <v>4</v>
      </c>
      <c r="BB686" s="4">
        <v>55</v>
      </c>
      <c r="BC686" s="9">
        <v>4</v>
      </c>
      <c r="BD686" s="9">
        <v>3</v>
      </c>
      <c r="BE686" s="4">
        <v>65</v>
      </c>
      <c r="BF686" s="9">
        <v>4</v>
      </c>
      <c r="BG686" s="9">
        <v>9</v>
      </c>
      <c r="BH686" s="24">
        <v>482.77713188146618</v>
      </c>
      <c r="BI686" s="24">
        <v>334.28336949015176</v>
      </c>
      <c r="BJ686" s="9">
        <v>7</v>
      </c>
      <c r="BK686" s="30">
        <v>35.077190342465748</v>
      </c>
      <c r="BL686" s="15">
        <v>4.3367022082191768</v>
      </c>
      <c r="BM686" s="15">
        <v>5918.0822569970978</v>
      </c>
      <c r="BN686" s="36">
        <v>97</v>
      </c>
      <c r="BO686" s="9">
        <v>0</v>
      </c>
      <c r="BP686" s="20">
        <v>0.51416394480319894</v>
      </c>
      <c r="BQ686" s="20">
        <v>31.369737308530379</v>
      </c>
    </row>
    <row r="687" spans="1:69" x14ac:dyDescent="0.25">
      <c r="A687" s="43">
        <v>40497</v>
      </c>
      <c r="B687" s="17">
        <v>2010</v>
      </c>
      <c r="C687" s="4">
        <v>11</v>
      </c>
      <c r="D687" s="4">
        <v>2</v>
      </c>
      <c r="E687" s="5">
        <v>0.48</v>
      </c>
      <c r="F687" s="5">
        <v>0.48051948051948046</v>
      </c>
      <c r="G687" s="10">
        <v>0.29041095890410901</v>
      </c>
      <c r="H687" s="17">
        <v>54</v>
      </c>
      <c r="I687" s="9">
        <v>99</v>
      </c>
      <c r="J687" s="14">
        <v>1.8333333333333333</v>
      </c>
      <c r="K687" s="5">
        <v>0.22</v>
      </c>
      <c r="L687" s="21">
        <v>106.09243269169185</v>
      </c>
      <c r="M687" s="9">
        <v>17</v>
      </c>
      <c r="N687" s="9">
        <v>20</v>
      </c>
      <c r="O687" s="9">
        <v>8</v>
      </c>
      <c r="P687" s="9">
        <v>27</v>
      </c>
      <c r="Q687" s="20">
        <v>38.917759295075889</v>
      </c>
      <c r="R687" s="20">
        <v>54.263538219452045</v>
      </c>
      <c r="S687" s="20">
        <v>16.616892545753423</v>
      </c>
      <c r="T687" s="6">
        <v>5728.9913653513604</v>
      </c>
      <c r="U687" s="6">
        <v>608.39611457036108</v>
      </c>
      <c r="V687" s="6">
        <v>1012.7914467671944</v>
      </c>
      <c r="W687" s="6">
        <v>2156.2823535780822</v>
      </c>
      <c r="X687" s="6">
        <v>516.42988949883636</v>
      </c>
      <c r="Y687" s="6">
        <v>2651.883790077608</v>
      </c>
      <c r="Z687" s="6">
        <v>1439.9570939178079</v>
      </c>
      <c r="AA687" s="6">
        <v>434.10830575561636</v>
      </c>
      <c r="AB687" s="6">
        <v>448.65609873534243</v>
      </c>
      <c r="AC687" s="6">
        <v>616.79055427540914</v>
      </c>
      <c r="AD687" s="6">
        <v>781.9728837439061</v>
      </c>
      <c r="AE687" s="6">
        <v>184.15885227853252</v>
      </c>
      <c r="AF687" s="6">
        <v>739.79920811091893</v>
      </c>
      <c r="AG687" s="6">
        <v>170.57518816438355</v>
      </c>
      <c r="AH687" s="6">
        <v>623.14212821917818</v>
      </c>
      <c r="AI687" s="6">
        <v>1124.9274526027398</v>
      </c>
      <c r="AJ687" s="6">
        <v>469.18284835068488</v>
      </c>
      <c r="AK687" s="6">
        <v>646.90587878716804</v>
      </c>
      <c r="AL687" s="6">
        <v>827.04681188248946</v>
      </c>
      <c r="AM687" s="6">
        <v>182.2251915372749</v>
      </c>
      <c r="AN687" s="6">
        <v>731.64973513005384</v>
      </c>
      <c r="AO687" s="6">
        <v>11047.936595667476</v>
      </c>
      <c r="AP687" s="6">
        <v>6924.603862348893</v>
      </c>
      <c r="AQ687" s="6">
        <v>4123.3327333185807</v>
      </c>
      <c r="AR687" s="6">
        <v>2427.0131014693916</v>
      </c>
      <c r="AS687" s="6">
        <v>1161.4971396692083</v>
      </c>
      <c r="AT687" s="6">
        <v>1430.5190896741442</v>
      </c>
      <c r="AU687" s="6">
        <v>1503.1831376645382</v>
      </c>
      <c r="AV687" s="6">
        <v>6522.2124684772825</v>
      </c>
      <c r="AW687" s="6">
        <v>-2398.8797351587</v>
      </c>
      <c r="AX687" s="27">
        <v>3.9808118465753419</v>
      </c>
      <c r="AY687" s="27">
        <v>4.3442128356164371</v>
      </c>
      <c r="AZ687">
        <v>126</v>
      </c>
      <c r="BA687" s="9">
        <v>4</v>
      </c>
      <c r="BB687" s="4">
        <v>54</v>
      </c>
      <c r="BC687" s="9">
        <v>4</v>
      </c>
      <c r="BD687" s="9">
        <v>3</v>
      </c>
      <c r="BE687" s="4">
        <v>72</v>
      </c>
      <c r="BF687" s="9">
        <v>4</v>
      </c>
      <c r="BG687" s="9">
        <v>8</v>
      </c>
      <c r="BH687" s="24">
        <v>477.75047831312577</v>
      </c>
      <c r="BI687" s="24">
        <v>263.82038171630796</v>
      </c>
      <c r="BJ687" s="9">
        <v>7</v>
      </c>
      <c r="BK687" s="30">
        <v>33.284103041095889</v>
      </c>
      <c r="BL687" s="15">
        <v>4.2890952942465752</v>
      </c>
      <c r="BM687" s="15">
        <v>5706.912530379991</v>
      </c>
      <c r="BN687" s="36">
        <v>97</v>
      </c>
      <c r="BO687" s="9">
        <v>0</v>
      </c>
      <c r="BP687" s="20">
        <v>0.72251549526448255</v>
      </c>
      <c r="BQ687" s="20">
        <v>42.508584879573</v>
      </c>
    </row>
    <row r="688" spans="1:69" x14ac:dyDescent="0.25">
      <c r="A688" s="43">
        <v>40496</v>
      </c>
      <c r="B688" s="17">
        <v>2010</v>
      </c>
      <c r="C688" s="4">
        <v>11</v>
      </c>
      <c r="D688" s="4">
        <v>1</v>
      </c>
      <c r="E688" s="5">
        <v>0.48</v>
      </c>
      <c r="F688" s="5">
        <v>0.53246753246753253</v>
      </c>
      <c r="G688" s="10">
        <v>0.28767123287671176</v>
      </c>
      <c r="H688" s="17">
        <v>61</v>
      </c>
      <c r="I688" s="9">
        <v>99</v>
      </c>
      <c r="J688" s="14">
        <v>1.6229508196721312</v>
      </c>
      <c r="K688" s="5">
        <v>0.22</v>
      </c>
      <c r="L688" s="21">
        <v>97.36860524788483</v>
      </c>
      <c r="M688" s="9">
        <v>17</v>
      </c>
      <c r="N688" s="9">
        <v>22</v>
      </c>
      <c r="O688" s="9">
        <v>9</v>
      </c>
      <c r="P688" s="9">
        <v>27</v>
      </c>
      <c r="Q688" s="20">
        <v>35.048712328767124</v>
      </c>
      <c r="R688" s="20">
        <v>47.630198663013701</v>
      </c>
      <c r="S688" s="20">
        <v>17.840795967123285</v>
      </c>
      <c r="T688" s="6">
        <v>5939.4849201209745</v>
      </c>
      <c r="U688" s="6">
        <v>644.41822138409532</v>
      </c>
      <c r="V688" s="6">
        <v>1076.106286563672</v>
      </c>
      <c r="W688" s="6">
        <v>2232.3457153972599</v>
      </c>
      <c r="X688" s="6">
        <v>544.18233597950541</v>
      </c>
      <c r="Y688" s="6">
        <v>2731.268803564632</v>
      </c>
      <c r="Z688" s="6">
        <v>1366.8997808219178</v>
      </c>
      <c r="AA688" s="6">
        <v>428.67178796712329</v>
      </c>
      <c r="AB688" s="6">
        <v>481.70149111232871</v>
      </c>
      <c r="AC688" s="6">
        <v>705.02050676298791</v>
      </c>
      <c r="AD688" s="6">
        <v>835.33879427869908</v>
      </c>
      <c r="AE688" s="6">
        <v>197.40468843039858</v>
      </c>
      <c r="AF688" s="6">
        <v>539.50907042928429</v>
      </c>
      <c r="AG688" s="6">
        <v>177.15430775342466</v>
      </c>
      <c r="AH688" s="6">
        <v>624.36948953424655</v>
      </c>
      <c r="AI688" s="6">
        <v>1098.6855361643836</v>
      </c>
      <c r="AJ688" s="6">
        <v>491.242752</v>
      </c>
      <c r="AK688" s="6">
        <v>696.63530014334174</v>
      </c>
      <c r="AL688" s="6">
        <v>833.77689960280543</v>
      </c>
      <c r="AM688" s="6">
        <v>209.22328885611029</v>
      </c>
      <c r="AN688" s="6">
        <v>651.81659684979718</v>
      </c>
      <c r="AO688" s="6">
        <v>11252.628286858493</v>
      </c>
      <c r="AP688" s="6">
        <v>7330.0338160147803</v>
      </c>
      <c r="AQ688" s="6">
        <v>3922.5944708437137</v>
      </c>
      <c r="AR688" s="6">
        <v>2440.3030782464762</v>
      </c>
      <c r="AS688" s="6">
        <v>1185.6726488510294</v>
      </c>
      <c r="AT688" s="6">
        <v>1451.3153026127193</v>
      </c>
      <c r="AU688" s="6">
        <v>1511.1877236566679</v>
      </c>
      <c r="AV688" s="6">
        <v>6588.4787533668923</v>
      </c>
      <c r="AW688" s="6">
        <v>-2665.8842825231795</v>
      </c>
      <c r="AX688" s="27">
        <v>4.0198293698630128</v>
      </c>
      <c r="AY688" s="27">
        <v>4.2226515410958898</v>
      </c>
      <c r="AZ688">
        <v>136</v>
      </c>
      <c r="BA688" s="9">
        <v>5</v>
      </c>
      <c r="BB688" s="4">
        <v>61</v>
      </c>
      <c r="BC688" s="9">
        <v>6</v>
      </c>
      <c r="BD688" s="9">
        <v>3</v>
      </c>
      <c r="BE688" s="4">
        <v>75</v>
      </c>
      <c r="BF688" s="9">
        <v>5</v>
      </c>
      <c r="BG688" s="9">
        <v>10</v>
      </c>
      <c r="BH688" s="24">
        <v>568.42145969613</v>
      </c>
      <c r="BI688" s="24">
        <v>347.55279789441715</v>
      </c>
      <c r="BJ688" s="9">
        <v>7</v>
      </c>
      <c r="BK688" s="30">
        <v>33.875713698630136</v>
      </c>
      <c r="BL688" s="15">
        <v>4.2414914904109589</v>
      </c>
      <c r="BM688" s="15">
        <v>5853.703871875945</v>
      </c>
      <c r="BN688" s="36">
        <v>97</v>
      </c>
      <c r="BO688" s="9">
        <v>0</v>
      </c>
      <c r="BP688" s="20">
        <v>0.6701046989564633</v>
      </c>
      <c r="BQ688" s="20">
        <v>40.439118256120757</v>
      </c>
    </row>
    <row r="689" spans="1:69" x14ac:dyDescent="0.25">
      <c r="A689" s="43">
        <v>40495</v>
      </c>
      <c r="B689" s="17">
        <v>2010</v>
      </c>
      <c r="C689" s="4">
        <v>11</v>
      </c>
      <c r="D689" s="4">
        <v>7</v>
      </c>
      <c r="E689" s="5">
        <v>0.48</v>
      </c>
      <c r="F689" s="5">
        <v>0.93506493506493504</v>
      </c>
      <c r="G689" s="10">
        <v>0.28493150684931451</v>
      </c>
      <c r="H689" s="17">
        <v>115</v>
      </c>
      <c r="I689" s="9">
        <v>167</v>
      </c>
      <c r="J689" s="14">
        <v>1.4521739130434783</v>
      </c>
      <c r="K689" s="5">
        <v>0.37111111111111111</v>
      </c>
      <c r="L689" s="21">
        <v>92.013577354238379</v>
      </c>
      <c r="M689" s="9">
        <v>29</v>
      </c>
      <c r="N689" s="9">
        <v>37</v>
      </c>
      <c r="O689" s="9">
        <v>14</v>
      </c>
      <c r="P689" s="9">
        <v>44</v>
      </c>
      <c r="Q689" s="20">
        <v>35.254734027397255</v>
      </c>
      <c r="R689" s="20">
        <v>50.146919797103706</v>
      </c>
      <c r="S689" s="20">
        <v>17.549210830684927</v>
      </c>
      <c r="T689" s="6">
        <v>10581.561395737413</v>
      </c>
      <c r="U689" s="6">
        <v>1191.8713409855893</v>
      </c>
      <c r="V689" s="6">
        <v>1893.6746111521795</v>
      </c>
      <c r="W689" s="6">
        <v>2212.1276906958906</v>
      </c>
      <c r="X689" s="6">
        <v>1010.7923975013696</v>
      </c>
      <c r="Y689" s="6">
        <v>6656.8380373735654</v>
      </c>
      <c r="Z689" s="6">
        <v>2326.8124458082189</v>
      </c>
      <c r="AA689" s="6">
        <v>702.05687715945191</v>
      </c>
      <c r="AB689" s="6">
        <v>772.16527655013681</v>
      </c>
      <c r="AC689" s="6">
        <v>1168.4219995313094</v>
      </c>
      <c r="AD689" s="6">
        <v>795.06751300356132</v>
      </c>
      <c r="AE689" s="6">
        <v>365.83036049600651</v>
      </c>
      <c r="AF689" s="6">
        <v>1471.7147264869302</v>
      </c>
      <c r="AG689" s="6">
        <v>299.44375239452057</v>
      </c>
      <c r="AH689" s="6">
        <v>1123.2093576767127</v>
      </c>
      <c r="AI689" s="6">
        <v>1807.2317421369862</v>
      </c>
      <c r="AJ689" s="6">
        <v>780.73881021369857</v>
      </c>
      <c r="AK689" s="6">
        <v>1200.1091477979955</v>
      </c>
      <c r="AL689" s="6">
        <v>907.36154140537121</v>
      </c>
      <c r="AM689" s="6">
        <v>381.33108676218922</v>
      </c>
      <c r="AN689" s="6">
        <v>1521.8218864563626</v>
      </c>
      <c r="AO689" s="6">
        <v>19585.090998662723</v>
      </c>
      <c r="AP689" s="6">
        <v>9934.7163483458735</v>
      </c>
      <c r="AQ689" s="6">
        <v>9650.3746503168586</v>
      </c>
      <c r="AR689" s="6">
        <v>2549.1855950194563</v>
      </c>
      <c r="AS689" s="6">
        <v>1573.5173258988948</v>
      </c>
      <c r="AT689" s="6">
        <v>1660.7419655703375</v>
      </c>
      <c r="AU689" s="6">
        <v>1742.6687241793729</v>
      </c>
      <c r="AV689" s="6">
        <v>7526.1136106680624</v>
      </c>
      <c r="AW689" s="6">
        <v>2124.2610396487871</v>
      </c>
      <c r="AX689" s="27">
        <v>3.9010603726027395</v>
      </c>
      <c r="AY689" s="27">
        <v>4.1617355616438347</v>
      </c>
      <c r="AZ689">
        <v>239</v>
      </c>
      <c r="BA689" s="9">
        <v>10</v>
      </c>
      <c r="BB689" s="4">
        <v>115</v>
      </c>
      <c r="BC689" s="9">
        <v>11</v>
      </c>
      <c r="BD689" s="9">
        <v>7</v>
      </c>
      <c r="BE689" s="4">
        <v>124</v>
      </c>
      <c r="BF689" s="9">
        <v>8</v>
      </c>
      <c r="BG689" s="9">
        <v>15</v>
      </c>
      <c r="BH689" s="24">
        <v>800.85830076773846</v>
      </c>
      <c r="BI689" s="24">
        <v>432.05126677185626</v>
      </c>
      <c r="BJ689" s="9">
        <v>14</v>
      </c>
      <c r="BK689" s="30">
        <v>33.741469808219179</v>
      </c>
      <c r="BL689" s="15">
        <v>4.4829758619178071</v>
      </c>
      <c r="BM689" s="15">
        <v>5953.905221120388</v>
      </c>
      <c r="BN689" s="36">
        <v>97</v>
      </c>
      <c r="BO689" s="9">
        <v>0</v>
      </c>
      <c r="BP689" s="20">
        <v>1.6208478791506324</v>
      </c>
      <c r="BQ689" s="20">
        <v>99.488398456874833</v>
      </c>
    </row>
    <row r="690" spans="1:69" x14ac:dyDescent="0.25">
      <c r="A690" s="43">
        <v>40494</v>
      </c>
      <c r="B690" s="17">
        <v>2010</v>
      </c>
      <c r="C690" s="4">
        <v>11</v>
      </c>
      <c r="D690" s="4">
        <v>6</v>
      </c>
      <c r="E690" s="5">
        <v>0.48</v>
      </c>
      <c r="F690" s="5">
        <v>1</v>
      </c>
      <c r="G690" s="10">
        <v>0.28219178082191726</v>
      </c>
      <c r="H690" s="17">
        <v>115</v>
      </c>
      <c r="I690" s="9">
        <v>202</v>
      </c>
      <c r="J690" s="14">
        <v>1.7565217391304349</v>
      </c>
      <c r="K690" s="5">
        <v>0.44888888888888889</v>
      </c>
      <c r="L690" s="21">
        <v>105.66897088266823</v>
      </c>
      <c r="M690" s="9">
        <v>34</v>
      </c>
      <c r="N690" s="9">
        <v>44</v>
      </c>
      <c r="O690" s="9">
        <v>18</v>
      </c>
      <c r="P690" s="9">
        <v>55</v>
      </c>
      <c r="Q690" s="20">
        <v>36.812323338250785</v>
      </c>
      <c r="R690" s="20">
        <v>46.467596528219175</v>
      </c>
      <c r="S690" s="20">
        <v>17.593643009275215</v>
      </c>
      <c r="T690" s="6">
        <v>12151.931651506848</v>
      </c>
      <c r="U690" s="6">
        <v>1283.3272898630137</v>
      </c>
      <c r="V690" s="6">
        <v>2087.2439471342468</v>
      </c>
      <c r="W690" s="6">
        <v>2243.4062293479451</v>
      </c>
      <c r="X690" s="6">
        <v>1021.0114164427397</v>
      </c>
      <c r="Y690" s="6">
        <v>8083.5973484449296</v>
      </c>
      <c r="Z690" s="6">
        <v>2871.3612203835614</v>
      </c>
      <c r="AA690" s="6">
        <v>836.41673750794519</v>
      </c>
      <c r="AB690" s="6">
        <v>967.65036551013679</v>
      </c>
      <c r="AC690" s="6">
        <v>1214.2255780691421</v>
      </c>
      <c r="AD690" s="6">
        <v>822.14738693862432</v>
      </c>
      <c r="AE690" s="6">
        <v>368.095563544247</v>
      </c>
      <c r="AF690" s="6">
        <v>2270.9597948496294</v>
      </c>
      <c r="AG690" s="6">
        <v>367.64998599452059</v>
      </c>
      <c r="AH690" s="6">
        <v>1315.4782267616438</v>
      </c>
      <c r="AI690" s="6">
        <v>2283.9770589041091</v>
      </c>
      <c r="AJ690" s="6">
        <v>990.34997128767122</v>
      </c>
      <c r="AK690" s="6">
        <v>1270.3600247775496</v>
      </c>
      <c r="AL690" s="6">
        <v>853.30249733189157</v>
      </c>
      <c r="AM690" s="6">
        <v>379.64177531373463</v>
      </c>
      <c r="AN690" s="6">
        <v>2454.1509455247688</v>
      </c>
      <c r="AO690" s="6">
        <v>23068.142507719451</v>
      </c>
      <c r="AP690" s="6">
        <v>10259.43441890012</v>
      </c>
      <c r="AQ690" s="6">
        <v>12808.708088819327</v>
      </c>
      <c r="AR690" s="6">
        <v>2559.9278898801258</v>
      </c>
      <c r="AS690" s="6">
        <v>1692.7862561247105</v>
      </c>
      <c r="AT690" s="6">
        <v>1694.1696283928147</v>
      </c>
      <c r="AU690" s="6">
        <v>1784.8040674752262</v>
      </c>
      <c r="AV690" s="6">
        <v>7731.6878418728775</v>
      </c>
      <c r="AW690" s="6">
        <v>5077.020246946453</v>
      </c>
      <c r="AX690" s="27">
        <v>3.8414773479452049</v>
      </c>
      <c r="AY690" s="27">
        <v>4.4905580342465745</v>
      </c>
      <c r="AZ690">
        <v>266</v>
      </c>
      <c r="BA690" s="9">
        <v>11</v>
      </c>
      <c r="BB690" s="4">
        <v>115</v>
      </c>
      <c r="BC690" s="9">
        <v>10</v>
      </c>
      <c r="BD690" s="9">
        <v>7</v>
      </c>
      <c r="BE690" s="4">
        <v>151</v>
      </c>
      <c r="BF690" s="9">
        <v>11</v>
      </c>
      <c r="BG690" s="9">
        <v>21</v>
      </c>
      <c r="BH690" s="24">
        <v>791.11519199759857</v>
      </c>
      <c r="BI690" s="24">
        <v>509.55624446135386</v>
      </c>
      <c r="BJ690" s="9">
        <v>14</v>
      </c>
      <c r="BK690" s="30">
        <v>36.234915835616441</v>
      </c>
      <c r="BL690" s="15">
        <v>4.3706503901369853</v>
      </c>
      <c r="BM690" s="15">
        <v>5966.798425522562</v>
      </c>
      <c r="BN690" s="36">
        <v>97</v>
      </c>
      <c r="BO690" s="9">
        <v>0</v>
      </c>
      <c r="BP690" s="20">
        <v>2.1466634492009944</v>
      </c>
      <c r="BQ690" s="20">
        <v>132.04853699813739</v>
      </c>
    </row>
    <row r="691" spans="1:69" x14ac:dyDescent="0.25">
      <c r="A691" s="43">
        <v>40493</v>
      </c>
      <c r="B691" s="17">
        <v>2010</v>
      </c>
      <c r="C691" s="4">
        <v>11</v>
      </c>
      <c r="D691" s="4">
        <v>5</v>
      </c>
      <c r="E691" s="5">
        <v>0.48</v>
      </c>
      <c r="F691" s="5">
        <v>0.76623376623376616</v>
      </c>
      <c r="G691" s="10">
        <v>0.27945205479452001</v>
      </c>
      <c r="H691" s="17">
        <v>95</v>
      </c>
      <c r="I691" s="9">
        <v>144</v>
      </c>
      <c r="J691" s="14">
        <v>1.5157894736842106</v>
      </c>
      <c r="K691" s="5">
        <v>0.32</v>
      </c>
      <c r="L691" s="21">
        <v>95.849875103100203</v>
      </c>
      <c r="M691" s="9">
        <v>25</v>
      </c>
      <c r="N691" s="9">
        <v>30</v>
      </c>
      <c r="O691" s="9">
        <v>12</v>
      </c>
      <c r="P691" s="9">
        <v>38</v>
      </c>
      <c r="Q691" s="20">
        <v>37.842622708841837</v>
      </c>
      <c r="R691" s="20">
        <v>52.043798899726021</v>
      </c>
      <c r="S691" s="20">
        <v>18.344401068666187</v>
      </c>
      <c r="T691" s="6">
        <v>9105.7381347945193</v>
      </c>
      <c r="U691" s="6">
        <v>982.22625303682582</v>
      </c>
      <c r="V691" s="6">
        <v>1553.4470575788789</v>
      </c>
      <c r="W691" s="6">
        <v>2151.5455236821917</v>
      </c>
      <c r="X691" s="6">
        <v>784.72857419647744</v>
      </c>
      <c r="Y691" s="6">
        <v>5598.2432323737976</v>
      </c>
      <c r="Z691" s="6">
        <v>2081.344248986301</v>
      </c>
      <c r="AA691" s="6">
        <v>624.52558679671222</v>
      </c>
      <c r="AB691" s="6">
        <v>697.08724060931513</v>
      </c>
      <c r="AC691" s="6">
        <v>932.34766944529281</v>
      </c>
      <c r="AD691" s="6">
        <v>840.19131704074209</v>
      </c>
      <c r="AE691" s="6">
        <v>284.3796598195691</v>
      </c>
      <c r="AF691" s="6">
        <v>1346.0384300867245</v>
      </c>
      <c r="AG691" s="6">
        <v>251.49681744657539</v>
      </c>
      <c r="AH691" s="6">
        <v>907.02245944109609</v>
      </c>
      <c r="AI691" s="6">
        <v>1572.5422553424655</v>
      </c>
      <c r="AJ691" s="6">
        <v>722.68978428493153</v>
      </c>
      <c r="AK691" s="6">
        <v>1009.4759294717039</v>
      </c>
      <c r="AL691" s="6">
        <v>842.66337821406989</v>
      </c>
      <c r="AM691" s="6">
        <v>285.20268182770792</v>
      </c>
      <c r="AN691" s="6">
        <v>1316.4093270015867</v>
      </c>
      <c r="AO691" s="6">
        <v>16944.67278073874</v>
      </c>
      <c r="AP691" s="6">
        <v>8683.9817912766357</v>
      </c>
      <c r="AQ691" s="6">
        <v>8260.6909894621094</v>
      </c>
      <c r="AR691" s="6">
        <v>2518.1956639527175</v>
      </c>
      <c r="AS691" s="6">
        <v>1405.3287972078197</v>
      </c>
      <c r="AT691" s="6">
        <v>1570.1231854054502</v>
      </c>
      <c r="AU691" s="6">
        <v>1650.073723122777</v>
      </c>
      <c r="AV691" s="6">
        <v>7143.7213696887638</v>
      </c>
      <c r="AW691" s="6">
        <v>1116.9696197733401</v>
      </c>
      <c r="AX691" s="27">
        <v>3.8055687123287671</v>
      </c>
      <c r="AY691" s="27">
        <v>4.2910707260273968</v>
      </c>
      <c r="AZ691">
        <v>200</v>
      </c>
      <c r="BA691" s="9">
        <v>8</v>
      </c>
      <c r="BB691" s="4">
        <v>95</v>
      </c>
      <c r="BC691" s="9">
        <v>9</v>
      </c>
      <c r="BD691" s="9">
        <v>6</v>
      </c>
      <c r="BE691" s="4">
        <v>105</v>
      </c>
      <c r="BF691" s="9">
        <v>7</v>
      </c>
      <c r="BG691" s="9">
        <v>12</v>
      </c>
      <c r="BH691" s="24">
        <v>708.90334033540228</v>
      </c>
      <c r="BI691" s="24">
        <v>372.20432647434734</v>
      </c>
      <c r="BJ691" s="9">
        <v>12</v>
      </c>
      <c r="BK691" s="30">
        <v>35.374751424657532</v>
      </c>
      <c r="BL691" s="15">
        <v>4.2583322695890411</v>
      </c>
      <c r="BM691" s="15">
        <v>5848.956750099178</v>
      </c>
      <c r="BN691" s="36">
        <v>97</v>
      </c>
      <c r="BO691" s="9">
        <v>0</v>
      </c>
      <c r="BP691" s="20">
        <v>1.4123357963489878</v>
      </c>
      <c r="BQ691" s="20">
        <v>85.161762777959893</v>
      </c>
    </row>
    <row r="692" spans="1:69" x14ac:dyDescent="0.25">
      <c r="A692" s="43">
        <v>40492</v>
      </c>
      <c r="B692" s="17">
        <v>2010</v>
      </c>
      <c r="C692" s="4">
        <v>11</v>
      </c>
      <c r="D692" s="4">
        <v>4</v>
      </c>
      <c r="E692" s="5">
        <v>0.48</v>
      </c>
      <c r="F692" s="5">
        <v>0.68831168831168832</v>
      </c>
      <c r="G692" s="10">
        <v>0.27671232876712276</v>
      </c>
      <c r="H692" s="17">
        <v>80</v>
      </c>
      <c r="I692" s="9">
        <v>128</v>
      </c>
      <c r="J692" s="14">
        <v>1.6</v>
      </c>
      <c r="K692" s="5">
        <v>0.28444444444444444</v>
      </c>
      <c r="L692" s="21">
        <v>100.93908591353849</v>
      </c>
      <c r="M692" s="9">
        <v>23</v>
      </c>
      <c r="N692" s="9">
        <v>29</v>
      </c>
      <c r="O692" s="9">
        <v>11</v>
      </c>
      <c r="P692" s="9">
        <v>35</v>
      </c>
      <c r="Q692" s="20">
        <v>33.902215418335082</v>
      </c>
      <c r="R692" s="20">
        <v>50.217705798455775</v>
      </c>
      <c r="S692" s="20">
        <v>17.175749617972599</v>
      </c>
      <c r="T692" s="6">
        <v>8075.1268730830798</v>
      </c>
      <c r="U692" s="6">
        <v>850.86730810887752</v>
      </c>
      <c r="V692" s="6">
        <v>1377.0223547065359</v>
      </c>
      <c r="W692" s="6">
        <v>2346.2559454684933</v>
      </c>
      <c r="X692" s="6">
        <v>722.03063589664475</v>
      </c>
      <c r="Y692" s="6">
        <v>4480.685245120284</v>
      </c>
      <c r="Z692" s="6">
        <v>1762.9152017534243</v>
      </c>
      <c r="AA692" s="6">
        <v>552.39476378301356</v>
      </c>
      <c r="AB692" s="6">
        <v>601.15123662904102</v>
      </c>
      <c r="AC692" s="6">
        <v>897.57238748470809</v>
      </c>
      <c r="AD692" s="6">
        <v>813.06394239053168</v>
      </c>
      <c r="AE692" s="6">
        <v>263.30166515839841</v>
      </c>
      <c r="AF692" s="6">
        <v>942.52320713184008</v>
      </c>
      <c r="AG692" s="6">
        <v>232.97912916164384</v>
      </c>
      <c r="AH692" s="6">
        <v>859.86650196164373</v>
      </c>
      <c r="AI692" s="6">
        <v>1424.6031745753421</v>
      </c>
      <c r="AJ692" s="6">
        <v>636.73049424657518</v>
      </c>
      <c r="AK692" s="6">
        <v>897.80730596161436</v>
      </c>
      <c r="AL692" s="6">
        <v>864.99860997368876</v>
      </c>
      <c r="AM692" s="6">
        <v>279.37352167940628</v>
      </c>
      <c r="AN692" s="6">
        <v>1111.9998623304955</v>
      </c>
      <c r="AO692" s="6">
        <v>14996.63468330264</v>
      </c>
      <c r="AP692" s="6">
        <v>8461.4263687200219</v>
      </c>
      <c r="AQ692" s="6">
        <v>6535.2083145826191</v>
      </c>
      <c r="AR692" s="6">
        <v>2481.7174890774259</v>
      </c>
      <c r="AS692" s="6">
        <v>1383.1777309817335</v>
      </c>
      <c r="AT692" s="6">
        <v>1539.1211752252332</v>
      </c>
      <c r="AU692" s="6">
        <v>1615.6093977113519</v>
      </c>
      <c r="AV692" s="6">
        <v>7019.6257929957446</v>
      </c>
      <c r="AW692" s="6">
        <v>-484.41747841312645</v>
      </c>
      <c r="AX692" s="27">
        <v>3.7775541041095884</v>
      </c>
      <c r="AY692" s="27">
        <v>4.4769579589041095</v>
      </c>
      <c r="AZ692">
        <v>178</v>
      </c>
      <c r="BA692" s="9">
        <v>6</v>
      </c>
      <c r="BB692" s="4">
        <v>80</v>
      </c>
      <c r="BC692" s="9">
        <v>6</v>
      </c>
      <c r="BD692" s="9">
        <v>5</v>
      </c>
      <c r="BE692" s="4">
        <v>98</v>
      </c>
      <c r="BF692" s="9">
        <v>6</v>
      </c>
      <c r="BG692" s="9">
        <v>12</v>
      </c>
      <c r="BH692" s="24">
        <v>611.22997870985523</v>
      </c>
      <c r="BI692" s="24">
        <v>362.56003990413762</v>
      </c>
      <c r="BJ692" s="9">
        <v>10</v>
      </c>
      <c r="BK692" s="30">
        <v>33.822709890410955</v>
      </c>
      <c r="BL692" s="15">
        <v>4.3358497479452041</v>
      </c>
      <c r="BM692" s="15">
        <v>6009.6924890946548</v>
      </c>
      <c r="BN692" s="36">
        <v>97</v>
      </c>
      <c r="BO692" s="9">
        <v>0</v>
      </c>
      <c r="BP692" s="20">
        <v>1.0874447114293417</v>
      </c>
      <c r="BQ692" s="20">
        <v>67.373281593635255</v>
      </c>
    </row>
    <row r="693" spans="1:69" x14ac:dyDescent="0.25">
      <c r="A693" s="43">
        <v>40491</v>
      </c>
      <c r="B693" s="17">
        <v>2010</v>
      </c>
      <c r="C693" s="4">
        <v>11</v>
      </c>
      <c r="D693" s="4">
        <v>3</v>
      </c>
      <c r="E693" s="5">
        <v>0.48</v>
      </c>
      <c r="F693" s="5">
        <v>0.48051948051948046</v>
      </c>
      <c r="G693" s="10">
        <v>0.27397260273972551</v>
      </c>
      <c r="H693" s="17">
        <v>59</v>
      </c>
      <c r="I693" s="9">
        <v>89</v>
      </c>
      <c r="J693" s="14">
        <v>1.5084745762711864</v>
      </c>
      <c r="K693" s="5">
        <v>0.19777777777777777</v>
      </c>
      <c r="L693" s="21">
        <v>90.148669462879809</v>
      </c>
      <c r="M693" s="9">
        <v>15</v>
      </c>
      <c r="N693" s="9">
        <v>19</v>
      </c>
      <c r="O693" s="9">
        <v>8</v>
      </c>
      <c r="P693" s="9">
        <v>24</v>
      </c>
      <c r="Q693" s="20">
        <v>38.086033199033032</v>
      </c>
      <c r="R693" s="20">
        <v>46.748488684931495</v>
      </c>
      <c r="S693" s="20">
        <v>17.465901010273967</v>
      </c>
      <c r="T693" s="6">
        <v>5318.7714983099086</v>
      </c>
      <c r="U693" s="6">
        <v>605.47160718733312</v>
      </c>
      <c r="V693" s="6">
        <v>1005.0468942152639</v>
      </c>
      <c r="W693" s="6">
        <v>2220.8167627397261</v>
      </c>
      <c r="X693" s="6">
        <v>483.68865904856773</v>
      </c>
      <c r="Y693" s="6">
        <v>2214.6907894936844</v>
      </c>
      <c r="Z693" s="6">
        <v>1294.9251287671232</v>
      </c>
      <c r="AA693" s="6">
        <v>373.98790947945196</v>
      </c>
      <c r="AB693" s="6">
        <v>419.18162424657521</v>
      </c>
      <c r="AC693" s="6">
        <v>631.48538775494956</v>
      </c>
      <c r="AD693" s="6">
        <v>782.65318820111236</v>
      </c>
      <c r="AE693" s="6">
        <v>189.65391277104391</v>
      </c>
      <c r="AF693" s="6">
        <v>484.30217376604458</v>
      </c>
      <c r="AG693" s="6">
        <v>161.51846794520549</v>
      </c>
      <c r="AH693" s="6">
        <v>549.01325150684931</v>
      </c>
      <c r="AI693" s="6">
        <v>937.50649315068483</v>
      </c>
      <c r="AJ693" s="6">
        <v>452.61196273972604</v>
      </c>
      <c r="AK693" s="6">
        <v>633.68289599462946</v>
      </c>
      <c r="AL693" s="6">
        <v>829.20798269157524</v>
      </c>
      <c r="AM693" s="6">
        <v>189.96047813694423</v>
      </c>
      <c r="AN693" s="6">
        <v>447.79881851931697</v>
      </c>
      <c r="AO693" s="6">
        <v>10112.987943332859</v>
      </c>
      <c r="AP693" s="6">
        <v>6966.196161553813</v>
      </c>
      <c r="AQ693" s="6">
        <v>3146.7917817790462</v>
      </c>
      <c r="AR693" s="6">
        <v>2434.4635460292129</v>
      </c>
      <c r="AS693" s="6">
        <v>1164.240313944003</v>
      </c>
      <c r="AT693" s="6">
        <v>1436.5044749183237</v>
      </c>
      <c r="AU693" s="6">
        <v>1495.7786773221321</v>
      </c>
      <c r="AV693" s="6">
        <v>6530.9870122136717</v>
      </c>
      <c r="AW693" s="6">
        <v>-3384.195230434626</v>
      </c>
      <c r="AX693" s="27">
        <v>4.1201630136986296</v>
      </c>
      <c r="AY693" s="27">
        <v>4.234204109589041</v>
      </c>
      <c r="AZ693">
        <v>125</v>
      </c>
      <c r="BA693" s="9">
        <v>5</v>
      </c>
      <c r="BB693" s="4">
        <v>59</v>
      </c>
      <c r="BC693" s="9">
        <v>5</v>
      </c>
      <c r="BD693" s="9">
        <v>4</v>
      </c>
      <c r="BE693" s="4">
        <v>66</v>
      </c>
      <c r="BF693" s="9">
        <v>4</v>
      </c>
      <c r="BG693" s="9">
        <v>8</v>
      </c>
      <c r="BH693" s="24">
        <v>565.86391261071219</v>
      </c>
      <c r="BI693" s="24">
        <v>291.59863431401925</v>
      </c>
      <c r="BJ693" s="9">
        <v>8</v>
      </c>
      <c r="BK693" s="30">
        <v>35.556126027397269</v>
      </c>
      <c r="BL693" s="15">
        <v>4.4996448767123285</v>
      </c>
      <c r="BM693" s="15">
        <v>5780.2487704557843</v>
      </c>
      <c r="BN693" s="36">
        <v>97</v>
      </c>
      <c r="BO693" s="9">
        <v>0</v>
      </c>
      <c r="BP693" s="20">
        <v>0.5444042128191855</v>
      </c>
      <c r="BQ693" s="20">
        <v>32.441152389474702</v>
      </c>
    </row>
    <row r="694" spans="1:69" x14ac:dyDescent="0.25">
      <c r="A694" s="43">
        <v>40490</v>
      </c>
      <c r="B694" s="17">
        <v>2010</v>
      </c>
      <c r="C694" s="4">
        <v>11</v>
      </c>
      <c r="D694" s="4">
        <v>2</v>
      </c>
      <c r="E694" s="5">
        <v>0.48</v>
      </c>
      <c r="F694" s="5">
        <v>0.48051948051948046</v>
      </c>
      <c r="G694" s="10">
        <v>0.27123287671232826</v>
      </c>
      <c r="H694" s="17">
        <v>56</v>
      </c>
      <c r="I694" s="9">
        <v>98</v>
      </c>
      <c r="J694" s="14">
        <v>1.75</v>
      </c>
      <c r="K694" s="5">
        <v>0.21777777777777776</v>
      </c>
      <c r="L694" s="21">
        <v>104.6367635652019</v>
      </c>
      <c r="M694" s="9">
        <v>17</v>
      </c>
      <c r="N694" s="9">
        <v>21</v>
      </c>
      <c r="O694" s="9">
        <v>9</v>
      </c>
      <c r="P694" s="9">
        <v>27</v>
      </c>
      <c r="Q694" s="20">
        <v>34.891113390050471</v>
      </c>
      <c r="R694" s="20">
        <v>47.482988782465753</v>
      </c>
      <c r="S694" s="20">
        <v>17.143883081643835</v>
      </c>
      <c r="T694" s="6">
        <v>5859.6587596513064</v>
      </c>
      <c r="U694" s="6">
        <v>580.46912278953914</v>
      </c>
      <c r="V694" s="6">
        <v>1009.0526942470874</v>
      </c>
      <c r="W694" s="6">
        <v>2308.0577481863015</v>
      </c>
      <c r="X694" s="6">
        <v>518.99491491774415</v>
      </c>
      <c r="Y694" s="6">
        <v>2604.022525089712</v>
      </c>
      <c r="Z694" s="6">
        <v>1325.8623088219178</v>
      </c>
      <c r="AA694" s="6">
        <v>427.34689904219175</v>
      </c>
      <c r="AB694" s="6">
        <v>462.88484320438351</v>
      </c>
      <c r="AC694" s="6">
        <v>604.18142914654652</v>
      </c>
      <c r="AD694" s="6">
        <v>803.98158357307102</v>
      </c>
      <c r="AE694" s="6">
        <v>180.53990183936131</v>
      </c>
      <c r="AF694" s="6">
        <v>627.39113650951424</v>
      </c>
      <c r="AG694" s="6">
        <v>167.65323258082194</v>
      </c>
      <c r="AH694" s="6">
        <v>622.18666152328763</v>
      </c>
      <c r="AI694" s="6">
        <v>1129.5654654794523</v>
      </c>
      <c r="AJ694" s="6">
        <v>471.69948966575333</v>
      </c>
      <c r="AK694" s="6">
        <v>622.36372163147234</v>
      </c>
      <c r="AL694" s="6">
        <v>897.49333562872732</v>
      </c>
      <c r="AM694" s="6">
        <v>188.64806411112403</v>
      </c>
      <c r="AN694" s="6">
        <v>682.59972787799143</v>
      </c>
      <c r="AO694" s="6">
        <v>11047.326782758653</v>
      </c>
      <c r="AP694" s="6">
        <v>7133.3133932814353</v>
      </c>
      <c r="AQ694" s="6">
        <v>3914.0133894772175</v>
      </c>
      <c r="AR694" s="6">
        <v>2431.7040087891169</v>
      </c>
      <c r="AS694" s="6">
        <v>1168.9657641659701</v>
      </c>
      <c r="AT694" s="6">
        <v>1438.1206864392877</v>
      </c>
      <c r="AU694" s="6">
        <v>1502.0658508253275</v>
      </c>
      <c r="AV694" s="6">
        <v>6540.8563102197022</v>
      </c>
      <c r="AW694" s="6">
        <v>-2626.8429207424842</v>
      </c>
      <c r="AX694" s="27">
        <v>4.0369278246575346</v>
      </c>
      <c r="AY694" s="27">
        <v>4.3291575342465753</v>
      </c>
      <c r="AZ694">
        <v>130</v>
      </c>
      <c r="BA694" s="9">
        <v>5</v>
      </c>
      <c r="BB694" s="4">
        <v>56</v>
      </c>
      <c r="BC694" s="9">
        <v>5</v>
      </c>
      <c r="BD694" s="9">
        <v>3</v>
      </c>
      <c r="BE694" s="4">
        <v>74</v>
      </c>
      <c r="BF694" s="9">
        <v>5</v>
      </c>
      <c r="BG694" s="9">
        <v>8</v>
      </c>
      <c r="BH694" s="24">
        <v>548.0150510501619</v>
      </c>
      <c r="BI694" s="24">
        <v>279.09645796306387</v>
      </c>
      <c r="BJ694" s="9">
        <v>7</v>
      </c>
      <c r="BK694" s="30">
        <v>35.387405794520546</v>
      </c>
      <c r="BL694" s="15">
        <v>4.1975177347945198</v>
      </c>
      <c r="BM694" s="15">
        <v>5954.8958744193933</v>
      </c>
      <c r="BN694" s="36">
        <v>97</v>
      </c>
      <c r="BO694" s="9">
        <v>0</v>
      </c>
      <c r="BP694" s="20">
        <v>0.65727654555485182</v>
      </c>
      <c r="BQ694" s="20">
        <v>40.35065349976513</v>
      </c>
    </row>
    <row r="695" spans="1:69" x14ac:dyDescent="0.25">
      <c r="A695" s="43">
        <v>40489</v>
      </c>
      <c r="B695" s="17">
        <v>2010</v>
      </c>
      <c r="C695" s="4">
        <v>11</v>
      </c>
      <c r="D695" s="4">
        <v>1</v>
      </c>
      <c r="E695" s="5">
        <v>0.48</v>
      </c>
      <c r="F695" s="5">
        <v>0.53246753246753253</v>
      </c>
      <c r="G695" s="10">
        <v>0.26849315068493101</v>
      </c>
      <c r="H695" s="17">
        <v>63</v>
      </c>
      <c r="I695" s="9">
        <v>99</v>
      </c>
      <c r="J695" s="14">
        <v>1.5714285714285714</v>
      </c>
      <c r="K695" s="5">
        <v>0.22</v>
      </c>
      <c r="L695" s="21">
        <v>95.696006912852354</v>
      </c>
      <c r="M695" s="9">
        <v>17</v>
      </c>
      <c r="N695" s="9">
        <v>21</v>
      </c>
      <c r="O695" s="9">
        <v>8</v>
      </c>
      <c r="P695" s="9">
        <v>26</v>
      </c>
      <c r="Q695" s="20">
        <v>35.206458514780095</v>
      </c>
      <c r="R695" s="20">
        <v>49.50428320109588</v>
      </c>
      <c r="S695" s="20">
        <v>17.382369041601685</v>
      </c>
      <c r="T695" s="6">
        <v>6028.848435509698</v>
      </c>
      <c r="U695" s="6">
        <v>642.46216732965661</v>
      </c>
      <c r="V695" s="6">
        <v>1086.259901777933</v>
      </c>
      <c r="W695" s="6">
        <v>2205.0131631780823</v>
      </c>
      <c r="X695" s="6">
        <v>549.77478493500803</v>
      </c>
      <c r="Y695" s="6">
        <v>2830.2627529483316</v>
      </c>
      <c r="Z695" s="6">
        <v>1337.8454235616437</v>
      </c>
      <c r="AA695" s="6">
        <v>396.03426560876704</v>
      </c>
      <c r="AB695" s="6">
        <v>451.94159508164375</v>
      </c>
      <c r="AC695" s="6">
        <v>643.27791413542604</v>
      </c>
      <c r="AD695" s="6">
        <v>834.34192531519341</v>
      </c>
      <c r="AE695" s="6">
        <v>200.66837228621119</v>
      </c>
      <c r="AF695" s="6">
        <v>507.53307251522364</v>
      </c>
      <c r="AG695" s="6">
        <v>170.25724030684933</v>
      </c>
      <c r="AH695" s="6">
        <v>652.11629168219179</v>
      </c>
      <c r="AI695" s="6">
        <v>1081.0046515068493</v>
      </c>
      <c r="AJ695" s="6">
        <v>465.4141087561643</v>
      </c>
      <c r="AK695" s="6">
        <v>700.09163822596179</v>
      </c>
      <c r="AL695" s="6">
        <v>843.50758671817414</v>
      </c>
      <c r="AM695" s="6">
        <v>207.7965104812927</v>
      </c>
      <c r="AN695" s="6">
        <v>617.39655682662612</v>
      </c>
      <c r="AO695" s="6">
        <v>11225.924179343465</v>
      </c>
      <c r="AP695" s="6">
        <v>7270.7317970532822</v>
      </c>
      <c r="AQ695" s="6">
        <v>3955.1923822901813</v>
      </c>
      <c r="AR695" s="6">
        <v>2452.4781058218737</v>
      </c>
      <c r="AS695" s="6">
        <v>1193.4297969666793</v>
      </c>
      <c r="AT695" s="6">
        <v>1454.0817244772495</v>
      </c>
      <c r="AU695" s="6">
        <v>1532.9212321570869</v>
      </c>
      <c r="AV695" s="6">
        <v>6632.9108594228892</v>
      </c>
      <c r="AW695" s="6">
        <v>-2677.7184771327065</v>
      </c>
      <c r="AX695" s="27">
        <v>4.1232116383561639</v>
      </c>
      <c r="AY695" s="27">
        <v>4.1730239452054798</v>
      </c>
      <c r="AZ695">
        <v>135</v>
      </c>
      <c r="BA695" s="9">
        <v>5</v>
      </c>
      <c r="BB695" s="4">
        <v>63</v>
      </c>
      <c r="BC695" s="9">
        <v>5</v>
      </c>
      <c r="BD695" s="9">
        <v>3</v>
      </c>
      <c r="BE695" s="4">
        <v>72</v>
      </c>
      <c r="BF695" s="9">
        <v>5</v>
      </c>
      <c r="BG695" s="9">
        <v>9</v>
      </c>
      <c r="BH695" s="24">
        <v>487.75210792266961</v>
      </c>
      <c r="BI695" s="24">
        <v>326.3338189488282</v>
      </c>
      <c r="BJ695" s="9">
        <v>7</v>
      </c>
      <c r="BK695" s="30">
        <v>34.52672597260274</v>
      </c>
      <c r="BL695" s="15">
        <v>4.1801247649315059</v>
      </c>
      <c r="BM695" s="15">
        <v>5844.8451598689489</v>
      </c>
      <c r="BN695" s="36">
        <v>97</v>
      </c>
      <c r="BO695" s="9">
        <v>1</v>
      </c>
      <c r="BP695" s="20">
        <v>0.67669754700206008</v>
      </c>
      <c r="BQ695" s="20">
        <v>40.775179198867846</v>
      </c>
    </row>
    <row r="696" spans="1:69" x14ac:dyDescent="0.25">
      <c r="A696" s="43">
        <v>40488</v>
      </c>
      <c r="B696" s="17">
        <v>2010</v>
      </c>
      <c r="C696" s="4">
        <v>11</v>
      </c>
      <c r="D696" s="4">
        <v>7</v>
      </c>
      <c r="E696" s="5">
        <v>0.48</v>
      </c>
      <c r="F696" s="5">
        <v>0.93506493506493504</v>
      </c>
      <c r="G696" s="10">
        <v>0.26575342465753377</v>
      </c>
      <c r="H696" s="17">
        <v>107</v>
      </c>
      <c r="I696" s="9">
        <v>182</v>
      </c>
      <c r="J696" s="14">
        <v>1.7009345794392523</v>
      </c>
      <c r="K696" s="5">
        <v>0.40444444444444444</v>
      </c>
      <c r="L696" s="21">
        <v>104.62075886400629</v>
      </c>
      <c r="M696" s="9">
        <v>31</v>
      </c>
      <c r="N696" s="9">
        <v>39</v>
      </c>
      <c r="O696" s="9">
        <v>17</v>
      </c>
      <c r="P696" s="9">
        <v>50</v>
      </c>
      <c r="Q696" s="20">
        <v>38.184840591780819</v>
      </c>
      <c r="R696" s="20">
        <v>43.718461489508456</v>
      </c>
      <c r="S696" s="20">
        <v>16.378647954410958</v>
      </c>
      <c r="T696" s="6">
        <v>11194.421198448674</v>
      </c>
      <c r="U696" s="6">
        <v>1125.7088063760896</v>
      </c>
      <c r="V696" s="6">
        <v>1841.9271950127593</v>
      </c>
      <c r="W696" s="6">
        <v>2272.1026497534244</v>
      </c>
      <c r="X696" s="6">
        <v>934.52211099257772</v>
      </c>
      <c r="Y696" s="6">
        <v>7271.5780490660027</v>
      </c>
      <c r="Z696" s="6">
        <v>2672.9388414246573</v>
      </c>
      <c r="AA696" s="6">
        <v>743.2138453216437</v>
      </c>
      <c r="AB696" s="6">
        <v>818.9323977205479</v>
      </c>
      <c r="AC696" s="6">
        <v>1232.5031015536872</v>
      </c>
      <c r="AD696" s="6">
        <v>790.7944204527389</v>
      </c>
      <c r="AE696" s="6">
        <v>343.52885005796981</v>
      </c>
      <c r="AF696" s="6">
        <v>1868.2587124024528</v>
      </c>
      <c r="AG696" s="6">
        <v>334.89762657534249</v>
      </c>
      <c r="AH696" s="6">
        <v>1190.5236984986302</v>
      </c>
      <c r="AI696" s="6">
        <v>1933.049529369863</v>
      </c>
      <c r="AJ696" s="6">
        <v>844.92236870136969</v>
      </c>
      <c r="AK696" s="6">
        <v>1246.5487687433135</v>
      </c>
      <c r="AL696" s="6">
        <v>841.55135316404039</v>
      </c>
      <c r="AM696" s="6">
        <v>363.08887544223177</v>
      </c>
      <c r="AN696" s="6">
        <v>1852.20422579562</v>
      </c>
      <c r="AO696" s="6">
        <v>20858.608312436812</v>
      </c>
      <c r="AP696" s="6">
        <v>9866.5673251727439</v>
      </c>
      <c r="AQ696" s="6">
        <v>10992.040987264076</v>
      </c>
      <c r="AR696" s="6">
        <v>2560.6099346689721</v>
      </c>
      <c r="AS696" s="6">
        <v>1647.1214451936171</v>
      </c>
      <c r="AT696" s="6">
        <v>1635.7897611676208</v>
      </c>
      <c r="AU696" s="6">
        <v>1753.2618668671817</v>
      </c>
      <c r="AV696" s="6">
        <v>7596.7830078973911</v>
      </c>
      <c r="AW696" s="6">
        <v>3395.2579793666773</v>
      </c>
      <c r="AX696" s="27">
        <v>4.1148816657534244</v>
      </c>
      <c r="AY696" s="27">
        <v>4.4800683904109588</v>
      </c>
      <c r="AZ696">
        <v>244</v>
      </c>
      <c r="BA696" s="9">
        <v>9</v>
      </c>
      <c r="BB696" s="4">
        <v>107</v>
      </c>
      <c r="BC696" s="9">
        <v>9</v>
      </c>
      <c r="BD696" s="9">
        <v>7</v>
      </c>
      <c r="BE696" s="4">
        <v>137</v>
      </c>
      <c r="BF696" s="9">
        <v>9</v>
      </c>
      <c r="BG696" s="9">
        <v>16</v>
      </c>
      <c r="BH696" s="24">
        <v>754.92365693588954</v>
      </c>
      <c r="BI696" s="24">
        <v>431.9026226394883</v>
      </c>
      <c r="BJ696" s="9">
        <v>14</v>
      </c>
      <c r="BK696" s="30">
        <v>35.361241999999997</v>
      </c>
      <c r="BL696" s="15">
        <v>4.5293985205479448</v>
      </c>
      <c r="BM696" s="15">
        <v>5952.9363711053811</v>
      </c>
      <c r="BN696" s="36">
        <v>99</v>
      </c>
      <c r="BO696" s="9">
        <v>0</v>
      </c>
      <c r="BP696" s="20">
        <v>1.8464905891851486</v>
      </c>
      <c r="BQ696" s="20">
        <v>111.03071704307148</v>
      </c>
    </row>
    <row r="697" spans="1:69" x14ac:dyDescent="0.25">
      <c r="A697" s="43">
        <v>40487</v>
      </c>
      <c r="B697" s="17">
        <v>2010</v>
      </c>
      <c r="C697" s="4">
        <v>11</v>
      </c>
      <c r="D697" s="4">
        <v>6</v>
      </c>
      <c r="E697" s="5">
        <v>0.48</v>
      </c>
      <c r="F697" s="5">
        <v>1</v>
      </c>
      <c r="G697" s="10">
        <v>0.26301369863013652</v>
      </c>
      <c r="H697" s="17">
        <v>120</v>
      </c>
      <c r="I697" s="9">
        <v>195</v>
      </c>
      <c r="J697" s="14">
        <v>1.625</v>
      </c>
      <c r="K697" s="5">
        <v>0.43333333333333335</v>
      </c>
      <c r="L697" s="21">
        <v>95.499632219178082</v>
      </c>
      <c r="M697" s="9">
        <v>33</v>
      </c>
      <c r="N697" s="9">
        <v>43</v>
      </c>
      <c r="O697" s="9">
        <v>17</v>
      </c>
      <c r="P697" s="9">
        <v>55</v>
      </c>
      <c r="Q697" s="20">
        <v>37.206435832732517</v>
      </c>
      <c r="R697" s="20">
        <v>47.939849712812247</v>
      </c>
      <c r="S697" s="20">
        <v>16.477733623113327</v>
      </c>
      <c r="T697" s="6">
        <v>11459.95586630137</v>
      </c>
      <c r="U697" s="6">
        <v>1312.4597128767123</v>
      </c>
      <c r="V697" s="6">
        <v>2170.408146410959</v>
      </c>
      <c r="W697" s="6">
        <v>2148.9192118356164</v>
      </c>
      <c r="X697" s="6">
        <v>988.0606285150684</v>
      </c>
      <c r="Y697" s="6">
        <v>7465.0275924164398</v>
      </c>
      <c r="Z697" s="6">
        <v>2827.6891232876715</v>
      </c>
      <c r="AA697" s="6">
        <v>814.9774451178082</v>
      </c>
      <c r="AB697" s="6">
        <v>906.27534927123293</v>
      </c>
      <c r="AC697" s="6">
        <v>1280.2232500691955</v>
      </c>
      <c r="AD697" s="6">
        <v>788.30719776430351</v>
      </c>
      <c r="AE697" s="6">
        <v>396.99707825843132</v>
      </c>
      <c r="AF697" s="6">
        <v>2083.4143915847822</v>
      </c>
      <c r="AG697" s="6">
        <v>344.82566958904107</v>
      </c>
      <c r="AH697" s="6">
        <v>1255.331538410959</v>
      </c>
      <c r="AI697" s="6">
        <v>2109.7794526027396</v>
      </c>
      <c r="AJ697" s="6">
        <v>908.01334356164386</v>
      </c>
      <c r="AK697" s="6">
        <v>1254.6123190043609</v>
      </c>
      <c r="AL697" s="6">
        <v>863.85680876372044</v>
      </c>
      <c r="AM697" s="6">
        <v>379.70015351388395</v>
      </c>
      <c r="AN697" s="6">
        <v>2119.7807228824181</v>
      </c>
      <c r="AO697" s="6">
        <v>21939.307501019179</v>
      </c>
      <c r="AP697" s="6">
        <v>10271.084794135539</v>
      </c>
      <c r="AQ697" s="6">
        <v>11668.22270688364</v>
      </c>
      <c r="AR697" s="6">
        <v>2563.1389109069078</v>
      </c>
      <c r="AS697" s="6">
        <v>1691.5478002665402</v>
      </c>
      <c r="AT697" s="6">
        <v>1688.7345427919872</v>
      </c>
      <c r="AU697" s="6">
        <v>1771.017968275406</v>
      </c>
      <c r="AV697" s="6">
        <v>7714.4392222408414</v>
      </c>
      <c r="AW697" s="6">
        <v>3953.7834846427986</v>
      </c>
      <c r="AX697" s="27">
        <v>4.0632020712328769</v>
      </c>
      <c r="AY697" s="27">
        <v>4.1508147397260267</v>
      </c>
      <c r="AZ697">
        <v>268</v>
      </c>
      <c r="BA697" s="9">
        <v>10</v>
      </c>
      <c r="BB697" s="4">
        <v>120</v>
      </c>
      <c r="BC697" s="9">
        <v>10</v>
      </c>
      <c r="BD697" s="9">
        <v>8</v>
      </c>
      <c r="BE697" s="4">
        <v>148</v>
      </c>
      <c r="BF697" s="9">
        <v>10</v>
      </c>
      <c r="BG697" s="9">
        <v>18</v>
      </c>
      <c r="BH697" s="24">
        <v>796.10819801424645</v>
      </c>
      <c r="BI697" s="24">
        <v>466.45115358495985</v>
      </c>
      <c r="BJ697" s="9">
        <v>16</v>
      </c>
      <c r="BK697" s="30">
        <v>34.984810191780817</v>
      </c>
      <c r="BL697" s="15">
        <v>4.0978929315068484</v>
      </c>
      <c r="BM697" s="15">
        <v>5851.5943470891671</v>
      </c>
      <c r="BN697" s="36">
        <v>99</v>
      </c>
      <c r="BO697" s="9">
        <v>0</v>
      </c>
      <c r="BP697" s="20">
        <v>1.994024536695356</v>
      </c>
      <c r="BQ697" s="20">
        <v>117.86083542306707</v>
      </c>
    </row>
    <row r="698" spans="1:69" x14ac:dyDescent="0.25">
      <c r="A698" s="43">
        <v>40486</v>
      </c>
      <c r="B698" s="17">
        <v>2010</v>
      </c>
      <c r="C698" s="4">
        <v>11</v>
      </c>
      <c r="D698" s="4">
        <v>5</v>
      </c>
      <c r="E698" s="5">
        <v>0.48</v>
      </c>
      <c r="F698" s="5">
        <v>0.76623376623376616</v>
      </c>
      <c r="G698" s="10">
        <v>0.26027397260273927</v>
      </c>
      <c r="H698" s="17">
        <v>92</v>
      </c>
      <c r="I698" s="9">
        <v>152</v>
      </c>
      <c r="J698" s="14">
        <v>1.6521739130434783</v>
      </c>
      <c r="K698" s="5">
        <v>0.33777777777777779</v>
      </c>
      <c r="L698" s="21">
        <v>95.921399447723175</v>
      </c>
      <c r="M698" s="9">
        <v>26</v>
      </c>
      <c r="N698" s="9">
        <v>33</v>
      </c>
      <c r="O698" s="9">
        <v>13</v>
      </c>
      <c r="P698" s="9">
        <v>39</v>
      </c>
      <c r="Q698" s="20">
        <v>37.864585539818897</v>
      </c>
      <c r="R698" s="20">
        <v>47.442805074815588</v>
      </c>
      <c r="S698" s="20">
        <v>18.744267383772389</v>
      </c>
      <c r="T698" s="6">
        <v>8824.7687491905326</v>
      </c>
      <c r="U698" s="6">
        <v>957.07976573563417</v>
      </c>
      <c r="V698" s="6">
        <v>1637.7524588712331</v>
      </c>
      <c r="W698" s="6">
        <v>2236.1518563287668</v>
      </c>
      <c r="X698" s="6">
        <v>830.83030729848781</v>
      </c>
      <c r="Y698" s="6">
        <v>5077.1138924276793</v>
      </c>
      <c r="Z698" s="6">
        <v>2234.0105468493148</v>
      </c>
      <c r="AA698" s="6">
        <v>616.75646597260265</v>
      </c>
      <c r="AB698" s="6">
        <v>731.02642796712314</v>
      </c>
      <c r="AC698" s="6">
        <v>947.08886187520977</v>
      </c>
      <c r="AD698" s="6">
        <v>857.25831614186791</v>
      </c>
      <c r="AE698" s="6">
        <v>276.86203045721919</v>
      </c>
      <c r="AF698" s="6">
        <v>1500.584232314744</v>
      </c>
      <c r="AG698" s="6">
        <v>275.07099353424655</v>
      </c>
      <c r="AH698" s="6">
        <v>933.3368355068493</v>
      </c>
      <c r="AI698" s="6">
        <v>1627.7375791780821</v>
      </c>
      <c r="AJ698" s="6">
        <v>753.41414399999996</v>
      </c>
      <c r="AK698" s="6">
        <v>1014.4493329227278</v>
      </c>
      <c r="AL698" s="6">
        <v>865.36090278154973</v>
      </c>
      <c r="AM698" s="6">
        <v>291.24541264140663</v>
      </c>
      <c r="AN698" s="6">
        <v>1418.5039038734938</v>
      </c>
      <c r="AO698" s="6">
        <v>16953.201507934384</v>
      </c>
      <c r="AP698" s="6">
        <v>8956.9994793184687</v>
      </c>
      <c r="AQ698" s="6">
        <v>7996.2020286159168</v>
      </c>
      <c r="AR698" s="6">
        <v>2500.7821696463429</v>
      </c>
      <c r="AS698" s="6">
        <v>1463.3722279182475</v>
      </c>
      <c r="AT698" s="6">
        <v>1582.2422731272004</v>
      </c>
      <c r="AU698" s="6">
        <v>1660.0084799925846</v>
      </c>
      <c r="AV698" s="6">
        <v>7206.4051506843753</v>
      </c>
      <c r="AW698" s="6">
        <v>789.79687793153971</v>
      </c>
      <c r="AX698" s="27">
        <v>4.1061080547945199</v>
      </c>
      <c r="AY698" s="27">
        <v>4.466474794520547</v>
      </c>
      <c r="AZ698">
        <v>203</v>
      </c>
      <c r="BA698" s="9">
        <v>7</v>
      </c>
      <c r="BB698" s="4">
        <v>92</v>
      </c>
      <c r="BC698" s="9">
        <v>8</v>
      </c>
      <c r="BD698" s="9">
        <v>6</v>
      </c>
      <c r="BE698" s="4">
        <v>111</v>
      </c>
      <c r="BF698" s="9">
        <v>7</v>
      </c>
      <c r="BG698" s="9">
        <v>14</v>
      </c>
      <c r="BH698" s="24">
        <v>715.93787733672639</v>
      </c>
      <c r="BI698" s="24">
        <v>393.74228268432643</v>
      </c>
      <c r="BJ698" s="9">
        <v>11</v>
      </c>
      <c r="BK698" s="30">
        <v>35.508103150684938</v>
      </c>
      <c r="BL698" s="15">
        <v>4.3349972876712322</v>
      </c>
      <c r="BM698" s="15">
        <v>5959.3968109692587</v>
      </c>
      <c r="BN698" s="36">
        <v>99</v>
      </c>
      <c r="BO698" s="9">
        <v>0</v>
      </c>
      <c r="BP698" s="20">
        <v>1.3417804321903151</v>
      </c>
      <c r="BQ698" s="20">
        <v>80.769717460766842</v>
      </c>
    </row>
    <row r="699" spans="1:69" x14ac:dyDescent="0.25">
      <c r="A699" s="43">
        <v>40485</v>
      </c>
      <c r="B699" s="17">
        <v>2010</v>
      </c>
      <c r="C699" s="4">
        <v>11</v>
      </c>
      <c r="D699" s="4">
        <v>4</v>
      </c>
      <c r="E699" s="5">
        <v>0.48</v>
      </c>
      <c r="F699" s="5">
        <v>0.68831168831168832</v>
      </c>
      <c r="G699" s="10">
        <v>0.25753424657534202</v>
      </c>
      <c r="H699" s="17">
        <v>82</v>
      </c>
      <c r="I699" s="9">
        <v>128</v>
      </c>
      <c r="J699" s="14">
        <v>1.5609756097560976</v>
      </c>
      <c r="K699" s="5">
        <v>0.28444444444444444</v>
      </c>
      <c r="L699" s="21">
        <v>98.031179364491166</v>
      </c>
      <c r="M699" s="9">
        <v>23</v>
      </c>
      <c r="N699" s="9">
        <v>29</v>
      </c>
      <c r="O699" s="9">
        <v>11</v>
      </c>
      <c r="P699" s="9">
        <v>33</v>
      </c>
      <c r="Q699" s="20">
        <v>36.139568016859855</v>
      </c>
      <c r="R699" s="20">
        <v>46.723976894645077</v>
      </c>
      <c r="S699" s="20">
        <v>18.760480849613945</v>
      </c>
      <c r="T699" s="6">
        <v>8038.5567078882759</v>
      </c>
      <c r="U699" s="6">
        <v>882.25528963529621</v>
      </c>
      <c r="V699" s="6">
        <v>1476.9413700661378</v>
      </c>
      <c r="W699" s="6">
        <v>2289.8044093808217</v>
      </c>
      <c r="X699" s="6">
        <v>719.29297392606293</v>
      </c>
      <c r="Y699" s="6">
        <v>4434.7732441505495</v>
      </c>
      <c r="Z699" s="6">
        <v>1879.2575368767123</v>
      </c>
      <c r="AA699" s="6">
        <v>513.96374584109583</v>
      </c>
      <c r="AB699" s="6">
        <v>619.09586803726017</v>
      </c>
      <c r="AC699" s="6">
        <v>883.86057609138527</v>
      </c>
      <c r="AD699" s="6">
        <v>826.03060348979466</v>
      </c>
      <c r="AE699" s="6">
        <v>271.70222006088449</v>
      </c>
      <c r="AF699" s="6">
        <v>1030.723751113004</v>
      </c>
      <c r="AG699" s="6">
        <v>224.75089499178083</v>
      </c>
      <c r="AH699" s="6">
        <v>854.42268230136983</v>
      </c>
      <c r="AI699" s="6">
        <v>1359.3959171506849</v>
      </c>
      <c r="AJ699" s="6">
        <v>640.59249481643826</v>
      </c>
      <c r="AK699" s="6">
        <v>870.75865921947047</v>
      </c>
      <c r="AL699" s="6">
        <v>855.60610553698712</v>
      </c>
      <c r="AM699" s="6">
        <v>261.90242828771585</v>
      </c>
      <c r="AN699" s="6">
        <v>1090.8947962161008</v>
      </c>
      <c r="AO699" s="6">
        <v>15012.291137538914</v>
      </c>
      <c r="AP699" s="6">
        <v>8455.8993460592592</v>
      </c>
      <c r="AQ699" s="6">
        <v>6556.3917914796548</v>
      </c>
      <c r="AR699" s="6">
        <v>2480.3572416713923</v>
      </c>
      <c r="AS699" s="6">
        <v>1393.1914965130779</v>
      </c>
      <c r="AT699" s="6">
        <v>1526.4061426594606</v>
      </c>
      <c r="AU699" s="6">
        <v>1591.0902275962669</v>
      </c>
      <c r="AV699" s="6">
        <v>6991.0451084401984</v>
      </c>
      <c r="AW699" s="6">
        <v>-434.65331696054363</v>
      </c>
      <c r="AX699" s="27">
        <v>4.1332439342465745</v>
      </c>
      <c r="AY699" s="27">
        <v>4.323357246575342</v>
      </c>
      <c r="AZ699">
        <v>178</v>
      </c>
      <c r="BA699" s="9">
        <v>7</v>
      </c>
      <c r="BB699" s="4">
        <v>82</v>
      </c>
      <c r="BC699" s="9">
        <v>7</v>
      </c>
      <c r="BD699" s="9">
        <v>5</v>
      </c>
      <c r="BE699" s="4">
        <v>96</v>
      </c>
      <c r="BF699" s="9">
        <v>7</v>
      </c>
      <c r="BG699" s="9">
        <v>12</v>
      </c>
      <c r="BH699" s="24">
        <v>656.49347610336906</v>
      </c>
      <c r="BI699" s="24">
        <v>392.19036034582524</v>
      </c>
      <c r="BJ699" s="9">
        <v>10</v>
      </c>
      <c r="BK699" s="30">
        <v>33.747100684931503</v>
      </c>
      <c r="BL699" s="15">
        <v>4.520326627945205</v>
      </c>
      <c r="BM699" s="15">
        <v>5955.7269117447177</v>
      </c>
      <c r="BN699" s="36">
        <v>99</v>
      </c>
      <c r="BO699" s="9">
        <v>0</v>
      </c>
      <c r="BP699" s="20">
        <v>1.1008550070605863</v>
      </c>
      <c r="BQ699" s="20">
        <v>66.226179711915705</v>
      </c>
    </row>
    <row r="700" spans="1:69" x14ac:dyDescent="0.25">
      <c r="A700" s="43">
        <v>40484</v>
      </c>
      <c r="B700" s="17">
        <v>2010</v>
      </c>
      <c r="C700" s="4">
        <v>11</v>
      </c>
      <c r="D700" s="4">
        <v>3</v>
      </c>
      <c r="E700" s="5">
        <v>0.48</v>
      </c>
      <c r="F700" s="5">
        <v>0.48051948051948046</v>
      </c>
      <c r="G700" s="10">
        <v>0.25479452054794477</v>
      </c>
      <c r="H700" s="17">
        <v>58</v>
      </c>
      <c r="I700" s="9">
        <v>87</v>
      </c>
      <c r="J700" s="14">
        <v>1.5</v>
      </c>
      <c r="K700" s="5">
        <v>0.19333333333333333</v>
      </c>
      <c r="L700" s="21">
        <v>91.746797022495684</v>
      </c>
      <c r="M700" s="9">
        <v>16</v>
      </c>
      <c r="N700" s="9">
        <v>18</v>
      </c>
      <c r="O700" s="9">
        <v>7</v>
      </c>
      <c r="P700" s="9">
        <v>24</v>
      </c>
      <c r="Q700" s="20">
        <v>37.527614465753423</v>
      </c>
      <c r="R700" s="20">
        <v>53.590036108649706</v>
      </c>
      <c r="S700" s="20">
        <v>16.808328493150686</v>
      </c>
      <c r="T700" s="6">
        <v>5321.3142273047497</v>
      </c>
      <c r="U700" s="6">
        <v>581.2130648923677</v>
      </c>
      <c r="V700" s="6">
        <v>962.56453359285513</v>
      </c>
      <c r="W700" s="6">
        <v>2294.2121079452049</v>
      </c>
      <c r="X700" s="6">
        <v>482.76865765812477</v>
      </c>
      <c r="Y700" s="6">
        <v>2162.9819930009326</v>
      </c>
      <c r="Z700" s="6">
        <v>1275.9388918356165</v>
      </c>
      <c r="AA700" s="6">
        <v>375.13025276054793</v>
      </c>
      <c r="AB700" s="6">
        <v>403.39988383561644</v>
      </c>
      <c r="AC700" s="6">
        <v>580.00749180688899</v>
      </c>
      <c r="AD700" s="6">
        <v>848.1749209451674</v>
      </c>
      <c r="AE700" s="6">
        <v>176.91594427411897</v>
      </c>
      <c r="AF700" s="6">
        <v>449.37067140560544</v>
      </c>
      <c r="AG700" s="6">
        <v>158.85640864109587</v>
      </c>
      <c r="AH700" s="6">
        <v>552.64024635616431</v>
      </c>
      <c r="AI700" s="6">
        <v>1002.6131108219178</v>
      </c>
      <c r="AJ700" s="6">
        <v>412.99710983013699</v>
      </c>
      <c r="AK700" s="6">
        <v>636.8017514957877</v>
      </c>
      <c r="AL700" s="6">
        <v>838.06442601858737</v>
      </c>
      <c r="AM700" s="6">
        <v>179.64371373486304</v>
      </c>
      <c r="AN700" s="6">
        <v>472.59698440007685</v>
      </c>
      <c r="AO700" s="6">
        <v>10084.103196278213</v>
      </c>
      <c r="AP700" s="6">
        <v>6999.1535474715984</v>
      </c>
      <c r="AQ700" s="6">
        <v>3084.9496488066147</v>
      </c>
      <c r="AR700" s="6">
        <v>2434.298989859783</v>
      </c>
      <c r="AS700" s="6">
        <v>1155.1109246136286</v>
      </c>
      <c r="AT700" s="6">
        <v>1440.1583123206233</v>
      </c>
      <c r="AU700" s="6">
        <v>1492.8273199990288</v>
      </c>
      <c r="AV700" s="6">
        <v>6522.3955467930646</v>
      </c>
      <c r="AW700" s="6">
        <v>-3437.4458979864503</v>
      </c>
      <c r="AX700" s="27">
        <v>3.9397479452054793</v>
      </c>
      <c r="AY700" s="27">
        <v>4.3490273630136969</v>
      </c>
      <c r="AZ700">
        <v>123</v>
      </c>
      <c r="BA700" s="9">
        <v>4</v>
      </c>
      <c r="BB700" s="4">
        <v>58</v>
      </c>
      <c r="BC700" s="9">
        <v>5</v>
      </c>
      <c r="BD700" s="9">
        <v>3</v>
      </c>
      <c r="BE700" s="4">
        <v>65</v>
      </c>
      <c r="BF700" s="9">
        <v>4</v>
      </c>
      <c r="BG700" s="9">
        <v>8</v>
      </c>
      <c r="BH700" s="24">
        <v>515.79935161326682</v>
      </c>
      <c r="BI700" s="24">
        <v>296.32585052790932</v>
      </c>
      <c r="BJ700" s="9">
        <v>7</v>
      </c>
      <c r="BK700" s="30">
        <v>34.062669698630138</v>
      </c>
      <c r="BL700" s="15">
        <v>4.511552177534246</v>
      </c>
      <c r="BM700" s="15">
        <v>5927.8906467967863</v>
      </c>
      <c r="BN700" s="36">
        <v>99</v>
      </c>
      <c r="BO700" s="9">
        <v>0</v>
      </c>
      <c r="BP700" s="20">
        <v>0.52041271214636997</v>
      </c>
      <c r="BQ700" s="20">
        <v>31.16110756370318</v>
      </c>
    </row>
    <row r="701" spans="1:69" x14ac:dyDescent="0.25">
      <c r="A701" s="43">
        <v>40483</v>
      </c>
      <c r="B701" s="17">
        <v>2010</v>
      </c>
      <c r="C701" s="4">
        <v>11</v>
      </c>
      <c r="D701" s="4">
        <v>2</v>
      </c>
      <c r="E701" s="5">
        <v>0.48</v>
      </c>
      <c r="F701" s="5">
        <v>0.48051948051948046</v>
      </c>
      <c r="G701" s="10">
        <v>0.25205479452054752</v>
      </c>
      <c r="H701" s="17">
        <v>59</v>
      </c>
      <c r="I701" s="9">
        <v>91</v>
      </c>
      <c r="J701" s="14">
        <v>1.5423728813559323</v>
      </c>
      <c r="K701" s="5">
        <v>0.20222222222222222</v>
      </c>
      <c r="L701" s="21">
        <v>90.089876852360547</v>
      </c>
      <c r="M701" s="9">
        <v>17</v>
      </c>
      <c r="N701" s="9">
        <v>20</v>
      </c>
      <c r="O701" s="9">
        <v>8</v>
      </c>
      <c r="P701" s="9">
        <v>24</v>
      </c>
      <c r="Q701" s="20">
        <v>33.875317562384296</v>
      </c>
      <c r="R701" s="20">
        <v>46.948920773424646</v>
      </c>
      <c r="S701" s="20">
        <v>17.350688111917805</v>
      </c>
      <c r="T701" s="6">
        <v>5315.3027342892719</v>
      </c>
      <c r="U701" s="6">
        <v>612.71124164383548</v>
      </c>
      <c r="V701" s="6">
        <v>947.69540545058874</v>
      </c>
      <c r="W701" s="6">
        <v>2309.8104796931507</v>
      </c>
      <c r="X701" s="6">
        <v>472.83530044982734</v>
      </c>
      <c r="Y701" s="6">
        <v>2197.6727903395413</v>
      </c>
      <c r="Z701" s="6">
        <v>1253.3867498082191</v>
      </c>
      <c r="AA701" s="6">
        <v>375.59136618739717</v>
      </c>
      <c r="AB701" s="6">
        <v>416.41651468602731</v>
      </c>
      <c r="AC701" s="6">
        <v>623.75637459921427</v>
      </c>
      <c r="AD701" s="6">
        <v>781.64400606521247</v>
      </c>
      <c r="AE701" s="6">
        <v>182.75636027170933</v>
      </c>
      <c r="AF701" s="6">
        <v>457.23788974550746</v>
      </c>
      <c r="AG701" s="6">
        <v>166.16471552876709</v>
      </c>
      <c r="AH701" s="6">
        <v>602.06080280547951</v>
      </c>
      <c r="AI701" s="6">
        <v>965.38919189041087</v>
      </c>
      <c r="AJ701" s="6">
        <v>426.64417262465753</v>
      </c>
      <c r="AK701" s="6">
        <v>658.17155217562663</v>
      </c>
      <c r="AL701" s="6">
        <v>822.26298837107151</v>
      </c>
      <c r="AM701" s="6">
        <v>184.72670294074766</v>
      </c>
      <c r="AN701" s="6">
        <v>495.09763936186908</v>
      </c>
      <c r="AO701" s="6">
        <v>10133.667489464067</v>
      </c>
      <c r="AP701" s="6">
        <v>6983.6591700171475</v>
      </c>
      <c r="AQ701" s="6">
        <v>3150.0083194469175</v>
      </c>
      <c r="AR701" s="6">
        <v>2436.3925696244773</v>
      </c>
      <c r="AS701" s="6">
        <v>1164.5769740637679</v>
      </c>
      <c r="AT701" s="6">
        <v>1436.6693552803431</v>
      </c>
      <c r="AU701" s="6">
        <v>1481.277080192787</v>
      </c>
      <c r="AV701" s="6">
        <v>6518.9159791613756</v>
      </c>
      <c r="AW701" s="6">
        <v>-3368.9076597144558</v>
      </c>
      <c r="AX701" s="27">
        <v>4.065378805479452</v>
      </c>
      <c r="AY701" s="27">
        <v>4.4309461917808219</v>
      </c>
      <c r="AZ701">
        <v>128</v>
      </c>
      <c r="BA701" s="9">
        <v>5</v>
      </c>
      <c r="BB701" s="4">
        <v>59</v>
      </c>
      <c r="BC701" s="9">
        <v>5</v>
      </c>
      <c r="BD701" s="9">
        <v>3</v>
      </c>
      <c r="BE701" s="4">
        <v>69</v>
      </c>
      <c r="BF701" s="9">
        <v>4</v>
      </c>
      <c r="BG701" s="9">
        <v>8</v>
      </c>
      <c r="BH701" s="24">
        <v>505.80897431777174</v>
      </c>
      <c r="BI701" s="24">
        <v>276.20117233671937</v>
      </c>
      <c r="BJ701" s="9">
        <v>8</v>
      </c>
      <c r="BK701" s="30">
        <v>33.997485698630136</v>
      </c>
      <c r="BL701" s="15">
        <v>4.3820141238356154</v>
      </c>
      <c r="BM701" s="15">
        <v>5862.8315298290163</v>
      </c>
      <c r="BN701" s="36">
        <v>99</v>
      </c>
      <c r="BO701" s="9">
        <v>0</v>
      </c>
      <c r="BP701" s="20">
        <v>0.53728446799473095</v>
      </c>
      <c r="BQ701" s="20">
        <v>31.818265852999168</v>
      </c>
    </row>
    <row r="702" spans="1:69" x14ac:dyDescent="0.25">
      <c r="A702" s="43">
        <v>40482</v>
      </c>
      <c r="B702" s="17">
        <v>2010</v>
      </c>
      <c r="C702" s="4">
        <v>10</v>
      </c>
      <c r="D702" s="4">
        <v>1</v>
      </c>
      <c r="E702" s="5">
        <v>0.63</v>
      </c>
      <c r="F702" s="5">
        <v>0.64</v>
      </c>
      <c r="G702" s="10">
        <v>0.24931506849315024</v>
      </c>
      <c r="H702" s="17">
        <v>105</v>
      </c>
      <c r="I702" s="9">
        <v>157</v>
      </c>
      <c r="J702" s="14">
        <v>1.4952380952380953</v>
      </c>
      <c r="K702" s="5">
        <v>0.34888888888888892</v>
      </c>
      <c r="L702" s="21">
        <v>88.299690292602747</v>
      </c>
      <c r="M702" s="9">
        <v>27</v>
      </c>
      <c r="N702" s="9">
        <v>34</v>
      </c>
      <c r="O702" s="9">
        <v>13</v>
      </c>
      <c r="P702" s="9">
        <v>43</v>
      </c>
      <c r="Q702" s="20">
        <v>35.44593223804177</v>
      </c>
      <c r="R702" s="20">
        <v>52.415965233635411</v>
      </c>
      <c r="S702" s="20">
        <v>17.281411730309014</v>
      </c>
      <c r="T702" s="6">
        <v>9271.4674807232877</v>
      </c>
      <c r="U702" s="6">
        <v>1070.9405915178081</v>
      </c>
      <c r="V702" s="6">
        <v>1677.5680076533481</v>
      </c>
      <c r="W702" s="6">
        <v>2557.5227356931509</v>
      </c>
      <c r="X702" s="6">
        <v>838.7538249363289</v>
      </c>
      <c r="Y702" s="6">
        <v>5268.5635039582685</v>
      </c>
      <c r="Z702" s="6">
        <v>2162.2018665205478</v>
      </c>
      <c r="AA702" s="6">
        <v>681.40754803726031</v>
      </c>
      <c r="AB702" s="6">
        <v>743.10070440328752</v>
      </c>
      <c r="AC702" s="6">
        <v>1068.1325320690369</v>
      </c>
      <c r="AD702" s="6">
        <v>970.6163129059413</v>
      </c>
      <c r="AE702" s="6">
        <v>308.00639250276282</v>
      </c>
      <c r="AF702" s="6">
        <v>1239.9548814833549</v>
      </c>
      <c r="AG702" s="6">
        <v>277.10321321095893</v>
      </c>
      <c r="AH702" s="6">
        <v>998.1429384767124</v>
      </c>
      <c r="AI702" s="6">
        <v>1733.0369769041095</v>
      </c>
      <c r="AJ702" s="6">
        <v>786.99327544109576</v>
      </c>
      <c r="AK702" s="6">
        <v>1113.1861118272825</v>
      </c>
      <c r="AL702" s="6">
        <v>969.70651834268426</v>
      </c>
      <c r="AM702" s="6">
        <v>345.29104501581418</v>
      </c>
      <c r="AN702" s="6">
        <v>1367.0927288470953</v>
      </c>
      <c r="AO702" s="6">
        <v>17724.394595235066</v>
      </c>
      <c r="AP702" s="6">
        <v>9848.7834809463493</v>
      </c>
      <c r="AQ702" s="6">
        <v>7875.6111142887185</v>
      </c>
      <c r="AR702" s="6">
        <v>2531.5429783815807</v>
      </c>
      <c r="AS702" s="6">
        <v>1522.9187222895025</v>
      </c>
      <c r="AT702" s="6">
        <v>1595.457067037848</v>
      </c>
      <c r="AU702" s="6">
        <v>1707.7579870764494</v>
      </c>
      <c r="AV702" s="6">
        <v>7357.6767547853806</v>
      </c>
      <c r="AW702" s="6">
        <v>517.93435950333605</v>
      </c>
      <c r="AX702" s="27">
        <v>3.9743431890410954</v>
      </c>
      <c r="AY702" s="27">
        <v>4.5171806301369859</v>
      </c>
      <c r="AZ702">
        <v>222</v>
      </c>
      <c r="BA702" s="9">
        <v>8</v>
      </c>
      <c r="BB702" s="4">
        <v>105</v>
      </c>
      <c r="BC702" s="9">
        <v>10</v>
      </c>
      <c r="BD702" s="9">
        <v>7</v>
      </c>
      <c r="BE702" s="4">
        <v>117</v>
      </c>
      <c r="BF702" s="9">
        <v>9</v>
      </c>
      <c r="BG702" s="9">
        <v>14</v>
      </c>
      <c r="BH702" s="24">
        <v>821.47959676960068</v>
      </c>
      <c r="BI702" s="24">
        <v>461.3279526665645</v>
      </c>
      <c r="BJ702" s="9">
        <v>15</v>
      </c>
      <c r="BK702" s="30">
        <v>33.689911739726028</v>
      </c>
      <c r="BL702" s="15">
        <v>4.5198821610958904</v>
      </c>
      <c r="BM702" s="15">
        <v>6523.0799496470408</v>
      </c>
      <c r="BN702" s="36">
        <v>99</v>
      </c>
      <c r="BO702" s="9">
        <v>0</v>
      </c>
      <c r="BP702" s="20">
        <v>1.2073454832812316</v>
      </c>
      <c r="BQ702" s="20">
        <v>79.551627417057759</v>
      </c>
    </row>
    <row r="703" spans="1:69" x14ac:dyDescent="0.25">
      <c r="A703" s="43">
        <v>40481</v>
      </c>
      <c r="B703" s="17">
        <v>2010</v>
      </c>
      <c r="C703" s="4">
        <v>10</v>
      </c>
      <c r="D703" s="4">
        <v>7</v>
      </c>
      <c r="E703" s="5">
        <v>0.63</v>
      </c>
      <c r="F703" s="5">
        <v>0.95</v>
      </c>
      <c r="G703" s="10">
        <v>0.24657534246575299</v>
      </c>
      <c r="H703" s="17">
        <v>150</v>
      </c>
      <c r="I703" s="9">
        <v>231</v>
      </c>
      <c r="J703" s="14">
        <v>1.54</v>
      </c>
      <c r="K703" s="5">
        <v>0.51333333333333331</v>
      </c>
      <c r="L703" s="21">
        <v>94.153120964383575</v>
      </c>
      <c r="M703" s="9">
        <v>42</v>
      </c>
      <c r="N703" s="9">
        <v>48</v>
      </c>
      <c r="O703" s="9">
        <v>20</v>
      </c>
      <c r="P703" s="9">
        <v>62</v>
      </c>
      <c r="Q703" s="20">
        <v>37.04978692237443</v>
      </c>
      <c r="R703" s="20">
        <v>48.77150592328767</v>
      </c>
      <c r="S703" s="20">
        <v>18.081819267255852</v>
      </c>
      <c r="T703" s="6">
        <v>14122.968144657536</v>
      </c>
      <c r="U703" s="6">
        <v>1627.2691927397257</v>
      </c>
      <c r="V703" s="6">
        <v>2670.6730032394526</v>
      </c>
      <c r="W703" s="6">
        <v>2705.5906007671233</v>
      </c>
      <c r="X703" s="6">
        <v>1239.8917120569861</v>
      </c>
      <c r="Y703" s="6">
        <v>9134.0820213337011</v>
      </c>
      <c r="Z703" s="6">
        <v>3334.4808230136987</v>
      </c>
      <c r="AA703" s="6">
        <v>975.43011846575337</v>
      </c>
      <c r="AB703" s="6">
        <v>1121.0727945698629</v>
      </c>
      <c r="AC703" s="6">
        <v>1596.5942442045466</v>
      </c>
      <c r="AD703" s="6">
        <v>940.07752600856099</v>
      </c>
      <c r="AE703" s="6">
        <v>455.78713204613547</v>
      </c>
      <c r="AF703" s="6">
        <v>2438.5248337900716</v>
      </c>
      <c r="AG703" s="6">
        <v>435.51347671232878</v>
      </c>
      <c r="AH703" s="6">
        <v>1525.0801762191784</v>
      </c>
      <c r="AI703" s="6">
        <v>2661.8924260273971</v>
      </c>
      <c r="AJ703" s="6">
        <v>1158.9268734246575</v>
      </c>
      <c r="AK703" s="6">
        <v>1577.3427026458846</v>
      </c>
      <c r="AL703" s="6">
        <v>1018.6757877978587</v>
      </c>
      <c r="AM703" s="6">
        <v>505.23047044899454</v>
      </c>
      <c r="AN703" s="6">
        <v>2680.1639914908237</v>
      </c>
      <c r="AO703" s="6">
        <v>26962.634025830135</v>
      </c>
      <c r="AP703" s="6">
        <v>12709.863179215543</v>
      </c>
      <c r="AQ703" s="6">
        <v>14252.770846614596</v>
      </c>
      <c r="AR703" s="6">
        <v>2639.941309332813</v>
      </c>
      <c r="AS703" s="6">
        <v>1881.9531056636208</v>
      </c>
      <c r="AT703" s="6">
        <v>1792.4040742912316</v>
      </c>
      <c r="AU703" s="6">
        <v>1920.0910663933385</v>
      </c>
      <c r="AV703" s="6">
        <v>8234.3895556810039</v>
      </c>
      <c r="AW703" s="6">
        <v>6018.3812909335884</v>
      </c>
      <c r="AX703" s="27">
        <v>4.0920659178082186</v>
      </c>
      <c r="AY703" s="27">
        <v>4.1231610273972601</v>
      </c>
      <c r="AZ703">
        <v>322</v>
      </c>
      <c r="BA703" s="9">
        <v>13</v>
      </c>
      <c r="BB703" s="4">
        <v>150</v>
      </c>
      <c r="BC703" s="9">
        <v>13</v>
      </c>
      <c r="BD703" s="9">
        <v>10</v>
      </c>
      <c r="BE703" s="4">
        <v>172</v>
      </c>
      <c r="BF703" s="9">
        <v>11</v>
      </c>
      <c r="BG703" s="9">
        <v>21</v>
      </c>
      <c r="BH703" s="24">
        <v>1014.4771484630794</v>
      </c>
      <c r="BI703" s="24">
        <v>556.73653995520806</v>
      </c>
      <c r="BJ703" s="9">
        <v>22</v>
      </c>
      <c r="BK703" s="30">
        <v>34.386501780821916</v>
      </c>
      <c r="BL703" s="15">
        <v>4.3385996273972598</v>
      </c>
      <c r="BM703" s="15">
        <v>6776.2969620397935</v>
      </c>
      <c r="BN703" s="36">
        <v>109</v>
      </c>
      <c r="BO703" s="9">
        <v>0</v>
      </c>
      <c r="BP703" s="20">
        <v>2.1033273669169663</v>
      </c>
      <c r="BQ703" s="20">
        <v>130.75936556527151</v>
      </c>
    </row>
    <row r="704" spans="1:69" x14ac:dyDescent="0.25">
      <c r="A704" s="43">
        <v>40480</v>
      </c>
      <c r="B704" s="17">
        <v>2010</v>
      </c>
      <c r="C704" s="4">
        <v>10</v>
      </c>
      <c r="D704" s="4">
        <v>6</v>
      </c>
      <c r="E704" s="5">
        <v>0.63</v>
      </c>
      <c r="F704" s="5">
        <v>1</v>
      </c>
      <c r="G704" s="10">
        <v>0.24383561643835575</v>
      </c>
      <c r="H704" s="17">
        <v>157</v>
      </c>
      <c r="I704" s="9">
        <v>264</v>
      </c>
      <c r="J704" s="14">
        <v>1.6815286624203822</v>
      </c>
      <c r="K704" s="5">
        <v>0.58666666666666667</v>
      </c>
      <c r="L704" s="21">
        <v>96.719184866940068</v>
      </c>
      <c r="M704" s="9">
        <v>48</v>
      </c>
      <c r="N704" s="9">
        <v>59</v>
      </c>
      <c r="O704" s="9">
        <v>22</v>
      </c>
      <c r="P704" s="9">
        <v>68</v>
      </c>
      <c r="Q704" s="20">
        <v>33.693074796056841</v>
      </c>
      <c r="R704" s="20">
        <v>52.271461242739726</v>
      </c>
      <c r="S704" s="20">
        <v>17.346029010410955</v>
      </c>
      <c r="T704" s="6">
        <v>15184.91202410959</v>
      </c>
      <c r="U704" s="6">
        <v>1634.7585550684933</v>
      </c>
      <c r="V704" s="6">
        <v>2835.7501674082191</v>
      </c>
      <c r="W704" s="6">
        <v>2661.3270948821923</v>
      </c>
      <c r="X704" s="6">
        <v>1292.9545235638357</v>
      </c>
      <c r="Y704" s="6">
        <v>10029.638793323837</v>
      </c>
      <c r="Z704" s="6">
        <v>3605.159003178082</v>
      </c>
      <c r="AA704" s="6">
        <v>1149.972147340274</v>
      </c>
      <c r="AB704" s="6">
        <v>1179.529972707945</v>
      </c>
      <c r="AC704" s="6">
        <v>1620.9528885156574</v>
      </c>
      <c r="AD704" s="6">
        <v>963.8841922184472</v>
      </c>
      <c r="AE704" s="6">
        <v>514.16368823164714</v>
      </c>
      <c r="AF704" s="6">
        <v>2835.660354260548</v>
      </c>
      <c r="AG704" s="6">
        <v>459.82005435616441</v>
      </c>
      <c r="AH704" s="6">
        <v>1776.8457594739725</v>
      </c>
      <c r="AI704" s="6">
        <v>3056.6350356164385</v>
      </c>
      <c r="AJ704" s="6">
        <v>1292.3551351232875</v>
      </c>
      <c r="AK704" s="6">
        <v>1749.6363262908333</v>
      </c>
      <c r="AL704" s="6">
        <v>1031.462561540859</v>
      </c>
      <c r="AM704" s="6">
        <v>505.11310374824666</v>
      </c>
      <c r="AN704" s="6">
        <v>3299.4439929899236</v>
      </c>
      <c r="AO704" s="6">
        <v>29339.987686974251</v>
      </c>
      <c r="AP704" s="6">
        <v>13175.244546399937</v>
      </c>
      <c r="AQ704" s="6">
        <v>16164.743140574308</v>
      </c>
      <c r="AR704" s="6">
        <v>2657.1038963162041</v>
      </c>
      <c r="AS704" s="6">
        <v>1987.9023191212248</v>
      </c>
      <c r="AT704" s="6">
        <v>1844.4732072164434</v>
      </c>
      <c r="AU704" s="6">
        <v>1980.7419926567336</v>
      </c>
      <c r="AV704" s="6">
        <v>8470.221415310607</v>
      </c>
      <c r="AW704" s="6">
        <v>7694.5217252637067</v>
      </c>
      <c r="AX704" s="27">
        <v>4.0798077369863011</v>
      </c>
      <c r="AY704" s="27">
        <v>4.30025505479452</v>
      </c>
      <c r="AZ704">
        <v>354</v>
      </c>
      <c r="BA704" s="9">
        <v>14</v>
      </c>
      <c r="BB704" s="4">
        <v>157</v>
      </c>
      <c r="BC704" s="9">
        <v>13</v>
      </c>
      <c r="BD704" s="9">
        <v>10</v>
      </c>
      <c r="BE704" s="4">
        <v>197</v>
      </c>
      <c r="BF704" s="9">
        <v>15</v>
      </c>
      <c r="BG704" s="9">
        <v>24</v>
      </c>
      <c r="BH704" s="24">
        <v>994.71803232259674</v>
      </c>
      <c r="BI704" s="24">
        <v>613.50776644499638</v>
      </c>
      <c r="BJ704" s="9">
        <v>23</v>
      </c>
      <c r="BK704" s="30">
        <v>35.568119136986304</v>
      </c>
      <c r="BL704" s="15">
        <v>4.4419593753424653</v>
      </c>
      <c r="BM704" s="15">
        <v>6782.3569656944619</v>
      </c>
      <c r="BN704" s="36">
        <v>109</v>
      </c>
      <c r="BO704" s="9">
        <v>0</v>
      </c>
      <c r="BP704" s="20">
        <v>2.3833518675493601</v>
      </c>
      <c r="BQ704" s="20">
        <v>148.30039578508539</v>
      </c>
    </row>
    <row r="705" spans="1:69" x14ac:dyDescent="0.25">
      <c r="A705" s="43">
        <v>40479</v>
      </c>
      <c r="B705" s="17">
        <v>2010</v>
      </c>
      <c r="C705" s="4">
        <v>10</v>
      </c>
      <c r="D705" s="4">
        <v>5</v>
      </c>
      <c r="E705" s="5">
        <v>0.63</v>
      </c>
      <c r="F705" s="5">
        <v>0.82</v>
      </c>
      <c r="G705" s="10">
        <v>0.2410958904109585</v>
      </c>
      <c r="H705" s="17">
        <v>129</v>
      </c>
      <c r="I705" s="9">
        <v>206</v>
      </c>
      <c r="J705" s="14">
        <v>1.5968992248062015</v>
      </c>
      <c r="K705" s="5">
        <v>0.45777777777777778</v>
      </c>
      <c r="L705" s="21">
        <v>98.162086542720601</v>
      </c>
      <c r="M705" s="9">
        <v>38</v>
      </c>
      <c r="N705" s="9">
        <v>44</v>
      </c>
      <c r="O705" s="9">
        <v>19</v>
      </c>
      <c r="P705" s="9">
        <v>54</v>
      </c>
      <c r="Q705" s="20">
        <v>36.149090886735713</v>
      </c>
      <c r="R705" s="20">
        <v>45.183234464253786</v>
      </c>
      <c r="S705" s="20">
        <v>18.545127876164383</v>
      </c>
      <c r="T705" s="6">
        <v>12662.909164010958</v>
      </c>
      <c r="U705" s="6">
        <v>1386.5385481643834</v>
      </c>
      <c r="V705" s="6">
        <v>2247.5078741076168</v>
      </c>
      <c r="W705" s="6">
        <v>2726.2189582027395</v>
      </c>
      <c r="X705" s="6">
        <v>1117.0448849537752</v>
      </c>
      <c r="Y705" s="6">
        <v>7958.6759949112093</v>
      </c>
      <c r="Z705" s="6">
        <v>2964.2254527123287</v>
      </c>
      <c r="AA705" s="6">
        <v>858.48145482082191</v>
      </c>
      <c r="AB705" s="6">
        <v>1001.4369053128767</v>
      </c>
      <c r="AC705" s="6">
        <v>1398.6115674744956</v>
      </c>
      <c r="AD705" s="6">
        <v>959.08838050178611</v>
      </c>
      <c r="AE705" s="6">
        <v>397.11049005747543</v>
      </c>
      <c r="AF705" s="6">
        <v>2069.3333748122695</v>
      </c>
      <c r="AG705" s="6">
        <v>366.20695627397259</v>
      </c>
      <c r="AH705" s="6">
        <v>1289.4256857424659</v>
      </c>
      <c r="AI705" s="6">
        <v>2239.6627476164385</v>
      </c>
      <c r="AJ705" s="6">
        <v>961.39739914520544</v>
      </c>
      <c r="AK705" s="6">
        <v>1362.8888363595506</v>
      </c>
      <c r="AL705" s="6">
        <v>966.92831731533818</v>
      </c>
      <c r="AM705" s="6">
        <v>415.46593615445789</v>
      </c>
      <c r="AN705" s="6">
        <v>2111.4096989487366</v>
      </c>
      <c r="AO705" s="6">
        <v>23730.284313799453</v>
      </c>
      <c r="AP705" s="6">
        <v>11590.865245127236</v>
      </c>
      <c r="AQ705" s="6">
        <v>12139.419068672216</v>
      </c>
      <c r="AR705" s="6">
        <v>2600.1571956991233</v>
      </c>
      <c r="AS705" s="6">
        <v>1783.2347085334395</v>
      </c>
      <c r="AT705" s="6">
        <v>1732.0865778342427</v>
      </c>
      <c r="AU705" s="6">
        <v>1800.9448027779799</v>
      </c>
      <c r="AV705" s="6">
        <v>7916.4232848447864</v>
      </c>
      <c r="AW705" s="6">
        <v>4222.9957838274313</v>
      </c>
      <c r="AX705" s="27">
        <v>3.9257981260273973</v>
      </c>
      <c r="AY705" s="27">
        <v>4.1701847671232875</v>
      </c>
      <c r="AZ705">
        <v>284</v>
      </c>
      <c r="BA705" s="9">
        <v>11</v>
      </c>
      <c r="BB705" s="4">
        <v>129</v>
      </c>
      <c r="BC705" s="9">
        <v>12</v>
      </c>
      <c r="BD705" s="9">
        <v>8</v>
      </c>
      <c r="BE705" s="4">
        <v>155</v>
      </c>
      <c r="BF705" s="9">
        <v>10</v>
      </c>
      <c r="BG705" s="9">
        <v>18</v>
      </c>
      <c r="BH705" s="24">
        <v>944.30569259909009</v>
      </c>
      <c r="BI705" s="24">
        <v>497.64317590287226</v>
      </c>
      <c r="BJ705" s="9">
        <v>19</v>
      </c>
      <c r="BK705" s="30">
        <v>33.805859068493149</v>
      </c>
      <c r="BL705" s="15">
        <v>4.2908783452054786</v>
      </c>
      <c r="BM705" s="15">
        <v>6732.3614125791628</v>
      </c>
      <c r="BN705" s="36">
        <v>109</v>
      </c>
      <c r="BO705" s="9">
        <v>0</v>
      </c>
      <c r="BP705" s="20">
        <v>1.8031442943615847</v>
      </c>
      <c r="BQ705" s="20">
        <v>111.37081714378179</v>
      </c>
    </row>
    <row r="706" spans="1:69" x14ac:dyDescent="0.25">
      <c r="A706" s="43">
        <v>40478</v>
      </c>
      <c r="B706" s="17">
        <v>2010</v>
      </c>
      <c r="C706" s="4">
        <v>10</v>
      </c>
      <c r="D706" s="4">
        <v>4</v>
      </c>
      <c r="E706" s="5">
        <v>0.63</v>
      </c>
      <c r="F706" s="5">
        <v>0.76</v>
      </c>
      <c r="G706" s="10">
        <v>0.23835616438356125</v>
      </c>
      <c r="H706" s="17">
        <v>117</v>
      </c>
      <c r="I706" s="9">
        <v>190</v>
      </c>
      <c r="J706" s="14">
        <v>1.6239316239316239</v>
      </c>
      <c r="K706" s="5">
        <v>0.42222222222222222</v>
      </c>
      <c r="L706" s="21">
        <v>96.939338048472081</v>
      </c>
      <c r="M706" s="9">
        <v>32</v>
      </c>
      <c r="N706" s="9">
        <v>42</v>
      </c>
      <c r="O706" s="9">
        <v>16</v>
      </c>
      <c r="P706" s="9">
        <v>53</v>
      </c>
      <c r="Q706" s="20">
        <v>36.252374794520549</v>
      </c>
      <c r="R706" s="20">
        <v>49.730489852054795</v>
      </c>
      <c r="S706" s="20">
        <v>17.375733924424917</v>
      </c>
      <c r="T706" s="6">
        <v>11341.902551671234</v>
      </c>
      <c r="U706" s="6">
        <v>1276.0925522301368</v>
      </c>
      <c r="V706" s="6">
        <v>1975.8747734815561</v>
      </c>
      <c r="W706" s="6">
        <v>2681.9574833095894</v>
      </c>
      <c r="X706" s="6">
        <v>1065.2674706614357</v>
      </c>
      <c r="Y706" s="6">
        <v>6894.8953764487887</v>
      </c>
      <c r="Z706" s="6">
        <v>2682.6757347945208</v>
      </c>
      <c r="AA706" s="6">
        <v>795.68783763287672</v>
      </c>
      <c r="AB706" s="6">
        <v>920.91389799452065</v>
      </c>
      <c r="AC706" s="6">
        <v>1297.5778852305768</v>
      </c>
      <c r="AD706" s="6">
        <v>926.64600938264959</v>
      </c>
      <c r="AE706" s="6">
        <v>378.28564376741787</v>
      </c>
      <c r="AF706" s="6">
        <v>1796.7679320412742</v>
      </c>
      <c r="AG706" s="6">
        <v>349.03207282191784</v>
      </c>
      <c r="AH706" s="6">
        <v>1273.6830421917809</v>
      </c>
      <c r="AI706" s="6">
        <v>2071.9368457534247</v>
      </c>
      <c r="AJ706" s="6">
        <v>914.25036624657548</v>
      </c>
      <c r="AK706" s="6">
        <v>1294.4763203418952</v>
      </c>
      <c r="AL706" s="6">
        <v>979.72174082110394</v>
      </c>
      <c r="AM706" s="6">
        <v>398.35287488167688</v>
      </c>
      <c r="AN706" s="6">
        <v>1936.3513909690225</v>
      </c>
      <c r="AO706" s="6">
        <v>21626.174901336988</v>
      </c>
      <c r="AP706" s="6">
        <v>10998.160201877901</v>
      </c>
      <c r="AQ706" s="6">
        <v>10628.014699459085</v>
      </c>
      <c r="AR706" s="6">
        <v>2584.9895036891589</v>
      </c>
      <c r="AS706" s="6">
        <v>1643.4282590000194</v>
      </c>
      <c r="AT706" s="6">
        <v>1682.0596093920728</v>
      </c>
      <c r="AU706" s="6">
        <v>1796.7126520351756</v>
      </c>
      <c r="AV706" s="6">
        <v>7707.1900241164267</v>
      </c>
      <c r="AW706" s="6">
        <v>2920.8246753426602</v>
      </c>
      <c r="AX706" s="27">
        <v>4.1301055561643834</v>
      </c>
      <c r="AY706" s="27">
        <v>4.3948332602739733</v>
      </c>
      <c r="AZ706">
        <v>260</v>
      </c>
      <c r="BA706" s="9">
        <v>10</v>
      </c>
      <c r="BB706" s="4">
        <v>117</v>
      </c>
      <c r="BC706" s="9">
        <v>11</v>
      </c>
      <c r="BD706" s="9">
        <v>7</v>
      </c>
      <c r="BE706" s="4">
        <v>143</v>
      </c>
      <c r="BF706" s="9">
        <v>10</v>
      </c>
      <c r="BG706" s="9">
        <v>18</v>
      </c>
      <c r="BH706" s="24">
        <v>880.47688114655102</v>
      </c>
      <c r="BI706" s="24">
        <v>509.58228723537093</v>
      </c>
      <c r="BJ706" s="9">
        <v>15</v>
      </c>
      <c r="BK706" s="30">
        <v>34.883762890410956</v>
      </c>
      <c r="BL706" s="15">
        <v>4.2433023912328762</v>
      </c>
      <c r="BM706" s="15">
        <v>6656.3168364646699</v>
      </c>
      <c r="BN706" s="36">
        <v>109</v>
      </c>
      <c r="BO706" s="9">
        <v>0</v>
      </c>
      <c r="BP706" s="20">
        <v>1.5966810115222638</v>
      </c>
      <c r="BQ706" s="20">
        <v>97.5047220133861</v>
      </c>
    </row>
    <row r="707" spans="1:69" x14ac:dyDescent="0.25">
      <c r="A707" s="43">
        <v>40477</v>
      </c>
      <c r="B707" s="17">
        <v>2010</v>
      </c>
      <c r="C707" s="4">
        <v>10</v>
      </c>
      <c r="D707" s="4">
        <v>3</v>
      </c>
      <c r="E707" s="5">
        <v>0.63</v>
      </c>
      <c r="F707" s="5">
        <v>0.6</v>
      </c>
      <c r="G707" s="10">
        <v>0.235616438356164</v>
      </c>
      <c r="H707" s="17">
        <v>91</v>
      </c>
      <c r="I707" s="9">
        <v>144</v>
      </c>
      <c r="J707" s="14">
        <v>1.5824175824175823</v>
      </c>
      <c r="K707" s="5">
        <v>0.32</v>
      </c>
      <c r="L707" s="21">
        <v>98.489439426765017</v>
      </c>
      <c r="M707" s="9">
        <v>26</v>
      </c>
      <c r="N707" s="9">
        <v>32</v>
      </c>
      <c r="O707" s="9">
        <v>13</v>
      </c>
      <c r="P707" s="9">
        <v>39</v>
      </c>
      <c r="Q707" s="20">
        <v>35.226553621162019</v>
      </c>
      <c r="R707" s="20">
        <v>44.115000727334021</v>
      </c>
      <c r="S707" s="20">
        <v>16.491551437555319</v>
      </c>
      <c r="T707" s="6">
        <v>8962.5389878356164</v>
      </c>
      <c r="U707" s="6">
        <v>1018.2432683835617</v>
      </c>
      <c r="V707" s="6">
        <v>1592.5194279557261</v>
      </c>
      <c r="W707" s="6">
        <v>2471.3807189917807</v>
      </c>
      <c r="X707" s="6">
        <v>819.01569607890394</v>
      </c>
      <c r="Y707" s="6">
        <v>5097.8664131927681</v>
      </c>
      <c r="Z707" s="6">
        <v>2043.140110027397</v>
      </c>
      <c r="AA707" s="6">
        <v>573.49500945534226</v>
      </c>
      <c r="AB707" s="6">
        <v>643.1705060646575</v>
      </c>
      <c r="AC707" s="6">
        <v>977.64576927765324</v>
      </c>
      <c r="AD707" s="6">
        <v>931.38471039448609</v>
      </c>
      <c r="AE707" s="6">
        <v>310.31224982635069</v>
      </c>
      <c r="AF707" s="6">
        <v>1040.4628960489067</v>
      </c>
      <c r="AG707" s="6">
        <v>270.48438917260273</v>
      </c>
      <c r="AH707" s="6">
        <v>958.74209595616435</v>
      </c>
      <c r="AI707" s="6">
        <v>1586.1444322191783</v>
      </c>
      <c r="AJ707" s="6">
        <v>732.6000394520546</v>
      </c>
      <c r="AK707" s="6">
        <v>988.98328321783765</v>
      </c>
      <c r="AL707" s="6">
        <v>986.4869649624294</v>
      </c>
      <c r="AM707" s="6">
        <v>314.49601782958615</v>
      </c>
      <c r="AN707" s="6">
        <v>1258.0046907901472</v>
      </c>
      <c r="AO707" s="6">
        <v>16788.558838566576</v>
      </c>
      <c r="AP707" s="6">
        <v>9392.2248385347539</v>
      </c>
      <c r="AQ707" s="6">
        <v>7396.3340000318221</v>
      </c>
      <c r="AR707" s="6">
        <v>2521.1158097498319</v>
      </c>
      <c r="AS707" s="6">
        <v>1443.6818065524399</v>
      </c>
      <c r="AT707" s="6">
        <v>1564.5923163378968</v>
      </c>
      <c r="AU707" s="6">
        <v>1650.3134342766489</v>
      </c>
      <c r="AV707" s="6">
        <v>7179.7033669168177</v>
      </c>
      <c r="AW707" s="6">
        <v>216.63063311500446</v>
      </c>
      <c r="AX707" s="27">
        <v>4.1178469479452051</v>
      </c>
      <c r="AY707" s="27">
        <v>4.4637392876712338</v>
      </c>
      <c r="AZ707">
        <v>201</v>
      </c>
      <c r="BA707" s="9">
        <v>8</v>
      </c>
      <c r="BB707" s="4">
        <v>91</v>
      </c>
      <c r="BC707" s="9">
        <v>8</v>
      </c>
      <c r="BD707" s="9">
        <v>5</v>
      </c>
      <c r="BE707" s="4">
        <v>110</v>
      </c>
      <c r="BF707" s="9">
        <v>7</v>
      </c>
      <c r="BG707" s="9">
        <v>15</v>
      </c>
      <c r="BH707" s="24">
        <v>697.55940614663007</v>
      </c>
      <c r="BI707" s="24">
        <v>443.86854589969801</v>
      </c>
      <c r="BJ707" s="9">
        <v>12</v>
      </c>
      <c r="BK707" s="30">
        <v>36.065858547945204</v>
      </c>
      <c r="BL707" s="15">
        <v>4.1267350224657529</v>
      </c>
      <c r="BM707" s="15">
        <v>6406.1450421485624</v>
      </c>
      <c r="BN707" s="36">
        <v>109</v>
      </c>
      <c r="BO707" s="9">
        <v>0</v>
      </c>
      <c r="BP707" s="20">
        <v>1.1545686136308833</v>
      </c>
      <c r="BQ707" s="20">
        <v>67.856275229649739</v>
      </c>
    </row>
    <row r="708" spans="1:69" x14ac:dyDescent="0.25">
      <c r="A708" s="43">
        <v>40476</v>
      </c>
      <c r="B708" s="17">
        <v>2010</v>
      </c>
      <c r="C708" s="4">
        <v>10</v>
      </c>
      <c r="D708" s="4">
        <v>2</v>
      </c>
      <c r="E708" s="5">
        <v>0.63</v>
      </c>
      <c r="F708" s="5">
        <v>0.6</v>
      </c>
      <c r="G708" s="10">
        <v>0.23287671232876675</v>
      </c>
      <c r="H708" s="17">
        <v>94</v>
      </c>
      <c r="I708" s="9">
        <v>152</v>
      </c>
      <c r="J708" s="14">
        <v>1.6170212765957446</v>
      </c>
      <c r="K708" s="5">
        <v>0.33777777777777779</v>
      </c>
      <c r="L708" s="21">
        <v>94.755268434858621</v>
      </c>
      <c r="M708" s="9">
        <v>28</v>
      </c>
      <c r="N708" s="9">
        <v>31</v>
      </c>
      <c r="O708" s="9">
        <v>14</v>
      </c>
      <c r="P708" s="9">
        <v>40</v>
      </c>
      <c r="Q708" s="20">
        <v>37.09544224750406</v>
      </c>
      <c r="R708" s="20">
        <v>43.46184509119373</v>
      </c>
      <c r="S708" s="20">
        <v>18.343861308493153</v>
      </c>
      <c r="T708" s="6">
        <v>8906.9952328767104</v>
      </c>
      <c r="U708" s="6">
        <v>1036.9960347945203</v>
      </c>
      <c r="V708" s="6">
        <v>1574.6595699550685</v>
      </c>
      <c r="W708" s="6">
        <v>2601.2384206027396</v>
      </c>
      <c r="X708" s="6">
        <v>801.91954439013693</v>
      </c>
      <c r="Y708" s="6">
        <v>4966.173732723284</v>
      </c>
      <c r="Z708" s="6">
        <v>2188.6310926027395</v>
      </c>
      <c r="AA708" s="6">
        <v>608.46583127671227</v>
      </c>
      <c r="AB708" s="6">
        <v>733.75445233972607</v>
      </c>
      <c r="AC708" s="6">
        <v>1034.4271326650662</v>
      </c>
      <c r="AD708" s="6">
        <v>909.43122312297135</v>
      </c>
      <c r="AE708" s="6">
        <v>299.85551177952999</v>
      </c>
      <c r="AF708" s="6">
        <v>1287.1375086516105</v>
      </c>
      <c r="AG708" s="6">
        <v>265.86581523287668</v>
      </c>
      <c r="AH708" s="6">
        <v>992.33102553424658</v>
      </c>
      <c r="AI708" s="6">
        <v>1655.7829742465753</v>
      </c>
      <c r="AJ708" s="6">
        <v>757.75176591780814</v>
      </c>
      <c r="AK708" s="6">
        <v>1047.6984275181537</v>
      </c>
      <c r="AL708" s="6">
        <v>990.23862140255596</v>
      </c>
      <c r="AM708" s="6">
        <v>313.88625151065565</v>
      </c>
      <c r="AN708" s="6">
        <v>1319.9082805001412</v>
      </c>
      <c r="AO708" s="6">
        <v>17146.574224821914</v>
      </c>
      <c r="AP708" s="6">
        <v>9573.3547029468773</v>
      </c>
      <c r="AQ708" s="6">
        <v>7573.2195218750367</v>
      </c>
      <c r="AR708" s="6">
        <v>2518.7443165139239</v>
      </c>
      <c r="AS708" s="6">
        <v>1444.4315513175109</v>
      </c>
      <c r="AT708" s="6">
        <v>1563.4388719592075</v>
      </c>
      <c r="AU708" s="6">
        <v>1661.0423368633899</v>
      </c>
      <c r="AV708" s="6">
        <v>7187.6570766540326</v>
      </c>
      <c r="AW708" s="6">
        <v>385.56244522100405</v>
      </c>
      <c r="AX708" s="27">
        <v>3.7985572602739723</v>
      </c>
      <c r="AY708" s="27">
        <v>4.381259691780822</v>
      </c>
      <c r="AZ708">
        <v>207</v>
      </c>
      <c r="BA708" s="9">
        <v>8</v>
      </c>
      <c r="BB708" s="4">
        <v>94</v>
      </c>
      <c r="BC708" s="9">
        <v>8</v>
      </c>
      <c r="BD708" s="9">
        <v>5</v>
      </c>
      <c r="BE708" s="4">
        <v>113</v>
      </c>
      <c r="BF708" s="9">
        <v>8</v>
      </c>
      <c r="BG708" s="9">
        <v>13</v>
      </c>
      <c r="BH708" s="24">
        <v>688.42157398216261</v>
      </c>
      <c r="BI708" s="24">
        <v>416.97337361875145</v>
      </c>
      <c r="BJ708" s="9">
        <v>14</v>
      </c>
      <c r="BK708" s="30">
        <v>34.961366232876706</v>
      </c>
      <c r="BL708" s="15">
        <v>4.4844970958904105</v>
      </c>
      <c r="BM708" s="15">
        <v>6515.9037183394066</v>
      </c>
      <c r="BN708" s="36">
        <v>109</v>
      </c>
      <c r="BO708" s="9">
        <v>0</v>
      </c>
      <c r="BP708" s="20">
        <v>1.1622669470329574</v>
      </c>
      <c r="BQ708" s="20">
        <v>69.479078182339791</v>
      </c>
    </row>
    <row r="709" spans="1:69" x14ac:dyDescent="0.25">
      <c r="A709" s="43">
        <v>40475</v>
      </c>
      <c r="B709" s="17">
        <v>2010</v>
      </c>
      <c r="C709" s="4">
        <v>10</v>
      </c>
      <c r="D709" s="4">
        <v>1</v>
      </c>
      <c r="E709" s="5">
        <v>0.63</v>
      </c>
      <c r="F709" s="5">
        <v>0.64</v>
      </c>
      <c r="G709" s="10">
        <v>0.2301369863013695</v>
      </c>
      <c r="H709" s="17">
        <v>100</v>
      </c>
      <c r="I709" s="9">
        <v>167</v>
      </c>
      <c r="J709" s="14">
        <v>1.67</v>
      </c>
      <c r="K709" s="5">
        <v>0.37111111111111111</v>
      </c>
      <c r="L709" s="21">
        <v>101.2361046549041</v>
      </c>
      <c r="M709" s="9">
        <v>29</v>
      </c>
      <c r="N709" s="9">
        <v>35</v>
      </c>
      <c r="O709" s="9">
        <v>14</v>
      </c>
      <c r="P709" s="9">
        <v>46</v>
      </c>
      <c r="Q709" s="20">
        <v>37.199345510273972</v>
      </c>
      <c r="R709" s="20">
        <v>51.981964086575339</v>
      </c>
      <c r="S709" s="20">
        <v>16.564836565693867</v>
      </c>
      <c r="T709" s="6">
        <v>10123.61046549041</v>
      </c>
      <c r="U709" s="6">
        <v>1043.4167345095891</v>
      </c>
      <c r="V709" s="6">
        <v>1757.8578669175236</v>
      </c>
      <c r="W709" s="6">
        <v>2536.1961857753422</v>
      </c>
      <c r="X709" s="6">
        <v>825.84313912109587</v>
      </c>
      <c r="Y709" s="6">
        <v>6047.1300081860363</v>
      </c>
      <c r="Z709" s="6">
        <v>2380.7581126575342</v>
      </c>
      <c r="AA709" s="6">
        <v>727.74749721205478</v>
      </c>
      <c r="AB709" s="6">
        <v>761.9824820219178</v>
      </c>
      <c r="AC709" s="6">
        <v>1011.0307061186935</v>
      </c>
      <c r="AD709" s="6">
        <v>988.52393019295585</v>
      </c>
      <c r="AE709" s="6">
        <v>313.4749783569427</v>
      </c>
      <c r="AF709" s="6">
        <v>1557.4584772229146</v>
      </c>
      <c r="AG709" s="6">
        <v>313.40407758904109</v>
      </c>
      <c r="AH709" s="6">
        <v>1022.3701567123286</v>
      </c>
      <c r="AI709" s="6">
        <v>1824.656567890411</v>
      </c>
      <c r="AJ709" s="6">
        <v>838.91133948493155</v>
      </c>
      <c r="AK709" s="6">
        <v>1082.3754037750248</v>
      </c>
      <c r="AL709" s="6">
        <v>963.89769129341266</v>
      </c>
      <c r="AM709" s="6">
        <v>333.83265614770687</v>
      </c>
      <c r="AN709" s="6">
        <v>1619.2363904605677</v>
      </c>
      <c r="AO709" s="6">
        <v>19036.857433568213</v>
      </c>
      <c r="AP709" s="6">
        <v>9813.0325576986961</v>
      </c>
      <c r="AQ709" s="6">
        <v>9223.824875869519</v>
      </c>
      <c r="AR709" s="6">
        <v>2533.5481792471219</v>
      </c>
      <c r="AS709" s="6">
        <v>1501.993682284125</v>
      </c>
      <c r="AT709" s="6">
        <v>1608.7401666539799</v>
      </c>
      <c r="AU709" s="6">
        <v>1672.3434602030866</v>
      </c>
      <c r="AV709" s="6">
        <v>7316.6254883883139</v>
      </c>
      <c r="AW709" s="6">
        <v>1907.1993874812033</v>
      </c>
      <c r="AX709" s="27">
        <v>4.0539784109589041</v>
      </c>
      <c r="AY709" s="27">
        <v>4.4674561369863008</v>
      </c>
      <c r="AZ709">
        <v>224</v>
      </c>
      <c r="BA709" s="9">
        <v>8</v>
      </c>
      <c r="BB709" s="4">
        <v>100</v>
      </c>
      <c r="BC709" s="9">
        <v>10</v>
      </c>
      <c r="BD709" s="9">
        <v>6</v>
      </c>
      <c r="BE709" s="4">
        <v>124</v>
      </c>
      <c r="BF709" s="9">
        <v>8</v>
      </c>
      <c r="BG709" s="9">
        <v>16</v>
      </c>
      <c r="BH709" s="24">
        <v>819.1835506902338</v>
      </c>
      <c r="BI709" s="24">
        <v>447.68315122617906</v>
      </c>
      <c r="BJ709" s="9">
        <v>14</v>
      </c>
      <c r="BK709" s="30">
        <v>33.683341808219176</v>
      </c>
      <c r="BL709" s="15">
        <v>4.1394000657534242</v>
      </c>
      <c r="BM709" s="15">
        <v>6515.4563506594086</v>
      </c>
      <c r="BN709" s="36">
        <v>109</v>
      </c>
      <c r="BO709" s="9">
        <v>0</v>
      </c>
      <c r="BP709" s="20">
        <v>1.4156836266635422</v>
      </c>
      <c r="BQ709" s="20">
        <v>84.622246567610262</v>
      </c>
    </row>
    <row r="710" spans="1:69" x14ac:dyDescent="0.25">
      <c r="A710" s="43">
        <v>40474</v>
      </c>
      <c r="B710" s="17">
        <v>2010</v>
      </c>
      <c r="C710" s="4">
        <v>10</v>
      </c>
      <c r="D710" s="4">
        <v>7</v>
      </c>
      <c r="E710" s="5">
        <v>0.63</v>
      </c>
      <c r="F710" s="5">
        <v>0.95</v>
      </c>
      <c r="G710" s="10">
        <v>0.22739726027397225</v>
      </c>
      <c r="H710" s="17">
        <v>148</v>
      </c>
      <c r="I710" s="9">
        <v>238</v>
      </c>
      <c r="J710" s="14">
        <v>1.6081081081081081</v>
      </c>
      <c r="K710" s="5">
        <v>0.52888888888888885</v>
      </c>
      <c r="L710" s="21">
        <v>101.03849789411329</v>
      </c>
      <c r="M710" s="9">
        <v>44</v>
      </c>
      <c r="N710" s="9">
        <v>50</v>
      </c>
      <c r="O710" s="9">
        <v>21</v>
      </c>
      <c r="P710" s="9">
        <v>67</v>
      </c>
      <c r="Q710" s="20">
        <v>36.234228770620803</v>
      </c>
      <c r="R710" s="20">
        <v>49.430037461917792</v>
      </c>
      <c r="S710" s="20">
        <v>16.189833254941725</v>
      </c>
      <c r="T710" s="6">
        <v>14953.697688328768</v>
      </c>
      <c r="U710" s="6">
        <v>1576.9402291232875</v>
      </c>
      <c r="V710" s="6">
        <v>2666.132518440329</v>
      </c>
      <c r="W710" s="6">
        <v>2611.4759684383557</v>
      </c>
      <c r="X710" s="6">
        <v>1340.7341606768216</v>
      </c>
      <c r="Y710" s="6">
        <v>9912.2952698965491</v>
      </c>
      <c r="Z710" s="6">
        <v>3406.0175044383554</v>
      </c>
      <c r="AA710" s="6">
        <v>1038.0307867002737</v>
      </c>
      <c r="AB710" s="6">
        <v>1084.7188280810956</v>
      </c>
      <c r="AC710" s="6">
        <v>1546.5157723537479</v>
      </c>
      <c r="AD710" s="6">
        <v>947.5055438776393</v>
      </c>
      <c r="AE710" s="6">
        <v>457.27731513102776</v>
      </c>
      <c r="AF710" s="6">
        <v>2577.4684878573098</v>
      </c>
      <c r="AG710" s="6">
        <v>434.26464341917813</v>
      </c>
      <c r="AH710" s="6">
        <v>1530.5239629150685</v>
      </c>
      <c r="AI710" s="6">
        <v>2673.8083722191777</v>
      </c>
      <c r="AJ710" s="6">
        <v>1208.1251201753423</v>
      </c>
      <c r="AK710" s="6">
        <v>1670.255434551018</v>
      </c>
      <c r="AL710" s="6">
        <v>954.61733073974563</v>
      </c>
      <c r="AM710" s="6">
        <v>506.28457931633142</v>
      </c>
      <c r="AN710" s="6">
        <v>2715.5647541216713</v>
      </c>
      <c r="AO710" s="6">
        <v>27906.127135400544</v>
      </c>
      <c r="AP710" s="6">
        <v>12700.798623525016</v>
      </c>
      <c r="AQ710" s="6">
        <v>15205.32851187553</v>
      </c>
      <c r="AR710" s="6">
        <v>2639.8568276463034</v>
      </c>
      <c r="AS710" s="6">
        <v>1951.7611542276929</v>
      </c>
      <c r="AT710" s="6">
        <v>1789.849302775674</v>
      </c>
      <c r="AU710" s="6">
        <v>1943.0529637103623</v>
      </c>
      <c r="AV710" s="6">
        <v>8324.5202483600333</v>
      </c>
      <c r="AW710" s="6">
        <v>6880.8082635154951</v>
      </c>
      <c r="AX710" s="27">
        <v>3.8606999671232871</v>
      </c>
      <c r="AY710" s="27">
        <v>4.4758007876712327</v>
      </c>
      <c r="AZ710">
        <v>330</v>
      </c>
      <c r="BA710" s="9">
        <v>12</v>
      </c>
      <c r="BB710" s="4">
        <v>148</v>
      </c>
      <c r="BC710" s="9">
        <v>13</v>
      </c>
      <c r="BD710" s="9">
        <v>9</v>
      </c>
      <c r="BE710" s="4">
        <v>182</v>
      </c>
      <c r="BF710" s="9">
        <v>12</v>
      </c>
      <c r="BG710" s="9">
        <v>25</v>
      </c>
      <c r="BH710" s="24">
        <v>983.80769085284555</v>
      </c>
      <c r="BI710" s="24">
        <v>599.98928220005143</v>
      </c>
      <c r="BJ710" s="9">
        <v>20</v>
      </c>
      <c r="BK710" s="30">
        <v>33.340771972602738</v>
      </c>
      <c r="BL710" s="15">
        <v>4.2556811605479448</v>
      </c>
      <c r="BM710" s="15">
        <v>6625.4843051727839</v>
      </c>
      <c r="BN710" s="36">
        <v>109</v>
      </c>
      <c r="BO710" s="9">
        <v>0</v>
      </c>
      <c r="BP710" s="20">
        <v>2.2949761574416701</v>
      </c>
      <c r="BQ710" s="20">
        <v>139.49842671445441</v>
      </c>
    </row>
    <row r="711" spans="1:69" x14ac:dyDescent="0.25">
      <c r="A711" s="43">
        <v>40473</v>
      </c>
      <c r="B711" s="17">
        <v>2010</v>
      </c>
      <c r="C711" s="4">
        <v>10</v>
      </c>
      <c r="D711" s="4">
        <v>6</v>
      </c>
      <c r="E711" s="5">
        <v>0.63</v>
      </c>
      <c r="F711" s="5">
        <v>1</v>
      </c>
      <c r="G711" s="10">
        <v>0.224657534246575</v>
      </c>
      <c r="H711" s="17">
        <v>159</v>
      </c>
      <c r="I711" s="9">
        <v>264</v>
      </c>
      <c r="J711" s="14">
        <v>1.6603773584905661</v>
      </c>
      <c r="K711" s="5">
        <v>0.58666666666666667</v>
      </c>
      <c r="L711" s="21">
        <v>95.448043670199013</v>
      </c>
      <c r="M711" s="9">
        <v>47</v>
      </c>
      <c r="N711" s="9">
        <v>55</v>
      </c>
      <c r="O711" s="9">
        <v>23</v>
      </c>
      <c r="P711" s="9">
        <v>72</v>
      </c>
      <c r="Q711" s="20">
        <v>38.206156583400478</v>
      </c>
      <c r="R711" s="20">
        <v>47.899082012054798</v>
      </c>
      <c r="S711" s="20">
        <v>17.575582832876709</v>
      </c>
      <c r="T711" s="6">
        <v>15176.238943561642</v>
      </c>
      <c r="U711" s="6">
        <v>1702.7786367123283</v>
      </c>
      <c r="V711" s="6">
        <v>2640.9777673117806</v>
      </c>
      <c r="W711" s="6">
        <v>2634.7831117150686</v>
      </c>
      <c r="X711" s="6">
        <v>1295.8699909610957</v>
      </c>
      <c r="Y711" s="6">
        <v>10307.386710286028</v>
      </c>
      <c r="Z711" s="6">
        <v>3897.0279715068491</v>
      </c>
      <c r="AA711" s="6">
        <v>1101.6788862772603</v>
      </c>
      <c r="AB711" s="6">
        <v>1265.441963967123</v>
      </c>
      <c r="AC711" s="6">
        <v>1584.8181252401885</v>
      </c>
      <c r="AD711" s="6">
        <v>973.2133585792717</v>
      </c>
      <c r="AE711" s="6">
        <v>514.24272780072693</v>
      </c>
      <c r="AF711" s="6">
        <v>3191.8746101310453</v>
      </c>
      <c r="AG711" s="6">
        <v>455.16713030136981</v>
      </c>
      <c r="AH711" s="6">
        <v>1638.0509057753422</v>
      </c>
      <c r="AI711" s="6">
        <v>3024.0344929315061</v>
      </c>
      <c r="AJ711" s="6">
        <v>1222.3295936876711</v>
      </c>
      <c r="AK711" s="6">
        <v>1775.3234584418017</v>
      </c>
      <c r="AL711" s="6">
        <v>1013.5106228562437</v>
      </c>
      <c r="AM711" s="6">
        <v>518.03894001697267</v>
      </c>
      <c r="AN711" s="6">
        <v>3032.7091013808713</v>
      </c>
      <c r="AO711" s="6">
        <v>29482.74852472109</v>
      </c>
      <c r="AP711" s="6">
        <v>12950.778102923152</v>
      </c>
      <c r="AQ711" s="6">
        <v>16531.970421797945</v>
      </c>
      <c r="AR711" s="6">
        <v>2652.0018944563171</v>
      </c>
      <c r="AS711" s="6">
        <v>1962.9792814846139</v>
      </c>
      <c r="AT711" s="6">
        <v>1864.5864079777416</v>
      </c>
      <c r="AU711" s="6">
        <v>1952.6244384667834</v>
      </c>
      <c r="AV711" s="6">
        <v>8432.1920223854577</v>
      </c>
      <c r="AW711" s="6">
        <v>8099.7783994124802</v>
      </c>
      <c r="AX711" s="27">
        <v>4.0649031123287669</v>
      </c>
      <c r="AY711" s="27">
        <v>4.1338880547945198</v>
      </c>
      <c r="AZ711">
        <v>356</v>
      </c>
      <c r="BA711" s="9">
        <v>14</v>
      </c>
      <c r="BB711" s="4">
        <v>159</v>
      </c>
      <c r="BC711" s="9">
        <v>14</v>
      </c>
      <c r="BD711" s="9">
        <v>10</v>
      </c>
      <c r="BE711" s="4">
        <v>197</v>
      </c>
      <c r="BF711" s="9">
        <v>13</v>
      </c>
      <c r="BG711" s="9">
        <v>23</v>
      </c>
      <c r="BH711" s="24">
        <v>991.9442822623314</v>
      </c>
      <c r="BI711" s="24">
        <v>561.4308203975977</v>
      </c>
      <c r="BJ711" s="9">
        <v>23</v>
      </c>
      <c r="BK711" s="30">
        <v>36.325661150684937</v>
      </c>
      <c r="BL711" s="15">
        <v>4.2900343671232877</v>
      </c>
      <c r="BM711" s="15">
        <v>6743.1086087156382</v>
      </c>
      <c r="BN711" s="36">
        <v>109</v>
      </c>
      <c r="BO711" s="9">
        <v>0</v>
      </c>
      <c r="BP711" s="20">
        <v>2.4516838421421769</v>
      </c>
      <c r="BQ711" s="20">
        <v>151.66945341099031</v>
      </c>
    </row>
    <row r="712" spans="1:69" x14ac:dyDescent="0.25">
      <c r="A712" s="43">
        <v>40472</v>
      </c>
      <c r="B712" s="17">
        <v>2010</v>
      </c>
      <c r="C712" s="4">
        <v>10</v>
      </c>
      <c r="D712" s="4">
        <v>5</v>
      </c>
      <c r="E712" s="5">
        <v>0.63</v>
      </c>
      <c r="F712" s="5">
        <v>0.82</v>
      </c>
      <c r="G712" s="10">
        <v>0.22191780821917775</v>
      </c>
      <c r="H712" s="17">
        <v>127</v>
      </c>
      <c r="I712" s="9">
        <v>216</v>
      </c>
      <c r="J712" s="14">
        <v>1.7007874015748032</v>
      </c>
      <c r="K712" s="5">
        <v>0.48</v>
      </c>
      <c r="L712" s="21">
        <v>100.04409246070541</v>
      </c>
      <c r="M712" s="9">
        <v>39</v>
      </c>
      <c r="N712" s="9">
        <v>49</v>
      </c>
      <c r="O712" s="9">
        <v>20</v>
      </c>
      <c r="P712" s="9">
        <v>56</v>
      </c>
      <c r="Q712" s="20">
        <v>35.431383272727267</v>
      </c>
      <c r="R712" s="20">
        <v>43.439866425863009</v>
      </c>
      <c r="S712" s="20">
        <v>18.004333098082192</v>
      </c>
      <c r="T712" s="6">
        <v>12705.599742509588</v>
      </c>
      <c r="U712" s="6">
        <v>1337.6926028219177</v>
      </c>
      <c r="V712" s="6">
        <v>2118.9320121947176</v>
      </c>
      <c r="W712" s="6">
        <v>2702.2604133698628</v>
      </c>
      <c r="X712" s="6">
        <v>1083.8003491741806</v>
      </c>
      <c r="Y712" s="6">
        <v>8138.299570592746</v>
      </c>
      <c r="Z712" s="6">
        <v>3117.9617279999998</v>
      </c>
      <c r="AA712" s="6">
        <v>868.79732851726021</v>
      </c>
      <c r="AB712" s="6">
        <v>1008.2426534926028</v>
      </c>
      <c r="AC712" s="6">
        <v>1419.346840194178</v>
      </c>
      <c r="AD712" s="6">
        <v>907.4155380094569</v>
      </c>
      <c r="AE712" s="6">
        <v>391.45095668353537</v>
      </c>
      <c r="AF712" s="6">
        <v>2276.7883751226923</v>
      </c>
      <c r="AG712" s="6">
        <v>403.06673372054792</v>
      </c>
      <c r="AH712" s="6">
        <v>1405.5194090958905</v>
      </c>
      <c r="AI712" s="6">
        <v>2421.7544041643832</v>
      </c>
      <c r="AJ712" s="6">
        <v>1008.347253830137</v>
      </c>
      <c r="AK712" s="6">
        <v>1468.4282640284659</v>
      </c>
      <c r="AL712" s="6">
        <v>1039.2993566653372</v>
      </c>
      <c r="AM712" s="6">
        <v>421.42981952929057</v>
      </c>
      <c r="AN712" s="6">
        <v>2309.5303605878653</v>
      </c>
      <c r="AO712" s="6">
        <v>24276.981856152321</v>
      </c>
      <c r="AP712" s="6">
        <v>11552.363549849024</v>
      </c>
      <c r="AQ712" s="6">
        <v>12724.618306303304</v>
      </c>
      <c r="AR712" s="6">
        <v>2582.4652222713535</v>
      </c>
      <c r="AS712" s="6">
        <v>1792.5145520708293</v>
      </c>
      <c r="AT712" s="6">
        <v>1724.1620352831681</v>
      </c>
      <c r="AU712" s="6">
        <v>1828.403454250539</v>
      </c>
      <c r="AV712" s="6">
        <v>7927.5452638758888</v>
      </c>
      <c r="AW712" s="6">
        <v>4797.0730424274079</v>
      </c>
      <c r="AX712" s="27">
        <v>3.954292273972603</v>
      </c>
      <c r="AY712" s="27">
        <v>4.4968104109589042</v>
      </c>
      <c r="AZ712">
        <v>291</v>
      </c>
      <c r="BA712" s="9">
        <v>11</v>
      </c>
      <c r="BB712" s="4">
        <v>127</v>
      </c>
      <c r="BC712" s="9">
        <v>11</v>
      </c>
      <c r="BD712" s="9">
        <v>7</v>
      </c>
      <c r="BE712" s="4">
        <v>164</v>
      </c>
      <c r="BF712" s="9">
        <v>12</v>
      </c>
      <c r="BG712" s="9">
        <v>23</v>
      </c>
      <c r="BH712" s="24">
        <v>836.9281098054937</v>
      </c>
      <c r="BI712" s="24">
        <v>580.10650439665221</v>
      </c>
      <c r="BJ712" s="9">
        <v>19</v>
      </c>
      <c r="BK712" s="30">
        <v>34.284687547945204</v>
      </c>
      <c r="BL712" s="15">
        <v>4.5054662520547932</v>
      </c>
      <c r="BM712" s="15">
        <v>6714.9474858617396</v>
      </c>
      <c r="BN712" s="36">
        <v>109</v>
      </c>
      <c r="BO712" s="9">
        <v>0</v>
      </c>
      <c r="BP712" s="20">
        <v>1.8949691465338889</v>
      </c>
      <c r="BQ712" s="20">
        <v>116.73961748902114</v>
      </c>
    </row>
    <row r="713" spans="1:69" x14ac:dyDescent="0.25">
      <c r="A713" s="43">
        <v>40471</v>
      </c>
      <c r="B713" s="17">
        <v>2010</v>
      </c>
      <c r="C713" s="4">
        <v>10</v>
      </c>
      <c r="D713" s="4">
        <v>4</v>
      </c>
      <c r="E713" s="5">
        <v>0.63</v>
      </c>
      <c r="F713" s="5">
        <v>0.76</v>
      </c>
      <c r="G713" s="10">
        <v>0.2191780821917805</v>
      </c>
      <c r="H713" s="17">
        <v>124</v>
      </c>
      <c r="I713" s="9">
        <v>183</v>
      </c>
      <c r="J713" s="14">
        <v>1.4758064516129032</v>
      </c>
      <c r="K713" s="5">
        <v>0.40666666666666668</v>
      </c>
      <c r="L713" s="21">
        <v>92.34750798055677</v>
      </c>
      <c r="M713" s="9">
        <v>32</v>
      </c>
      <c r="N713" s="9">
        <v>38</v>
      </c>
      <c r="O713" s="9">
        <v>17</v>
      </c>
      <c r="P713" s="9">
        <v>51</v>
      </c>
      <c r="Q713" s="20">
        <v>37.363927232876712</v>
      </c>
      <c r="R713" s="20">
        <v>44.776770550201441</v>
      </c>
      <c r="S713" s="20">
        <v>16.597780126027395</v>
      </c>
      <c r="T713" s="6">
        <v>11451.09098958904</v>
      </c>
      <c r="U713" s="6">
        <v>1291.2441060821918</v>
      </c>
      <c r="V713" s="6">
        <v>2108.3612497920003</v>
      </c>
      <c r="W713" s="6">
        <v>2608.6422023013702</v>
      </c>
      <c r="X713" s="6">
        <v>1063.3664320175344</v>
      </c>
      <c r="Y713" s="6">
        <v>6961.9652115603258</v>
      </c>
      <c r="Z713" s="6">
        <v>2615.4749063013696</v>
      </c>
      <c r="AA713" s="6">
        <v>761.20509935342454</v>
      </c>
      <c r="AB713" s="6">
        <v>846.48678642739708</v>
      </c>
      <c r="AC713" s="6">
        <v>1247.4253756018122</v>
      </c>
      <c r="AD713" s="6">
        <v>951.23264844293874</v>
      </c>
      <c r="AE713" s="6">
        <v>383.64590821171811</v>
      </c>
      <c r="AF713" s="6">
        <v>1640.8628598257219</v>
      </c>
      <c r="AG713" s="6">
        <v>335.90894400000002</v>
      </c>
      <c r="AH713" s="6">
        <v>1147.0707129863013</v>
      </c>
      <c r="AI713" s="6">
        <v>1938.7329846575342</v>
      </c>
      <c r="AJ713" s="6">
        <v>847.99869632876698</v>
      </c>
      <c r="AK713" s="6">
        <v>1265.71964926189</v>
      </c>
      <c r="AL713" s="6">
        <v>977.90449365253926</v>
      </c>
      <c r="AM713" s="6">
        <v>404.27313981068551</v>
      </c>
      <c r="AN713" s="6">
        <v>1621.8140552474877</v>
      </c>
      <c r="AO713" s="6">
        <v>21235.213225726024</v>
      </c>
      <c r="AP713" s="6">
        <v>11010.571099092489</v>
      </c>
      <c r="AQ713" s="6">
        <v>10224.642126633535</v>
      </c>
      <c r="AR713" s="6">
        <v>2573.4892687209403</v>
      </c>
      <c r="AS713" s="6">
        <v>1696.3166847049642</v>
      </c>
      <c r="AT713" s="6">
        <v>1691.087504339323</v>
      </c>
      <c r="AU713" s="6">
        <v>1797.6603129869463</v>
      </c>
      <c r="AV713" s="6">
        <v>7758.5537707521735</v>
      </c>
      <c r="AW713" s="6">
        <v>2466.0883558813612</v>
      </c>
      <c r="AX713" s="27">
        <v>3.9695995068493142</v>
      </c>
      <c r="AY713" s="27">
        <v>4.1290013698630137</v>
      </c>
      <c r="AZ713">
        <v>262</v>
      </c>
      <c r="BA713" s="9">
        <v>10</v>
      </c>
      <c r="BB713" s="4">
        <v>124</v>
      </c>
      <c r="BC713" s="9">
        <v>10</v>
      </c>
      <c r="BD713" s="9">
        <v>8</v>
      </c>
      <c r="BE713" s="4">
        <v>138</v>
      </c>
      <c r="BF713" s="9">
        <v>10</v>
      </c>
      <c r="BG713" s="9">
        <v>17</v>
      </c>
      <c r="BH713" s="24">
        <v>839.085950919325</v>
      </c>
      <c r="BI713" s="24">
        <v>505.23337805017871</v>
      </c>
      <c r="BJ713" s="9">
        <v>16</v>
      </c>
      <c r="BK713" s="30">
        <v>35.883591780821916</v>
      </c>
      <c r="BL713" s="15">
        <v>4.3242435178082177</v>
      </c>
      <c r="BM713" s="15">
        <v>6596.5707593736006</v>
      </c>
      <c r="BN713" s="36">
        <v>109</v>
      </c>
      <c r="BO713" s="9">
        <v>1</v>
      </c>
      <c r="BP713" s="20">
        <v>1.5499935496188704</v>
      </c>
      <c r="BQ713" s="20">
        <v>93.804056207647108</v>
      </c>
    </row>
    <row r="714" spans="1:69" x14ac:dyDescent="0.25">
      <c r="A714" s="43">
        <v>40470</v>
      </c>
      <c r="B714" s="17">
        <v>2010</v>
      </c>
      <c r="C714" s="4">
        <v>10</v>
      </c>
      <c r="D714" s="4">
        <v>3</v>
      </c>
      <c r="E714" s="5">
        <v>0.63</v>
      </c>
      <c r="F714" s="5">
        <v>0.6</v>
      </c>
      <c r="G714" s="10">
        <v>0.21643835616438326</v>
      </c>
      <c r="H714" s="17">
        <v>91</v>
      </c>
      <c r="I714" s="9">
        <v>141</v>
      </c>
      <c r="J714" s="14">
        <v>1.5494505494505495</v>
      </c>
      <c r="K714" s="5">
        <v>0.31333333333333335</v>
      </c>
      <c r="L714" s="21">
        <v>96.827737997892527</v>
      </c>
      <c r="M714" s="9">
        <v>26</v>
      </c>
      <c r="N714" s="9">
        <v>30</v>
      </c>
      <c r="O714" s="9">
        <v>12</v>
      </c>
      <c r="P714" s="9">
        <v>39</v>
      </c>
      <c r="Q714" s="20">
        <v>36.23072646575342</v>
      </c>
      <c r="R714" s="20">
        <v>47.643227526575345</v>
      </c>
      <c r="S714" s="20">
        <v>17.08978779616438</v>
      </c>
      <c r="T714" s="6">
        <v>8811.3241578082198</v>
      </c>
      <c r="U714" s="6">
        <v>1031.1863404931507</v>
      </c>
      <c r="V714" s="6">
        <v>1656.4069970866847</v>
      </c>
      <c r="W714" s="6">
        <v>2486.4497335232877</v>
      </c>
      <c r="X714" s="6">
        <v>855.81957225205485</v>
      </c>
      <c r="Y714" s="6">
        <v>4843.8341954393427</v>
      </c>
      <c r="Z714" s="6">
        <v>2028.9206820821914</v>
      </c>
      <c r="AA714" s="6">
        <v>571.71873031890414</v>
      </c>
      <c r="AB714" s="6">
        <v>666.50172405041087</v>
      </c>
      <c r="AC714" s="6">
        <v>958.95128094444271</v>
      </c>
      <c r="AD714" s="6">
        <v>934.04806523538525</v>
      </c>
      <c r="AE714" s="6">
        <v>298.40002831276598</v>
      </c>
      <c r="AF714" s="6">
        <v>1075.7417619589125</v>
      </c>
      <c r="AG714" s="6">
        <v>264.90021070684935</v>
      </c>
      <c r="AH714" s="6">
        <v>916.43375395068495</v>
      </c>
      <c r="AI714" s="6">
        <v>1593.2158828767122</v>
      </c>
      <c r="AJ714" s="6">
        <v>672.4195278904109</v>
      </c>
      <c r="AK714" s="6">
        <v>1027.0609701845392</v>
      </c>
      <c r="AL714" s="6">
        <v>986.66005492875013</v>
      </c>
      <c r="AM714" s="6">
        <v>301.90091061522651</v>
      </c>
      <c r="AN714" s="6">
        <v>1131.3474396961415</v>
      </c>
      <c r="AO714" s="6">
        <v>16556.621010177532</v>
      </c>
      <c r="AP714" s="6">
        <v>9505.6976130831372</v>
      </c>
      <c r="AQ714" s="6">
        <v>7050.9233970943969</v>
      </c>
      <c r="AR714" s="6">
        <v>2512.0379587265434</v>
      </c>
      <c r="AS714" s="6">
        <v>1426.4046825502128</v>
      </c>
      <c r="AT714" s="6">
        <v>1581.6055290244983</v>
      </c>
      <c r="AU714" s="6">
        <v>1654.9352404874394</v>
      </c>
      <c r="AV714" s="6">
        <v>7174.9834107886945</v>
      </c>
      <c r="AW714" s="6">
        <v>-124.06001369429941</v>
      </c>
      <c r="AX714" s="27">
        <v>3.9809695561643834</v>
      </c>
      <c r="AY714" s="27">
        <v>4.2627413835616439</v>
      </c>
      <c r="AZ714">
        <v>198</v>
      </c>
      <c r="BA714" s="9">
        <v>7</v>
      </c>
      <c r="BB714" s="4">
        <v>91</v>
      </c>
      <c r="BC714" s="9">
        <v>9</v>
      </c>
      <c r="BD714" s="9">
        <v>6</v>
      </c>
      <c r="BE714" s="4">
        <v>107</v>
      </c>
      <c r="BF714" s="9">
        <v>7</v>
      </c>
      <c r="BG714" s="9">
        <v>15</v>
      </c>
      <c r="BH714" s="24">
        <v>823.95763233989453</v>
      </c>
      <c r="BI714" s="24">
        <v>450.56809569006606</v>
      </c>
      <c r="BJ714" s="9">
        <v>11</v>
      </c>
      <c r="BK714" s="30">
        <v>33.911426547945204</v>
      </c>
      <c r="BL714" s="15">
        <v>4.2378783594520542</v>
      </c>
      <c r="BM714" s="15">
        <v>6416.7882206686581</v>
      </c>
      <c r="BN714" s="36">
        <v>109</v>
      </c>
      <c r="BO714" s="9">
        <v>0</v>
      </c>
      <c r="BP714" s="20">
        <v>1.0988243891832321</v>
      </c>
      <c r="BQ714" s="20">
        <v>64.687370615544921</v>
      </c>
    </row>
    <row r="715" spans="1:69" x14ac:dyDescent="0.25">
      <c r="A715" s="43">
        <v>40469</v>
      </c>
      <c r="B715" s="17">
        <v>2010</v>
      </c>
      <c r="C715" s="4">
        <v>10</v>
      </c>
      <c r="D715" s="4">
        <v>2</v>
      </c>
      <c r="E715" s="5">
        <v>0.63</v>
      </c>
      <c r="F715" s="5">
        <v>0.6</v>
      </c>
      <c r="G715" s="10">
        <v>0.21369863013698601</v>
      </c>
      <c r="H715" s="17">
        <v>94</v>
      </c>
      <c r="I715" s="9">
        <v>158</v>
      </c>
      <c r="J715" s="14">
        <v>1.6808510638297873</v>
      </c>
      <c r="K715" s="5">
        <v>0.3511111111111111</v>
      </c>
      <c r="L715" s="21">
        <v>96.352329121538901</v>
      </c>
      <c r="M715" s="9">
        <v>29</v>
      </c>
      <c r="N715" s="9">
        <v>34</v>
      </c>
      <c r="O715" s="9">
        <v>14</v>
      </c>
      <c r="P715" s="9">
        <v>43</v>
      </c>
      <c r="Q715" s="20">
        <v>34.065611884322678</v>
      </c>
      <c r="R715" s="20">
        <v>45.47296311076321</v>
      </c>
      <c r="S715" s="20">
        <v>16.312347815074865</v>
      </c>
      <c r="T715" s="6">
        <v>9057.1189374246569</v>
      </c>
      <c r="U715" s="6">
        <v>943.63609315068481</v>
      </c>
      <c r="V715" s="6">
        <v>1685.7795004668494</v>
      </c>
      <c r="W715" s="6">
        <v>2564.3177666630136</v>
      </c>
      <c r="X715" s="6">
        <v>826.49533290608224</v>
      </c>
      <c r="Y715" s="6">
        <v>4924.1624305393962</v>
      </c>
      <c r="Z715" s="6">
        <v>2146.1335487123288</v>
      </c>
      <c r="AA715" s="6">
        <v>636.62148355068496</v>
      </c>
      <c r="AB715" s="6">
        <v>701.43095604821917</v>
      </c>
      <c r="AC715" s="6">
        <v>952.01209038235083</v>
      </c>
      <c r="AD715" s="6">
        <v>975.00249214620192</v>
      </c>
      <c r="AE715" s="6">
        <v>287.94141931269064</v>
      </c>
      <c r="AF715" s="6">
        <v>1269.2299864699896</v>
      </c>
      <c r="AG715" s="6">
        <v>269.8864212821918</v>
      </c>
      <c r="AH715" s="6">
        <v>977.99313393972591</v>
      </c>
      <c r="AI715" s="6">
        <v>1766.098079342466</v>
      </c>
      <c r="AJ715" s="6">
        <v>727.40350632328762</v>
      </c>
      <c r="AK715" s="6">
        <v>1070.3214677421238</v>
      </c>
      <c r="AL715" s="6">
        <v>998.41508640909717</v>
      </c>
      <c r="AM715" s="6">
        <v>297.28178517997571</v>
      </c>
      <c r="AN715" s="6">
        <v>1375.3628015564748</v>
      </c>
      <c r="AO715" s="6">
        <v>17226.322159774245</v>
      </c>
      <c r="AP715" s="6">
        <v>9657.5669412083844</v>
      </c>
      <c r="AQ715" s="6">
        <v>7568.7552185658606</v>
      </c>
      <c r="AR715" s="6">
        <v>2522.9864074352599</v>
      </c>
      <c r="AS715" s="6">
        <v>1440.3582010759305</v>
      </c>
      <c r="AT715" s="6">
        <v>1591.8539113318743</v>
      </c>
      <c r="AU715" s="6">
        <v>1653.2015632441828</v>
      </c>
      <c r="AV715" s="6">
        <v>7208.4000830872474</v>
      </c>
      <c r="AW715" s="6">
        <v>360.35513547861319</v>
      </c>
      <c r="AX715" s="27">
        <v>4.0316704109589043</v>
      </c>
      <c r="AY715" s="27">
        <v>4.344587465753424</v>
      </c>
      <c r="AZ715">
        <v>214</v>
      </c>
      <c r="BA715" s="9">
        <v>8</v>
      </c>
      <c r="BB715" s="4">
        <v>94</v>
      </c>
      <c r="BC715" s="9">
        <v>9</v>
      </c>
      <c r="BD715" s="9">
        <v>6</v>
      </c>
      <c r="BE715" s="4">
        <v>120</v>
      </c>
      <c r="BF715" s="9">
        <v>9</v>
      </c>
      <c r="BG715" s="9">
        <v>16</v>
      </c>
      <c r="BH715" s="24">
        <v>810.0945638355231</v>
      </c>
      <c r="BI715" s="24">
        <v>461.44916705025901</v>
      </c>
      <c r="BJ715" s="9">
        <v>14</v>
      </c>
      <c r="BK715" s="30">
        <v>34.22756457534247</v>
      </c>
      <c r="BL715" s="15">
        <v>4.2420504197260271</v>
      </c>
      <c r="BM715" s="15">
        <v>6556.1244711665204</v>
      </c>
      <c r="BN715" s="36">
        <v>109</v>
      </c>
      <c r="BO715" s="9">
        <v>0</v>
      </c>
      <c r="BP715" s="20">
        <v>1.1544556928186516</v>
      </c>
      <c r="BQ715" s="20">
        <v>69.43812127124643</v>
      </c>
    </row>
    <row r="716" spans="1:69" x14ac:dyDescent="0.25">
      <c r="A716" s="43">
        <v>40468</v>
      </c>
      <c r="B716" s="17">
        <v>2010</v>
      </c>
      <c r="C716" s="4">
        <v>10</v>
      </c>
      <c r="D716" s="4">
        <v>1</v>
      </c>
      <c r="E716" s="5">
        <v>0.63</v>
      </c>
      <c r="F716" s="5">
        <v>0.64</v>
      </c>
      <c r="G716" s="10">
        <v>0.21095890410958876</v>
      </c>
      <c r="H716" s="17">
        <v>105</v>
      </c>
      <c r="I716" s="9">
        <v>154</v>
      </c>
      <c r="J716" s="14">
        <v>1.4666666666666666</v>
      </c>
      <c r="K716" s="5">
        <v>0.34222222222222221</v>
      </c>
      <c r="L716" s="21">
        <v>89.682731625205477</v>
      </c>
      <c r="M716" s="9">
        <v>28</v>
      </c>
      <c r="N716" s="9">
        <v>34</v>
      </c>
      <c r="O716" s="9">
        <v>14</v>
      </c>
      <c r="P716" s="9">
        <v>42</v>
      </c>
      <c r="Q716" s="20">
        <v>35.979388973928415</v>
      </c>
      <c r="R716" s="20">
        <v>46.383525567123272</v>
      </c>
      <c r="S716" s="20">
        <v>16.259192797808218</v>
      </c>
      <c r="T716" s="6">
        <v>9416.6868206465751</v>
      </c>
      <c r="U716" s="6">
        <v>1105.9902372821921</v>
      </c>
      <c r="V716" s="6">
        <v>1773.9002663865863</v>
      </c>
      <c r="W716" s="6">
        <v>2600.6128751342462</v>
      </c>
      <c r="X716" s="6">
        <v>832.92561502264118</v>
      </c>
      <c r="Y716" s="6">
        <v>5315.2383013852941</v>
      </c>
      <c r="Z716" s="6">
        <v>2230.7221163835616</v>
      </c>
      <c r="AA716" s="6">
        <v>649.36935793972577</v>
      </c>
      <c r="AB716" s="6">
        <v>682.88609750794512</v>
      </c>
      <c r="AC716" s="6">
        <v>1035.6958249730203</v>
      </c>
      <c r="AD716" s="6">
        <v>969.25485966301528</v>
      </c>
      <c r="AE716" s="6">
        <v>310.65265478155254</v>
      </c>
      <c r="AF716" s="6">
        <v>1247.3742324136447</v>
      </c>
      <c r="AG716" s="6">
        <v>286.84998512876712</v>
      </c>
      <c r="AH716" s="6">
        <v>946.21310176438351</v>
      </c>
      <c r="AI716" s="6">
        <v>1687.3882019726025</v>
      </c>
      <c r="AJ716" s="6">
        <v>735.74694364931497</v>
      </c>
      <c r="AK716" s="6">
        <v>1133.9782661252184</v>
      </c>
      <c r="AL716" s="6">
        <v>972.11990666778115</v>
      </c>
      <c r="AM716" s="6">
        <v>320.72597986268329</v>
      </c>
      <c r="AN716" s="6">
        <v>1229.3740798593856</v>
      </c>
      <c r="AO716" s="6">
        <v>17741.852862275071</v>
      </c>
      <c r="AP716" s="6">
        <v>9949.8662486167468</v>
      </c>
      <c r="AQ716" s="6">
        <v>7791.9866136583241</v>
      </c>
      <c r="AR716" s="6">
        <v>2524.32466457999</v>
      </c>
      <c r="AS716" s="6">
        <v>1530.7839423753865</v>
      </c>
      <c r="AT716" s="6">
        <v>1614.3141011720945</v>
      </c>
      <c r="AU716" s="6">
        <v>1676.8162369060069</v>
      </c>
      <c r="AV716" s="6">
        <v>7346.2389450334776</v>
      </c>
      <c r="AW716" s="6">
        <v>445.74766862484648</v>
      </c>
      <c r="AX716" s="27">
        <v>3.8188552109589038</v>
      </c>
      <c r="AY716" s="27">
        <v>4.4048089657534248</v>
      </c>
      <c r="AZ716">
        <v>223</v>
      </c>
      <c r="BA716" s="9">
        <v>9</v>
      </c>
      <c r="BB716" s="4">
        <v>105</v>
      </c>
      <c r="BC716" s="9">
        <v>9</v>
      </c>
      <c r="BD716" s="9">
        <v>6</v>
      </c>
      <c r="BE716" s="4">
        <v>118</v>
      </c>
      <c r="BF716" s="9">
        <v>9</v>
      </c>
      <c r="BG716" s="9">
        <v>15</v>
      </c>
      <c r="BH716" s="24">
        <v>743.91982236335332</v>
      </c>
      <c r="BI716" s="24">
        <v>470.97017072900093</v>
      </c>
      <c r="BJ716" s="9">
        <v>14</v>
      </c>
      <c r="BK716" s="30">
        <v>33.22584156164384</v>
      </c>
      <c r="BL716" s="15">
        <v>4.4746991276712329</v>
      </c>
      <c r="BM716" s="15">
        <v>6561.4473731290345</v>
      </c>
      <c r="BN716" s="36">
        <v>109</v>
      </c>
      <c r="BO716" s="9">
        <v>0</v>
      </c>
      <c r="BP716" s="20">
        <v>1.1875408230154665</v>
      </c>
      <c r="BQ716" s="20">
        <v>71.486115721635997</v>
      </c>
    </row>
    <row r="717" spans="1:69" x14ac:dyDescent="0.25">
      <c r="A717" s="43">
        <v>40467</v>
      </c>
      <c r="B717" s="17">
        <v>2010</v>
      </c>
      <c r="C717" s="4">
        <v>10</v>
      </c>
      <c r="D717" s="4">
        <v>7</v>
      </c>
      <c r="E717" s="5">
        <v>0.63</v>
      </c>
      <c r="F717" s="5">
        <v>0.95</v>
      </c>
      <c r="G717" s="10">
        <v>0.20821917808219151</v>
      </c>
      <c r="H717" s="17">
        <v>147</v>
      </c>
      <c r="I717" s="9">
        <v>246</v>
      </c>
      <c r="J717" s="14">
        <v>1.6734693877551021</v>
      </c>
      <c r="K717" s="5">
        <v>0.54666666666666663</v>
      </c>
      <c r="L717" s="21">
        <v>101.27440532289627</v>
      </c>
      <c r="M717" s="9">
        <v>43</v>
      </c>
      <c r="N717" s="9">
        <v>53</v>
      </c>
      <c r="O717" s="9">
        <v>21</v>
      </c>
      <c r="P717" s="9">
        <v>66</v>
      </c>
      <c r="Q717" s="20">
        <v>36.209968315068487</v>
      </c>
      <c r="R717" s="20">
        <v>46.456011052837574</v>
      </c>
      <c r="S717" s="20">
        <v>17.768192036861766</v>
      </c>
      <c r="T717" s="6">
        <v>14887.337582465752</v>
      </c>
      <c r="U717" s="6">
        <v>1630.4756113972599</v>
      </c>
      <c r="V717" s="6">
        <v>2561.0063236155615</v>
      </c>
      <c r="W717" s="6">
        <v>2535.5862633205479</v>
      </c>
      <c r="X717" s="6">
        <v>1333.1965977626301</v>
      </c>
      <c r="Y717" s="6">
        <v>10088.024009164272</v>
      </c>
      <c r="Z717" s="6">
        <v>3476.156958246575</v>
      </c>
      <c r="AA717" s="6">
        <v>975.576232109589</v>
      </c>
      <c r="AB717" s="6">
        <v>1172.7006744328767</v>
      </c>
      <c r="AC717" s="6">
        <v>1594.1776308977148</v>
      </c>
      <c r="AD717" s="6">
        <v>941.58801206233841</v>
      </c>
      <c r="AE717" s="6">
        <v>488.59495220265552</v>
      </c>
      <c r="AF717" s="6">
        <v>2600.0732696263321</v>
      </c>
      <c r="AG717" s="6">
        <v>419.78410520547942</v>
      </c>
      <c r="AH717" s="6">
        <v>1579.4819043945204</v>
      </c>
      <c r="AI717" s="6">
        <v>2817.3881529863011</v>
      </c>
      <c r="AJ717" s="6">
        <v>1182.3001659616436</v>
      </c>
      <c r="AK717" s="6">
        <v>1706.0744174216406</v>
      </c>
      <c r="AL717" s="6">
        <v>987.87582769670666</v>
      </c>
      <c r="AM717" s="6">
        <v>484.38910148520688</v>
      </c>
      <c r="AN717" s="6">
        <v>2820.6149819443908</v>
      </c>
      <c r="AO717" s="6">
        <v>28141.201387199995</v>
      </c>
      <c r="AP717" s="6">
        <v>12632.489126465003</v>
      </c>
      <c r="AQ717" s="6">
        <v>15508.712260734994</v>
      </c>
      <c r="AR717" s="6">
        <v>2636.3712213756116</v>
      </c>
      <c r="AS717" s="6">
        <v>1893.6520641201867</v>
      </c>
      <c r="AT717" s="6">
        <v>1817.9843369458908</v>
      </c>
      <c r="AU717" s="6">
        <v>1911.5853666700964</v>
      </c>
      <c r="AV717" s="6">
        <v>8259.5929891117867</v>
      </c>
      <c r="AW717" s="6">
        <v>7249.1192716232053</v>
      </c>
      <c r="AX717" s="27">
        <v>3.9246172273972602</v>
      </c>
      <c r="AY717" s="27">
        <v>4.1711001369863014</v>
      </c>
      <c r="AZ717">
        <v>330</v>
      </c>
      <c r="BA717" s="9">
        <v>13</v>
      </c>
      <c r="BB717" s="4">
        <v>147</v>
      </c>
      <c r="BC717" s="9">
        <v>13</v>
      </c>
      <c r="BD717" s="9">
        <v>9</v>
      </c>
      <c r="BE717" s="4">
        <v>183</v>
      </c>
      <c r="BF717" s="9">
        <v>14</v>
      </c>
      <c r="BG717" s="9">
        <v>26</v>
      </c>
      <c r="BH717" s="24">
        <v>962.28137458076355</v>
      </c>
      <c r="BI717" s="24">
        <v>661.06242517217675</v>
      </c>
      <c r="BJ717" s="9">
        <v>21</v>
      </c>
      <c r="BK717" s="30">
        <v>34.062270794520551</v>
      </c>
      <c r="BL717" s="15">
        <v>4.129692856986301</v>
      </c>
      <c r="BM717" s="15">
        <v>6574.1470801800824</v>
      </c>
      <c r="BN717" s="36">
        <v>108</v>
      </c>
      <c r="BO717" s="9">
        <v>1</v>
      </c>
      <c r="BP717" s="20">
        <v>2.3590455266039121</v>
      </c>
      <c r="BQ717" s="20">
        <v>143.59918759939808</v>
      </c>
    </row>
    <row r="718" spans="1:69" x14ac:dyDescent="0.25">
      <c r="A718" s="43">
        <v>40466</v>
      </c>
      <c r="B718" s="17">
        <v>2010</v>
      </c>
      <c r="C718" s="4">
        <v>10</v>
      </c>
      <c r="D718" s="4">
        <v>6</v>
      </c>
      <c r="E718" s="5">
        <v>0.63</v>
      </c>
      <c r="F718" s="5">
        <v>1</v>
      </c>
      <c r="G718" s="10">
        <v>0.20547945205479426</v>
      </c>
      <c r="H718" s="17">
        <v>159</v>
      </c>
      <c r="I718" s="9">
        <v>250</v>
      </c>
      <c r="J718" s="14">
        <v>1.5723270440251573</v>
      </c>
      <c r="K718" s="5">
        <v>0.55555555555555558</v>
      </c>
      <c r="L718" s="21">
        <v>94.532371155337287</v>
      </c>
      <c r="M718" s="9">
        <v>45</v>
      </c>
      <c r="N718" s="9">
        <v>56</v>
      </c>
      <c r="O718" s="9">
        <v>22</v>
      </c>
      <c r="P718" s="9">
        <v>67</v>
      </c>
      <c r="Q718" s="20">
        <v>34.134707717347077</v>
      </c>
      <c r="R718" s="20">
        <v>46.198894146948938</v>
      </c>
      <c r="S718" s="20">
        <v>17.820198732365569</v>
      </c>
      <c r="T718" s="6">
        <v>15030.647013698628</v>
      </c>
      <c r="U718" s="6">
        <v>1606.8387328767124</v>
      </c>
      <c r="V718" s="6">
        <v>2799.0507708493146</v>
      </c>
      <c r="W718" s="6">
        <v>2478.3571331506846</v>
      </c>
      <c r="X718" s="6">
        <v>1320.5233025753425</v>
      </c>
      <c r="Y718" s="6">
        <v>10039.554539999999</v>
      </c>
      <c r="Z718" s="6">
        <v>3447.6054794520551</v>
      </c>
      <c r="AA718" s="6">
        <v>1016.3756712328767</v>
      </c>
      <c r="AB718" s="6">
        <v>1193.9533150684931</v>
      </c>
      <c r="AC718" s="6">
        <v>1732.9130107092428</v>
      </c>
      <c r="AD718" s="6">
        <v>941.55970028292722</v>
      </c>
      <c r="AE718" s="6">
        <v>506.84616028594331</v>
      </c>
      <c r="AF718" s="6">
        <v>2476.6155944753114</v>
      </c>
      <c r="AG718" s="6">
        <v>427.07065068493154</v>
      </c>
      <c r="AH718" s="6">
        <v>1645.28</v>
      </c>
      <c r="AI718" s="6">
        <v>2832.8089041095895</v>
      </c>
      <c r="AJ718" s="6">
        <v>1206.2334246575344</v>
      </c>
      <c r="AK718" s="6">
        <v>1661.9412203133127</v>
      </c>
      <c r="AL718" s="6">
        <v>982.61018819817036</v>
      </c>
      <c r="AM718" s="6">
        <v>528.39869328686837</v>
      </c>
      <c r="AN718" s="6">
        <v>2938.4428776537052</v>
      </c>
      <c r="AO718" s="6">
        <v>28406.81319178082</v>
      </c>
      <c r="AP718" s="6">
        <v>12952.200179651805</v>
      </c>
      <c r="AQ718" s="6">
        <v>15454.613012129015</v>
      </c>
      <c r="AR718" s="6">
        <v>2668.7404093165355</v>
      </c>
      <c r="AS718" s="6">
        <v>1974.3091290423577</v>
      </c>
      <c r="AT718" s="6">
        <v>1854.2870339769654</v>
      </c>
      <c r="AU718" s="6">
        <v>1968.1968194278606</v>
      </c>
      <c r="AV718" s="6">
        <v>8465.5333917637181</v>
      </c>
      <c r="AW718" s="6">
        <v>6989.0796203652972</v>
      </c>
      <c r="AX718" s="27">
        <v>3.8730739726027399</v>
      </c>
      <c r="AY718" s="27">
        <v>4.2270030821917812</v>
      </c>
      <c r="AZ718">
        <v>349</v>
      </c>
      <c r="BA718" s="9">
        <v>13</v>
      </c>
      <c r="BB718" s="4">
        <v>159</v>
      </c>
      <c r="BC718" s="9">
        <v>14</v>
      </c>
      <c r="BD718" s="9">
        <v>9</v>
      </c>
      <c r="BE718" s="4">
        <v>190</v>
      </c>
      <c r="BF718" s="9">
        <v>13</v>
      </c>
      <c r="BG718" s="9">
        <v>27</v>
      </c>
      <c r="BH718" s="24">
        <v>954.41772170586705</v>
      </c>
      <c r="BI718" s="24">
        <v>669.75134132170808</v>
      </c>
      <c r="BJ718" s="9">
        <v>24</v>
      </c>
      <c r="BK718" s="30">
        <v>33.754103082191783</v>
      </c>
      <c r="BL718" s="15">
        <v>4.4269890136986296</v>
      </c>
      <c r="BM718" s="15">
        <v>6537.5193490850106</v>
      </c>
      <c r="BN718" s="36">
        <v>108</v>
      </c>
      <c r="BO718" s="9">
        <v>0</v>
      </c>
      <c r="BP718" s="20">
        <v>2.3639873454893925</v>
      </c>
      <c r="BQ718" s="20">
        <v>143.09826863082421</v>
      </c>
    </row>
    <row r="719" spans="1:69" x14ac:dyDescent="0.25">
      <c r="A719" s="43">
        <v>40465</v>
      </c>
      <c r="B719" s="17">
        <v>2010</v>
      </c>
      <c r="C719" s="4">
        <v>10</v>
      </c>
      <c r="D719" s="4">
        <v>5</v>
      </c>
      <c r="E719" s="5">
        <v>0.63</v>
      </c>
      <c r="F719" s="5">
        <v>0.82</v>
      </c>
      <c r="G719" s="10">
        <v>0.20273972602739701</v>
      </c>
      <c r="H719" s="17">
        <v>130</v>
      </c>
      <c r="I719" s="9">
        <v>219</v>
      </c>
      <c r="J719" s="14">
        <v>1.6846153846153846</v>
      </c>
      <c r="K719" s="5">
        <v>0.48666666666666669</v>
      </c>
      <c r="L719" s="21">
        <v>99.022856529736558</v>
      </c>
      <c r="M719" s="9">
        <v>39</v>
      </c>
      <c r="N719" s="9">
        <v>45</v>
      </c>
      <c r="O719" s="9">
        <v>20</v>
      </c>
      <c r="P719" s="9">
        <v>60</v>
      </c>
      <c r="Q719" s="20">
        <v>38.304635999999995</v>
      </c>
      <c r="R719" s="20">
        <v>44.558116199999994</v>
      </c>
      <c r="S719" s="20">
        <v>16.230678803999997</v>
      </c>
      <c r="T719" s="6">
        <v>12872.971348865753</v>
      </c>
      <c r="U719" s="6">
        <v>1298.434243956164</v>
      </c>
      <c r="V719" s="6">
        <v>2168.3991743305642</v>
      </c>
      <c r="W719" s="6">
        <v>2545.8249047671229</v>
      </c>
      <c r="X719" s="6">
        <v>1120.7304503218847</v>
      </c>
      <c r="Y719" s="6">
        <v>8336.4510634023463</v>
      </c>
      <c r="Z719" s="6">
        <v>3217.5894239999998</v>
      </c>
      <c r="AA719" s="6">
        <v>891.1623239999999</v>
      </c>
      <c r="AB719" s="6">
        <v>973.84072823999986</v>
      </c>
      <c r="AC719" s="6">
        <v>1357.061681217046</v>
      </c>
      <c r="AD719" s="6">
        <v>952.9669924124654</v>
      </c>
      <c r="AE719" s="6">
        <v>409.08416789956885</v>
      </c>
      <c r="AF719" s="6">
        <v>2363.4796347109186</v>
      </c>
      <c r="AG719" s="6">
        <v>389.466792</v>
      </c>
      <c r="AH719" s="6">
        <v>1465.1196671999996</v>
      </c>
      <c r="AI719" s="6">
        <v>2466.9894480000003</v>
      </c>
      <c r="AJ719" s="6">
        <v>1019.4552575999999</v>
      </c>
      <c r="AK719" s="6">
        <v>1390.9410375368109</v>
      </c>
      <c r="AL719" s="6">
        <v>972.34543169274093</v>
      </c>
      <c r="AM719" s="6">
        <v>416.8581517340495</v>
      </c>
      <c r="AN719" s="6">
        <v>2560.8865438363987</v>
      </c>
      <c r="AO719" s="6">
        <v>24595.029233861915</v>
      </c>
      <c r="AP719" s="6">
        <v>11334.211991912252</v>
      </c>
      <c r="AQ719" s="6">
        <v>13260.817241949664</v>
      </c>
      <c r="AR719" s="6">
        <v>2604.704794274784</v>
      </c>
      <c r="AS719" s="6">
        <v>1738.1118982453013</v>
      </c>
      <c r="AT719" s="6">
        <v>1695.4670665464139</v>
      </c>
      <c r="AU719" s="6">
        <v>1795.9642036240689</v>
      </c>
      <c r="AV719" s="6">
        <v>7834.2479626905679</v>
      </c>
      <c r="AW719" s="6">
        <v>5426.5692792590944</v>
      </c>
      <c r="AX719" s="27">
        <v>3.8883794958904105</v>
      </c>
      <c r="AY719" s="27">
        <v>4.1359573561643836</v>
      </c>
      <c r="AZ719">
        <v>294</v>
      </c>
      <c r="BA719" s="9">
        <v>11</v>
      </c>
      <c r="BB719" s="4">
        <v>130</v>
      </c>
      <c r="BC719" s="9">
        <v>12</v>
      </c>
      <c r="BD719" s="9">
        <v>8</v>
      </c>
      <c r="BE719" s="4">
        <v>164</v>
      </c>
      <c r="BF719" s="9">
        <v>12</v>
      </c>
      <c r="BG719" s="9">
        <v>19</v>
      </c>
      <c r="BH719" s="24">
        <v>897.68531221839555</v>
      </c>
      <c r="BI719" s="24">
        <v>513.97864687439937</v>
      </c>
      <c r="BJ719" s="9">
        <v>16</v>
      </c>
      <c r="BK719" s="30">
        <v>35.631638383561643</v>
      </c>
      <c r="BL719" s="15">
        <v>4.2932195243835611</v>
      </c>
      <c r="BM719" s="15">
        <v>6554.9011642921578</v>
      </c>
      <c r="BN719" s="36">
        <v>108</v>
      </c>
      <c r="BO719" s="9">
        <v>0</v>
      </c>
      <c r="BP719" s="20">
        <v>2.0230384729807982</v>
      </c>
      <c r="BQ719" s="20">
        <v>122.78534483286727</v>
      </c>
    </row>
    <row r="720" spans="1:69" x14ac:dyDescent="0.25">
      <c r="A720" s="43">
        <v>40464</v>
      </c>
      <c r="B720" s="17">
        <v>2010</v>
      </c>
      <c r="C720" s="4">
        <v>10</v>
      </c>
      <c r="D720" s="4">
        <v>4</v>
      </c>
      <c r="E720" s="5">
        <v>0.63</v>
      </c>
      <c r="F720" s="5">
        <v>0.76</v>
      </c>
      <c r="G720" s="10">
        <v>0.19999999999999976</v>
      </c>
      <c r="H720" s="17">
        <v>115</v>
      </c>
      <c r="I720" s="9">
        <v>189</v>
      </c>
      <c r="J720" s="14">
        <v>1.6434782608695653</v>
      </c>
      <c r="K720" s="5">
        <v>0.42</v>
      </c>
      <c r="L720" s="21">
        <v>103.1366176278261</v>
      </c>
      <c r="M720" s="9">
        <v>32</v>
      </c>
      <c r="N720" s="9">
        <v>42</v>
      </c>
      <c r="O720" s="9">
        <v>17</v>
      </c>
      <c r="P720" s="9">
        <v>50</v>
      </c>
      <c r="Q720" s="20">
        <v>35.538211459459461</v>
      </c>
      <c r="R720" s="20">
        <v>47.369576075294106</v>
      </c>
      <c r="S720" s="20">
        <v>17.6114246112</v>
      </c>
      <c r="T720" s="6">
        <v>11860.711027200001</v>
      </c>
      <c r="U720" s="6">
        <v>1225.8955799999999</v>
      </c>
      <c r="V720" s="6">
        <v>2139.7995182592003</v>
      </c>
      <c r="W720" s="6">
        <v>2652.2541503999996</v>
      </c>
      <c r="X720" s="6">
        <v>1040.8136933376002</v>
      </c>
      <c r="Y720" s="6">
        <v>7253.7392452032009</v>
      </c>
      <c r="Z720" s="6">
        <v>2629.827648</v>
      </c>
      <c r="AA720" s="6">
        <v>805.28279327999985</v>
      </c>
      <c r="AB720" s="6">
        <v>880.57123056</v>
      </c>
      <c r="AC720" s="6">
        <v>1214.9118529275434</v>
      </c>
      <c r="AD720" s="6">
        <v>999.63231526678726</v>
      </c>
      <c r="AE720" s="6">
        <v>371.20510848578709</v>
      </c>
      <c r="AF720" s="6">
        <v>1729.9323951598817</v>
      </c>
      <c r="AG720" s="6">
        <v>353.77942320000005</v>
      </c>
      <c r="AH720" s="6">
        <v>1214.4238848000002</v>
      </c>
      <c r="AI720" s="6">
        <v>1983.166416</v>
      </c>
      <c r="AJ720" s="6">
        <v>888.85278719999997</v>
      </c>
      <c r="AK720" s="6">
        <v>1285.2433562342999</v>
      </c>
      <c r="AL720" s="6">
        <v>1022.0913585108832</v>
      </c>
      <c r="AM720" s="6">
        <v>408.63255733445226</v>
      </c>
      <c r="AN720" s="6">
        <v>1724.2552391203642</v>
      </c>
      <c r="AO720" s="6">
        <v>21842.510790240001</v>
      </c>
      <c r="AP720" s="6">
        <v>11134.583910756553</v>
      </c>
      <c r="AQ720" s="6">
        <v>10707.926879483446</v>
      </c>
      <c r="AR720" s="6">
        <v>2577.5021920425806</v>
      </c>
      <c r="AS720" s="6">
        <v>1675.4083154082423</v>
      </c>
      <c r="AT720" s="6">
        <v>1672.1932095819564</v>
      </c>
      <c r="AU720" s="6">
        <v>1767.0483598941705</v>
      </c>
      <c r="AV720" s="6">
        <v>7692.15207692695</v>
      </c>
      <c r="AW720" s="6">
        <v>3015.7748025564979</v>
      </c>
      <c r="AX720" s="27">
        <v>4.0609295999999997</v>
      </c>
      <c r="AY720" s="27">
        <v>4.3820009999999998</v>
      </c>
      <c r="AZ720">
        <v>256</v>
      </c>
      <c r="BA720" s="9">
        <v>10</v>
      </c>
      <c r="BB720" s="4">
        <v>115</v>
      </c>
      <c r="BC720" s="9">
        <v>11</v>
      </c>
      <c r="BD720" s="9">
        <v>7</v>
      </c>
      <c r="BE720" s="4">
        <v>141</v>
      </c>
      <c r="BF720" s="9">
        <v>10</v>
      </c>
      <c r="BG720" s="9">
        <v>17</v>
      </c>
      <c r="BH720" s="24">
        <v>912.9705436168905</v>
      </c>
      <c r="BI720" s="24">
        <v>495.14347851321406</v>
      </c>
      <c r="BJ720" s="9">
        <v>15</v>
      </c>
      <c r="BK720" s="30">
        <v>35.878766000000006</v>
      </c>
      <c r="BL720" s="15">
        <v>4.3060096799999998</v>
      </c>
      <c r="BM720" s="15">
        <v>6735.979577811735</v>
      </c>
      <c r="BN720" s="36">
        <v>108</v>
      </c>
      <c r="BO720" s="9">
        <v>0</v>
      </c>
      <c r="BP720" s="20">
        <v>1.5896614227803296</v>
      </c>
      <c r="BQ720" s="20">
        <v>99.147471106328211</v>
      </c>
    </row>
    <row r="721" spans="1:69" x14ac:dyDescent="0.25">
      <c r="A721" s="43">
        <v>40463</v>
      </c>
      <c r="B721" s="17">
        <v>2010</v>
      </c>
      <c r="C721" s="4">
        <v>10</v>
      </c>
      <c r="D721" s="4">
        <v>3</v>
      </c>
      <c r="E721" s="5">
        <v>0.63</v>
      </c>
      <c r="F721" s="5">
        <v>0.6</v>
      </c>
      <c r="G721" s="10">
        <v>0.19726027397260251</v>
      </c>
      <c r="H721" s="17">
        <v>91</v>
      </c>
      <c r="I721" s="9">
        <v>152</v>
      </c>
      <c r="J721" s="14">
        <v>1.6703296703296704</v>
      </c>
      <c r="K721" s="5">
        <v>0.33777777777777779</v>
      </c>
      <c r="L721" s="21">
        <v>96.170694676501554</v>
      </c>
      <c r="M721" s="9">
        <v>27</v>
      </c>
      <c r="N721" s="9">
        <v>32</v>
      </c>
      <c r="O721" s="9">
        <v>14</v>
      </c>
      <c r="P721" s="9">
        <v>42</v>
      </c>
      <c r="Q721" s="20">
        <v>35.625338620849782</v>
      </c>
      <c r="R721" s="20">
        <v>46.526421450645792</v>
      </c>
      <c r="S721" s="20">
        <v>16.759242069041097</v>
      </c>
      <c r="T721" s="6">
        <v>8751.5332155616416</v>
      </c>
      <c r="U721" s="6">
        <v>961.72607539726027</v>
      </c>
      <c r="V721" s="6">
        <v>1614.4327311149589</v>
      </c>
      <c r="W721" s="6">
        <v>2467.7430706849309</v>
      </c>
      <c r="X721" s="6">
        <v>826.60420883638369</v>
      </c>
      <c r="Y721" s="6">
        <v>4804.4792803226283</v>
      </c>
      <c r="Z721" s="6">
        <v>2101.8949786301373</v>
      </c>
      <c r="AA721" s="6">
        <v>651.3699003090411</v>
      </c>
      <c r="AB721" s="6">
        <v>703.888166899726</v>
      </c>
      <c r="AC721" s="6">
        <v>948.21626540702619</v>
      </c>
      <c r="AD721" s="6">
        <v>930.99275845239413</v>
      </c>
      <c r="AE721" s="6">
        <v>285.88604258495582</v>
      </c>
      <c r="AF721" s="6">
        <v>1292.057979394528</v>
      </c>
      <c r="AG721" s="6">
        <v>260.49952227945209</v>
      </c>
      <c r="AH721" s="6">
        <v>1006.934992306849</v>
      </c>
      <c r="AI721" s="6">
        <v>1697.0770682739726</v>
      </c>
      <c r="AJ721" s="6">
        <v>727.26791855342469</v>
      </c>
      <c r="AK721" s="6">
        <v>1018.7806976793753</v>
      </c>
      <c r="AL721" s="6">
        <v>1009.8216353924835</v>
      </c>
      <c r="AM721" s="6">
        <v>297.01252250245466</v>
      </c>
      <c r="AN721" s="6">
        <v>1366.164645839385</v>
      </c>
      <c r="AO721" s="6">
        <v>16862.191838211504</v>
      </c>
      <c r="AP721" s="6">
        <v>9399.4899326549639</v>
      </c>
      <c r="AQ721" s="6">
        <v>7462.7019055565415</v>
      </c>
      <c r="AR721" s="6">
        <v>2524.227551649512</v>
      </c>
      <c r="AS721" s="6">
        <v>1492.9983487415873</v>
      </c>
      <c r="AT721" s="6">
        <v>1570.8709165508576</v>
      </c>
      <c r="AU721" s="6">
        <v>1662.9911342197468</v>
      </c>
      <c r="AV721" s="6">
        <v>7251.087951161704</v>
      </c>
      <c r="AW721" s="6">
        <v>211.61395439483567</v>
      </c>
      <c r="AX721" s="27">
        <v>4.0880035068493159</v>
      </c>
      <c r="AY721" s="27">
        <v>4.5372657534246574</v>
      </c>
      <c r="AZ721">
        <v>206</v>
      </c>
      <c r="BA721" s="9">
        <v>8</v>
      </c>
      <c r="BB721" s="4">
        <v>91</v>
      </c>
      <c r="BC721" s="9">
        <v>9</v>
      </c>
      <c r="BD721" s="9">
        <v>6</v>
      </c>
      <c r="BE721" s="4">
        <v>115</v>
      </c>
      <c r="BF721" s="9">
        <v>8</v>
      </c>
      <c r="BG721" s="9">
        <v>15</v>
      </c>
      <c r="BH721" s="24">
        <v>809.13956219279237</v>
      </c>
      <c r="BI721" s="24">
        <v>433.01901328887527</v>
      </c>
      <c r="BJ721" s="9">
        <v>12</v>
      </c>
      <c r="BK721" s="30">
        <v>35.952435726027396</v>
      </c>
      <c r="BL721" s="15">
        <v>4.5170672043835616</v>
      </c>
      <c r="BM721" s="15">
        <v>6427.9395058494183</v>
      </c>
      <c r="BN721" s="36">
        <v>108</v>
      </c>
      <c r="BO721" s="9">
        <v>0</v>
      </c>
      <c r="BP721" s="20">
        <v>1.1609788640302994</v>
      </c>
      <c r="BQ721" s="20">
        <v>69.099091718116128</v>
      </c>
    </row>
    <row r="722" spans="1:69" x14ac:dyDescent="0.25">
      <c r="A722" s="43">
        <v>40462</v>
      </c>
      <c r="B722" s="17">
        <v>2010</v>
      </c>
      <c r="C722" s="4">
        <v>10</v>
      </c>
      <c r="D722" s="4">
        <v>2</v>
      </c>
      <c r="E722" s="5">
        <v>0.63</v>
      </c>
      <c r="F722" s="5">
        <v>0.6</v>
      </c>
      <c r="G722" s="10">
        <v>0.19452054794520526</v>
      </c>
      <c r="H722" s="17">
        <v>91</v>
      </c>
      <c r="I722" s="9">
        <v>156</v>
      </c>
      <c r="J722" s="14">
        <v>1.7142857142857142</v>
      </c>
      <c r="K722" s="5">
        <v>0.34666666666666668</v>
      </c>
      <c r="L722" s="21">
        <v>103.7836663435195</v>
      </c>
      <c r="M722" s="9">
        <v>29</v>
      </c>
      <c r="N722" s="9">
        <v>34</v>
      </c>
      <c r="O722" s="9">
        <v>14</v>
      </c>
      <c r="P722" s="9">
        <v>43</v>
      </c>
      <c r="Q722" s="20">
        <v>33.748564164383552</v>
      </c>
      <c r="R722" s="20">
        <v>47.048253429980427</v>
      </c>
      <c r="S722" s="20">
        <v>16.110393593883398</v>
      </c>
      <c r="T722" s="6">
        <v>9444.3136372602748</v>
      </c>
      <c r="U722" s="6">
        <v>977.473358630137</v>
      </c>
      <c r="V722" s="6">
        <v>1689.4267546546848</v>
      </c>
      <c r="W722" s="6">
        <v>2553.3878849753423</v>
      </c>
      <c r="X722" s="6">
        <v>791.56834963989036</v>
      </c>
      <c r="Y722" s="6">
        <v>5387.4040066204943</v>
      </c>
      <c r="Z722" s="6">
        <v>2126.1595423561639</v>
      </c>
      <c r="AA722" s="6">
        <v>658.67554801972597</v>
      </c>
      <c r="AB722" s="6">
        <v>692.74692453698617</v>
      </c>
      <c r="AC722" s="6">
        <v>1020.9597704295948</v>
      </c>
      <c r="AD722" s="6">
        <v>923.34171368133434</v>
      </c>
      <c r="AE722" s="6">
        <v>284.99516685725189</v>
      </c>
      <c r="AF722" s="6">
        <v>1248.2853639446953</v>
      </c>
      <c r="AG722" s="6">
        <v>278.01175601095895</v>
      </c>
      <c r="AH722" s="6">
        <v>985.14598014246576</v>
      </c>
      <c r="AI722" s="6">
        <v>1666.0384954520548</v>
      </c>
      <c r="AJ722" s="6">
        <v>767.45492620273967</v>
      </c>
      <c r="AK722" s="6">
        <v>1000.233204360738</v>
      </c>
      <c r="AL722" s="6">
        <v>1014.5507720310964</v>
      </c>
      <c r="AM722" s="6">
        <v>314.29117805373755</v>
      </c>
      <c r="AN722" s="6">
        <v>1367.576003362647</v>
      </c>
      <c r="AO722" s="6">
        <v>17596.020168611507</v>
      </c>
      <c r="AP722" s="6">
        <v>9592.7547946836712</v>
      </c>
      <c r="AQ722" s="6">
        <v>8003.2653739278358</v>
      </c>
      <c r="AR722" s="6">
        <v>2504.8903112443136</v>
      </c>
      <c r="AS722" s="6">
        <v>1491.4165164299675</v>
      </c>
      <c r="AT722" s="6">
        <v>1567.057969297384</v>
      </c>
      <c r="AU722" s="6">
        <v>1663.8348309365967</v>
      </c>
      <c r="AV722" s="6">
        <v>7227.1996279082614</v>
      </c>
      <c r="AW722" s="6">
        <v>776.06574601957436</v>
      </c>
      <c r="AX722" s="27">
        <v>4.024673490410958</v>
      </c>
      <c r="AY722" s="27">
        <v>4.4548591986301354</v>
      </c>
      <c r="AZ722">
        <v>211</v>
      </c>
      <c r="BA722" s="9">
        <v>8</v>
      </c>
      <c r="BB722" s="4">
        <v>91</v>
      </c>
      <c r="BC722" s="9">
        <v>8</v>
      </c>
      <c r="BD722" s="9">
        <v>6</v>
      </c>
      <c r="BE722" s="4">
        <v>120</v>
      </c>
      <c r="BF722" s="9">
        <v>8</v>
      </c>
      <c r="BG722" s="9">
        <v>14</v>
      </c>
      <c r="BH722" s="24">
        <v>774.52045988767975</v>
      </c>
      <c r="BI722" s="24">
        <v>408.70438601083322</v>
      </c>
      <c r="BJ722" s="9">
        <v>14</v>
      </c>
      <c r="BK722" s="30">
        <v>35.574927739726029</v>
      </c>
      <c r="BL722" s="15">
        <v>4.4091681172602737</v>
      </c>
      <c r="BM722" s="15">
        <v>6495.1926196832237</v>
      </c>
      <c r="BN722" s="36">
        <v>108</v>
      </c>
      <c r="BO722" s="9">
        <v>0</v>
      </c>
      <c r="BP722" s="20">
        <v>1.2321829147413588</v>
      </c>
      <c r="BQ722" s="20">
        <v>74.104309017850326</v>
      </c>
    </row>
    <row r="723" spans="1:69" x14ac:dyDescent="0.25">
      <c r="A723" s="43">
        <v>40461</v>
      </c>
      <c r="B723" s="17">
        <v>2010</v>
      </c>
      <c r="C723" s="4">
        <v>10</v>
      </c>
      <c r="D723" s="4">
        <v>1</v>
      </c>
      <c r="E723" s="5">
        <v>0.63</v>
      </c>
      <c r="F723" s="5">
        <v>0.64</v>
      </c>
      <c r="G723" s="10">
        <v>0.19178082191780801</v>
      </c>
      <c r="H723" s="17">
        <v>97</v>
      </c>
      <c r="I723" s="9">
        <v>161</v>
      </c>
      <c r="J723" s="14">
        <v>1.6597938144329898</v>
      </c>
      <c r="K723" s="5">
        <v>0.35777777777777775</v>
      </c>
      <c r="L723" s="21">
        <v>97.224412606129079</v>
      </c>
      <c r="M723" s="9">
        <v>28</v>
      </c>
      <c r="N723" s="9">
        <v>35</v>
      </c>
      <c r="O723" s="9">
        <v>14</v>
      </c>
      <c r="P723" s="9">
        <v>44</v>
      </c>
      <c r="Q723" s="20">
        <v>37.67458812785388</v>
      </c>
      <c r="R723" s="20">
        <v>49.366508991780812</v>
      </c>
      <c r="S723" s="20">
        <v>17.245624652428393</v>
      </c>
      <c r="T723" s="6">
        <v>9430.7680227945202</v>
      </c>
      <c r="U723" s="6">
        <v>1021.3293501369862</v>
      </c>
      <c r="V723" s="6">
        <v>1678.7296945025755</v>
      </c>
      <c r="W723" s="6">
        <v>2672.7946283835613</v>
      </c>
      <c r="X723" s="6">
        <v>831.31447077172606</v>
      </c>
      <c r="Y723" s="6">
        <v>5269.2585792736445</v>
      </c>
      <c r="Z723" s="6">
        <v>2373.4990520547944</v>
      </c>
      <c r="AA723" s="6">
        <v>691.13112588493141</v>
      </c>
      <c r="AB723" s="6">
        <v>758.80748470684932</v>
      </c>
      <c r="AC723" s="6">
        <v>1042.3097650824488</v>
      </c>
      <c r="AD723" s="6">
        <v>952.85236982375591</v>
      </c>
      <c r="AE723" s="6">
        <v>303.36352943803132</v>
      </c>
      <c r="AF723" s="6">
        <v>1524.911998302339</v>
      </c>
      <c r="AG723" s="6">
        <v>275.64974087671231</v>
      </c>
      <c r="AH723" s="6">
        <v>1068.4545069589039</v>
      </c>
      <c r="AI723" s="6">
        <v>1753.1036810958901</v>
      </c>
      <c r="AJ723" s="6">
        <v>817.66474520547945</v>
      </c>
      <c r="AK723" s="6">
        <v>1053.7242858974239</v>
      </c>
      <c r="AL723" s="6">
        <v>1048.2566999549692</v>
      </c>
      <c r="AM723" s="6">
        <v>326.03927475845683</v>
      </c>
      <c r="AN723" s="6">
        <v>1486.8524135261355</v>
      </c>
      <c r="AO723" s="6">
        <v>18190.407709715066</v>
      </c>
      <c r="AP723" s="6">
        <v>9909.3847186129478</v>
      </c>
      <c r="AQ723" s="6">
        <v>8281.0229911021197</v>
      </c>
      <c r="AR723" s="6">
        <v>2520.6036170479356</v>
      </c>
      <c r="AS723" s="6">
        <v>1521.4620913230297</v>
      </c>
      <c r="AT723" s="6">
        <v>1607.726375210091</v>
      </c>
      <c r="AU723" s="6">
        <v>1692.2825536892353</v>
      </c>
      <c r="AV723" s="6">
        <v>7342.0746372702915</v>
      </c>
      <c r="AW723" s="6">
        <v>938.94835383182635</v>
      </c>
      <c r="AX723" s="27">
        <v>3.7609313424657533</v>
      </c>
      <c r="AY723" s="27">
        <v>4.1564330136986296</v>
      </c>
      <c r="AZ723">
        <v>218</v>
      </c>
      <c r="BA723" s="9">
        <v>9</v>
      </c>
      <c r="BB723" s="4">
        <v>97</v>
      </c>
      <c r="BC723" s="9">
        <v>10</v>
      </c>
      <c r="BD723" s="9">
        <v>5</v>
      </c>
      <c r="BE723" s="4">
        <v>121</v>
      </c>
      <c r="BF723" s="9">
        <v>9</v>
      </c>
      <c r="BG723" s="9">
        <v>15</v>
      </c>
      <c r="BH723" s="24">
        <v>801.46991654503017</v>
      </c>
      <c r="BI723" s="24">
        <v>455.90591689472456</v>
      </c>
      <c r="BJ723" s="9">
        <v>14</v>
      </c>
      <c r="BK723" s="30">
        <v>35.717999589041099</v>
      </c>
      <c r="BL723" s="15">
        <v>4.3960938082191774</v>
      </c>
      <c r="BM723" s="15">
        <v>6690.386591800635</v>
      </c>
      <c r="BN723" s="36">
        <v>108</v>
      </c>
      <c r="BO723" s="9">
        <v>0</v>
      </c>
      <c r="BP723" s="20">
        <v>1.2377495496674109</v>
      </c>
      <c r="BQ723" s="20">
        <v>76.676138806501115</v>
      </c>
    </row>
    <row r="724" spans="1:69" x14ac:dyDescent="0.25">
      <c r="A724" s="43">
        <v>40460</v>
      </c>
      <c r="B724" s="17">
        <v>2010</v>
      </c>
      <c r="C724" s="4">
        <v>10</v>
      </c>
      <c r="D724" s="4">
        <v>7</v>
      </c>
      <c r="E724" s="5">
        <v>0.63</v>
      </c>
      <c r="F724" s="5">
        <v>0.95</v>
      </c>
      <c r="G724" s="10">
        <v>0.18904109589041077</v>
      </c>
      <c r="H724" s="17">
        <v>155</v>
      </c>
      <c r="I724" s="9">
        <v>231</v>
      </c>
      <c r="J724" s="14">
        <v>1.4903225806451612</v>
      </c>
      <c r="K724" s="5">
        <v>0.51333333333333331</v>
      </c>
      <c r="L724" s="21">
        <v>92.357757643482103</v>
      </c>
      <c r="M724" s="9">
        <v>41</v>
      </c>
      <c r="N724" s="9">
        <v>50</v>
      </c>
      <c r="O724" s="9">
        <v>19</v>
      </c>
      <c r="P724" s="9">
        <v>61</v>
      </c>
      <c r="Q724" s="20">
        <v>35.413311629083246</v>
      </c>
      <c r="R724" s="20">
        <v>52.793575477202594</v>
      </c>
      <c r="S724" s="20">
        <v>16.970327897489334</v>
      </c>
      <c r="T724" s="6">
        <v>14315.452434739726</v>
      </c>
      <c r="U724" s="6">
        <v>1602.2245093150684</v>
      </c>
      <c r="V724" s="6">
        <v>2664.7833728534792</v>
      </c>
      <c r="W724" s="6">
        <v>2467.5204427397257</v>
      </c>
      <c r="X724" s="6">
        <v>1311.457800612822</v>
      </c>
      <c r="Y724" s="6">
        <v>9473.9153278487684</v>
      </c>
      <c r="Z724" s="6">
        <v>3222.6113582465755</v>
      </c>
      <c r="AA724" s="6">
        <v>1003.0779340668493</v>
      </c>
      <c r="AB724" s="6">
        <v>1035.1900017468492</v>
      </c>
      <c r="AC724" s="6">
        <v>1616.6261769072009</v>
      </c>
      <c r="AD724" s="6">
        <v>936.62571103557673</v>
      </c>
      <c r="AE724" s="6">
        <v>481.09376010656393</v>
      </c>
      <c r="AF724" s="6">
        <v>2226.5336460109329</v>
      </c>
      <c r="AG724" s="6">
        <v>408.37374364931503</v>
      </c>
      <c r="AH724" s="6">
        <v>1449.6147419178083</v>
      </c>
      <c r="AI724" s="6">
        <v>2624.7234438082191</v>
      </c>
      <c r="AJ724" s="6">
        <v>1123.8874567890412</v>
      </c>
      <c r="AK724" s="6">
        <v>1642.4006398029778</v>
      </c>
      <c r="AL724" s="6">
        <v>957.06636179326574</v>
      </c>
      <c r="AM724" s="6">
        <v>495.20769386694087</v>
      </c>
      <c r="AN724" s="6">
        <v>2511.9246907011993</v>
      </c>
      <c r="AO724" s="6">
        <v>26785.155624279454</v>
      </c>
      <c r="AP724" s="6">
        <v>12572.781959718553</v>
      </c>
      <c r="AQ724" s="6">
        <v>14212.373664560899</v>
      </c>
      <c r="AR724" s="6">
        <v>2654.3090636363982</v>
      </c>
      <c r="AS724" s="6">
        <v>1869.992998612252</v>
      </c>
      <c r="AT724" s="6">
        <v>1805.7989238803052</v>
      </c>
      <c r="AU724" s="6">
        <v>1916.1762863898766</v>
      </c>
      <c r="AV724" s="6">
        <v>8246.2772725188315</v>
      </c>
      <c r="AW724" s="6">
        <v>5966.0963920420691</v>
      </c>
      <c r="AX724" s="27">
        <v>3.7723107945205481</v>
      </c>
      <c r="AY724" s="27">
        <v>4.1950325821917804</v>
      </c>
      <c r="AZ724">
        <v>326</v>
      </c>
      <c r="BA724" s="9">
        <v>13</v>
      </c>
      <c r="BB724" s="4">
        <v>155</v>
      </c>
      <c r="BC724" s="9">
        <v>14</v>
      </c>
      <c r="BD724" s="9">
        <v>10</v>
      </c>
      <c r="BE724" s="4">
        <v>171</v>
      </c>
      <c r="BF724" s="9">
        <v>11</v>
      </c>
      <c r="BG724" s="9">
        <v>24</v>
      </c>
      <c r="BH724" s="24">
        <v>997.74373412222349</v>
      </c>
      <c r="BI724" s="24">
        <v>621.06489872354939</v>
      </c>
      <c r="BJ724" s="9">
        <v>20</v>
      </c>
      <c r="BK724" s="30">
        <v>36.242974849315075</v>
      </c>
      <c r="BL724" s="15">
        <v>4.3528520657534244</v>
      </c>
      <c r="BM724" s="15">
        <v>6484.6597664776873</v>
      </c>
      <c r="BN724" s="36">
        <v>108</v>
      </c>
      <c r="BO724" s="9">
        <v>1</v>
      </c>
      <c r="BP724" s="20">
        <v>2.1916914959874174</v>
      </c>
      <c r="BQ724" s="20">
        <v>131.59605244963794</v>
      </c>
    </row>
    <row r="725" spans="1:69" x14ac:dyDescent="0.25">
      <c r="A725" s="43">
        <v>40459</v>
      </c>
      <c r="B725" s="17">
        <v>2010</v>
      </c>
      <c r="C725" s="4">
        <v>10</v>
      </c>
      <c r="D725" s="4">
        <v>6</v>
      </c>
      <c r="E725" s="5">
        <v>0.63</v>
      </c>
      <c r="F725" s="5">
        <v>1</v>
      </c>
      <c r="G725" s="10">
        <v>0.18630136986301352</v>
      </c>
      <c r="H725" s="17">
        <v>150</v>
      </c>
      <c r="I725" s="9">
        <v>241</v>
      </c>
      <c r="J725" s="14">
        <v>1.6066666666666667</v>
      </c>
      <c r="K725" s="5">
        <v>0.53555555555555556</v>
      </c>
      <c r="L725" s="21">
        <v>97.410203704109577</v>
      </c>
      <c r="M725" s="9">
        <v>43</v>
      </c>
      <c r="N725" s="9">
        <v>51</v>
      </c>
      <c r="O725" s="9">
        <v>21</v>
      </c>
      <c r="P725" s="9">
        <v>62</v>
      </c>
      <c r="Q725" s="20">
        <v>35.582520650539202</v>
      </c>
      <c r="R725" s="20">
        <v>49.5407783624266</v>
      </c>
      <c r="S725" s="20">
        <v>18.370176178064511</v>
      </c>
      <c r="T725" s="6">
        <v>14611.530555616437</v>
      </c>
      <c r="U725" s="6">
        <v>1654.9113402739724</v>
      </c>
      <c r="V725" s="6">
        <v>2620.4725021808222</v>
      </c>
      <c r="W725" s="6">
        <v>2477.8354807232872</v>
      </c>
      <c r="X725" s="6">
        <v>1301.7034311189041</v>
      </c>
      <c r="Y725" s="6">
        <v>9866.4304818673972</v>
      </c>
      <c r="Z725" s="6">
        <v>3344.7569411506847</v>
      </c>
      <c r="AA725" s="6">
        <v>1040.3563456109587</v>
      </c>
      <c r="AB725" s="6">
        <v>1138.9509230399997</v>
      </c>
      <c r="AC725" s="6">
        <v>1648.6394772521808</v>
      </c>
      <c r="AD725" s="6">
        <v>922.3056166564603</v>
      </c>
      <c r="AE725" s="6">
        <v>496.45659274334412</v>
      </c>
      <c r="AF725" s="6">
        <v>2456.6625231496582</v>
      </c>
      <c r="AG725" s="6">
        <v>414.80616802191781</v>
      </c>
      <c r="AH725" s="6">
        <v>1586.6940093369863</v>
      </c>
      <c r="AI725" s="6">
        <v>2730.3051370958901</v>
      </c>
      <c r="AJ725" s="6">
        <v>1209.7065173917806</v>
      </c>
      <c r="AK725" s="6">
        <v>1733.9837560091482</v>
      </c>
      <c r="AL725" s="6">
        <v>956.81154288409039</v>
      </c>
      <c r="AM725" s="6">
        <v>509.97281808397361</v>
      </c>
      <c r="AN725" s="6">
        <v>2740.7437148693625</v>
      </c>
      <c r="AO725" s="6">
        <v>27732.017937538625</v>
      </c>
      <c r="AP725" s="6">
        <v>12668.181217652211</v>
      </c>
      <c r="AQ725" s="6">
        <v>15063.836719886418</v>
      </c>
      <c r="AR725" s="6">
        <v>2662.2063168499621</v>
      </c>
      <c r="AS725" s="6">
        <v>1968.8113487671339</v>
      </c>
      <c r="AT725" s="6">
        <v>1842.0930162340235</v>
      </c>
      <c r="AU725" s="6">
        <v>1962.2866840662273</v>
      </c>
      <c r="AV725" s="6">
        <v>8435.3973659173462</v>
      </c>
      <c r="AW725" s="6">
        <v>6628.4393539690682</v>
      </c>
      <c r="AX725" s="27">
        <v>3.9919280219178082</v>
      </c>
      <c r="AY725" s="27">
        <v>4.2163467397260277</v>
      </c>
      <c r="AZ725">
        <v>327</v>
      </c>
      <c r="BA725" s="9">
        <v>13</v>
      </c>
      <c r="BB725" s="4">
        <v>150</v>
      </c>
      <c r="BC725" s="9">
        <v>13</v>
      </c>
      <c r="BD725" s="9">
        <v>9</v>
      </c>
      <c r="BE725" s="4">
        <v>177</v>
      </c>
      <c r="BF725" s="9">
        <v>12</v>
      </c>
      <c r="BG725" s="9">
        <v>23</v>
      </c>
      <c r="BH725" s="24">
        <v>938.6683407233752</v>
      </c>
      <c r="BI725" s="24">
        <v>606.54835611762417</v>
      </c>
      <c r="BJ725" s="9">
        <v>21</v>
      </c>
      <c r="BK725" s="30">
        <v>35.587606849315065</v>
      </c>
      <c r="BL725" s="15">
        <v>4.4604496109589027</v>
      </c>
      <c r="BM725" s="15">
        <v>6486.7176937438071</v>
      </c>
      <c r="BN725" s="36">
        <v>108</v>
      </c>
      <c r="BO725" s="9">
        <v>0</v>
      </c>
      <c r="BP725" s="20">
        <v>2.322258718675998</v>
      </c>
      <c r="BQ725" s="20">
        <v>139.47996962857795</v>
      </c>
    </row>
    <row r="726" spans="1:69" x14ac:dyDescent="0.25">
      <c r="A726" s="43">
        <v>40458</v>
      </c>
      <c r="B726" s="17">
        <v>2010</v>
      </c>
      <c r="C726" s="4">
        <v>10</v>
      </c>
      <c r="D726" s="4">
        <v>5</v>
      </c>
      <c r="E726" s="5">
        <v>0.63</v>
      </c>
      <c r="F726" s="5">
        <v>0.82</v>
      </c>
      <c r="G726" s="10">
        <v>0.18356164383561627</v>
      </c>
      <c r="H726" s="17">
        <v>130</v>
      </c>
      <c r="I726" s="9">
        <v>202</v>
      </c>
      <c r="J726" s="14">
        <v>1.5538461538461539</v>
      </c>
      <c r="K726" s="5">
        <v>0.44888888888888889</v>
      </c>
      <c r="L726" s="21">
        <v>98.390843843709177</v>
      </c>
      <c r="M726" s="9">
        <v>35</v>
      </c>
      <c r="N726" s="9">
        <v>42</v>
      </c>
      <c r="O726" s="9">
        <v>18</v>
      </c>
      <c r="P726" s="9">
        <v>55</v>
      </c>
      <c r="Q726" s="20">
        <v>35.221088278953921</v>
      </c>
      <c r="R726" s="20">
        <v>46.613926435068493</v>
      </c>
      <c r="S726" s="20">
        <v>16.641964211805728</v>
      </c>
      <c r="T726" s="6">
        <v>12790.809699682193</v>
      </c>
      <c r="U726" s="6">
        <v>1299.912639928767</v>
      </c>
      <c r="V726" s="6">
        <v>2289.1464106615235</v>
      </c>
      <c r="W726" s="6">
        <v>2677.7479545863011</v>
      </c>
      <c r="X726" s="6">
        <v>1072.9913303018957</v>
      </c>
      <c r="Y726" s="6">
        <v>8050.8366440612399</v>
      </c>
      <c r="Z726" s="6">
        <v>2712.0237974794518</v>
      </c>
      <c r="AA726" s="6">
        <v>839.05067583123287</v>
      </c>
      <c r="AB726" s="6">
        <v>915.30803164931501</v>
      </c>
      <c r="AC726" s="6">
        <v>1421.3633320944134</v>
      </c>
      <c r="AD726" s="6">
        <v>917.51404597558178</v>
      </c>
      <c r="AE726" s="6">
        <v>411.59946323169783</v>
      </c>
      <c r="AF726" s="6">
        <v>1715.9056636583068</v>
      </c>
      <c r="AG726" s="6">
        <v>362.93256986301373</v>
      </c>
      <c r="AH726" s="6">
        <v>1323.3178013808219</v>
      </c>
      <c r="AI726" s="6">
        <v>2283.9567869589041</v>
      </c>
      <c r="AJ726" s="6">
        <v>983.5562895780821</v>
      </c>
      <c r="AK726" s="6">
        <v>1421.8588917790862</v>
      </c>
      <c r="AL726" s="6">
        <v>958.55371087256628</v>
      </c>
      <c r="AM726" s="6">
        <v>411.44194020904297</v>
      </c>
      <c r="AN726" s="6">
        <v>2161.9089049201261</v>
      </c>
      <c r="AO726" s="6">
        <v>23510.868292351781</v>
      </c>
      <c r="AP726" s="6">
        <v>11582.217079712107</v>
      </c>
      <c r="AQ726" s="6">
        <v>11928.651212639674</v>
      </c>
      <c r="AR726" s="6">
        <v>2586.1399815136497</v>
      </c>
      <c r="AS726" s="6">
        <v>1717.6891826632277</v>
      </c>
      <c r="AT726" s="6">
        <v>1729.6129361980447</v>
      </c>
      <c r="AU726" s="6">
        <v>1843.3667296036181</v>
      </c>
      <c r="AV726" s="6">
        <v>7876.8088299785404</v>
      </c>
      <c r="AW726" s="6">
        <v>4051.8423826611333</v>
      </c>
      <c r="AX726" s="27">
        <v>3.7911333698630139</v>
      </c>
      <c r="AY726" s="27">
        <v>4.3802091369863012</v>
      </c>
      <c r="AZ726">
        <v>280</v>
      </c>
      <c r="BA726" s="9">
        <v>11</v>
      </c>
      <c r="BB726" s="4">
        <v>130</v>
      </c>
      <c r="BC726" s="9">
        <v>12</v>
      </c>
      <c r="BD726" s="9">
        <v>9</v>
      </c>
      <c r="BE726" s="4">
        <v>150</v>
      </c>
      <c r="BF726" s="9">
        <v>9</v>
      </c>
      <c r="BG726" s="9">
        <v>18</v>
      </c>
      <c r="BH726" s="24">
        <v>975.67384312726256</v>
      </c>
      <c r="BI726" s="24">
        <v>495.08583143430479</v>
      </c>
      <c r="BJ726" s="9">
        <v>18</v>
      </c>
      <c r="BK726" s="30">
        <v>33.682027534246572</v>
      </c>
      <c r="BL726" s="15">
        <v>4.1241644942465747</v>
      </c>
      <c r="BM726" s="15">
        <v>6622.7276966453692</v>
      </c>
      <c r="BN726" s="36">
        <v>108</v>
      </c>
      <c r="BO726" s="9">
        <v>0</v>
      </c>
      <c r="BP726" s="20">
        <v>1.8011689078930317</v>
      </c>
      <c r="BQ726" s="20">
        <v>110.45047419110809</v>
      </c>
    </row>
    <row r="727" spans="1:69" x14ac:dyDescent="0.25">
      <c r="A727" s="43">
        <v>40457</v>
      </c>
      <c r="B727" s="17">
        <v>2010</v>
      </c>
      <c r="C727" s="4">
        <v>10</v>
      </c>
      <c r="D727" s="4">
        <v>4</v>
      </c>
      <c r="E727" s="5">
        <v>0.63</v>
      </c>
      <c r="F727" s="5">
        <v>0.76</v>
      </c>
      <c r="G727" s="10">
        <v>0.18082191780821902</v>
      </c>
      <c r="H727" s="17">
        <v>120</v>
      </c>
      <c r="I727" s="9">
        <v>189</v>
      </c>
      <c r="J727" s="14">
        <v>1.575</v>
      </c>
      <c r="K727" s="5">
        <v>0.42</v>
      </c>
      <c r="L727" s="21">
        <v>91.754330340821909</v>
      </c>
      <c r="M727" s="9">
        <v>33</v>
      </c>
      <c r="N727" s="9">
        <v>43</v>
      </c>
      <c r="O727" s="9">
        <v>17</v>
      </c>
      <c r="P727" s="9">
        <v>49</v>
      </c>
      <c r="Q727" s="20">
        <v>34.401323238644558</v>
      </c>
      <c r="R727" s="20">
        <v>47.00900640154714</v>
      </c>
      <c r="S727" s="20">
        <v>17.226039116712329</v>
      </c>
      <c r="T727" s="6">
        <v>11010.519640898628</v>
      </c>
      <c r="U727" s="6">
        <v>1195.840595638356</v>
      </c>
      <c r="V727" s="6">
        <v>2132.0374387052711</v>
      </c>
      <c r="W727" s="6">
        <v>2669.8759511671237</v>
      </c>
      <c r="X727" s="6">
        <v>1037.8754999092605</v>
      </c>
      <c r="Y727" s="6">
        <v>6366.5713467553296</v>
      </c>
      <c r="Z727" s="6">
        <v>2614.5005661369864</v>
      </c>
      <c r="AA727" s="6">
        <v>799.15310882630138</v>
      </c>
      <c r="AB727" s="6">
        <v>844.07591671890418</v>
      </c>
      <c r="AC727" s="6">
        <v>1255.5723376079816</v>
      </c>
      <c r="AD727" s="6">
        <v>946.06858300440138</v>
      </c>
      <c r="AE727" s="6">
        <v>382.62731968306713</v>
      </c>
      <c r="AF727" s="6">
        <v>1673.4613513867425</v>
      </c>
      <c r="AG727" s="6">
        <v>332.1139772712329</v>
      </c>
      <c r="AH727" s="6">
        <v>1196.7030791013699</v>
      </c>
      <c r="AI727" s="6">
        <v>2109.8351584109587</v>
      </c>
      <c r="AJ727" s="6">
        <v>939.34699239452061</v>
      </c>
      <c r="AK727" s="6">
        <v>1307.3750935001551</v>
      </c>
      <c r="AL727" s="6">
        <v>975.26822677372445</v>
      </c>
      <c r="AM727" s="6">
        <v>406.35101931254326</v>
      </c>
      <c r="AN727" s="6">
        <v>1889.0048675916585</v>
      </c>
      <c r="AO727" s="6">
        <v>21042.089035397261</v>
      </c>
      <c r="AP727" s="6">
        <v>11113.051469663529</v>
      </c>
      <c r="AQ727" s="6">
        <v>9929.0375657337299</v>
      </c>
      <c r="AR727" s="6">
        <v>2585.5929855679829</v>
      </c>
      <c r="AS727" s="6">
        <v>1709.5784048948619</v>
      </c>
      <c r="AT727" s="6">
        <v>1701.9113648930652</v>
      </c>
      <c r="AU727" s="6">
        <v>1770.1787327028705</v>
      </c>
      <c r="AV727" s="6">
        <v>7767.2614880587807</v>
      </c>
      <c r="AW727" s="6">
        <v>2161.776077674951</v>
      </c>
      <c r="AX727" s="27">
        <v>3.8457158465753429</v>
      </c>
      <c r="AY727" s="27">
        <v>4.4317437534246578</v>
      </c>
      <c r="AZ727">
        <v>262</v>
      </c>
      <c r="BA727" s="9">
        <v>10</v>
      </c>
      <c r="BB727" s="4">
        <v>120</v>
      </c>
      <c r="BC727" s="9">
        <v>10</v>
      </c>
      <c r="BD727" s="9">
        <v>8</v>
      </c>
      <c r="BE727" s="4">
        <v>142</v>
      </c>
      <c r="BF727" s="9">
        <v>10</v>
      </c>
      <c r="BG727" s="9">
        <v>19</v>
      </c>
      <c r="BH727" s="24">
        <v>875.96833346724839</v>
      </c>
      <c r="BI727" s="24">
        <v>527.77309132794403</v>
      </c>
      <c r="BJ727" s="9">
        <v>17</v>
      </c>
      <c r="BK727" s="30">
        <v>34.241672931506848</v>
      </c>
      <c r="BL727" s="15">
        <v>4.2015971506849308</v>
      </c>
      <c r="BM727" s="15">
        <v>6659.687149399635</v>
      </c>
      <c r="BN727" s="36">
        <v>108</v>
      </c>
      <c r="BO727" s="9">
        <v>0</v>
      </c>
      <c r="BP727" s="20">
        <v>1.490916516495647</v>
      </c>
      <c r="BQ727" s="20">
        <v>91.935533016053057</v>
      </c>
    </row>
    <row r="728" spans="1:69" x14ac:dyDescent="0.25">
      <c r="A728" s="43">
        <v>40456</v>
      </c>
      <c r="B728" s="17">
        <v>2010</v>
      </c>
      <c r="C728" s="4">
        <v>10</v>
      </c>
      <c r="D728" s="4">
        <v>3</v>
      </c>
      <c r="E728" s="5">
        <v>0.63</v>
      </c>
      <c r="F728" s="5">
        <v>0.6</v>
      </c>
      <c r="G728" s="10">
        <v>0.17808219178082177</v>
      </c>
      <c r="H728" s="17">
        <v>97</v>
      </c>
      <c r="I728" s="9">
        <v>143</v>
      </c>
      <c r="J728" s="14">
        <v>1.4742268041237114</v>
      </c>
      <c r="K728" s="5">
        <v>0.31777777777777777</v>
      </c>
      <c r="L728" s="21">
        <v>91.298693924586914</v>
      </c>
      <c r="M728" s="9">
        <v>26</v>
      </c>
      <c r="N728" s="9">
        <v>31</v>
      </c>
      <c r="O728" s="9">
        <v>12</v>
      </c>
      <c r="P728" s="9">
        <v>39</v>
      </c>
      <c r="Q728" s="20">
        <v>37.035527728911305</v>
      </c>
      <c r="R728" s="20">
        <v>51.822943775342452</v>
      </c>
      <c r="S728" s="20">
        <v>16.814285852054795</v>
      </c>
      <c r="T728" s="6">
        <v>8855.9733106849308</v>
      </c>
      <c r="U728" s="6">
        <v>992.54250986301361</v>
      </c>
      <c r="V728" s="6">
        <v>1574.0683936964381</v>
      </c>
      <c r="W728" s="6">
        <v>2674.9898038356168</v>
      </c>
      <c r="X728" s="6">
        <v>847.92946744109588</v>
      </c>
      <c r="Y728" s="6">
        <v>4751.5281555747933</v>
      </c>
      <c r="Z728" s="6">
        <v>2111.0250805479445</v>
      </c>
      <c r="AA728" s="6">
        <v>621.87532530410942</v>
      </c>
      <c r="AB728" s="6">
        <v>655.75714823013698</v>
      </c>
      <c r="AC728" s="6">
        <v>953.41627909444151</v>
      </c>
      <c r="AD728" s="6">
        <v>940.32387339722709</v>
      </c>
      <c r="AE728" s="6">
        <v>297.59448118297746</v>
      </c>
      <c r="AF728" s="6">
        <v>1197.3229204075449</v>
      </c>
      <c r="AG728" s="6">
        <v>254.37220027397262</v>
      </c>
      <c r="AH728" s="6">
        <v>966.09389589041098</v>
      </c>
      <c r="AI728" s="6">
        <v>1501.7385749315067</v>
      </c>
      <c r="AJ728" s="6">
        <v>682.30266213698621</v>
      </c>
      <c r="AK728" s="6">
        <v>1071.2753306700404</v>
      </c>
      <c r="AL728" s="6">
        <v>1039.8758494521303</v>
      </c>
      <c r="AM728" s="6">
        <v>319.88506295383178</v>
      </c>
      <c r="AN728" s="6">
        <v>973.47109015687397</v>
      </c>
      <c r="AO728" s="6">
        <v>16641.680707863012</v>
      </c>
      <c r="AP728" s="6">
        <v>9719.3585417237973</v>
      </c>
      <c r="AQ728" s="6">
        <v>6922.3221661392126</v>
      </c>
      <c r="AR728" s="6">
        <v>2518.8036928814936</v>
      </c>
      <c r="AS728" s="6">
        <v>1492.0198648327919</v>
      </c>
      <c r="AT728" s="6">
        <v>1576.8570285184692</v>
      </c>
      <c r="AU728" s="6">
        <v>1680.4908220464906</v>
      </c>
      <c r="AV728" s="6">
        <v>7268.171408279245</v>
      </c>
      <c r="AW728" s="6">
        <v>-345.84924214003058</v>
      </c>
      <c r="AX728" s="27">
        <v>3.8531529863013696</v>
      </c>
      <c r="AY728" s="27">
        <v>4.1895695205479448</v>
      </c>
      <c r="AZ728">
        <v>205</v>
      </c>
      <c r="BA728" s="9">
        <v>8</v>
      </c>
      <c r="BB728" s="4">
        <v>97</v>
      </c>
      <c r="BC728" s="9">
        <v>9</v>
      </c>
      <c r="BD728" s="9">
        <v>6</v>
      </c>
      <c r="BE728" s="4">
        <v>108</v>
      </c>
      <c r="BF728" s="9">
        <v>8</v>
      </c>
      <c r="BG728" s="9">
        <v>14</v>
      </c>
      <c r="BH728" s="24">
        <v>788.19396881028104</v>
      </c>
      <c r="BI728" s="24">
        <v>446.38298093372424</v>
      </c>
      <c r="BJ728" s="9">
        <v>15</v>
      </c>
      <c r="BK728" s="30">
        <v>34.905646232876705</v>
      </c>
      <c r="BL728" s="15">
        <v>4.3652084986301363</v>
      </c>
      <c r="BM728" s="15">
        <v>6670.2324809901693</v>
      </c>
      <c r="BN728" s="36">
        <v>108</v>
      </c>
      <c r="BO728" s="9">
        <v>1</v>
      </c>
      <c r="BP728" s="20">
        <v>1.0377932382218291</v>
      </c>
      <c r="BQ728" s="20">
        <v>64.095575612400111</v>
      </c>
    </row>
    <row r="729" spans="1:69" x14ac:dyDescent="0.25">
      <c r="A729" s="43">
        <v>40455</v>
      </c>
      <c r="B729" s="17">
        <v>2010</v>
      </c>
      <c r="C729" s="4">
        <v>10</v>
      </c>
      <c r="D729" s="4">
        <v>2</v>
      </c>
      <c r="E729" s="5">
        <v>0.63</v>
      </c>
      <c r="F729" s="5">
        <v>0.6</v>
      </c>
      <c r="G729" s="10">
        <v>0.17534246575342452</v>
      </c>
      <c r="H729" s="17">
        <v>91</v>
      </c>
      <c r="I729" s="9">
        <v>155</v>
      </c>
      <c r="J729" s="14">
        <v>1.7032967032967032</v>
      </c>
      <c r="K729" s="5">
        <v>0.34444444444444444</v>
      </c>
      <c r="L729" s="21">
        <v>104.02495177239197</v>
      </c>
      <c r="M729" s="9">
        <v>27</v>
      </c>
      <c r="N729" s="9">
        <v>32</v>
      </c>
      <c r="O729" s="9">
        <v>13</v>
      </c>
      <c r="P729" s="9">
        <v>43</v>
      </c>
      <c r="Q729" s="20">
        <v>35.333891841188759</v>
      </c>
      <c r="R729" s="20">
        <v>49.508914434562683</v>
      </c>
      <c r="S729" s="20">
        <v>17.377832823574384</v>
      </c>
      <c r="T729" s="6">
        <v>9466.2706112876695</v>
      </c>
      <c r="U729" s="6">
        <v>1005.2961573698631</v>
      </c>
      <c r="V729" s="6">
        <v>1609.9697843270137</v>
      </c>
      <c r="W729" s="6">
        <v>2529.4773809095891</v>
      </c>
      <c r="X729" s="6">
        <v>804.73534008460263</v>
      </c>
      <c r="Y729" s="6">
        <v>5527.3842633363274</v>
      </c>
      <c r="Z729" s="6">
        <v>2084.6996186301367</v>
      </c>
      <c r="AA729" s="6">
        <v>643.61588764931491</v>
      </c>
      <c r="AB729" s="6">
        <v>747.24681141369842</v>
      </c>
      <c r="AC729" s="6">
        <v>993.29921456701447</v>
      </c>
      <c r="AD729" s="6">
        <v>979.35548814703134</v>
      </c>
      <c r="AE729" s="6">
        <v>304.48023250596339</v>
      </c>
      <c r="AF729" s="6">
        <v>1198.4273824731411</v>
      </c>
      <c r="AG729" s="6">
        <v>283.52398882191778</v>
      </c>
      <c r="AH729" s="6">
        <v>994.22653720547942</v>
      </c>
      <c r="AI729" s="6">
        <v>1743.8573704109585</v>
      </c>
      <c r="AJ729" s="6">
        <v>781.43457402739705</v>
      </c>
      <c r="AK729" s="6">
        <v>1058.9086612648059</v>
      </c>
      <c r="AL729" s="6">
        <v>984.7254360889076</v>
      </c>
      <c r="AM729" s="6">
        <v>301.69185948416617</v>
      </c>
      <c r="AN729" s="6">
        <v>1457.7165136278736</v>
      </c>
      <c r="AO729" s="6">
        <v>17750.171556816436</v>
      </c>
      <c r="AP729" s="6">
        <v>9566.6433973790936</v>
      </c>
      <c r="AQ729" s="6">
        <v>8183.5281594373419</v>
      </c>
      <c r="AR729" s="6">
        <v>2510.6366981681508</v>
      </c>
      <c r="AS729" s="6">
        <v>1463.2685750198557</v>
      </c>
      <c r="AT729" s="6">
        <v>1577.6034026127395</v>
      </c>
      <c r="AU729" s="6">
        <v>1664.1563748175345</v>
      </c>
      <c r="AV729" s="6">
        <v>7215.6650506182796</v>
      </c>
      <c r="AW729" s="6">
        <v>967.8631088190632</v>
      </c>
      <c r="AX729" s="27">
        <v>3.9548448986301366</v>
      </c>
      <c r="AY729" s="27">
        <v>4.521835232876712</v>
      </c>
      <c r="AZ729">
        <v>206</v>
      </c>
      <c r="BA729" s="9">
        <v>8</v>
      </c>
      <c r="BB729" s="4">
        <v>91</v>
      </c>
      <c r="BC729" s="9">
        <v>8</v>
      </c>
      <c r="BD729" s="9">
        <v>6</v>
      </c>
      <c r="BE729" s="4">
        <v>115</v>
      </c>
      <c r="BF729" s="9">
        <v>9</v>
      </c>
      <c r="BG729" s="9">
        <v>16</v>
      </c>
      <c r="BH729" s="24">
        <v>760.64346235710843</v>
      </c>
      <c r="BI729" s="24">
        <v>495.02933374348038</v>
      </c>
      <c r="BJ729" s="9">
        <v>12</v>
      </c>
      <c r="BK729" s="30">
        <v>34.701373479452052</v>
      </c>
      <c r="BL729" s="15">
        <v>4.3176657665753417</v>
      </c>
      <c r="BM729" s="15">
        <v>6502.067663680049</v>
      </c>
      <c r="BN729" s="36">
        <v>108</v>
      </c>
      <c r="BO729" s="9">
        <v>0</v>
      </c>
      <c r="BP729" s="20">
        <v>1.2586039676501333</v>
      </c>
      <c r="BQ729" s="20">
        <v>75.773408883679096</v>
      </c>
    </row>
    <row r="730" spans="1:69" x14ac:dyDescent="0.25">
      <c r="A730" s="43">
        <v>40454</v>
      </c>
      <c r="B730" s="17">
        <v>2010</v>
      </c>
      <c r="C730" s="4">
        <v>10</v>
      </c>
      <c r="D730" s="4">
        <v>1</v>
      </c>
      <c r="E730" s="5">
        <v>0.63</v>
      </c>
      <c r="F730" s="5">
        <v>0.64</v>
      </c>
      <c r="G730" s="10">
        <v>0.17260273972602727</v>
      </c>
      <c r="H730" s="17">
        <v>101</v>
      </c>
      <c r="I730" s="9">
        <v>170</v>
      </c>
      <c r="J730" s="14">
        <v>1.6831683168316831</v>
      </c>
      <c r="K730" s="5">
        <v>0.37777777777777777</v>
      </c>
      <c r="L730" s="21">
        <v>99.291498920710694</v>
      </c>
      <c r="M730" s="9">
        <v>31</v>
      </c>
      <c r="N730" s="9">
        <v>38</v>
      </c>
      <c r="O730" s="9">
        <v>15</v>
      </c>
      <c r="P730" s="9">
        <v>43</v>
      </c>
      <c r="Q730" s="20">
        <v>34.696164478856467</v>
      </c>
      <c r="R730" s="20">
        <v>48.236063579178079</v>
      </c>
      <c r="S730" s="20">
        <v>17.906361190187958</v>
      </c>
      <c r="T730" s="6">
        <v>10028.44139099178</v>
      </c>
      <c r="U730" s="6">
        <v>1109.1781353205477</v>
      </c>
      <c r="V730" s="6">
        <v>1781.6716837873973</v>
      </c>
      <c r="W730" s="6">
        <v>2487.8505568438354</v>
      </c>
      <c r="X730" s="6">
        <v>860.14262194007676</v>
      </c>
      <c r="Y730" s="6">
        <v>6007.9546637410185</v>
      </c>
      <c r="Z730" s="6">
        <v>2394.0353490410962</v>
      </c>
      <c r="AA730" s="6">
        <v>723.54095368767116</v>
      </c>
      <c r="AB730" s="6">
        <v>769.97353117808223</v>
      </c>
      <c r="AC730" s="6">
        <v>1113.7539262580101</v>
      </c>
      <c r="AD730" s="6">
        <v>917.40366442265451</v>
      </c>
      <c r="AE730" s="6">
        <v>310.74813948267979</v>
      </c>
      <c r="AF730" s="6">
        <v>1545.6441037435054</v>
      </c>
      <c r="AG730" s="6">
        <v>310.05391315068493</v>
      </c>
      <c r="AH730" s="6">
        <v>1067.386543342466</v>
      </c>
      <c r="AI730" s="6">
        <v>1818.9040687671231</v>
      </c>
      <c r="AJ730" s="6">
        <v>841.35296350684939</v>
      </c>
      <c r="AK730" s="6">
        <v>1152.5697548654025</v>
      </c>
      <c r="AL730" s="6">
        <v>956.53487782499747</v>
      </c>
      <c r="AM730" s="6">
        <v>340.89666150796592</v>
      </c>
      <c r="AN730" s="6">
        <v>1587.6961945687576</v>
      </c>
      <c r="AO730" s="6">
        <v>19062.866848986298</v>
      </c>
      <c r="AP730" s="6">
        <v>9921.5718869330194</v>
      </c>
      <c r="AQ730" s="6">
        <v>9141.2949620532818</v>
      </c>
      <c r="AR730" s="6">
        <v>2520.7777766136755</v>
      </c>
      <c r="AS730" s="6">
        <v>1547.7489758125762</v>
      </c>
      <c r="AT730" s="6">
        <v>1593.848386049739</v>
      </c>
      <c r="AU730" s="6">
        <v>1670.1814176882619</v>
      </c>
      <c r="AV730" s="6">
        <v>7332.5565561642525</v>
      </c>
      <c r="AW730" s="6">
        <v>1808.7384058890257</v>
      </c>
      <c r="AX730" s="27">
        <v>3.7698489863013704</v>
      </c>
      <c r="AY730" s="27">
        <v>4.1242198287671235</v>
      </c>
      <c r="AZ730">
        <v>228</v>
      </c>
      <c r="BA730" s="9">
        <v>8</v>
      </c>
      <c r="BB730" s="4">
        <v>101</v>
      </c>
      <c r="BC730" s="9">
        <v>9</v>
      </c>
      <c r="BD730" s="9">
        <v>6</v>
      </c>
      <c r="BE730" s="4">
        <v>127</v>
      </c>
      <c r="BF730" s="9">
        <v>9</v>
      </c>
      <c r="BG730" s="9">
        <v>16</v>
      </c>
      <c r="BH730" s="24">
        <v>761.8314152333628</v>
      </c>
      <c r="BI730" s="24">
        <v>461.00506499278441</v>
      </c>
      <c r="BJ730" s="9">
        <v>13</v>
      </c>
      <c r="BK730" s="30">
        <v>33.315883328767121</v>
      </c>
      <c r="BL730" s="15">
        <v>4.1580945808219179</v>
      </c>
      <c r="BM730" s="15">
        <v>6378.4113203824281</v>
      </c>
      <c r="BN730" s="36">
        <v>108</v>
      </c>
      <c r="BO730" s="9">
        <v>0</v>
      </c>
      <c r="BP730" s="20">
        <v>1.4331617236476999</v>
      </c>
      <c r="BQ730" s="20">
        <v>84.641620019011867</v>
      </c>
    </row>
    <row r="731" spans="1:69" x14ac:dyDescent="0.25">
      <c r="A731" s="43">
        <v>40453</v>
      </c>
      <c r="B731" s="17">
        <v>2010</v>
      </c>
      <c r="C731" s="4">
        <v>10</v>
      </c>
      <c r="D731" s="4">
        <v>7</v>
      </c>
      <c r="E731" s="5">
        <v>0.63</v>
      </c>
      <c r="F731" s="5">
        <v>0.95</v>
      </c>
      <c r="G731" s="10">
        <v>0.16986301369863002</v>
      </c>
      <c r="H731" s="17">
        <v>152</v>
      </c>
      <c r="I731" s="9">
        <v>252</v>
      </c>
      <c r="J731" s="14">
        <v>1.6578947368421053</v>
      </c>
      <c r="K731" s="5">
        <v>0.56000000000000005</v>
      </c>
      <c r="L731" s="21">
        <v>97.261119123287656</v>
      </c>
      <c r="M731" s="9">
        <v>43</v>
      </c>
      <c r="N731" s="9">
        <v>56</v>
      </c>
      <c r="O731" s="9">
        <v>23</v>
      </c>
      <c r="P731" s="9">
        <v>65</v>
      </c>
      <c r="Q731" s="20">
        <v>37.600663432129515</v>
      </c>
      <c r="R731" s="20">
        <v>47.175250033972596</v>
      </c>
      <c r="S731" s="20">
        <v>18.381801573293991</v>
      </c>
      <c r="T731" s="6">
        <v>14783.690106739725</v>
      </c>
      <c r="U731" s="6">
        <v>1600.7025156164382</v>
      </c>
      <c r="V731" s="6">
        <v>2562.1880408442739</v>
      </c>
      <c r="W731" s="6">
        <v>2568.277859769863</v>
      </c>
      <c r="X731" s="6">
        <v>1261.3101880714521</v>
      </c>
      <c r="Y731" s="6">
        <v>9992.6165336705744</v>
      </c>
      <c r="Z731" s="6">
        <v>3722.465679780822</v>
      </c>
      <c r="AA731" s="6">
        <v>1085.0307507813698</v>
      </c>
      <c r="AB731" s="6">
        <v>1194.8171022641095</v>
      </c>
      <c r="AC731" s="6">
        <v>1610.6888280185888</v>
      </c>
      <c r="AD731" s="6">
        <v>906.89721466331309</v>
      </c>
      <c r="AE731" s="6">
        <v>452.27867892599949</v>
      </c>
      <c r="AF731" s="6">
        <v>3032.4488112184004</v>
      </c>
      <c r="AG731" s="6">
        <v>446.94271785205478</v>
      </c>
      <c r="AH731" s="6">
        <v>1557.7989246246575</v>
      </c>
      <c r="AI731" s="6">
        <v>2671.1936758356164</v>
      </c>
      <c r="AJ731" s="6">
        <v>1231.2146572273971</v>
      </c>
      <c r="AK731" s="6">
        <v>1551.006079164918</v>
      </c>
      <c r="AL731" s="6">
        <v>1020.0982566867506</v>
      </c>
      <c r="AM731" s="6">
        <v>500.16824149749789</v>
      </c>
      <c r="AN731" s="6">
        <v>2835.8773981905592</v>
      </c>
      <c r="AO731" s="6">
        <v>28293.856130722193</v>
      </c>
      <c r="AP731" s="6">
        <v>12432.913387642655</v>
      </c>
      <c r="AQ731" s="6">
        <v>15860.942743079535</v>
      </c>
      <c r="AR731" s="6">
        <v>2650.1416256900675</v>
      </c>
      <c r="AS731" s="6">
        <v>1966.7900865259533</v>
      </c>
      <c r="AT731" s="6">
        <v>1773.1705969753984</v>
      </c>
      <c r="AU731" s="6">
        <v>1941.8413244611659</v>
      </c>
      <c r="AV731" s="6">
        <v>8331.943633652585</v>
      </c>
      <c r="AW731" s="6">
        <v>7528.9991094269535</v>
      </c>
      <c r="AX731" s="27">
        <v>3.8361891616438353</v>
      </c>
      <c r="AY731" s="27">
        <v>4.3355333150684929</v>
      </c>
      <c r="AZ731">
        <v>339</v>
      </c>
      <c r="BA731" s="9">
        <v>14</v>
      </c>
      <c r="BB731" s="4">
        <v>152</v>
      </c>
      <c r="BC731" s="9">
        <v>15</v>
      </c>
      <c r="BD731" s="9">
        <v>9</v>
      </c>
      <c r="BE731" s="4">
        <v>187</v>
      </c>
      <c r="BF731" s="9">
        <v>14</v>
      </c>
      <c r="BG731" s="9">
        <v>26</v>
      </c>
      <c r="BH731" s="24">
        <v>1009.227803476672</v>
      </c>
      <c r="BI731" s="24">
        <v>635.26518109259916</v>
      </c>
      <c r="BJ731" s="9">
        <v>20</v>
      </c>
      <c r="BK731" s="30">
        <v>36.099386054794522</v>
      </c>
      <c r="BL731" s="15">
        <v>4.5026593534246562</v>
      </c>
      <c r="BM731" s="15">
        <v>6615.3866316719805</v>
      </c>
      <c r="BN731" s="36">
        <v>114</v>
      </c>
      <c r="BO731" s="9">
        <v>0</v>
      </c>
      <c r="BP731" s="20">
        <v>2.397583637386107</v>
      </c>
      <c r="BQ731" s="20">
        <v>139.13107669368014</v>
      </c>
    </row>
    <row r="732" spans="1:69" x14ac:dyDescent="0.25">
      <c r="A732" s="43">
        <v>40452</v>
      </c>
      <c r="B732" s="17">
        <v>2010</v>
      </c>
      <c r="C732" s="4">
        <v>10</v>
      </c>
      <c r="D732" s="4">
        <v>6</v>
      </c>
      <c r="E732" s="5">
        <v>0.63</v>
      </c>
      <c r="F732" s="5">
        <v>1</v>
      </c>
      <c r="G732" s="10">
        <v>0.16712328767123277</v>
      </c>
      <c r="H732" s="17">
        <v>150</v>
      </c>
      <c r="I732" s="9">
        <v>239</v>
      </c>
      <c r="J732" s="14">
        <v>1.5933333333333333</v>
      </c>
      <c r="K732" s="5">
        <v>0.53111111111111109</v>
      </c>
      <c r="L732" s="21">
        <v>99.076662443835616</v>
      </c>
      <c r="M732" s="9">
        <v>42</v>
      </c>
      <c r="N732" s="9">
        <v>53</v>
      </c>
      <c r="O732" s="9">
        <v>21</v>
      </c>
      <c r="P732" s="9">
        <v>65</v>
      </c>
      <c r="Q732" s="20">
        <v>34.428264370295601</v>
      </c>
      <c r="R732" s="20">
        <v>46.625771728532285</v>
      </c>
      <c r="S732" s="20">
        <v>16.276323267237093</v>
      </c>
      <c r="T732" s="6">
        <v>14861.499366575343</v>
      </c>
      <c r="U732" s="6">
        <v>1711.148143561644</v>
      </c>
      <c r="V732" s="6">
        <v>2762.3162992043831</v>
      </c>
      <c r="W732" s="6">
        <v>2705.8291499835614</v>
      </c>
      <c r="X732" s="6">
        <v>1386.1602416219177</v>
      </c>
      <c r="Y732" s="6">
        <v>9718.3418193271245</v>
      </c>
      <c r="Z732" s="6">
        <v>3270.685115178082</v>
      </c>
      <c r="AA732" s="6">
        <v>979.14120629917795</v>
      </c>
      <c r="AB732" s="6">
        <v>1057.961012370411</v>
      </c>
      <c r="AC732" s="6">
        <v>1668.9474712958302</v>
      </c>
      <c r="AD732" s="6">
        <v>908.77512342519844</v>
      </c>
      <c r="AE732" s="6">
        <v>485.06675450799554</v>
      </c>
      <c r="AF732" s="6">
        <v>2244.9979846186475</v>
      </c>
      <c r="AG732" s="6">
        <v>415.73764247671232</v>
      </c>
      <c r="AH732" s="6">
        <v>1521.8962638904111</v>
      </c>
      <c r="AI732" s="6">
        <v>2535.9581053972602</v>
      </c>
      <c r="AJ732" s="6">
        <v>1203.3734494684932</v>
      </c>
      <c r="AK732" s="6">
        <v>1677.2645292708951</v>
      </c>
      <c r="AL732" s="6">
        <v>1020.823045900147</v>
      </c>
      <c r="AM732" s="6">
        <v>535.24523744422254</v>
      </c>
      <c r="AN732" s="6">
        <v>2443.6326486176122</v>
      </c>
      <c r="AO732" s="6">
        <v>27557.400305217539</v>
      </c>
      <c r="AP732" s="6">
        <v>13150.427852654153</v>
      </c>
      <c r="AQ732" s="6">
        <v>14406.972452563383</v>
      </c>
      <c r="AR732" s="6">
        <v>2662.8318762628496</v>
      </c>
      <c r="AS732" s="6">
        <v>2017.6500927493519</v>
      </c>
      <c r="AT732" s="6">
        <v>1840.6671788722565</v>
      </c>
      <c r="AU732" s="6">
        <v>1936.341344914068</v>
      </c>
      <c r="AV732" s="6">
        <v>8457.4904927985262</v>
      </c>
      <c r="AW732" s="6">
        <v>5949.4819597648602</v>
      </c>
      <c r="AX732" s="27">
        <v>3.7533240986301371</v>
      </c>
      <c r="AY732" s="27">
        <v>4.2704681301369858</v>
      </c>
      <c r="AZ732">
        <v>331</v>
      </c>
      <c r="BA732" s="9">
        <v>14</v>
      </c>
      <c r="BB732" s="4">
        <v>150</v>
      </c>
      <c r="BC732" s="9">
        <v>15</v>
      </c>
      <c r="BD732" s="9">
        <v>9</v>
      </c>
      <c r="BE732" s="4">
        <v>181</v>
      </c>
      <c r="BF732" s="9">
        <v>14</v>
      </c>
      <c r="BG732" s="9">
        <v>25</v>
      </c>
      <c r="BH732" s="24">
        <v>1096.6889105295779</v>
      </c>
      <c r="BI732" s="24">
        <v>659.9380365742096</v>
      </c>
      <c r="BJ732" s="9">
        <v>20</v>
      </c>
      <c r="BK732" s="30">
        <v>35.061215767123286</v>
      </c>
      <c r="BL732" s="15">
        <v>4.1061182542465753</v>
      </c>
      <c r="BM732" s="15">
        <v>6765.6928203191865</v>
      </c>
      <c r="BN732" s="36">
        <v>114</v>
      </c>
      <c r="BO732" s="9">
        <v>0</v>
      </c>
      <c r="BP732" s="20">
        <v>2.1294156910723743</v>
      </c>
      <c r="BQ732" s="20">
        <v>126.37695133827529</v>
      </c>
    </row>
    <row r="733" spans="1:69" x14ac:dyDescent="0.25">
      <c r="A733" s="43">
        <v>40451</v>
      </c>
      <c r="B733" s="17">
        <v>2010</v>
      </c>
      <c r="C733" s="4">
        <v>9</v>
      </c>
      <c r="D733" s="4">
        <v>5</v>
      </c>
      <c r="E733" s="5">
        <v>0.78</v>
      </c>
      <c r="F733" s="5">
        <v>0.88</v>
      </c>
      <c r="G733" s="10">
        <v>0.16438356164383552</v>
      </c>
      <c r="H733" s="17">
        <v>172</v>
      </c>
      <c r="I733" s="9">
        <v>275</v>
      </c>
      <c r="J733" s="14">
        <v>1.5988372093023255</v>
      </c>
      <c r="K733" s="5">
        <v>0.61111111111111116</v>
      </c>
      <c r="L733" s="21">
        <v>97.885302009557165</v>
      </c>
      <c r="M733" s="9">
        <v>49</v>
      </c>
      <c r="N733" s="9">
        <v>60</v>
      </c>
      <c r="O733" s="9">
        <v>25</v>
      </c>
      <c r="P733" s="9">
        <v>71</v>
      </c>
      <c r="Q733" s="20">
        <v>34.913388965690594</v>
      </c>
      <c r="R733" s="20">
        <v>45.976959419178087</v>
      </c>
      <c r="S733" s="20">
        <v>18.00243696314876</v>
      </c>
      <c r="T733" s="6">
        <v>16836.271945643832</v>
      </c>
      <c r="U733" s="6">
        <v>1786.7131160547949</v>
      </c>
      <c r="V733" s="6">
        <v>3009.7085223136437</v>
      </c>
      <c r="W733" s="6">
        <v>2697.7413027945204</v>
      </c>
      <c r="X733" s="6">
        <v>1477.7128993946301</v>
      </c>
      <c r="Y733" s="6">
        <v>11437.822337195832</v>
      </c>
      <c r="Z733" s="6">
        <v>3805.5593972602746</v>
      </c>
      <c r="AA733" s="6">
        <v>1149.4239854794521</v>
      </c>
      <c r="AB733" s="6">
        <v>1278.1730243835621</v>
      </c>
      <c r="AC733" s="6">
        <v>1852.7959585992946</v>
      </c>
      <c r="AD733" s="6">
        <v>1057.7449552429305</v>
      </c>
      <c r="AE733" s="6">
        <v>549.68696573433226</v>
      </c>
      <c r="AF733" s="6">
        <v>2772.9285275467309</v>
      </c>
      <c r="AG733" s="6">
        <v>490.23281095890411</v>
      </c>
      <c r="AH733" s="6">
        <v>1805.821720547945</v>
      </c>
      <c r="AI733" s="6">
        <v>2899.6837808219179</v>
      </c>
      <c r="AJ733" s="6">
        <v>1274.203594520548</v>
      </c>
      <c r="AK733" s="6">
        <v>1818.0574820564229</v>
      </c>
      <c r="AL733" s="6">
        <v>1063.4888793993448</v>
      </c>
      <c r="AM733" s="6">
        <v>563.00778580997826</v>
      </c>
      <c r="AN733" s="6">
        <v>3025.3877595835684</v>
      </c>
      <c r="AO733" s="6">
        <v>31326.083375671231</v>
      </c>
      <c r="AP733" s="6">
        <v>14089.944751345096</v>
      </c>
      <c r="AQ733" s="6">
        <v>17236.138624326133</v>
      </c>
      <c r="AR733" s="6">
        <v>2690.2319712121443</v>
      </c>
      <c r="AS733" s="6">
        <v>2052.7840757818749</v>
      </c>
      <c r="AT733" s="6">
        <v>1908.3431485439221</v>
      </c>
      <c r="AU733" s="6">
        <v>1988.6327831956369</v>
      </c>
      <c r="AV733" s="6">
        <v>8639.9919787335784</v>
      </c>
      <c r="AW733" s="6">
        <v>8596.1466455925583</v>
      </c>
      <c r="AX733" s="27">
        <v>3.8510566027397264</v>
      </c>
      <c r="AY733" s="27">
        <v>4.4644720547945198</v>
      </c>
      <c r="AZ733">
        <v>377</v>
      </c>
      <c r="BA733" s="9">
        <v>16</v>
      </c>
      <c r="BB733" s="4">
        <v>172</v>
      </c>
      <c r="BC733" s="9">
        <v>15</v>
      </c>
      <c r="BD733" s="9">
        <v>11</v>
      </c>
      <c r="BE733" s="4">
        <v>205</v>
      </c>
      <c r="BF733" s="9">
        <v>15</v>
      </c>
      <c r="BG733" s="9">
        <v>29</v>
      </c>
      <c r="BH733" s="24">
        <v>1086.129249052748</v>
      </c>
      <c r="BI733" s="24">
        <v>742.68305707984655</v>
      </c>
      <c r="BJ733" s="9">
        <v>24</v>
      </c>
      <c r="BK733" s="30">
        <v>33.258240821917809</v>
      </c>
      <c r="BL733" s="15">
        <v>4.2653973698630132</v>
      </c>
      <c r="BM733" s="15">
        <v>6971.160714406511</v>
      </c>
      <c r="BN733" s="36">
        <v>114</v>
      </c>
      <c r="BO733" s="9">
        <v>0</v>
      </c>
      <c r="BP733" s="20">
        <v>2.4724919321837109</v>
      </c>
      <c r="BQ733" s="20">
        <v>151.19419845900117</v>
      </c>
    </row>
    <row r="734" spans="1:69" x14ac:dyDescent="0.25">
      <c r="A734" s="43">
        <v>40450</v>
      </c>
      <c r="B734" s="17">
        <v>2010</v>
      </c>
      <c r="C734" s="4">
        <v>9</v>
      </c>
      <c r="D734" s="4">
        <v>4</v>
      </c>
      <c r="E734" s="5">
        <v>0.78</v>
      </c>
      <c r="F734" s="5">
        <v>0.84</v>
      </c>
      <c r="G734" s="10">
        <v>0.16164383561643828</v>
      </c>
      <c r="H734" s="17">
        <v>163</v>
      </c>
      <c r="I734" s="9">
        <v>265</v>
      </c>
      <c r="J734" s="14">
        <v>1.6257668711656441</v>
      </c>
      <c r="K734" s="5">
        <v>0.58888888888888891</v>
      </c>
      <c r="L734" s="21">
        <v>95.581838935305498</v>
      </c>
      <c r="M734" s="9">
        <v>47</v>
      </c>
      <c r="N734" s="9">
        <v>58</v>
      </c>
      <c r="O734" s="9">
        <v>23</v>
      </c>
      <c r="P734" s="9">
        <v>72</v>
      </c>
      <c r="Q734" s="20">
        <v>35.526228164383568</v>
      </c>
      <c r="R734" s="20">
        <v>45.704012449315059</v>
      </c>
      <c r="S734" s="20">
        <v>16.832951013698629</v>
      </c>
      <c r="T734" s="6">
        <v>15579.839746454796</v>
      </c>
      <c r="U734" s="6">
        <v>1746.4820743232874</v>
      </c>
      <c r="V734" s="6">
        <v>2717.6246756478245</v>
      </c>
      <c r="W734" s="6">
        <v>2711.7251120219175</v>
      </c>
      <c r="X734" s="6">
        <v>1393.6142652850849</v>
      </c>
      <c r="Y734" s="6">
        <v>10503.357767823258</v>
      </c>
      <c r="Z734" s="6">
        <v>3730.2539572602745</v>
      </c>
      <c r="AA734" s="6">
        <v>1051.1922863342463</v>
      </c>
      <c r="AB734" s="6">
        <v>1211.9724729863012</v>
      </c>
      <c r="AC734" s="6">
        <v>1791.0896099509494</v>
      </c>
      <c r="AD734" s="6">
        <v>1054.6173897721701</v>
      </c>
      <c r="AE734" s="6">
        <v>507.60251294285251</v>
      </c>
      <c r="AF734" s="6">
        <v>2640.1092039148498</v>
      </c>
      <c r="AG734" s="6">
        <v>474.80027202739723</v>
      </c>
      <c r="AH734" s="6">
        <v>1680.3652962191782</v>
      </c>
      <c r="AI734" s="6">
        <v>2773.7263219178076</v>
      </c>
      <c r="AJ734" s="6">
        <v>1259.7408473424655</v>
      </c>
      <c r="AK734" s="6">
        <v>1765.7608030727151</v>
      </c>
      <c r="AL734" s="6">
        <v>1111.7778646897414</v>
      </c>
      <c r="AM734" s="6">
        <v>536.35880823227865</v>
      </c>
      <c r="AN734" s="6">
        <v>2774.7352615121135</v>
      </c>
      <c r="AO734" s="6">
        <v>29508.373274865757</v>
      </c>
      <c r="AP734" s="6">
        <v>13590.171041615533</v>
      </c>
      <c r="AQ734" s="6">
        <v>15918.20223325022</v>
      </c>
      <c r="AR734" s="6">
        <v>2689.2258120253809</v>
      </c>
      <c r="AS734" s="6">
        <v>2087.2010127071471</v>
      </c>
      <c r="AT734" s="6">
        <v>1855.712965279999</v>
      </c>
      <c r="AU734" s="6">
        <v>2006.9631888231318</v>
      </c>
      <c r="AV734" s="6">
        <v>8639.1029788356591</v>
      </c>
      <c r="AW734" s="6">
        <v>7279.0992544145647</v>
      </c>
      <c r="AX734" s="27">
        <v>4.0311972821917808</v>
      </c>
      <c r="AY734" s="27">
        <v>4.3519157260273973</v>
      </c>
      <c r="AZ734">
        <v>363</v>
      </c>
      <c r="BA734" s="9">
        <v>15</v>
      </c>
      <c r="BB734" s="4">
        <v>163</v>
      </c>
      <c r="BC734" s="9">
        <v>14</v>
      </c>
      <c r="BD734" s="9">
        <v>11</v>
      </c>
      <c r="BE734" s="4">
        <v>200</v>
      </c>
      <c r="BF734" s="9">
        <v>14</v>
      </c>
      <c r="BG734" s="9">
        <v>28</v>
      </c>
      <c r="BH734" s="24">
        <v>1046.4668792875502</v>
      </c>
      <c r="BI734" s="24">
        <v>704.19499765985415</v>
      </c>
      <c r="BJ734" s="9">
        <v>23</v>
      </c>
      <c r="BK734" s="30">
        <v>33.714024246575342</v>
      </c>
      <c r="BL734" s="15">
        <v>4.5194495221917803</v>
      </c>
      <c r="BM734" s="15">
        <v>7029.5010161041337</v>
      </c>
      <c r="BN734" s="36">
        <v>114</v>
      </c>
      <c r="BO734" s="9">
        <v>1</v>
      </c>
      <c r="BP734" s="20">
        <v>2.2644853733974353</v>
      </c>
      <c r="BQ734" s="20">
        <v>139.63335292324754</v>
      </c>
    </row>
    <row r="735" spans="1:69" x14ac:dyDescent="0.25">
      <c r="A735" s="43">
        <v>40449</v>
      </c>
      <c r="B735" s="17">
        <v>2010</v>
      </c>
      <c r="C735" s="4">
        <v>9</v>
      </c>
      <c r="D735" s="4">
        <v>3</v>
      </c>
      <c r="E735" s="5">
        <v>0.78</v>
      </c>
      <c r="F735" s="5">
        <v>0.73333333333333339</v>
      </c>
      <c r="G735" s="10">
        <v>0.15890410958904103</v>
      </c>
      <c r="H735" s="17">
        <v>147</v>
      </c>
      <c r="I735" s="9">
        <v>234</v>
      </c>
      <c r="J735" s="14">
        <v>1.5918367346938775</v>
      </c>
      <c r="K735" s="5">
        <v>0.52</v>
      </c>
      <c r="L735" s="21">
        <v>95.052774342745309</v>
      </c>
      <c r="M735" s="9">
        <v>44</v>
      </c>
      <c r="N735" s="9">
        <v>53</v>
      </c>
      <c r="O735" s="9">
        <v>21</v>
      </c>
      <c r="P735" s="9">
        <v>61</v>
      </c>
      <c r="Q735" s="20">
        <v>34.701609002118339</v>
      </c>
      <c r="R735" s="20">
        <v>47.445989760000003</v>
      </c>
      <c r="S735" s="20">
        <v>17.365068260318886</v>
      </c>
      <c r="T735" s="6">
        <v>13972.757828383561</v>
      </c>
      <c r="U735" s="6">
        <v>1527.4974156712328</v>
      </c>
      <c r="V735" s="6">
        <v>2370.1413032048222</v>
      </c>
      <c r="W735" s="6">
        <v>2852.2889453589041</v>
      </c>
      <c r="X735" s="6">
        <v>1201.8666828309042</v>
      </c>
      <c r="Y735" s="6">
        <v>9075.9583126601647</v>
      </c>
      <c r="Z735" s="6">
        <v>3366.0560732054792</v>
      </c>
      <c r="AA735" s="6">
        <v>996.36578496000004</v>
      </c>
      <c r="AB735" s="6">
        <v>1059.269163879452</v>
      </c>
      <c r="AC735" s="6">
        <v>1569.7328012543069</v>
      </c>
      <c r="AD735" s="6">
        <v>1023.6291368779306</v>
      </c>
      <c r="AE735" s="6">
        <v>451.75532867597479</v>
      </c>
      <c r="AF735" s="6">
        <v>2376.5737552367195</v>
      </c>
      <c r="AG735" s="6">
        <v>427.25918702465754</v>
      </c>
      <c r="AH735" s="6">
        <v>1533.329289468493</v>
      </c>
      <c r="AI735" s="6">
        <v>2529.106478136986</v>
      </c>
      <c r="AJ735" s="6">
        <v>1185.7258667835615</v>
      </c>
      <c r="AK735" s="6">
        <v>1532.1767198965267</v>
      </c>
      <c r="AL735" s="6">
        <v>1112.5601714403888</v>
      </c>
      <c r="AM735" s="6">
        <v>451.91994872506729</v>
      </c>
      <c r="AN735" s="6">
        <v>2578.7639813517158</v>
      </c>
      <c r="AO735" s="6">
        <v>26597.367087513423</v>
      </c>
      <c r="AP735" s="6">
        <v>12566.071038264825</v>
      </c>
      <c r="AQ735" s="6">
        <v>14031.2960492486</v>
      </c>
      <c r="AR735" s="6">
        <v>2636.2149361489342</v>
      </c>
      <c r="AS735" s="6">
        <v>1854.4408769230697</v>
      </c>
      <c r="AT735" s="6">
        <v>1795.4165364962321</v>
      </c>
      <c r="AU735" s="6">
        <v>1890.0857490382941</v>
      </c>
      <c r="AV735" s="6">
        <v>8176.1580986065301</v>
      </c>
      <c r="AW735" s="6">
        <v>5855.1379506420681</v>
      </c>
      <c r="AX735" s="27">
        <v>4.0700062356164386</v>
      </c>
      <c r="AY735" s="27">
        <v>4.3300334383561641</v>
      </c>
      <c r="AZ735">
        <v>326</v>
      </c>
      <c r="BA735" s="9">
        <v>12</v>
      </c>
      <c r="BB735" s="4">
        <v>147</v>
      </c>
      <c r="BC735" s="9">
        <v>15</v>
      </c>
      <c r="BD735" s="9">
        <v>9</v>
      </c>
      <c r="BE735" s="4">
        <v>179</v>
      </c>
      <c r="BF735" s="9">
        <v>12</v>
      </c>
      <c r="BG735" s="9">
        <v>25</v>
      </c>
      <c r="BH735" s="24">
        <v>1048.8648051256539</v>
      </c>
      <c r="BI735" s="24">
        <v>629.43764732907175</v>
      </c>
      <c r="BJ735" s="9">
        <v>19</v>
      </c>
      <c r="BK735" s="30">
        <v>35.177979506849312</v>
      </c>
      <c r="BL735" s="15">
        <v>4.1875698673972597</v>
      </c>
      <c r="BM735" s="15">
        <v>7097.4502025963711</v>
      </c>
      <c r="BN735" s="36">
        <v>114</v>
      </c>
      <c r="BO735" s="9">
        <v>0</v>
      </c>
      <c r="BP735" s="20">
        <v>1.9769488546909011</v>
      </c>
      <c r="BQ735" s="20">
        <v>123.08154429165438</v>
      </c>
    </row>
    <row r="736" spans="1:69" x14ac:dyDescent="0.25">
      <c r="A736" s="43">
        <v>40448</v>
      </c>
      <c r="B736" s="17">
        <v>2010</v>
      </c>
      <c r="C736" s="4">
        <v>9</v>
      </c>
      <c r="D736" s="4">
        <v>2</v>
      </c>
      <c r="E736" s="5">
        <v>0.78</v>
      </c>
      <c r="F736" s="5">
        <v>0.73333333333333339</v>
      </c>
      <c r="G736" s="10">
        <v>0.15616438356164378</v>
      </c>
      <c r="H736" s="17">
        <v>145</v>
      </c>
      <c r="I736" s="9">
        <v>221</v>
      </c>
      <c r="J736" s="14">
        <v>1.5241379310344827</v>
      </c>
      <c r="K736" s="5">
        <v>0.49111111111111111</v>
      </c>
      <c r="L736" s="21">
        <v>92.931665522153992</v>
      </c>
      <c r="M736" s="9">
        <v>40</v>
      </c>
      <c r="N736" s="9">
        <v>49</v>
      </c>
      <c r="O736" s="9">
        <v>19</v>
      </c>
      <c r="P736" s="9">
        <v>61</v>
      </c>
      <c r="Q736" s="20">
        <v>33.791840329998458</v>
      </c>
      <c r="R736" s="20">
        <v>46.129673160259543</v>
      </c>
      <c r="S736" s="20">
        <v>16.883819700552433</v>
      </c>
      <c r="T736" s="6">
        <v>13475.091500712329</v>
      </c>
      <c r="U736" s="6">
        <v>1450.8503872876713</v>
      </c>
      <c r="V736" s="6">
        <v>2473.8085667559458</v>
      </c>
      <c r="W736" s="6">
        <v>2857.8287831671237</v>
      </c>
      <c r="X736" s="6">
        <v>1183.3834119504659</v>
      </c>
      <c r="Y736" s="6">
        <v>8410.9211261264645</v>
      </c>
      <c r="Z736" s="6">
        <v>3007.4737893698625</v>
      </c>
      <c r="AA736" s="6">
        <v>876.46379004493133</v>
      </c>
      <c r="AB736" s="6">
        <v>1029.9130017336984</v>
      </c>
      <c r="AC736" s="6">
        <v>1513.9900533468685</v>
      </c>
      <c r="AD736" s="6">
        <v>999.86571876937023</v>
      </c>
      <c r="AE736" s="6">
        <v>471.23007787489303</v>
      </c>
      <c r="AF736" s="6">
        <v>1928.7647311573601</v>
      </c>
      <c r="AG736" s="6">
        <v>390.82391763287671</v>
      </c>
      <c r="AH736" s="6">
        <v>1382.6586552109591</v>
      </c>
      <c r="AI736" s="6">
        <v>2498.1010614246575</v>
      </c>
      <c r="AJ736" s="6">
        <v>1014.0550487671231</v>
      </c>
      <c r="AK736" s="6">
        <v>1497.8776829288249</v>
      </c>
      <c r="AL736" s="6">
        <v>1096.0807871204609</v>
      </c>
      <c r="AM736" s="6">
        <v>453.33047551771136</v>
      </c>
      <c r="AN736" s="6">
        <v>2238.3497374686194</v>
      </c>
      <c r="AO736" s="6">
        <v>25125.431152184108</v>
      </c>
      <c r="AP736" s="6">
        <v>12547.395557431662</v>
      </c>
      <c r="AQ736" s="6">
        <v>12578.035594752444</v>
      </c>
      <c r="AR736" s="6">
        <v>2620.2861297116351</v>
      </c>
      <c r="AS736" s="6">
        <v>1799.2023744666758</v>
      </c>
      <c r="AT736" s="6">
        <v>1765.510663725521</v>
      </c>
      <c r="AU736" s="6">
        <v>1882.9159439354835</v>
      </c>
      <c r="AV736" s="6">
        <v>8067.9151118393156</v>
      </c>
      <c r="AW736" s="6">
        <v>4510.1204829131302</v>
      </c>
      <c r="AX736" s="27">
        <v>3.9596808986301362</v>
      </c>
      <c r="AY736" s="27">
        <v>4.4074402123287664</v>
      </c>
      <c r="AZ736">
        <v>314</v>
      </c>
      <c r="BA736" s="9">
        <v>12</v>
      </c>
      <c r="BB736" s="4">
        <v>145</v>
      </c>
      <c r="BC736" s="9">
        <v>14</v>
      </c>
      <c r="BD736" s="9">
        <v>8</v>
      </c>
      <c r="BE736" s="4">
        <v>169</v>
      </c>
      <c r="BF736" s="9">
        <v>13</v>
      </c>
      <c r="BG736" s="9">
        <v>21</v>
      </c>
      <c r="BH736" s="24">
        <v>988.48590869805355</v>
      </c>
      <c r="BI736" s="24">
        <v>600.5498159745473</v>
      </c>
      <c r="BJ736" s="9">
        <v>20</v>
      </c>
      <c r="BK736" s="30">
        <v>34.834502547945206</v>
      </c>
      <c r="BL736" s="15">
        <v>4.3425225468493149</v>
      </c>
      <c r="BM736" s="15">
        <v>7050.0041928262626</v>
      </c>
      <c r="BN736" s="36">
        <v>114</v>
      </c>
      <c r="BO736" s="9">
        <v>0</v>
      </c>
      <c r="BP736" s="20">
        <v>1.7841174630153034</v>
      </c>
      <c r="BQ736" s="20">
        <v>110.33364556800389</v>
      </c>
    </row>
    <row r="737" spans="1:69" x14ac:dyDescent="0.25">
      <c r="A737" s="43">
        <v>40447</v>
      </c>
      <c r="B737" s="17">
        <v>2010</v>
      </c>
      <c r="C737" s="4">
        <v>9</v>
      </c>
      <c r="D737" s="4">
        <v>1</v>
      </c>
      <c r="E737" s="5">
        <v>0.78</v>
      </c>
      <c r="F737" s="5">
        <v>0.76</v>
      </c>
      <c r="G737" s="10">
        <v>0.15342465753424653</v>
      </c>
      <c r="H737" s="17">
        <v>155</v>
      </c>
      <c r="I737" s="9">
        <v>227</v>
      </c>
      <c r="J737" s="14">
        <v>1.4645161290322581</v>
      </c>
      <c r="K737" s="5">
        <v>0.50444444444444447</v>
      </c>
      <c r="L737" s="21">
        <v>91.934232556995127</v>
      </c>
      <c r="M737" s="9">
        <v>42</v>
      </c>
      <c r="N737" s="9">
        <v>47</v>
      </c>
      <c r="O737" s="9">
        <v>21</v>
      </c>
      <c r="P737" s="9">
        <v>59</v>
      </c>
      <c r="Q737" s="20">
        <v>34.741412720948126</v>
      </c>
      <c r="R737" s="20">
        <v>43.585233316320931</v>
      </c>
      <c r="S737" s="20">
        <v>17.252930595644298</v>
      </c>
      <c r="T737" s="6">
        <v>14249.806046334244</v>
      </c>
      <c r="U737" s="6">
        <v>1582.6124846465755</v>
      </c>
      <c r="V737" s="6">
        <v>2658.4283906945757</v>
      </c>
      <c r="W737" s="6">
        <v>2700.2294215890406</v>
      </c>
      <c r="X737" s="6">
        <v>1280.1552580145094</v>
      </c>
      <c r="Y737" s="6">
        <v>9193.6054606826965</v>
      </c>
      <c r="Z737" s="6">
        <v>3091.9857321643835</v>
      </c>
      <c r="AA737" s="6">
        <v>915.28989964273956</v>
      </c>
      <c r="AB737" s="6">
        <v>1017.9229051430135</v>
      </c>
      <c r="AC737" s="6">
        <v>1550.3417844816552</v>
      </c>
      <c r="AD737" s="6">
        <v>1055.5540321633973</v>
      </c>
      <c r="AE737" s="6">
        <v>481.80845157889047</v>
      </c>
      <c r="AF737" s="6">
        <v>1937.4942687261946</v>
      </c>
      <c r="AG737" s="6">
        <v>416.13256898630141</v>
      </c>
      <c r="AH737" s="6">
        <v>1493.0550580602737</v>
      </c>
      <c r="AI737" s="6">
        <v>2535.8426478904112</v>
      </c>
      <c r="AJ737" s="6">
        <v>1046.9539515616439</v>
      </c>
      <c r="AK737" s="6">
        <v>1660.5649404885157</v>
      </c>
      <c r="AL737" s="6">
        <v>1113.0445244873888</v>
      </c>
      <c r="AM737" s="6">
        <v>498.37311657162724</v>
      </c>
      <c r="AN737" s="6">
        <v>2220.0016449510977</v>
      </c>
      <c r="AO737" s="6">
        <v>26349.601294429584</v>
      </c>
      <c r="AP737" s="6">
        <v>12998.499920069598</v>
      </c>
      <c r="AQ737" s="6">
        <v>13351.101374359991</v>
      </c>
      <c r="AR737" s="6">
        <v>2623.8418843396585</v>
      </c>
      <c r="AS737" s="6">
        <v>1853.2470890501556</v>
      </c>
      <c r="AT737" s="6">
        <v>1809.8771837492113</v>
      </c>
      <c r="AU737" s="6">
        <v>1887.1095199906586</v>
      </c>
      <c r="AV737" s="6">
        <v>8174.0756771296838</v>
      </c>
      <c r="AW737" s="6">
        <v>5177.0256972303014</v>
      </c>
      <c r="AX737" s="27">
        <v>4.022032602739726</v>
      </c>
      <c r="AY737" s="27">
        <v>4.4934693698630133</v>
      </c>
      <c r="AZ737">
        <v>324</v>
      </c>
      <c r="BA737" s="9">
        <v>13</v>
      </c>
      <c r="BB737" s="4">
        <v>155</v>
      </c>
      <c r="BC737" s="9">
        <v>13</v>
      </c>
      <c r="BD737" s="9">
        <v>10</v>
      </c>
      <c r="BE737" s="4">
        <v>169</v>
      </c>
      <c r="BF737" s="9">
        <v>11</v>
      </c>
      <c r="BG737" s="9">
        <v>24</v>
      </c>
      <c r="BH737" s="24">
        <v>985.114197528109</v>
      </c>
      <c r="BI737" s="24">
        <v>639.4653809931242</v>
      </c>
      <c r="BJ737" s="9">
        <v>20</v>
      </c>
      <c r="BK737" s="30">
        <v>36.229397917808221</v>
      </c>
      <c r="BL737" s="15">
        <v>4.4328462969863001</v>
      </c>
      <c r="BM737" s="15">
        <v>6967.9014857115535</v>
      </c>
      <c r="BN737" s="36">
        <v>114</v>
      </c>
      <c r="BO737" s="9">
        <v>0</v>
      </c>
      <c r="BP737" s="20">
        <v>1.9160864145019687</v>
      </c>
      <c r="BQ737" s="20">
        <v>117.11492433649114</v>
      </c>
    </row>
    <row r="738" spans="1:69" x14ac:dyDescent="0.25">
      <c r="A738" s="43">
        <v>40446</v>
      </c>
      <c r="B738" s="17">
        <v>2010</v>
      </c>
      <c r="C738" s="4">
        <v>9</v>
      </c>
      <c r="D738" s="4">
        <v>7</v>
      </c>
      <c r="E738" s="5">
        <v>0.78</v>
      </c>
      <c r="F738" s="5">
        <v>0.96666666666666667</v>
      </c>
      <c r="G738" s="10">
        <v>0.15068493150684928</v>
      </c>
      <c r="H738" s="17">
        <v>189</v>
      </c>
      <c r="I738" s="9">
        <v>311</v>
      </c>
      <c r="J738" s="14">
        <v>1.6455026455026456</v>
      </c>
      <c r="K738" s="5">
        <v>0.69111111111111112</v>
      </c>
      <c r="L738" s="21">
        <v>97.813896829745616</v>
      </c>
      <c r="M738" s="9">
        <v>54</v>
      </c>
      <c r="N738" s="9">
        <v>69</v>
      </c>
      <c r="O738" s="9">
        <v>27</v>
      </c>
      <c r="P738" s="9">
        <v>84</v>
      </c>
      <c r="Q738" s="20">
        <v>34.436546822586038</v>
      </c>
      <c r="R738" s="20">
        <v>46.822714915068488</v>
      </c>
      <c r="S738" s="20">
        <v>17.831501112328766</v>
      </c>
      <c r="T738" s="6">
        <v>18486.82650082192</v>
      </c>
      <c r="U738" s="6">
        <v>1884.3123106849316</v>
      </c>
      <c r="V738" s="6">
        <v>3371.691558417534</v>
      </c>
      <c r="W738" s="6">
        <v>2871.7200976438362</v>
      </c>
      <c r="X738" s="6">
        <v>1698.2504830947946</v>
      </c>
      <c r="Y738" s="6">
        <v>12429.476672350687</v>
      </c>
      <c r="Z738" s="6">
        <v>4235.6952591780828</v>
      </c>
      <c r="AA738" s="6">
        <v>1264.2133027068492</v>
      </c>
      <c r="AB738" s="6">
        <v>1497.8460934356165</v>
      </c>
      <c r="AC738" s="6">
        <v>2065.4219246191901</v>
      </c>
      <c r="AD738" s="6">
        <v>1066.8719764192135</v>
      </c>
      <c r="AE738" s="6">
        <v>594.93813792317621</v>
      </c>
      <c r="AF738" s="6">
        <v>3270.5226163589687</v>
      </c>
      <c r="AG738" s="6">
        <v>544.42359764383559</v>
      </c>
      <c r="AH738" s="6">
        <v>2037.3862549041094</v>
      </c>
      <c r="AI738" s="6">
        <v>3552.9226639726021</v>
      </c>
      <c r="AJ738" s="6">
        <v>1438.7221952876714</v>
      </c>
      <c r="AK738" s="6">
        <v>2073.0734418679604</v>
      </c>
      <c r="AL738" s="6">
        <v>1095.4952533430799</v>
      </c>
      <c r="AM738" s="6">
        <v>609.2916951357505</v>
      </c>
      <c r="AN738" s="6">
        <v>3795.5943214614285</v>
      </c>
      <c r="AO738" s="6">
        <v>34942.348178635613</v>
      </c>
      <c r="AP738" s="6">
        <v>15446.754568464537</v>
      </c>
      <c r="AQ738" s="6">
        <v>19495.593610171083</v>
      </c>
      <c r="AR738" s="6">
        <v>2713.6021480717477</v>
      </c>
      <c r="AS738" s="6">
        <v>2251.1809582547157</v>
      </c>
      <c r="AT738" s="6">
        <v>1967.3607618986821</v>
      </c>
      <c r="AU738" s="6">
        <v>2112.8650407080163</v>
      </c>
      <c r="AV738" s="6">
        <v>9045.0089089331632</v>
      </c>
      <c r="AW738" s="6">
        <v>10450.584701237913</v>
      </c>
      <c r="AX738" s="27">
        <v>3.9274303561643831</v>
      </c>
      <c r="AY738" s="27">
        <v>4.173764075342465</v>
      </c>
      <c r="AZ738">
        <v>423</v>
      </c>
      <c r="BA738" s="9">
        <v>17</v>
      </c>
      <c r="BB738" s="4">
        <v>189</v>
      </c>
      <c r="BC738" s="9">
        <v>18</v>
      </c>
      <c r="BD738" s="9">
        <v>13</v>
      </c>
      <c r="BE738" s="4">
        <v>234</v>
      </c>
      <c r="BF738" s="9">
        <v>18</v>
      </c>
      <c r="BG738" s="9">
        <v>33</v>
      </c>
      <c r="BH738" s="24">
        <v>1302.6006683272017</v>
      </c>
      <c r="BI738" s="24">
        <v>812.34544438906221</v>
      </c>
      <c r="BJ738" s="9">
        <v>28</v>
      </c>
      <c r="BK738" s="30">
        <v>33.104104657534251</v>
      </c>
      <c r="BL738" s="15">
        <v>4.2603898136986293</v>
      </c>
      <c r="BM738" s="15">
        <v>7204.9690458635278</v>
      </c>
      <c r="BN738" s="36">
        <v>116</v>
      </c>
      <c r="BO738" s="9">
        <v>0</v>
      </c>
      <c r="BP738" s="20">
        <v>2.705853902504102</v>
      </c>
      <c r="BQ738" s="20">
        <v>168.06546215664727</v>
      </c>
    </row>
    <row r="739" spans="1:69" x14ac:dyDescent="0.25">
      <c r="A739" s="43">
        <v>40445</v>
      </c>
      <c r="B739" s="17">
        <v>2010</v>
      </c>
      <c r="C739" s="4">
        <v>9</v>
      </c>
      <c r="D739" s="4">
        <v>6</v>
      </c>
      <c r="E739" s="5">
        <v>0.78</v>
      </c>
      <c r="F739" s="5">
        <v>1</v>
      </c>
      <c r="G739" s="10">
        <v>0.14794520547945203</v>
      </c>
      <c r="H739" s="17">
        <v>194</v>
      </c>
      <c r="I739" s="9">
        <v>318</v>
      </c>
      <c r="J739" s="14">
        <v>1.6391752577319587</v>
      </c>
      <c r="K739" s="5">
        <v>0.70666666666666667</v>
      </c>
      <c r="L739" s="21">
        <v>97.989278214941379</v>
      </c>
      <c r="M739" s="9">
        <v>54</v>
      </c>
      <c r="N739" s="9">
        <v>69</v>
      </c>
      <c r="O739" s="9">
        <v>28</v>
      </c>
      <c r="P739" s="9">
        <v>84</v>
      </c>
      <c r="Q739" s="20">
        <v>36.591364330103573</v>
      </c>
      <c r="R739" s="20">
        <v>45.215758311076307</v>
      </c>
      <c r="S739" s="20">
        <v>17.566655237964774</v>
      </c>
      <c r="T739" s="6">
        <v>19009.919973698627</v>
      </c>
      <c r="U739" s="6">
        <v>2075.6896701369869</v>
      </c>
      <c r="V739" s="6">
        <v>3319.8907745490419</v>
      </c>
      <c r="W739" s="6">
        <v>2823.8200104328771</v>
      </c>
      <c r="X739" s="6">
        <v>1679.4403234717809</v>
      </c>
      <c r="Y739" s="6">
        <v>13262.458535381913</v>
      </c>
      <c r="Z739" s="6">
        <v>4500.7378126027397</v>
      </c>
      <c r="AA739" s="6">
        <v>1266.0412327101367</v>
      </c>
      <c r="AB739" s="6">
        <v>1475.5990399890409</v>
      </c>
      <c r="AC739" s="6">
        <v>2130.5442137784853</v>
      </c>
      <c r="AD739" s="6">
        <v>1064.7763572462511</v>
      </c>
      <c r="AE739" s="6">
        <v>590.15668476979818</v>
      </c>
      <c r="AF739" s="6">
        <v>3456.9008295073822</v>
      </c>
      <c r="AG739" s="6">
        <v>598.98771340273981</v>
      </c>
      <c r="AH739" s="6">
        <v>2025.8348459835615</v>
      </c>
      <c r="AI739" s="6">
        <v>3562.7291003835617</v>
      </c>
      <c r="AJ739" s="6">
        <v>1570.7479001424654</v>
      </c>
      <c r="AK739" s="6">
        <v>2061.655674861664</v>
      </c>
      <c r="AL739" s="6">
        <v>1038.0708606846231</v>
      </c>
      <c r="AM739" s="6">
        <v>644.95928050656369</v>
      </c>
      <c r="AN739" s="6">
        <v>4013.6137438594774</v>
      </c>
      <c r="AO739" s="6">
        <v>36086.287289049862</v>
      </c>
      <c r="AP739" s="6">
        <v>15353.314180301086</v>
      </c>
      <c r="AQ739" s="6">
        <v>20732.973108748774</v>
      </c>
      <c r="AR739" s="6">
        <v>2728.2919898522146</v>
      </c>
      <c r="AS739" s="6">
        <v>2250.8582273578909</v>
      </c>
      <c r="AT739" s="6">
        <v>1957.7473666616102</v>
      </c>
      <c r="AU739" s="6">
        <v>2124.6740636002828</v>
      </c>
      <c r="AV739" s="6">
        <v>9061.5716474719993</v>
      </c>
      <c r="AW739" s="6">
        <v>11671.401461276775</v>
      </c>
      <c r="AX739" s="27">
        <v>4.1192334246575335</v>
      </c>
      <c r="AY739" s="27">
        <v>4.1648474657534242</v>
      </c>
      <c r="AZ739">
        <v>429</v>
      </c>
      <c r="BA739" s="9">
        <v>17</v>
      </c>
      <c r="BB739" s="4">
        <v>194</v>
      </c>
      <c r="BC739" s="9">
        <v>19</v>
      </c>
      <c r="BD739" s="9">
        <v>13</v>
      </c>
      <c r="BE739" s="4">
        <v>235</v>
      </c>
      <c r="BF739" s="9">
        <v>18</v>
      </c>
      <c r="BG739" s="9">
        <v>34</v>
      </c>
      <c r="BH739" s="24">
        <v>1290.4166776830846</v>
      </c>
      <c r="BI739" s="24">
        <v>837.63752043113107</v>
      </c>
      <c r="BJ739" s="9">
        <v>26</v>
      </c>
      <c r="BK739" s="30">
        <v>34.638233095890406</v>
      </c>
      <c r="BL739" s="15">
        <v>4.2860958027397258</v>
      </c>
      <c r="BM739" s="15">
        <v>7109.3008202455221</v>
      </c>
      <c r="BN739" s="36">
        <v>116</v>
      </c>
      <c r="BO739" s="9">
        <v>0</v>
      </c>
      <c r="BP739" s="20">
        <v>2.9163167564532393</v>
      </c>
      <c r="BQ739" s="20">
        <v>178.7325267995584</v>
      </c>
    </row>
    <row r="740" spans="1:69" x14ac:dyDescent="0.25">
      <c r="A740" s="43">
        <v>40444</v>
      </c>
      <c r="B740" s="17">
        <v>2010</v>
      </c>
      <c r="C740" s="4">
        <v>9</v>
      </c>
      <c r="D740" s="4">
        <v>5</v>
      </c>
      <c r="E740" s="5">
        <v>0.78</v>
      </c>
      <c r="F740" s="5">
        <v>0.88</v>
      </c>
      <c r="G740" s="10">
        <v>0.14520547945205478</v>
      </c>
      <c r="H740" s="17">
        <v>173</v>
      </c>
      <c r="I740" s="9">
        <v>280</v>
      </c>
      <c r="J740" s="14">
        <v>1.6184971098265897</v>
      </c>
      <c r="K740" s="5">
        <v>0.62222222222222223</v>
      </c>
      <c r="L740" s="21">
        <v>92.76879108844723</v>
      </c>
      <c r="M740" s="9">
        <v>50</v>
      </c>
      <c r="N740" s="9">
        <v>63</v>
      </c>
      <c r="O740" s="9">
        <v>25</v>
      </c>
      <c r="P740" s="9">
        <v>78</v>
      </c>
      <c r="Q740" s="20">
        <v>33.740326265001819</v>
      </c>
      <c r="R740" s="20">
        <v>46.217579667287666</v>
      </c>
      <c r="S740" s="20">
        <v>16.705205654794518</v>
      </c>
      <c r="T740" s="6">
        <v>16049.000858301371</v>
      </c>
      <c r="U740" s="6">
        <v>1878.4888392328764</v>
      </c>
      <c r="V740" s="6">
        <v>3099.20497128434</v>
      </c>
      <c r="W740" s="6">
        <v>2722.4855834301375</v>
      </c>
      <c r="X740" s="6">
        <v>1472.0163086560442</v>
      </c>
      <c r="Y740" s="6">
        <v>10633.782834163727</v>
      </c>
      <c r="Z740" s="6">
        <v>3812.6568679452057</v>
      </c>
      <c r="AA740" s="6">
        <v>1155.4394916821916</v>
      </c>
      <c r="AB740" s="6">
        <v>1303.0060410739725</v>
      </c>
      <c r="AC740" s="6">
        <v>1842.3644685742913</v>
      </c>
      <c r="AD740" s="6">
        <v>1033.7924504584998</v>
      </c>
      <c r="AE740" s="6">
        <v>516.63301691509605</v>
      </c>
      <c r="AF740" s="6">
        <v>2878.3124647534833</v>
      </c>
      <c r="AG740" s="6">
        <v>523.90215912328756</v>
      </c>
      <c r="AH740" s="6">
        <v>1810.6050840547946</v>
      </c>
      <c r="AI740" s="6">
        <v>3214.020166575342</v>
      </c>
      <c r="AJ740" s="6">
        <v>1382.8977902465751</v>
      </c>
      <c r="AK740" s="6">
        <v>1840.4320647357863</v>
      </c>
      <c r="AL740" s="6">
        <v>1087.3660502379823</v>
      </c>
      <c r="AM740" s="6">
        <v>582.14423453269569</v>
      </c>
      <c r="AN740" s="6">
        <v>3421.482850493534</v>
      </c>
      <c r="AO740" s="6">
        <v>31130.017298235616</v>
      </c>
      <c r="AP740" s="6">
        <v>14196.439148824875</v>
      </c>
      <c r="AQ740" s="6">
        <v>16933.578149410743</v>
      </c>
      <c r="AR740" s="6">
        <v>2693.2528491096723</v>
      </c>
      <c r="AS740" s="6">
        <v>2151.0780513923446</v>
      </c>
      <c r="AT740" s="6">
        <v>1894.375942534811</v>
      </c>
      <c r="AU740" s="6">
        <v>1990.0030285072951</v>
      </c>
      <c r="AV740" s="6">
        <v>8728.7098715441225</v>
      </c>
      <c r="AW740" s="6">
        <v>8204.8682778666207</v>
      </c>
      <c r="AX740" s="27">
        <v>3.8441990136986299</v>
      </c>
      <c r="AY740" s="27">
        <v>4.2292973972602743</v>
      </c>
      <c r="AZ740">
        <v>389</v>
      </c>
      <c r="BA740" s="9">
        <v>16</v>
      </c>
      <c r="BB740" s="4">
        <v>173</v>
      </c>
      <c r="BC740" s="9">
        <v>18</v>
      </c>
      <c r="BD740" s="9">
        <v>11</v>
      </c>
      <c r="BE740" s="4">
        <v>216</v>
      </c>
      <c r="BF740" s="9">
        <v>16</v>
      </c>
      <c r="BG740" s="9">
        <v>28</v>
      </c>
      <c r="BH740" s="24">
        <v>1222.6445031083535</v>
      </c>
      <c r="BI740" s="24">
        <v>691.12387584123621</v>
      </c>
      <c r="BJ740" s="9">
        <v>23</v>
      </c>
      <c r="BK740" s="30">
        <v>34.642339890410959</v>
      </c>
      <c r="BL740" s="15">
        <v>4.5142522476712328</v>
      </c>
      <c r="BM740" s="15">
        <v>6998.2463634143569</v>
      </c>
      <c r="BN740" s="36">
        <v>116</v>
      </c>
      <c r="BO740" s="9">
        <v>0</v>
      </c>
      <c r="BP740" s="20">
        <v>2.4196887720238904</v>
      </c>
      <c r="BQ740" s="20">
        <v>145.97912197767883</v>
      </c>
    </row>
    <row r="741" spans="1:69" x14ac:dyDescent="0.25">
      <c r="A741" s="43">
        <v>40443</v>
      </c>
      <c r="B741" s="17">
        <v>2010</v>
      </c>
      <c r="C741" s="4">
        <v>9</v>
      </c>
      <c r="D741" s="4">
        <v>4</v>
      </c>
      <c r="E741" s="5">
        <v>0.78</v>
      </c>
      <c r="F741" s="5">
        <v>0.84</v>
      </c>
      <c r="G741" s="10">
        <v>0.14246575342465753</v>
      </c>
      <c r="H741" s="17">
        <v>170</v>
      </c>
      <c r="I741" s="9">
        <v>262</v>
      </c>
      <c r="J741" s="14">
        <v>1.5411764705882354</v>
      </c>
      <c r="K741" s="5">
        <v>0.5822222222222222</v>
      </c>
      <c r="L741" s="21">
        <v>96.609927405640619</v>
      </c>
      <c r="M741" s="9">
        <v>44</v>
      </c>
      <c r="N741" s="9">
        <v>59</v>
      </c>
      <c r="O741" s="9">
        <v>23</v>
      </c>
      <c r="P741" s="9">
        <v>72</v>
      </c>
      <c r="Q741" s="20">
        <v>36.70995281287405</v>
      </c>
      <c r="R741" s="20">
        <v>48.899038566575335</v>
      </c>
      <c r="S741" s="20">
        <v>16.848074413972601</v>
      </c>
      <c r="T741" s="6">
        <v>16423.687658958905</v>
      </c>
      <c r="U741" s="6">
        <v>1775.7025762191781</v>
      </c>
      <c r="V741" s="6">
        <v>2805.8456942760326</v>
      </c>
      <c r="W741" s="6">
        <v>2860.2112903890416</v>
      </c>
      <c r="X741" s="6">
        <v>1396.6555949757369</v>
      </c>
      <c r="Y741" s="6">
        <v>11136.677655537271</v>
      </c>
      <c r="Z741" s="6">
        <v>3781.1251397260271</v>
      </c>
      <c r="AA741" s="6">
        <v>1124.6778870312328</v>
      </c>
      <c r="AB741" s="6">
        <v>1213.0613578060272</v>
      </c>
      <c r="AC741" s="6">
        <v>1653.2960413841859</v>
      </c>
      <c r="AD741" s="6">
        <v>1034.7930427023446</v>
      </c>
      <c r="AE741" s="6">
        <v>538.27615039818363</v>
      </c>
      <c r="AF741" s="6">
        <v>2892.4991500785727</v>
      </c>
      <c r="AG741" s="6">
        <v>483.17226292602737</v>
      </c>
      <c r="AH741" s="6">
        <v>1683.9665972602741</v>
      </c>
      <c r="AI741" s="6">
        <v>2854.3586985205475</v>
      </c>
      <c r="AJ741" s="6">
        <v>1298.9152953863011</v>
      </c>
      <c r="AK741" s="6">
        <v>1710.3478130124349</v>
      </c>
      <c r="AL741" s="6">
        <v>1074.146753758836</v>
      </c>
      <c r="AM741" s="6">
        <v>548.7424494441542</v>
      </c>
      <c r="AN741" s="6">
        <v>2987.1758378777254</v>
      </c>
      <c r="AO741" s="6">
        <v>30638.667473834517</v>
      </c>
      <c r="AP741" s="6">
        <v>13622.314830340951</v>
      </c>
      <c r="AQ741" s="6">
        <v>17016.35264349357</v>
      </c>
      <c r="AR741" s="6">
        <v>2678.7125212392043</v>
      </c>
      <c r="AS741" s="6">
        <v>1984.6322988737591</v>
      </c>
      <c r="AT741" s="6">
        <v>1848.9680033748436</v>
      </c>
      <c r="AU741" s="6">
        <v>1977.7526205214156</v>
      </c>
      <c r="AV741" s="6">
        <v>8490.0654440092221</v>
      </c>
      <c r="AW741" s="6">
        <v>8526.2871994843445</v>
      </c>
      <c r="AX741" s="27">
        <v>3.8673135123287672</v>
      </c>
      <c r="AY741" s="27">
        <v>4.3714141643835616</v>
      </c>
      <c r="AZ741">
        <v>368</v>
      </c>
      <c r="BA741" s="9">
        <v>15</v>
      </c>
      <c r="BB741" s="4">
        <v>170</v>
      </c>
      <c r="BC741" s="9">
        <v>16</v>
      </c>
      <c r="BD741" s="9">
        <v>10</v>
      </c>
      <c r="BE741" s="4">
        <v>198</v>
      </c>
      <c r="BF741" s="9">
        <v>13</v>
      </c>
      <c r="BG741" s="9">
        <v>24</v>
      </c>
      <c r="BH741" s="24">
        <v>1080.1795710038887</v>
      </c>
      <c r="BI741" s="24">
        <v>602.90663472694155</v>
      </c>
      <c r="BJ741" s="9">
        <v>23</v>
      </c>
      <c r="BK741" s="30">
        <v>36.3857261369863</v>
      </c>
      <c r="BL741" s="15">
        <v>4.3418100427397253</v>
      </c>
      <c r="BM741" s="15">
        <v>7112.1211038415859</v>
      </c>
      <c r="BN741" s="36">
        <v>116</v>
      </c>
      <c r="BO741" s="9">
        <v>0</v>
      </c>
      <c r="BP741" s="20">
        <v>2.3925847711313928</v>
      </c>
      <c r="BQ741" s="20">
        <v>146.69269520253079</v>
      </c>
    </row>
    <row r="742" spans="1:69" x14ac:dyDescent="0.25">
      <c r="A742" s="43">
        <v>40442</v>
      </c>
      <c r="B742" s="17">
        <v>2010</v>
      </c>
      <c r="C742" s="4">
        <v>9</v>
      </c>
      <c r="D742" s="4">
        <v>3</v>
      </c>
      <c r="E742" s="5">
        <v>0.78</v>
      </c>
      <c r="F742" s="5">
        <v>0.73333333333333339</v>
      </c>
      <c r="G742" s="10">
        <v>0.13972602739726028</v>
      </c>
      <c r="H742" s="17">
        <v>136</v>
      </c>
      <c r="I742" s="9">
        <v>220</v>
      </c>
      <c r="J742" s="14">
        <v>1.6176470588235294</v>
      </c>
      <c r="K742" s="5">
        <v>0.48888888888888887</v>
      </c>
      <c r="L742" s="21">
        <v>101.16157115874296</v>
      </c>
      <c r="M742" s="9">
        <v>39</v>
      </c>
      <c r="N742" s="9">
        <v>48</v>
      </c>
      <c r="O742" s="9">
        <v>20</v>
      </c>
      <c r="P742" s="9">
        <v>60</v>
      </c>
      <c r="Q742" s="20">
        <v>36.703768830105489</v>
      </c>
      <c r="R742" s="20">
        <v>44.787045383013691</v>
      </c>
      <c r="S742" s="20">
        <v>16.957911688767123</v>
      </c>
      <c r="T742" s="6">
        <v>13757.973677589043</v>
      </c>
      <c r="U742" s="6">
        <v>1524.5466478904109</v>
      </c>
      <c r="V742" s="6">
        <v>2526.1022994095347</v>
      </c>
      <c r="W742" s="6">
        <v>2697.0109073753429</v>
      </c>
      <c r="X742" s="6">
        <v>1271.1630933567126</v>
      </c>
      <c r="Y742" s="6">
        <v>8788.2440253378645</v>
      </c>
      <c r="Z742" s="6">
        <v>3193.2278882191777</v>
      </c>
      <c r="AA742" s="6">
        <v>895.74090766027382</v>
      </c>
      <c r="AB742" s="6">
        <v>1017.4747013260273</v>
      </c>
      <c r="AC742" s="6">
        <v>1506.7479829564575</v>
      </c>
      <c r="AD742" s="6">
        <v>1012.0652340384798</v>
      </c>
      <c r="AE742" s="6">
        <v>462.23752162101829</v>
      </c>
      <c r="AF742" s="6">
        <v>2125.3927585895231</v>
      </c>
      <c r="AG742" s="6">
        <v>381.60605095890412</v>
      </c>
      <c r="AH742" s="6">
        <v>1474.6998145753423</v>
      </c>
      <c r="AI742" s="6">
        <v>2452.4619463013696</v>
      </c>
      <c r="AJ742" s="6">
        <v>1010.9307300821915</v>
      </c>
      <c r="AK742" s="6">
        <v>1628.7520638881965</v>
      </c>
      <c r="AL742" s="6">
        <v>1058.7801915648781</v>
      </c>
      <c r="AM742" s="6">
        <v>443.58461158086726</v>
      </c>
      <c r="AN742" s="6">
        <v>2188.5816748838652</v>
      </c>
      <c r="AO742" s="6">
        <v>25708.662364602744</v>
      </c>
      <c r="AP742" s="6">
        <v>12606.443905791486</v>
      </c>
      <c r="AQ742" s="6">
        <v>13102.218458811254</v>
      </c>
      <c r="AR742" s="6">
        <v>2616.9701784045369</v>
      </c>
      <c r="AS742" s="6">
        <v>1894.0697296739977</v>
      </c>
      <c r="AT742" s="6">
        <v>1794.119229414935</v>
      </c>
      <c r="AU742" s="6">
        <v>1904.2111581637487</v>
      </c>
      <c r="AV742" s="6">
        <v>8209.3702956572179</v>
      </c>
      <c r="AW742" s="6">
        <v>4892.8481631540399</v>
      </c>
      <c r="AX742" s="27">
        <v>3.8159087342465745</v>
      </c>
      <c r="AY742" s="27">
        <v>4.5307715753424658</v>
      </c>
      <c r="AZ742">
        <v>303</v>
      </c>
      <c r="BA742" s="9">
        <v>13</v>
      </c>
      <c r="BB742" s="4">
        <v>136</v>
      </c>
      <c r="BC742" s="9">
        <v>13</v>
      </c>
      <c r="BD742" s="9">
        <v>9</v>
      </c>
      <c r="BE742" s="4">
        <v>167</v>
      </c>
      <c r="BF742" s="9">
        <v>11</v>
      </c>
      <c r="BG742" s="9">
        <v>20</v>
      </c>
      <c r="BH742" s="24">
        <v>1050.5446956111393</v>
      </c>
      <c r="BI742" s="24">
        <v>553.36869998260249</v>
      </c>
      <c r="BJ742" s="9">
        <v>18</v>
      </c>
      <c r="BK742" s="30">
        <v>34.372235780821917</v>
      </c>
      <c r="BL742" s="15">
        <v>4.1909151967123286</v>
      </c>
      <c r="BM742" s="15">
        <v>6861.4324757023314</v>
      </c>
      <c r="BN742" s="36">
        <v>116</v>
      </c>
      <c r="BO742" s="9">
        <v>0</v>
      </c>
      <c r="BP742" s="20">
        <v>1.9095456386416045</v>
      </c>
      <c r="BQ742" s="20">
        <v>112.95015912768322</v>
      </c>
    </row>
    <row r="743" spans="1:69" x14ac:dyDescent="0.25">
      <c r="A743" s="43">
        <v>40441</v>
      </c>
      <c r="B743" s="17">
        <v>2010</v>
      </c>
      <c r="C743" s="4">
        <v>9</v>
      </c>
      <c r="D743" s="4">
        <v>2</v>
      </c>
      <c r="E743" s="5">
        <v>0.78</v>
      </c>
      <c r="F743" s="5">
        <v>0.73333333333333339</v>
      </c>
      <c r="G743" s="10">
        <v>0.13698630136986303</v>
      </c>
      <c r="H743" s="17">
        <v>141</v>
      </c>
      <c r="I743" s="9">
        <v>230</v>
      </c>
      <c r="J743" s="14">
        <v>1.6312056737588652</v>
      </c>
      <c r="K743" s="5">
        <v>0.51111111111111107</v>
      </c>
      <c r="L743" s="21">
        <v>94.242393238123014</v>
      </c>
      <c r="M743" s="9">
        <v>41</v>
      </c>
      <c r="N743" s="9">
        <v>50</v>
      </c>
      <c r="O743" s="9">
        <v>20</v>
      </c>
      <c r="P743" s="9">
        <v>62</v>
      </c>
      <c r="Q743" s="20">
        <v>36.254495258166479</v>
      </c>
      <c r="R743" s="20">
        <v>46.291137780821906</v>
      </c>
      <c r="S743" s="20">
        <v>16.915271639416702</v>
      </c>
      <c r="T743" s="6">
        <v>13288.177446575344</v>
      </c>
      <c r="U743" s="6">
        <v>1467.438575342466</v>
      </c>
      <c r="V743" s="6">
        <v>2380.6337858630145</v>
      </c>
      <c r="W743" s="6">
        <v>2809.4190016438361</v>
      </c>
      <c r="X743" s="6">
        <v>1210.7168513753425</v>
      </c>
      <c r="Y743" s="6">
        <v>8354.8463830356195</v>
      </c>
      <c r="Z743" s="6">
        <v>3299.1590684931498</v>
      </c>
      <c r="AA743" s="6">
        <v>925.82275561643814</v>
      </c>
      <c r="AB743" s="6">
        <v>1048.7468416438355</v>
      </c>
      <c r="AC743" s="6">
        <v>1444.9570608067618</v>
      </c>
      <c r="AD743" s="6">
        <v>1042.9838560980488</v>
      </c>
      <c r="AE743" s="6">
        <v>432.81955628538481</v>
      </c>
      <c r="AF743" s="6">
        <v>2352.968192563229</v>
      </c>
      <c r="AG743" s="6">
        <v>421.70153424657536</v>
      </c>
      <c r="AH743" s="6">
        <v>1415.9712438356164</v>
      </c>
      <c r="AI743" s="6">
        <v>2416.9263287671233</v>
      </c>
      <c r="AJ743" s="6">
        <v>1150.011090410959</v>
      </c>
      <c r="AK743" s="6">
        <v>1572.6333301321406</v>
      </c>
      <c r="AL743" s="6">
        <v>1089.7242085889989</v>
      </c>
      <c r="AM743" s="6">
        <v>464.13976715165938</v>
      </c>
      <c r="AN743" s="6">
        <v>2278.112891387475</v>
      </c>
      <c r="AO743" s="6">
        <v>25433.954884931507</v>
      </c>
      <c r="AP743" s="6">
        <v>12448.027417945188</v>
      </c>
      <c r="AQ743" s="6">
        <v>12985.927466986323</v>
      </c>
      <c r="AR743" s="6">
        <v>2640.9906301241695</v>
      </c>
      <c r="AS743" s="6">
        <v>1811.839082026803</v>
      </c>
      <c r="AT743" s="6">
        <v>1798.1200481364824</v>
      </c>
      <c r="AU743" s="6">
        <v>1889.8980575355354</v>
      </c>
      <c r="AV743" s="6">
        <v>8140.8478178229898</v>
      </c>
      <c r="AW743" s="6">
        <v>4845.0796491633291</v>
      </c>
      <c r="AX743" s="27">
        <v>3.9841117808219177</v>
      </c>
      <c r="AY743" s="27">
        <v>4.4010205479452047</v>
      </c>
      <c r="AZ743">
        <v>314</v>
      </c>
      <c r="BA743" s="9">
        <v>13</v>
      </c>
      <c r="BB743" s="4">
        <v>141</v>
      </c>
      <c r="BC743" s="9">
        <v>14</v>
      </c>
      <c r="BD743" s="9">
        <v>8</v>
      </c>
      <c r="BE743" s="4">
        <v>173</v>
      </c>
      <c r="BF743" s="9">
        <v>13</v>
      </c>
      <c r="BG743" s="9">
        <v>21</v>
      </c>
      <c r="BH743" s="24">
        <v>998.70164578303729</v>
      </c>
      <c r="BI743" s="24">
        <v>574.02228952870894</v>
      </c>
      <c r="BJ743" s="9">
        <v>19</v>
      </c>
      <c r="BK743" s="30">
        <v>33.541257534246576</v>
      </c>
      <c r="BL743" s="15">
        <v>4.1433998904109588</v>
      </c>
      <c r="BM743" s="15">
        <v>7054.9195704302201</v>
      </c>
      <c r="BN743" s="36">
        <v>116</v>
      </c>
      <c r="BO743" s="9">
        <v>0</v>
      </c>
      <c r="BP743" s="20">
        <v>1.8406910720024581</v>
      </c>
      <c r="BQ743" s="20">
        <v>111.94765057746829</v>
      </c>
    </row>
    <row r="744" spans="1:69" x14ac:dyDescent="0.25">
      <c r="A744" s="43">
        <v>40440</v>
      </c>
      <c r="B744" s="17">
        <v>2010</v>
      </c>
      <c r="C744" s="4">
        <v>9</v>
      </c>
      <c r="D744" s="4">
        <v>1</v>
      </c>
      <c r="E744" s="5">
        <v>0.78</v>
      </c>
      <c r="F744" s="5">
        <v>0.76</v>
      </c>
      <c r="G744" s="10">
        <v>0.13424657534246578</v>
      </c>
      <c r="H744" s="17">
        <v>151</v>
      </c>
      <c r="I744" s="9">
        <v>234</v>
      </c>
      <c r="J744" s="14">
        <v>1.5496688741721854</v>
      </c>
      <c r="K744" s="5">
        <v>0.52</v>
      </c>
      <c r="L744" s="21">
        <v>91.66674920613265</v>
      </c>
      <c r="M744" s="9">
        <v>42</v>
      </c>
      <c r="N744" s="9">
        <v>52</v>
      </c>
      <c r="O744" s="9">
        <v>21</v>
      </c>
      <c r="P744" s="9">
        <v>61</v>
      </c>
      <c r="Q744" s="20">
        <v>34.79294180355582</v>
      </c>
      <c r="R744" s="20">
        <v>47.353110131976507</v>
      </c>
      <c r="S744" s="20">
        <v>18.569493528964742</v>
      </c>
      <c r="T744" s="6">
        <v>13841.679130126029</v>
      </c>
      <c r="U744" s="6">
        <v>1567.141833863014</v>
      </c>
      <c r="V744" s="6">
        <v>2515.8621737577209</v>
      </c>
      <c r="W744" s="6">
        <v>2733.4065031890409</v>
      </c>
      <c r="X744" s="6">
        <v>1254.7704500841205</v>
      </c>
      <c r="Y744" s="6">
        <v>8904.7818369581601</v>
      </c>
      <c r="Z744" s="6">
        <v>3270.5365295342472</v>
      </c>
      <c r="AA744" s="6">
        <v>994.41531277150671</v>
      </c>
      <c r="AB744" s="6">
        <v>1132.7391052668493</v>
      </c>
      <c r="AC744" s="6">
        <v>1608.5378138499175</v>
      </c>
      <c r="AD744" s="6">
        <v>1066.6793818145343</v>
      </c>
      <c r="AE744" s="6">
        <v>472.0289761442794</v>
      </c>
      <c r="AF744" s="6">
        <v>2250.4447757638723</v>
      </c>
      <c r="AG744" s="6">
        <v>432.83295547397256</v>
      </c>
      <c r="AH744" s="6">
        <v>1517.1641130082191</v>
      </c>
      <c r="AI744" s="6">
        <v>2456.3150980273972</v>
      </c>
      <c r="AJ744" s="6">
        <v>1114.5514215452056</v>
      </c>
      <c r="AK744" s="6">
        <v>1592.6597756664098</v>
      </c>
      <c r="AL744" s="6">
        <v>1129.2636279128665</v>
      </c>
      <c r="AM744" s="6">
        <v>468.44590652180057</v>
      </c>
      <c r="AN744" s="6">
        <v>2330.4942779537178</v>
      </c>
      <c r="AO744" s="6">
        <v>26327.375499616443</v>
      </c>
      <c r="AP744" s="6">
        <v>12841.654608940691</v>
      </c>
      <c r="AQ744" s="6">
        <v>13485.72089067575</v>
      </c>
      <c r="AR744" s="6">
        <v>2639.5791664760782</v>
      </c>
      <c r="AS744" s="6">
        <v>1874.8568155475259</v>
      </c>
      <c r="AT744" s="6">
        <v>1812.7026098185052</v>
      </c>
      <c r="AU744" s="6">
        <v>1896.3694247994395</v>
      </c>
      <c r="AV744" s="6">
        <v>8223.5080166415482</v>
      </c>
      <c r="AW744" s="6">
        <v>5262.2128740342032</v>
      </c>
      <c r="AX744" s="27">
        <v>4.1130686465753428</v>
      </c>
      <c r="AY744" s="27">
        <v>4.1375398150684921</v>
      </c>
      <c r="AZ744">
        <v>327</v>
      </c>
      <c r="BA744" s="9">
        <v>13</v>
      </c>
      <c r="BB744" s="4">
        <v>151</v>
      </c>
      <c r="BC744" s="9">
        <v>14</v>
      </c>
      <c r="BD744" s="9">
        <v>10</v>
      </c>
      <c r="BE744" s="4">
        <v>176</v>
      </c>
      <c r="BF744" s="9">
        <v>12</v>
      </c>
      <c r="BG744" s="9">
        <v>21</v>
      </c>
      <c r="BH744" s="24">
        <v>1033.7545632366966</v>
      </c>
      <c r="BI744" s="24">
        <v>590.10865721413711</v>
      </c>
      <c r="BJ744" s="9">
        <v>22</v>
      </c>
      <c r="BK744" s="30">
        <v>33.649626260273976</v>
      </c>
      <c r="BL744" s="15">
        <v>4.2896994147945202</v>
      </c>
      <c r="BM744" s="15">
        <v>7041.0128460973046</v>
      </c>
      <c r="BN744" s="36">
        <v>116</v>
      </c>
      <c r="BO744" s="9">
        <v>0</v>
      </c>
      <c r="BP744" s="20">
        <v>1.9153097978156113</v>
      </c>
      <c r="BQ744" s="20">
        <v>116.25621457479095</v>
      </c>
    </row>
    <row r="745" spans="1:69" x14ac:dyDescent="0.25">
      <c r="A745" s="43">
        <v>40439</v>
      </c>
      <c r="B745" s="17">
        <v>2010</v>
      </c>
      <c r="C745" s="4">
        <v>9</v>
      </c>
      <c r="D745" s="4">
        <v>7</v>
      </c>
      <c r="E745" s="5">
        <v>0.78</v>
      </c>
      <c r="F745" s="5">
        <v>0.96666666666666667</v>
      </c>
      <c r="G745" s="10">
        <v>0.13150684931506854</v>
      </c>
      <c r="H745" s="17">
        <v>180</v>
      </c>
      <c r="I745" s="9">
        <v>305</v>
      </c>
      <c r="J745" s="14">
        <v>1.6944444444444444</v>
      </c>
      <c r="K745" s="5">
        <v>0.67777777777777781</v>
      </c>
      <c r="L745" s="21">
        <v>98.911358831050251</v>
      </c>
      <c r="M745" s="9">
        <v>56</v>
      </c>
      <c r="N745" s="9">
        <v>63</v>
      </c>
      <c r="O745" s="9">
        <v>26</v>
      </c>
      <c r="P745" s="9">
        <v>84</v>
      </c>
      <c r="Q745" s="20">
        <v>36.936810443190971</v>
      </c>
      <c r="R745" s="20">
        <v>48.67438928851422</v>
      </c>
      <c r="S745" s="20">
        <v>16.418664739726026</v>
      </c>
      <c r="T745" s="6">
        <v>17804.044589589044</v>
      </c>
      <c r="U745" s="6">
        <v>1973.2903013698633</v>
      </c>
      <c r="V745" s="6">
        <v>3300.9218406049313</v>
      </c>
      <c r="W745" s="6">
        <v>2716.4518761205477</v>
      </c>
      <c r="X745" s="6">
        <v>1674.1074523423558</v>
      </c>
      <c r="Y745" s="6">
        <v>12085.853721891075</v>
      </c>
      <c r="Z745" s="6">
        <v>4395.4804427397257</v>
      </c>
      <c r="AA745" s="6">
        <v>1265.5341215013698</v>
      </c>
      <c r="AB745" s="6">
        <v>1379.1678381369861</v>
      </c>
      <c r="AC745" s="6">
        <v>2065.898115654124</v>
      </c>
      <c r="AD745" s="6">
        <v>1010.9422988969818</v>
      </c>
      <c r="AE745" s="6">
        <v>578.3185666556119</v>
      </c>
      <c r="AF745" s="6">
        <v>3385.0234211713632</v>
      </c>
      <c r="AG745" s="6">
        <v>521.41240405479459</v>
      </c>
      <c r="AH745" s="6">
        <v>2045.9278869041098</v>
      </c>
      <c r="AI745" s="6">
        <v>3275.4267534246574</v>
      </c>
      <c r="AJ745" s="6">
        <v>1445.2104223561641</v>
      </c>
      <c r="AK745" s="6">
        <v>1974.3777865233228</v>
      </c>
      <c r="AL745" s="6">
        <v>1096.6745639168983</v>
      </c>
      <c r="AM745" s="6">
        <v>632.77583475083873</v>
      </c>
      <c r="AN745" s="6">
        <v>3584.1492815486654</v>
      </c>
      <c r="AO745" s="6">
        <v>34105.494760076712</v>
      </c>
      <c r="AP745" s="6">
        <v>15050.468335465614</v>
      </c>
      <c r="AQ745" s="6">
        <v>19055.026424611104</v>
      </c>
      <c r="AR745" s="6">
        <v>2728.0530356374265</v>
      </c>
      <c r="AS745" s="6">
        <v>2170.316034306582</v>
      </c>
      <c r="AT745" s="6">
        <v>1940.6634602790982</v>
      </c>
      <c r="AU745" s="6">
        <v>2075.8327984195553</v>
      </c>
      <c r="AV745" s="6">
        <v>8914.8653286426616</v>
      </c>
      <c r="AW745" s="6">
        <v>10140.161095968435</v>
      </c>
      <c r="AX745" s="27">
        <v>3.7401713753424652</v>
      </c>
      <c r="AY745" s="27">
        <v>4.2019694246575332</v>
      </c>
      <c r="AZ745">
        <v>409</v>
      </c>
      <c r="BA745" s="9">
        <v>16</v>
      </c>
      <c r="BB745" s="4">
        <v>180</v>
      </c>
      <c r="BC745" s="9">
        <v>17</v>
      </c>
      <c r="BD745" s="9">
        <v>11</v>
      </c>
      <c r="BE745" s="4">
        <v>229</v>
      </c>
      <c r="BF745" s="9">
        <v>17</v>
      </c>
      <c r="BG745" s="9">
        <v>29</v>
      </c>
      <c r="BH745" s="24">
        <v>1196.4526262994409</v>
      </c>
      <c r="BI745" s="24">
        <v>734.22407482755034</v>
      </c>
      <c r="BJ745" s="9">
        <v>28</v>
      </c>
      <c r="BK745" s="30">
        <v>35.950550904109591</v>
      </c>
      <c r="BL745" s="15">
        <v>4.2895586104109587</v>
      </c>
      <c r="BM745" s="15">
        <v>7006.5111674443688</v>
      </c>
      <c r="BN745" s="36">
        <v>117</v>
      </c>
      <c r="BO745" s="9">
        <v>0</v>
      </c>
      <c r="BP745" s="20">
        <v>2.7196169347663286</v>
      </c>
      <c r="BQ745" s="20">
        <v>162.86347371462483</v>
      </c>
    </row>
    <row r="746" spans="1:69" x14ac:dyDescent="0.25">
      <c r="A746" s="43">
        <v>40438</v>
      </c>
      <c r="B746" s="17">
        <v>2010</v>
      </c>
      <c r="C746" s="4">
        <v>9</v>
      </c>
      <c r="D746" s="4">
        <v>6</v>
      </c>
      <c r="E746" s="5">
        <v>0.78</v>
      </c>
      <c r="F746" s="5">
        <v>1</v>
      </c>
      <c r="G746" s="10">
        <v>0.12876712328767129</v>
      </c>
      <c r="H746" s="17">
        <v>199</v>
      </c>
      <c r="I746" s="9">
        <v>323</v>
      </c>
      <c r="J746" s="14">
        <v>1.6231155778894473</v>
      </c>
      <c r="K746" s="5">
        <v>0.71777777777777774</v>
      </c>
      <c r="L746" s="21">
        <v>94.905915550354507</v>
      </c>
      <c r="M746" s="9">
        <v>58</v>
      </c>
      <c r="N746" s="9">
        <v>70</v>
      </c>
      <c r="O746" s="9">
        <v>29</v>
      </c>
      <c r="P746" s="9">
        <v>84</v>
      </c>
      <c r="Q746" s="20">
        <v>36.681921979452056</v>
      </c>
      <c r="R746" s="20">
        <v>46.394886431138396</v>
      </c>
      <c r="S746" s="20">
        <v>18.592097035772991</v>
      </c>
      <c r="T746" s="6">
        <v>18886.277194520546</v>
      </c>
      <c r="U746" s="6">
        <v>2122.6992657534247</v>
      </c>
      <c r="V746" s="6">
        <v>3307.1985899309593</v>
      </c>
      <c r="W746" s="6">
        <v>2862.5929513643837</v>
      </c>
      <c r="X746" s="6">
        <v>1642.670879000548</v>
      </c>
      <c r="Y746" s="6">
        <v>13196.514039978079</v>
      </c>
      <c r="Z746" s="6">
        <v>4695.2860133698632</v>
      </c>
      <c r="AA746" s="6">
        <v>1345.4517065030134</v>
      </c>
      <c r="AB746" s="6">
        <v>1561.7361510049313</v>
      </c>
      <c r="AC746" s="6">
        <v>2007.6163640577679</v>
      </c>
      <c r="AD746" s="6">
        <v>1058.3628417668394</v>
      </c>
      <c r="AE746" s="6">
        <v>645.1971410024571</v>
      </c>
      <c r="AF746" s="6">
        <v>3891.297524050743</v>
      </c>
      <c r="AG746" s="6">
        <v>585.87721007671223</v>
      </c>
      <c r="AH746" s="6">
        <v>2087.6367356493151</v>
      </c>
      <c r="AI746" s="6">
        <v>3635.8417479999994</v>
      </c>
      <c r="AJ746" s="6">
        <v>1502.283739528767</v>
      </c>
      <c r="AK746" s="6">
        <v>2186.9714876900839</v>
      </c>
      <c r="AL746" s="6">
        <v>1085.6215514740722</v>
      </c>
      <c r="AM746" s="6">
        <v>621.49748273306955</v>
      </c>
      <c r="AN746" s="6">
        <v>3917.5489113575677</v>
      </c>
      <c r="AO746" s="6">
        <v>36423.08976440657</v>
      </c>
      <c r="AP746" s="6">
        <v>15417.729289020179</v>
      </c>
      <c r="AQ746" s="6">
        <v>21005.360475386391</v>
      </c>
      <c r="AR746" s="6">
        <v>2745.4545270633498</v>
      </c>
      <c r="AS746" s="6">
        <v>2348.1212730081425</v>
      </c>
      <c r="AT746" s="6">
        <v>1948.1578748238626</v>
      </c>
      <c r="AU746" s="6">
        <v>2073.9724936210187</v>
      </c>
      <c r="AV746" s="6">
        <v>9115.7061685163735</v>
      </c>
      <c r="AW746" s="6">
        <v>11889.654306870018</v>
      </c>
      <c r="AX746" s="27">
        <v>4.1004117041095896</v>
      </c>
      <c r="AY746" s="27">
        <v>4.3914916301369855</v>
      </c>
      <c r="AZ746">
        <v>440</v>
      </c>
      <c r="BA746" s="9">
        <v>19</v>
      </c>
      <c r="BB746" s="4">
        <v>199</v>
      </c>
      <c r="BC746" s="9">
        <v>18</v>
      </c>
      <c r="BD746" s="9">
        <v>12</v>
      </c>
      <c r="BE746" s="4">
        <v>241</v>
      </c>
      <c r="BF746" s="9">
        <v>18</v>
      </c>
      <c r="BG746" s="9">
        <v>29</v>
      </c>
      <c r="BH746" s="24">
        <v>1177.7581538134507</v>
      </c>
      <c r="BI746" s="24">
        <v>723.75638299117031</v>
      </c>
      <c r="BJ746" s="9">
        <v>27</v>
      </c>
      <c r="BK746" s="30">
        <v>35.223879945205482</v>
      </c>
      <c r="BL746" s="15">
        <v>4.1817516964383561</v>
      </c>
      <c r="BM746" s="15">
        <v>7202.9409662559756</v>
      </c>
      <c r="BN746" s="36">
        <v>117</v>
      </c>
      <c r="BO746" s="9">
        <v>0</v>
      </c>
      <c r="BP746" s="20">
        <v>2.9162199959421282</v>
      </c>
      <c r="BQ746" s="20">
        <v>179.53299551612301</v>
      </c>
    </row>
    <row r="747" spans="1:69" x14ac:dyDescent="0.25">
      <c r="A747" s="43">
        <v>40437</v>
      </c>
      <c r="B747" s="17">
        <v>2010</v>
      </c>
      <c r="C747" s="4">
        <v>9</v>
      </c>
      <c r="D747" s="4">
        <v>5</v>
      </c>
      <c r="E747" s="5">
        <v>0.78</v>
      </c>
      <c r="F747" s="5">
        <v>0.88</v>
      </c>
      <c r="G747" s="10">
        <v>0.12602739726027404</v>
      </c>
      <c r="H747" s="17">
        <v>174</v>
      </c>
      <c r="I747" s="9">
        <v>260</v>
      </c>
      <c r="J747" s="14">
        <v>1.4942528735632183</v>
      </c>
      <c r="K747" s="5">
        <v>0.57777777777777772</v>
      </c>
      <c r="L747" s="21">
        <v>91.232462057628709</v>
      </c>
      <c r="M747" s="9">
        <v>46</v>
      </c>
      <c r="N747" s="9">
        <v>57</v>
      </c>
      <c r="O747" s="9">
        <v>22</v>
      </c>
      <c r="P747" s="9">
        <v>71</v>
      </c>
      <c r="Q747" s="20">
        <v>34.772080074477991</v>
      </c>
      <c r="R747" s="20">
        <v>50.255746036363639</v>
      </c>
      <c r="S747" s="20">
        <v>16.72425187883465</v>
      </c>
      <c r="T747" s="6">
        <v>15874.448398027396</v>
      </c>
      <c r="U747" s="6">
        <v>1846.1704756602744</v>
      </c>
      <c r="V747" s="6">
        <v>2830.4899730614361</v>
      </c>
      <c r="W747" s="6">
        <v>2870.9424816657524</v>
      </c>
      <c r="X747" s="6">
        <v>1515.1951614204495</v>
      </c>
      <c r="Y747" s="6">
        <v>10503.991257540034</v>
      </c>
      <c r="Z747" s="6">
        <v>3581.5242476712328</v>
      </c>
      <c r="AA747" s="6">
        <v>1105.6264128</v>
      </c>
      <c r="AB747" s="6">
        <v>1187.4218833972602</v>
      </c>
      <c r="AC747" s="6">
        <v>1725.1258469944526</v>
      </c>
      <c r="AD747" s="6">
        <v>1060.3940143893001</v>
      </c>
      <c r="AE747" s="6">
        <v>540.61914981701227</v>
      </c>
      <c r="AF747" s="6">
        <v>2548.4335326677283</v>
      </c>
      <c r="AG747" s="6">
        <v>459.9316287123288</v>
      </c>
      <c r="AH747" s="6">
        <v>1705.3674047123286</v>
      </c>
      <c r="AI747" s="6">
        <v>2789.1506695890407</v>
      </c>
      <c r="AJ747" s="6">
        <v>1231.7140444931506</v>
      </c>
      <c r="AK747" s="6">
        <v>1814.17748832949</v>
      </c>
      <c r="AL747" s="6">
        <v>1108.9951006265312</v>
      </c>
      <c r="AM747" s="6">
        <v>541.32599563080635</v>
      </c>
      <c r="AN747" s="6">
        <v>2721.6651629200214</v>
      </c>
      <c r="AO747" s="6">
        <v>29781.355165063014</v>
      </c>
      <c r="AP747" s="6">
        <v>14007.26521193523</v>
      </c>
      <c r="AQ747" s="6">
        <v>15774.089953127783</v>
      </c>
      <c r="AR747" s="6">
        <v>2691.5963973482735</v>
      </c>
      <c r="AS747" s="6">
        <v>2094.3628624623298</v>
      </c>
      <c r="AT747" s="6">
        <v>1896.9606603551019</v>
      </c>
      <c r="AU747" s="6">
        <v>1995.2689794945368</v>
      </c>
      <c r="AV747" s="6">
        <v>8678.1888996602411</v>
      </c>
      <c r="AW747" s="6">
        <v>7095.9010534675435</v>
      </c>
      <c r="AX747" s="27">
        <v>3.927499594520548</v>
      </c>
      <c r="AY747" s="27">
        <v>4.2919802054794518</v>
      </c>
      <c r="AZ747">
        <v>370</v>
      </c>
      <c r="BA747" s="9">
        <v>15</v>
      </c>
      <c r="BB747" s="4">
        <v>174</v>
      </c>
      <c r="BC747" s="9">
        <v>15</v>
      </c>
      <c r="BD747" s="9">
        <v>11</v>
      </c>
      <c r="BE747" s="4">
        <v>196</v>
      </c>
      <c r="BF747" s="9">
        <v>13</v>
      </c>
      <c r="BG747" s="9">
        <v>27</v>
      </c>
      <c r="BH747" s="24">
        <v>1078.3466552864288</v>
      </c>
      <c r="BI747" s="24">
        <v>678.80387983689093</v>
      </c>
      <c r="BJ747" s="9">
        <v>25</v>
      </c>
      <c r="BK747" s="30">
        <v>35.785017972602738</v>
      </c>
      <c r="BL747" s="15">
        <v>4.4356981041095889</v>
      </c>
      <c r="BM747" s="15">
        <v>7193.6087145602023</v>
      </c>
      <c r="BN747" s="36">
        <v>117</v>
      </c>
      <c r="BO747" s="9">
        <v>0</v>
      </c>
      <c r="BP747" s="20">
        <v>2.1927923214950908</v>
      </c>
      <c r="BQ747" s="20">
        <v>134.82128165066482</v>
      </c>
    </row>
    <row r="748" spans="1:69" x14ac:dyDescent="0.25">
      <c r="A748" s="43">
        <v>40436</v>
      </c>
      <c r="B748" s="17">
        <v>2010</v>
      </c>
      <c r="C748" s="4">
        <v>9</v>
      </c>
      <c r="D748" s="4">
        <v>4</v>
      </c>
      <c r="E748" s="5">
        <v>0.78</v>
      </c>
      <c r="F748" s="5">
        <v>0.84</v>
      </c>
      <c r="G748" s="10">
        <v>0.12328767123287679</v>
      </c>
      <c r="H748" s="17">
        <v>159</v>
      </c>
      <c r="I748" s="9">
        <v>275</v>
      </c>
      <c r="J748" s="14">
        <v>1.729559748427673</v>
      </c>
      <c r="K748" s="5">
        <v>0.61111111111111116</v>
      </c>
      <c r="L748" s="21">
        <v>99.958748054794526</v>
      </c>
      <c r="M748" s="9">
        <v>50</v>
      </c>
      <c r="N748" s="9">
        <v>59</v>
      </c>
      <c r="O748" s="9">
        <v>24</v>
      </c>
      <c r="P748" s="9">
        <v>74</v>
      </c>
      <c r="Q748" s="20">
        <v>36.418164634912657</v>
      </c>
      <c r="R748" s="20">
        <v>45.526223630136975</v>
      </c>
      <c r="S748" s="20">
        <v>17.261542136245829</v>
      </c>
      <c r="T748" s="6">
        <v>15893.440940712329</v>
      </c>
      <c r="U748" s="6">
        <v>1734.5894044931506</v>
      </c>
      <c r="V748" s="6">
        <v>2783.8823172558909</v>
      </c>
      <c r="W748" s="6">
        <v>2941.1512826301368</v>
      </c>
      <c r="X748" s="6">
        <v>1418.0776632039451</v>
      </c>
      <c r="Y748" s="6">
        <v>10484.919082115506</v>
      </c>
      <c r="Z748" s="6">
        <v>3969.5799452054798</v>
      </c>
      <c r="AA748" s="6">
        <v>1092.6293671232875</v>
      </c>
      <c r="AB748" s="6">
        <v>1277.3541180821915</v>
      </c>
      <c r="AC748" s="6">
        <v>1759.0839777790029</v>
      </c>
      <c r="AD748" s="6">
        <v>1032.5121241748802</v>
      </c>
      <c r="AE748" s="6">
        <v>531.09772771756161</v>
      </c>
      <c r="AF748" s="6">
        <v>3016.8696007395129</v>
      </c>
      <c r="AG748" s="6">
        <v>498.83923356164382</v>
      </c>
      <c r="AH748" s="6">
        <v>1740.0119452054796</v>
      </c>
      <c r="AI748" s="6">
        <v>2904.5515445205474</v>
      </c>
      <c r="AJ748" s="6">
        <v>1342.4277041095886</v>
      </c>
      <c r="AK748" s="6">
        <v>1717.423282466978</v>
      </c>
      <c r="AL748" s="6">
        <v>1060.306730584437</v>
      </c>
      <c r="AM748" s="6">
        <v>539.19819689990914</v>
      </c>
      <c r="AN748" s="6">
        <v>3168.9022174459351</v>
      </c>
      <c r="AO748" s="6">
        <v>30453.424203013699</v>
      </c>
      <c r="AP748" s="6">
        <v>13782.733302712742</v>
      </c>
      <c r="AQ748" s="6">
        <v>16670.690900300953</v>
      </c>
      <c r="AR748" s="6">
        <v>2681.593666257023</v>
      </c>
      <c r="AS748" s="6">
        <v>2005.8219884302703</v>
      </c>
      <c r="AT748" s="6">
        <v>1828.4079231770506</v>
      </c>
      <c r="AU748" s="6">
        <v>1976.8226918558496</v>
      </c>
      <c r="AV748" s="6">
        <v>8492.6462697201932</v>
      </c>
      <c r="AW748" s="6">
        <v>8178.0446305807636</v>
      </c>
      <c r="AX748" s="27">
        <v>3.9741021369863008</v>
      </c>
      <c r="AY748" s="27">
        <v>4.1666028082191779</v>
      </c>
      <c r="AZ748">
        <v>366</v>
      </c>
      <c r="BA748" s="9">
        <v>15</v>
      </c>
      <c r="BB748" s="4">
        <v>159</v>
      </c>
      <c r="BC748" s="9">
        <v>16</v>
      </c>
      <c r="BD748" s="9">
        <v>11</v>
      </c>
      <c r="BE748" s="4">
        <v>207</v>
      </c>
      <c r="BF748" s="9">
        <v>15</v>
      </c>
      <c r="BG748" s="9">
        <v>29</v>
      </c>
      <c r="BH748" s="24">
        <v>1212.981157883203</v>
      </c>
      <c r="BI748" s="24">
        <v>706.27308456784328</v>
      </c>
      <c r="BJ748" s="9">
        <v>22</v>
      </c>
      <c r="BK748" s="30">
        <v>33.909276301369864</v>
      </c>
      <c r="BL748" s="15">
        <v>4.4312461315068488</v>
      </c>
      <c r="BM748" s="15">
        <v>7179.2450703950726</v>
      </c>
      <c r="BN748" s="36">
        <v>117</v>
      </c>
      <c r="BO748" s="9">
        <v>1</v>
      </c>
      <c r="BP748" s="20">
        <v>2.3220673952259396</v>
      </c>
      <c r="BQ748" s="20">
        <v>142.48453760940987</v>
      </c>
    </row>
    <row r="749" spans="1:69" x14ac:dyDescent="0.25">
      <c r="A749" s="43">
        <v>40435</v>
      </c>
      <c r="B749" s="17">
        <v>2010</v>
      </c>
      <c r="C749" s="4">
        <v>9</v>
      </c>
      <c r="D749" s="4">
        <v>3</v>
      </c>
      <c r="E749" s="5">
        <v>0.78</v>
      </c>
      <c r="F749" s="5">
        <v>0.73333333333333339</v>
      </c>
      <c r="G749" s="10">
        <v>0.12054794520547953</v>
      </c>
      <c r="H749" s="17">
        <v>146</v>
      </c>
      <c r="I749" s="9">
        <v>241</v>
      </c>
      <c r="J749" s="14">
        <v>1.6506849315068493</v>
      </c>
      <c r="K749" s="5">
        <v>0.53555555555555556</v>
      </c>
      <c r="L749" s="21">
        <v>95.311115961718897</v>
      </c>
      <c r="M749" s="9">
        <v>42</v>
      </c>
      <c r="N749" s="9">
        <v>53</v>
      </c>
      <c r="O749" s="9">
        <v>22</v>
      </c>
      <c r="P749" s="9">
        <v>66</v>
      </c>
      <c r="Q749" s="20">
        <v>35.54429551665465</v>
      </c>
      <c r="R749" s="20">
        <v>46.436340439053545</v>
      </c>
      <c r="S749" s="20">
        <v>17.228621337534243</v>
      </c>
      <c r="T749" s="6">
        <v>13915.422930410959</v>
      </c>
      <c r="U749" s="6">
        <v>1547.033519342466</v>
      </c>
      <c r="V749" s="6">
        <v>2358.8969744692608</v>
      </c>
      <c r="W749" s="6">
        <v>2921.3807008438353</v>
      </c>
      <c r="X749" s="6">
        <v>1208.4075866406577</v>
      </c>
      <c r="Y749" s="6">
        <v>8973.7711877996717</v>
      </c>
      <c r="Z749" s="6">
        <v>3376.7080740821916</v>
      </c>
      <c r="AA749" s="6">
        <v>1021.5994896591779</v>
      </c>
      <c r="AB749" s="6">
        <v>1137.0890082772601</v>
      </c>
      <c r="AC749" s="6">
        <v>1467.8716216664402</v>
      </c>
      <c r="AD749" s="6">
        <v>1003.600460715907</v>
      </c>
      <c r="AE749" s="6">
        <v>474.53411220197165</v>
      </c>
      <c r="AF749" s="6">
        <v>2589.3903774343107</v>
      </c>
      <c r="AG749" s="6">
        <v>441.07605014794524</v>
      </c>
      <c r="AH749" s="6">
        <v>1478.3189847671231</v>
      </c>
      <c r="AI749" s="6">
        <v>2744.438380712329</v>
      </c>
      <c r="AJ749" s="6">
        <v>1153.0789705643836</v>
      </c>
      <c r="AK749" s="6">
        <v>1491.536799509259</v>
      </c>
      <c r="AL749" s="6">
        <v>1036.370988321904</v>
      </c>
      <c r="AM749" s="6">
        <v>444.11974744659585</v>
      </c>
      <c r="AN749" s="6">
        <v>2844.8848509140225</v>
      </c>
      <c r="AO749" s="6">
        <v>26814.765407963838</v>
      </c>
      <c r="AP749" s="6">
        <v>12406.718991815829</v>
      </c>
      <c r="AQ749" s="6">
        <v>14408.046416148005</v>
      </c>
      <c r="AR749" s="6">
        <v>2622.0862355301174</v>
      </c>
      <c r="AS749" s="6">
        <v>1802.2067877511813</v>
      </c>
      <c r="AT749" s="6">
        <v>1748.0161429902168</v>
      </c>
      <c r="AU749" s="6">
        <v>1880.6661451636646</v>
      </c>
      <c r="AV749" s="6">
        <v>8052.9753114351806</v>
      </c>
      <c r="AW749" s="6">
        <v>6355.0711047128279</v>
      </c>
      <c r="AX749" s="27">
        <v>3.781647287671233</v>
      </c>
      <c r="AY749" s="27">
        <v>4.1404405479452056</v>
      </c>
      <c r="AZ749">
        <v>329</v>
      </c>
      <c r="BA749" s="9">
        <v>13</v>
      </c>
      <c r="BB749" s="4">
        <v>146</v>
      </c>
      <c r="BC749" s="9">
        <v>15</v>
      </c>
      <c r="BD749" s="9">
        <v>10</v>
      </c>
      <c r="BE749" s="4">
        <v>183</v>
      </c>
      <c r="BF749" s="9">
        <v>13</v>
      </c>
      <c r="BG749" s="9">
        <v>24</v>
      </c>
      <c r="BH749" s="24">
        <v>1111.0762434852318</v>
      </c>
      <c r="BI749" s="24">
        <v>595.64059671923394</v>
      </c>
      <c r="BJ749" s="9">
        <v>19</v>
      </c>
      <c r="BK749" s="30">
        <v>33.112465150684933</v>
      </c>
      <c r="BL749" s="15">
        <v>4.508612626849315</v>
      </c>
      <c r="BM749" s="15">
        <v>7059.0211383057404</v>
      </c>
      <c r="BN749" s="36">
        <v>117</v>
      </c>
      <c r="BO749" s="9">
        <v>0</v>
      </c>
      <c r="BP749" s="20">
        <v>2.0410827696722449</v>
      </c>
      <c r="BQ749" s="20">
        <v>123.14569586451286</v>
      </c>
    </row>
    <row r="750" spans="1:69" x14ac:dyDescent="0.25">
      <c r="A750" s="43">
        <v>40434</v>
      </c>
      <c r="B750" s="17">
        <v>2010</v>
      </c>
      <c r="C750" s="4">
        <v>9</v>
      </c>
      <c r="D750" s="4">
        <v>2</v>
      </c>
      <c r="E750" s="5">
        <v>0.78</v>
      </c>
      <c r="F750" s="5">
        <v>0.73333333333333339</v>
      </c>
      <c r="G750" s="10">
        <v>0.11780821917808226</v>
      </c>
      <c r="H750" s="17">
        <v>144</v>
      </c>
      <c r="I750" s="9">
        <v>236</v>
      </c>
      <c r="J750" s="14">
        <v>1.6388888888888888</v>
      </c>
      <c r="K750" s="5">
        <v>0.52444444444444449</v>
      </c>
      <c r="L750" s="21">
        <v>93.852529808219202</v>
      </c>
      <c r="M750" s="9">
        <v>41</v>
      </c>
      <c r="N750" s="9">
        <v>51</v>
      </c>
      <c r="O750" s="9">
        <v>20</v>
      </c>
      <c r="P750" s="9">
        <v>62</v>
      </c>
      <c r="Q750" s="20">
        <v>35.721454770696845</v>
      </c>
      <c r="R750" s="20">
        <v>48.836795651506847</v>
      </c>
      <c r="S750" s="20">
        <v>17.589052777092352</v>
      </c>
      <c r="T750" s="6">
        <v>13514.764292383565</v>
      </c>
      <c r="U750" s="6">
        <v>1464.5450545753426</v>
      </c>
      <c r="V750" s="6">
        <v>2499.6248011607668</v>
      </c>
      <c r="W750" s="6">
        <v>2671.0569172602741</v>
      </c>
      <c r="X750" s="6">
        <v>1271.386231653699</v>
      </c>
      <c r="Y750" s="6">
        <v>8537.2413968841665</v>
      </c>
      <c r="Z750" s="6">
        <v>3286.3738389041096</v>
      </c>
      <c r="AA750" s="6">
        <v>976.73591303013689</v>
      </c>
      <c r="AB750" s="6">
        <v>1090.5212721797259</v>
      </c>
      <c r="AC750" s="6">
        <v>1487.5324471381343</v>
      </c>
      <c r="AD750" s="6">
        <v>1066.4867872098555</v>
      </c>
      <c r="AE750" s="6">
        <v>474.09171333028769</v>
      </c>
      <c r="AF750" s="6">
        <v>2325.5200764356946</v>
      </c>
      <c r="AG750" s="6">
        <v>443.81733001643835</v>
      </c>
      <c r="AH750" s="6">
        <v>1464.2030297424658</v>
      </c>
      <c r="AI750" s="6">
        <v>2497.6950276164384</v>
      </c>
      <c r="AJ750" s="6">
        <v>1168.8678554301371</v>
      </c>
      <c r="AK750" s="6">
        <v>1603.7439487005256</v>
      </c>
      <c r="AL750" s="6">
        <v>1091.9820506787937</v>
      </c>
      <c r="AM750" s="6">
        <v>488.02872562397425</v>
      </c>
      <c r="AN750" s="6">
        <v>2390.8285178021852</v>
      </c>
      <c r="AO750" s="6">
        <v>25907.523613878358</v>
      </c>
      <c r="AP750" s="6">
        <v>12653.933622756309</v>
      </c>
      <c r="AQ750" s="6">
        <v>13253.589991122046</v>
      </c>
      <c r="AR750" s="6">
        <v>2635.7110126007001</v>
      </c>
      <c r="AS750" s="6">
        <v>1799.8192518219155</v>
      </c>
      <c r="AT750" s="6">
        <v>1778.4409137661669</v>
      </c>
      <c r="AU750" s="6">
        <v>1850.1238240496493</v>
      </c>
      <c r="AV750" s="6">
        <v>8064.0950022384322</v>
      </c>
      <c r="AW750" s="6">
        <v>5189.4949888836172</v>
      </c>
      <c r="AX750" s="27">
        <v>3.8086634958904111</v>
      </c>
      <c r="AY750" s="27">
        <v>4.3256023767123279</v>
      </c>
      <c r="AZ750">
        <v>318</v>
      </c>
      <c r="BA750" s="9">
        <v>13</v>
      </c>
      <c r="BB750" s="4">
        <v>144</v>
      </c>
      <c r="BC750" s="9">
        <v>14</v>
      </c>
      <c r="BD750" s="9">
        <v>10</v>
      </c>
      <c r="BE750" s="4">
        <v>174</v>
      </c>
      <c r="BF750" s="9">
        <v>12</v>
      </c>
      <c r="BG750" s="9">
        <v>25</v>
      </c>
      <c r="BH750" s="24">
        <v>1073.6779916791234</v>
      </c>
      <c r="BI750" s="24">
        <v>643.90864979365676</v>
      </c>
      <c r="BJ750" s="9">
        <v>22</v>
      </c>
      <c r="BK750" s="30">
        <v>35.51915260273973</v>
      </c>
      <c r="BL750" s="15">
        <v>4.3965065610958902</v>
      </c>
      <c r="BM750" s="15">
        <v>6938.0945652294831</v>
      </c>
      <c r="BN750" s="36">
        <v>117</v>
      </c>
      <c r="BO750" s="9">
        <v>0</v>
      </c>
      <c r="BP750" s="20">
        <v>1.9102636705966651</v>
      </c>
      <c r="BQ750" s="20">
        <v>113.27854693266706</v>
      </c>
    </row>
    <row r="751" spans="1:69" x14ac:dyDescent="0.25">
      <c r="A751" s="43">
        <v>40433</v>
      </c>
      <c r="B751" s="17">
        <v>2010</v>
      </c>
      <c r="C751" s="4">
        <v>9</v>
      </c>
      <c r="D751" s="4">
        <v>1</v>
      </c>
      <c r="E751" s="5">
        <v>0.78</v>
      </c>
      <c r="F751" s="5">
        <v>0.76</v>
      </c>
      <c r="G751" s="10">
        <v>0.115068493150685</v>
      </c>
      <c r="H751" s="17">
        <v>147</v>
      </c>
      <c r="I751" s="9">
        <v>253</v>
      </c>
      <c r="J751" s="14">
        <v>1.7210884353741496</v>
      </c>
      <c r="K751" s="5">
        <v>0.56222222222222218</v>
      </c>
      <c r="L751" s="21">
        <v>100.22554484584845</v>
      </c>
      <c r="M751" s="9">
        <v>44</v>
      </c>
      <c r="N751" s="9">
        <v>52</v>
      </c>
      <c r="O751" s="9">
        <v>21</v>
      </c>
      <c r="P751" s="9">
        <v>67</v>
      </c>
      <c r="Q751" s="20">
        <v>37.510443114155244</v>
      </c>
      <c r="R751" s="20">
        <v>48.904153219256351</v>
      </c>
      <c r="S751" s="20">
        <v>17.272867214524638</v>
      </c>
      <c r="T751" s="6">
        <v>14733.155092339723</v>
      </c>
      <c r="U751" s="6">
        <v>1599.7523627835617</v>
      </c>
      <c r="V751" s="6">
        <v>2621.2938551408215</v>
      </c>
      <c r="W751" s="6">
        <v>2825.6120067945203</v>
      </c>
      <c r="X751" s="6">
        <v>1262.6387855037372</v>
      </c>
      <c r="Y751" s="6">
        <v>9623.3628076842051</v>
      </c>
      <c r="Z751" s="6">
        <v>3601.0025389589032</v>
      </c>
      <c r="AA751" s="6">
        <v>1026.9872176043834</v>
      </c>
      <c r="AB751" s="6">
        <v>1157.2821033731507</v>
      </c>
      <c r="AC751" s="6">
        <v>1597.9636387782914</v>
      </c>
      <c r="AD751" s="6">
        <v>990.13201217090182</v>
      </c>
      <c r="AE751" s="6">
        <v>472.57076065028514</v>
      </c>
      <c r="AF751" s="6">
        <v>2724.6054483369589</v>
      </c>
      <c r="AG751" s="6">
        <v>463.97349764383563</v>
      </c>
      <c r="AH751" s="6">
        <v>1641.0374627945207</v>
      </c>
      <c r="AI751" s="6">
        <v>2830.7815938630133</v>
      </c>
      <c r="AJ751" s="6">
        <v>1267.5691602410957</v>
      </c>
      <c r="AK751" s="6">
        <v>1613.5964554157167</v>
      </c>
      <c r="AL751" s="6">
        <v>1082.0188078510173</v>
      </c>
      <c r="AM751" s="6">
        <v>491.26613922458256</v>
      </c>
      <c r="AN751" s="6">
        <v>3016.4803120511488</v>
      </c>
      <c r="AO751" s="6">
        <v>28321.541029602184</v>
      </c>
      <c r="AP751" s="6">
        <v>12957.092461529875</v>
      </c>
      <c r="AQ751" s="6">
        <v>15364.448568072312</v>
      </c>
      <c r="AR751" s="6">
        <v>2647.9063131105922</v>
      </c>
      <c r="AS751" s="6">
        <v>1904.9708297285538</v>
      </c>
      <c r="AT751" s="6">
        <v>1785.1669270285211</v>
      </c>
      <c r="AU751" s="6">
        <v>1876.688523983132</v>
      </c>
      <c r="AV751" s="6">
        <v>8214.7325938508002</v>
      </c>
      <c r="AW751" s="6">
        <v>7149.7159742215081</v>
      </c>
      <c r="AX751" s="27">
        <v>3.87485322739726</v>
      </c>
      <c r="AY751" s="27">
        <v>4.2390595753424662</v>
      </c>
      <c r="AZ751">
        <v>331</v>
      </c>
      <c r="BA751" s="9">
        <v>13</v>
      </c>
      <c r="BB751" s="4">
        <v>147</v>
      </c>
      <c r="BC751" s="9">
        <v>15</v>
      </c>
      <c r="BD751" s="9">
        <v>10</v>
      </c>
      <c r="BE751" s="4">
        <v>184</v>
      </c>
      <c r="BF751" s="9">
        <v>14</v>
      </c>
      <c r="BG751" s="9">
        <v>24</v>
      </c>
      <c r="BH751" s="24">
        <v>1141.0790216733128</v>
      </c>
      <c r="BI751" s="24">
        <v>632.09415022163148</v>
      </c>
      <c r="BJ751" s="9">
        <v>22</v>
      </c>
      <c r="BK751" s="30">
        <v>33.990978191780819</v>
      </c>
      <c r="BL751" s="15">
        <v>4.4265037852054787</v>
      </c>
      <c r="BM751" s="15">
        <v>7016.0878773049135</v>
      </c>
      <c r="BN751" s="36">
        <v>117</v>
      </c>
      <c r="BO751" s="9">
        <v>0</v>
      </c>
      <c r="BP751" s="20">
        <v>2.1898882734596321</v>
      </c>
      <c r="BQ751" s="20">
        <v>131.32007323138728</v>
      </c>
    </row>
    <row r="752" spans="1:69" x14ac:dyDescent="0.25">
      <c r="A752" s="43">
        <v>40432</v>
      </c>
      <c r="B752" s="17">
        <v>2010</v>
      </c>
      <c r="C752" s="4">
        <v>9</v>
      </c>
      <c r="D752" s="4">
        <v>7</v>
      </c>
      <c r="E752" s="5">
        <v>0.78</v>
      </c>
      <c r="F752" s="5">
        <v>0.96666666666666667</v>
      </c>
      <c r="G752" s="10">
        <v>0.11232876712328774</v>
      </c>
      <c r="H752" s="17">
        <v>196</v>
      </c>
      <c r="I752" s="9">
        <v>317</v>
      </c>
      <c r="J752" s="14">
        <v>1.6173469387755102</v>
      </c>
      <c r="K752" s="5">
        <v>0.70444444444444443</v>
      </c>
      <c r="L752" s="21">
        <v>96.806352999720431</v>
      </c>
      <c r="M752" s="9">
        <v>55</v>
      </c>
      <c r="N752" s="9">
        <v>68</v>
      </c>
      <c r="O752" s="9">
        <v>28</v>
      </c>
      <c r="P752" s="9">
        <v>88</v>
      </c>
      <c r="Q752" s="20">
        <v>35.808498500055684</v>
      </c>
      <c r="R752" s="20">
        <v>48.446669500273963</v>
      </c>
      <c r="S752" s="20">
        <v>15.9942007418929</v>
      </c>
      <c r="T752" s="6">
        <v>18974.045187945205</v>
      </c>
      <c r="U752" s="6">
        <v>2020.6957273972598</v>
      </c>
      <c r="V752" s="6">
        <v>3132.5324585345757</v>
      </c>
      <c r="W752" s="6">
        <v>2699.0108265205481</v>
      </c>
      <c r="X752" s="6">
        <v>1638.5666901987945</v>
      </c>
      <c r="Y752" s="6">
        <v>13524.630940088542</v>
      </c>
      <c r="Z752" s="6">
        <v>4404.4453155068495</v>
      </c>
      <c r="AA752" s="6">
        <v>1356.5067460076709</v>
      </c>
      <c r="AB752" s="6">
        <v>1407.4896652865752</v>
      </c>
      <c r="AC752" s="6">
        <v>1980.8554470282031</v>
      </c>
      <c r="AD752" s="6">
        <v>1054.0463113795727</v>
      </c>
      <c r="AE752" s="6">
        <v>619.59429224904238</v>
      </c>
      <c r="AF752" s="6">
        <v>3513.9456761442771</v>
      </c>
      <c r="AG752" s="6">
        <v>591.61749603287672</v>
      </c>
      <c r="AH752" s="6">
        <v>2027.4942309698633</v>
      </c>
      <c r="AI752" s="6">
        <v>3630.5535802739728</v>
      </c>
      <c r="AJ752" s="6">
        <v>1494.8111689643836</v>
      </c>
      <c r="AK752" s="6">
        <v>2116.0573768817626</v>
      </c>
      <c r="AL752" s="6">
        <v>1106.435445283912</v>
      </c>
      <c r="AM752" s="6">
        <v>584.85347216990283</v>
      </c>
      <c r="AN752" s="6">
        <v>3937.1301819055193</v>
      </c>
      <c r="AO752" s="6">
        <v>35907.659118384661</v>
      </c>
      <c r="AP752" s="6">
        <v>14931.952320246315</v>
      </c>
      <c r="AQ752" s="6">
        <v>20975.706798138337</v>
      </c>
      <c r="AR752" s="6">
        <v>2733.0818556740351</v>
      </c>
      <c r="AS752" s="6">
        <v>2193.1529779501893</v>
      </c>
      <c r="AT752" s="6">
        <v>1952.5932946503335</v>
      </c>
      <c r="AU752" s="6">
        <v>2081.6135304262152</v>
      </c>
      <c r="AV752" s="6">
        <v>8960.4416587007727</v>
      </c>
      <c r="AW752" s="6">
        <v>12015.265139437572</v>
      </c>
      <c r="AX752" s="27">
        <v>3.9802036602739723</v>
      </c>
      <c r="AY752" s="27">
        <v>4.2991391164383561</v>
      </c>
      <c r="AZ752">
        <v>435</v>
      </c>
      <c r="BA752" s="9">
        <v>18</v>
      </c>
      <c r="BB752" s="4">
        <v>196</v>
      </c>
      <c r="BC752" s="9">
        <v>19</v>
      </c>
      <c r="BD752" s="9">
        <v>13</v>
      </c>
      <c r="BE752" s="4">
        <v>239</v>
      </c>
      <c r="BF752" s="9">
        <v>18</v>
      </c>
      <c r="BG752" s="9">
        <v>34</v>
      </c>
      <c r="BH752" s="24">
        <v>1219.6097918781907</v>
      </c>
      <c r="BI752" s="24">
        <v>795.12047964081398</v>
      </c>
      <c r="BJ752" s="9">
        <v>29</v>
      </c>
      <c r="BK752" s="30">
        <v>36.502830575342465</v>
      </c>
      <c r="BL752" s="15">
        <v>4.4349700493150683</v>
      </c>
      <c r="BM752" s="15">
        <v>7045.9580677232607</v>
      </c>
      <c r="BN752" s="36">
        <v>116</v>
      </c>
      <c r="BO752" s="9">
        <v>0</v>
      </c>
      <c r="BP752" s="20">
        <v>2.9769843357748158</v>
      </c>
      <c r="BQ752" s="20">
        <v>180.82505860464084</v>
      </c>
    </row>
    <row r="753" spans="1:69" x14ac:dyDescent="0.25">
      <c r="A753" s="43">
        <v>40431</v>
      </c>
      <c r="B753" s="17">
        <v>2010</v>
      </c>
      <c r="C753" s="4">
        <v>9</v>
      </c>
      <c r="D753" s="4">
        <v>6</v>
      </c>
      <c r="E753" s="5">
        <v>0.78</v>
      </c>
      <c r="F753" s="5">
        <v>1</v>
      </c>
      <c r="G753" s="10">
        <v>0.10958904109589047</v>
      </c>
      <c r="H753" s="17">
        <v>192</v>
      </c>
      <c r="I753" s="9">
        <v>316</v>
      </c>
      <c r="J753" s="14">
        <v>1.6458333333333333</v>
      </c>
      <c r="K753" s="5">
        <v>0.70222222222222219</v>
      </c>
      <c r="L753" s="21">
        <v>94.690290410958895</v>
      </c>
      <c r="M753" s="9">
        <v>59</v>
      </c>
      <c r="N753" s="9">
        <v>72</v>
      </c>
      <c r="O753" s="9">
        <v>28</v>
      </c>
      <c r="P753" s="9">
        <v>83</v>
      </c>
      <c r="Q753" s="20">
        <v>33.579839297291649</v>
      </c>
      <c r="R753" s="20">
        <v>44.956707541291578</v>
      </c>
      <c r="S753" s="20">
        <v>17.867716371414424</v>
      </c>
      <c r="T753" s="6">
        <v>18180.535758904109</v>
      </c>
      <c r="U753" s="6">
        <v>2018.721205479452</v>
      </c>
      <c r="V753" s="6">
        <v>3422.3766138739729</v>
      </c>
      <c r="W753" s="6">
        <v>2786.0825214246579</v>
      </c>
      <c r="X753" s="6">
        <v>1706.8894358794521</v>
      </c>
      <c r="Y753" s="6">
        <v>12283.908393205476</v>
      </c>
      <c r="Z753" s="6">
        <v>4398.9589479452061</v>
      </c>
      <c r="AA753" s="6">
        <v>1258.7878111561643</v>
      </c>
      <c r="AB753" s="6">
        <v>1483.0204588273973</v>
      </c>
      <c r="AC753" s="6">
        <v>1993.6768991666966</v>
      </c>
      <c r="AD753" s="6">
        <v>1071.5471170347282</v>
      </c>
      <c r="AE753" s="6">
        <v>592.80802195328295</v>
      </c>
      <c r="AF753" s="6">
        <v>3482.7351797740594</v>
      </c>
      <c r="AG753" s="6">
        <v>575.56295408219171</v>
      </c>
      <c r="AH753" s="6">
        <v>1974.2646636712329</v>
      </c>
      <c r="AI753" s="6">
        <v>3368.4554169863009</v>
      </c>
      <c r="AJ753" s="6">
        <v>1549.347619068493</v>
      </c>
      <c r="AK753" s="6">
        <v>2048.7460358925305</v>
      </c>
      <c r="AL753" s="6">
        <v>1082.5123819023856</v>
      </c>
      <c r="AM753" s="6">
        <v>659.80561447446837</v>
      </c>
      <c r="AN753" s="6">
        <v>3676.5666215388342</v>
      </c>
      <c r="AO753" s="6">
        <v>34807.65483612055</v>
      </c>
      <c r="AP753" s="6">
        <v>15364.444641602173</v>
      </c>
      <c r="AQ753" s="6">
        <v>19443.210194518371</v>
      </c>
      <c r="AR753" s="6">
        <v>2747.1144042515152</v>
      </c>
      <c r="AS753" s="6">
        <v>2258.0788820886301</v>
      </c>
      <c r="AT753" s="6">
        <v>1987.9156957784887</v>
      </c>
      <c r="AU753" s="6">
        <v>2149.9046851828202</v>
      </c>
      <c r="AV753" s="6">
        <v>9143.0136673014549</v>
      </c>
      <c r="AW753" s="6">
        <v>10300.19652721692</v>
      </c>
      <c r="AX753" s="27">
        <v>4.0581113424657538</v>
      </c>
      <c r="AY753" s="27">
        <v>4.4842520547945206</v>
      </c>
      <c r="AZ753">
        <v>434</v>
      </c>
      <c r="BA753" s="9">
        <v>17</v>
      </c>
      <c r="BB753" s="4">
        <v>192</v>
      </c>
      <c r="BC753" s="9">
        <v>18</v>
      </c>
      <c r="BD753" s="9">
        <v>11</v>
      </c>
      <c r="BE753" s="4">
        <v>242</v>
      </c>
      <c r="BF753" s="9">
        <v>19</v>
      </c>
      <c r="BG753" s="9">
        <v>36</v>
      </c>
      <c r="BH753" s="24">
        <v>1195.5474404383563</v>
      </c>
      <c r="BI753" s="24">
        <v>831.37091776243369</v>
      </c>
      <c r="BJ753" s="9">
        <v>25</v>
      </c>
      <c r="BK753" s="30">
        <v>36.472316712328762</v>
      </c>
      <c r="BL753" s="15">
        <v>4.0903720547945204</v>
      </c>
      <c r="BM753" s="15">
        <v>7137.8335437629839</v>
      </c>
      <c r="BN753" s="36">
        <v>116</v>
      </c>
      <c r="BO753" s="9">
        <v>0</v>
      </c>
      <c r="BP753" s="20">
        <v>2.7239652025099108</v>
      </c>
      <c r="BQ753" s="20">
        <v>167.61388098722733</v>
      </c>
    </row>
    <row r="754" spans="1:69" x14ac:dyDescent="0.25">
      <c r="A754" s="43">
        <v>40430</v>
      </c>
      <c r="B754" s="17">
        <v>2010</v>
      </c>
      <c r="C754" s="4">
        <v>9</v>
      </c>
      <c r="D754" s="4">
        <v>5</v>
      </c>
      <c r="E754" s="5">
        <v>0.78</v>
      </c>
      <c r="F754" s="5">
        <v>0.88</v>
      </c>
      <c r="G754" s="10">
        <v>0.10684931506849321</v>
      </c>
      <c r="H754" s="17">
        <v>169</v>
      </c>
      <c r="I754" s="9">
        <v>279</v>
      </c>
      <c r="J754" s="14">
        <v>1.650887573964497</v>
      </c>
      <c r="K754" s="5">
        <v>0.62</v>
      </c>
      <c r="L754" s="21">
        <v>96.224753217281361</v>
      </c>
      <c r="M754" s="9">
        <v>50</v>
      </c>
      <c r="N754" s="9">
        <v>59</v>
      </c>
      <c r="O754" s="9">
        <v>24</v>
      </c>
      <c r="P754" s="9">
        <v>78</v>
      </c>
      <c r="Q754" s="20">
        <v>36.743768017091867</v>
      </c>
      <c r="R754" s="20">
        <v>46.158201813698618</v>
      </c>
      <c r="S754" s="20">
        <v>16.438782592033714</v>
      </c>
      <c r="T754" s="6">
        <v>16261.98329372055</v>
      </c>
      <c r="U754" s="6">
        <v>1734.9666236054793</v>
      </c>
      <c r="V754" s="6">
        <v>3038.443578954345</v>
      </c>
      <c r="W754" s="6">
        <v>2741.0178526027398</v>
      </c>
      <c r="X754" s="6">
        <v>1488.7634444344108</v>
      </c>
      <c r="Y754" s="6">
        <v>10728.725041334534</v>
      </c>
      <c r="Z754" s="6">
        <v>4005.0707138630132</v>
      </c>
      <c r="AA754" s="6">
        <v>1107.7968435287669</v>
      </c>
      <c r="AB754" s="6">
        <v>1282.2250421786298</v>
      </c>
      <c r="AC754" s="6">
        <v>1852.2670548240617</v>
      </c>
      <c r="AD754" s="6">
        <v>1069.4522739522101</v>
      </c>
      <c r="AE754" s="6">
        <v>516.24831049608156</v>
      </c>
      <c r="AF754" s="6">
        <v>2957.1249602980556</v>
      </c>
      <c r="AG754" s="6">
        <v>512.69999760000007</v>
      </c>
      <c r="AH754" s="6">
        <v>1708.922813720548</v>
      </c>
      <c r="AI754" s="6">
        <v>3090.7128807123295</v>
      </c>
      <c r="AJ754" s="6">
        <v>1311.3006115068492</v>
      </c>
      <c r="AK754" s="6">
        <v>1814.107920974312</v>
      </c>
      <c r="AL754" s="6">
        <v>1118.7254374165755</v>
      </c>
      <c r="AM754" s="6">
        <v>572.79516885582427</v>
      </c>
      <c r="AN754" s="6">
        <v>3118.0077762930146</v>
      </c>
      <c r="AO754" s="6">
        <v>31015.678820436166</v>
      </c>
      <c r="AP754" s="6">
        <v>14211.821042510561</v>
      </c>
      <c r="AQ754" s="6">
        <v>16803.857777925605</v>
      </c>
      <c r="AR754" s="6">
        <v>2679.812391048973</v>
      </c>
      <c r="AS754" s="6">
        <v>2106.6862130361069</v>
      </c>
      <c r="AT754" s="6">
        <v>1857.5024445283286</v>
      </c>
      <c r="AU754" s="6">
        <v>1993.5202938010125</v>
      </c>
      <c r="AV754" s="6">
        <v>8637.5213424144204</v>
      </c>
      <c r="AW754" s="6">
        <v>8166.3364355111844</v>
      </c>
      <c r="AX754" s="27">
        <v>3.9910851945205472</v>
      </c>
      <c r="AY754" s="27">
        <v>4.3071748150684925</v>
      </c>
      <c r="AZ754">
        <v>380</v>
      </c>
      <c r="BA754" s="9">
        <v>15</v>
      </c>
      <c r="BB754" s="4">
        <v>169</v>
      </c>
      <c r="BC754" s="9">
        <v>17</v>
      </c>
      <c r="BD754" s="9">
        <v>10</v>
      </c>
      <c r="BE754" s="4">
        <v>211</v>
      </c>
      <c r="BF754" s="9">
        <v>16</v>
      </c>
      <c r="BG754" s="9">
        <v>28</v>
      </c>
      <c r="BH754" s="24">
        <v>1161.1956902471622</v>
      </c>
      <c r="BI754" s="24">
        <v>716.922161743998</v>
      </c>
      <c r="BJ754" s="9">
        <v>23</v>
      </c>
      <c r="BK754" s="30">
        <v>34.386282287671229</v>
      </c>
      <c r="BL754" s="15">
        <v>4.1849590487671229</v>
      </c>
      <c r="BM754" s="15">
        <v>7073.0454768107038</v>
      </c>
      <c r="BN754" s="36">
        <v>116</v>
      </c>
      <c r="BO754" s="9">
        <v>1</v>
      </c>
      <c r="BP754" s="20">
        <v>2.3757598948031373</v>
      </c>
      <c r="BQ754" s="20">
        <v>144.86084291315177</v>
      </c>
    </row>
    <row r="755" spans="1:69" x14ac:dyDescent="0.25">
      <c r="A755" s="43">
        <v>40429</v>
      </c>
      <c r="B755" s="17">
        <v>2010</v>
      </c>
      <c r="C755" s="4">
        <v>9</v>
      </c>
      <c r="D755" s="4">
        <v>4</v>
      </c>
      <c r="E755" s="5">
        <v>0.78</v>
      </c>
      <c r="F755" s="5">
        <v>0.84</v>
      </c>
      <c r="G755" s="10">
        <v>0.10410958904109595</v>
      </c>
      <c r="H755" s="17">
        <v>165</v>
      </c>
      <c r="I755" s="9">
        <v>269</v>
      </c>
      <c r="J755" s="14">
        <v>1.6303030303030304</v>
      </c>
      <c r="K755" s="5">
        <v>0.59777777777777774</v>
      </c>
      <c r="L755" s="21">
        <v>95.217075282889155</v>
      </c>
      <c r="M755" s="9">
        <v>49</v>
      </c>
      <c r="N755" s="9">
        <v>59</v>
      </c>
      <c r="O755" s="9">
        <v>24</v>
      </c>
      <c r="P755" s="9">
        <v>70</v>
      </c>
      <c r="Q755" s="20">
        <v>33.860069696600711</v>
      </c>
      <c r="R755" s="20">
        <v>45.430844363013705</v>
      </c>
      <c r="S755" s="20">
        <v>18.473791909808217</v>
      </c>
      <c r="T755" s="6">
        <v>15710.817421676711</v>
      </c>
      <c r="U755" s="6">
        <v>1688.4142114191782</v>
      </c>
      <c r="V755" s="6">
        <v>2691.2353214576219</v>
      </c>
      <c r="W755" s="6">
        <v>2864.6288359890409</v>
      </c>
      <c r="X755" s="6">
        <v>1415.4673395108819</v>
      </c>
      <c r="Y755" s="6">
        <v>10427.900136138345</v>
      </c>
      <c r="Z755" s="6">
        <v>3656.8875272328764</v>
      </c>
      <c r="AA755" s="6">
        <v>1090.3402647123289</v>
      </c>
      <c r="AB755" s="6">
        <v>1293.1654336865752</v>
      </c>
      <c r="AC755" s="6">
        <v>1662.7002066594339</v>
      </c>
      <c r="AD755" s="6">
        <v>1049.8260782946452</v>
      </c>
      <c r="AE755" s="6">
        <v>538.96023830621982</v>
      </c>
      <c r="AF755" s="6">
        <v>2788.9067023714811</v>
      </c>
      <c r="AG755" s="6">
        <v>480.79372596164382</v>
      </c>
      <c r="AH755" s="6">
        <v>1649.2630847123289</v>
      </c>
      <c r="AI755" s="6">
        <v>2843.5973786301374</v>
      </c>
      <c r="AJ755" s="6">
        <v>1288.7975897424656</v>
      </c>
      <c r="AK755" s="6">
        <v>1765.5576853033115</v>
      </c>
      <c r="AL755" s="6">
        <v>1095.8849397404358</v>
      </c>
      <c r="AM755" s="6">
        <v>524.3009769591107</v>
      </c>
      <c r="AN755" s="6">
        <v>2876.708177043718</v>
      </c>
      <c r="AO755" s="6">
        <v>29702.076637774248</v>
      </c>
      <c r="AP755" s="6">
        <v>13608.561622220699</v>
      </c>
      <c r="AQ755" s="6">
        <v>16093.515015553545</v>
      </c>
      <c r="AR755" s="6">
        <v>2684.1014989566306</v>
      </c>
      <c r="AS755" s="6">
        <v>2048.5099649325302</v>
      </c>
      <c r="AT755" s="6">
        <v>1838.7771819345026</v>
      </c>
      <c r="AU755" s="6">
        <v>1975.1494713543934</v>
      </c>
      <c r="AV755" s="6">
        <v>8546.5381171780573</v>
      </c>
      <c r="AW755" s="6">
        <v>7546.9768983754911</v>
      </c>
      <c r="AX755" s="27">
        <v>3.72042904109589</v>
      </c>
      <c r="AY755" s="27">
        <v>4.3327477397260257</v>
      </c>
      <c r="AZ755">
        <v>367</v>
      </c>
      <c r="BA755" s="9">
        <v>15</v>
      </c>
      <c r="BB755" s="4">
        <v>165</v>
      </c>
      <c r="BC755" s="9">
        <v>16</v>
      </c>
      <c r="BD755" s="9">
        <v>10</v>
      </c>
      <c r="BE755" s="4">
        <v>202</v>
      </c>
      <c r="BF755" s="9">
        <v>15</v>
      </c>
      <c r="BG755" s="9">
        <v>28</v>
      </c>
      <c r="BH755" s="24">
        <v>1098.5128419448254</v>
      </c>
      <c r="BI755" s="24">
        <v>692.14812128808342</v>
      </c>
      <c r="BJ755" s="9">
        <v>25</v>
      </c>
      <c r="BK755" s="30">
        <v>33.832858931506848</v>
      </c>
      <c r="BL755" s="15">
        <v>4.2192646136986296</v>
      </c>
      <c r="BM755" s="15">
        <v>7157.6210531894267</v>
      </c>
      <c r="BN755" s="36">
        <v>116</v>
      </c>
      <c r="BO755" s="9">
        <v>0</v>
      </c>
      <c r="BP755" s="20">
        <v>2.2484446851768292</v>
      </c>
      <c r="BQ755" s="20">
        <v>138.73719840994434</v>
      </c>
    </row>
    <row r="756" spans="1:69" x14ac:dyDescent="0.25">
      <c r="A756" s="43">
        <v>40428</v>
      </c>
      <c r="B756" s="17">
        <v>2010</v>
      </c>
      <c r="C756" s="4">
        <v>9</v>
      </c>
      <c r="D756" s="4">
        <v>3</v>
      </c>
      <c r="E756" s="5">
        <v>0.78</v>
      </c>
      <c r="F756" s="5">
        <v>0.73333333333333339</v>
      </c>
      <c r="G756" s="10">
        <v>0.10136986301369869</v>
      </c>
      <c r="H756" s="17">
        <v>138</v>
      </c>
      <c r="I756" s="9">
        <v>213</v>
      </c>
      <c r="J756" s="14">
        <v>1.5434782608695652</v>
      </c>
      <c r="K756" s="5">
        <v>0.47333333333333333</v>
      </c>
      <c r="L756" s="21">
        <v>97.485825772483651</v>
      </c>
      <c r="M756" s="9">
        <v>39</v>
      </c>
      <c r="N756" s="9">
        <v>47</v>
      </c>
      <c r="O756" s="9">
        <v>19</v>
      </c>
      <c r="P756" s="9">
        <v>58</v>
      </c>
      <c r="Q756" s="20">
        <v>33.596490678560052</v>
      </c>
      <c r="R756" s="20">
        <v>47.951161645912038</v>
      </c>
      <c r="S756" s="20">
        <v>16.975502650203115</v>
      </c>
      <c r="T756" s="6">
        <v>13453.043956602743</v>
      </c>
      <c r="U756" s="6">
        <v>1487.2641736986304</v>
      </c>
      <c r="V756" s="6">
        <v>2426.0775519175891</v>
      </c>
      <c r="W756" s="6">
        <v>2729.6083100712331</v>
      </c>
      <c r="X756" s="6">
        <v>1254.2703327596716</v>
      </c>
      <c r="Y756" s="6">
        <v>8530.3519355528788</v>
      </c>
      <c r="Z756" s="6">
        <v>2889.2981983561644</v>
      </c>
      <c r="AA756" s="6">
        <v>911.07207127232869</v>
      </c>
      <c r="AB756" s="6">
        <v>984.57915371178069</v>
      </c>
      <c r="AC756" s="6">
        <v>1552.7112131046042</v>
      </c>
      <c r="AD756" s="6">
        <v>1030.2010622945563</v>
      </c>
      <c r="AE756" s="6">
        <v>458.30369424442631</v>
      </c>
      <c r="AF756" s="6">
        <v>1743.7334536966869</v>
      </c>
      <c r="AG756" s="6">
        <v>386.8414614246575</v>
      </c>
      <c r="AH756" s="6">
        <v>1393.3251887342467</v>
      </c>
      <c r="AI756" s="6">
        <v>2406.3548483835621</v>
      </c>
      <c r="AJ756" s="6">
        <v>1008.0678007232877</v>
      </c>
      <c r="AK756" s="6">
        <v>1497.7135832029387</v>
      </c>
      <c r="AL756" s="6">
        <v>1030.1342828472286</v>
      </c>
      <c r="AM756" s="6">
        <v>445.12210135810113</v>
      </c>
      <c r="AN756" s="6">
        <v>2221.6193318574847</v>
      </c>
      <c r="AO756" s="6">
        <v>24919.846852907398</v>
      </c>
      <c r="AP756" s="6">
        <v>12424.14213180035</v>
      </c>
      <c r="AQ756" s="6">
        <v>12495.704721107049</v>
      </c>
      <c r="AR756" s="6">
        <v>2637.2623957374267</v>
      </c>
      <c r="AS756" s="6">
        <v>1803.1010067278976</v>
      </c>
      <c r="AT756" s="6">
        <v>1794.972115616451</v>
      </c>
      <c r="AU756" s="6">
        <v>1888.2946473103962</v>
      </c>
      <c r="AV756" s="6">
        <v>8123.630165392171</v>
      </c>
      <c r="AW756" s="6">
        <v>4372.0745557148766</v>
      </c>
      <c r="AX756" s="27">
        <v>3.7513495232876712</v>
      </c>
      <c r="AY756" s="27">
        <v>4.2462338013698631</v>
      </c>
      <c r="AZ756">
        <v>301</v>
      </c>
      <c r="BA756" s="9">
        <v>12</v>
      </c>
      <c r="BB756" s="4">
        <v>138</v>
      </c>
      <c r="BC756" s="9">
        <v>13</v>
      </c>
      <c r="BD756" s="9">
        <v>8</v>
      </c>
      <c r="BE756" s="4">
        <v>163</v>
      </c>
      <c r="BF756" s="9">
        <v>12</v>
      </c>
      <c r="BG756" s="9">
        <v>21</v>
      </c>
      <c r="BH756" s="24">
        <v>975.42811659216227</v>
      </c>
      <c r="BI756" s="24">
        <v>615.70630060268934</v>
      </c>
      <c r="BJ756" s="9">
        <v>18</v>
      </c>
      <c r="BK756" s="30">
        <v>33.174761315068494</v>
      </c>
      <c r="BL756" s="15">
        <v>4.3095359156164381</v>
      </c>
      <c r="BM756" s="15">
        <v>6899.7535718029594</v>
      </c>
      <c r="BN756" s="36">
        <v>116</v>
      </c>
      <c r="BO756" s="9">
        <v>1</v>
      </c>
      <c r="BP756" s="20">
        <v>1.8110363784835615</v>
      </c>
      <c r="BQ756" s="20">
        <v>107.72159242333663</v>
      </c>
    </row>
    <row r="757" spans="1:69" x14ac:dyDescent="0.25">
      <c r="A757" s="43">
        <v>40427</v>
      </c>
      <c r="B757" s="17">
        <v>2010</v>
      </c>
      <c r="C757" s="4">
        <v>9</v>
      </c>
      <c r="D757" s="4">
        <v>2</v>
      </c>
      <c r="E757" s="5">
        <v>0.78</v>
      </c>
      <c r="F757" s="5">
        <v>0.73333333333333339</v>
      </c>
      <c r="G757" s="10">
        <v>9.8630136986301423E-2</v>
      </c>
      <c r="H757" s="17">
        <v>136</v>
      </c>
      <c r="I757" s="9">
        <v>225</v>
      </c>
      <c r="J757" s="14">
        <v>1.6544117647058822</v>
      </c>
      <c r="K757" s="5">
        <v>0.5</v>
      </c>
      <c r="L757" s="21">
        <v>101.44233143593877</v>
      </c>
      <c r="M757" s="9">
        <v>39</v>
      </c>
      <c r="N757" s="9">
        <v>47</v>
      </c>
      <c r="O757" s="9">
        <v>19</v>
      </c>
      <c r="P757" s="9">
        <v>62</v>
      </c>
      <c r="Q757" s="20">
        <v>37.250452946798333</v>
      </c>
      <c r="R757" s="20">
        <v>49.810371495313625</v>
      </c>
      <c r="S757" s="20">
        <v>17.02398790897039</v>
      </c>
      <c r="T757" s="6">
        <v>13796.157075287672</v>
      </c>
      <c r="U757" s="6">
        <v>1502.0068076712328</v>
      </c>
      <c r="V757" s="6">
        <v>2584.1167943118903</v>
      </c>
      <c r="W757" s="6">
        <v>2861.645324449315</v>
      </c>
      <c r="X757" s="6">
        <v>1219.7305824578632</v>
      </c>
      <c r="Y757" s="6">
        <v>8632.6711817398354</v>
      </c>
      <c r="Z757" s="6">
        <v>3203.5389534246569</v>
      </c>
      <c r="AA757" s="6">
        <v>946.39705841095883</v>
      </c>
      <c r="AB757" s="6">
        <v>1055.4872503561642</v>
      </c>
      <c r="AC757" s="6">
        <v>1518.0552937383977</v>
      </c>
      <c r="AD757" s="6">
        <v>1025.0140434655416</v>
      </c>
      <c r="AE757" s="6">
        <v>446.99176748348015</v>
      </c>
      <c r="AF757" s="6">
        <v>2215.3621575043603</v>
      </c>
      <c r="AG757" s="6">
        <v>393.27173260273969</v>
      </c>
      <c r="AH757" s="6">
        <v>1447.1493435616439</v>
      </c>
      <c r="AI757" s="6">
        <v>2544.3320054794517</v>
      </c>
      <c r="AJ757" s="6">
        <v>1121.1256898630136</v>
      </c>
      <c r="AK757" s="6">
        <v>1603.6824497241696</v>
      </c>
      <c r="AL757" s="6">
        <v>1095.2965243991898</v>
      </c>
      <c r="AM757" s="6">
        <v>461.01275039587375</v>
      </c>
      <c r="AN757" s="6">
        <v>2345.887046987616</v>
      </c>
      <c r="AO757" s="6">
        <v>26009.465916657537</v>
      </c>
      <c r="AP757" s="6">
        <v>12815.545530425721</v>
      </c>
      <c r="AQ757" s="6">
        <v>13193.920386231812</v>
      </c>
      <c r="AR757" s="6">
        <v>2638.873356147421</v>
      </c>
      <c r="AS757" s="6">
        <v>1859.390139818996</v>
      </c>
      <c r="AT757" s="6">
        <v>1753.6030100575163</v>
      </c>
      <c r="AU757" s="6">
        <v>1909.0450776440653</v>
      </c>
      <c r="AV757" s="6">
        <v>8160.9115836679994</v>
      </c>
      <c r="AW757" s="6">
        <v>5033.0088025638161</v>
      </c>
      <c r="AX757" s="27">
        <v>4.0994094575342466</v>
      </c>
      <c r="AY757" s="27">
        <v>4.4312996164383556</v>
      </c>
      <c r="AZ757">
        <v>303</v>
      </c>
      <c r="BA757" s="9">
        <v>12</v>
      </c>
      <c r="BB757" s="4">
        <v>136</v>
      </c>
      <c r="BC757" s="9">
        <v>12</v>
      </c>
      <c r="BD757" s="9">
        <v>8</v>
      </c>
      <c r="BE757" s="4">
        <v>167</v>
      </c>
      <c r="BF757" s="9">
        <v>11</v>
      </c>
      <c r="BG757" s="9">
        <v>20</v>
      </c>
      <c r="BH757" s="24">
        <v>980.2195148851572</v>
      </c>
      <c r="BI757" s="24">
        <v>555.04128290604797</v>
      </c>
      <c r="BJ757" s="9">
        <v>20</v>
      </c>
      <c r="BK757" s="30">
        <v>34.712155397260275</v>
      </c>
      <c r="BL757" s="15">
        <v>4.128580653150685</v>
      </c>
      <c r="BM757" s="15">
        <v>7093.0545772319838</v>
      </c>
      <c r="BN757" s="36">
        <v>116</v>
      </c>
      <c r="BO757" s="9">
        <v>0</v>
      </c>
      <c r="BP757" s="20">
        <v>1.8601182667595728</v>
      </c>
      <c r="BQ757" s="20">
        <v>113.740692984757</v>
      </c>
    </row>
    <row r="758" spans="1:69" x14ac:dyDescent="0.25">
      <c r="A758" s="43">
        <v>40426</v>
      </c>
      <c r="B758" s="17">
        <v>2010</v>
      </c>
      <c r="C758" s="4">
        <v>9</v>
      </c>
      <c r="D758" s="4">
        <v>1</v>
      </c>
      <c r="E758" s="5">
        <v>0.78</v>
      </c>
      <c r="F758" s="5">
        <v>0.76</v>
      </c>
      <c r="G758" s="10">
        <v>9.589041095890416E-2</v>
      </c>
      <c r="H758" s="17">
        <v>153</v>
      </c>
      <c r="I758" s="9">
        <v>223</v>
      </c>
      <c r="J758" s="14">
        <v>1.457516339869281</v>
      </c>
      <c r="K758" s="5">
        <v>0.49555555555555558</v>
      </c>
      <c r="L758" s="21">
        <v>89.432250533440779</v>
      </c>
      <c r="M758" s="9">
        <v>38</v>
      </c>
      <c r="N758" s="9">
        <v>48</v>
      </c>
      <c r="O758" s="9">
        <v>19</v>
      </c>
      <c r="P758" s="9">
        <v>60</v>
      </c>
      <c r="Q758" s="20">
        <v>37.789905371137301</v>
      </c>
      <c r="R758" s="20">
        <v>49.801215856957455</v>
      </c>
      <c r="S758" s="20">
        <v>16.696810356164384</v>
      </c>
      <c r="T758" s="6">
        <v>13683.134331616438</v>
      </c>
      <c r="U758" s="6">
        <v>1581.1917623013696</v>
      </c>
      <c r="V758" s="6">
        <v>2473.5368914481096</v>
      </c>
      <c r="W758" s="6">
        <v>2864.3701384109586</v>
      </c>
      <c r="X758" s="6">
        <v>1335.7622310154518</v>
      </c>
      <c r="Y758" s="6">
        <v>8590.6568330432874</v>
      </c>
      <c r="Z758" s="6">
        <v>3249.931861917808</v>
      </c>
      <c r="AA758" s="6">
        <v>946.22310128219169</v>
      </c>
      <c r="AB758" s="6">
        <v>1001.808621369863</v>
      </c>
      <c r="AC758" s="6">
        <v>1545.1584295897392</v>
      </c>
      <c r="AD758" s="6">
        <v>1055.9182923300809</v>
      </c>
      <c r="AE758" s="6">
        <v>463.72553275547449</v>
      </c>
      <c r="AF758" s="6">
        <v>2133.1613298945686</v>
      </c>
      <c r="AG758" s="6">
        <v>409.4364129041096</v>
      </c>
      <c r="AH758" s="6">
        <v>1365.465584219178</v>
      </c>
      <c r="AI758" s="6">
        <v>2506.9145878082186</v>
      </c>
      <c r="AJ758" s="6">
        <v>1105.6663075068491</v>
      </c>
      <c r="AK758" s="6">
        <v>1689.4466155016544</v>
      </c>
      <c r="AL758" s="6">
        <v>1072.4802318595171</v>
      </c>
      <c r="AM758" s="6">
        <v>489.40525951000984</v>
      </c>
      <c r="AN758" s="6">
        <v>2136.1507855671744</v>
      </c>
      <c r="AO758" s="6">
        <v>25849.772570926027</v>
      </c>
      <c r="AP758" s="6">
        <v>12989.803622420995</v>
      </c>
      <c r="AQ758" s="6">
        <v>12859.968948505029</v>
      </c>
      <c r="AR758" s="6">
        <v>2621.9182370339204</v>
      </c>
      <c r="AS758" s="6">
        <v>1845.0743943966963</v>
      </c>
      <c r="AT758" s="6">
        <v>1770.1427887473196</v>
      </c>
      <c r="AU758" s="6">
        <v>1877.2003009960952</v>
      </c>
      <c r="AV758" s="6">
        <v>8114.3357211740313</v>
      </c>
      <c r="AW758" s="6">
        <v>4745.6332273309999</v>
      </c>
      <c r="AX758" s="27">
        <v>3.7309558356164381</v>
      </c>
      <c r="AY758" s="27">
        <v>4.4870308561643828</v>
      </c>
      <c r="AZ758">
        <v>318</v>
      </c>
      <c r="BA758" s="9">
        <v>13</v>
      </c>
      <c r="BB758" s="4">
        <v>153</v>
      </c>
      <c r="BC758" s="9">
        <v>13</v>
      </c>
      <c r="BD758" s="9">
        <v>10</v>
      </c>
      <c r="BE758" s="4">
        <v>165</v>
      </c>
      <c r="BF758" s="9">
        <v>11</v>
      </c>
      <c r="BG758" s="9">
        <v>23</v>
      </c>
      <c r="BH758" s="24">
        <v>1003.2313267981306</v>
      </c>
      <c r="BI758" s="24">
        <v>631.53501005430303</v>
      </c>
      <c r="BJ758" s="9">
        <v>20</v>
      </c>
      <c r="BK758" s="30">
        <v>34.367705342465754</v>
      </c>
      <c r="BL758" s="15">
        <v>4.1198351835616434</v>
      </c>
      <c r="BM758" s="15">
        <v>7090.3032522276926</v>
      </c>
      <c r="BN758" s="36">
        <v>116</v>
      </c>
      <c r="BO758" s="9">
        <v>0</v>
      </c>
      <c r="BP758" s="20">
        <v>1.8137403283088878</v>
      </c>
      <c r="BQ758" s="20">
        <v>110.86180128021577</v>
      </c>
    </row>
    <row r="759" spans="1:69" x14ac:dyDescent="0.25">
      <c r="A759" s="43">
        <v>40425</v>
      </c>
      <c r="B759" s="17">
        <v>2010</v>
      </c>
      <c r="C759" s="4">
        <v>9</v>
      </c>
      <c r="D759" s="4">
        <v>7</v>
      </c>
      <c r="E759" s="5">
        <v>0.78</v>
      </c>
      <c r="F759" s="5">
        <v>0.96666666666666667</v>
      </c>
      <c r="G759" s="10">
        <v>9.3150684931506897E-2</v>
      </c>
      <c r="H759" s="17">
        <v>186</v>
      </c>
      <c r="I759" s="9">
        <v>308</v>
      </c>
      <c r="J759" s="14">
        <v>1.6559139784946237</v>
      </c>
      <c r="K759" s="5">
        <v>0.68444444444444441</v>
      </c>
      <c r="L759" s="21">
        <v>98.440262207688903</v>
      </c>
      <c r="M759" s="9">
        <v>56</v>
      </c>
      <c r="N759" s="9">
        <v>65</v>
      </c>
      <c r="O759" s="9">
        <v>27</v>
      </c>
      <c r="P759" s="9">
        <v>82</v>
      </c>
      <c r="Q759" s="20">
        <v>34.731840478206728</v>
      </c>
      <c r="R759" s="20">
        <v>46.075360753972603</v>
      </c>
      <c r="S759" s="20">
        <v>17.598906682472435</v>
      </c>
      <c r="T759" s="6">
        <v>18309.888770630136</v>
      </c>
      <c r="U759" s="6">
        <v>2003.0126508493149</v>
      </c>
      <c r="V759" s="6">
        <v>3120.2397872324386</v>
      </c>
      <c r="W759" s="6">
        <v>2867.0947831232875</v>
      </c>
      <c r="X759" s="6">
        <v>1702.2879396611511</v>
      </c>
      <c r="Y759" s="6">
        <v>12623.278911462572</v>
      </c>
      <c r="Z759" s="6">
        <v>4202.5526978630141</v>
      </c>
      <c r="AA759" s="6">
        <v>1244.0347403572603</v>
      </c>
      <c r="AB759" s="6">
        <v>1443.1103479627398</v>
      </c>
      <c r="AC759" s="6">
        <v>1905.7197081997936</v>
      </c>
      <c r="AD759" s="6">
        <v>988.86245802265023</v>
      </c>
      <c r="AE759" s="6">
        <v>589.24226983466997</v>
      </c>
      <c r="AF759" s="6">
        <v>3405.8733501259007</v>
      </c>
      <c r="AG759" s="6">
        <v>549.45250402191778</v>
      </c>
      <c r="AH759" s="6">
        <v>2039.9632327890411</v>
      </c>
      <c r="AI759" s="6">
        <v>3516.6287151780816</v>
      </c>
      <c r="AJ759" s="6">
        <v>1516.5545472000001</v>
      </c>
      <c r="AK759" s="6">
        <v>1963.9546379528049</v>
      </c>
      <c r="AL759" s="6">
        <v>1075.4086516994291</v>
      </c>
      <c r="AM759" s="6">
        <v>626.81290834717186</v>
      </c>
      <c r="AN759" s="6">
        <v>3956.4228011896353</v>
      </c>
      <c r="AO759" s="6">
        <v>34825.198206851506</v>
      </c>
      <c r="AP759" s="6">
        <v>14839.623144073395</v>
      </c>
      <c r="AQ759" s="6">
        <v>19985.575062778109</v>
      </c>
      <c r="AR759" s="6">
        <v>2741.5308384783102</v>
      </c>
      <c r="AS759" s="6">
        <v>2211.3379483002218</v>
      </c>
      <c r="AT759" s="6">
        <v>1928.1836115213991</v>
      </c>
      <c r="AU759" s="6">
        <v>2101.9378380027097</v>
      </c>
      <c r="AV759" s="6">
        <v>8982.9902363026413</v>
      </c>
      <c r="AW759" s="6">
        <v>11002.584826475468</v>
      </c>
      <c r="AX759" s="27">
        <v>4.0280529205479452</v>
      </c>
      <c r="AY759" s="27">
        <v>4.3315637671232867</v>
      </c>
      <c r="AZ759">
        <v>416</v>
      </c>
      <c r="BA759" s="9">
        <v>18</v>
      </c>
      <c r="BB759" s="4">
        <v>186</v>
      </c>
      <c r="BC759" s="9">
        <v>18</v>
      </c>
      <c r="BD759" s="9">
        <v>11</v>
      </c>
      <c r="BE759" s="4">
        <v>230</v>
      </c>
      <c r="BF759" s="9">
        <v>17</v>
      </c>
      <c r="BG759" s="9">
        <v>28</v>
      </c>
      <c r="BH759" s="24">
        <v>1198.9196386585454</v>
      </c>
      <c r="BI759" s="24">
        <v>681.61782444595701</v>
      </c>
      <c r="BJ759" s="9">
        <v>29</v>
      </c>
      <c r="BK759" s="30">
        <v>34.720368986301374</v>
      </c>
      <c r="BL759" s="15">
        <v>4.1024806663013695</v>
      </c>
      <c r="BM759" s="15">
        <v>7124.5905636280149</v>
      </c>
      <c r="BN759" s="36">
        <v>127</v>
      </c>
      <c r="BO759" s="9">
        <v>0</v>
      </c>
      <c r="BP759" s="20">
        <v>2.8051541887623879</v>
      </c>
      <c r="BQ759" s="20">
        <v>157.36673277778038</v>
      </c>
    </row>
    <row r="760" spans="1:69" x14ac:dyDescent="0.25">
      <c r="A760" s="43">
        <v>40424</v>
      </c>
      <c r="B760" s="17">
        <v>2010</v>
      </c>
      <c r="C760" s="4">
        <v>9</v>
      </c>
      <c r="D760" s="4">
        <v>6</v>
      </c>
      <c r="E760" s="5">
        <v>0.78</v>
      </c>
      <c r="F760" s="5">
        <v>1</v>
      </c>
      <c r="G760" s="10">
        <v>9.0410958904109634E-2</v>
      </c>
      <c r="H760" s="17">
        <v>187</v>
      </c>
      <c r="I760" s="9">
        <v>304</v>
      </c>
      <c r="J760" s="14">
        <v>1.625668449197861</v>
      </c>
      <c r="K760" s="5">
        <v>0.67555555555555558</v>
      </c>
      <c r="L760" s="21">
        <v>97.969391440920077</v>
      </c>
      <c r="M760" s="9">
        <v>54</v>
      </c>
      <c r="N760" s="9">
        <v>69</v>
      </c>
      <c r="O760" s="9">
        <v>28</v>
      </c>
      <c r="P760" s="9">
        <v>81</v>
      </c>
      <c r="Q760" s="20">
        <v>35.317115595055121</v>
      </c>
      <c r="R760" s="20">
        <v>43.261569034520541</v>
      </c>
      <c r="S760" s="20">
        <v>17.133365152146116</v>
      </c>
      <c r="T760" s="6">
        <v>18320.276199452055</v>
      </c>
      <c r="U760" s="6">
        <v>1969.9411380821916</v>
      </c>
      <c r="V760" s="6">
        <v>3510.6798160306848</v>
      </c>
      <c r="W760" s="6">
        <v>2841.7113324493153</v>
      </c>
      <c r="X760" s="6">
        <v>1717.2530330301372</v>
      </c>
      <c r="Y760" s="6">
        <v>12220.573156024107</v>
      </c>
      <c r="Z760" s="6">
        <v>4344.0052181917799</v>
      </c>
      <c r="AA760" s="6">
        <v>1211.3239329665751</v>
      </c>
      <c r="AB760" s="6">
        <v>1387.8025773238353</v>
      </c>
      <c r="AC760" s="6">
        <v>2097.0329331817506</v>
      </c>
      <c r="AD760" s="6">
        <v>1046.574741919814</v>
      </c>
      <c r="AE760" s="6">
        <v>603.39830719501822</v>
      </c>
      <c r="AF760" s="6">
        <v>3196.1257461856062</v>
      </c>
      <c r="AG760" s="6">
        <v>558.18608192876707</v>
      </c>
      <c r="AH760" s="6">
        <v>2011.3542971616441</v>
      </c>
      <c r="AI760" s="6">
        <v>3474.2102294794527</v>
      </c>
      <c r="AJ760" s="6">
        <v>1528.9140995506848</v>
      </c>
      <c r="AK760" s="6">
        <v>2086.9205981257051</v>
      </c>
      <c r="AL760" s="6">
        <v>1036.5310897566494</v>
      </c>
      <c r="AM760" s="6">
        <v>622.32536127070955</v>
      </c>
      <c r="AN760" s="6">
        <v>3826.8876589674855</v>
      </c>
      <c r="AO760" s="6">
        <v>34806.013774136984</v>
      </c>
      <c r="AP760" s="6">
        <v>15562.427212959785</v>
      </c>
      <c r="AQ760" s="6">
        <v>19243.586561177199</v>
      </c>
      <c r="AR760" s="6">
        <v>2746.1179358425939</v>
      </c>
      <c r="AS760" s="6">
        <v>2332.8901024949455</v>
      </c>
      <c r="AT760" s="6">
        <v>1970.4930650175202</v>
      </c>
      <c r="AU760" s="6">
        <v>2129.3171087620544</v>
      </c>
      <c r="AV760" s="6">
        <v>9178.8182121171139</v>
      </c>
      <c r="AW760" s="6">
        <v>10064.768349060085</v>
      </c>
      <c r="AX760" s="27">
        <v>3.7614540493150681</v>
      </c>
      <c r="AY760" s="27">
        <v>4.1674984452054789</v>
      </c>
      <c r="AZ760">
        <v>419</v>
      </c>
      <c r="BA760" s="9">
        <v>17</v>
      </c>
      <c r="BB760" s="4">
        <v>187</v>
      </c>
      <c r="BC760" s="9">
        <v>17</v>
      </c>
      <c r="BD760" s="9">
        <v>13</v>
      </c>
      <c r="BE760" s="4">
        <v>232</v>
      </c>
      <c r="BF760" s="9">
        <v>17</v>
      </c>
      <c r="BG760" s="9">
        <v>34</v>
      </c>
      <c r="BH760" s="24">
        <v>1294.5953232369204</v>
      </c>
      <c r="BI760" s="24">
        <v>823.69528059105915</v>
      </c>
      <c r="BJ760" s="9">
        <v>25</v>
      </c>
      <c r="BK760" s="30">
        <v>35.073115095890408</v>
      </c>
      <c r="BL760" s="15">
        <v>4.1066506060273973</v>
      </c>
      <c r="BM760" s="15">
        <v>7121.7115127998532</v>
      </c>
      <c r="BN760" s="36">
        <v>127</v>
      </c>
      <c r="BO760" s="9">
        <v>0</v>
      </c>
      <c r="BP760" s="20">
        <v>2.702101387649682</v>
      </c>
      <c r="BQ760" s="20">
        <v>151.52430363131651</v>
      </c>
    </row>
    <row r="761" spans="1:69" x14ac:dyDescent="0.25">
      <c r="A761" s="43">
        <v>40423</v>
      </c>
      <c r="B761" s="17">
        <v>2010</v>
      </c>
      <c r="C761" s="4">
        <v>9</v>
      </c>
      <c r="D761" s="4">
        <v>5</v>
      </c>
      <c r="E761" s="5">
        <v>0.78</v>
      </c>
      <c r="F761" s="5">
        <v>0.88</v>
      </c>
      <c r="G761" s="10">
        <v>8.7671232876712371E-2</v>
      </c>
      <c r="H761" s="17">
        <v>169</v>
      </c>
      <c r="I761" s="9">
        <v>268</v>
      </c>
      <c r="J761" s="14">
        <v>1.5857988165680474</v>
      </c>
      <c r="K761" s="5">
        <v>0.5955555555555555</v>
      </c>
      <c r="L761" s="21">
        <v>95.192234918440462</v>
      </c>
      <c r="M761" s="9">
        <v>47</v>
      </c>
      <c r="N761" s="9">
        <v>60</v>
      </c>
      <c r="O761" s="9">
        <v>24</v>
      </c>
      <c r="P761" s="9">
        <v>75</v>
      </c>
      <c r="Q761" s="20">
        <v>36.701490464217123</v>
      </c>
      <c r="R761" s="20">
        <v>47.088003468493135</v>
      </c>
      <c r="S761" s="20">
        <v>16.426199703846574</v>
      </c>
      <c r="T761" s="6">
        <v>16087.487701216438</v>
      </c>
      <c r="U761" s="6">
        <v>1727.934408591781</v>
      </c>
      <c r="V761" s="6">
        <v>2935.4692410550356</v>
      </c>
      <c r="W761" s="6">
        <v>2836.0043609424656</v>
      </c>
      <c r="X761" s="6">
        <v>1494.9183893980933</v>
      </c>
      <c r="Y761" s="6">
        <v>10549.030118412624</v>
      </c>
      <c r="Z761" s="6">
        <v>3927.0594796712321</v>
      </c>
      <c r="AA761" s="6">
        <v>1130.1120832438353</v>
      </c>
      <c r="AB761" s="6">
        <v>1231.9649777884931</v>
      </c>
      <c r="AC761" s="6">
        <v>1783.8743588380639</v>
      </c>
      <c r="AD761" s="6">
        <v>1065.1026200247766</v>
      </c>
      <c r="AE761" s="6">
        <v>516.87108619788398</v>
      </c>
      <c r="AF761" s="6">
        <v>2923.2884756428366</v>
      </c>
      <c r="AG761" s="6">
        <v>501.25615693150695</v>
      </c>
      <c r="AH761" s="6">
        <v>1690.4761203726027</v>
      </c>
      <c r="AI761" s="6">
        <v>2803.055320547945</v>
      </c>
      <c r="AJ761" s="6">
        <v>1274.1293652164384</v>
      </c>
      <c r="AK761" s="6">
        <v>1931.8573394727475</v>
      </c>
      <c r="AL761" s="6">
        <v>1068.4009154118976</v>
      </c>
      <c r="AM761" s="6">
        <v>562.79320689099393</v>
      </c>
      <c r="AN761" s="6">
        <v>2705.8655012928548</v>
      </c>
      <c r="AO761" s="6">
        <v>30373.475613580271</v>
      </c>
      <c r="AP761" s="6">
        <v>14195.291518231958</v>
      </c>
      <c r="AQ761" s="6">
        <v>16178.184095348315</v>
      </c>
      <c r="AR761" s="6">
        <v>2699.9694470171235</v>
      </c>
      <c r="AS761" s="6">
        <v>2119.0032520425802</v>
      </c>
      <c r="AT761" s="6">
        <v>1878.6988107387406</v>
      </c>
      <c r="AU761" s="6">
        <v>2026.8232605618637</v>
      </c>
      <c r="AV761" s="6">
        <v>8724.4947703603084</v>
      </c>
      <c r="AW761" s="6">
        <v>7453.689324988005</v>
      </c>
      <c r="AX761" s="27">
        <v>3.8980220054794517</v>
      </c>
      <c r="AY761" s="27">
        <v>4.2663304109589042</v>
      </c>
      <c r="AZ761">
        <v>375</v>
      </c>
      <c r="BA761" s="9">
        <v>14</v>
      </c>
      <c r="BB761" s="4">
        <v>169</v>
      </c>
      <c r="BC761" s="9">
        <v>16</v>
      </c>
      <c r="BD761" s="9">
        <v>11</v>
      </c>
      <c r="BE761" s="4">
        <v>206</v>
      </c>
      <c r="BF761" s="9">
        <v>16</v>
      </c>
      <c r="BG761" s="9">
        <v>30</v>
      </c>
      <c r="BH761" s="24">
        <v>1160.9028625306571</v>
      </c>
      <c r="BI761" s="24">
        <v>751.59714074171507</v>
      </c>
      <c r="BJ761" s="9">
        <v>26</v>
      </c>
      <c r="BK761" s="30">
        <v>34.484506191780824</v>
      </c>
      <c r="BL761" s="15">
        <v>4.3045238356164379</v>
      </c>
      <c r="BM761" s="15">
        <v>7129.4834539928397</v>
      </c>
      <c r="BN761" s="36">
        <v>127</v>
      </c>
      <c r="BO761" s="9">
        <v>0</v>
      </c>
      <c r="BP761" s="20">
        <v>2.2691944233754811</v>
      </c>
      <c r="BQ761" s="20">
        <v>127.38727634132532</v>
      </c>
    </row>
    <row r="762" spans="1:69" x14ac:dyDescent="0.25">
      <c r="A762" s="43">
        <v>40422</v>
      </c>
      <c r="B762" s="17">
        <v>2010</v>
      </c>
      <c r="C762" s="4">
        <v>9</v>
      </c>
      <c r="D762" s="4">
        <v>4</v>
      </c>
      <c r="E762" s="5">
        <v>0.78</v>
      </c>
      <c r="F762" s="5">
        <v>0.84</v>
      </c>
      <c r="G762" s="10">
        <v>8.4931506849315108E-2</v>
      </c>
      <c r="H762" s="17">
        <v>157</v>
      </c>
      <c r="I762" s="9">
        <v>283</v>
      </c>
      <c r="J762" s="14">
        <v>1.802547770700637</v>
      </c>
      <c r="K762" s="5">
        <v>0.62888888888888894</v>
      </c>
      <c r="L762" s="21">
        <v>104.5300982920164</v>
      </c>
      <c r="M762" s="9">
        <v>52</v>
      </c>
      <c r="N762" s="9">
        <v>64</v>
      </c>
      <c r="O762" s="9">
        <v>24</v>
      </c>
      <c r="P762" s="9">
        <v>75</v>
      </c>
      <c r="Q762" s="20">
        <v>34.81954572697213</v>
      </c>
      <c r="R762" s="20">
        <v>47.170961960547942</v>
      </c>
      <c r="S762" s="20">
        <v>17.15251947958356</v>
      </c>
      <c r="T762" s="6">
        <v>16411.225431846575</v>
      </c>
      <c r="U762" s="6">
        <v>1635.4809444821917</v>
      </c>
      <c r="V762" s="6">
        <v>2951.9927402664325</v>
      </c>
      <c r="W762" s="6">
        <v>2869.6464550356159</v>
      </c>
      <c r="X762" s="6">
        <v>1439.7272852283618</v>
      </c>
      <c r="Y762" s="6">
        <v>10785.339895798355</v>
      </c>
      <c r="Z762" s="6">
        <v>4039.0673043287675</v>
      </c>
      <c r="AA762" s="6">
        <v>1132.1030870531506</v>
      </c>
      <c r="AB762" s="6">
        <v>1286.4389609687671</v>
      </c>
      <c r="AC762" s="6">
        <v>1669.9984415394106</v>
      </c>
      <c r="AD762" s="6">
        <v>1065.0705519676146</v>
      </c>
      <c r="AE762" s="6">
        <v>516.21538213560666</v>
      </c>
      <c r="AF762" s="6">
        <v>3206.3249767080524</v>
      </c>
      <c r="AG762" s="6">
        <v>522.20051023561643</v>
      </c>
      <c r="AH762" s="6">
        <v>1837.6046164164381</v>
      </c>
      <c r="AI762" s="6">
        <v>3072.024902958904</v>
      </c>
      <c r="AJ762" s="6">
        <v>1311.2202744986303</v>
      </c>
      <c r="AK762" s="6">
        <v>1819.0437704634987</v>
      </c>
      <c r="AL762" s="6">
        <v>1025.260519242011</v>
      </c>
      <c r="AM762" s="6">
        <v>508.86407342774237</v>
      </c>
      <c r="AN762" s="6">
        <v>3389.8819409763369</v>
      </c>
      <c r="AO762" s="6">
        <v>31247.366032789043</v>
      </c>
      <c r="AP762" s="6">
        <v>13865.819219306293</v>
      </c>
      <c r="AQ762" s="6">
        <v>17381.546813482746</v>
      </c>
      <c r="AR762" s="6">
        <v>2659.0993868825585</v>
      </c>
      <c r="AS762" s="6">
        <v>1978.2823987292504</v>
      </c>
      <c r="AT762" s="6">
        <v>1883.3411409724879</v>
      </c>
      <c r="AU762" s="6">
        <v>1966.7856985519993</v>
      </c>
      <c r="AV762" s="6">
        <v>8487.5086251362954</v>
      </c>
      <c r="AW762" s="6">
        <v>8894.0381883464543</v>
      </c>
      <c r="AX762" s="27">
        <v>4.0384732931506848</v>
      </c>
      <c r="AY762" s="27">
        <v>4.4944227328767115</v>
      </c>
      <c r="AZ762">
        <v>372</v>
      </c>
      <c r="BA762" s="9">
        <v>15</v>
      </c>
      <c r="BB762" s="4">
        <v>157</v>
      </c>
      <c r="BC762" s="9">
        <v>16</v>
      </c>
      <c r="BD762" s="9">
        <v>11</v>
      </c>
      <c r="BE762" s="4">
        <v>215</v>
      </c>
      <c r="BF762" s="9">
        <v>14</v>
      </c>
      <c r="BG762" s="9">
        <v>31</v>
      </c>
      <c r="BH762" s="24">
        <v>1248.770031683574</v>
      </c>
      <c r="BI762" s="24">
        <v>680.50138094845784</v>
      </c>
      <c r="BJ762" s="9">
        <v>24</v>
      </c>
      <c r="BK762" s="30">
        <v>33.791140561643836</v>
      </c>
      <c r="BL762" s="15">
        <v>4.300078083287671</v>
      </c>
      <c r="BM762" s="15">
        <v>7087.2570357512886</v>
      </c>
      <c r="BN762" s="36">
        <v>127</v>
      </c>
      <c r="BO762" s="9">
        <v>0</v>
      </c>
      <c r="BP762" s="20">
        <v>2.4525069044063823</v>
      </c>
      <c r="BQ762" s="20">
        <v>136.86257333450982</v>
      </c>
    </row>
    <row r="763" spans="1:69" x14ac:dyDescent="0.25">
      <c r="A763" s="43">
        <v>40421</v>
      </c>
      <c r="B763" s="17">
        <v>2010</v>
      </c>
      <c r="C763" s="4">
        <v>8</v>
      </c>
      <c r="D763" s="4">
        <v>3</v>
      </c>
      <c r="E763" s="5">
        <v>1</v>
      </c>
      <c r="F763" s="5">
        <v>0.79487179487179482</v>
      </c>
      <c r="G763" s="10">
        <v>8.2191780821917845E-2</v>
      </c>
      <c r="H763" s="17">
        <v>208</v>
      </c>
      <c r="I763" s="9">
        <v>315</v>
      </c>
      <c r="J763" s="14">
        <v>1.5144230769230769</v>
      </c>
      <c r="K763" s="5">
        <v>0.7</v>
      </c>
      <c r="L763" s="21">
        <v>89.275803679987021</v>
      </c>
      <c r="M763" s="9">
        <v>58</v>
      </c>
      <c r="N763" s="9">
        <v>69</v>
      </c>
      <c r="O763" s="9">
        <v>27</v>
      </c>
      <c r="P763" s="9">
        <v>82</v>
      </c>
      <c r="Q763" s="20">
        <v>35.814051903785995</v>
      </c>
      <c r="R763" s="20">
        <v>46.520442739726015</v>
      </c>
      <c r="S763" s="20">
        <v>18.203304638489808</v>
      </c>
      <c r="T763" s="6">
        <v>18569.367165437299</v>
      </c>
      <c r="U763" s="6">
        <v>2097.9865753424651</v>
      </c>
      <c r="V763" s="6">
        <v>3516.2208303477341</v>
      </c>
      <c r="W763" s="6">
        <v>3459.124602739726</v>
      </c>
      <c r="X763" s="6">
        <v>1734.6678767544784</v>
      </c>
      <c r="Y763" s="6">
        <v>11957.340430937824</v>
      </c>
      <c r="Z763" s="6">
        <v>4548.3845917808212</v>
      </c>
      <c r="AA763" s="6">
        <v>1256.0519539726024</v>
      </c>
      <c r="AB763" s="6">
        <v>1492.6709803561641</v>
      </c>
      <c r="AC763" s="6">
        <v>2133.0320593932647</v>
      </c>
      <c r="AD763" s="6">
        <v>1348.2503705769377</v>
      </c>
      <c r="AE763" s="6">
        <v>597.94906236779116</v>
      </c>
      <c r="AF763" s="6">
        <v>3217.8760337715948</v>
      </c>
      <c r="AG763" s="6">
        <v>586.36266164383551</v>
      </c>
      <c r="AH763" s="6">
        <v>2047.2435813698628</v>
      </c>
      <c r="AI763" s="6">
        <v>3374.2160506849314</v>
      </c>
      <c r="AJ763" s="6">
        <v>1474.4957720547943</v>
      </c>
      <c r="AK763" s="6">
        <v>2195.9767570364788</v>
      </c>
      <c r="AL763" s="6">
        <v>1406.0825599041439</v>
      </c>
      <c r="AM763" s="6">
        <v>677.07737969164248</v>
      </c>
      <c r="AN763" s="6">
        <v>3203.1813691211587</v>
      </c>
      <c r="AO763" s="6">
        <v>35446.779332642771</v>
      </c>
      <c r="AP763" s="6">
        <v>17068.381498812199</v>
      </c>
      <c r="AQ763" s="6">
        <v>18378.397833830575</v>
      </c>
      <c r="AR763" s="6">
        <v>2769.006242592593</v>
      </c>
      <c r="AS763" s="6">
        <v>2333.2470051388909</v>
      </c>
      <c r="AT763" s="6">
        <v>1988.2912615883197</v>
      </c>
      <c r="AU763" s="6">
        <v>2104.877029451568</v>
      </c>
      <c r="AV763" s="6">
        <v>9195.4215387713703</v>
      </c>
      <c r="AW763" s="6">
        <v>9182.9762950592012</v>
      </c>
      <c r="AX763" s="27">
        <v>4.0888989041095876</v>
      </c>
      <c r="AY763" s="27">
        <v>4.3389974657534243</v>
      </c>
      <c r="AZ763">
        <v>444</v>
      </c>
      <c r="BA763" s="9">
        <v>18</v>
      </c>
      <c r="BB763" s="4">
        <v>208</v>
      </c>
      <c r="BC763" s="9">
        <v>22</v>
      </c>
      <c r="BD763" s="9">
        <v>15</v>
      </c>
      <c r="BE763" s="4">
        <v>236</v>
      </c>
      <c r="BF763" s="9">
        <v>19</v>
      </c>
      <c r="BG763" s="9">
        <v>32</v>
      </c>
      <c r="BH763" s="24">
        <v>1549.3773676161143</v>
      </c>
      <c r="BI763" s="24">
        <v>881.52883944592224</v>
      </c>
      <c r="BJ763" s="9">
        <v>31</v>
      </c>
      <c r="BK763" s="30">
        <v>36.027219315068486</v>
      </c>
      <c r="BL763" s="15">
        <v>4.3386750246575341</v>
      </c>
      <c r="BM763" s="15">
        <v>8428.6625272948822</v>
      </c>
      <c r="BN763" s="36">
        <v>127</v>
      </c>
      <c r="BO763" s="9">
        <v>0</v>
      </c>
      <c r="BP763" s="20">
        <v>2.1804643114272353</v>
      </c>
      <c r="BQ763" s="20">
        <v>144.71179396716988</v>
      </c>
    </row>
    <row r="764" spans="1:69" x14ac:dyDescent="0.25">
      <c r="A764" s="43">
        <v>40420</v>
      </c>
      <c r="B764" s="17">
        <v>2010</v>
      </c>
      <c r="C764" s="4">
        <v>8</v>
      </c>
      <c r="D764" s="4">
        <v>2</v>
      </c>
      <c r="E764" s="5">
        <v>1</v>
      </c>
      <c r="F764" s="5">
        <v>0.79487179487179482</v>
      </c>
      <c r="G764" s="10">
        <v>7.9452054794520582E-2</v>
      </c>
      <c r="H764" s="17">
        <v>205</v>
      </c>
      <c r="I764" s="9">
        <v>312</v>
      </c>
      <c r="J764" s="14">
        <v>1.5219512195121951</v>
      </c>
      <c r="K764" s="5">
        <v>0.69333333333333336</v>
      </c>
      <c r="L764" s="21">
        <v>91.600931733018072</v>
      </c>
      <c r="M764" s="9">
        <v>53</v>
      </c>
      <c r="N764" s="9">
        <v>66</v>
      </c>
      <c r="O764" s="9">
        <v>28</v>
      </c>
      <c r="P764" s="9">
        <v>87</v>
      </c>
      <c r="Q764" s="20">
        <v>35.091877440773573</v>
      </c>
      <c r="R764" s="20">
        <v>44.102970255029348</v>
      </c>
      <c r="S764" s="20">
        <v>16.331360045951818</v>
      </c>
      <c r="T764" s="6">
        <v>18778.191005268705</v>
      </c>
      <c r="U764" s="6">
        <v>2033.3791780821914</v>
      </c>
      <c r="V764" s="6">
        <v>3341.3773620063221</v>
      </c>
      <c r="W764" s="6">
        <v>3473.4330345205481</v>
      </c>
      <c r="X764" s="6">
        <v>1691.8101275785034</v>
      </c>
      <c r="Y764" s="6">
        <v>12304.949659245523</v>
      </c>
      <c r="Z764" s="6">
        <v>4175.9334154520548</v>
      </c>
      <c r="AA764" s="6">
        <v>1234.8831671408218</v>
      </c>
      <c r="AB764" s="6">
        <v>1420.8283239978082</v>
      </c>
      <c r="AC764" s="6">
        <v>2026.1325260720478</v>
      </c>
      <c r="AD764" s="6">
        <v>1356.1404208125157</v>
      </c>
      <c r="AE764" s="6">
        <v>611.809721868986</v>
      </c>
      <c r="AF764" s="6">
        <v>2837.5622378371349</v>
      </c>
      <c r="AG764" s="6">
        <v>537.58533777534251</v>
      </c>
      <c r="AH764" s="6">
        <v>1995.5548174027399</v>
      </c>
      <c r="AI764" s="6">
        <v>3403.8142533698624</v>
      </c>
      <c r="AJ764" s="6">
        <v>1433.2509590794521</v>
      </c>
      <c r="AK764" s="6">
        <v>2200.2960176380893</v>
      </c>
      <c r="AL764" s="6">
        <v>1396.0949558085467</v>
      </c>
      <c r="AM764" s="6">
        <v>625.80719966037657</v>
      </c>
      <c r="AN764" s="6">
        <v>3148.0071945203845</v>
      </c>
      <c r="AO764" s="6">
        <v>35013.420457568973</v>
      </c>
      <c r="AP764" s="6">
        <v>16722.901365965936</v>
      </c>
      <c r="AQ764" s="6">
        <v>18290.519091603044</v>
      </c>
      <c r="AR764" s="6">
        <v>2746.8929327742962</v>
      </c>
      <c r="AS764" s="6">
        <v>2372.3168996605455</v>
      </c>
      <c r="AT764" s="6">
        <v>2001.8264488921723</v>
      </c>
      <c r="AU764" s="6">
        <v>2135.5106044508448</v>
      </c>
      <c r="AV764" s="6">
        <v>9256.5468857778578</v>
      </c>
      <c r="AW764" s="6">
        <v>9033.9722058251791</v>
      </c>
      <c r="AX764" s="27">
        <v>3.9476060712328764</v>
      </c>
      <c r="AY764" s="27">
        <v>4.1103482054794522</v>
      </c>
      <c r="AZ764">
        <v>439</v>
      </c>
      <c r="BA764" s="9">
        <v>17</v>
      </c>
      <c r="BB764" s="4">
        <v>205</v>
      </c>
      <c r="BC764" s="9">
        <v>18</v>
      </c>
      <c r="BD764" s="9">
        <v>15</v>
      </c>
      <c r="BE764" s="4">
        <v>234</v>
      </c>
      <c r="BF764" s="9">
        <v>16</v>
      </c>
      <c r="BG764" s="9">
        <v>30</v>
      </c>
      <c r="BH764" s="24">
        <v>1369.3584258315968</v>
      </c>
      <c r="BI764" s="24">
        <v>785.16155026779177</v>
      </c>
      <c r="BJ764" s="9">
        <v>30</v>
      </c>
      <c r="BK764" s="30">
        <v>35.822196123287675</v>
      </c>
      <c r="BL764" s="15">
        <v>4.2610587287671233</v>
      </c>
      <c r="BM764" s="15">
        <v>8423.1827573610481</v>
      </c>
      <c r="BN764" s="36">
        <v>127</v>
      </c>
      <c r="BO764" s="9">
        <v>0</v>
      </c>
      <c r="BP764" s="20">
        <v>2.1714498685925934</v>
      </c>
      <c r="BQ764" s="20">
        <v>144.01983536695312</v>
      </c>
    </row>
    <row r="765" spans="1:69" x14ac:dyDescent="0.25">
      <c r="A765" s="43">
        <v>40419</v>
      </c>
      <c r="B765" s="17">
        <v>2010</v>
      </c>
      <c r="C765" s="4">
        <v>8</v>
      </c>
      <c r="D765" s="4">
        <v>1</v>
      </c>
      <c r="E765" s="5">
        <v>1</v>
      </c>
      <c r="F765" s="5">
        <v>0.81538461538461537</v>
      </c>
      <c r="G765" s="10">
        <v>7.6712328767123319E-2</v>
      </c>
      <c r="H765" s="17">
        <v>208</v>
      </c>
      <c r="I765" s="9">
        <v>310</v>
      </c>
      <c r="J765" s="14">
        <v>1.4903846153846154</v>
      </c>
      <c r="K765" s="5">
        <v>0.68888888888888888</v>
      </c>
      <c r="L765" s="21">
        <v>90.62168462349031</v>
      </c>
      <c r="M765" s="9">
        <v>58</v>
      </c>
      <c r="N765" s="9">
        <v>66</v>
      </c>
      <c r="O765" s="9">
        <v>28</v>
      </c>
      <c r="P765" s="9">
        <v>87</v>
      </c>
      <c r="Q765" s="20">
        <v>33.808423561643842</v>
      </c>
      <c r="R765" s="20">
        <v>45.838431778473577</v>
      </c>
      <c r="S765" s="20">
        <v>16.536601013509685</v>
      </c>
      <c r="T765" s="6">
        <v>18849.310401685983</v>
      </c>
      <c r="U765" s="6">
        <v>2219.6411616438354</v>
      </c>
      <c r="V765" s="6">
        <v>3663.5069204231818</v>
      </c>
      <c r="W765" s="6">
        <v>3732.7471693150687</v>
      </c>
      <c r="X765" s="6">
        <v>1747.8288549900949</v>
      </c>
      <c r="Y765" s="6">
        <v>11924.868618601473</v>
      </c>
      <c r="Z765" s="6">
        <v>4192.2445216438364</v>
      </c>
      <c r="AA765" s="6">
        <v>1283.4760897972601</v>
      </c>
      <c r="AB765" s="6">
        <v>1438.6842881753425</v>
      </c>
      <c r="AC765" s="6">
        <v>2226.951657738317</v>
      </c>
      <c r="AD765" s="6">
        <v>1379.8908073313455</v>
      </c>
      <c r="AE765" s="6">
        <v>650.21132618446484</v>
      </c>
      <c r="AF765" s="6">
        <v>2657.3511083623116</v>
      </c>
      <c r="AG765" s="6">
        <v>577.08696328767121</v>
      </c>
      <c r="AH765" s="6">
        <v>1934.8746380273969</v>
      </c>
      <c r="AI765" s="6">
        <v>3405.7906586301365</v>
      </c>
      <c r="AJ765" s="6">
        <v>1500.0287473972601</v>
      </c>
      <c r="AK765" s="6">
        <v>2188.1983292272753</v>
      </c>
      <c r="AL765" s="6">
        <v>1436.8909033336008</v>
      </c>
      <c r="AM765" s="6">
        <v>665.9451681724114</v>
      </c>
      <c r="AN765" s="6">
        <v>3126.746606609177</v>
      </c>
      <c r="AO765" s="6">
        <v>35401.137470288719</v>
      </c>
      <c r="AP765" s="6">
        <v>17692.171136715762</v>
      </c>
      <c r="AQ765" s="6">
        <v>17708.96633357296</v>
      </c>
      <c r="AR765" s="6">
        <v>2745.9198856011385</v>
      </c>
      <c r="AS765" s="6">
        <v>2320.6023113159663</v>
      </c>
      <c r="AT765" s="6">
        <v>1984.0247972658381</v>
      </c>
      <c r="AU765" s="6">
        <v>2119.9894812205293</v>
      </c>
      <c r="AV765" s="6">
        <v>9170.5364754034727</v>
      </c>
      <c r="AW765" s="6">
        <v>8538.4298581694839</v>
      </c>
      <c r="AX765" s="27">
        <v>4.1036535123287674</v>
      </c>
      <c r="AY765" s="27">
        <v>4.3297878082191765</v>
      </c>
      <c r="AZ765">
        <v>447</v>
      </c>
      <c r="BA765" s="9">
        <v>19</v>
      </c>
      <c r="BB765" s="4">
        <v>208</v>
      </c>
      <c r="BC765" s="9">
        <v>20</v>
      </c>
      <c r="BD765" s="9">
        <v>13</v>
      </c>
      <c r="BE765" s="4">
        <v>239</v>
      </c>
      <c r="BF765" s="9">
        <v>16</v>
      </c>
      <c r="BG765" s="9">
        <v>32</v>
      </c>
      <c r="BH765" s="24">
        <v>1450.7439287309392</v>
      </c>
      <c r="BI765" s="24">
        <v>854.97314636066164</v>
      </c>
      <c r="BJ765" s="9">
        <v>31</v>
      </c>
      <c r="BK765" s="30">
        <v>36.489237150684929</v>
      </c>
      <c r="BL765" s="15">
        <v>4.2695266893150681</v>
      </c>
      <c r="BM765" s="15">
        <v>8746.264788460925</v>
      </c>
      <c r="BN765" s="36">
        <v>127</v>
      </c>
      <c r="BO765" s="9">
        <v>0</v>
      </c>
      <c r="BP765" s="20">
        <v>2.0247461930190656</v>
      </c>
      <c r="BQ765" s="20">
        <v>139.44067979191308</v>
      </c>
    </row>
    <row r="766" spans="1:69" x14ac:dyDescent="0.25">
      <c r="A766" s="43">
        <v>40418</v>
      </c>
      <c r="B766" s="17">
        <v>2010</v>
      </c>
      <c r="C766" s="4">
        <v>8</v>
      </c>
      <c r="D766" s="4">
        <v>7</v>
      </c>
      <c r="E766" s="5">
        <v>1</v>
      </c>
      <c r="F766" s="5">
        <v>0.97435897435897434</v>
      </c>
      <c r="G766" s="10">
        <v>7.3972602739726057E-2</v>
      </c>
      <c r="H766" s="17">
        <v>237</v>
      </c>
      <c r="I766" s="9">
        <v>378</v>
      </c>
      <c r="J766" s="14">
        <v>1.5949367088607596</v>
      </c>
      <c r="K766" s="5">
        <v>0.84</v>
      </c>
      <c r="L766" s="21">
        <v>99.283780804133158</v>
      </c>
      <c r="M766" s="9">
        <v>66</v>
      </c>
      <c r="N766" s="9">
        <v>82</v>
      </c>
      <c r="O766" s="9">
        <v>32</v>
      </c>
      <c r="P766" s="9">
        <v>104</v>
      </c>
      <c r="Q766" s="20">
        <v>37.440510104405774</v>
      </c>
      <c r="R766" s="20">
        <v>47.822240219178077</v>
      </c>
      <c r="S766" s="20">
        <v>16.53146069917808</v>
      </c>
      <c r="T766" s="6">
        <v>23530.256050579559</v>
      </c>
      <c r="U766" s="6">
        <v>2540.1604931506849</v>
      </c>
      <c r="V766" s="6">
        <v>3995.2196383561641</v>
      </c>
      <c r="W766" s="6">
        <v>3541.6795167123291</v>
      </c>
      <c r="X766" s="6">
        <v>2038.165446271865</v>
      </c>
      <c r="Y766" s="6">
        <v>16495.351942389883</v>
      </c>
      <c r="Z766" s="6">
        <v>5541.1954954520543</v>
      </c>
      <c r="AA766" s="6">
        <v>1530.3116870136985</v>
      </c>
      <c r="AB766" s="6">
        <v>1719.2719127145203</v>
      </c>
      <c r="AC766" s="6">
        <v>2584.0878212379071</v>
      </c>
      <c r="AD766" s="6">
        <v>1304.5126592974905</v>
      </c>
      <c r="AE766" s="6">
        <v>804.00505608275114</v>
      </c>
      <c r="AF766" s="6">
        <v>4098.1735585621245</v>
      </c>
      <c r="AG766" s="6">
        <v>656.78020293698626</v>
      </c>
      <c r="AH766" s="6">
        <v>2373.6526942684936</v>
      </c>
      <c r="AI766" s="6">
        <v>3982.1495222465755</v>
      </c>
      <c r="AJ766" s="6">
        <v>1830.6872474301369</v>
      </c>
      <c r="AK766" s="6">
        <v>2628.087033365754</v>
      </c>
      <c r="AL766" s="6">
        <v>1422.783916738284</v>
      </c>
      <c r="AM766" s="6">
        <v>769.53955426999232</v>
      </c>
      <c r="AN766" s="6">
        <v>4022.8591625081617</v>
      </c>
      <c r="AO766" s="6">
        <v>43704.465305792706</v>
      </c>
      <c r="AP766" s="6">
        <v>19088.080642332538</v>
      </c>
      <c r="AQ766" s="6">
        <v>24616.384663460169</v>
      </c>
      <c r="AR766" s="6">
        <v>2828.4193616350403</v>
      </c>
      <c r="AS766" s="6">
        <v>2630.406578445652</v>
      </c>
      <c r="AT766" s="6">
        <v>2165.2114522430838</v>
      </c>
      <c r="AU766" s="6">
        <v>2390.7538278593984</v>
      </c>
      <c r="AV766" s="6">
        <v>10014.791220183175</v>
      </c>
      <c r="AW766" s="6">
        <v>14601.593443276994</v>
      </c>
      <c r="AX766" s="27">
        <v>3.7746358356164378</v>
      </c>
      <c r="AY766" s="27">
        <v>4.2390248219178082</v>
      </c>
      <c r="AZ766">
        <v>521</v>
      </c>
      <c r="BA766" s="9">
        <v>22</v>
      </c>
      <c r="BB766" s="4">
        <v>237</v>
      </c>
      <c r="BC766" s="9">
        <v>21</v>
      </c>
      <c r="BD766" s="9">
        <v>17</v>
      </c>
      <c r="BE766" s="4">
        <v>284</v>
      </c>
      <c r="BF766" s="9">
        <v>22</v>
      </c>
      <c r="BG766" s="9">
        <v>40</v>
      </c>
      <c r="BH766" s="24">
        <v>1535.2424255313656</v>
      </c>
      <c r="BI766" s="24">
        <v>1024.4420537687508</v>
      </c>
      <c r="BJ766" s="9">
        <v>36</v>
      </c>
      <c r="BK766" s="30">
        <v>36.074886054794526</v>
      </c>
      <c r="BL766" s="15">
        <v>4.1402719408219175</v>
      </c>
      <c r="BM766" s="15">
        <v>8531.7115820561357</v>
      </c>
      <c r="BN766" s="36">
        <v>140</v>
      </c>
      <c r="BO766" s="9">
        <v>0</v>
      </c>
      <c r="BP766" s="20">
        <v>2.885280922439204</v>
      </c>
      <c r="BQ766" s="20">
        <v>175.8313190247155</v>
      </c>
    </row>
    <row r="767" spans="1:69" x14ac:dyDescent="0.25">
      <c r="A767" s="43">
        <v>40417</v>
      </c>
      <c r="B767" s="17">
        <v>2010</v>
      </c>
      <c r="C767" s="4">
        <v>8</v>
      </c>
      <c r="D767" s="4">
        <v>6</v>
      </c>
      <c r="E767" s="5">
        <v>1</v>
      </c>
      <c r="F767" s="5">
        <v>1</v>
      </c>
      <c r="G767" s="10">
        <v>7.1232876712328794E-2</v>
      </c>
      <c r="H767" s="17">
        <v>237</v>
      </c>
      <c r="I767" s="9">
        <v>406</v>
      </c>
      <c r="J767" s="14">
        <v>1.7130801687763713</v>
      </c>
      <c r="K767" s="5">
        <v>0.90222222222222226</v>
      </c>
      <c r="L767" s="21">
        <v>104.42521102826426</v>
      </c>
      <c r="M767" s="9">
        <v>73</v>
      </c>
      <c r="N767" s="9">
        <v>90</v>
      </c>
      <c r="O767" s="9">
        <v>36</v>
      </c>
      <c r="P767" s="9">
        <v>105</v>
      </c>
      <c r="Q767" s="20">
        <v>35.35520035229851</v>
      </c>
      <c r="R767" s="20">
        <v>47.665849141917803</v>
      </c>
      <c r="S767" s="20">
        <v>17.442598250958905</v>
      </c>
      <c r="T767" s="6">
        <v>24748.775013698629</v>
      </c>
      <c r="U767" s="6">
        <v>2640.5713972602744</v>
      </c>
      <c r="V767" s="6">
        <v>4463.0617354520555</v>
      </c>
      <c r="W767" s="6">
        <v>3635.2462093150684</v>
      </c>
      <c r="X767" s="6">
        <v>2104.7998684931504</v>
      </c>
      <c r="Y767" s="6">
        <v>17186.23859769863</v>
      </c>
      <c r="Z767" s="6">
        <v>5762.8976574246572</v>
      </c>
      <c r="AA767" s="6">
        <v>1715.970569109041</v>
      </c>
      <c r="AB767" s="6">
        <v>1831.472816350685</v>
      </c>
      <c r="AC767" s="6">
        <v>2509.6723473693087</v>
      </c>
      <c r="AD767" s="6">
        <v>1322.976545651806</v>
      </c>
      <c r="AE767" s="6">
        <v>774.49826716130156</v>
      </c>
      <c r="AF767" s="6">
        <v>4703.1938827019667</v>
      </c>
      <c r="AG767" s="6">
        <v>725.1674741260274</v>
      </c>
      <c r="AH767" s="6">
        <v>2679.4673748164387</v>
      </c>
      <c r="AI767" s="6">
        <v>4522.8114353972605</v>
      </c>
      <c r="AJ767" s="6">
        <v>1926.9918067726026</v>
      </c>
      <c r="AK767" s="6">
        <v>2792.5891436705347</v>
      </c>
      <c r="AL767" s="6">
        <v>1325.0136825025722</v>
      </c>
      <c r="AM767" s="6">
        <v>842.89738284336124</v>
      </c>
      <c r="AN767" s="6">
        <v>4893.9378820958618</v>
      </c>
      <c r="AO767" s="6">
        <v>46554.125544955627</v>
      </c>
      <c r="AP767" s="6">
        <v>19770.755182459161</v>
      </c>
      <c r="AQ767" s="6">
        <v>26783.370362496458</v>
      </c>
      <c r="AR767" s="6">
        <v>2855.3529441382693</v>
      </c>
      <c r="AS767" s="6">
        <v>2642.6950635967005</v>
      </c>
      <c r="AT767" s="6">
        <v>2170.5040332033664</v>
      </c>
      <c r="AU767" s="6">
        <v>2338.4368261963004</v>
      </c>
      <c r="AV767" s="6">
        <v>10006.988867134636</v>
      </c>
      <c r="AW767" s="6">
        <v>16776.381495361828</v>
      </c>
      <c r="AX767" s="27">
        <v>4.0010679123287671</v>
      </c>
      <c r="AY767" s="27">
        <v>4.4971944657534246</v>
      </c>
      <c r="AZ767">
        <v>541</v>
      </c>
      <c r="BA767" s="9">
        <v>21</v>
      </c>
      <c r="BB767" s="4">
        <v>237</v>
      </c>
      <c r="BC767" s="9">
        <v>24</v>
      </c>
      <c r="BD767" s="9">
        <v>15</v>
      </c>
      <c r="BE767" s="4">
        <v>304</v>
      </c>
      <c r="BF767" s="9">
        <v>23</v>
      </c>
      <c r="BG767" s="9">
        <v>40</v>
      </c>
      <c r="BH767" s="24">
        <v>1678.9924249668807</v>
      </c>
      <c r="BI767" s="24">
        <v>954.77062859043485</v>
      </c>
      <c r="BJ767" s="9">
        <v>35</v>
      </c>
      <c r="BK767" s="30">
        <v>36.497863068493153</v>
      </c>
      <c r="BL767" s="15">
        <v>4.4887336679452048</v>
      </c>
      <c r="BM767" s="15">
        <v>8567.5187927800616</v>
      </c>
      <c r="BN767" s="36">
        <v>140</v>
      </c>
      <c r="BO767" s="9">
        <v>0</v>
      </c>
      <c r="BP767" s="20">
        <v>3.1261525081295516</v>
      </c>
      <c r="BQ767" s="20">
        <v>191.30978830354613</v>
      </c>
    </row>
    <row r="768" spans="1:69" x14ac:dyDescent="0.25">
      <c r="A768" s="43">
        <v>40416</v>
      </c>
      <c r="B768" s="17">
        <v>2010</v>
      </c>
      <c r="C768" s="4">
        <v>8</v>
      </c>
      <c r="D768" s="4">
        <v>5</v>
      </c>
      <c r="E768" s="5">
        <v>1</v>
      </c>
      <c r="F768" s="5">
        <v>0.90769230769230769</v>
      </c>
      <c r="G768" s="10">
        <v>6.8493150684931531E-2</v>
      </c>
      <c r="H768" s="17">
        <v>233</v>
      </c>
      <c r="I768" s="9">
        <v>367</v>
      </c>
      <c r="J768" s="14">
        <v>1.5751072961373391</v>
      </c>
      <c r="K768" s="5">
        <v>0.81555555555555559</v>
      </c>
      <c r="L768" s="21">
        <v>95.187331955480587</v>
      </c>
      <c r="M768" s="9">
        <v>68</v>
      </c>
      <c r="N768" s="9">
        <v>77</v>
      </c>
      <c r="O768" s="9">
        <v>33</v>
      </c>
      <c r="P768" s="9">
        <v>101</v>
      </c>
      <c r="Q768" s="20">
        <v>34.074769428436468</v>
      </c>
      <c r="R768" s="20">
        <v>46.768143631382308</v>
      </c>
      <c r="S768" s="20">
        <v>16.490070480943984</v>
      </c>
      <c r="T768" s="6">
        <v>22178.648345626978</v>
      </c>
      <c r="U768" s="6">
        <v>2351.5056164383559</v>
      </c>
      <c r="V768" s="6">
        <v>3906.2538163119075</v>
      </c>
      <c r="W768" s="6">
        <v>3606.3150410958901</v>
      </c>
      <c r="X768" s="6">
        <v>1885.0785139726024</v>
      </c>
      <c r="Y768" s="6">
        <v>15132.506590684934</v>
      </c>
      <c r="Z768" s="6">
        <v>4940.8415671232879</v>
      </c>
      <c r="AA768" s="6">
        <v>1543.3487398356162</v>
      </c>
      <c r="AB768" s="6">
        <v>1665.4971185753425</v>
      </c>
      <c r="AC768" s="6">
        <v>2285.2716308736708</v>
      </c>
      <c r="AD768" s="6">
        <v>1365.2283892623618</v>
      </c>
      <c r="AE768" s="6">
        <v>751.18354366830101</v>
      </c>
      <c r="AF768" s="6">
        <v>3748.0038617299128</v>
      </c>
      <c r="AG768" s="6">
        <v>672.03018986301367</v>
      </c>
      <c r="AH768" s="6">
        <v>2381.8698169863014</v>
      </c>
      <c r="AI768" s="6">
        <v>4019.5662431506853</v>
      </c>
      <c r="AJ768" s="6">
        <v>1679.8714126027398</v>
      </c>
      <c r="AK768" s="6">
        <v>2468.0275134248509</v>
      </c>
      <c r="AL768" s="6">
        <v>1326.0280922444047</v>
      </c>
      <c r="AM768" s="6">
        <v>754.7288737959733</v>
      </c>
      <c r="AN768" s="6">
        <v>4204.553183137511</v>
      </c>
      <c r="AO768" s="6">
        <v>41433.179050202321</v>
      </c>
      <c r="AP768" s="6">
        <v>18348.115414649961</v>
      </c>
      <c r="AQ768" s="6">
        <v>23085.06363555236</v>
      </c>
      <c r="AR768" s="6">
        <v>2831.875406438221</v>
      </c>
      <c r="AS768" s="6">
        <v>2474.490350353929</v>
      </c>
      <c r="AT768" s="6">
        <v>2105.483322808147</v>
      </c>
      <c r="AU768" s="6">
        <v>2246.3814639971424</v>
      </c>
      <c r="AV768" s="6">
        <v>9658.2305435974395</v>
      </c>
      <c r="AW768" s="6">
        <v>13426.833091954921</v>
      </c>
      <c r="AX768" s="27">
        <v>4.0866657534246578</v>
      </c>
      <c r="AY768" s="27">
        <v>4.3633587328767112</v>
      </c>
      <c r="AZ768">
        <v>512</v>
      </c>
      <c r="BA768" s="9">
        <v>20</v>
      </c>
      <c r="BB768" s="4">
        <v>233</v>
      </c>
      <c r="BC768" s="9">
        <v>22</v>
      </c>
      <c r="BD768" s="9">
        <v>17</v>
      </c>
      <c r="BE768" s="4">
        <v>279</v>
      </c>
      <c r="BF768" s="9">
        <v>22</v>
      </c>
      <c r="BG768" s="9">
        <v>38</v>
      </c>
      <c r="BH768" s="24">
        <v>1572.9967703168911</v>
      </c>
      <c r="BI768" s="24">
        <v>946.59861587189971</v>
      </c>
      <c r="BJ768" s="9">
        <v>32</v>
      </c>
      <c r="BK768" s="30">
        <v>35.908928424657532</v>
      </c>
      <c r="BL768" s="15">
        <v>4.501496821917808</v>
      </c>
      <c r="BM768" s="15">
        <v>8563.0718477532319</v>
      </c>
      <c r="BN768" s="36">
        <v>140</v>
      </c>
      <c r="BO768" s="9">
        <v>0</v>
      </c>
      <c r="BP768" s="20">
        <v>2.6958857809431307</v>
      </c>
      <c r="BQ768" s="20">
        <v>164.89331168251687</v>
      </c>
    </row>
    <row r="769" spans="1:69" x14ac:dyDescent="0.25">
      <c r="A769" s="43">
        <v>40415</v>
      </c>
      <c r="B769" s="17">
        <v>2010</v>
      </c>
      <c r="C769" s="4">
        <v>8</v>
      </c>
      <c r="D769" s="4">
        <v>4</v>
      </c>
      <c r="E769" s="5">
        <v>1</v>
      </c>
      <c r="F769" s="5">
        <v>0.87692307692307692</v>
      </c>
      <c r="G769" s="10">
        <v>6.5753424657534268E-2</v>
      </c>
      <c r="H769" s="17">
        <v>208</v>
      </c>
      <c r="I769" s="9">
        <v>339</v>
      </c>
      <c r="J769" s="14">
        <v>1.6298076923076923</v>
      </c>
      <c r="K769" s="5">
        <v>0.7533333333333333</v>
      </c>
      <c r="L769" s="21">
        <v>98.240152841047248</v>
      </c>
      <c r="M769" s="9">
        <v>59</v>
      </c>
      <c r="N769" s="9">
        <v>77</v>
      </c>
      <c r="O769" s="9">
        <v>31</v>
      </c>
      <c r="P769" s="9">
        <v>89</v>
      </c>
      <c r="Q769" s="20">
        <v>36.703296169218376</v>
      </c>
      <c r="R769" s="20">
        <v>45.845896934688454</v>
      </c>
      <c r="S769" s="20">
        <v>17.704534209512079</v>
      </c>
      <c r="T769" s="6">
        <v>20433.951790937826</v>
      </c>
      <c r="U769" s="6">
        <v>2248.6084602739725</v>
      </c>
      <c r="V769" s="6">
        <v>3739.8947391123288</v>
      </c>
      <c r="W769" s="6">
        <v>3483.7179090410955</v>
      </c>
      <c r="X769" s="6">
        <v>1845.8285326027396</v>
      </c>
      <c r="Y769" s="6">
        <v>13613.119070455634</v>
      </c>
      <c r="Z769" s="6">
        <v>4991.6482790136988</v>
      </c>
      <c r="AA769" s="6">
        <v>1421.2228049753421</v>
      </c>
      <c r="AB769" s="6">
        <v>1575.7035446465752</v>
      </c>
      <c r="AC769" s="6">
        <v>2263.4215275662759</v>
      </c>
      <c r="AD769" s="6">
        <v>1349.3283728676713</v>
      </c>
      <c r="AE769" s="6">
        <v>678.5107087218671</v>
      </c>
      <c r="AF769" s="6">
        <v>3697.3140194798011</v>
      </c>
      <c r="AG769" s="6">
        <v>582.35782783561638</v>
      </c>
      <c r="AH769" s="6">
        <v>2269.5304682958908</v>
      </c>
      <c r="AI769" s="6">
        <v>3847.1269555068493</v>
      </c>
      <c r="AJ769" s="6">
        <v>1696.738949260274</v>
      </c>
      <c r="AK769" s="6">
        <v>2432.1351158322068</v>
      </c>
      <c r="AL769" s="6">
        <v>1309.2199212635751</v>
      </c>
      <c r="AM769" s="6">
        <v>723.43069011417117</v>
      </c>
      <c r="AN769" s="6">
        <v>3930.9684736886779</v>
      </c>
      <c r="AO769" s="6">
        <v>39066.889080746048</v>
      </c>
      <c r="AP769" s="6">
        <v>17825.487517121932</v>
      </c>
      <c r="AQ769" s="6">
        <v>21241.401563624113</v>
      </c>
      <c r="AR769" s="6">
        <v>2781.495613049241</v>
      </c>
      <c r="AS769" s="6">
        <v>2424.3885091318248</v>
      </c>
      <c r="AT769" s="6">
        <v>2077.3979579491529</v>
      </c>
      <c r="AU769" s="6">
        <v>2270.5876265485658</v>
      </c>
      <c r="AV769" s="6">
        <v>9553.8697066787845</v>
      </c>
      <c r="AW769" s="6">
        <v>11687.531856945332</v>
      </c>
      <c r="AX769" s="27">
        <v>4.0627575780821914</v>
      </c>
      <c r="AY769" s="27">
        <v>4.1821635068493146</v>
      </c>
      <c r="AZ769">
        <v>464</v>
      </c>
      <c r="BA769" s="9">
        <v>20</v>
      </c>
      <c r="BB769" s="4">
        <v>208</v>
      </c>
      <c r="BC769" s="9">
        <v>20</v>
      </c>
      <c r="BD769" s="9">
        <v>15</v>
      </c>
      <c r="BE769" s="4">
        <v>256</v>
      </c>
      <c r="BF769" s="9">
        <v>19</v>
      </c>
      <c r="BG769" s="9">
        <v>35</v>
      </c>
      <c r="BH769" s="24">
        <v>1526.1078909926239</v>
      </c>
      <c r="BI769" s="24">
        <v>905.1877847438044</v>
      </c>
      <c r="BJ769" s="9">
        <v>30</v>
      </c>
      <c r="BK769" s="30">
        <v>33.714405698630138</v>
      </c>
      <c r="BL769" s="15">
        <v>4.5185625205479454</v>
      </c>
      <c r="BM769" s="15">
        <v>8367.4626936117347</v>
      </c>
      <c r="BN769" s="36">
        <v>140</v>
      </c>
      <c r="BO769" s="9">
        <v>0</v>
      </c>
      <c r="BP769" s="20">
        <v>2.5385714094478344</v>
      </c>
      <c r="BQ769" s="20">
        <v>151.72429688302938</v>
      </c>
    </row>
    <row r="770" spans="1:69" x14ac:dyDescent="0.25">
      <c r="A770" s="43">
        <v>40414</v>
      </c>
      <c r="B770" s="17">
        <v>2010</v>
      </c>
      <c r="C770" s="4">
        <v>8</v>
      </c>
      <c r="D770" s="4">
        <v>3</v>
      </c>
      <c r="E770" s="5">
        <v>1</v>
      </c>
      <c r="F770" s="5">
        <v>0.79487179487179482</v>
      </c>
      <c r="G770" s="10">
        <v>6.3013698630137005E-2</v>
      </c>
      <c r="H770" s="17">
        <v>199</v>
      </c>
      <c r="I770" s="9">
        <v>313</v>
      </c>
      <c r="J770" s="14">
        <v>1.5728643216080402</v>
      </c>
      <c r="K770" s="5">
        <v>0.69555555555555559</v>
      </c>
      <c r="L770" s="21">
        <v>92.203351001583258</v>
      </c>
      <c r="M770" s="9">
        <v>55</v>
      </c>
      <c r="N770" s="9">
        <v>65</v>
      </c>
      <c r="O770" s="9">
        <v>29</v>
      </c>
      <c r="P770" s="9">
        <v>84</v>
      </c>
      <c r="Q770" s="20">
        <v>37.633752518721465</v>
      </c>
      <c r="R770" s="20">
        <v>46.184753376136037</v>
      </c>
      <c r="S770" s="20">
        <v>17.472103908727984</v>
      </c>
      <c r="T770" s="6">
        <v>18348.466849315068</v>
      </c>
      <c r="U770" s="6">
        <v>2066.9585479452053</v>
      </c>
      <c r="V770" s="6">
        <v>3290.568368016859</v>
      </c>
      <c r="W770" s="6">
        <v>3775.4151189041099</v>
      </c>
      <c r="X770" s="6">
        <v>1772.6874590010536</v>
      </c>
      <c r="Y770" s="6">
        <v>11576.754451338253</v>
      </c>
      <c r="Z770" s="6">
        <v>4516.0503022465755</v>
      </c>
      <c r="AA770" s="6">
        <v>1339.3578479079451</v>
      </c>
      <c r="AB770" s="6">
        <v>1467.6567283331506</v>
      </c>
      <c r="AC770" s="6">
        <v>2001.3582651526781</v>
      </c>
      <c r="AD770" s="6">
        <v>1353.2523440446869</v>
      </c>
      <c r="AE770" s="6">
        <v>649.03171537740138</v>
      </c>
      <c r="AF770" s="6">
        <v>3319.4225539129047</v>
      </c>
      <c r="AG770" s="6">
        <v>540.52318158904109</v>
      </c>
      <c r="AH770" s="6">
        <v>1940.756304482192</v>
      </c>
      <c r="AI770" s="6">
        <v>3417.6082051506846</v>
      </c>
      <c r="AJ770" s="6">
        <v>1510.705431846575</v>
      </c>
      <c r="AK770" s="6">
        <v>2072.4547952113821</v>
      </c>
      <c r="AL770" s="6">
        <v>1329.4252366215339</v>
      </c>
      <c r="AM770" s="6">
        <v>662.24827897863622</v>
      </c>
      <c r="AN770" s="6">
        <v>3345.4648122569397</v>
      </c>
      <c r="AO770" s="6">
        <v>35148.08339881643</v>
      </c>
      <c r="AP770" s="6">
        <v>16906.44158130834</v>
      </c>
      <c r="AQ770" s="6">
        <v>18241.641817508098</v>
      </c>
      <c r="AR770" s="6">
        <v>2771.1437132147767</v>
      </c>
      <c r="AS770" s="6">
        <v>2363.8055517328385</v>
      </c>
      <c r="AT770" s="6">
        <v>2024.7876177897544</v>
      </c>
      <c r="AU770" s="6">
        <v>2086.6249331177755</v>
      </c>
      <c r="AV770" s="6">
        <v>9246.3618158551453</v>
      </c>
      <c r="AW770" s="6">
        <v>8995.2800016529454</v>
      </c>
      <c r="AX770" s="27">
        <v>4.0584036821917806</v>
      </c>
      <c r="AY770" s="27">
        <v>4.388602678082191</v>
      </c>
      <c r="AZ770">
        <v>432</v>
      </c>
      <c r="BA770" s="9">
        <v>17</v>
      </c>
      <c r="BB770" s="4">
        <v>199</v>
      </c>
      <c r="BC770" s="9">
        <v>18</v>
      </c>
      <c r="BD770" s="9">
        <v>14</v>
      </c>
      <c r="BE770" s="4">
        <v>233</v>
      </c>
      <c r="BF770" s="9">
        <v>15</v>
      </c>
      <c r="BG770" s="9">
        <v>29</v>
      </c>
      <c r="BH770" s="24">
        <v>1421.2938204497723</v>
      </c>
      <c r="BI770" s="24">
        <v>756.0526278166941</v>
      </c>
      <c r="BJ770" s="9">
        <v>31</v>
      </c>
      <c r="BK770" s="30">
        <v>35.603267671232878</v>
      </c>
      <c r="BL770" s="15">
        <v>4.3764067824657529</v>
      </c>
      <c r="BM770" s="15">
        <v>8675.0076701421531</v>
      </c>
      <c r="BN770" s="36">
        <v>140</v>
      </c>
      <c r="BO770" s="9">
        <v>0</v>
      </c>
      <c r="BP770" s="20">
        <v>2.1027810592367095</v>
      </c>
      <c r="BQ770" s="20">
        <v>130.29744155362928</v>
      </c>
    </row>
    <row r="771" spans="1:69" x14ac:dyDescent="0.25">
      <c r="A771" s="43">
        <v>40413</v>
      </c>
      <c r="B771" s="17">
        <v>2010</v>
      </c>
      <c r="C771" s="4">
        <v>8</v>
      </c>
      <c r="D771" s="4">
        <v>2</v>
      </c>
      <c r="E771" s="5">
        <v>1</v>
      </c>
      <c r="F771" s="5">
        <v>0.79487179487179482</v>
      </c>
      <c r="G771" s="10">
        <v>6.0273972602739749E-2</v>
      </c>
      <c r="H771" s="17">
        <v>207</v>
      </c>
      <c r="I771" s="9">
        <v>328</v>
      </c>
      <c r="J771" s="14">
        <v>1.5845410628019323</v>
      </c>
      <c r="K771" s="5">
        <v>0.72888888888888892</v>
      </c>
      <c r="L771" s="21">
        <v>92.048715362726071</v>
      </c>
      <c r="M771" s="9">
        <v>57</v>
      </c>
      <c r="N771" s="9">
        <v>75</v>
      </c>
      <c r="O771" s="9">
        <v>30</v>
      </c>
      <c r="P771" s="9">
        <v>86</v>
      </c>
      <c r="Q771" s="20">
        <v>34.732263930261524</v>
      </c>
      <c r="R771" s="20">
        <v>46.235219107068488</v>
      </c>
      <c r="S771" s="20">
        <v>17.583349376081554</v>
      </c>
      <c r="T771" s="6">
        <v>19054.084080084296</v>
      </c>
      <c r="U771" s="6">
        <v>2120.5715616438351</v>
      </c>
      <c r="V771" s="6">
        <v>3565.1856325732347</v>
      </c>
      <c r="W771" s="6">
        <v>3602.3868493150685</v>
      </c>
      <c r="X771" s="6">
        <v>1683.4893821032665</v>
      </c>
      <c r="Y771" s="6">
        <v>12323.593777736562</v>
      </c>
      <c r="Z771" s="6">
        <v>4584.6588387945212</v>
      </c>
      <c r="AA771" s="6">
        <v>1387.0565732120547</v>
      </c>
      <c r="AB771" s="6">
        <v>1512.1680463430137</v>
      </c>
      <c r="AC771" s="6">
        <v>2121.0060568843946</v>
      </c>
      <c r="AD771" s="6">
        <v>1297.7087702521897</v>
      </c>
      <c r="AE771" s="6">
        <v>635.82580735583815</v>
      </c>
      <c r="AF771" s="6">
        <v>3429.3428238571678</v>
      </c>
      <c r="AG771" s="6">
        <v>605.38529016986297</v>
      </c>
      <c r="AH771" s="6">
        <v>2109.3048011397259</v>
      </c>
      <c r="AI771" s="6">
        <v>3584.9034621369856</v>
      </c>
      <c r="AJ771" s="6">
        <v>1603.4469467178083</v>
      </c>
      <c r="AK771" s="6">
        <v>2165.5626339871187</v>
      </c>
      <c r="AL771" s="6">
        <v>1331.8072323943015</v>
      </c>
      <c r="AM771" s="6">
        <v>677.84545547921266</v>
      </c>
      <c r="AN771" s="6">
        <v>3727.8251783037504</v>
      </c>
      <c r="AO771" s="6">
        <v>36561.579600242105</v>
      </c>
      <c r="AP771" s="6">
        <v>17080.817820344626</v>
      </c>
      <c r="AQ771" s="6">
        <v>19480.761779897482</v>
      </c>
      <c r="AR771" s="6">
        <v>2728.2972240806293</v>
      </c>
      <c r="AS771" s="6">
        <v>2389.8249424167834</v>
      </c>
      <c r="AT771" s="6">
        <v>2036.7228441614045</v>
      </c>
      <c r="AU771" s="6">
        <v>2156.0236823806454</v>
      </c>
      <c r="AV771" s="6">
        <v>9310.8686930394615</v>
      </c>
      <c r="AW771" s="6">
        <v>10169.893086858017</v>
      </c>
      <c r="AX771" s="27">
        <v>3.9211309479452048</v>
      </c>
      <c r="AY771" s="27">
        <v>4.190204506849315</v>
      </c>
      <c r="AZ771">
        <v>455</v>
      </c>
      <c r="BA771" s="9">
        <v>18</v>
      </c>
      <c r="BB771" s="4">
        <v>207</v>
      </c>
      <c r="BC771" s="9">
        <v>18</v>
      </c>
      <c r="BD771" s="9">
        <v>15</v>
      </c>
      <c r="BE771" s="4">
        <v>248</v>
      </c>
      <c r="BF771" s="9">
        <v>17</v>
      </c>
      <c r="BG771" s="9">
        <v>34</v>
      </c>
      <c r="BH771" s="24">
        <v>1411.038847882714</v>
      </c>
      <c r="BI771" s="24">
        <v>833.79666273836108</v>
      </c>
      <c r="BJ771" s="9">
        <v>31</v>
      </c>
      <c r="BK771" s="30">
        <v>34.001646191780821</v>
      </c>
      <c r="BL771" s="15">
        <v>4.5053563134246568</v>
      </c>
      <c r="BM771" s="15">
        <v>8414.5406312260639</v>
      </c>
      <c r="BN771" s="36">
        <v>140</v>
      </c>
      <c r="BO771" s="9">
        <v>0</v>
      </c>
      <c r="BP771" s="20">
        <v>2.3151307520704174</v>
      </c>
      <c r="BQ771" s="20">
        <v>139.14829842783917</v>
      </c>
    </row>
    <row r="772" spans="1:69" x14ac:dyDescent="0.25">
      <c r="A772" s="43">
        <v>40412</v>
      </c>
      <c r="B772" s="17">
        <v>2010</v>
      </c>
      <c r="C772" s="4">
        <v>8</v>
      </c>
      <c r="D772" s="4">
        <v>1</v>
      </c>
      <c r="E772" s="5">
        <v>1</v>
      </c>
      <c r="F772" s="5">
        <v>0.81538461538461537</v>
      </c>
      <c r="G772" s="10">
        <v>5.7534246575342486E-2</v>
      </c>
      <c r="H772" s="17">
        <v>194</v>
      </c>
      <c r="I772" s="9">
        <v>307</v>
      </c>
      <c r="J772" s="14">
        <v>1.5824742268041236</v>
      </c>
      <c r="K772" s="5">
        <v>0.68222222222222217</v>
      </c>
      <c r="L772" s="21">
        <v>99.732828331504692</v>
      </c>
      <c r="M772" s="9">
        <v>55</v>
      </c>
      <c r="N772" s="9">
        <v>64</v>
      </c>
      <c r="O772" s="9">
        <v>27</v>
      </c>
      <c r="P772" s="9">
        <v>78</v>
      </c>
      <c r="Q772" s="20">
        <v>34.499331068493149</v>
      </c>
      <c r="R772" s="20">
        <v>48.078118147214596</v>
      </c>
      <c r="S772" s="20">
        <v>18.34274073584826</v>
      </c>
      <c r="T772" s="6">
        <v>19348.16869631191</v>
      </c>
      <c r="U772" s="6">
        <v>2162.2423068493149</v>
      </c>
      <c r="V772" s="6">
        <v>3495.3893852661749</v>
      </c>
      <c r="W772" s="6">
        <v>3436.5735517808216</v>
      </c>
      <c r="X772" s="6">
        <v>1837.8786058520548</v>
      </c>
      <c r="Y772" s="6">
        <v>12740.569460262175</v>
      </c>
      <c r="Z772" s="6">
        <v>4105.4203971506849</v>
      </c>
      <c r="AA772" s="6">
        <v>1298.1091899747942</v>
      </c>
      <c r="AB772" s="6">
        <v>1430.7337773961642</v>
      </c>
      <c r="AC772" s="6">
        <v>2248.9860313296117</v>
      </c>
      <c r="AD772" s="6">
        <v>1378.2784966192837</v>
      </c>
      <c r="AE772" s="6">
        <v>669.03907363048938</v>
      </c>
      <c r="AF772" s="6">
        <v>2537.9597629422592</v>
      </c>
      <c r="AG772" s="6">
        <v>574.37334838356162</v>
      </c>
      <c r="AH772" s="6">
        <v>1889.4636466849315</v>
      </c>
      <c r="AI772" s="6">
        <v>3463.4165047945203</v>
      </c>
      <c r="AJ772" s="6">
        <v>1478.468289928767</v>
      </c>
      <c r="AK772" s="6">
        <v>2210.328770712194</v>
      </c>
      <c r="AL772" s="6">
        <v>1378.021434234766</v>
      </c>
      <c r="AM772" s="6">
        <v>688.69301503634074</v>
      </c>
      <c r="AN772" s="6">
        <v>3128.6785698084805</v>
      </c>
      <c r="AO772" s="6">
        <v>35750.396157474643</v>
      </c>
      <c r="AP772" s="6">
        <v>17343.188364461737</v>
      </c>
      <c r="AQ772" s="6">
        <v>18407.207793012916</v>
      </c>
      <c r="AR772" s="6">
        <v>2785.5801482411944</v>
      </c>
      <c r="AS772" s="6">
        <v>2417.167427037527</v>
      </c>
      <c r="AT772" s="6">
        <v>2025.5573992844979</v>
      </c>
      <c r="AU772" s="6">
        <v>2109.5937542426209</v>
      </c>
      <c r="AV772" s="6">
        <v>9337.8987288058415</v>
      </c>
      <c r="AW772" s="6">
        <v>9069.3090642070638</v>
      </c>
      <c r="AX772" s="27">
        <v>3.8151599342465752</v>
      </c>
      <c r="AY772" s="27">
        <v>4.5128818082191779</v>
      </c>
      <c r="AZ772">
        <v>418</v>
      </c>
      <c r="BA772" s="9">
        <v>17</v>
      </c>
      <c r="BB772" s="4">
        <v>194</v>
      </c>
      <c r="BC772" s="9">
        <v>17</v>
      </c>
      <c r="BD772" s="9">
        <v>12</v>
      </c>
      <c r="BE772" s="4">
        <v>224</v>
      </c>
      <c r="BF772" s="9">
        <v>17</v>
      </c>
      <c r="BG772" s="9">
        <v>28</v>
      </c>
      <c r="BH772" s="24">
        <v>1310.9556945570748</v>
      </c>
      <c r="BI772" s="24">
        <v>863.09670567442993</v>
      </c>
      <c r="BJ772" s="9">
        <v>26</v>
      </c>
      <c r="BK772" s="30">
        <v>35.506938945205476</v>
      </c>
      <c r="BL772" s="15">
        <v>4.2255153293150682</v>
      </c>
      <c r="BM772" s="15">
        <v>8421.3376012278277</v>
      </c>
      <c r="BN772" s="36">
        <v>140</v>
      </c>
      <c r="BO772" s="9">
        <v>0</v>
      </c>
      <c r="BP772" s="20">
        <v>2.1857819582401201</v>
      </c>
      <c r="BQ772" s="20">
        <v>131.48005566437797</v>
      </c>
    </row>
    <row r="773" spans="1:69" x14ac:dyDescent="0.25">
      <c r="A773" s="43">
        <v>40411</v>
      </c>
      <c r="B773" s="17">
        <v>2010</v>
      </c>
      <c r="C773" s="4">
        <v>8</v>
      </c>
      <c r="D773" s="4">
        <v>7</v>
      </c>
      <c r="E773" s="5">
        <v>1</v>
      </c>
      <c r="F773" s="5">
        <v>0.97435897435897434</v>
      </c>
      <c r="G773" s="10">
        <v>5.4794520547945223E-2</v>
      </c>
      <c r="H773" s="17">
        <v>249</v>
      </c>
      <c r="I773" s="9">
        <v>419</v>
      </c>
      <c r="J773" s="14">
        <v>1.6827309236947792</v>
      </c>
      <c r="K773" s="5">
        <v>0.93111111111111111</v>
      </c>
      <c r="L773" s="21">
        <v>98.77192225170441</v>
      </c>
      <c r="M773" s="9">
        <v>78</v>
      </c>
      <c r="N773" s="9">
        <v>92</v>
      </c>
      <c r="O773" s="9">
        <v>37</v>
      </c>
      <c r="P773" s="9">
        <v>117</v>
      </c>
      <c r="Q773" s="20">
        <v>35.480630987912981</v>
      </c>
      <c r="R773" s="20">
        <v>46.045750125138831</v>
      </c>
      <c r="S773" s="20">
        <v>16.967931730242363</v>
      </c>
      <c r="T773" s="6">
        <v>24594.208640674398</v>
      </c>
      <c r="U773" s="6">
        <v>2512.3309589041096</v>
      </c>
      <c r="V773" s="6">
        <v>4071.8562380611165</v>
      </c>
      <c r="W773" s="6">
        <v>3598.5676931506846</v>
      </c>
      <c r="X773" s="6">
        <v>2133.1445128767118</v>
      </c>
      <c r="Y773" s="6">
        <v>17302.971155489991</v>
      </c>
      <c r="Z773" s="6">
        <v>6031.7072679452067</v>
      </c>
      <c r="AA773" s="6">
        <v>1703.6927546301367</v>
      </c>
      <c r="AB773" s="6">
        <v>1985.2480124383562</v>
      </c>
      <c r="AC773" s="6">
        <v>2654.1222897357443</v>
      </c>
      <c r="AD773" s="6">
        <v>1349.1658316689593</v>
      </c>
      <c r="AE773" s="6">
        <v>794.09617019331711</v>
      </c>
      <c r="AF773" s="6">
        <v>4923.2637434156786</v>
      </c>
      <c r="AG773" s="6">
        <v>727.40420383561639</v>
      </c>
      <c r="AH773" s="6">
        <v>2745.1002879999996</v>
      </c>
      <c r="AI773" s="6">
        <v>4602.3024284931507</v>
      </c>
      <c r="AJ773" s="6">
        <v>1916.843312219178</v>
      </c>
      <c r="AK773" s="6">
        <v>2561.6229559250501</v>
      </c>
      <c r="AL773" s="6">
        <v>1354.3694221990245</v>
      </c>
      <c r="AM773" s="6">
        <v>807.0660787907558</v>
      </c>
      <c r="AN773" s="6">
        <v>5268.5917756331155</v>
      </c>
      <c r="AO773" s="6">
        <v>46818.837867140159</v>
      </c>
      <c r="AP773" s="6">
        <v>19324.011192601363</v>
      </c>
      <c r="AQ773" s="6">
        <v>27494.826674538785</v>
      </c>
      <c r="AR773" s="6">
        <v>2866.4173001318914</v>
      </c>
      <c r="AS773" s="6">
        <v>2719.8249141785413</v>
      </c>
      <c r="AT773" s="6">
        <v>2138.5736575543833</v>
      </c>
      <c r="AU773" s="6">
        <v>2390.4647124653384</v>
      </c>
      <c r="AV773" s="6">
        <v>10115.280584330154</v>
      </c>
      <c r="AW773" s="6">
        <v>17379.546090208642</v>
      </c>
      <c r="AX773" s="27">
        <v>4.0844326027397262</v>
      </c>
      <c r="AY773" s="27">
        <v>4.2757491780821919</v>
      </c>
      <c r="AZ773">
        <v>573</v>
      </c>
      <c r="BA773" s="9">
        <v>23</v>
      </c>
      <c r="BB773" s="4">
        <v>249</v>
      </c>
      <c r="BC773" s="9">
        <v>23</v>
      </c>
      <c r="BD773" s="9">
        <v>15</v>
      </c>
      <c r="BE773" s="4">
        <v>324</v>
      </c>
      <c r="BF773" s="9">
        <v>22</v>
      </c>
      <c r="BG773" s="9">
        <v>43</v>
      </c>
      <c r="BH773" s="24">
        <v>1496.1269111460379</v>
      </c>
      <c r="BI773" s="24">
        <v>962.43820664775126</v>
      </c>
      <c r="BJ773" s="9">
        <v>36</v>
      </c>
      <c r="BK773" s="30">
        <v>33.870008219178082</v>
      </c>
      <c r="BL773" s="15">
        <v>4.3114330520547943</v>
      </c>
      <c r="BM773" s="15">
        <v>8595.2367871241822</v>
      </c>
      <c r="BN773" s="36">
        <v>139</v>
      </c>
      <c r="BO773" s="9">
        <v>0</v>
      </c>
      <c r="BP773" s="20">
        <v>3.1988445874727414</v>
      </c>
      <c r="BQ773" s="20">
        <v>197.80450844991933</v>
      </c>
    </row>
    <row r="774" spans="1:69" x14ac:dyDescent="0.25">
      <c r="A774" s="43">
        <v>40410</v>
      </c>
      <c r="B774" s="17">
        <v>2010</v>
      </c>
      <c r="C774" s="4">
        <v>8</v>
      </c>
      <c r="D774" s="4">
        <v>6</v>
      </c>
      <c r="E774" s="5">
        <v>1</v>
      </c>
      <c r="F774" s="5">
        <v>1</v>
      </c>
      <c r="G774" s="10">
        <v>5.205479452054796E-2</v>
      </c>
      <c r="H774" s="17">
        <v>250</v>
      </c>
      <c r="I774" s="9">
        <v>410</v>
      </c>
      <c r="J774" s="14">
        <v>1.64</v>
      </c>
      <c r="K774" s="5">
        <v>0.91111111111111109</v>
      </c>
      <c r="L774" s="21">
        <v>95.66916821917809</v>
      </c>
      <c r="M774" s="9">
        <v>72</v>
      </c>
      <c r="N774" s="9">
        <v>90</v>
      </c>
      <c r="O774" s="9">
        <v>37</v>
      </c>
      <c r="P774" s="9">
        <v>112</v>
      </c>
      <c r="Q774" s="20">
        <v>35.57688694063927</v>
      </c>
      <c r="R774" s="20">
        <v>46.384938409181785</v>
      </c>
      <c r="S774" s="20">
        <v>16.719801315851274</v>
      </c>
      <c r="T774" s="6">
        <v>23917.292054794521</v>
      </c>
      <c r="U774" s="6">
        <v>2666.7227671232868</v>
      </c>
      <c r="V774" s="6">
        <v>4420.9167149589048</v>
      </c>
      <c r="W774" s="6">
        <v>3439.9686082191779</v>
      </c>
      <c r="X774" s="6">
        <v>2262.7373168219183</v>
      </c>
      <c r="Y774" s="6">
        <v>16460.392181917807</v>
      </c>
      <c r="Z774" s="6">
        <v>5763.4556843835617</v>
      </c>
      <c r="AA774" s="6">
        <v>1716.242721139726</v>
      </c>
      <c r="AB774" s="6">
        <v>1872.6177473753426</v>
      </c>
      <c r="AC774" s="6">
        <v>2739.8947691921949</v>
      </c>
      <c r="AD774" s="6">
        <v>1376.8740985472982</v>
      </c>
      <c r="AE774" s="6">
        <v>786.49779336623101</v>
      </c>
      <c r="AF774" s="6">
        <v>4449.0494917929072</v>
      </c>
      <c r="AG774" s="6">
        <v>729.50206142465754</v>
      </c>
      <c r="AH774" s="6">
        <v>2549.2548208219182</v>
      </c>
      <c r="AI774" s="6">
        <v>4390.5142841095885</v>
      </c>
      <c r="AJ774" s="6">
        <v>1905.0464298082193</v>
      </c>
      <c r="AK774" s="6">
        <v>2784.3089277368658</v>
      </c>
      <c r="AL774" s="6">
        <v>1366.3256284821321</v>
      </c>
      <c r="AM774" s="6">
        <v>818.52018544449584</v>
      </c>
      <c r="AN774" s="6">
        <v>4605.1628545008898</v>
      </c>
      <c r="AO774" s="6">
        <v>45510.648570980818</v>
      </c>
      <c r="AP774" s="6">
        <v>19996.044042769219</v>
      </c>
      <c r="AQ774" s="6">
        <v>25514.604528211603</v>
      </c>
      <c r="AR774" s="6">
        <v>2890.9434404310441</v>
      </c>
      <c r="AS774" s="6">
        <v>2742.6744242182649</v>
      </c>
      <c r="AT774" s="6">
        <v>2228.4579660535846</v>
      </c>
      <c r="AU774" s="6">
        <v>2409.6183839698383</v>
      </c>
      <c r="AV774" s="6">
        <v>10271.694214672732</v>
      </c>
      <c r="AW774" s="6">
        <v>15242.910313538867</v>
      </c>
      <c r="AX774" s="27">
        <v>3.9589261150684933</v>
      </c>
      <c r="AY774" s="27">
        <v>4.0903160958904108</v>
      </c>
      <c r="AZ774">
        <v>561</v>
      </c>
      <c r="BA774" s="9">
        <v>22</v>
      </c>
      <c r="BB774" s="4">
        <v>250</v>
      </c>
      <c r="BC774" s="9">
        <v>23</v>
      </c>
      <c r="BD774" s="9">
        <v>16</v>
      </c>
      <c r="BE774" s="4">
        <v>311</v>
      </c>
      <c r="BF774" s="9">
        <v>25</v>
      </c>
      <c r="BG774" s="9">
        <v>44</v>
      </c>
      <c r="BH774" s="24">
        <v>1579.2851318400001</v>
      </c>
      <c r="BI774" s="24">
        <v>1087.8630212742603</v>
      </c>
      <c r="BJ774" s="9">
        <v>33</v>
      </c>
      <c r="BK774" s="30">
        <v>34.677205931506847</v>
      </c>
      <c r="BL774" s="15">
        <v>4.1779081326027399</v>
      </c>
      <c r="BM774" s="15">
        <v>8495.9230875934427</v>
      </c>
      <c r="BN774" s="36">
        <v>139</v>
      </c>
      <c r="BO774" s="9">
        <v>0</v>
      </c>
      <c r="BP774" s="20">
        <v>3.0031586050338031</v>
      </c>
      <c r="BQ774" s="20">
        <v>183.55830595835687</v>
      </c>
    </row>
    <row r="775" spans="1:69" x14ac:dyDescent="0.25">
      <c r="A775" s="43">
        <v>40409</v>
      </c>
      <c r="B775" s="17">
        <v>2010</v>
      </c>
      <c r="C775" s="4">
        <v>8</v>
      </c>
      <c r="D775" s="4">
        <v>5</v>
      </c>
      <c r="E775" s="5">
        <v>1</v>
      </c>
      <c r="F775" s="5">
        <v>0.90769230769230769</v>
      </c>
      <c r="G775" s="10">
        <v>4.9315068493150697E-2</v>
      </c>
      <c r="H775" s="17">
        <v>232</v>
      </c>
      <c r="I775" s="9">
        <v>351</v>
      </c>
      <c r="J775" s="14">
        <v>1.5129310344827587</v>
      </c>
      <c r="K775" s="5">
        <v>0.78</v>
      </c>
      <c r="L775" s="21">
        <v>91.2169799062534</v>
      </c>
      <c r="M775" s="9">
        <v>62</v>
      </c>
      <c r="N775" s="9">
        <v>77</v>
      </c>
      <c r="O775" s="9">
        <v>30</v>
      </c>
      <c r="P775" s="9">
        <v>97</v>
      </c>
      <c r="Q775" s="20">
        <v>35.918166021878385</v>
      </c>
      <c r="R775" s="20">
        <v>48.145280540054792</v>
      </c>
      <c r="S775" s="20">
        <v>16.708506316599347</v>
      </c>
      <c r="T775" s="6">
        <v>21162.339338250789</v>
      </c>
      <c r="U775" s="6">
        <v>2363.4533589041093</v>
      </c>
      <c r="V775" s="6">
        <v>3942.4237216236047</v>
      </c>
      <c r="W775" s="6">
        <v>3429.0591386301371</v>
      </c>
      <c r="X775" s="6">
        <v>1904.9663088758693</v>
      </c>
      <c r="Y775" s="6">
        <v>14249.343528025289</v>
      </c>
      <c r="Z775" s="6">
        <v>4992.6250770410952</v>
      </c>
      <c r="AA775" s="6">
        <v>1444.3584162016436</v>
      </c>
      <c r="AB775" s="6">
        <v>1620.7251127101367</v>
      </c>
      <c r="AC775" s="6">
        <v>2463.1030741252157</v>
      </c>
      <c r="AD775" s="6">
        <v>1378.1539639525924</v>
      </c>
      <c r="AE775" s="6">
        <v>690.90736986722641</v>
      </c>
      <c r="AF775" s="6">
        <v>3525.5441980078404</v>
      </c>
      <c r="AG775" s="6">
        <v>622.6475894136986</v>
      </c>
      <c r="AH775" s="6">
        <v>2353.2107193863017</v>
      </c>
      <c r="AI775" s="6">
        <v>3974.9282723835613</v>
      </c>
      <c r="AJ775" s="6">
        <v>1652.6728488328765</v>
      </c>
      <c r="AK775" s="6">
        <v>2448.1498333652603</v>
      </c>
      <c r="AL775" s="6">
        <v>1419.3360147443552</v>
      </c>
      <c r="AM775" s="6">
        <v>756.32772684135591</v>
      </c>
      <c r="AN775" s="6">
        <v>3979.6458550654679</v>
      </c>
      <c r="AO775" s="6">
        <v>40186.960733124215</v>
      </c>
      <c r="AP775" s="6">
        <v>18432.427152025619</v>
      </c>
      <c r="AQ775" s="6">
        <v>21754.533581098596</v>
      </c>
      <c r="AR775" s="6">
        <v>2822.9920683155669</v>
      </c>
      <c r="AS775" s="6">
        <v>2576.4006002299693</v>
      </c>
      <c r="AT775" s="6">
        <v>2072.4717772005752</v>
      </c>
      <c r="AU775" s="6">
        <v>2296.5743755411954</v>
      </c>
      <c r="AV775" s="6">
        <v>9768.4388212873073</v>
      </c>
      <c r="AW775" s="6">
        <v>11986.094759811289</v>
      </c>
      <c r="AX775" s="27">
        <v>3.8490777534246576</v>
      </c>
      <c r="AY775" s="27">
        <v>4.2751642602739732</v>
      </c>
      <c r="AZ775">
        <v>498</v>
      </c>
      <c r="BA775" s="9">
        <v>20</v>
      </c>
      <c r="BB775" s="4">
        <v>232</v>
      </c>
      <c r="BC775" s="9">
        <v>25</v>
      </c>
      <c r="BD775" s="9">
        <v>14</v>
      </c>
      <c r="BE775" s="4">
        <v>266</v>
      </c>
      <c r="BF775" s="9">
        <v>21</v>
      </c>
      <c r="BG775" s="9">
        <v>40</v>
      </c>
      <c r="BH775" s="24">
        <v>1559.4030930864435</v>
      </c>
      <c r="BI775" s="24">
        <v>1039.3309356565678</v>
      </c>
      <c r="BJ775" s="9">
        <v>32</v>
      </c>
      <c r="BK775" s="30">
        <v>35.100409726027394</v>
      </c>
      <c r="BL775" s="15">
        <v>4.4144108186301372</v>
      </c>
      <c r="BM775" s="15">
        <v>8484.9427719795385</v>
      </c>
      <c r="BN775" s="36">
        <v>139</v>
      </c>
      <c r="BO775" s="9">
        <v>1</v>
      </c>
      <c r="BP775" s="20">
        <v>2.5638986809599023</v>
      </c>
      <c r="BQ775" s="20">
        <v>156.50743583524169</v>
      </c>
    </row>
    <row r="776" spans="1:69" x14ac:dyDescent="0.25">
      <c r="A776" s="43">
        <v>40408</v>
      </c>
      <c r="B776" s="17">
        <v>2010</v>
      </c>
      <c r="C776" s="4">
        <v>8</v>
      </c>
      <c r="D776" s="4">
        <v>4</v>
      </c>
      <c r="E776" s="5">
        <v>1</v>
      </c>
      <c r="F776" s="5">
        <v>0.87692307692307692</v>
      </c>
      <c r="G776" s="10">
        <v>4.6575342465753435E-2</v>
      </c>
      <c r="H776" s="17">
        <v>215</v>
      </c>
      <c r="I776" s="9">
        <v>357</v>
      </c>
      <c r="J776" s="14">
        <v>1.6604651162790698</v>
      </c>
      <c r="K776" s="5">
        <v>0.79333333333333333</v>
      </c>
      <c r="L776" s="21">
        <v>97.731786597397516</v>
      </c>
      <c r="M776" s="9">
        <v>65</v>
      </c>
      <c r="N776" s="9">
        <v>74</v>
      </c>
      <c r="O776" s="9">
        <v>32</v>
      </c>
      <c r="P776" s="9">
        <v>99</v>
      </c>
      <c r="Q776" s="20">
        <v>35.231298510298615</v>
      </c>
      <c r="R776" s="20">
        <v>48.077565730273967</v>
      </c>
      <c r="S776" s="20">
        <v>16.648985063611459</v>
      </c>
      <c r="T776" s="6">
        <v>21012.334118440467</v>
      </c>
      <c r="U776" s="6">
        <v>2278.4536602739727</v>
      </c>
      <c r="V776" s="6">
        <v>3733.183726088093</v>
      </c>
      <c r="W776" s="6">
        <v>3428.955853150685</v>
      </c>
      <c r="X776" s="6">
        <v>1798.7756752792411</v>
      </c>
      <c r="Y776" s="6">
        <v>14329.87252419642</v>
      </c>
      <c r="Z776" s="6">
        <v>4897.150492931507</v>
      </c>
      <c r="AA776" s="6">
        <v>1538.482103368767</v>
      </c>
      <c r="AB776" s="6">
        <v>1648.2495212975343</v>
      </c>
      <c r="AC776" s="6">
        <v>2240.7941361553944</v>
      </c>
      <c r="AD776" s="6">
        <v>1341.1161455988981</v>
      </c>
      <c r="AE776" s="6">
        <v>693.8958535512985</v>
      </c>
      <c r="AF776" s="6">
        <v>3808.0759822922164</v>
      </c>
      <c r="AG776" s="6">
        <v>648.72371391780837</v>
      </c>
      <c r="AH776" s="6">
        <v>2283.4164753534251</v>
      </c>
      <c r="AI776" s="6">
        <v>3889.5407235616435</v>
      </c>
      <c r="AJ776" s="6">
        <v>1790.6145360657531</v>
      </c>
      <c r="AK776" s="6">
        <v>2279.1433360028518</v>
      </c>
      <c r="AL776" s="6">
        <v>1321.8018470868199</v>
      </c>
      <c r="AM776" s="6">
        <v>745.74945742745615</v>
      </c>
      <c r="AN776" s="6">
        <v>4265.6008083815032</v>
      </c>
      <c r="AO776" s="6">
        <v>39986.965345210876</v>
      </c>
      <c r="AP776" s="6">
        <v>17583.416030340741</v>
      </c>
      <c r="AQ776" s="6">
        <v>22403.549314870139</v>
      </c>
      <c r="AR776" s="6">
        <v>2781.3756714629048</v>
      </c>
      <c r="AS776" s="6">
        <v>2556.9978899667685</v>
      </c>
      <c r="AT776" s="6">
        <v>2088.6170413289319</v>
      </c>
      <c r="AU776" s="6">
        <v>2268.3392582794895</v>
      </c>
      <c r="AV776" s="6">
        <v>9695.3298610380953</v>
      </c>
      <c r="AW776" s="6">
        <v>12708.21945383204</v>
      </c>
      <c r="AX776" s="27">
        <v>4.0283909917808218</v>
      </c>
      <c r="AY776" s="27">
        <v>4.205991691780822</v>
      </c>
      <c r="AZ776">
        <v>485</v>
      </c>
      <c r="BA776" s="9">
        <v>19</v>
      </c>
      <c r="BB776" s="4">
        <v>215</v>
      </c>
      <c r="BC776" s="9">
        <v>23</v>
      </c>
      <c r="BD776" s="9">
        <v>14</v>
      </c>
      <c r="BE776" s="4">
        <v>270</v>
      </c>
      <c r="BF776" s="9">
        <v>21</v>
      </c>
      <c r="BG776" s="9">
        <v>37</v>
      </c>
      <c r="BH776" s="24">
        <v>1542.1109972891475</v>
      </c>
      <c r="BI776" s="24">
        <v>918.50650313971948</v>
      </c>
      <c r="BJ776" s="9">
        <v>30</v>
      </c>
      <c r="BK776" s="30">
        <v>33.916936890410959</v>
      </c>
      <c r="BL776" s="15">
        <v>4.2335648350684929</v>
      </c>
      <c r="BM776" s="15">
        <v>8316.9743830067273</v>
      </c>
      <c r="BN776" s="36">
        <v>139</v>
      </c>
      <c r="BO776" s="9">
        <v>0</v>
      </c>
      <c r="BP776" s="20">
        <v>2.6937138775664806</v>
      </c>
      <c r="BQ776" s="20">
        <v>161.17661377604418</v>
      </c>
    </row>
    <row r="777" spans="1:69" x14ac:dyDescent="0.25">
      <c r="A777" s="43">
        <v>40407</v>
      </c>
      <c r="B777" s="17">
        <v>2010</v>
      </c>
      <c r="C777" s="4">
        <v>8</v>
      </c>
      <c r="D777" s="4">
        <v>3</v>
      </c>
      <c r="E777" s="5">
        <v>1</v>
      </c>
      <c r="F777" s="5">
        <v>0.79487179487179482</v>
      </c>
      <c r="G777" s="10">
        <v>4.3835616438356172E-2</v>
      </c>
      <c r="H777" s="17">
        <v>204</v>
      </c>
      <c r="I777" s="9">
        <v>288</v>
      </c>
      <c r="J777" s="14">
        <v>1.411764705882353</v>
      </c>
      <c r="K777" s="5">
        <v>0.64</v>
      </c>
      <c r="L777" s="21">
        <v>89.049078534680447</v>
      </c>
      <c r="M777" s="9">
        <v>53</v>
      </c>
      <c r="N777" s="9">
        <v>62</v>
      </c>
      <c r="O777" s="9">
        <v>25</v>
      </c>
      <c r="P777" s="9">
        <v>75</v>
      </c>
      <c r="Q777" s="20">
        <v>36.140894197022021</v>
      </c>
      <c r="R777" s="20">
        <v>49.687482760767125</v>
      </c>
      <c r="S777" s="20">
        <v>17.797757202936982</v>
      </c>
      <c r="T777" s="6">
        <v>18166.01202107481</v>
      </c>
      <c r="U777" s="6">
        <v>2096.0507031963471</v>
      </c>
      <c r="V777" s="6">
        <v>3263.869903713382</v>
      </c>
      <c r="W777" s="6">
        <v>3608.9393621917811</v>
      </c>
      <c r="X777" s="6">
        <v>1695.7251261369863</v>
      </c>
      <c r="Y777" s="6">
        <v>11693.528332229009</v>
      </c>
      <c r="Z777" s="6">
        <v>4156.2028326575328</v>
      </c>
      <c r="AA777" s="6">
        <v>1242.1870690191781</v>
      </c>
      <c r="AB777" s="6">
        <v>1334.8317902202737</v>
      </c>
      <c r="AC777" s="6">
        <v>2108.8346920925705</v>
      </c>
      <c r="AD777" s="6">
        <v>1294.8317577481325</v>
      </c>
      <c r="AE777" s="6">
        <v>618.90990323681694</v>
      </c>
      <c r="AF777" s="6">
        <v>2710.6453388194641</v>
      </c>
      <c r="AG777" s="6">
        <v>535.27245711780824</v>
      </c>
      <c r="AH777" s="6">
        <v>1849.3151821150686</v>
      </c>
      <c r="AI777" s="6">
        <v>3048.951941260274</v>
      </c>
      <c r="AJ777" s="6">
        <v>1366.8212231013695</v>
      </c>
      <c r="AK777" s="6">
        <v>2163.3259545429496</v>
      </c>
      <c r="AL777" s="6">
        <v>1424.0416361500593</v>
      </c>
      <c r="AM777" s="6">
        <v>618.84263575917294</v>
      </c>
      <c r="AN777" s="6">
        <v>2594.1505771423376</v>
      </c>
      <c r="AO777" s="6">
        <v>33795.645219762657</v>
      </c>
      <c r="AP777" s="6">
        <v>16797.320971571851</v>
      </c>
      <c r="AQ777" s="6">
        <v>16998.324248190809</v>
      </c>
      <c r="AR777" s="6">
        <v>2744.4325141496051</v>
      </c>
      <c r="AS777" s="6">
        <v>2351.9788342426473</v>
      </c>
      <c r="AT777" s="6">
        <v>1996.6707659241279</v>
      </c>
      <c r="AU777" s="6">
        <v>2117.963542469292</v>
      </c>
      <c r="AV777" s="6">
        <v>9211.0456567856709</v>
      </c>
      <c r="AW777" s="6">
        <v>7787.2785914051346</v>
      </c>
      <c r="AX777" s="27">
        <v>3.9927887999999991</v>
      </c>
      <c r="AY777" s="27">
        <v>4.2100086575342459</v>
      </c>
      <c r="AZ777">
        <v>419</v>
      </c>
      <c r="BA777" s="9">
        <v>17</v>
      </c>
      <c r="BB777" s="4">
        <v>204</v>
      </c>
      <c r="BC777" s="9">
        <v>19</v>
      </c>
      <c r="BD777" s="9">
        <v>14</v>
      </c>
      <c r="BE777" s="4">
        <v>215</v>
      </c>
      <c r="BF777" s="9">
        <v>15</v>
      </c>
      <c r="BG777" s="9">
        <v>30</v>
      </c>
      <c r="BH777" s="24">
        <v>1386.086445771524</v>
      </c>
      <c r="BI777" s="24">
        <v>841.93458552785307</v>
      </c>
      <c r="BJ777" s="9">
        <v>33</v>
      </c>
      <c r="BK777" s="30">
        <v>35.248433643835618</v>
      </c>
      <c r="BL777" s="15">
        <v>4.1387759649315061</v>
      </c>
      <c r="BM777" s="15">
        <v>8523.3587674096561</v>
      </c>
      <c r="BN777" s="36">
        <v>139</v>
      </c>
      <c r="BO777" s="9">
        <v>1</v>
      </c>
      <c r="BP777" s="20">
        <v>1.9943222750620868</v>
      </c>
      <c r="BQ777" s="20">
        <v>122.29010250496985</v>
      </c>
    </row>
    <row r="778" spans="1:69" x14ac:dyDescent="0.25">
      <c r="A778" s="43">
        <v>40406</v>
      </c>
      <c r="B778" s="17">
        <v>2010</v>
      </c>
      <c r="C778" s="4">
        <v>8</v>
      </c>
      <c r="D778" s="4">
        <v>2</v>
      </c>
      <c r="E778" s="5">
        <v>1</v>
      </c>
      <c r="F778" s="5">
        <v>0.79487179487179482</v>
      </c>
      <c r="G778" s="10">
        <v>4.1095890410958909E-2</v>
      </c>
      <c r="H778" s="17">
        <v>203</v>
      </c>
      <c r="I778" s="9">
        <v>332</v>
      </c>
      <c r="J778" s="14">
        <v>1.6354679802955665</v>
      </c>
      <c r="K778" s="5">
        <v>0.73777777777777775</v>
      </c>
      <c r="L778" s="21">
        <v>97.666302408031271</v>
      </c>
      <c r="M778" s="9">
        <v>58</v>
      </c>
      <c r="N778" s="9">
        <v>69</v>
      </c>
      <c r="O778" s="9">
        <v>28</v>
      </c>
      <c r="P778" s="9">
        <v>88</v>
      </c>
      <c r="Q778" s="20">
        <v>34.825657642109803</v>
      </c>
      <c r="R778" s="20">
        <v>49.218434235616428</v>
      </c>
      <c r="S778" s="20">
        <v>17.761571004732257</v>
      </c>
      <c r="T778" s="6">
        <v>19826.259388830349</v>
      </c>
      <c r="U778" s="6">
        <v>2046.0622831050225</v>
      </c>
      <c r="V778" s="6">
        <v>3439.0170557639613</v>
      </c>
      <c r="W778" s="6">
        <v>3439.5541643835618</v>
      </c>
      <c r="X778" s="6">
        <v>1718.0749676712326</v>
      </c>
      <c r="Y778" s="6">
        <v>13275.675484116617</v>
      </c>
      <c r="Z778" s="6">
        <v>4422.8585205479449</v>
      </c>
      <c r="AA778" s="6">
        <v>1378.11615859726</v>
      </c>
      <c r="AB778" s="6">
        <v>1563.0182484164386</v>
      </c>
      <c r="AC778" s="6">
        <v>2096.3135881327839</v>
      </c>
      <c r="AD778" s="6">
        <v>1288.1866687476063</v>
      </c>
      <c r="AE778" s="6">
        <v>605.70130332112478</v>
      </c>
      <c r="AF778" s="6">
        <v>3373.7913673601288</v>
      </c>
      <c r="AG778" s="6">
        <v>600.93853742465751</v>
      </c>
      <c r="AH778" s="6">
        <v>2114.6550987397263</v>
      </c>
      <c r="AI778" s="6">
        <v>3624.2728153424659</v>
      </c>
      <c r="AJ778" s="6">
        <v>1556.3141260273969</v>
      </c>
      <c r="AK778" s="6">
        <v>2085.3568368136393</v>
      </c>
      <c r="AL778" s="6">
        <v>1348.4398265020213</v>
      </c>
      <c r="AM778" s="6">
        <v>628.59685798268015</v>
      </c>
      <c r="AN778" s="6">
        <v>3833.7870562359058</v>
      </c>
      <c r="AO778" s="6">
        <v>37132.495177031269</v>
      </c>
      <c r="AP778" s="6">
        <v>16649.241269318612</v>
      </c>
      <c r="AQ778" s="6">
        <v>20483.253907712653</v>
      </c>
      <c r="AR778" s="6">
        <v>2754.3326852070359</v>
      </c>
      <c r="AS778" s="6">
        <v>2371.473930136634</v>
      </c>
      <c r="AT778" s="6">
        <v>2016.5784036932318</v>
      </c>
      <c r="AU778" s="6">
        <v>2102.6072207944658</v>
      </c>
      <c r="AV778" s="6">
        <v>9244.9922398313684</v>
      </c>
      <c r="AW778" s="6">
        <v>11238.261667881288</v>
      </c>
      <c r="AX778" s="27">
        <v>4.0157904657534242</v>
      </c>
      <c r="AY778" s="27">
        <v>4.3818973287671232</v>
      </c>
      <c r="AZ778">
        <v>446</v>
      </c>
      <c r="BA778" s="9">
        <v>19</v>
      </c>
      <c r="BB778" s="4">
        <v>203</v>
      </c>
      <c r="BC778" s="9">
        <v>18</v>
      </c>
      <c r="BD778" s="9">
        <v>15</v>
      </c>
      <c r="BE778" s="4">
        <v>243</v>
      </c>
      <c r="BF778" s="9">
        <v>19</v>
      </c>
      <c r="BG778" s="9">
        <v>36</v>
      </c>
      <c r="BH778" s="24">
        <v>1397.484355655266</v>
      </c>
      <c r="BI778" s="24">
        <v>903.13204037482853</v>
      </c>
      <c r="BJ778" s="9">
        <v>31</v>
      </c>
      <c r="BK778" s="30">
        <v>36.160985958904099</v>
      </c>
      <c r="BL778" s="15">
        <v>4.4139756821917802</v>
      </c>
      <c r="BM778" s="15">
        <v>8279.6468077988193</v>
      </c>
      <c r="BN778" s="36">
        <v>139</v>
      </c>
      <c r="BO778" s="9">
        <v>1</v>
      </c>
      <c r="BP778" s="20">
        <v>2.4739284637623591</v>
      </c>
      <c r="BQ778" s="20">
        <v>147.36153890440758</v>
      </c>
    </row>
    <row r="779" spans="1:69" x14ac:dyDescent="0.25">
      <c r="A779" s="43">
        <v>40405</v>
      </c>
      <c r="B779" s="17">
        <v>2010</v>
      </c>
      <c r="C779" s="4">
        <v>8</v>
      </c>
      <c r="D779" s="4">
        <v>1</v>
      </c>
      <c r="E779" s="5">
        <v>1</v>
      </c>
      <c r="F779" s="5">
        <v>0.81538461538461537</v>
      </c>
      <c r="G779" s="10">
        <v>3.8356164383561646E-2</v>
      </c>
      <c r="H779" s="17">
        <v>212</v>
      </c>
      <c r="I779" s="9">
        <v>316</v>
      </c>
      <c r="J779" s="14">
        <v>1.4905660377358489</v>
      </c>
      <c r="K779" s="5">
        <v>0.70222222222222219</v>
      </c>
      <c r="L779" s="21">
        <v>90.103561643835604</v>
      </c>
      <c r="M779" s="9">
        <v>57</v>
      </c>
      <c r="N779" s="9">
        <v>66</v>
      </c>
      <c r="O779" s="9">
        <v>29</v>
      </c>
      <c r="P779" s="9">
        <v>85</v>
      </c>
      <c r="Q779" s="20">
        <v>35.73448135605301</v>
      </c>
      <c r="R779" s="20">
        <v>43.057432623826166</v>
      </c>
      <c r="S779" s="20">
        <v>17.756697418520545</v>
      </c>
      <c r="T779" s="6">
        <v>19101.955068493149</v>
      </c>
      <c r="U779" s="6">
        <v>2228.1449753424654</v>
      </c>
      <c r="V779" s="6">
        <v>3633.5071288109589</v>
      </c>
      <c r="W779" s="6">
        <v>3511.4809315068492</v>
      </c>
      <c r="X779" s="6">
        <v>1727.2372203768177</v>
      </c>
      <c r="Y779" s="6">
        <v>12457.87476314099</v>
      </c>
      <c r="Z779" s="6">
        <v>4395.3412067945201</v>
      </c>
      <c r="AA779" s="6">
        <v>1248.6655460909587</v>
      </c>
      <c r="AB779" s="6">
        <v>1509.3192805742462</v>
      </c>
      <c r="AC779" s="6">
        <v>2118.193206088808</v>
      </c>
      <c r="AD779" s="6">
        <v>1371.3820339137965</v>
      </c>
      <c r="AE779" s="6">
        <v>616.17880951862401</v>
      </c>
      <c r="AF779" s="6">
        <v>3047.5719839384965</v>
      </c>
      <c r="AG779" s="6">
        <v>590.18793968219188</v>
      </c>
      <c r="AH779" s="6">
        <v>2051.0485980931508</v>
      </c>
      <c r="AI779" s="6">
        <v>3585.1305913424658</v>
      </c>
      <c r="AJ779" s="6">
        <v>1443.1707879452053</v>
      </c>
      <c r="AK779" s="6">
        <v>2176.9237394152956</v>
      </c>
      <c r="AL779" s="6">
        <v>1365.8493830706911</v>
      </c>
      <c r="AM779" s="6">
        <v>677.47418232834502</v>
      </c>
      <c r="AN779" s="6">
        <v>3449.290612248682</v>
      </c>
      <c r="AO779" s="6">
        <v>36152.963994358353</v>
      </c>
      <c r="AP779" s="6">
        <v>17198.226635030183</v>
      </c>
      <c r="AQ779" s="6">
        <v>18954.737359328166</v>
      </c>
      <c r="AR779" s="6">
        <v>2775.2876506755647</v>
      </c>
      <c r="AS779" s="6">
        <v>2353.2159608899492</v>
      </c>
      <c r="AT779" s="6">
        <v>2039.2575561689594</v>
      </c>
      <c r="AU779" s="6">
        <v>2128.7929892152702</v>
      </c>
      <c r="AV779" s="6">
        <v>9296.5541569497436</v>
      </c>
      <c r="AW779" s="6">
        <v>9658.1832023784264</v>
      </c>
      <c r="AX779" s="27">
        <v>4.0465989698630134</v>
      </c>
      <c r="AY779" s="27">
        <v>4.2739944246575341</v>
      </c>
      <c r="AZ779">
        <v>449</v>
      </c>
      <c r="BA779" s="9">
        <v>18</v>
      </c>
      <c r="BB779" s="4">
        <v>212</v>
      </c>
      <c r="BC779" s="9">
        <v>19</v>
      </c>
      <c r="BD779" s="9">
        <v>15</v>
      </c>
      <c r="BE779" s="4">
        <v>237</v>
      </c>
      <c r="BF779" s="9">
        <v>16</v>
      </c>
      <c r="BG779" s="9">
        <v>33</v>
      </c>
      <c r="BH779" s="24">
        <v>1422.9040544510249</v>
      </c>
      <c r="BI779" s="24">
        <v>848.86898070270138</v>
      </c>
      <c r="BJ779" s="9">
        <v>30</v>
      </c>
      <c r="BK779" s="30">
        <v>36.235138109589037</v>
      </c>
      <c r="BL779" s="15">
        <v>4.1342019901369857</v>
      </c>
      <c r="BM779" s="15">
        <v>8468.9424690317883</v>
      </c>
      <c r="BN779" s="36">
        <v>139</v>
      </c>
      <c r="BO779" s="9">
        <v>1</v>
      </c>
      <c r="BP779" s="20">
        <v>2.2381469030684262</v>
      </c>
      <c r="BQ779" s="20">
        <v>136.36501697358392</v>
      </c>
    </row>
    <row r="780" spans="1:69" x14ac:dyDescent="0.25">
      <c r="A780" s="43">
        <v>40404</v>
      </c>
      <c r="B780" s="17">
        <v>2010</v>
      </c>
      <c r="C780" s="4">
        <v>8</v>
      </c>
      <c r="D780" s="4">
        <v>7</v>
      </c>
      <c r="E780" s="5">
        <v>1</v>
      </c>
      <c r="F780" s="5">
        <v>0.97435897435897434</v>
      </c>
      <c r="G780" s="10">
        <v>3.5616438356164383E-2</v>
      </c>
      <c r="H780" s="17">
        <v>236</v>
      </c>
      <c r="I780" s="9">
        <v>387</v>
      </c>
      <c r="J780" s="14">
        <v>1.6398305084745763</v>
      </c>
      <c r="K780" s="5">
        <v>0.86</v>
      </c>
      <c r="L780" s="21">
        <v>95.324691611151806</v>
      </c>
      <c r="M780" s="9">
        <v>68</v>
      </c>
      <c r="N780" s="9">
        <v>86</v>
      </c>
      <c r="O780" s="9">
        <v>36</v>
      </c>
      <c r="P780" s="9">
        <v>109</v>
      </c>
      <c r="Q780" s="20">
        <v>33.822662615193018</v>
      </c>
      <c r="R780" s="20">
        <v>44.880383214246564</v>
      </c>
      <c r="S780" s="20">
        <v>16.319822586401909</v>
      </c>
      <c r="T780" s="6">
        <v>22496.627220231825</v>
      </c>
      <c r="U780" s="6">
        <v>2499.7770776255702</v>
      </c>
      <c r="V780" s="6">
        <v>4228.4689143097985</v>
      </c>
      <c r="W780" s="6">
        <v>3558.1934860273973</v>
      </c>
      <c r="X780" s="6">
        <v>2127.1598862297155</v>
      </c>
      <c r="Y780" s="6">
        <v>15082.582011290486</v>
      </c>
      <c r="Z780" s="6">
        <v>5208.690042739725</v>
      </c>
      <c r="AA780" s="6">
        <v>1615.6937957128764</v>
      </c>
      <c r="AB780" s="6">
        <v>1778.8606619178081</v>
      </c>
      <c r="AC780" s="6">
        <v>2466.9471218003218</v>
      </c>
      <c r="AD780" s="6">
        <v>1363.4138970396605</v>
      </c>
      <c r="AE780" s="6">
        <v>808.88291964923269</v>
      </c>
      <c r="AF780" s="6">
        <v>3964.0005618811938</v>
      </c>
      <c r="AG780" s="6">
        <v>707.49352622465756</v>
      </c>
      <c r="AH780" s="6">
        <v>2546.3914978191783</v>
      </c>
      <c r="AI780" s="6">
        <v>4364.9790965753418</v>
      </c>
      <c r="AJ780" s="6">
        <v>1910.4730978191778</v>
      </c>
      <c r="AK780" s="6">
        <v>2646.4664647899153</v>
      </c>
      <c r="AL780" s="6">
        <v>1368.2140155740149</v>
      </c>
      <c r="AM780" s="6">
        <v>778.53232532325683</v>
      </c>
      <c r="AN780" s="6">
        <v>4736.1244127511691</v>
      </c>
      <c r="AO780" s="6">
        <v>43128.98601666616</v>
      </c>
      <c r="AP780" s="6">
        <v>19346.279030743313</v>
      </c>
      <c r="AQ780" s="6">
        <v>23782.70698592285</v>
      </c>
      <c r="AR780" s="6">
        <v>2868.4860425649263</v>
      </c>
      <c r="AS780" s="6">
        <v>2743.2851799783011</v>
      </c>
      <c r="AT780" s="6">
        <v>2211.647622281384</v>
      </c>
      <c r="AU780" s="6">
        <v>2328.2995652274767</v>
      </c>
      <c r="AV780" s="6">
        <v>10151.718410052088</v>
      </c>
      <c r="AW780" s="6">
        <v>13630.988575870759</v>
      </c>
      <c r="AX780" s="27">
        <v>3.8860283835616434</v>
      </c>
      <c r="AY780" s="27">
        <v>4.2737019657534248</v>
      </c>
      <c r="AZ780">
        <v>535</v>
      </c>
      <c r="BA780" s="9">
        <v>22</v>
      </c>
      <c r="BB780" s="4">
        <v>236</v>
      </c>
      <c r="BC780" s="9">
        <v>22</v>
      </c>
      <c r="BD780" s="9">
        <v>17</v>
      </c>
      <c r="BE780" s="4">
        <v>299</v>
      </c>
      <c r="BF780" s="9">
        <v>22</v>
      </c>
      <c r="BG780" s="9">
        <v>39</v>
      </c>
      <c r="BH780" s="24">
        <v>1638.3011405767354</v>
      </c>
      <c r="BI780" s="24">
        <v>946.46782691585986</v>
      </c>
      <c r="BJ780" s="9">
        <v>35</v>
      </c>
      <c r="BK780" s="30">
        <v>34.736718876712331</v>
      </c>
      <c r="BL780" s="15">
        <v>4.177084511780822</v>
      </c>
      <c r="BM780" s="15">
        <v>8584.6102326930122</v>
      </c>
      <c r="BN780" s="36">
        <v>141</v>
      </c>
      <c r="BO780" s="9">
        <v>0</v>
      </c>
      <c r="BP780" s="20">
        <v>2.770388677094564</v>
      </c>
      <c r="BQ780" s="20">
        <v>168.67168075122589</v>
      </c>
    </row>
    <row r="781" spans="1:69" x14ac:dyDescent="0.25">
      <c r="A781" s="43">
        <v>40403</v>
      </c>
      <c r="B781" s="17">
        <v>2010</v>
      </c>
      <c r="C781" s="4">
        <v>8</v>
      </c>
      <c r="D781" s="4">
        <v>6</v>
      </c>
      <c r="E781" s="5">
        <v>1</v>
      </c>
      <c r="F781" s="5">
        <v>1</v>
      </c>
      <c r="G781" s="10">
        <v>3.287671232876712E-2</v>
      </c>
      <c r="H781" s="17">
        <v>250</v>
      </c>
      <c r="I781" s="9">
        <v>377</v>
      </c>
      <c r="J781" s="14">
        <v>1.508</v>
      </c>
      <c r="K781" s="5">
        <v>0.83777777777777773</v>
      </c>
      <c r="L781" s="21">
        <v>92.635276273972607</v>
      </c>
      <c r="M781" s="9">
        <v>69</v>
      </c>
      <c r="N781" s="9">
        <v>80</v>
      </c>
      <c r="O781" s="9">
        <v>33</v>
      </c>
      <c r="P781" s="9">
        <v>105</v>
      </c>
      <c r="Q781" s="20">
        <v>36.746300704973798</v>
      </c>
      <c r="R781" s="20">
        <v>46.742900293300117</v>
      </c>
      <c r="S781" s="20">
        <v>17.01351912976908</v>
      </c>
      <c r="T781" s="6">
        <v>23158.819068493151</v>
      </c>
      <c r="U781" s="6">
        <v>2552.1884931506847</v>
      </c>
      <c r="V781" s="6">
        <v>4460.7994283835606</v>
      </c>
      <c r="W781" s="6">
        <v>3662.5240504109584</v>
      </c>
      <c r="X781" s="6">
        <v>2267.4034849315071</v>
      </c>
      <c r="Y781" s="6">
        <v>15320.280597917808</v>
      </c>
      <c r="Z781" s="6">
        <v>5475.1988050410955</v>
      </c>
      <c r="AA781" s="6">
        <v>1542.5157096789039</v>
      </c>
      <c r="AB781" s="6">
        <v>1786.4195086257532</v>
      </c>
      <c r="AC781" s="6">
        <v>2571.5530306997834</v>
      </c>
      <c r="AD781" s="6">
        <v>1329.0242838072143</v>
      </c>
      <c r="AE781" s="6">
        <v>810.38342151444385</v>
      </c>
      <c r="AF781" s="6">
        <v>4093.1732873243104</v>
      </c>
      <c r="AG781" s="6">
        <v>659.38234546849321</v>
      </c>
      <c r="AH781" s="6">
        <v>2519.0324771068495</v>
      </c>
      <c r="AI781" s="6">
        <v>4173.2535776438363</v>
      </c>
      <c r="AJ781" s="6">
        <v>1728.6286795397259</v>
      </c>
      <c r="AK781" s="6">
        <v>2838.6875082855408</v>
      </c>
      <c r="AL781" s="6">
        <v>1396.5402473579563</v>
      </c>
      <c r="AM781" s="6">
        <v>799.85454764915437</v>
      </c>
      <c r="AN781" s="6">
        <v>4045.2147764662532</v>
      </c>
      <c r="AO781" s="6">
        <v>43595.438664748486</v>
      </c>
      <c r="AP781" s="6">
        <v>20136.770003040114</v>
      </c>
      <c r="AQ781" s="6">
        <v>23458.668661708369</v>
      </c>
      <c r="AR781" s="6">
        <v>2851.1074041354959</v>
      </c>
      <c r="AS781" s="6">
        <v>2809.8059406575398</v>
      </c>
      <c r="AT781" s="6">
        <v>2176.0393001858392</v>
      </c>
      <c r="AU781" s="6">
        <v>2323.1430814539472</v>
      </c>
      <c r="AV781" s="6">
        <v>10160.095726432823</v>
      </c>
      <c r="AW781" s="6">
        <v>13298.57293527555</v>
      </c>
      <c r="AX781" s="27">
        <v>3.8426467068493149</v>
      </c>
      <c r="AY781" s="27">
        <v>4.3809978630136985</v>
      </c>
      <c r="AZ781">
        <v>537</v>
      </c>
      <c r="BA781" s="9">
        <v>23</v>
      </c>
      <c r="BB781" s="4">
        <v>250</v>
      </c>
      <c r="BC781" s="9">
        <v>23</v>
      </c>
      <c r="BD781" s="9">
        <v>18</v>
      </c>
      <c r="BE781" s="4">
        <v>287</v>
      </c>
      <c r="BF781" s="9">
        <v>20</v>
      </c>
      <c r="BG781" s="9">
        <v>43</v>
      </c>
      <c r="BH781" s="24">
        <v>1704.0792220510682</v>
      </c>
      <c r="BI781" s="24">
        <v>1034.1133322973894</v>
      </c>
      <c r="BJ781" s="9">
        <v>35</v>
      </c>
      <c r="BK781" s="30">
        <v>36.558244493150688</v>
      </c>
      <c r="BL781" s="15">
        <v>4.5038761709589039</v>
      </c>
      <c r="BM781" s="15">
        <v>8668.9745048845252</v>
      </c>
      <c r="BN781" s="36">
        <v>141</v>
      </c>
      <c r="BO781" s="9">
        <v>0</v>
      </c>
      <c r="BP781" s="20">
        <v>2.7060488698508234</v>
      </c>
      <c r="BQ781" s="20">
        <v>166.37353660786079</v>
      </c>
    </row>
    <row r="782" spans="1:69" x14ac:dyDescent="0.25">
      <c r="A782" s="43">
        <v>40402</v>
      </c>
      <c r="B782" s="17">
        <v>2010</v>
      </c>
      <c r="C782" s="4">
        <v>8</v>
      </c>
      <c r="D782" s="4">
        <v>5</v>
      </c>
      <c r="E782" s="5">
        <v>1</v>
      </c>
      <c r="F782" s="5">
        <v>0.90769230769230769</v>
      </c>
      <c r="G782" s="10">
        <v>3.0136986301369857E-2</v>
      </c>
      <c r="H782" s="17">
        <v>216</v>
      </c>
      <c r="I782" s="9">
        <v>341</v>
      </c>
      <c r="J782" s="14">
        <v>1.5787037037037037</v>
      </c>
      <c r="K782" s="5">
        <v>0.75777777777777777</v>
      </c>
      <c r="L782" s="21">
        <v>98.119399789251844</v>
      </c>
      <c r="M782" s="9">
        <v>60</v>
      </c>
      <c r="N782" s="9">
        <v>76</v>
      </c>
      <c r="O782" s="9">
        <v>31</v>
      </c>
      <c r="P782" s="9">
        <v>94</v>
      </c>
      <c r="Q782" s="20">
        <v>33.493429969379534</v>
      </c>
      <c r="R782" s="20">
        <v>45.458112841643839</v>
      </c>
      <c r="S782" s="20">
        <v>16.187569968685516</v>
      </c>
      <c r="T782" s="6">
        <v>21193.790354478399</v>
      </c>
      <c r="U782" s="6">
        <v>2462.8255232876718</v>
      </c>
      <c r="V782" s="6">
        <v>3955.0909944177019</v>
      </c>
      <c r="W782" s="6">
        <v>3766.8483221917809</v>
      </c>
      <c r="X782" s="6">
        <v>1977.7839724982086</v>
      </c>
      <c r="Y782" s="6">
        <v>13956.892588658382</v>
      </c>
      <c r="Z782" s="6">
        <v>4555.1064758356169</v>
      </c>
      <c r="AA782" s="6">
        <v>1409.2014980909589</v>
      </c>
      <c r="AB782" s="6">
        <v>1521.6315770564386</v>
      </c>
      <c r="AC782" s="6">
        <v>2451.6874288856575</v>
      </c>
      <c r="AD782" s="6">
        <v>1365.9738666473086</v>
      </c>
      <c r="AE782" s="6">
        <v>719.77567881823973</v>
      </c>
      <c r="AF782" s="6">
        <v>2948.5025766318095</v>
      </c>
      <c r="AG782" s="6">
        <v>590.29764844931503</v>
      </c>
      <c r="AH782" s="6">
        <v>2276.1168001753426</v>
      </c>
      <c r="AI782" s="6">
        <v>3710.8570035342464</v>
      </c>
      <c r="AJ782" s="6">
        <v>1633.8568093808219</v>
      </c>
      <c r="AK782" s="6">
        <v>2502.4571841215106</v>
      </c>
      <c r="AL782" s="6">
        <v>1331.9555982292031</v>
      </c>
      <c r="AM782" s="6">
        <v>723.81290242618843</v>
      </c>
      <c r="AN782" s="6">
        <v>3652.9025767628241</v>
      </c>
      <c r="AO782" s="6">
        <v>39353.683690288817</v>
      </c>
      <c r="AP782" s="6">
        <v>18795.385948235798</v>
      </c>
      <c r="AQ782" s="6">
        <v>20558.297742053015</v>
      </c>
      <c r="AR782" s="6">
        <v>2833.1543164221275</v>
      </c>
      <c r="AS782" s="6">
        <v>2596.3944504005931</v>
      </c>
      <c r="AT782" s="6">
        <v>2135.0785646129398</v>
      </c>
      <c r="AU782" s="6">
        <v>2223.2314968095616</v>
      </c>
      <c r="AV782" s="6">
        <v>9787.858828245222</v>
      </c>
      <c r="AW782" s="6">
        <v>10770.438913807797</v>
      </c>
      <c r="AX782" s="27">
        <v>3.7211804054794522</v>
      </c>
      <c r="AY782" s="27">
        <v>4.3806980410958909</v>
      </c>
      <c r="AZ782">
        <v>477</v>
      </c>
      <c r="BA782" s="9">
        <v>19</v>
      </c>
      <c r="BB782" s="4">
        <v>216</v>
      </c>
      <c r="BC782" s="9">
        <v>20</v>
      </c>
      <c r="BD782" s="9">
        <v>14</v>
      </c>
      <c r="BE782" s="4">
        <v>261</v>
      </c>
      <c r="BF782" s="9">
        <v>17</v>
      </c>
      <c r="BG782" s="9">
        <v>33</v>
      </c>
      <c r="BH782" s="24">
        <v>1526.8082955076925</v>
      </c>
      <c r="BI782" s="24">
        <v>869.24079968413901</v>
      </c>
      <c r="BJ782" s="9">
        <v>30</v>
      </c>
      <c r="BK782" s="30">
        <v>36.038237794520541</v>
      </c>
      <c r="BL782" s="15">
        <v>4.3574752843835611</v>
      </c>
      <c r="BM782" s="15">
        <v>8731.301240205994</v>
      </c>
      <c r="BN782" s="36">
        <v>141</v>
      </c>
      <c r="BO782" s="9">
        <v>0</v>
      </c>
      <c r="BP782" s="20">
        <v>2.3545514209710157</v>
      </c>
      <c r="BQ782" s="20">
        <v>145.80353008548238</v>
      </c>
    </row>
    <row r="783" spans="1:69" x14ac:dyDescent="0.25">
      <c r="A783" s="43">
        <v>40401</v>
      </c>
      <c r="B783" s="17">
        <v>2010</v>
      </c>
      <c r="C783" s="4">
        <v>8</v>
      </c>
      <c r="D783" s="4">
        <v>4</v>
      </c>
      <c r="E783" s="5">
        <v>1</v>
      </c>
      <c r="F783" s="5">
        <v>0.87692307692307692</v>
      </c>
      <c r="G783" s="10">
        <v>2.7397260273972598E-2</v>
      </c>
      <c r="H783" s="17">
        <v>217</v>
      </c>
      <c r="I783" s="9">
        <v>341</v>
      </c>
      <c r="J783" s="14">
        <v>1.5714285714285714</v>
      </c>
      <c r="K783" s="5">
        <v>0.75777777777777777</v>
      </c>
      <c r="L783" s="21">
        <v>96.87246613218862</v>
      </c>
      <c r="M783" s="9">
        <v>60</v>
      </c>
      <c r="N783" s="9">
        <v>78</v>
      </c>
      <c r="O783" s="9">
        <v>31</v>
      </c>
      <c r="P783" s="9">
        <v>93</v>
      </c>
      <c r="Q783" s="20">
        <v>34.943803382966045</v>
      </c>
      <c r="R783" s="20">
        <v>44.313389457534235</v>
      </c>
      <c r="S783" s="20">
        <v>16.444081183561643</v>
      </c>
      <c r="T783" s="6">
        <v>21021.32515068493</v>
      </c>
      <c r="U783" s="6">
        <v>2328.7857534246577</v>
      </c>
      <c r="V783" s="6">
        <v>3855.2293412687036</v>
      </c>
      <c r="W783" s="6">
        <v>3629.893610958904</v>
      </c>
      <c r="X783" s="6">
        <v>1827.4578350263437</v>
      </c>
      <c r="Y783" s="6">
        <v>14037.530116855636</v>
      </c>
      <c r="Z783" s="6">
        <v>4822.2448668493143</v>
      </c>
      <c r="AA783" s="6">
        <v>1373.7150731835613</v>
      </c>
      <c r="AB783" s="6">
        <v>1529.2995500712327</v>
      </c>
      <c r="AC783" s="6">
        <v>2315.4030104824701</v>
      </c>
      <c r="AD783" s="6">
        <v>1281.3875556435019</v>
      </c>
      <c r="AE783" s="6">
        <v>707.89629498770796</v>
      </c>
      <c r="AF783" s="6">
        <v>3420.5726289904287</v>
      </c>
      <c r="AG783" s="6">
        <v>601.35919890410958</v>
      </c>
      <c r="AH783" s="6">
        <v>2157.9834283835617</v>
      </c>
      <c r="AI783" s="6">
        <v>3598.1945367123285</v>
      </c>
      <c r="AJ783" s="6">
        <v>1609.0990658630133</v>
      </c>
      <c r="AK783" s="6">
        <v>2288.6117149905158</v>
      </c>
      <c r="AL783" s="6">
        <v>1349.3500081160178</v>
      </c>
      <c r="AM783" s="6">
        <v>742.28147687012245</v>
      </c>
      <c r="AN783" s="6">
        <v>3586.3930298863565</v>
      </c>
      <c r="AO783" s="6">
        <v>39042.006624076697</v>
      </c>
      <c r="AP783" s="6">
        <v>17997.510848344285</v>
      </c>
      <c r="AQ783" s="6">
        <v>21044.495775732423</v>
      </c>
      <c r="AR783" s="6">
        <v>2777.7755748051477</v>
      </c>
      <c r="AS783" s="6">
        <v>2430.7092182366168</v>
      </c>
      <c r="AT783" s="6">
        <v>2108.6264213395907</v>
      </c>
      <c r="AU783" s="6">
        <v>2204.4434199980124</v>
      </c>
      <c r="AV783" s="6">
        <v>9521.5546343793685</v>
      </c>
      <c r="AW783" s="6">
        <v>11522.941141353043</v>
      </c>
      <c r="AX783" s="27">
        <v>4.0877748493150676</v>
      </c>
      <c r="AY783" s="27">
        <v>4.432033561643836</v>
      </c>
      <c r="AZ783">
        <v>479</v>
      </c>
      <c r="BA783" s="9">
        <v>20</v>
      </c>
      <c r="BB783" s="4">
        <v>217</v>
      </c>
      <c r="BC783" s="9">
        <v>19</v>
      </c>
      <c r="BD783" s="9">
        <v>14</v>
      </c>
      <c r="BE783" s="4">
        <v>262</v>
      </c>
      <c r="BF783" s="9">
        <v>18</v>
      </c>
      <c r="BG783" s="9">
        <v>37</v>
      </c>
      <c r="BH783" s="24">
        <v>1416.1989215639651</v>
      </c>
      <c r="BI783" s="24">
        <v>903.65563878340606</v>
      </c>
      <c r="BJ783" s="9">
        <v>33</v>
      </c>
      <c r="BK783" s="30">
        <v>35.692901232876707</v>
      </c>
      <c r="BL783" s="15">
        <v>4.267002389041096</v>
      </c>
      <c r="BM783" s="15">
        <v>8482.851634562543</v>
      </c>
      <c r="BN783" s="36">
        <v>141</v>
      </c>
      <c r="BO783" s="9">
        <v>0</v>
      </c>
      <c r="BP783" s="20">
        <v>2.4808279906710498</v>
      </c>
      <c r="BQ783" s="20">
        <v>149.25174309030086</v>
      </c>
    </row>
    <row r="784" spans="1:69" x14ac:dyDescent="0.25">
      <c r="A784" s="43">
        <v>40400</v>
      </c>
      <c r="B784" s="17">
        <v>2010</v>
      </c>
      <c r="C784" s="4">
        <v>8</v>
      </c>
      <c r="D784" s="4">
        <v>3</v>
      </c>
      <c r="E784" s="5">
        <v>1</v>
      </c>
      <c r="F784" s="5">
        <v>0.79487179487179482</v>
      </c>
      <c r="G784" s="10">
        <v>2.4657534246575338E-2</v>
      </c>
      <c r="H784" s="17">
        <v>199</v>
      </c>
      <c r="I784" s="9">
        <v>327</v>
      </c>
      <c r="J784" s="14">
        <v>1.6432160804020099</v>
      </c>
      <c r="K784" s="5">
        <v>0.72666666666666668</v>
      </c>
      <c r="L784" s="21">
        <v>99.580372335862663</v>
      </c>
      <c r="M784" s="9">
        <v>57</v>
      </c>
      <c r="N784" s="9">
        <v>73</v>
      </c>
      <c r="O784" s="9">
        <v>29</v>
      </c>
      <c r="P784" s="9">
        <v>87</v>
      </c>
      <c r="Q784" s="20">
        <v>33.628612187987343</v>
      </c>
      <c r="R784" s="20">
        <v>45.372996319017467</v>
      </c>
      <c r="S784" s="20">
        <v>16.509244977760982</v>
      </c>
      <c r="T784" s="6">
        <v>19816.494094836671</v>
      </c>
      <c r="U784" s="6">
        <v>2002.9997442922374</v>
      </c>
      <c r="V784" s="6">
        <v>3604.4716172813482</v>
      </c>
      <c r="W784" s="6">
        <v>3600.9764383561642</v>
      </c>
      <c r="X784" s="6">
        <v>1774.9482656775556</v>
      </c>
      <c r="Y784" s="6">
        <v>12839.097517813838</v>
      </c>
      <c r="Z784" s="6">
        <v>4371.719584438355</v>
      </c>
      <c r="AA784" s="6">
        <v>1315.8168932515066</v>
      </c>
      <c r="AB784" s="6">
        <v>1436.3043130652054</v>
      </c>
      <c r="AC784" s="6">
        <v>2092.5296592781174</v>
      </c>
      <c r="AD784" s="6">
        <v>1264.1762322306417</v>
      </c>
      <c r="AE784" s="6">
        <v>636.00706156050933</v>
      </c>
      <c r="AF784" s="6">
        <v>3131.1278376857972</v>
      </c>
      <c r="AG784" s="6">
        <v>578.45113303561652</v>
      </c>
      <c r="AH784" s="6">
        <v>2071.3102695452058</v>
      </c>
      <c r="AI784" s="6">
        <v>3561.908062191781</v>
      </c>
      <c r="AJ784" s="6">
        <v>1611.9979491945207</v>
      </c>
      <c r="AK784" s="6">
        <v>2080.9574659847431</v>
      </c>
      <c r="AL784" s="6">
        <v>1317.581512829471</v>
      </c>
      <c r="AM784" s="6">
        <v>661.80212955643856</v>
      </c>
      <c r="AN784" s="6">
        <v>3763.3263055964717</v>
      </c>
      <c r="AO784" s="6">
        <v>36767.002043851098</v>
      </c>
      <c r="AP784" s="6">
        <v>17033.450382754992</v>
      </c>
      <c r="AQ784" s="6">
        <v>19733.551661096106</v>
      </c>
      <c r="AR784" s="6">
        <v>2744.3217735338803</v>
      </c>
      <c r="AS784" s="6">
        <v>2366.2250486468711</v>
      </c>
      <c r="AT784" s="6">
        <v>1982.9186750691385</v>
      </c>
      <c r="AU784" s="6">
        <v>2133.0637263305234</v>
      </c>
      <c r="AV784" s="6">
        <v>9226.5292235804136</v>
      </c>
      <c r="AW784" s="6">
        <v>10507.022437515692</v>
      </c>
      <c r="AX784" s="27">
        <v>4.0092504328767111</v>
      </c>
      <c r="AY784" s="27">
        <v>4.2338082739726026</v>
      </c>
      <c r="AZ784">
        <v>445</v>
      </c>
      <c r="BA784" s="9">
        <v>17</v>
      </c>
      <c r="BB784" s="4">
        <v>199</v>
      </c>
      <c r="BC784" s="9">
        <v>21</v>
      </c>
      <c r="BD784" s="9">
        <v>12</v>
      </c>
      <c r="BE784" s="4">
        <v>246</v>
      </c>
      <c r="BF784" s="9">
        <v>17</v>
      </c>
      <c r="BG784" s="9">
        <v>34</v>
      </c>
      <c r="BH784" s="24">
        <v>1489.2114502683282</v>
      </c>
      <c r="BI784" s="24">
        <v>827.75756344118975</v>
      </c>
      <c r="BJ784" s="9">
        <v>27</v>
      </c>
      <c r="BK784" s="30">
        <v>33.494449013698627</v>
      </c>
      <c r="BL784" s="15">
        <v>4.3743939583561637</v>
      </c>
      <c r="BM784" s="15">
        <v>8378.1916022433797</v>
      </c>
      <c r="BN784" s="36">
        <v>141</v>
      </c>
      <c r="BO784" s="9">
        <v>0</v>
      </c>
      <c r="BP784" s="20">
        <v>2.3553473825798119</v>
      </c>
      <c r="BQ784" s="20">
        <v>139.95426709997238</v>
      </c>
    </row>
    <row r="785" spans="1:69" x14ac:dyDescent="0.25">
      <c r="A785" s="43">
        <v>40399</v>
      </c>
      <c r="B785" s="17">
        <v>2010</v>
      </c>
      <c r="C785" s="4">
        <v>8</v>
      </c>
      <c r="D785" s="4">
        <v>2</v>
      </c>
      <c r="E785" s="5">
        <v>1</v>
      </c>
      <c r="F785" s="5">
        <v>0.79487179487179482</v>
      </c>
      <c r="G785" s="10">
        <v>2.1917808219178079E-2</v>
      </c>
      <c r="H785" s="17">
        <v>203</v>
      </c>
      <c r="I785" s="9">
        <v>335</v>
      </c>
      <c r="J785" s="14">
        <v>1.6502463054187193</v>
      </c>
      <c r="K785" s="5">
        <v>0.74444444444444446</v>
      </c>
      <c r="L785" s="21">
        <v>96.105591511936339</v>
      </c>
      <c r="M785" s="9">
        <v>60</v>
      </c>
      <c r="N785" s="9">
        <v>73</v>
      </c>
      <c r="O785" s="9">
        <v>30</v>
      </c>
      <c r="P785" s="9">
        <v>92</v>
      </c>
      <c r="Q785" s="20">
        <v>34.270545407354</v>
      </c>
      <c r="R785" s="20">
        <v>47.103399958356164</v>
      </c>
      <c r="S785" s="20">
        <v>17.497739002620609</v>
      </c>
      <c r="T785" s="6">
        <v>19509.435076923077</v>
      </c>
      <c r="U785" s="6">
        <v>2106.1722739726024</v>
      </c>
      <c r="V785" s="6">
        <v>3573.6936684847201</v>
      </c>
      <c r="W785" s="6">
        <v>3600.8679452054794</v>
      </c>
      <c r="X785" s="6">
        <v>1642.807280219178</v>
      </c>
      <c r="Y785" s="6">
        <v>12798.238456986302</v>
      </c>
      <c r="Z785" s="6">
        <v>4557.9825391780823</v>
      </c>
      <c r="AA785" s="6">
        <v>1413.101998750685</v>
      </c>
      <c r="AB785" s="6">
        <v>1609.7919882410961</v>
      </c>
      <c r="AC785" s="6">
        <v>2027.5327251565725</v>
      </c>
      <c r="AD785" s="6">
        <v>1314.3338070837031</v>
      </c>
      <c r="AE785" s="6">
        <v>618.38873872889951</v>
      </c>
      <c r="AF785" s="6">
        <v>3620.6212552006891</v>
      </c>
      <c r="AG785" s="6">
        <v>602.26496778082196</v>
      </c>
      <c r="AH785" s="6">
        <v>2091.7745095890414</v>
      </c>
      <c r="AI785" s="6">
        <v>3792.6960936986297</v>
      </c>
      <c r="AJ785" s="6">
        <v>1572.3933290958903</v>
      </c>
      <c r="AK785" s="6">
        <v>2143.7425633714502</v>
      </c>
      <c r="AL785" s="6">
        <v>1429.155012649697</v>
      </c>
      <c r="AM785" s="6">
        <v>668.31140349647819</v>
      </c>
      <c r="AN785" s="6">
        <v>3817.9199206467583</v>
      </c>
      <c r="AO785" s="6">
        <v>37255.61277722993</v>
      </c>
      <c r="AP785" s="6">
        <v>17018.833144396176</v>
      </c>
      <c r="AQ785" s="6">
        <v>20236.77963283375</v>
      </c>
      <c r="AR785" s="6">
        <v>2733.0405895147351</v>
      </c>
      <c r="AS785" s="6">
        <v>2237.4625604799544</v>
      </c>
      <c r="AT785" s="6">
        <v>2029.1307853351846</v>
      </c>
      <c r="AU785" s="6">
        <v>2094.2787208004806</v>
      </c>
      <c r="AV785" s="6">
        <v>9093.9126561303547</v>
      </c>
      <c r="AW785" s="6">
        <v>11142.866976703399</v>
      </c>
      <c r="AX785" s="27">
        <v>3.7707029260273974</v>
      </c>
      <c r="AY785" s="27">
        <v>4.2507278904109587</v>
      </c>
      <c r="AZ785">
        <v>458</v>
      </c>
      <c r="BA785" s="9">
        <v>20</v>
      </c>
      <c r="BB785" s="4">
        <v>203</v>
      </c>
      <c r="BC785" s="9">
        <v>18</v>
      </c>
      <c r="BD785" s="9">
        <v>13</v>
      </c>
      <c r="BE785" s="4">
        <v>255</v>
      </c>
      <c r="BF785" s="9">
        <v>20</v>
      </c>
      <c r="BG785" s="9">
        <v>35</v>
      </c>
      <c r="BH785" s="24">
        <v>1346.4947571979837</v>
      </c>
      <c r="BI785" s="24">
        <v>854.1727055031555</v>
      </c>
      <c r="BJ785" s="9">
        <v>30</v>
      </c>
      <c r="BK785" s="30">
        <v>35.94609008219178</v>
      </c>
      <c r="BL785" s="15">
        <v>4.3785513161643834</v>
      </c>
      <c r="BM785" s="15">
        <v>8530.7892365506668</v>
      </c>
      <c r="BN785" s="36">
        <v>141</v>
      </c>
      <c r="BO785" s="9">
        <v>1</v>
      </c>
      <c r="BP785" s="20">
        <v>2.3722048536995946</v>
      </c>
      <c r="BQ785" s="20">
        <v>143.52325980733156</v>
      </c>
    </row>
    <row r="786" spans="1:69" x14ac:dyDescent="0.25">
      <c r="A786" s="43">
        <v>40398</v>
      </c>
      <c r="B786" s="17">
        <v>2010</v>
      </c>
      <c r="C786" s="4">
        <v>8</v>
      </c>
      <c r="D786" s="4">
        <v>1</v>
      </c>
      <c r="E786" s="5">
        <v>1</v>
      </c>
      <c r="F786" s="5">
        <v>0.81538461538461537</v>
      </c>
      <c r="G786" s="10">
        <v>1.9178082191780819E-2</v>
      </c>
      <c r="H786" s="17">
        <v>209</v>
      </c>
      <c r="I786" s="9">
        <v>312</v>
      </c>
      <c r="J786" s="14">
        <v>1.4928229665071771</v>
      </c>
      <c r="K786" s="5">
        <v>0.69333333333333336</v>
      </c>
      <c r="L786" s="21">
        <v>90.032778360500345</v>
      </c>
      <c r="M786" s="9">
        <v>58</v>
      </c>
      <c r="N786" s="9">
        <v>69</v>
      </c>
      <c r="O786" s="9">
        <v>26</v>
      </c>
      <c r="P786" s="9">
        <v>87</v>
      </c>
      <c r="Q786" s="20">
        <v>33.938203806277642</v>
      </c>
      <c r="R786" s="20">
        <v>51.806271333698632</v>
      </c>
      <c r="S786" s="20">
        <v>16.308583863202642</v>
      </c>
      <c r="T786" s="6">
        <v>18816.850677344573</v>
      </c>
      <c r="U786" s="6">
        <v>2052.0057917808213</v>
      </c>
      <c r="V786" s="6">
        <v>3673.0818780391992</v>
      </c>
      <c r="W786" s="6">
        <v>3568.3526169863007</v>
      </c>
      <c r="X786" s="6">
        <v>1785.6140007452052</v>
      </c>
      <c r="Y786" s="6">
        <v>11841.807973354691</v>
      </c>
      <c r="Z786" s="6">
        <v>4310.1518833972605</v>
      </c>
      <c r="AA786" s="6">
        <v>1346.9630546761643</v>
      </c>
      <c r="AB786" s="6">
        <v>1418.8467960986297</v>
      </c>
      <c r="AC786" s="6">
        <v>2103.6089881565658</v>
      </c>
      <c r="AD786" s="6">
        <v>1373.7346480745084</v>
      </c>
      <c r="AE786" s="6">
        <v>642.75891895302323</v>
      </c>
      <c r="AF786" s="6">
        <v>2955.8591789879579</v>
      </c>
      <c r="AG786" s="6">
        <v>582.26751083835609</v>
      </c>
      <c r="AH786" s="6">
        <v>1938.0103785205481</v>
      </c>
      <c r="AI786" s="6">
        <v>3305.6498386849321</v>
      </c>
      <c r="AJ786" s="6">
        <v>1527.2250718684929</v>
      </c>
      <c r="AK786" s="6">
        <v>2176.8402473753649</v>
      </c>
      <c r="AL786" s="6">
        <v>1387.8293006909892</v>
      </c>
      <c r="AM786" s="6">
        <v>692.90194857022664</v>
      </c>
      <c r="AN786" s="6">
        <v>3095.5813032757487</v>
      </c>
      <c r="AO786" s="6">
        <v>35297.971003209786</v>
      </c>
      <c r="AP786" s="6">
        <v>17404.722547591384</v>
      </c>
      <c r="AQ786" s="6">
        <v>17893.248455618399</v>
      </c>
      <c r="AR786" s="6">
        <v>2752.5200971578438</v>
      </c>
      <c r="AS786" s="6">
        <v>2369.5102896715052</v>
      </c>
      <c r="AT786" s="6">
        <v>2056.2219265858439</v>
      </c>
      <c r="AU786" s="6">
        <v>2123.9467496458324</v>
      </c>
      <c r="AV786" s="6">
        <v>9302.1990630610253</v>
      </c>
      <c r="AW786" s="6">
        <v>8591.0493925573774</v>
      </c>
      <c r="AX786" s="27">
        <v>4.0981413698630131</v>
      </c>
      <c r="AY786" s="27">
        <v>4.4096131849315068</v>
      </c>
      <c r="AZ786">
        <v>449</v>
      </c>
      <c r="BA786" s="9">
        <v>18</v>
      </c>
      <c r="BB786" s="4">
        <v>209</v>
      </c>
      <c r="BC786" s="9">
        <v>21</v>
      </c>
      <c r="BD786" s="9">
        <v>13</v>
      </c>
      <c r="BE786" s="4">
        <v>240</v>
      </c>
      <c r="BF786" s="9">
        <v>16</v>
      </c>
      <c r="BG786" s="9">
        <v>36</v>
      </c>
      <c r="BH786" s="24">
        <v>1468.5150662976266</v>
      </c>
      <c r="BI786" s="24">
        <v>892.68888695655448</v>
      </c>
      <c r="BJ786" s="9">
        <v>31</v>
      </c>
      <c r="BK786" s="30">
        <v>33.39743582191781</v>
      </c>
      <c r="BL786" s="15">
        <v>4.4773301621917803</v>
      </c>
      <c r="BM786" s="15">
        <v>8531.9326434780724</v>
      </c>
      <c r="BN786" s="36">
        <v>141</v>
      </c>
      <c r="BO786" s="9">
        <v>0</v>
      </c>
      <c r="BP786" s="20">
        <v>2.0972092963364224</v>
      </c>
      <c r="BQ786" s="20">
        <v>126.90247131644254</v>
      </c>
    </row>
    <row r="787" spans="1:69" x14ac:dyDescent="0.25">
      <c r="A787" s="43">
        <v>40397</v>
      </c>
      <c r="B787" s="17">
        <v>2010</v>
      </c>
      <c r="C787" s="4">
        <v>8</v>
      </c>
      <c r="D787" s="4">
        <v>7</v>
      </c>
      <c r="E787" s="5">
        <v>1</v>
      </c>
      <c r="F787" s="5">
        <v>0.97435897435897434</v>
      </c>
      <c r="G787" s="10">
        <v>1.643835616438356E-2</v>
      </c>
      <c r="H787" s="17">
        <v>235</v>
      </c>
      <c r="I787" s="9">
        <v>361</v>
      </c>
      <c r="J787" s="14">
        <v>1.5361702127659576</v>
      </c>
      <c r="K787" s="5">
        <v>0.80222222222222217</v>
      </c>
      <c r="L787" s="21">
        <v>95.973983884492085</v>
      </c>
      <c r="M787" s="9">
        <v>66</v>
      </c>
      <c r="N787" s="9">
        <v>77</v>
      </c>
      <c r="O787" s="9">
        <v>32</v>
      </c>
      <c r="P787" s="9">
        <v>93</v>
      </c>
      <c r="Q787" s="20">
        <v>34.587846630520161</v>
      </c>
      <c r="R787" s="20">
        <v>45.753647946780816</v>
      </c>
      <c r="S787" s="20">
        <v>17.597037567865666</v>
      </c>
      <c r="T787" s="6">
        <v>22553.886212855639</v>
      </c>
      <c r="U787" s="6">
        <v>2548.0926027397254</v>
      </c>
      <c r="V787" s="6">
        <v>3997.9804324552156</v>
      </c>
      <c r="W787" s="6">
        <v>3748.277648219178</v>
      </c>
      <c r="X787" s="6">
        <v>2070.6691954646994</v>
      </c>
      <c r="Y787" s="6">
        <v>15285.051539456272</v>
      </c>
      <c r="Z787" s="6">
        <v>4946.0620681643832</v>
      </c>
      <c r="AA787" s="6">
        <v>1464.1167342969861</v>
      </c>
      <c r="AB787" s="6">
        <v>1636.5244938115068</v>
      </c>
      <c r="AC787" s="6">
        <v>2457.2230665422003</v>
      </c>
      <c r="AD787" s="6">
        <v>1378.9766921863879</v>
      </c>
      <c r="AE787" s="6">
        <v>792.79603832091061</v>
      </c>
      <c r="AF787" s="6">
        <v>3417.707499223377</v>
      </c>
      <c r="AG787" s="6">
        <v>669.83367225205473</v>
      </c>
      <c r="AH787" s="6">
        <v>2274.5547453369863</v>
      </c>
      <c r="AI787" s="6">
        <v>4031.2275586301362</v>
      </c>
      <c r="AJ787" s="6">
        <v>1772.0860416</v>
      </c>
      <c r="AK787" s="6">
        <v>2688.8342108783299</v>
      </c>
      <c r="AL787" s="6">
        <v>1417.4673343848881</v>
      </c>
      <c r="AM787" s="6">
        <v>792.18665275581009</v>
      </c>
      <c r="AN787" s="6">
        <v>3849.2138198001498</v>
      </c>
      <c r="AO787" s="6">
        <v>41896.384129687416</v>
      </c>
      <c r="AP787" s="6">
        <v>19344.411271207617</v>
      </c>
      <c r="AQ787" s="6">
        <v>22551.972858479796</v>
      </c>
      <c r="AR787" s="6">
        <v>2849.5652615565868</v>
      </c>
      <c r="AS787" s="6">
        <v>2682.8647850822617</v>
      </c>
      <c r="AT787" s="6">
        <v>2149.8323144460037</v>
      </c>
      <c r="AU787" s="6">
        <v>2301.5141783113349</v>
      </c>
      <c r="AV787" s="6">
        <v>9983.7765393961872</v>
      </c>
      <c r="AW787" s="6">
        <v>12568.196319083612</v>
      </c>
      <c r="AX787" s="27">
        <v>4.031349008219177</v>
      </c>
      <c r="AY787" s="27">
        <v>4.4222166027397272</v>
      </c>
      <c r="AZ787">
        <v>503</v>
      </c>
      <c r="BA787" s="9">
        <v>20</v>
      </c>
      <c r="BB787" s="4">
        <v>235</v>
      </c>
      <c r="BC787" s="9">
        <v>23</v>
      </c>
      <c r="BD787" s="9">
        <v>17</v>
      </c>
      <c r="BE787" s="4">
        <v>268</v>
      </c>
      <c r="BF787" s="9">
        <v>18</v>
      </c>
      <c r="BG787" s="9">
        <v>36</v>
      </c>
      <c r="BH787" s="24">
        <v>1670.9663448747392</v>
      </c>
      <c r="BI787" s="24">
        <v>932.70810836071996</v>
      </c>
      <c r="BJ787" s="9">
        <v>36</v>
      </c>
      <c r="BK787" s="30">
        <v>34.170829287671232</v>
      </c>
      <c r="BL787" s="15">
        <v>4.2449371923287673</v>
      </c>
      <c r="BM787" s="15">
        <v>8824.3738840357237</v>
      </c>
      <c r="BN787" s="36">
        <v>142</v>
      </c>
      <c r="BO787" s="9">
        <v>0</v>
      </c>
      <c r="BP787" s="20">
        <v>2.5556456644792478</v>
      </c>
      <c r="BQ787" s="20">
        <v>158.81671027098449</v>
      </c>
    </row>
    <row r="788" spans="1:69" x14ac:dyDescent="0.25">
      <c r="A788" s="43">
        <v>40396</v>
      </c>
      <c r="B788" s="17">
        <v>2010</v>
      </c>
      <c r="C788" s="4">
        <v>8</v>
      </c>
      <c r="D788" s="4">
        <v>6</v>
      </c>
      <c r="E788" s="5">
        <v>1</v>
      </c>
      <c r="F788" s="5">
        <v>1</v>
      </c>
      <c r="G788" s="10">
        <v>1.3698630136986301E-2</v>
      </c>
      <c r="H788" s="17">
        <v>250</v>
      </c>
      <c r="I788" s="9">
        <v>418</v>
      </c>
      <c r="J788" s="14">
        <v>1.6719999999999999</v>
      </c>
      <c r="K788" s="5">
        <v>0.92888888888888888</v>
      </c>
      <c r="L788" s="21">
        <v>95.751333698630162</v>
      </c>
      <c r="M788" s="9">
        <v>72</v>
      </c>
      <c r="N788" s="9">
        <v>89</v>
      </c>
      <c r="O788" s="9">
        <v>39</v>
      </c>
      <c r="P788" s="9">
        <v>111</v>
      </c>
      <c r="Q788" s="20">
        <v>35.604020107206672</v>
      </c>
      <c r="R788" s="20">
        <v>42.6207564341412</v>
      </c>
      <c r="S788" s="20">
        <v>16.550679574676046</v>
      </c>
      <c r="T788" s="6">
        <v>23937.83342465754</v>
      </c>
      <c r="U788" s="6">
        <v>2656.4182191780819</v>
      </c>
      <c r="V788" s="6">
        <v>4487.742167671232</v>
      </c>
      <c r="W788" s="6">
        <v>3769.7679616438354</v>
      </c>
      <c r="X788" s="6">
        <v>2220.236659726027</v>
      </c>
      <c r="Y788" s="6">
        <v>16116.504854794526</v>
      </c>
      <c r="Z788" s="6">
        <v>5732.2472372602742</v>
      </c>
      <c r="AA788" s="6">
        <v>1662.2095009315069</v>
      </c>
      <c r="AB788" s="6">
        <v>1837.125432789041</v>
      </c>
      <c r="AC788" s="6">
        <v>2511.4065350353058</v>
      </c>
      <c r="AD788" s="6">
        <v>1302.3276336369818</v>
      </c>
      <c r="AE788" s="6">
        <v>794.66208248706073</v>
      </c>
      <c r="AF788" s="6">
        <v>4623.1859198214743</v>
      </c>
      <c r="AG788" s="6">
        <v>768.0951670684932</v>
      </c>
      <c r="AH788" s="6">
        <v>2745.8831815890417</v>
      </c>
      <c r="AI788" s="6">
        <v>4437.6778178082186</v>
      </c>
      <c r="AJ788" s="6">
        <v>2077.7618761643835</v>
      </c>
      <c r="AK788" s="6">
        <v>2835.8544705231716</v>
      </c>
      <c r="AL788" s="6">
        <v>1395.2612278082092</v>
      </c>
      <c r="AM788" s="6">
        <v>777.91459353579285</v>
      </c>
      <c r="AN788" s="6">
        <v>5020.3877507629613</v>
      </c>
      <c r="AO788" s="6">
        <v>45855.251857446587</v>
      </c>
      <c r="AP788" s="6">
        <v>20095.173332067614</v>
      </c>
      <c r="AQ788" s="6">
        <v>25760.078525378962</v>
      </c>
      <c r="AR788" s="6">
        <v>2887.2479277146845</v>
      </c>
      <c r="AS788" s="6">
        <v>2671.9686909502252</v>
      </c>
      <c r="AT788" s="6">
        <v>2203.8765250798319</v>
      </c>
      <c r="AU788" s="6">
        <v>2378.4211404922303</v>
      </c>
      <c r="AV788" s="6">
        <v>10141.514284236971</v>
      </c>
      <c r="AW788" s="6">
        <v>15618.564241142001</v>
      </c>
      <c r="AX788" s="27">
        <v>3.839702794520548</v>
      </c>
      <c r="AY788" s="27">
        <v>4.3745976369863007</v>
      </c>
      <c r="AZ788">
        <v>561</v>
      </c>
      <c r="BA788" s="9">
        <v>22</v>
      </c>
      <c r="BB788" s="4">
        <v>250</v>
      </c>
      <c r="BC788" s="9">
        <v>22</v>
      </c>
      <c r="BD788" s="9">
        <v>17</v>
      </c>
      <c r="BE788" s="4">
        <v>311</v>
      </c>
      <c r="BF788" s="9">
        <v>24</v>
      </c>
      <c r="BG788" s="9">
        <v>46</v>
      </c>
      <c r="BH788" s="24">
        <v>1634.5284990904108</v>
      </c>
      <c r="BI788" s="24">
        <v>1037.2596063702713</v>
      </c>
      <c r="BJ788" s="9">
        <v>37</v>
      </c>
      <c r="BK788" s="30">
        <v>35.084321712328759</v>
      </c>
      <c r="BL788" s="15">
        <v>4.3265110904109587</v>
      </c>
      <c r="BM788" s="15">
        <v>8777.1551652607741</v>
      </c>
      <c r="BN788" s="36">
        <v>142</v>
      </c>
      <c r="BO788" s="9">
        <v>0</v>
      </c>
      <c r="BP788" s="20">
        <v>2.9349006643217543</v>
      </c>
      <c r="BQ788" s="20">
        <v>181.40900369985184</v>
      </c>
    </row>
    <row r="789" spans="1:69" x14ac:dyDescent="0.25">
      <c r="A789" s="43">
        <v>40395</v>
      </c>
      <c r="B789" s="17">
        <v>2010</v>
      </c>
      <c r="C789" s="4">
        <v>8</v>
      </c>
      <c r="D789" s="4">
        <v>5</v>
      </c>
      <c r="E789" s="5">
        <v>1</v>
      </c>
      <c r="F789" s="5">
        <v>0.90769230769230769</v>
      </c>
      <c r="G789" s="10">
        <v>1.0958904109589041E-2</v>
      </c>
      <c r="H789" s="17">
        <v>232</v>
      </c>
      <c r="I789" s="9">
        <v>354</v>
      </c>
      <c r="J789" s="14">
        <v>1.5258620689655173</v>
      </c>
      <c r="K789" s="5">
        <v>0.78666666666666663</v>
      </c>
      <c r="L789" s="21">
        <v>92.051473710984325</v>
      </c>
      <c r="M789" s="9">
        <v>60</v>
      </c>
      <c r="N789" s="9">
        <v>76</v>
      </c>
      <c r="O789" s="9">
        <v>31</v>
      </c>
      <c r="P789" s="9">
        <v>95</v>
      </c>
      <c r="Q789" s="20">
        <v>38.134179616438352</v>
      </c>
      <c r="R789" s="20">
        <v>45.688759819142717</v>
      </c>
      <c r="S789" s="20">
        <v>16.666393562578225</v>
      </c>
      <c r="T789" s="6">
        <v>21355.941900948364</v>
      </c>
      <c r="U789" s="6">
        <v>2335.3189260273971</v>
      </c>
      <c r="V789" s="6">
        <v>3897.1908099237089</v>
      </c>
      <c r="W789" s="6">
        <v>3571.6305008219178</v>
      </c>
      <c r="X789" s="6">
        <v>1909.4719641761853</v>
      </c>
      <c r="Y789" s="6">
        <v>14312.967552053951</v>
      </c>
      <c r="Z789" s="6">
        <v>5186.248427835616</v>
      </c>
      <c r="AA789" s="6">
        <v>1416.3515543934243</v>
      </c>
      <c r="AB789" s="6">
        <v>1583.3073884449313</v>
      </c>
      <c r="AC789" s="6">
        <v>2433.074911845832</v>
      </c>
      <c r="AD789" s="6">
        <v>1267.9481294800676</v>
      </c>
      <c r="AE789" s="6">
        <v>732.83114224292149</v>
      </c>
      <c r="AF789" s="6">
        <v>3752.0531871051498</v>
      </c>
      <c r="AG789" s="6">
        <v>606.54792170958899</v>
      </c>
      <c r="AH789" s="6">
        <v>2338.8678901479452</v>
      </c>
      <c r="AI789" s="6">
        <v>4007.3651151780819</v>
      </c>
      <c r="AJ789" s="6">
        <v>1701.6447996493148</v>
      </c>
      <c r="AK789" s="6">
        <v>2457.8528043635743</v>
      </c>
      <c r="AL789" s="6">
        <v>1344.4329750045231</v>
      </c>
      <c r="AM789" s="6">
        <v>718.73190222812332</v>
      </c>
      <c r="AN789" s="6">
        <v>4133.4080450887095</v>
      </c>
      <c r="AO789" s="6">
        <v>40531.593924334666</v>
      </c>
      <c r="AP789" s="6">
        <v>18333.165140086854</v>
      </c>
      <c r="AQ789" s="6">
        <v>22198.428784247812</v>
      </c>
      <c r="AR789" s="6">
        <v>2827.3619509657324</v>
      </c>
      <c r="AS789" s="6">
        <v>2633.119120462206</v>
      </c>
      <c r="AT789" s="6">
        <v>2131.2044536039562</v>
      </c>
      <c r="AU789" s="6">
        <v>2213.7229758502249</v>
      </c>
      <c r="AV789" s="6">
        <v>9805.4085008821203</v>
      </c>
      <c r="AW789" s="6">
        <v>12393.020283365691</v>
      </c>
      <c r="AX789" s="27">
        <v>3.8782993315068488</v>
      </c>
      <c r="AY789" s="27">
        <v>4.4560204931506844</v>
      </c>
      <c r="AZ789">
        <v>494</v>
      </c>
      <c r="BA789" s="9">
        <v>20</v>
      </c>
      <c r="BB789" s="4">
        <v>232</v>
      </c>
      <c r="BC789" s="9">
        <v>21</v>
      </c>
      <c r="BD789" s="9">
        <v>15</v>
      </c>
      <c r="BE789" s="4">
        <v>262</v>
      </c>
      <c r="BF789" s="9">
        <v>18</v>
      </c>
      <c r="BG789" s="9">
        <v>33</v>
      </c>
      <c r="BH789" s="24">
        <v>1455.2524047292468</v>
      </c>
      <c r="BI789" s="24">
        <v>863.07848611454153</v>
      </c>
      <c r="BJ789" s="9">
        <v>37</v>
      </c>
      <c r="BK789" s="30">
        <v>34.91353983561644</v>
      </c>
      <c r="BL789" s="15">
        <v>4.3134671758904108</v>
      </c>
      <c r="BM789" s="15">
        <v>8445.9011660790948</v>
      </c>
      <c r="BN789" s="36">
        <v>142</v>
      </c>
      <c r="BO789" s="9">
        <v>0</v>
      </c>
      <c r="BP789" s="20">
        <v>2.6283079031758501</v>
      </c>
      <c r="BQ789" s="20">
        <v>156.32696326935078</v>
      </c>
    </row>
    <row r="790" spans="1:69" x14ac:dyDescent="0.25">
      <c r="A790" s="43">
        <v>40394</v>
      </c>
      <c r="B790" s="17">
        <v>2010</v>
      </c>
      <c r="C790" s="4">
        <v>8</v>
      </c>
      <c r="D790" s="4">
        <v>4</v>
      </c>
      <c r="E790" s="5">
        <v>1</v>
      </c>
      <c r="F790" s="5">
        <v>0.87692307692307692</v>
      </c>
      <c r="G790" s="10">
        <v>8.2191780821917818E-3</v>
      </c>
      <c r="H790" s="17">
        <v>227</v>
      </c>
      <c r="I790" s="9">
        <v>340</v>
      </c>
      <c r="J790" s="14">
        <v>1.4977973568281939</v>
      </c>
      <c r="K790" s="5">
        <v>0.75555555555555554</v>
      </c>
      <c r="L790" s="21">
        <v>88.749495799427166</v>
      </c>
      <c r="M790" s="9">
        <v>64</v>
      </c>
      <c r="N790" s="9">
        <v>75</v>
      </c>
      <c r="O790" s="9">
        <v>31</v>
      </c>
      <c r="P790" s="9">
        <v>95</v>
      </c>
      <c r="Q790" s="20">
        <v>34.358630405045822</v>
      </c>
      <c r="R790" s="20">
        <v>46.602335635174541</v>
      </c>
      <c r="S790" s="20">
        <v>17.188676582898342</v>
      </c>
      <c r="T790" s="6">
        <v>20146.135546469966</v>
      </c>
      <c r="U790" s="6">
        <v>2242.1610575342465</v>
      </c>
      <c r="V790" s="6">
        <v>3757.6305785930454</v>
      </c>
      <c r="W790" s="6">
        <v>3517.5179934246576</v>
      </c>
      <c r="X790" s="6">
        <v>1986.8367347051628</v>
      </c>
      <c r="Y790" s="6">
        <v>13126.311297281347</v>
      </c>
      <c r="Z790" s="6">
        <v>4775.8496263013694</v>
      </c>
      <c r="AA790" s="6">
        <v>1444.6724046904108</v>
      </c>
      <c r="AB790" s="6">
        <v>1632.9242753753426</v>
      </c>
      <c r="AC790" s="6">
        <v>2378.4663188289378</v>
      </c>
      <c r="AD790" s="6">
        <v>1376.2105611171028</v>
      </c>
      <c r="AE790" s="6">
        <v>671.8751373260576</v>
      </c>
      <c r="AF790" s="6">
        <v>3426.8942890950248</v>
      </c>
      <c r="AG790" s="6">
        <v>581.35221369863018</v>
      </c>
      <c r="AH790" s="6">
        <v>2102.5343053150691</v>
      </c>
      <c r="AI790" s="6">
        <v>3605.6563309589042</v>
      </c>
      <c r="AJ790" s="6">
        <v>1560.7049398356164</v>
      </c>
      <c r="AK790" s="6">
        <v>2443.7995699311646</v>
      </c>
      <c r="AL790" s="6">
        <v>1384.9633014502208</v>
      </c>
      <c r="AM790" s="6">
        <v>728.78002672000025</v>
      </c>
      <c r="AN790" s="6">
        <v>3292.704891706836</v>
      </c>
      <c r="AO790" s="6">
        <v>38091.990700179551</v>
      </c>
      <c r="AP790" s="6">
        <v>18246.080222096349</v>
      </c>
      <c r="AQ790" s="6">
        <v>19845.910478083206</v>
      </c>
      <c r="AR790" s="6">
        <v>2796.0470213984022</v>
      </c>
      <c r="AS790" s="6">
        <v>2507.5436700957462</v>
      </c>
      <c r="AT790" s="6">
        <v>2039.808295438253</v>
      </c>
      <c r="AU790" s="6">
        <v>2186.3070833371999</v>
      </c>
      <c r="AV790" s="6">
        <v>9529.7060702696017</v>
      </c>
      <c r="AW790" s="6">
        <v>10316.2044078136</v>
      </c>
      <c r="AX790" s="27">
        <v>3.8895783452054791</v>
      </c>
      <c r="AY790" s="27">
        <v>4.2062641232876707</v>
      </c>
      <c r="AZ790">
        <v>492</v>
      </c>
      <c r="BA790" s="9">
        <v>19</v>
      </c>
      <c r="BB790" s="4">
        <v>227</v>
      </c>
      <c r="BC790" s="9">
        <v>23</v>
      </c>
      <c r="BD790" s="9">
        <v>16</v>
      </c>
      <c r="BE790" s="4">
        <v>265</v>
      </c>
      <c r="BF790" s="9">
        <v>18</v>
      </c>
      <c r="BG790" s="9">
        <v>37</v>
      </c>
      <c r="BH790" s="24">
        <v>1591.2661980713294</v>
      </c>
      <c r="BI790" s="24">
        <v>918.71834320741664</v>
      </c>
      <c r="BJ790" s="9">
        <v>36</v>
      </c>
      <c r="BK790" s="30">
        <v>35.862320890410956</v>
      </c>
      <c r="BL790" s="15">
        <v>4.3090249578082185</v>
      </c>
      <c r="BM790" s="15">
        <v>8515.5294731107024</v>
      </c>
      <c r="BN790" s="36">
        <v>142</v>
      </c>
      <c r="BO790" s="9">
        <v>0</v>
      </c>
      <c r="BP790" s="20">
        <v>2.3305550806617714</v>
      </c>
      <c r="BQ790" s="20">
        <v>139.75993294424794</v>
      </c>
    </row>
    <row r="791" spans="1:69" x14ac:dyDescent="0.25">
      <c r="A791" s="43">
        <v>40393</v>
      </c>
      <c r="B791" s="17">
        <v>2010</v>
      </c>
      <c r="C791" s="4">
        <v>8</v>
      </c>
      <c r="D791" s="4">
        <v>3</v>
      </c>
      <c r="E791" s="5">
        <v>1</v>
      </c>
      <c r="F791" s="5">
        <v>0.79487179487179482</v>
      </c>
      <c r="G791" s="10">
        <v>5.4794520547945206E-3</v>
      </c>
      <c r="H791" s="17">
        <v>202</v>
      </c>
      <c r="I791" s="9">
        <v>321</v>
      </c>
      <c r="J791" s="14">
        <v>1.5891089108910892</v>
      </c>
      <c r="K791" s="5">
        <v>0.71333333333333337</v>
      </c>
      <c r="L791" s="21">
        <v>93.511180294004106</v>
      </c>
      <c r="M791" s="9">
        <v>54</v>
      </c>
      <c r="N791" s="9">
        <v>72</v>
      </c>
      <c r="O791" s="9">
        <v>28</v>
      </c>
      <c r="P791" s="9">
        <v>88</v>
      </c>
      <c r="Q791" s="20">
        <v>35.888530922374429</v>
      </c>
      <c r="R791" s="20">
        <v>46.855402426849317</v>
      </c>
      <c r="S791" s="20">
        <v>16.127108593262765</v>
      </c>
      <c r="T791" s="6">
        <v>18889.258419388829</v>
      </c>
      <c r="U791" s="6">
        <v>2048.6277808219174</v>
      </c>
      <c r="V791" s="6">
        <v>3419.885885234984</v>
      </c>
      <c r="W791" s="6">
        <v>3758.6265336986303</v>
      </c>
      <c r="X791" s="6">
        <v>1764.9195533487878</v>
      </c>
      <c r="Y791" s="6">
        <v>11994.454227928343</v>
      </c>
      <c r="Z791" s="6">
        <v>4521.9548962191784</v>
      </c>
      <c r="AA791" s="6">
        <v>1311.9512679517809</v>
      </c>
      <c r="AB791" s="6">
        <v>1419.1855562071232</v>
      </c>
      <c r="AC791" s="6">
        <v>2170.6858143138229</v>
      </c>
      <c r="AD791" s="6">
        <v>1377.4897897302374</v>
      </c>
      <c r="AE791" s="6">
        <v>636.73446657244722</v>
      </c>
      <c r="AF791" s="6">
        <v>3068.181649761575</v>
      </c>
      <c r="AG791" s="6">
        <v>597.99023161643834</v>
      </c>
      <c r="AH791" s="6">
        <v>2040.3545456219179</v>
      </c>
      <c r="AI791" s="6">
        <v>3513.5375120547947</v>
      </c>
      <c r="AJ791" s="6">
        <v>1505.6915422684931</v>
      </c>
      <c r="AK791" s="6">
        <v>2124.1841591873126</v>
      </c>
      <c r="AL791" s="6">
        <v>1350.5183736728993</v>
      </c>
      <c r="AM791" s="6">
        <v>679.44186057601246</v>
      </c>
      <c r="AN791" s="6">
        <v>3503.4294381254199</v>
      </c>
      <c r="AO791" s="6">
        <v>35848.551752150466</v>
      </c>
      <c r="AP791" s="6">
        <v>17282.486436335133</v>
      </c>
      <c r="AQ791" s="6">
        <v>18566.065315815336</v>
      </c>
      <c r="AR791" s="6">
        <v>2730.695484249246</v>
      </c>
      <c r="AS791" s="6">
        <v>2228.9858432160081</v>
      </c>
      <c r="AT791" s="6">
        <v>2020.9829435037527</v>
      </c>
      <c r="AU791" s="6">
        <v>2137.3438339727841</v>
      </c>
      <c r="AV791" s="6">
        <v>9118.0081049417913</v>
      </c>
      <c r="AW791" s="6">
        <v>9448.0572108735414</v>
      </c>
      <c r="AX791" s="27">
        <v>3.9944753095890415</v>
      </c>
      <c r="AY791" s="27">
        <v>4.2489819726027394</v>
      </c>
      <c r="AZ791">
        <v>444</v>
      </c>
      <c r="BA791" s="9">
        <v>18</v>
      </c>
      <c r="BB791" s="4">
        <v>202</v>
      </c>
      <c r="BC791" s="9">
        <v>22</v>
      </c>
      <c r="BD791" s="9">
        <v>15</v>
      </c>
      <c r="BE791" s="4">
        <v>242</v>
      </c>
      <c r="BF791" s="9">
        <v>19</v>
      </c>
      <c r="BG791" s="9">
        <v>35</v>
      </c>
      <c r="BH791" s="24">
        <v>1638.1533810616281</v>
      </c>
      <c r="BI791" s="24">
        <v>933.8229083193861</v>
      </c>
      <c r="BJ791" s="9">
        <v>31</v>
      </c>
      <c r="BK791" s="30">
        <v>36.076497780821917</v>
      </c>
      <c r="BL791" s="15">
        <v>4.4808946147945203</v>
      </c>
      <c r="BM791" s="15">
        <v>8671.1910845011644</v>
      </c>
      <c r="BN791" s="36">
        <v>142</v>
      </c>
      <c r="BO791" s="9">
        <v>0</v>
      </c>
      <c r="BP791" s="20">
        <v>2.1411205375234101</v>
      </c>
      <c r="BQ791" s="20">
        <v>130.74693884376998</v>
      </c>
    </row>
    <row r="792" spans="1:69" x14ac:dyDescent="0.25">
      <c r="A792" s="43">
        <v>40392</v>
      </c>
      <c r="B792" s="17">
        <v>2010</v>
      </c>
      <c r="C792" s="4">
        <v>8</v>
      </c>
      <c r="D792" s="4">
        <v>2</v>
      </c>
      <c r="E792" s="5">
        <v>1</v>
      </c>
      <c r="F792" s="5">
        <v>0.79487179487179482</v>
      </c>
      <c r="G792" s="10">
        <v>2.7397260273972603E-3</v>
      </c>
      <c r="H792" s="17">
        <v>191</v>
      </c>
      <c r="I792" s="9">
        <v>326</v>
      </c>
      <c r="J792" s="14">
        <v>1.706806282722513</v>
      </c>
      <c r="K792" s="5">
        <v>0.72444444444444445</v>
      </c>
      <c r="L792" s="21">
        <v>100.38682459905438</v>
      </c>
      <c r="M792" s="9">
        <v>59</v>
      </c>
      <c r="N792" s="9">
        <v>73</v>
      </c>
      <c r="O792" s="9">
        <v>29</v>
      </c>
      <c r="P792" s="9">
        <v>83</v>
      </c>
      <c r="Q792" s="20">
        <v>34.06085349937733</v>
      </c>
      <c r="R792" s="20">
        <v>45.52043351127066</v>
      </c>
      <c r="S792" s="20">
        <v>17.57941425185674</v>
      </c>
      <c r="T792" s="6">
        <v>19173.883498419385</v>
      </c>
      <c r="U792" s="6">
        <v>2100.0209680365297</v>
      </c>
      <c r="V792" s="6">
        <v>3347.8899287671229</v>
      </c>
      <c r="W792" s="6">
        <v>3618.1090356164377</v>
      </c>
      <c r="X792" s="6">
        <v>1792.4284053445735</v>
      </c>
      <c r="Y792" s="6">
        <v>12515.47709672778</v>
      </c>
      <c r="Z792" s="6">
        <v>4496.0326619178077</v>
      </c>
      <c r="AA792" s="6">
        <v>1320.0925718268491</v>
      </c>
      <c r="AB792" s="6">
        <v>1459.0913829041094</v>
      </c>
      <c r="AC792" s="6">
        <v>2202.2478588362319</v>
      </c>
      <c r="AD792" s="6">
        <v>1285.0020856305118</v>
      </c>
      <c r="AE792" s="6">
        <v>631.70985981917477</v>
      </c>
      <c r="AF792" s="6">
        <v>3156.2568123628475</v>
      </c>
      <c r="AG792" s="6">
        <v>586.19713936438359</v>
      </c>
      <c r="AH792" s="6">
        <v>2103.2640568109596</v>
      </c>
      <c r="AI792" s="6">
        <v>3718.78388169863</v>
      </c>
      <c r="AJ792" s="6">
        <v>1503.9375970191779</v>
      </c>
      <c r="AK792" s="6">
        <v>2189.1319242294148</v>
      </c>
      <c r="AL792" s="6">
        <v>1415.5481389645022</v>
      </c>
      <c r="AM792" s="6">
        <v>645.02921207791132</v>
      </c>
      <c r="AN792" s="6">
        <v>3662.4733996213226</v>
      </c>
      <c r="AO792" s="6">
        <v>36461.303757997834</v>
      </c>
      <c r="AP792" s="6">
        <v>17127.096449285884</v>
      </c>
      <c r="AQ792" s="6">
        <v>19334.20730871195</v>
      </c>
      <c r="AR792" s="6">
        <v>2758.1607824019352</v>
      </c>
      <c r="AS792" s="6">
        <v>2274.5353665123848</v>
      </c>
      <c r="AT792" s="6">
        <v>1974.7252440343136</v>
      </c>
      <c r="AU792" s="6">
        <v>2115.6874121948913</v>
      </c>
      <c r="AV792" s="6">
        <v>9123.1088051435254</v>
      </c>
      <c r="AW792" s="6">
        <v>10211.098503568424</v>
      </c>
      <c r="AX792" s="27">
        <v>3.9082282520547937</v>
      </c>
      <c r="AY792" s="27">
        <v>4.0981806780821914</v>
      </c>
      <c r="AZ792">
        <v>435</v>
      </c>
      <c r="BA792" s="9">
        <v>17</v>
      </c>
      <c r="BB792" s="4">
        <v>191</v>
      </c>
      <c r="BC792" s="9">
        <v>17</v>
      </c>
      <c r="BD792" s="9">
        <v>14</v>
      </c>
      <c r="BE792" s="4">
        <v>244</v>
      </c>
      <c r="BF792" s="9">
        <v>17</v>
      </c>
      <c r="BG792" s="9">
        <v>30</v>
      </c>
      <c r="BH792" s="24">
        <v>1421.5248610553517</v>
      </c>
      <c r="BI792" s="24">
        <v>793.40619180917292</v>
      </c>
      <c r="BJ792" s="9">
        <v>30</v>
      </c>
      <c r="BK792" s="30">
        <v>35.275843726027404</v>
      </c>
      <c r="BL792" s="15">
        <v>4.2227388252054796</v>
      </c>
      <c r="BM792" s="15">
        <v>8525.1878861330006</v>
      </c>
      <c r="BN792" s="36">
        <v>142</v>
      </c>
      <c r="BO792" s="9">
        <v>0</v>
      </c>
      <c r="BP792" s="20">
        <v>2.2678922232506817</v>
      </c>
      <c r="BQ792" s="20">
        <v>136.15638949797147</v>
      </c>
    </row>
    <row r="793" spans="1:69" x14ac:dyDescent="0.25">
      <c r="A793" s="43">
        <v>40391</v>
      </c>
      <c r="B793" s="17">
        <v>2010</v>
      </c>
      <c r="C793" s="4">
        <v>8</v>
      </c>
      <c r="D793" s="4">
        <v>1</v>
      </c>
      <c r="E793" s="5">
        <v>1</v>
      </c>
      <c r="F793" s="5">
        <v>0.81538461538461537</v>
      </c>
      <c r="G793" s="10">
        <v>0</v>
      </c>
      <c r="H793" s="17">
        <v>197</v>
      </c>
      <c r="I793" s="9">
        <v>324</v>
      </c>
      <c r="J793" s="14">
        <v>1.6446700507614214</v>
      </c>
      <c r="K793" s="5">
        <v>0.72</v>
      </c>
      <c r="L793" s="21">
        <v>101.6209293244826</v>
      </c>
      <c r="M793" s="9">
        <v>60</v>
      </c>
      <c r="N793" s="9">
        <v>72</v>
      </c>
      <c r="O793" s="9">
        <v>29</v>
      </c>
      <c r="P793" s="9">
        <v>87</v>
      </c>
      <c r="Q793" s="20">
        <v>35.635090909090913</v>
      </c>
      <c r="R793" s="20">
        <v>45.652493793103446</v>
      </c>
      <c r="S793" s="20">
        <v>16.888667586206896</v>
      </c>
      <c r="T793" s="6">
        <v>20019.323076923072</v>
      </c>
      <c r="U793" s="6">
        <v>2067</v>
      </c>
      <c r="V793" s="6">
        <v>3353.3833846153839</v>
      </c>
      <c r="W793" s="6">
        <v>3560.4</v>
      </c>
      <c r="X793" s="6">
        <v>1745.3796923076923</v>
      </c>
      <c r="Y793" s="6">
        <v>13427.159999999998</v>
      </c>
      <c r="Z793" s="6">
        <v>4703.8320000000003</v>
      </c>
      <c r="AA793" s="6">
        <v>1323.9223199999999</v>
      </c>
      <c r="AB793" s="6">
        <v>1469.3140800000001</v>
      </c>
      <c r="AC793" s="6">
        <v>2250.5398286907894</v>
      </c>
      <c r="AD793" s="6">
        <v>1278.3602601898031</v>
      </c>
      <c r="AE793" s="6">
        <v>637.68884523956251</v>
      </c>
      <c r="AF793" s="6">
        <v>3330.4794658798455</v>
      </c>
      <c r="AG793" s="6">
        <v>586.69920000000002</v>
      </c>
      <c r="AH793" s="6">
        <v>2171.0591999999997</v>
      </c>
      <c r="AI793" s="6">
        <v>3489.1559999999995</v>
      </c>
      <c r="AJ793" s="6">
        <v>1594.0799999999997</v>
      </c>
      <c r="AK793" s="6">
        <v>2323.3546592661883</v>
      </c>
      <c r="AL793" s="6">
        <v>1402.9058988227507</v>
      </c>
      <c r="AM793" s="6">
        <v>653.69338070940648</v>
      </c>
      <c r="AN793" s="6">
        <v>3461.0404612016546</v>
      </c>
      <c r="AO793" s="6">
        <v>37424.385876923079</v>
      </c>
      <c r="AP793" s="6">
        <v>17205.705949841577</v>
      </c>
      <c r="AQ793" s="6">
        <v>20218.679927081499</v>
      </c>
      <c r="AR793" s="6">
        <v>2760.7253148967948</v>
      </c>
      <c r="AS793" s="6">
        <v>2370.7598856377713</v>
      </c>
      <c r="AT793" s="6">
        <v>2006.9535817816636</v>
      </c>
      <c r="AU793" s="6">
        <v>2148.6779598945122</v>
      </c>
      <c r="AV793" s="6">
        <v>9287.116742210741</v>
      </c>
      <c r="AW793" s="6">
        <v>10931.563184870762</v>
      </c>
      <c r="AX793" s="27">
        <v>3.9896999999999996</v>
      </c>
      <c r="AY793" s="27">
        <v>4.0892999999999997</v>
      </c>
      <c r="AZ793">
        <v>445</v>
      </c>
      <c r="BA793" s="9">
        <v>18</v>
      </c>
      <c r="BB793" s="4">
        <v>197</v>
      </c>
      <c r="BC793" s="9">
        <v>18</v>
      </c>
      <c r="BD793" s="9">
        <v>13</v>
      </c>
      <c r="BE793" s="4">
        <v>248</v>
      </c>
      <c r="BF793" s="9">
        <v>18</v>
      </c>
      <c r="BG793" s="9">
        <v>34</v>
      </c>
      <c r="BH793" s="24">
        <v>1362.6094181960173</v>
      </c>
      <c r="BI793" s="24">
        <v>873.63961521874205</v>
      </c>
      <c r="BJ793" s="9">
        <v>31</v>
      </c>
      <c r="BK793" s="30">
        <v>34.895000000000003</v>
      </c>
      <c r="BL793" s="15">
        <v>4.085</v>
      </c>
      <c r="BM793" s="15">
        <v>8450.2464109299908</v>
      </c>
      <c r="BN793" s="36">
        <v>142</v>
      </c>
      <c r="BO793" s="9">
        <v>0</v>
      </c>
      <c r="BP793" s="20">
        <v>2.3926734137515329</v>
      </c>
      <c r="BQ793" s="20">
        <v>142.38506990902465</v>
      </c>
    </row>
  </sheetData>
  <conditionalFormatting sqref="AW2:AW793">
    <cfRule type="dataBar" priority="1">
      <dataBar>
        <cfvo type="min"/>
        <cfvo type="max"/>
        <color rgb="FFFFB628"/>
      </dataBar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Q802"/>
  <sheetViews>
    <sheetView zoomScaleNormal="100" workbookViewId="0">
      <pane xSplit="9" ySplit="6" topLeftCell="J766" activePane="bottomRight" state="frozen"/>
      <selection pane="topRight" activeCell="J1" sqref="J1"/>
      <selection pane="bottomLeft" activeCell="A7" sqref="A7"/>
      <selection pane="bottomRight" activeCell="A798" sqref="A6:BQ798"/>
    </sheetView>
    <sheetView workbookViewId="1"/>
  </sheetViews>
  <sheetFormatPr baseColWidth="10" defaultRowHeight="15" x14ac:dyDescent="0.25"/>
  <cols>
    <col min="2" max="2" width="6.140625" style="4" bestFit="1" customWidth="1"/>
    <col min="3" max="3" width="3.140625" style="4" customWidth="1"/>
    <col min="4" max="4" width="2.7109375" style="4" customWidth="1"/>
    <col min="5" max="6" width="5.5703125" style="4" customWidth="1"/>
    <col min="7" max="7" width="7.28515625" style="4" bestFit="1" customWidth="1"/>
    <col min="8" max="8" width="7.28515625" style="4" customWidth="1"/>
    <col min="9" max="9" width="8.28515625" style="4" bestFit="1" customWidth="1"/>
    <col min="10" max="10" width="6.5703125" style="4" bestFit="1" customWidth="1"/>
    <col min="11" max="11" width="6.5703125" style="4" customWidth="1"/>
    <col min="12" max="12" width="7.5703125" style="4" bestFit="1" customWidth="1"/>
    <col min="13" max="19" width="8.28515625" style="4" customWidth="1"/>
    <col min="20" max="21" width="11.42578125" style="6"/>
    <col min="22" max="22" width="11.85546875" bestFit="1" customWidth="1"/>
    <col min="54" max="63" width="10.140625" style="4" customWidth="1"/>
    <col min="64" max="67" width="11.42578125" style="4"/>
  </cols>
  <sheetData>
    <row r="1" spans="1:69" x14ac:dyDescent="0.25">
      <c r="A1" s="3">
        <v>41152</v>
      </c>
      <c r="B1" s="16"/>
      <c r="C1" s="4">
        <f t="shared" ref="C1" si="0">MONTH(A1)</f>
        <v>8</v>
      </c>
      <c r="D1" s="4">
        <f t="shared" ref="D1" si="1">WEEKDAY(A1)</f>
        <v>6</v>
      </c>
      <c r="E1" s="5">
        <f t="shared" ref="E1" si="2">VLOOKUP(C1,mes,2,TRUE)</f>
        <v>1</v>
      </c>
      <c r="F1" s="5">
        <f t="shared" ref="F1" si="3">MIN(100%,100%-(100%-VLOOKUP(D1,semana,2,FALSE))/VLOOKUP(C1,mes,3,FALSE))</f>
        <v>1</v>
      </c>
      <c r="G1" s="5"/>
      <c r="H1" s="9">
        <v>250</v>
      </c>
      <c r="I1" s="9">
        <f>H1*1.8</f>
        <v>450</v>
      </c>
      <c r="J1" s="5"/>
      <c r="K1" s="5"/>
      <c r="L1" s="5"/>
      <c r="M1" s="23">
        <v>0.18</v>
      </c>
      <c r="N1" s="23">
        <v>0.22</v>
      </c>
      <c r="O1" s="23">
        <v>0.09</v>
      </c>
      <c r="P1" s="23">
        <v>0.27</v>
      </c>
      <c r="Q1" s="23"/>
      <c r="R1" s="23"/>
      <c r="S1" s="23"/>
      <c r="T1" s="6">
        <f>250*96</f>
        <v>24000</v>
      </c>
      <c r="U1" s="6">
        <v>2600</v>
      </c>
      <c r="V1" s="6">
        <f>T1*0.18</f>
        <v>4320</v>
      </c>
      <c r="W1" s="6">
        <f>T1*15%</f>
        <v>3600</v>
      </c>
      <c r="X1" s="6">
        <f>T1*9%</f>
        <v>2160</v>
      </c>
      <c r="Z1">
        <f>(M1+N1)*M2</f>
        <v>14</v>
      </c>
      <c r="AA1">
        <f>O1*O2</f>
        <v>4.1399999999999997</v>
      </c>
      <c r="AB1">
        <f>P1*P2</f>
        <v>4.59</v>
      </c>
      <c r="AC1" s="6">
        <f ca="1">(Z786+AA786+AB786)*30%</f>
        <v>2738.7798969126575</v>
      </c>
      <c r="AD1" s="6">
        <f ca="1">(Z786+AA786+AB786)*15%</f>
        <v>1369.3899484563287</v>
      </c>
      <c r="AE1" s="6">
        <f ca="1">(Z786+AA786+AB786)*9%</f>
        <v>821.63396907379718</v>
      </c>
      <c r="AG1" s="20">
        <f>7.2*AG3</f>
        <v>1.8</v>
      </c>
      <c r="AH1" s="20">
        <f>32*AH3</f>
        <v>6.4</v>
      </c>
      <c r="AI1" s="20">
        <f>22*AI3</f>
        <v>11</v>
      </c>
      <c r="AJ1" s="20">
        <f>32*AJ3</f>
        <v>4.8</v>
      </c>
      <c r="AK1" s="6">
        <f ca="1">(AG786+AH786+AI786+AJ786)*30%</f>
        <v>3061.2969028734246</v>
      </c>
      <c r="AL1" s="6">
        <f ca="1">(AG786+AH786+AI786+AJ786)*15%</f>
        <v>1530.6484514367123</v>
      </c>
      <c r="AM1" s="6">
        <f ca="1">(AG786+AH786+AI786+AJ786)*9%</f>
        <v>918.38907086202732</v>
      </c>
      <c r="AO1" s="6">
        <f ca="1">AO786</f>
        <v>46873.585387414787</v>
      </c>
      <c r="AP1" s="6">
        <f ca="1">AP786</f>
        <v>20493.634511862369</v>
      </c>
      <c r="AQ1" s="6">
        <f ca="1">AQ786</f>
        <v>26379.950875552422</v>
      </c>
      <c r="AR1" s="6">
        <f ca="1">AO1*1.3%</f>
        <v>609.35661003639234</v>
      </c>
      <c r="AS1" s="6">
        <f ca="1">AO1*4.7%</f>
        <v>2203.0585132084948</v>
      </c>
      <c r="AT1" s="6">
        <f ca="1">AO1*2.3%</f>
        <v>1078.0924639105401</v>
      </c>
      <c r="AU1" s="6">
        <f ca="1">AO1*2.6%</f>
        <v>1218.7132200727847</v>
      </c>
      <c r="AX1">
        <v>3.9</v>
      </c>
      <c r="AY1">
        <v>4.3</v>
      </c>
      <c r="BA1" s="12">
        <v>4.2000000000000003E-2</v>
      </c>
      <c r="BC1" s="26">
        <v>0.1</v>
      </c>
      <c r="BD1" s="26">
        <v>7.0000000000000007E-2</v>
      </c>
      <c r="BF1" s="22">
        <v>7.4999999999999997E-2</v>
      </c>
      <c r="BG1" s="26">
        <v>0.14000000000000001</v>
      </c>
      <c r="BH1" s="26"/>
      <c r="BI1" s="26"/>
      <c r="BJ1" s="26">
        <v>0.15</v>
      </c>
      <c r="BK1" s="4">
        <v>35</v>
      </c>
      <c r="BL1" s="4">
        <v>4.3</v>
      </c>
      <c r="BN1" s="36">
        <f ca="1">AVERAGE(BN7:BN798)</f>
        <v>119.45075757575758</v>
      </c>
      <c r="BO1" s="22">
        <f>3.8%</f>
        <v>3.7999999999999999E-2</v>
      </c>
    </row>
    <row r="2" spans="1:69" x14ac:dyDescent="0.25">
      <c r="A2" t="s">
        <v>15</v>
      </c>
      <c r="H2" s="11">
        <v>5.0000000000000001E-3</v>
      </c>
      <c r="I2" s="4">
        <f ca="1">MAX(I7:I798)</f>
        <v>443</v>
      </c>
      <c r="M2" s="4">
        <v>35</v>
      </c>
      <c r="N2" s="4">
        <f>M2</f>
        <v>35</v>
      </c>
      <c r="O2" s="4">
        <v>46</v>
      </c>
      <c r="P2" s="4">
        <v>17</v>
      </c>
      <c r="T2" s="11">
        <v>0.03</v>
      </c>
      <c r="U2" s="11">
        <v>0.05</v>
      </c>
      <c r="V2" s="12">
        <v>-1.2E-2</v>
      </c>
      <c r="W2" s="12">
        <v>1.0999999999999999E-2</v>
      </c>
      <c r="X2" s="12">
        <v>-8.0000000000000002E-3</v>
      </c>
      <c r="Z2" s="12">
        <v>0.04</v>
      </c>
      <c r="AA2" s="12">
        <v>0.04</v>
      </c>
      <c r="AB2" s="12">
        <v>0.04</v>
      </c>
      <c r="AC2" s="12">
        <v>-1.2E-2</v>
      </c>
      <c r="AD2" s="12">
        <v>1.0999999999999999E-2</v>
      </c>
      <c r="AE2" s="12">
        <v>-8.0000000000000002E-3</v>
      </c>
      <c r="AG2" s="1">
        <v>-0.01</v>
      </c>
      <c r="AH2" s="1">
        <v>0.03</v>
      </c>
      <c r="AI2" s="1">
        <v>0.01</v>
      </c>
      <c r="AJ2" s="1">
        <v>0.04</v>
      </c>
      <c r="AK2" s="12">
        <v>2E-3</v>
      </c>
      <c r="AL2" s="12">
        <v>9.9000000000000005E-2</v>
      </c>
      <c r="AM2" s="12">
        <v>-8.0000000000000002E-3</v>
      </c>
      <c r="AO2" s="6">
        <f ca="1">MIN(AO7:AO798)</f>
        <v>9930.7565663236419</v>
      </c>
      <c r="AP2" s="6">
        <f t="shared" ref="AP2:AQ2" ca="1" si="4">MIN(AP7:AP798)</f>
        <v>7155.315703399121</v>
      </c>
      <c r="AQ2" s="6">
        <f t="shared" ca="1" si="4"/>
        <v>2775.4408629245208</v>
      </c>
      <c r="AR2" s="12">
        <v>1.2999999999999999E-2</v>
      </c>
      <c r="AS2" s="12">
        <v>1.2999999999999999E-2</v>
      </c>
      <c r="AT2" s="12">
        <v>1.2999999999999999E-2</v>
      </c>
      <c r="AU2" s="12">
        <v>1.2999999999999999E-2</v>
      </c>
      <c r="AW2" s="6">
        <f ca="1">MAX(AW7:AW798)</f>
        <v>19805.816524432921</v>
      </c>
      <c r="AX2" s="1">
        <v>0.04</v>
      </c>
      <c r="AY2" s="1">
        <v>2.5000000000000001E-2</v>
      </c>
      <c r="BA2" s="28">
        <v>-0.12</v>
      </c>
      <c r="BC2" s="29">
        <v>-0.25</v>
      </c>
      <c r="BD2" s="29">
        <v>-0.25</v>
      </c>
      <c r="BF2" s="29">
        <v>-0.12</v>
      </c>
      <c r="BG2" s="29">
        <v>-0.3</v>
      </c>
      <c r="BH2" s="29"/>
      <c r="BI2" s="29"/>
      <c r="BJ2" s="29">
        <v>-0.32</v>
      </c>
      <c r="BK2" s="29">
        <v>-4.2999999999999997E-2</v>
      </c>
      <c r="BL2" s="29">
        <v>1.2E-2</v>
      </c>
      <c r="BM2" s="29"/>
      <c r="BN2" s="17">
        <f ca="1">SUM(BO7:BO280)</f>
        <v>14</v>
      </c>
      <c r="BO2" s="29">
        <v>-8.9999999999999993E-3</v>
      </c>
    </row>
    <row r="3" spans="1:69" x14ac:dyDescent="0.25">
      <c r="J3" s="15"/>
      <c r="K3" s="15"/>
      <c r="L3" s="15"/>
      <c r="AG3" s="1">
        <v>0.25</v>
      </c>
      <c r="AH3" s="1">
        <v>0.2</v>
      </c>
      <c r="AI3" s="1">
        <v>0.5</v>
      </c>
      <c r="AJ3" s="1">
        <v>0.15</v>
      </c>
      <c r="AP3" s="6"/>
      <c r="AR3">
        <v>2300</v>
      </c>
      <c r="AS3">
        <v>680</v>
      </c>
      <c r="AT3">
        <v>1200</v>
      </c>
      <c r="AU3">
        <v>1230</v>
      </c>
      <c r="AW3" s="6">
        <f ca="1">MIN(AW7:AW798)</f>
        <v>-3815.9955529741383</v>
      </c>
      <c r="BO3" s="4">
        <v>4.0800000000000003E-2</v>
      </c>
    </row>
    <row r="4" spans="1:69" x14ac:dyDescent="0.25">
      <c r="J4" s="15"/>
      <c r="K4" s="15"/>
      <c r="L4" s="15"/>
      <c r="AP4" s="6"/>
    </row>
    <row r="5" spans="1:69" x14ac:dyDescent="0.25">
      <c r="J5" s="15"/>
      <c r="K5" s="15"/>
      <c r="L5" s="15"/>
      <c r="AP5" s="6"/>
      <c r="AW5" s="6"/>
      <c r="BO5" s="4">
        <f ca="1">SUM(BO7:BO798)</f>
        <v>74</v>
      </c>
    </row>
    <row r="6" spans="1:69" x14ac:dyDescent="0.25">
      <c r="A6" s="7" t="s">
        <v>0</v>
      </c>
      <c r="B6" s="8" t="s">
        <v>28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14</v>
      </c>
      <c r="H6" s="8" t="s">
        <v>26</v>
      </c>
      <c r="I6" s="8" t="s">
        <v>8</v>
      </c>
      <c r="J6" s="33" t="s">
        <v>27</v>
      </c>
      <c r="K6" s="33" t="s">
        <v>20</v>
      </c>
      <c r="L6" s="33" t="s">
        <v>49</v>
      </c>
      <c r="M6" s="33" t="s">
        <v>50</v>
      </c>
      <c r="N6" s="33" t="s">
        <v>53</v>
      </c>
      <c r="O6" s="33" t="s">
        <v>51</v>
      </c>
      <c r="P6" s="33" t="s">
        <v>52</v>
      </c>
      <c r="Q6" s="34" t="s">
        <v>54</v>
      </c>
      <c r="R6" s="33" t="s">
        <v>55</v>
      </c>
      <c r="S6" s="33" t="s">
        <v>56</v>
      </c>
      <c r="T6" s="34" t="s">
        <v>12</v>
      </c>
      <c r="U6" s="34" t="s">
        <v>19</v>
      </c>
      <c r="V6" s="33" t="s">
        <v>11</v>
      </c>
      <c r="W6" s="33" t="s">
        <v>10</v>
      </c>
      <c r="X6" s="33" t="s">
        <v>9</v>
      </c>
      <c r="Y6" s="33" t="s">
        <v>13</v>
      </c>
      <c r="Z6" s="34" t="s">
        <v>16</v>
      </c>
      <c r="AA6" s="33" t="s">
        <v>17</v>
      </c>
      <c r="AB6" s="33" t="s">
        <v>18</v>
      </c>
      <c r="AC6" s="33" t="s">
        <v>22</v>
      </c>
      <c r="AD6" s="33" t="s">
        <v>23</v>
      </c>
      <c r="AE6" s="33" t="s">
        <v>24</v>
      </c>
      <c r="AF6" s="33" t="s">
        <v>25</v>
      </c>
      <c r="AG6" s="33" t="s">
        <v>31</v>
      </c>
      <c r="AH6" s="33" t="s">
        <v>32</v>
      </c>
      <c r="AI6" s="33" t="s">
        <v>33</v>
      </c>
      <c r="AJ6" s="33" t="s">
        <v>34</v>
      </c>
      <c r="AK6" s="33" t="s">
        <v>35</v>
      </c>
      <c r="AL6" s="33" t="s">
        <v>36</v>
      </c>
      <c r="AM6" s="33" t="s">
        <v>37</v>
      </c>
      <c r="AN6" s="33" t="s">
        <v>38</v>
      </c>
      <c r="AO6" s="33" t="s">
        <v>45</v>
      </c>
      <c r="AP6" s="33" t="s">
        <v>46</v>
      </c>
      <c r="AQ6" s="33" t="s">
        <v>43</v>
      </c>
      <c r="AR6" s="33" t="s">
        <v>39</v>
      </c>
      <c r="AS6" s="33" t="s">
        <v>40</v>
      </c>
      <c r="AT6" s="33" t="s">
        <v>41</v>
      </c>
      <c r="AU6" s="33" t="s">
        <v>42</v>
      </c>
      <c r="AV6" s="33" t="s">
        <v>44</v>
      </c>
      <c r="AW6" s="33" t="s">
        <v>48</v>
      </c>
      <c r="AX6" s="31" t="s">
        <v>57</v>
      </c>
      <c r="AY6" s="31" t="s">
        <v>58</v>
      </c>
      <c r="AZ6" s="31" t="s">
        <v>66</v>
      </c>
      <c r="BA6" s="31" t="s">
        <v>59</v>
      </c>
      <c r="BB6" s="32" t="s">
        <v>60</v>
      </c>
      <c r="BC6" s="32" t="s">
        <v>61</v>
      </c>
      <c r="BD6" s="32" t="s">
        <v>62</v>
      </c>
      <c r="BE6" s="32" t="s">
        <v>68</v>
      </c>
      <c r="BF6" s="32" t="s">
        <v>69</v>
      </c>
      <c r="BG6" s="32" t="s">
        <v>70</v>
      </c>
      <c r="BH6" s="32" t="s">
        <v>67</v>
      </c>
      <c r="BI6" s="32" t="s">
        <v>71</v>
      </c>
      <c r="BJ6" s="32" t="s">
        <v>64</v>
      </c>
      <c r="BK6" s="32" t="s">
        <v>65</v>
      </c>
      <c r="BL6" s="35" t="s">
        <v>72</v>
      </c>
      <c r="BM6" s="35" t="s">
        <v>75</v>
      </c>
      <c r="BN6" s="35" t="s">
        <v>74</v>
      </c>
      <c r="BO6" s="35" t="s">
        <v>73</v>
      </c>
      <c r="BP6" s="35" t="s">
        <v>78</v>
      </c>
      <c r="BQ6" s="35" t="s">
        <v>149</v>
      </c>
    </row>
    <row r="7" spans="1:69" x14ac:dyDescent="0.25">
      <c r="A7" s="3">
        <v>41182</v>
      </c>
      <c r="B7" s="17">
        <f>YEAR(A7)</f>
        <v>2012</v>
      </c>
      <c r="C7" s="4">
        <f>MONTH(A7)</f>
        <v>9</v>
      </c>
      <c r="D7" s="4">
        <f>WEEKDAY(A7)</f>
        <v>1</v>
      </c>
      <c r="E7" s="5">
        <f t="shared" ref="E7:E70" si="5">VLOOKUP(C7,mes,2,TRUE)</f>
        <v>0.78</v>
      </c>
      <c r="F7" s="5">
        <f t="shared" ref="F7:F70" si="6">MIN(100%,100%-(100%-VLOOKUP(D7,semana,2,FALSE))/VLOOKUP(C7,mes,3,FALSE))</f>
        <v>0.76</v>
      </c>
      <c r="G7" s="10">
        <f t="shared" ref="G7:G66" si="7">G8+100%/365</f>
        <v>2.1671232876712718</v>
      </c>
      <c r="H7" s="13">
        <f t="shared" ref="H7:H70" ca="1" si="8">MIN(H$1,INT((1+H$2*$G7)*(1+RANDBETWEEN(-limite,limite)/1000)*H$1*$E7*$F7))</f>
        <v>147</v>
      </c>
      <c r="I7" s="9">
        <f t="shared" ref="I7:I70" ca="1" si="9">MIN(I$1,INT((1+RANDBETWEEN(-limite,limite)/1000)*T7/96*1.6))</f>
        <v>251</v>
      </c>
      <c r="J7" s="14">
        <f ca="1">I7/H7</f>
        <v>1.7074829931972788</v>
      </c>
      <c r="K7" s="5">
        <f ca="1">I7/I$1</f>
        <v>0.55777777777777782</v>
      </c>
      <c r="L7" s="21">
        <f t="shared" ref="L7:L70" ca="1" si="10">T7/H7</f>
        <v>98.02521708426066</v>
      </c>
      <c r="M7" s="9">
        <f t="shared" ref="M7:P26" ca="1" si="11">INT($I7*M$1*(1+RANDBETWEEN(-limite,limite)/1000))</f>
        <v>45</v>
      </c>
      <c r="N7" s="9">
        <f t="shared" ca="1" si="11"/>
        <v>53</v>
      </c>
      <c r="O7" s="9">
        <f t="shared" ca="1" si="11"/>
        <v>23</v>
      </c>
      <c r="P7" s="9">
        <f t="shared" ca="1" si="11"/>
        <v>67</v>
      </c>
      <c r="Q7" s="20">
        <f t="shared" ref="Q7:Q70" ca="1" si="12">Z7/(M7+N7)</f>
        <v>40.134379334638027</v>
      </c>
      <c r="R7" s="20">
        <f t="shared" ref="R7:R70" ca="1" si="13">AA7/O7</f>
        <v>48.01630385095897</v>
      </c>
      <c r="S7" s="20">
        <f t="shared" ref="S7:S70" ca="1" si="14">AB7/P7</f>
        <v>18.891498358356191</v>
      </c>
      <c r="T7" s="6">
        <f ca="1">(1+T$2*$G7)*(1+RANDBETWEEN(-limite,limite)/1000)*T$1*$E7*$F7</f>
        <v>14409.706911386316</v>
      </c>
      <c r="U7" s="6">
        <f t="shared" ref="T7:V26" ca="1" si="15">(1+U$2*$G7)*(1+RANDBETWEEN(-limite,limite)/1000)*U$1*$E7*$F7</f>
        <v>1709.9954762301397</v>
      </c>
      <c r="V7" s="6">
        <f t="shared" ca="1" si="15"/>
        <v>2377.0666341235715</v>
      </c>
      <c r="W7" s="6">
        <f t="shared" ref="W7:W70" ca="1" si="16">(1+W$2*$G7)*(1+RANDBETWEEN(-limite,limite)/1000)*W$1*VLOOKUP($E7,reducir,2,TRUE)</f>
        <v>2817.4393420273982</v>
      </c>
      <c r="X7" s="6">
        <f t="shared" ref="X7:X70" ca="1" si="17">(1+X$2*$G7)*(1+RANDBETWEEN(-limite,limite)/1000)*X$1*$E7*$F7</f>
        <v>1209.1771838323723</v>
      </c>
      <c r="Y7" s="6">
        <f ca="1">T7+U7-V7-W7-X7</f>
        <v>9716.0192276331145</v>
      </c>
      <c r="Z7" s="6">
        <f t="shared" ref="Z7:AB26" ca="1" si="18">(1+Z$2*$G7)*(1+RANDBETWEEN(-limite,limite)/1000)*$I7*Z$1</f>
        <v>3933.1691747945265</v>
      </c>
      <c r="AA7" s="6">
        <f t="shared" ca="1" si="18"/>
        <v>1104.3749885720563</v>
      </c>
      <c r="AB7" s="6">
        <f t="shared" ca="1" si="18"/>
        <v>1265.7303900098648</v>
      </c>
      <c r="AC7" s="6">
        <f t="shared" ref="AC7:AC70" ca="1" si="19">(1+AC$2*$G7)*(1+RANDBETWEEN(-limite,limite)/1000)*AC$1*$E7*$F7</f>
        <v>1527.5624228994334</v>
      </c>
      <c r="AD7" s="6">
        <f t="shared" ref="AD7:AD70" ca="1" si="20">(1+AD$2*$G7)*(1+RANDBETWEEN(-limite,limite)/1000)*AD$1*VLOOKUP($E7,reducir,2,TRUE)</f>
        <v>1102.3351758164947</v>
      </c>
      <c r="AE7" s="6">
        <f t="shared" ref="AE7:AE70" ca="1" si="21">(1+AE$2*$G7)*(1+RANDBETWEEN(-limite,limite)/1000)*AE$1*$E7*$F7</f>
        <v>490.58589388335372</v>
      </c>
      <c r="AF7" s="6">
        <f ca="1">Z7+AA7+AB7-AC7-AD7-AE7</f>
        <v>3182.7910607771673</v>
      </c>
      <c r="AG7" s="6">
        <f t="shared" ref="AG7:AJ26" ca="1" si="22">(1+AG$2*$G7)*(1+RANDBETWEEN(-limite,limite)/1000)*$I7*AG$1</f>
        <v>445.54500848219163</v>
      </c>
      <c r="AH7" s="6">
        <f t="shared" ca="1" si="22"/>
        <v>1632.1394572273991</v>
      </c>
      <c r="AI7" s="6">
        <f t="shared" ca="1" si="22"/>
        <v>2792.6259312328784</v>
      </c>
      <c r="AJ7" s="6">
        <f t="shared" ca="1" si="22"/>
        <v>1351.1336216547968</v>
      </c>
      <c r="AK7" s="6">
        <f t="shared" ref="AK7:AK70" ca="1" si="23">(1+AK$2*$G7)*(1+RANDBETWEEN(-limite,limite)/1000)*AK$1*$E7*$F7</f>
        <v>1890.038606671003</v>
      </c>
      <c r="AL7" s="6">
        <f t="shared" ref="AL7:AL70" ca="1" si="24">(1+AL$2*$G7)*(1+RANDBETWEEN(-limite,limite)/1000)*AL$1*VLOOKUP($E7,reducir,2,TRUE)</f>
        <v>1426.8517147244418</v>
      </c>
      <c r="AM7" s="6">
        <f t="shared" ref="AM7:AM70" ca="1" si="25">(1+AM$2*$G7)*(1+RANDBETWEEN(-limite,limite)/1000)*AM$1*$E7*$F7</f>
        <v>530.70256170483879</v>
      </c>
      <c r="AN7" s="6">
        <f ca="1">AG7+AH7+AI7+AJ7-AK7-AL7-AM7</f>
        <v>2373.8511354969828</v>
      </c>
      <c r="AO7" s="6">
        <f ca="1">T7+U7+Z7+AA7+AB7+AG7+AH7+AI7+AJ7</f>
        <v>28644.420959590174</v>
      </c>
      <c r="AP7" s="6">
        <f ca="1">V7+W7+X7+AC7+AD7+AE7+AK7+AL7+AM7</f>
        <v>13371.759535682908</v>
      </c>
      <c r="AQ7" s="6">
        <f ca="1">Y7+AF7+AN7</f>
        <v>15272.661423907264</v>
      </c>
      <c r="AR7" s="6">
        <f t="shared" ref="AR7:AU26" ca="1" si="26">(1+AR$2*$G7)*(1+RANDBETWEEN(-limite,limite)/1000)*AR$1*$E7*$F7+AR$3*(1+ipc)^($B7-2010)</f>
        <v>2792.0803457997454</v>
      </c>
      <c r="AS7" s="6">
        <f t="shared" ca="1" si="26"/>
        <v>2035.8116841318058</v>
      </c>
      <c r="AT7" s="6">
        <f t="shared" ca="1" si="26"/>
        <v>1916.2019504805912</v>
      </c>
      <c r="AU7" s="6">
        <f t="shared" ca="1" si="26"/>
        <v>2022.2958957617693</v>
      </c>
      <c r="AV7" s="6">
        <f ca="1">AR7+AS7+AT7+AU7</f>
        <v>8766.389876173911</v>
      </c>
      <c r="AW7" s="6">
        <f ca="1">AO7-AP7-AV7</f>
        <v>6506.271547733355</v>
      </c>
      <c r="AX7" s="27">
        <f t="shared" ref="AX7:AY26" ca="1" si="27">MIN(5,(1+AX$2*$G7)*(1+RANDBETWEEN(-limite,limite)/1000)*AX$1)</f>
        <v>4.3736895123287738</v>
      </c>
      <c r="AY7" s="27">
        <f t="shared" ca="1" si="27"/>
        <v>4.3969767808219213</v>
      </c>
      <c r="AZ7">
        <f ca="1">BB7+BE7</f>
        <v>335</v>
      </c>
      <c r="BA7" s="9">
        <f t="shared" ref="BA7:BA70" ca="1" si="28">INT((1+BA$2*$G7)*(1+RANDBETWEEN(-limite,limite)/1000)*BA$1*AZ7)</f>
        <v>10</v>
      </c>
      <c r="BB7" s="4">
        <f ca="1">H7</f>
        <v>147</v>
      </c>
      <c r="BC7" s="9">
        <f t="shared" ref="BC7:BC70" ca="1" si="29">INT((1+BC$2*$G7)*(1+RANDBETWEEN(-limite2,limite2)/1000)*BC$1*BB7)</f>
        <v>7</v>
      </c>
      <c r="BD7" s="9">
        <f t="shared" ref="BD7:BD70" ca="1" si="30">INT((1+BD$2*$G7)*(1+RANDBETWEEN(-limite2,limite2)/1000)*BD$1*BB7)</f>
        <v>4</v>
      </c>
      <c r="BE7" s="4">
        <f ca="1">M7+N7+O7+P7</f>
        <v>188</v>
      </c>
      <c r="BF7" s="9">
        <f t="shared" ref="BF7:BF70" ca="1" si="31">INT((1+BF$2*$G7)*(1+RANDBETWEEN(-limite2,limite2)/1000)*BF$1*BE7)</f>
        <v>10</v>
      </c>
      <c r="BG7" s="9">
        <f t="shared" ref="BG7:BG70" ca="1" si="32">INT((1+BG$2*$G7)*(1+RANDBETWEEN(-limite2,limite2)/1000)*BG$1*BE7)</f>
        <v>9</v>
      </c>
      <c r="BH7" s="24">
        <f ca="1">(BC7+BD7)*(V7+W7+X7)/BB7</f>
        <v>479.18717523684865</v>
      </c>
      <c r="BI7" s="24">
        <f ca="1">(BF7+BG7)*(AC7+AD7+AE7)/BE7</f>
        <v>315.36801254992741</v>
      </c>
      <c r="BJ7" s="9">
        <f t="shared" ref="BJ7:BJ70" ca="1" si="33">INT((1+BJ$2*$G7)*(1+RANDBETWEEN(-limite2,limite2)/1000)*BJ$1*BB7)</f>
        <v>7</v>
      </c>
      <c r="BK7" s="30">
        <f t="shared" ref="BK7:BK70" ca="1" si="34">(1+BK$2*$G7)*(1+RANDBETWEEN(-limite,limite)/1000)*BK$1</f>
        <v>32.658895356164315</v>
      </c>
      <c r="BL7" s="15">
        <f t="shared" ref="BL7:BL70" ca="1" si="35">MIN(5,(1+BL$2*$G7)*(1+RANDBETWEEN(-limite,limite)/1000)*BL$1)</f>
        <v>4.5971201512328781</v>
      </c>
      <c r="BM7" s="15">
        <f ca="1">W7+AD7+AL7+AR7*80%</f>
        <v>7580.290509208131</v>
      </c>
      <c r="BN7" s="36">
        <f t="shared" ref="BN7" ca="1" si="36">INT(SUM(BM7:BM13)/22000*52)</f>
        <v>126</v>
      </c>
      <c r="BO7" s="9">
        <f t="shared" ref="BO7:BO70" ca="1" si="37">IF((1+BO$2*$G7)*(1+RANDBETWEEN(-limite2,limite2)/1000)*BO$1&gt;BO$3,1,0)</f>
        <v>0</v>
      </c>
      <c r="BP7" s="20">
        <f ca="1">AQ7/BM7</f>
        <v>2.0147857665025968</v>
      </c>
      <c r="BQ7" s="20">
        <f ca="1">AQ7/BN7</f>
        <v>121.2115986024386</v>
      </c>
    </row>
    <row r="8" spans="1:69" x14ac:dyDescent="0.25">
      <c r="A8" s="3">
        <f>A7-1</f>
        <v>41181</v>
      </c>
      <c r="B8" s="17">
        <f t="shared" ref="B8:B71" si="38">YEAR(A8)</f>
        <v>2012</v>
      </c>
      <c r="C8" s="4">
        <f>MONTH(A8)</f>
        <v>9</v>
      </c>
      <c r="D8" s="4">
        <f>WEEKDAY(A8)</f>
        <v>7</v>
      </c>
      <c r="E8" s="5">
        <f t="shared" si="5"/>
        <v>0.78</v>
      </c>
      <c r="F8" s="5">
        <f t="shared" si="6"/>
        <v>0.96666666666666667</v>
      </c>
      <c r="G8" s="10">
        <f t="shared" si="7"/>
        <v>2.1643835616438745</v>
      </c>
      <c r="H8" s="13">
        <f t="shared" ca="1" si="8"/>
        <v>187</v>
      </c>
      <c r="I8" s="9">
        <f t="shared" ca="1" si="9"/>
        <v>325</v>
      </c>
      <c r="J8" s="14">
        <f t="shared" ref="J8:J71" ca="1" si="39">I8/H8</f>
        <v>1.7379679144385027</v>
      </c>
      <c r="K8" s="5">
        <f t="shared" ref="K8:K71" ca="1" si="40">I8/I$1</f>
        <v>0.72222222222222221</v>
      </c>
      <c r="L8" s="21">
        <f t="shared" ca="1" si="10"/>
        <v>100.37408841550079</v>
      </c>
      <c r="M8" s="9">
        <f t="shared" ca="1" si="11"/>
        <v>61</v>
      </c>
      <c r="N8" s="9">
        <f t="shared" ca="1" si="11"/>
        <v>70</v>
      </c>
      <c r="O8" s="9">
        <f t="shared" ca="1" si="11"/>
        <v>29</v>
      </c>
      <c r="P8" s="9">
        <f t="shared" ca="1" si="11"/>
        <v>89</v>
      </c>
      <c r="Q8" s="20">
        <f t="shared" ca="1" si="12"/>
        <v>37.588871274704644</v>
      </c>
      <c r="R8" s="20">
        <f t="shared" ca="1" si="13"/>
        <v>48.396815115729865</v>
      </c>
      <c r="S8" s="20">
        <f t="shared" ca="1" si="14"/>
        <v>18.922627180237058</v>
      </c>
      <c r="T8" s="6">
        <f t="shared" ca="1" si="15"/>
        <v>18769.954533698648</v>
      </c>
      <c r="U8" s="6">
        <f t="shared" ca="1" si="15"/>
        <v>2242.0745687671274</v>
      </c>
      <c r="V8" s="6">
        <f t="shared" ca="1" si="15"/>
        <v>3318.6232387331493</v>
      </c>
      <c r="W8" s="6">
        <f t="shared" ca="1" si="16"/>
        <v>2880.6031864109605</v>
      </c>
      <c r="X8" s="6">
        <f t="shared" ca="1" si="17"/>
        <v>1547.6254672832872</v>
      </c>
      <c r="Y8" s="6">
        <f t="shared" ref="Y8:Y71" ca="1" si="41">T8+U8-V8-W8-X8</f>
        <v>13265.177210038375</v>
      </c>
      <c r="Z8" s="6">
        <f t="shared" ca="1" si="18"/>
        <v>4924.1421369863083</v>
      </c>
      <c r="AA8" s="6">
        <f t="shared" ca="1" si="18"/>
        <v>1403.5076383561661</v>
      </c>
      <c r="AB8" s="6">
        <f t="shared" ca="1" si="18"/>
        <v>1684.1138190410982</v>
      </c>
      <c r="AC8" s="6">
        <f t="shared" ca="1" si="19"/>
        <v>1995.3143329916811</v>
      </c>
      <c r="AD8" s="6">
        <f t="shared" ca="1" si="20"/>
        <v>1117.6124883676023</v>
      </c>
      <c r="AE8" s="6">
        <f t="shared" ca="1" si="21"/>
        <v>604.52362391148245</v>
      </c>
      <c r="AF8" s="6">
        <f t="shared" ref="AF8:AF71" ca="1" si="42">Z8+AA8+AB8-AC8-AD8-AE8</f>
        <v>4294.3131491128079</v>
      </c>
      <c r="AG8" s="6">
        <f t="shared" ca="1" si="22"/>
        <v>555.74054383561622</v>
      </c>
      <c r="AH8" s="6">
        <f t="shared" ca="1" si="22"/>
        <v>2181.8316712328792</v>
      </c>
      <c r="AI8" s="6">
        <f t="shared" ca="1" si="22"/>
        <v>3601.2434383561658</v>
      </c>
      <c r="AJ8" s="6">
        <f t="shared" ca="1" si="22"/>
        <v>1642.5107506849338</v>
      </c>
      <c r="AK8" s="6">
        <f t="shared" ca="1" si="23"/>
        <v>2274.1636199278628</v>
      </c>
      <c r="AL8" s="6">
        <f t="shared" ca="1" si="24"/>
        <v>1436.6811705497439</v>
      </c>
      <c r="AM8" s="6">
        <f t="shared" ca="1" si="25"/>
        <v>686.59955177102484</v>
      </c>
      <c r="AN8" s="6">
        <f t="shared" ref="AN8:AN71" ca="1" si="43">AG8+AH8+AI8+AJ8-AK8-AL8-AM8</f>
        <v>3583.8820618609629</v>
      </c>
      <c r="AO8" s="6">
        <f t="shared" ref="AO8:AO71" ca="1" si="44">T8+U8+Z8+AA8+AB8+AG8+AH8+AI8+AJ8</f>
        <v>37005.119100958931</v>
      </c>
      <c r="AP8" s="6">
        <f t="shared" ref="AP8:AP71" ca="1" si="45">V8+W8+X8+AC8+AD8+AE8+AK8+AL8+AM8</f>
        <v>15861.746679946793</v>
      </c>
      <c r="AQ8" s="6">
        <f t="shared" ref="AQ8:AQ71" ca="1" si="46">Y8+AF8+AN8</f>
        <v>21143.372421012147</v>
      </c>
      <c r="AR8" s="6">
        <f t="shared" ca="1" si="26"/>
        <v>2894.480199265779</v>
      </c>
      <c r="AS8" s="6">
        <f t="shared" ca="1" si="26"/>
        <v>2478.0035428847605</v>
      </c>
      <c r="AT8" s="6">
        <f t="shared" ca="1" si="26"/>
        <v>2084.713484355666</v>
      </c>
      <c r="AU8" s="6">
        <f t="shared" ca="1" si="26"/>
        <v>2209.0150103053975</v>
      </c>
      <c r="AV8" s="6">
        <f t="shared" ref="AV8:AV71" ca="1" si="47">AR8+AS8+AT8+AU8</f>
        <v>9666.2122368116034</v>
      </c>
      <c r="AW8" s="6">
        <f t="shared" ref="AW8:AW71" ca="1" si="48">AO8-AP8-AV8</f>
        <v>11477.160184200533</v>
      </c>
      <c r="AX8" s="27">
        <f t="shared" ca="1" si="27"/>
        <v>4.1867921095890468</v>
      </c>
      <c r="AY8" s="27">
        <f t="shared" ca="1" si="27"/>
        <v>4.3876257534246603</v>
      </c>
      <c r="AZ8">
        <f t="shared" ref="AZ8:AZ71" ca="1" si="49">BB8+BE8</f>
        <v>436</v>
      </c>
      <c r="BA8" s="9">
        <f t="shared" ca="1" si="28"/>
        <v>13</v>
      </c>
      <c r="BB8" s="4">
        <f t="shared" ref="BB8:BB71" ca="1" si="50">H8</f>
        <v>187</v>
      </c>
      <c r="BC8" s="9">
        <f t="shared" ca="1" si="29"/>
        <v>9</v>
      </c>
      <c r="BD8" s="9">
        <f t="shared" ca="1" si="30"/>
        <v>6</v>
      </c>
      <c r="BE8" s="4">
        <f t="shared" ref="BE8:BE71" ca="1" si="51">M8+N8+O8+P8</f>
        <v>249</v>
      </c>
      <c r="BF8" s="9">
        <f t="shared" ca="1" si="31"/>
        <v>15</v>
      </c>
      <c r="BG8" s="9">
        <f t="shared" ca="1" si="32"/>
        <v>12</v>
      </c>
      <c r="BH8" s="24">
        <f t="shared" ref="BH8:BH71" ca="1" si="52">(BC8+BD8)*(V8+W8+X8)/BB8</f>
        <v>621.40523201289284</v>
      </c>
      <c r="BI8" s="24">
        <f t="shared" ref="BI8:BI71" ca="1" si="53">(BF8+BG8)*(AC8+AD8+AE8)/BE8</f>
        <v>403.09703623417943</v>
      </c>
      <c r="BJ8" s="9">
        <f t="shared" ca="1" si="33"/>
        <v>8</v>
      </c>
      <c r="BK8" s="30">
        <f t="shared" ca="1" si="34"/>
        <v>31.139493287671176</v>
      </c>
      <c r="BL8" s="15">
        <f t="shared" ca="1" si="35"/>
        <v>4.5396209753424674</v>
      </c>
      <c r="BM8" s="15">
        <f t="shared" ref="BM8:BM71" ca="1" si="54">W8+AD8+AL8+AR8*80%</f>
        <v>7750.4810047409301</v>
      </c>
      <c r="BN8" s="36">
        <f t="shared" ref="BN8:BN13" ca="1" si="55">IF(D8=1,INT(SUM(BM2:BM8)/22000*52),BN9)</f>
        <v>126</v>
      </c>
      <c r="BO8" s="9">
        <f t="shared" ca="1" si="37"/>
        <v>1</v>
      </c>
      <c r="BP8" s="20">
        <f t="shared" ref="BP8:BP71" ca="1" si="56">AQ8/BM8</f>
        <v>2.7280077724310083</v>
      </c>
      <c r="BQ8" s="20">
        <f t="shared" ref="BQ8:BQ71" ca="1" si="57">AQ8/BN8</f>
        <v>167.80454302390592</v>
      </c>
    </row>
    <row r="9" spans="1:69" x14ac:dyDescent="0.25">
      <c r="A9" s="3">
        <f t="shared" ref="A9:A72" si="58">A8-1</f>
        <v>41180</v>
      </c>
      <c r="B9" s="17">
        <f t="shared" si="38"/>
        <v>2012</v>
      </c>
      <c r="C9" s="4">
        <f t="shared" ref="C9:C72" si="59">MONTH(A9)</f>
        <v>9</v>
      </c>
      <c r="D9" s="4">
        <f t="shared" ref="D9:D72" si="60">WEEKDAY(A9)</f>
        <v>6</v>
      </c>
      <c r="E9" s="5">
        <f t="shared" si="5"/>
        <v>0.78</v>
      </c>
      <c r="F9" s="5">
        <f t="shared" si="6"/>
        <v>1</v>
      </c>
      <c r="G9" s="10">
        <f t="shared" si="7"/>
        <v>2.1616438356164771</v>
      </c>
      <c r="H9" s="13">
        <f t="shared" ca="1" si="8"/>
        <v>202</v>
      </c>
      <c r="I9" s="9">
        <f t="shared" ca="1" si="9"/>
        <v>353</v>
      </c>
      <c r="J9" s="14">
        <f t="shared" ca="1" si="39"/>
        <v>1.7475247524752475</v>
      </c>
      <c r="K9" s="5">
        <f t="shared" ca="1" si="40"/>
        <v>0.7844444444444445</v>
      </c>
      <c r="L9" s="21">
        <f t="shared" ca="1" si="10"/>
        <v>99.96594508612516</v>
      </c>
      <c r="M9" s="9">
        <f t="shared" ca="1" si="11"/>
        <v>65</v>
      </c>
      <c r="N9" s="9">
        <f t="shared" ca="1" si="11"/>
        <v>75</v>
      </c>
      <c r="O9" s="9">
        <f t="shared" ca="1" si="11"/>
        <v>33</v>
      </c>
      <c r="P9" s="9">
        <f t="shared" ca="1" si="11"/>
        <v>92</v>
      </c>
      <c r="Q9" s="20">
        <f t="shared" ca="1" si="12"/>
        <v>39.541160569863067</v>
      </c>
      <c r="R9" s="20">
        <f t="shared" ca="1" si="13"/>
        <v>48.547661406127084</v>
      </c>
      <c r="S9" s="20">
        <f t="shared" ca="1" si="14"/>
        <v>19.899810662537256</v>
      </c>
      <c r="T9" s="6">
        <f t="shared" ca="1" si="15"/>
        <v>20193.120907397282</v>
      </c>
      <c r="U9" s="6">
        <f t="shared" ca="1" si="15"/>
        <v>2195.5052991780863</v>
      </c>
      <c r="V9" s="6">
        <f t="shared" ca="1" si="15"/>
        <v>3282.1934991780809</v>
      </c>
      <c r="W9" s="6">
        <f t="shared" ca="1" si="16"/>
        <v>2889.142699068494</v>
      </c>
      <c r="X9" s="6">
        <f t="shared" ca="1" si="17"/>
        <v>1690.4334542202732</v>
      </c>
      <c r="Y9" s="6">
        <f t="shared" ca="1" si="41"/>
        <v>14526.856554108523</v>
      </c>
      <c r="Z9" s="6">
        <f t="shared" ca="1" si="18"/>
        <v>5535.7624797808294</v>
      </c>
      <c r="AA9" s="6">
        <f t="shared" ca="1" si="18"/>
        <v>1602.0728264021939</v>
      </c>
      <c r="AB9" s="6">
        <f t="shared" ca="1" si="18"/>
        <v>1830.7825809534274</v>
      </c>
      <c r="AC9" s="6">
        <f t="shared" ca="1" si="19"/>
        <v>1989.2779000231433</v>
      </c>
      <c r="AD9" s="6">
        <f t="shared" ca="1" si="20"/>
        <v>1080.3998386122885</v>
      </c>
      <c r="AE9" s="6">
        <f t="shared" ca="1" si="21"/>
        <v>637.34925773002408</v>
      </c>
      <c r="AF9" s="6">
        <f t="shared" ca="1" si="42"/>
        <v>5261.5908907709945</v>
      </c>
      <c r="AG9" s="6">
        <f t="shared" ca="1" si="22"/>
        <v>606.74495710684903</v>
      </c>
      <c r="AH9" s="6">
        <f t="shared" ca="1" si="22"/>
        <v>2487.5016300712359</v>
      </c>
      <c r="AI9" s="6">
        <f t="shared" ca="1" si="22"/>
        <v>3911.3995173150697</v>
      </c>
      <c r="AJ9" s="6">
        <f t="shared" ca="1" si="22"/>
        <v>1875.8848164821941</v>
      </c>
      <c r="AK9" s="6">
        <f t="shared" ca="1" si="23"/>
        <v>2405.3291849665229</v>
      </c>
      <c r="AL9" s="6">
        <f t="shared" ca="1" si="24"/>
        <v>1397.2263261152971</v>
      </c>
      <c r="AM9" s="6">
        <f t="shared" ca="1" si="25"/>
        <v>725.77826444031041</v>
      </c>
      <c r="AN9" s="6">
        <f t="shared" ca="1" si="43"/>
        <v>4353.1971454532177</v>
      </c>
      <c r="AO9" s="6">
        <f t="shared" ca="1" si="44"/>
        <v>40238.775014687169</v>
      </c>
      <c r="AP9" s="6">
        <f t="shared" ca="1" si="45"/>
        <v>16097.130424354433</v>
      </c>
      <c r="AQ9" s="6">
        <f t="shared" ca="1" si="46"/>
        <v>24141.644590332733</v>
      </c>
      <c r="AR9" s="6">
        <f t="shared" ca="1" si="26"/>
        <v>2921.3725506919345</v>
      </c>
      <c r="AS9" s="6">
        <f t="shared" ca="1" si="26"/>
        <v>2478.5903268558177</v>
      </c>
      <c r="AT9" s="6">
        <f t="shared" ca="1" si="26"/>
        <v>2139.7276763571208</v>
      </c>
      <c r="AU9" s="6">
        <f t="shared" ca="1" si="26"/>
        <v>2301.9907025666853</v>
      </c>
      <c r="AV9" s="6">
        <f t="shared" ca="1" si="47"/>
        <v>9841.6812564715583</v>
      </c>
      <c r="AW9" s="6">
        <f t="shared" ca="1" si="48"/>
        <v>14299.963333861178</v>
      </c>
      <c r="AX9" s="27">
        <f t="shared" ca="1" si="27"/>
        <v>4.3643329315068558</v>
      </c>
      <c r="AY9" s="27">
        <f t="shared" ca="1" si="27"/>
        <v>4.6003623630137014</v>
      </c>
      <c r="AZ9">
        <f t="shared" ca="1" si="49"/>
        <v>467</v>
      </c>
      <c r="BA9" s="9">
        <f t="shared" ca="1" si="28"/>
        <v>15</v>
      </c>
      <c r="BB9" s="4">
        <f t="shared" ca="1" si="50"/>
        <v>202</v>
      </c>
      <c r="BC9" s="9">
        <f t="shared" ca="1" si="29"/>
        <v>9</v>
      </c>
      <c r="BD9" s="9">
        <f t="shared" ca="1" si="30"/>
        <v>6</v>
      </c>
      <c r="BE9" s="4">
        <f t="shared" ca="1" si="51"/>
        <v>265</v>
      </c>
      <c r="BF9" s="9">
        <f t="shared" ca="1" si="31"/>
        <v>14</v>
      </c>
      <c r="BG9" s="9">
        <f t="shared" ca="1" si="32"/>
        <v>14</v>
      </c>
      <c r="BH9" s="24">
        <f t="shared" ca="1" si="52"/>
        <v>583.79477617328087</v>
      </c>
      <c r="BI9" s="24">
        <f t="shared" ca="1" si="53"/>
        <v>391.68587131408583</v>
      </c>
      <c r="BJ9" s="9">
        <f t="shared" ca="1" si="33"/>
        <v>8</v>
      </c>
      <c r="BK9" s="30">
        <f t="shared" ca="1" si="34"/>
        <v>32.667381082191717</v>
      </c>
      <c r="BL9" s="15">
        <f t="shared" ca="1" si="35"/>
        <v>4.5085947200000023</v>
      </c>
      <c r="BM9" s="15">
        <f t="shared" ca="1" si="54"/>
        <v>7703.8669043496284</v>
      </c>
      <c r="BN9" s="36">
        <f t="shared" ca="1" si="55"/>
        <v>126</v>
      </c>
      <c r="BO9" s="9">
        <f t="shared" ca="1" si="37"/>
        <v>0</v>
      </c>
      <c r="BP9" s="20">
        <f t="shared" ca="1" si="56"/>
        <v>3.133704786190203</v>
      </c>
      <c r="BQ9" s="20">
        <f t="shared" ca="1" si="57"/>
        <v>191.60035389152964</v>
      </c>
    </row>
    <row r="10" spans="1:69" x14ac:dyDescent="0.25">
      <c r="A10" s="3">
        <f t="shared" si="58"/>
        <v>41179</v>
      </c>
      <c r="B10" s="17">
        <f t="shared" si="38"/>
        <v>2012</v>
      </c>
      <c r="C10" s="4">
        <f t="shared" si="59"/>
        <v>9</v>
      </c>
      <c r="D10" s="4">
        <f t="shared" si="60"/>
        <v>5</v>
      </c>
      <c r="E10" s="5">
        <f t="shared" si="5"/>
        <v>0.78</v>
      </c>
      <c r="F10" s="5">
        <f t="shared" si="6"/>
        <v>0.88</v>
      </c>
      <c r="G10" s="10">
        <f t="shared" si="7"/>
        <v>2.1589041095890797</v>
      </c>
      <c r="H10" s="13">
        <f t="shared" ca="1" si="8"/>
        <v>168</v>
      </c>
      <c r="I10" s="9">
        <f t="shared" ca="1" si="9"/>
        <v>298</v>
      </c>
      <c r="J10" s="14">
        <f t="shared" ca="1" si="39"/>
        <v>1.7738095238095237</v>
      </c>
      <c r="K10" s="5">
        <f t="shared" ca="1" si="40"/>
        <v>0.66222222222222227</v>
      </c>
      <c r="L10" s="21">
        <f t="shared" ca="1" si="10"/>
        <v>102.42426950136996</v>
      </c>
      <c r="M10" s="9">
        <f t="shared" ca="1" si="11"/>
        <v>54</v>
      </c>
      <c r="N10" s="9">
        <f t="shared" ca="1" si="11"/>
        <v>67</v>
      </c>
      <c r="O10" s="9">
        <f t="shared" ca="1" si="11"/>
        <v>26</v>
      </c>
      <c r="P10" s="9">
        <f t="shared" ca="1" si="11"/>
        <v>80</v>
      </c>
      <c r="Q10" s="20">
        <f t="shared" ca="1" si="12"/>
        <v>38.655461249405697</v>
      </c>
      <c r="R10" s="20">
        <f t="shared" ca="1" si="13"/>
        <v>49.538046667903117</v>
      </c>
      <c r="S10" s="20">
        <f t="shared" ca="1" si="14"/>
        <v>17.924147495753445</v>
      </c>
      <c r="T10" s="6">
        <f t="shared" ca="1" si="15"/>
        <v>17207.277276230154</v>
      </c>
      <c r="U10" s="6">
        <f t="shared" ca="1" si="15"/>
        <v>1961.4650648547984</v>
      </c>
      <c r="V10" s="6">
        <f t="shared" ca="1" si="15"/>
        <v>2784.4443672744319</v>
      </c>
      <c r="W10" s="6">
        <f t="shared" ca="1" si="16"/>
        <v>2828.6892824547958</v>
      </c>
      <c r="X10" s="6">
        <f t="shared" ca="1" si="17"/>
        <v>1449.7321693492599</v>
      </c>
      <c r="Y10" s="6">
        <f t="shared" ca="1" si="41"/>
        <v>12105.876522006465</v>
      </c>
      <c r="Z10" s="6">
        <f t="shared" ca="1" si="18"/>
        <v>4677.3108111780894</v>
      </c>
      <c r="AA10" s="6">
        <f t="shared" ca="1" si="18"/>
        <v>1287.989213365481</v>
      </c>
      <c r="AB10" s="6">
        <f t="shared" ca="1" si="18"/>
        <v>1433.9317996602756</v>
      </c>
      <c r="AC10" s="6">
        <f t="shared" ca="1" si="19"/>
        <v>1783.5851704118313</v>
      </c>
      <c r="AD10" s="6">
        <f t="shared" ca="1" si="20"/>
        <v>1113.172732264097</v>
      </c>
      <c r="AE10" s="6">
        <f t="shared" ca="1" si="21"/>
        <v>576.3982711019238</v>
      </c>
      <c r="AF10" s="6">
        <f t="shared" ca="1" si="42"/>
        <v>3926.0756504259939</v>
      </c>
      <c r="AG10" s="6">
        <f t="shared" ca="1" si="22"/>
        <v>504.35167246027373</v>
      </c>
      <c r="AH10" s="6">
        <f t="shared" ca="1" si="22"/>
        <v>2046.9696483945227</v>
      </c>
      <c r="AI10" s="6">
        <f t="shared" ca="1" si="22"/>
        <v>3352.1176455890422</v>
      </c>
      <c r="AJ10" s="6">
        <f t="shared" ca="1" si="22"/>
        <v>1524.3993042410978</v>
      </c>
      <c r="AK10" s="6">
        <f t="shared" ca="1" si="23"/>
        <v>2192.6506297501114</v>
      </c>
      <c r="AL10" s="6">
        <f t="shared" ca="1" si="24"/>
        <v>1473.7154544005227</v>
      </c>
      <c r="AM10" s="6">
        <f t="shared" ca="1" si="25"/>
        <v>589.13953526293164</v>
      </c>
      <c r="AN10" s="6">
        <f t="shared" ca="1" si="43"/>
        <v>3172.3326512713702</v>
      </c>
      <c r="AO10" s="6">
        <f t="shared" ca="1" si="44"/>
        <v>33995.812435973734</v>
      </c>
      <c r="AP10" s="6">
        <f t="shared" ca="1" si="45"/>
        <v>14791.527612269905</v>
      </c>
      <c r="AQ10" s="6">
        <f t="shared" ca="1" si="46"/>
        <v>19204.284823703827</v>
      </c>
      <c r="AR10" s="6">
        <f t="shared" ca="1" si="26"/>
        <v>2837.8178743856561</v>
      </c>
      <c r="AS10" s="6">
        <f t="shared" ca="1" si="26"/>
        <v>2348.0119076293577</v>
      </c>
      <c r="AT10" s="6">
        <f t="shared" ca="1" si="26"/>
        <v>2015.0346286259073</v>
      </c>
      <c r="AU10" s="6">
        <f t="shared" ca="1" si="26"/>
        <v>2198.5992394283257</v>
      </c>
      <c r="AV10" s="6">
        <f t="shared" ca="1" si="47"/>
        <v>9399.4636500692468</v>
      </c>
      <c r="AW10" s="6">
        <f t="shared" ca="1" si="48"/>
        <v>9804.8211736345802</v>
      </c>
      <c r="AX10" s="27">
        <f t="shared" ca="1" si="27"/>
        <v>4.1393428931506895</v>
      </c>
      <c r="AY10" s="27">
        <f t="shared" ca="1" si="27"/>
        <v>4.5547426027397293</v>
      </c>
      <c r="AZ10">
        <f t="shared" ca="1" si="49"/>
        <v>395</v>
      </c>
      <c r="BA10" s="9">
        <f t="shared" ca="1" si="28"/>
        <v>11</v>
      </c>
      <c r="BB10" s="4">
        <f t="shared" ca="1" si="50"/>
        <v>168</v>
      </c>
      <c r="BC10" s="9">
        <f t="shared" ca="1" si="29"/>
        <v>7</v>
      </c>
      <c r="BD10" s="9">
        <f t="shared" ca="1" si="30"/>
        <v>5</v>
      </c>
      <c r="BE10" s="4">
        <f t="shared" ca="1" si="51"/>
        <v>227</v>
      </c>
      <c r="BF10" s="9">
        <f t="shared" ca="1" si="31"/>
        <v>12</v>
      </c>
      <c r="BG10" s="9">
        <f t="shared" ca="1" si="32"/>
        <v>10</v>
      </c>
      <c r="BH10" s="24">
        <f t="shared" ca="1" si="52"/>
        <v>504.49041564846345</v>
      </c>
      <c r="BI10" s="24">
        <f t="shared" ca="1" si="53"/>
        <v>336.60544415468172</v>
      </c>
      <c r="BJ10" s="9">
        <f t="shared" ca="1" si="33"/>
        <v>7</v>
      </c>
      <c r="BK10" s="30">
        <f t="shared" ca="1" si="34"/>
        <v>32.989132438356101</v>
      </c>
      <c r="BL10" s="15">
        <f t="shared" ca="1" si="35"/>
        <v>4.4158108515068504</v>
      </c>
      <c r="BM10" s="15">
        <f t="shared" ca="1" si="54"/>
        <v>7685.8317686279406</v>
      </c>
      <c r="BN10" s="36">
        <f t="shared" ca="1" si="55"/>
        <v>126</v>
      </c>
      <c r="BO10" s="9">
        <f t="shared" ca="1" si="37"/>
        <v>0</v>
      </c>
      <c r="BP10" s="20">
        <f t="shared" ca="1" si="56"/>
        <v>2.4986605746552968</v>
      </c>
      <c r="BQ10" s="20">
        <f t="shared" ca="1" si="57"/>
        <v>152.41495891828433</v>
      </c>
    </row>
    <row r="11" spans="1:69" x14ac:dyDescent="0.25">
      <c r="A11" s="3">
        <f t="shared" si="58"/>
        <v>41178</v>
      </c>
      <c r="B11" s="17">
        <f t="shared" si="38"/>
        <v>2012</v>
      </c>
      <c r="C11" s="4">
        <f t="shared" si="59"/>
        <v>9</v>
      </c>
      <c r="D11" s="4">
        <f t="shared" si="60"/>
        <v>4</v>
      </c>
      <c r="E11" s="5">
        <f t="shared" si="5"/>
        <v>0.78</v>
      </c>
      <c r="F11" s="5">
        <f t="shared" si="6"/>
        <v>0.84</v>
      </c>
      <c r="G11" s="10">
        <f t="shared" si="7"/>
        <v>2.1561643835616824</v>
      </c>
      <c r="H11" s="13">
        <f t="shared" ca="1" si="8"/>
        <v>168</v>
      </c>
      <c r="I11" s="9">
        <f t="shared" ca="1" si="9"/>
        <v>279</v>
      </c>
      <c r="J11" s="14">
        <f t="shared" ca="1" si="39"/>
        <v>1.6607142857142858</v>
      </c>
      <c r="K11" s="5">
        <f t="shared" ca="1" si="40"/>
        <v>0.62</v>
      </c>
      <c r="L11" s="21">
        <f t="shared" ca="1" si="10"/>
        <v>101.84690880000009</v>
      </c>
      <c r="M11" s="9">
        <f t="shared" ca="1" si="11"/>
        <v>51</v>
      </c>
      <c r="N11" s="9">
        <f t="shared" ca="1" si="11"/>
        <v>62</v>
      </c>
      <c r="O11" s="9">
        <f t="shared" ca="1" si="11"/>
        <v>25</v>
      </c>
      <c r="P11" s="9">
        <f t="shared" ca="1" si="11"/>
        <v>76</v>
      </c>
      <c r="Q11" s="20">
        <f t="shared" ca="1" si="12"/>
        <v>37.322317243787175</v>
      </c>
      <c r="R11" s="20">
        <f t="shared" ca="1" si="13"/>
        <v>48.129523622926087</v>
      </c>
      <c r="S11" s="20">
        <f t="shared" ca="1" si="14"/>
        <v>18.102060346762823</v>
      </c>
      <c r="T11" s="6">
        <f t="shared" ca="1" si="15"/>
        <v>17110.280678400017</v>
      </c>
      <c r="U11" s="6">
        <f t="shared" ca="1" si="15"/>
        <v>1977.7577834958936</v>
      </c>
      <c r="V11" s="6">
        <f t="shared" ca="1" si="15"/>
        <v>2622.1244480624209</v>
      </c>
      <c r="W11" s="6">
        <f t="shared" ca="1" si="16"/>
        <v>2860.2266074520562</v>
      </c>
      <c r="X11" s="6">
        <f t="shared" ca="1" si="17"/>
        <v>1331.0149479914955</v>
      </c>
      <c r="Y11" s="6">
        <f t="shared" ca="1" si="41"/>
        <v>12274.672458389939</v>
      </c>
      <c r="Z11" s="6">
        <f t="shared" ca="1" si="18"/>
        <v>4217.4218485479505</v>
      </c>
      <c r="AA11" s="6">
        <f t="shared" ca="1" si="18"/>
        <v>1203.2380905731522</v>
      </c>
      <c r="AB11" s="6">
        <f t="shared" ca="1" si="18"/>
        <v>1375.7565863539746</v>
      </c>
      <c r="AC11" s="6">
        <f t="shared" ca="1" si="19"/>
        <v>1709.5626551958735</v>
      </c>
      <c r="AD11" s="6">
        <f t="shared" ca="1" si="20"/>
        <v>1087.9904351533864</v>
      </c>
      <c r="AE11" s="6">
        <f t="shared" ca="1" si="21"/>
        <v>544.39108535481012</v>
      </c>
      <c r="AF11" s="6">
        <f t="shared" ca="1" si="42"/>
        <v>3454.4723497710083</v>
      </c>
      <c r="AG11" s="6">
        <f t="shared" ca="1" si="22"/>
        <v>486.45802504109571</v>
      </c>
      <c r="AH11" s="6">
        <f t="shared" ca="1" si="22"/>
        <v>1982.8487744876734</v>
      </c>
      <c r="AI11" s="6">
        <f t="shared" ca="1" si="22"/>
        <v>2984.6843960547953</v>
      </c>
      <c r="AJ11" s="6">
        <f t="shared" ca="1" si="22"/>
        <v>1445.9732052164402</v>
      </c>
      <c r="AK11" s="6">
        <f t="shared" ca="1" si="23"/>
        <v>1925.7771404441646</v>
      </c>
      <c r="AL11" s="6">
        <f t="shared" ca="1" si="24"/>
        <v>1382.1144161223958</v>
      </c>
      <c r="AM11" s="6">
        <f t="shared" ca="1" si="25"/>
        <v>618.5511736780112</v>
      </c>
      <c r="AN11" s="6">
        <f t="shared" ca="1" si="43"/>
        <v>2973.5216705554335</v>
      </c>
      <c r="AO11" s="6">
        <f t="shared" ca="1" si="44"/>
        <v>32784.419388170994</v>
      </c>
      <c r="AP11" s="6">
        <f t="shared" ca="1" si="45"/>
        <v>14081.752909454613</v>
      </c>
      <c r="AQ11" s="6">
        <f t="shared" ca="1" si="46"/>
        <v>18702.666478716383</v>
      </c>
      <c r="AR11" s="6">
        <f t="shared" ca="1" si="26"/>
        <v>2849.4523235895385</v>
      </c>
      <c r="AS11" s="6">
        <f t="shared" ca="1" si="26"/>
        <v>2257.50793619255</v>
      </c>
      <c r="AT11" s="6">
        <f t="shared" ca="1" si="26"/>
        <v>1964.2462257261579</v>
      </c>
      <c r="AU11" s="6">
        <f t="shared" ca="1" si="26"/>
        <v>2151.8558641021514</v>
      </c>
      <c r="AV11" s="6">
        <f t="shared" ca="1" si="47"/>
        <v>9223.0623496103981</v>
      </c>
      <c r="AW11" s="6">
        <f t="shared" ca="1" si="48"/>
        <v>9479.6041291059846</v>
      </c>
      <c r="AX11" s="27">
        <f t="shared" ca="1" si="27"/>
        <v>4.3465070465753479</v>
      </c>
      <c r="AY11" s="27">
        <f t="shared" ca="1" si="27"/>
        <v>4.6768048767123327</v>
      </c>
      <c r="AZ11">
        <f t="shared" ca="1" si="49"/>
        <v>382</v>
      </c>
      <c r="BA11" s="9">
        <f t="shared" ca="1" si="28"/>
        <v>11</v>
      </c>
      <c r="BB11" s="4">
        <f t="shared" ca="1" si="50"/>
        <v>168</v>
      </c>
      <c r="BC11" s="9">
        <f t="shared" ca="1" si="29"/>
        <v>7</v>
      </c>
      <c r="BD11" s="9">
        <f t="shared" ca="1" si="30"/>
        <v>5</v>
      </c>
      <c r="BE11" s="4">
        <f t="shared" ca="1" si="51"/>
        <v>214</v>
      </c>
      <c r="BF11" s="9">
        <f t="shared" ca="1" si="31"/>
        <v>11</v>
      </c>
      <c r="BG11" s="9">
        <f t="shared" ca="1" si="32"/>
        <v>9</v>
      </c>
      <c r="BH11" s="24">
        <f t="shared" ca="1" si="52"/>
        <v>486.66900025042656</v>
      </c>
      <c r="BI11" s="24">
        <f t="shared" ca="1" si="53"/>
        <v>312.33123137421217</v>
      </c>
      <c r="BJ11" s="9">
        <f t="shared" ca="1" si="33"/>
        <v>7</v>
      </c>
      <c r="BK11" s="30">
        <f t="shared" ca="1" si="34"/>
        <v>31.532687794520488</v>
      </c>
      <c r="BL11" s="15">
        <f t="shared" ca="1" si="35"/>
        <v>4.3186216624657545</v>
      </c>
      <c r="BM11" s="15">
        <f t="shared" ca="1" si="54"/>
        <v>7609.8933175994698</v>
      </c>
      <c r="BN11" s="36">
        <f t="shared" ca="1" si="55"/>
        <v>126</v>
      </c>
      <c r="BO11" s="9">
        <f t="shared" ca="1" si="37"/>
        <v>0</v>
      </c>
      <c r="BP11" s="20">
        <f t="shared" ca="1" si="56"/>
        <v>2.4576778803800776</v>
      </c>
      <c r="BQ11" s="20">
        <f t="shared" ca="1" si="57"/>
        <v>148.43386094219352</v>
      </c>
    </row>
    <row r="12" spans="1:69" x14ac:dyDescent="0.25">
      <c r="A12" s="3">
        <f t="shared" si="58"/>
        <v>41177</v>
      </c>
      <c r="B12" s="17">
        <f t="shared" si="38"/>
        <v>2012</v>
      </c>
      <c r="C12" s="4">
        <f t="shared" si="59"/>
        <v>9</v>
      </c>
      <c r="D12" s="4">
        <f t="shared" si="60"/>
        <v>3</v>
      </c>
      <c r="E12" s="5">
        <f t="shared" si="5"/>
        <v>0.78</v>
      </c>
      <c r="F12" s="5">
        <f t="shared" si="6"/>
        <v>0.73333333333333339</v>
      </c>
      <c r="G12" s="10">
        <f t="shared" si="7"/>
        <v>2.153424657534285</v>
      </c>
      <c r="H12" s="13">
        <f t="shared" ca="1" si="8"/>
        <v>137</v>
      </c>
      <c r="I12" s="9">
        <f t="shared" ca="1" si="9"/>
        <v>237</v>
      </c>
      <c r="J12" s="14">
        <f t="shared" ca="1" si="39"/>
        <v>1.7299270072992701</v>
      </c>
      <c r="K12" s="5">
        <f t="shared" ca="1" si="40"/>
        <v>0.52666666666666662</v>
      </c>
      <c r="L12" s="21">
        <f t="shared" ca="1" si="10"/>
        <v>106.57117915728439</v>
      </c>
      <c r="M12" s="9">
        <f t="shared" ca="1" si="11"/>
        <v>43</v>
      </c>
      <c r="N12" s="9">
        <f t="shared" ca="1" si="11"/>
        <v>51</v>
      </c>
      <c r="O12" s="9">
        <f t="shared" ca="1" si="11"/>
        <v>20</v>
      </c>
      <c r="P12" s="9">
        <f t="shared" ca="1" si="11"/>
        <v>65</v>
      </c>
      <c r="Q12" s="20">
        <f t="shared" ca="1" si="12"/>
        <v>36.91980667327315</v>
      </c>
      <c r="R12" s="20">
        <f t="shared" ca="1" si="13"/>
        <v>51.952674550685003</v>
      </c>
      <c r="S12" s="20">
        <f t="shared" ca="1" si="14"/>
        <v>17.922937603675475</v>
      </c>
      <c r="T12" s="6">
        <f t="shared" ca="1" si="15"/>
        <v>14600.251544547962</v>
      </c>
      <c r="U12" s="6">
        <f t="shared" ca="1" si="15"/>
        <v>1729.6950904109622</v>
      </c>
      <c r="V12" s="6">
        <f t="shared" ca="1" si="15"/>
        <v>2334.9700498586294</v>
      </c>
      <c r="W12" s="6">
        <f t="shared" ca="1" si="16"/>
        <v>2857.2678909369874</v>
      </c>
      <c r="X12" s="6">
        <f t="shared" ca="1" si="17"/>
        <v>1189.9505020142462</v>
      </c>
      <c r="Y12" s="6">
        <f t="shared" ca="1" si="41"/>
        <v>9947.7581921490601</v>
      </c>
      <c r="Z12" s="6">
        <f t="shared" ca="1" si="18"/>
        <v>3470.4618272876764</v>
      </c>
      <c r="AA12" s="6">
        <f t="shared" ca="1" si="18"/>
        <v>1039.0534910137001</v>
      </c>
      <c r="AB12" s="6">
        <f t="shared" ca="1" si="18"/>
        <v>1164.990944238906</v>
      </c>
      <c r="AC12" s="6">
        <f t="shared" ca="1" si="19"/>
        <v>1593.2482984616222</v>
      </c>
      <c r="AD12" s="6">
        <f t="shared" ca="1" si="20"/>
        <v>1104.3597890663664</v>
      </c>
      <c r="AE12" s="6">
        <f t="shared" ca="1" si="21"/>
        <v>440.1699156909819</v>
      </c>
      <c r="AF12" s="6">
        <f t="shared" ca="1" si="42"/>
        <v>2536.7282593213122</v>
      </c>
      <c r="AG12" s="6">
        <f t="shared" ca="1" si="22"/>
        <v>412.82194201643819</v>
      </c>
      <c r="AH12" s="6">
        <f t="shared" ca="1" si="22"/>
        <v>1603.4859095671252</v>
      </c>
      <c r="AI12" s="6">
        <f t="shared" ca="1" si="22"/>
        <v>2583.2455873972608</v>
      </c>
      <c r="AJ12" s="6">
        <f t="shared" ca="1" si="22"/>
        <v>1218.2911835178102</v>
      </c>
      <c r="AK12" s="6">
        <f t="shared" ca="1" si="23"/>
        <v>1843.0163504983177</v>
      </c>
      <c r="AL12" s="6">
        <f t="shared" ca="1" si="24"/>
        <v>1441.1912559861598</v>
      </c>
      <c r="AM12" s="6">
        <f t="shared" ca="1" si="25"/>
        <v>520.9150953041933</v>
      </c>
      <c r="AN12" s="6">
        <f t="shared" ca="1" si="43"/>
        <v>2012.721920709964</v>
      </c>
      <c r="AO12" s="6">
        <f t="shared" ca="1" si="44"/>
        <v>27822.297519997839</v>
      </c>
      <c r="AP12" s="6">
        <f t="shared" ca="1" si="45"/>
        <v>13325.089147817504</v>
      </c>
      <c r="AQ12" s="6">
        <f t="shared" ca="1" si="46"/>
        <v>14497.208372180337</v>
      </c>
      <c r="AR12" s="6">
        <f t="shared" ca="1" si="26"/>
        <v>2793.5022742231563</v>
      </c>
      <c r="AS12" s="6">
        <f t="shared" ca="1" si="26"/>
        <v>2042.437285019013</v>
      </c>
      <c r="AT12" s="6">
        <f t="shared" ca="1" si="26"/>
        <v>1874.8836819204103</v>
      </c>
      <c r="AU12" s="6">
        <f t="shared" ca="1" si="26"/>
        <v>2041.8838661361792</v>
      </c>
      <c r="AV12" s="6">
        <f t="shared" ca="1" si="47"/>
        <v>8752.7071072987583</v>
      </c>
      <c r="AW12" s="6">
        <f t="shared" ca="1" si="48"/>
        <v>5744.5012648815773</v>
      </c>
      <c r="AX12" s="27">
        <f t="shared" ca="1" si="27"/>
        <v>4.0241375342465808</v>
      </c>
      <c r="AY12" s="27">
        <f t="shared" ca="1" si="27"/>
        <v>4.4046113424657571</v>
      </c>
      <c r="AZ12">
        <f t="shared" ca="1" si="49"/>
        <v>316</v>
      </c>
      <c r="BA12" s="9">
        <f t="shared" ca="1" si="28"/>
        <v>9</v>
      </c>
      <c r="BB12" s="4">
        <f t="shared" ca="1" si="50"/>
        <v>137</v>
      </c>
      <c r="BC12" s="9">
        <f t="shared" ca="1" si="29"/>
        <v>6</v>
      </c>
      <c r="BD12" s="9">
        <f t="shared" ca="1" si="30"/>
        <v>4</v>
      </c>
      <c r="BE12" s="4">
        <f t="shared" ca="1" si="51"/>
        <v>179</v>
      </c>
      <c r="BF12" s="9">
        <f t="shared" ca="1" si="31"/>
        <v>10</v>
      </c>
      <c r="BG12" s="9">
        <f t="shared" ca="1" si="32"/>
        <v>9</v>
      </c>
      <c r="BH12" s="24">
        <f t="shared" ca="1" si="52"/>
        <v>465.85317100801922</v>
      </c>
      <c r="BI12" s="24">
        <f t="shared" ca="1" si="53"/>
        <v>333.06023497854989</v>
      </c>
      <c r="BJ12" s="9">
        <f t="shared" ca="1" si="33"/>
        <v>6</v>
      </c>
      <c r="BK12" s="30">
        <f t="shared" ca="1" si="34"/>
        <v>33.283532493150631</v>
      </c>
      <c r="BL12" s="15">
        <f t="shared" ca="1" si="35"/>
        <v>4.3096610279452072</v>
      </c>
      <c r="BM12" s="15">
        <f t="shared" ca="1" si="54"/>
        <v>7637.6207553680379</v>
      </c>
      <c r="BN12" s="36">
        <f t="shared" ca="1" si="55"/>
        <v>126</v>
      </c>
      <c r="BO12" s="9">
        <f t="shared" ca="1" si="37"/>
        <v>0</v>
      </c>
      <c r="BP12" s="20">
        <f t="shared" ca="1" si="56"/>
        <v>1.8981314779201488</v>
      </c>
      <c r="BQ12" s="20">
        <f t="shared" ca="1" si="57"/>
        <v>115.05720930301855</v>
      </c>
    </row>
    <row r="13" spans="1:69" x14ac:dyDescent="0.25">
      <c r="A13" s="3">
        <f t="shared" si="58"/>
        <v>41176</v>
      </c>
      <c r="B13" s="17">
        <f t="shared" si="38"/>
        <v>2012</v>
      </c>
      <c r="C13" s="4">
        <f t="shared" si="59"/>
        <v>9</v>
      </c>
      <c r="D13" s="4">
        <f t="shared" si="60"/>
        <v>2</v>
      </c>
      <c r="E13" s="5">
        <f t="shared" si="5"/>
        <v>0.78</v>
      </c>
      <c r="F13" s="5">
        <f t="shared" si="6"/>
        <v>0.73333333333333339</v>
      </c>
      <c r="G13" s="10">
        <f t="shared" si="7"/>
        <v>2.1506849315068877</v>
      </c>
      <c r="H13" s="13">
        <f t="shared" ca="1" si="8"/>
        <v>150</v>
      </c>
      <c r="I13" s="9">
        <f t="shared" ca="1" si="9"/>
        <v>224</v>
      </c>
      <c r="J13" s="14">
        <f t="shared" ca="1" si="39"/>
        <v>1.4933333333333334</v>
      </c>
      <c r="K13" s="5">
        <f t="shared" ca="1" si="40"/>
        <v>0.49777777777777776</v>
      </c>
      <c r="L13" s="21">
        <f t="shared" ca="1" si="10"/>
        <v>94.404748010959025</v>
      </c>
      <c r="M13" s="9">
        <f t="shared" ca="1" si="11"/>
        <v>39</v>
      </c>
      <c r="N13" s="9">
        <f t="shared" ca="1" si="11"/>
        <v>48</v>
      </c>
      <c r="O13" s="9">
        <f t="shared" ca="1" si="11"/>
        <v>19</v>
      </c>
      <c r="P13" s="9">
        <f t="shared" ca="1" si="11"/>
        <v>58</v>
      </c>
      <c r="Q13" s="20">
        <f t="shared" ca="1" si="12"/>
        <v>40.830236095103189</v>
      </c>
      <c r="R13" s="20">
        <f t="shared" ca="1" si="13"/>
        <v>52.212173242970508</v>
      </c>
      <c r="S13" s="20">
        <f t="shared" ca="1" si="14"/>
        <v>18.635834673216841</v>
      </c>
      <c r="T13" s="6">
        <f t="shared" ca="1" si="15"/>
        <v>14160.712201643853</v>
      </c>
      <c r="U13" s="6">
        <f t="shared" ca="1" si="15"/>
        <v>1635.5950569863044</v>
      </c>
      <c r="V13" s="6">
        <f t="shared" ca="1" si="15"/>
        <v>2323.0125180493142</v>
      </c>
      <c r="W13" s="6">
        <f t="shared" ca="1" si="16"/>
        <v>2730.7088383561654</v>
      </c>
      <c r="X13" s="6">
        <f t="shared" ca="1" si="17"/>
        <v>1249.4758923221914</v>
      </c>
      <c r="Y13" s="6">
        <f t="shared" ca="1" si="41"/>
        <v>9493.1100099024861</v>
      </c>
      <c r="Z13" s="6">
        <f t="shared" ca="1" si="18"/>
        <v>3552.2305402739771</v>
      </c>
      <c r="AA13" s="6">
        <f t="shared" ca="1" si="18"/>
        <v>992.0312916164396</v>
      </c>
      <c r="AB13" s="6">
        <f t="shared" ca="1" si="18"/>
        <v>1080.8784110465767</v>
      </c>
      <c r="AC13" s="6">
        <f t="shared" ca="1" si="19"/>
        <v>1529.2037096237129</v>
      </c>
      <c r="AD13" s="6">
        <f t="shared" ca="1" si="20"/>
        <v>1095.5801303732756</v>
      </c>
      <c r="AE13" s="6">
        <f t="shared" ca="1" si="21"/>
        <v>438.79406689215136</v>
      </c>
      <c r="AF13" s="6">
        <f t="shared" ca="1" si="42"/>
        <v>2561.5623360478539</v>
      </c>
      <c r="AG13" s="6">
        <f t="shared" ca="1" si="22"/>
        <v>404.78617775342451</v>
      </c>
      <c r="AH13" s="6">
        <f t="shared" ca="1" si="22"/>
        <v>1518.4661742465771</v>
      </c>
      <c r="AI13" s="6">
        <f t="shared" ca="1" si="22"/>
        <v>2476.7209906849325</v>
      </c>
      <c r="AJ13" s="6">
        <f t="shared" ca="1" si="22"/>
        <v>1150.1812076712345</v>
      </c>
      <c r="AK13" s="6">
        <f t="shared" ca="1" si="23"/>
        <v>1823.6617633625074</v>
      </c>
      <c r="AL13" s="6">
        <f t="shared" ca="1" si="24"/>
        <v>1455.350144582143</v>
      </c>
      <c r="AM13" s="6">
        <f t="shared" ca="1" si="25"/>
        <v>517.82903161363186</v>
      </c>
      <c r="AN13" s="6">
        <f t="shared" ca="1" si="43"/>
        <v>1753.3136107978862</v>
      </c>
      <c r="AO13" s="6">
        <f t="shared" ca="1" si="44"/>
        <v>26971.602051923313</v>
      </c>
      <c r="AP13" s="6">
        <f t="shared" ca="1" si="45"/>
        <v>13163.616095175092</v>
      </c>
      <c r="AQ13" s="6">
        <f t="shared" ca="1" si="46"/>
        <v>13807.985956748227</v>
      </c>
      <c r="AR13" s="6">
        <f t="shared" ca="1" si="26"/>
        <v>2795.9976170608015</v>
      </c>
      <c r="AS13" s="6">
        <f t="shared" ca="1" si="26"/>
        <v>2050.1636619027154</v>
      </c>
      <c r="AT13" s="6">
        <f t="shared" ca="1" si="26"/>
        <v>1914.7989223185648</v>
      </c>
      <c r="AU13" s="6">
        <f t="shared" ca="1" si="26"/>
        <v>2043.2912579192543</v>
      </c>
      <c r="AV13" s="6">
        <f t="shared" ca="1" si="47"/>
        <v>8804.2514592013358</v>
      </c>
      <c r="AW13" s="6">
        <f t="shared" ca="1" si="48"/>
        <v>5003.7344975468859</v>
      </c>
      <c r="AX13" s="27">
        <f t="shared" ca="1" si="27"/>
        <v>4.1380901917808277</v>
      </c>
      <c r="AY13" s="27">
        <f t="shared" ca="1" si="27"/>
        <v>4.5901042123287707</v>
      </c>
      <c r="AZ13">
        <f t="shared" ca="1" si="49"/>
        <v>314</v>
      </c>
      <c r="BA13" s="9">
        <f t="shared" ca="1" si="28"/>
        <v>10</v>
      </c>
      <c r="BB13" s="4">
        <f t="shared" ca="1" si="50"/>
        <v>150</v>
      </c>
      <c r="BC13" s="9">
        <f t="shared" ca="1" si="29"/>
        <v>6</v>
      </c>
      <c r="BD13" s="9">
        <f t="shared" ca="1" si="30"/>
        <v>4</v>
      </c>
      <c r="BE13" s="4">
        <f t="shared" ca="1" si="51"/>
        <v>164</v>
      </c>
      <c r="BF13" s="9">
        <f t="shared" ca="1" si="31"/>
        <v>8</v>
      </c>
      <c r="BG13" s="9">
        <f t="shared" ca="1" si="32"/>
        <v>7</v>
      </c>
      <c r="BH13" s="24">
        <f t="shared" ca="1" si="52"/>
        <v>420.21314991517812</v>
      </c>
      <c r="BI13" s="24">
        <f t="shared" ca="1" si="53"/>
        <v>280.20529636181158</v>
      </c>
      <c r="BJ13" s="9">
        <f t="shared" ca="1" si="33"/>
        <v>6</v>
      </c>
      <c r="BK13" s="30">
        <f t="shared" ca="1" si="34"/>
        <v>32.525536438356106</v>
      </c>
      <c r="BL13" s="15">
        <f t="shared" ca="1" si="35"/>
        <v>4.362454613698632</v>
      </c>
      <c r="BM13" s="15">
        <f t="shared" ca="1" si="54"/>
        <v>7518.437206960225</v>
      </c>
      <c r="BN13" s="36">
        <f t="shared" ca="1" si="55"/>
        <v>126</v>
      </c>
      <c r="BO13" s="9">
        <f t="shared" ca="1" si="37"/>
        <v>0</v>
      </c>
      <c r="BP13" s="20">
        <f t="shared" ca="1" si="56"/>
        <v>1.8365500138732855</v>
      </c>
      <c r="BQ13" s="20">
        <f t="shared" ca="1" si="57"/>
        <v>109.58719013292244</v>
      </c>
    </row>
    <row r="14" spans="1:69" x14ac:dyDescent="0.25">
      <c r="A14" s="3">
        <f t="shared" si="58"/>
        <v>41175</v>
      </c>
      <c r="B14" s="17">
        <f t="shared" si="38"/>
        <v>2012</v>
      </c>
      <c r="C14" s="4">
        <f t="shared" si="59"/>
        <v>9</v>
      </c>
      <c r="D14" s="4">
        <f t="shared" si="60"/>
        <v>1</v>
      </c>
      <c r="E14" s="5">
        <f t="shared" si="5"/>
        <v>0.78</v>
      </c>
      <c r="F14" s="5">
        <f t="shared" si="6"/>
        <v>0.76</v>
      </c>
      <c r="G14" s="10">
        <f t="shared" si="7"/>
        <v>2.1479452054794903</v>
      </c>
      <c r="H14" s="13">
        <f t="shared" ca="1" si="8"/>
        <v>149</v>
      </c>
      <c r="I14" s="9">
        <f t="shared" ca="1" si="9"/>
        <v>254</v>
      </c>
      <c r="J14" s="14">
        <f t="shared" ca="1" si="39"/>
        <v>1.7046979865771812</v>
      </c>
      <c r="K14" s="5">
        <f t="shared" ca="1" si="40"/>
        <v>0.56444444444444442</v>
      </c>
      <c r="L14" s="21">
        <f t="shared" ca="1" si="10"/>
        <v>102.34889411065562</v>
      </c>
      <c r="M14" s="9">
        <f t="shared" ca="1" si="11"/>
        <v>47</v>
      </c>
      <c r="N14" s="9">
        <f t="shared" ca="1" si="11"/>
        <v>57</v>
      </c>
      <c r="O14" s="9">
        <f t="shared" ca="1" si="11"/>
        <v>21</v>
      </c>
      <c r="P14" s="9">
        <f t="shared" ca="1" si="11"/>
        <v>67</v>
      </c>
      <c r="Q14" s="20">
        <f t="shared" ca="1" si="12"/>
        <v>37.649856328767171</v>
      </c>
      <c r="R14" s="20">
        <f t="shared" ca="1" si="13"/>
        <v>51.712107220039215</v>
      </c>
      <c r="S14" s="20">
        <f t="shared" ca="1" si="14"/>
        <v>18.782566672762243</v>
      </c>
      <c r="T14" s="6">
        <f t="shared" ca="1" si="15"/>
        <v>15249.985222487687</v>
      </c>
      <c r="U14" s="6">
        <f t="shared" ca="1" si="15"/>
        <v>1641.9504978410989</v>
      </c>
      <c r="V14" s="6">
        <f t="shared" ca="1" si="15"/>
        <v>2527.3215729523713</v>
      </c>
      <c r="W14" s="6">
        <f t="shared" ca="1" si="16"/>
        <v>2949.0787205260285</v>
      </c>
      <c r="X14" s="6">
        <f t="shared" ca="1" si="17"/>
        <v>1264.7375695745748</v>
      </c>
      <c r="Y14" s="6">
        <f t="shared" ca="1" si="41"/>
        <v>10150.797857275813</v>
      </c>
      <c r="Z14" s="6">
        <f t="shared" ca="1" si="18"/>
        <v>3915.5850581917862</v>
      </c>
      <c r="AA14" s="6">
        <f t="shared" ca="1" si="18"/>
        <v>1085.9542516208235</v>
      </c>
      <c r="AB14" s="6">
        <f t="shared" ca="1" si="18"/>
        <v>1258.4319670750704</v>
      </c>
      <c r="AC14" s="6">
        <f t="shared" ca="1" si="19"/>
        <v>1531.0867601939808</v>
      </c>
      <c r="AD14" s="6">
        <f t="shared" ca="1" si="20"/>
        <v>1080.2408197990189</v>
      </c>
      <c r="AE14" s="6">
        <f t="shared" ca="1" si="21"/>
        <v>472.47207554250218</v>
      </c>
      <c r="AF14" s="6">
        <f t="shared" ca="1" si="42"/>
        <v>3176.1716213521777</v>
      </c>
      <c r="AG14" s="6">
        <f t="shared" ca="1" si="22"/>
        <v>443.80055776438343</v>
      </c>
      <c r="AH14" s="6">
        <f t="shared" ca="1" si="22"/>
        <v>1744.1937997150701</v>
      </c>
      <c r="AI14" s="6">
        <f t="shared" ca="1" si="22"/>
        <v>2774.1012085479465</v>
      </c>
      <c r="AJ14" s="6">
        <f t="shared" ca="1" si="22"/>
        <v>1375.5850804602758</v>
      </c>
      <c r="AK14" s="6">
        <f t="shared" ca="1" si="23"/>
        <v>1846.2256397461406</v>
      </c>
      <c r="AL14" s="6">
        <f t="shared" ca="1" si="24"/>
        <v>1381.1876246721822</v>
      </c>
      <c r="AM14" s="6">
        <f t="shared" ca="1" si="25"/>
        <v>509.38278314833678</v>
      </c>
      <c r="AN14" s="6">
        <f t="shared" ca="1" si="43"/>
        <v>2600.8845989210158</v>
      </c>
      <c r="AO14" s="6">
        <f t="shared" ca="1" si="44"/>
        <v>29489.587643704141</v>
      </c>
      <c r="AP14" s="6">
        <f t="shared" ca="1" si="45"/>
        <v>13561.733566155137</v>
      </c>
      <c r="AQ14" s="6">
        <f t="shared" ca="1" si="46"/>
        <v>15927.854077549007</v>
      </c>
      <c r="AR14" s="6">
        <f t="shared" ca="1" si="26"/>
        <v>2792.7341738601986</v>
      </c>
      <c r="AS14" s="6">
        <f t="shared" ca="1" si="26"/>
        <v>2093.2168725393249</v>
      </c>
      <c r="AT14" s="6">
        <f t="shared" ca="1" si="26"/>
        <v>1905.5331875285096</v>
      </c>
      <c r="AU14" s="6">
        <f t="shared" ca="1" si="26"/>
        <v>2032.5168706510062</v>
      </c>
      <c r="AV14" s="6">
        <f t="shared" ca="1" si="47"/>
        <v>8824.0011045790397</v>
      </c>
      <c r="AW14" s="6">
        <f t="shared" ca="1" si="48"/>
        <v>7103.852972969964</v>
      </c>
      <c r="AX14" s="27">
        <f t="shared" ca="1" si="27"/>
        <v>4.2774302465753484</v>
      </c>
      <c r="AY14" s="27">
        <f t="shared" ca="1" si="27"/>
        <v>4.7347947945205515</v>
      </c>
      <c r="AZ14">
        <f t="shared" ca="1" si="49"/>
        <v>341</v>
      </c>
      <c r="BA14" s="9">
        <f t="shared" ca="1" si="28"/>
        <v>10</v>
      </c>
      <c r="BB14" s="4">
        <f t="shared" ca="1" si="50"/>
        <v>149</v>
      </c>
      <c r="BC14" s="9">
        <f t="shared" ca="1" si="29"/>
        <v>6</v>
      </c>
      <c r="BD14" s="9">
        <f t="shared" ca="1" si="30"/>
        <v>4</v>
      </c>
      <c r="BE14" s="4">
        <f t="shared" ca="1" si="51"/>
        <v>192</v>
      </c>
      <c r="BF14" s="9">
        <f t="shared" ca="1" si="31"/>
        <v>10</v>
      </c>
      <c r="BG14" s="9">
        <f t="shared" ca="1" si="32"/>
        <v>9</v>
      </c>
      <c r="BH14" s="24">
        <f t="shared" ca="1" si="52"/>
        <v>452.42535993644128</v>
      </c>
      <c r="BI14" s="24">
        <f t="shared" ca="1" si="53"/>
        <v>305.16767424570071</v>
      </c>
      <c r="BJ14" s="9">
        <f t="shared" ca="1" si="33"/>
        <v>7</v>
      </c>
      <c r="BK14" s="30">
        <f t="shared" ca="1" si="34"/>
        <v>32.752130082191719</v>
      </c>
      <c r="BL14" s="15">
        <f t="shared" ca="1" si="35"/>
        <v>4.2079356098630152</v>
      </c>
      <c r="BM14" s="15">
        <f t="shared" ca="1" si="54"/>
        <v>7644.694504085388</v>
      </c>
      <c r="BN14" s="36">
        <f ca="1">IF(D14=1,INT(SUM(BM8:BM14)/22000*52),BN15)</f>
        <v>126</v>
      </c>
      <c r="BO14" s="9">
        <f t="shared" ca="1" si="37"/>
        <v>0</v>
      </c>
      <c r="BP14" s="20">
        <f t="shared" ca="1" si="56"/>
        <v>2.0835174079274235</v>
      </c>
      <c r="BQ14" s="20">
        <f t="shared" ca="1" si="57"/>
        <v>126.41154029800799</v>
      </c>
    </row>
    <row r="15" spans="1:69" x14ac:dyDescent="0.25">
      <c r="A15" s="3">
        <f t="shared" si="58"/>
        <v>41174</v>
      </c>
      <c r="B15" s="17">
        <f t="shared" si="38"/>
        <v>2012</v>
      </c>
      <c r="C15" s="4">
        <f t="shared" si="59"/>
        <v>9</v>
      </c>
      <c r="D15" s="4">
        <f t="shared" si="60"/>
        <v>7</v>
      </c>
      <c r="E15" s="5">
        <f t="shared" si="5"/>
        <v>0.78</v>
      </c>
      <c r="F15" s="5">
        <f t="shared" si="6"/>
        <v>0.96666666666666667</v>
      </c>
      <c r="G15" s="10">
        <f t="shared" si="7"/>
        <v>2.1452054794520929</v>
      </c>
      <c r="H15" s="13">
        <f t="shared" ca="1" si="8"/>
        <v>185</v>
      </c>
      <c r="I15" s="9">
        <f t="shared" ca="1" si="9"/>
        <v>326</v>
      </c>
      <c r="J15" s="14">
        <f t="shared" ca="1" si="39"/>
        <v>1.7621621621621621</v>
      </c>
      <c r="K15" s="5">
        <f t="shared" ca="1" si="40"/>
        <v>0.72444444444444445</v>
      </c>
      <c r="L15" s="21">
        <f t="shared" ca="1" si="10"/>
        <v>103.90307012099234</v>
      </c>
      <c r="M15" s="9">
        <f t="shared" ca="1" si="11"/>
        <v>58</v>
      </c>
      <c r="N15" s="9">
        <f t="shared" ca="1" si="11"/>
        <v>72</v>
      </c>
      <c r="O15" s="9">
        <f t="shared" ca="1" si="11"/>
        <v>28</v>
      </c>
      <c r="P15" s="9">
        <f t="shared" ca="1" si="11"/>
        <v>85</v>
      </c>
      <c r="Q15" s="20">
        <f t="shared" ca="1" si="12"/>
        <v>36.976614238145473</v>
      </c>
      <c r="R15" s="20">
        <f t="shared" ca="1" si="13"/>
        <v>53.698282509275998</v>
      </c>
      <c r="S15" s="20">
        <f t="shared" ca="1" si="14"/>
        <v>19.076338754630164</v>
      </c>
      <c r="T15" s="6">
        <f t="shared" ca="1" si="15"/>
        <v>19222.067972383582</v>
      </c>
      <c r="U15" s="6">
        <f t="shared" ca="1" si="15"/>
        <v>2216.2571749589079</v>
      </c>
      <c r="V15" s="6">
        <f t="shared" ca="1" si="15"/>
        <v>3313.0604827213133</v>
      </c>
      <c r="W15" s="6">
        <f t="shared" ca="1" si="16"/>
        <v>2951.8661567342479</v>
      </c>
      <c r="X15" s="6">
        <f t="shared" ca="1" si="17"/>
        <v>1571.8774428966569</v>
      </c>
      <c r="Y15" s="6">
        <f t="shared" ca="1" si="41"/>
        <v>13601.521064990271</v>
      </c>
      <c r="Z15" s="6">
        <f t="shared" ca="1" si="18"/>
        <v>4806.9598509589114</v>
      </c>
      <c r="AA15" s="6">
        <f t="shared" ca="1" si="18"/>
        <v>1503.5519102597279</v>
      </c>
      <c r="AB15" s="6">
        <f t="shared" ca="1" si="18"/>
        <v>1621.4887941435641</v>
      </c>
      <c r="AC15" s="6">
        <f t="shared" ca="1" si="19"/>
        <v>2098.3916949517952</v>
      </c>
      <c r="AD15" s="6">
        <f t="shared" ca="1" si="20"/>
        <v>1091.1423056723609</v>
      </c>
      <c r="AE15" s="6">
        <f t="shared" ca="1" si="21"/>
        <v>584.52496144139013</v>
      </c>
      <c r="AF15" s="6">
        <f t="shared" ca="1" si="42"/>
        <v>4157.9415932966567</v>
      </c>
      <c r="AG15" s="6">
        <f t="shared" ca="1" si="22"/>
        <v>581.67668939178054</v>
      </c>
      <c r="AH15" s="6">
        <f t="shared" ca="1" si="22"/>
        <v>2111.8597390027421</v>
      </c>
      <c r="AI15" s="6">
        <f t="shared" ca="1" si="22"/>
        <v>3827.7587865753435</v>
      </c>
      <c r="AJ15" s="6">
        <f t="shared" ca="1" si="22"/>
        <v>1746.6467370082219</v>
      </c>
      <c r="AK15" s="6">
        <f t="shared" ca="1" si="23"/>
        <v>2338.9841576009962</v>
      </c>
      <c r="AL15" s="6">
        <f t="shared" ca="1" si="24"/>
        <v>1502.465497450683</v>
      </c>
      <c r="AM15" s="6">
        <f t="shared" ca="1" si="25"/>
        <v>676.49802646955163</v>
      </c>
      <c r="AN15" s="6">
        <f t="shared" ca="1" si="43"/>
        <v>3749.9942704568584</v>
      </c>
      <c r="AO15" s="6">
        <f t="shared" ca="1" si="44"/>
        <v>37638.267654682786</v>
      </c>
      <c r="AP15" s="6">
        <f t="shared" ca="1" si="45"/>
        <v>16128.810725938996</v>
      </c>
      <c r="AQ15" s="6">
        <f t="shared" ca="1" si="46"/>
        <v>21509.456928743784</v>
      </c>
      <c r="AR15" s="6">
        <f t="shared" ca="1" si="26"/>
        <v>2885.3934744284807</v>
      </c>
      <c r="AS15" s="6">
        <f t="shared" ca="1" si="26"/>
        <v>2383.6678882807564</v>
      </c>
      <c r="AT15" s="6">
        <f t="shared" ca="1" si="26"/>
        <v>2107.9103046525343</v>
      </c>
      <c r="AU15" s="6">
        <f t="shared" ca="1" si="26"/>
        <v>2282.4677403574633</v>
      </c>
      <c r="AV15" s="6">
        <f t="shared" ca="1" si="47"/>
        <v>9659.4394077192337</v>
      </c>
      <c r="AW15" s="6">
        <f t="shared" ca="1" si="48"/>
        <v>11850.017521024558</v>
      </c>
      <c r="AX15" s="27">
        <f t="shared" ca="1" si="27"/>
        <v>4.0567966684931562</v>
      </c>
      <c r="AY15" s="27">
        <f t="shared" ca="1" si="27"/>
        <v>4.4943647123287711</v>
      </c>
      <c r="AZ15">
        <f t="shared" ca="1" si="49"/>
        <v>428</v>
      </c>
      <c r="BA15" s="9">
        <f t="shared" ca="1" si="28"/>
        <v>12</v>
      </c>
      <c r="BB15" s="4">
        <f t="shared" ca="1" si="50"/>
        <v>185</v>
      </c>
      <c r="BC15" s="9">
        <f t="shared" ca="1" si="29"/>
        <v>8</v>
      </c>
      <c r="BD15" s="9">
        <f t="shared" ca="1" si="30"/>
        <v>5</v>
      </c>
      <c r="BE15" s="4">
        <f t="shared" ca="1" si="51"/>
        <v>243</v>
      </c>
      <c r="BF15" s="9">
        <f t="shared" ca="1" si="31"/>
        <v>13</v>
      </c>
      <c r="BG15" s="9">
        <f t="shared" ca="1" si="32"/>
        <v>12</v>
      </c>
      <c r="BH15" s="24">
        <f t="shared" ca="1" si="52"/>
        <v>550.69434092204779</v>
      </c>
      <c r="BI15" s="24">
        <f t="shared" ca="1" si="53"/>
        <v>388.27767099439774</v>
      </c>
      <c r="BJ15" s="9">
        <f t="shared" ca="1" si="33"/>
        <v>7</v>
      </c>
      <c r="BK15" s="30">
        <f t="shared" ca="1" si="34"/>
        <v>33.201181712328705</v>
      </c>
      <c r="BL15" s="15">
        <f t="shared" ca="1" si="35"/>
        <v>4.3533535989041114</v>
      </c>
      <c r="BM15" s="15">
        <f t="shared" ca="1" si="54"/>
        <v>7853.7887394000754</v>
      </c>
      <c r="BN15" s="36">
        <f t="shared" ref="BN15:BN78" ca="1" si="61">IF(D15=1,INT(SUM(BM9:BM15)/22000*52),BN16)</f>
        <v>127</v>
      </c>
      <c r="BO15" s="9">
        <f t="shared" ca="1" si="37"/>
        <v>0</v>
      </c>
      <c r="BP15" s="20">
        <f t="shared" ca="1" si="56"/>
        <v>2.7387363783847869</v>
      </c>
      <c r="BQ15" s="20">
        <f t="shared" ca="1" si="57"/>
        <v>169.36580258853374</v>
      </c>
    </row>
    <row r="16" spans="1:69" x14ac:dyDescent="0.25">
      <c r="A16" s="3">
        <f t="shared" si="58"/>
        <v>41173</v>
      </c>
      <c r="B16" s="17">
        <f t="shared" si="38"/>
        <v>2012</v>
      </c>
      <c r="C16" s="4">
        <f t="shared" si="59"/>
        <v>9</v>
      </c>
      <c r="D16" s="4">
        <f t="shared" si="60"/>
        <v>6</v>
      </c>
      <c r="E16" s="5">
        <f t="shared" si="5"/>
        <v>0.78</v>
      </c>
      <c r="F16" s="5">
        <f t="shared" si="6"/>
        <v>1</v>
      </c>
      <c r="G16" s="10">
        <f t="shared" si="7"/>
        <v>2.1424657534246956</v>
      </c>
      <c r="H16" s="13">
        <f t="shared" ca="1" si="8"/>
        <v>204</v>
      </c>
      <c r="I16" s="9">
        <f t="shared" ca="1" si="9"/>
        <v>322</v>
      </c>
      <c r="J16" s="14">
        <f t="shared" ca="1" si="39"/>
        <v>1.5784313725490196</v>
      </c>
      <c r="K16" s="5">
        <f t="shared" ca="1" si="40"/>
        <v>0.7155555555555555</v>
      </c>
      <c r="L16" s="21">
        <f t="shared" ca="1" si="10"/>
        <v>92.779648670427179</v>
      </c>
      <c r="M16" s="9">
        <f t="shared" ca="1" si="11"/>
        <v>59</v>
      </c>
      <c r="N16" s="9">
        <f t="shared" ca="1" si="11"/>
        <v>74</v>
      </c>
      <c r="O16" s="9">
        <f t="shared" ca="1" si="11"/>
        <v>28</v>
      </c>
      <c r="P16" s="9">
        <f t="shared" ca="1" si="11"/>
        <v>86</v>
      </c>
      <c r="Q16" s="20">
        <f t="shared" ca="1" si="12"/>
        <v>35.290691114635948</v>
      </c>
      <c r="R16" s="20">
        <f t="shared" ca="1" si="13"/>
        <v>53.912786587397321</v>
      </c>
      <c r="S16" s="20">
        <f t="shared" ca="1" si="14"/>
        <v>18.994469731099102</v>
      </c>
      <c r="T16" s="6">
        <f t="shared" ca="1" si="15"/>
        <v>18927.048328767145</v>
      </c>
      <c r="U16" s="6">
        <f t="shared" ca="1" si="15"/>
        <v>2294.6414400000035</v>
      </c>
      <c r="V16" s="6">
        <f t="shared" ca="1" si="15"/>
        <v>3443.8344482367106</v>
      </c>
      <c r="W16" s="6">
        <f t="shared" ca="1" si="16"/>
        <v>2989.1435414794537</v>
      </c>
      <c r="X16" s="6">
        <f t="shared" ca="1" si="17"/>
        <v>1692.3532953599993</v>
      </c>
      <c r="Y16" s="6">
        <f t="shared" ca="1" si="41"/>
        <v>13096.358483690985</v>
      </c>
      <c r="Z16" s="6">
        <f t="shared" ca="1" si="18"/>
        <v>4693.6619182465811</v>
      </c>
      <c r="AA16" s="6">
        <f t="shared" ca="1" si="18"/>
        <v>1509.558024447125</v>
      </c>
      <c r="AB16" s="6">
        <f t="shared" ca="1" si="18"/>
        <v>1633.5243968745228</v>
      </c>
      <c r="AC16" s="6">
        <f t="shared" ca="1" si="19"/>
        <v>2014.7238131028594</v>
      </c>
      <c r="AD16" s="6">
        <f t="shared" ca="1" si="20"/>
        <v>1047.3783090670197</v>
      </c>
      <c r="AE16" s="6">
        <f t="shared" ca="1" si="21"/>
        <v>598.39557847026015</v>
      </c>
      <c r="AF16" s="6">
        <f t="shared" ca="1" si="42"/>
        <v>4176.2466389280889</v>
      </c>
      <c r="AG16" s="6">
        <f t="shared" ca="1" si="22"/>
        <v>573.42127344657501</v>
      </c>
      <c r="AH16" s="6">
        <f t="shared" ca="1" si="22"/>
        <v>2083.593012602742</v>
      </c>
      <c r="AI16" s="6">
        <f t="shared" ca="1" si="22"/>
        <v>3599.7967063013716</v>
      </c>
      <c r="AJ16" s="6">
        <f t="shared" ca="1" si="22"/>
        <v>1676.3777469369882</v>
      </c>
      <c r="AK16" s="6">
        <f t="shared" ca="1" si="23"/>
        <v>2326.1018975310762</v>
      </c>
      <c r="AL16" s="6">
        <f t="shared" ca="1" si="24"/>
        <v>1434.1138740377621</v>
      </c>
      <c r="AM16" s="6">
        <f t="shared" ca="1" si="25"/>
        <v>737.15662494983974</v>
      </c>
      <c r="AN16" s="6">
        <f t="shared" ca="1" si="43"/>
        <v>3435.8163427689992</v>
      </c>
      <c r="AO16" s="6">
        <f t="shared" ca="1" si="44"/>
        <v>36991.622847623054</v>
      </c>
      <c r="AP16" s="6">
        <f t="shared" ca="1" si="45"/>
        <v>16283.20138223498</v>
      </c>
      <c r="AQ16" s="6">
        <f t="shared" ca="1" si="46"/>
        <v>20708.421465388074</v>
      </c>
      <c r="AR16" s="6">
        <f t="shared" ca="1" si="26"/>
        <v>2894.3829024778142</v>
      </c>
      <c r="AS16" s="6">
        <f t="shared" ca="1" si="26"/>
        <v>2467.5657154126229</v>
      </c>
      <c r="AT16" s="6">
        <f t="shared" ca="1" si="26"/>
        <v>2110.1283875414269</v>
      </c>
      <c r="AU16" s="6">
        <f t="shared" ca="1" si="26"/>
        <v>2254.8475947721759</v>
      </c>
      <c r="AV16" s="6">
        <f t="shared" ca="1" si="47"/>
        <v>9726.92460020404</v>
      </c>
      <c r="AW16" s="6">
        <f t="shared" ca="1" si="48"/>
        <v>10981.496865184034</v>
      </c>
      <c r="AX16" s="27">
        <f t="shared" ca="1" si="27"/>
        <v>4.2765669041095951</v>
      </c>
      <c r="AY16" s="27">
        <f t="shared" ca="1" si="27"/>
        <v>4.5937394794520587</v>
      </c>
      <c r="AZ16">
        <f t="shared" ca="1" si="49"/>
        <v>451</v>
      </c>
      <c r="BA16" s="9">
        <f t="shared" ca="1" si="28"/>
        <v>14</v>
      </c>
      <c r="BB16" s="4">
        <f t="shared" ca="1" si="50"/>
        <v>204</v>
      </c>
      <c r="BC16" s="9">
        <f t="shared" ca="1" si="29"/>
        <v>9</v>
      </c>
      <c r="BD16" s="9">
        <f t="shared" ca="1" si="30"/>
        <v>7</v>
      </c>
      <c r="BE16" s="4">
        <f t="shared" ca="1" si="51"/>
        <v>247</v>
      </c>
      <c r="BF16" s="9">
        <f t="shared" ca="1" si="31"/>
        <v>12</v>
      </c>
      <c r="BG16" s="9">
        <f t="shared" ca="1" si="32"/>
        <v>12</v>
      </c>
      <c r="BH16" s="24">
        <f t="shared" ca="1" si="52"/>
        <v>637.28088510401278</v>
      </c>
      <c r="BI16" s="24">
        <f t="shared" ca="1" si="53"/>
        <v>355.67588994074231</v>
      </c>
      <c r="BJ16" s="9">
        <f t="shared" ca="1" si="33"/>
        <v>8</v>
      </c>
      <c r="BK16" s="30">
        <f t="shared" ca="1" si="34"/>
        <v>30.663443424657476</v>
      </c>
      <c r="BL16" s="15">
        <f t="shared" ca="1" si="35"/>
        <v>4.2561819397260292</v>
      </c>
      <c r="BM16" s="15">
        <f t="shared" ca="1" si="54"/>
        <v>7786.1420465664869</v>
      </c>
      <c r="BN16" s="36">
        <f t="shared" ca="1" si="61"/>
        <v>127</v>
      </c>
      <c r="BO16" s="9">
        <f t="shared" ca="1" si="37"/>
        <v>0</v>
      </c>
      <c r="BP16" s="20">
        <f t="shared" ca="1" si="56"/>
        <v>2.6596511265190723</v>
      </c>
      <c r="BQ16" s="20">
        <f t="shared" ca="1" si="57"/>
        <v>163.05843673533917</v>
      </c>
    </row>
    <row r="17" spans="1:69" x14ac:dyDescent="0.25">
      <c r="A17" s="3">
        <f t="shared" si="58"/>
        <v>41172</v>
      </c>
      <c r="B17" s="17">
        <f t="shared" si="38"/>
        <v>2012</v>
      </c>
      <c r="C17" s="4">
        <f t="shared" si="59"/>
        <v>9</v>
      </c>
      <c r="D17" s="4">
        <f t="shared" si="60"/>
        <v>5</v>
      </c>
      <c r="E17" s="5">
        <f t="shared" si="5"/>
        <v>0.78</v>
      </c>
      <c r="F17" s="5">
        <f t="shared" si="6"/>
        <v>0.88</v>
      </c>
      <c r="G17" s="10">
        <f t="shared" si="7"/>
        <v>2.1397260273972982</v>
      </c>
      <c r="H17" s="13">
        <f t="shared" ca="1" si="8"/>
        <v>167</v>
      </c>
      <c r="I17" s="9">
        <f t="shared" ca="1" si="9"/>
        <v>303</v>
      </c>
      <c r="J17" s="14">
        <f t="shared" ca="1" si="39"/>
        <v>1.8143712574850299</v>
      </c>
      <c r="K17" s="5">
        <f t="shared" ca="1" si="40"/>
        <v>0.67333333333333334</v>
      </c>
      <c r="L17" s="21">
        <f t="shared" ca="1" si="10"/>
        <v>107.39092409653034</v>
      </c>
      <c r="M17" s="9">
        <f t="shared" ca="1" si="11"/>
        <v>53</v>
      </c>
      <c r="N17" s="9">
        <f t="shared" ca="1" si="11"/>
        <v>64</v>
      </c>
      <c r="O17" s="9">
        <f t="shared" ca="1" si="11"/>
        <v>28</v>
      </c>
      <c r="P17" s="9">
        <f t="shared" ca="1" si="11"/>
        <v>83</v>
      </c>
      <c r="Q17" s="20">
        <f t="shared" ca="1" si="12"/>
        <v>40.068033753424714</v>
      </c>
      <c r="R17" s="20">
        <f t="shared" ca="1" si="13"/>
        <v>46.738393047827856</v>
      </c>
      <c r="S17" s="20">
        <f t="shared" ca="1" si="14"/>
        <v>17.808418946994578</v>
      </c>
      <c r="T17" s="6">
        <f t="shared" ca="1" si="15"/>
        <v>17934.284324120566</v>
      </c>
      <c r="U17" s="6">
        <f t="shared" ca="1" si="15"/>
        <v>1900.5002956274004</v>
      </c>
      <c r="V17" s="6">
        <f t="shared" ca="1" si="15"/>
        <v>3010.45280768561</v>
      </c>
      <c r="W17" s="6">
        <f t="shared" ca="1" si="16"/>
        <v>2813.7359285260291</v>
      </c>
      <c r="X17" s="6">
        <f t="shared" ca="1" si="17"/>
        <v>1409.1556507255229</v>
      </c>
      <c r="Y17" s="6">
        <f t="shared" ca="1" si="41"/>
        <v>12601.440232810804</v>
      </c>
      <c r="Z17" s="6">
        <f t="shared" ca="1" si="18"/>
        <v>4687.9599491506915</v>
      </c>
      <c r="AA17" s="6">
        <f t="shared" ca="1" si="18"/>
        <v>1308.67500533918</v>
      </c>
      <c r="AB17" s="6">
        <f t="shared" ca="1" si="18"/>
        <v>1478.0987726005499</v>
      </c>
      <c r="AC17" s="6">
        <f t="shared" ca="1" si="19"/>
        <v>1767.521895934043</v>
      </c>
      <c r="AD17" s="6">
        <f t="shared" ca="1" si="20"/>
        <v>1124.9692564350994</v>
      </c>
      <c r="AE17" s="6">
        <f t="shared" ca="1" si="21"/>
        <v>568.72784014010438</v>
      </c>
      <c r="AF17" s="6">
        <f t="shared" ca="1" si="42"/>
        <v>4013.5147345811738</v>
      </c>
      <c r="AG17" s="6">
        <f t="shared" ca="1" si="22"/>
        <v>551.87675201095874</v>
      </c>
      <c r="AH17" s="6">
        <f t="shared" ca="1" si="22"/>
        <v>2098.7632732931529</v>
      </c>
      <c r="AI17" s="6">
        <f t="shared" ca="1" si="22"/>
        <v>3268.1443857534259</v>
      </c>
      <c r="AJ17" s="6">
        <f t="shared" ca="1" si="22"/>
        <v>1553.6186101479475</v>
      </c>
      <c r="AK17" s="6">
        <f t="shared" ca="1" si="23"/>
        <v>2036.407168929582</v>
      </c>
      <c r="AL17" s="6">
        <f t="shared" ca="1" si="24"/>
        <v>1458.3888049137786</v>
      </c>
      <c r="AM17" s="6">
        <f t="shared" ca="1" si="25"/>
        <v>646.85352144646447</v>
      </c>
      <c r="AN17" s="6">
        <f t="shared" ca="1" si="43"/>
        <v>3330.7535259156593</v>
      </c>
      <c r="AO17" s="6">
        <f t="shared" ca="1" si="44"/>
        <v>34781.921368043877</v>
      </c>
      <c r="AP17" s="6">
        <f t="shared" ca="1" si="45"/>
        <v>14836.212874736233</v>
      </c>
      <c r="AQ17" s="6">
        <f t="shared" ca="1" si="46"/>
        <v>19945.70849330764</v>
      </c>
      <c r="AR17" s="6">
        <f t="shared" ca="1" si="26"/>
        <v>2875.5489063100085</v>
      </c>
      <c r="AS17" s="6">
        <f t="shared" ca="1" si="26"/>
        <v>2296.3264124338543</v>
      </c>
      <c r="AT17" s="6">
        <f t="shared" ca="1" si="26"/>
        <v>2011.8105545942587</v>
      </c>
      <c r="AU17" s="6">
        <f t="shared" ca="1" si="26"/>
        <v>2144.213655115409</v>
      </c>
      <c r="AV17" s="6">
        <f t="shared" ca="1" si="47"/>
        <v>9327.8995284535304</v>
      </c>
      <c r="AW17" s="6">
        <f t="shared" ca="1" si="48"/>
        <v>10617.808964854114</v>
      </c>
      <c r="AX17" s="27">
        <f t="shared" ca="1" si="27"/>
        <v>4.182991693150691</v>
      </c>
      <c r="AY17" s="27">
        <f t="shared" ca="1" si="27"/>
        <v>4.430360095890415</v>
      </c>
      <c r="AZ17">
        <f t="shared" ca="1" si="49"/>
        <v>395</v>
      </c>
      <c r="BA17" s="9">
        <f t="shared" ca="1" si="28"/>
        <v>12</v>
      </c>
      <c r="BB17" s="4">
        <f t="shared" ca="1" si="50"/>
        <v>167</v>
      </c>
      <c r="BC17" s="9">
        <f t="shared" ca="1" si="29"/>
        <v>7</v>
      </c>
      <c r="BD17" s="9">
        <f t="shared" ca="1" si="30"/>
        <v>5</v>
      </c>
      <c r="BE17" s="4">
        <f t="shared" ca="1" si="51"/>
        <v>228</v>
      </c>
      <c r="BF17" s="9">
        <f t="shared" ca="1" si="31"/>
        <v>13</v>
      </c>
      <c r="BG17" s="9">
        <f t="shared" ca="1" si="32"/>
        <v>11</v>
      </c>
      <c r="BH17" s="24">
        <f t="shared" ca="1" si="52"/>
        <v>519.76127331284999</v>
      </c>
      <c r="BI17" s="24">
        <f t="shared" ca="1" si="53"/>
        <v>364.33884131676291</v>
      </c>
      <c r="BJ17" s="9">
        <f t="shared" ca="1" si="33"/>
        <v>8</v>
      </c>
      <c r="BK17" s="30">
        <f t="shared" ca="1" si="34"/>
        <v>30.889880383561589</v>
      </c>
      <c r="BL17" s="15">
        <f t="shared" ca="1" si="35"/>
        <v>4.2119414191780837</v>
      </c>
      <c r="BM17" s="15">
        <f t="shared" ca="1" si="54"/>
        <v>7697.533114922915</v>
      </c>
      <c r="BN17" s="36">
        <f t="shared" ca="1" si="61"/>
        <v>127</v>
      </c>
      <c r="BO17" s="9">
        <f t="shared" ca="1" si="37"/>
        <v>0</v>
      </c>
      <c r="BP17" s="20">
        <f t="shared" ca="1" si="56"/>
        <v>2.5911819014639446</v>
      </c>
      <c r="BQ17" s="20">
        <f t="shared" ca="1" si="57"/>
        <v>157.05282278194991</v>
      </c>
    </row>
    <row r="18" spans="1:69" x14ac:dyDescent="0.25">
      <c r="A18" s="3">
        <f t="shared" si="58"/>
        <v>41171</v>
      </c>
      <c r="B18" s="17">
        <f t="shared" si="38"/>
        <v>2012</v>
      </c>
      <c r="C18" s="4">
        <f t="shared" si="59"/>
        <v>9</v>
      </c>
      <c r="D18" s="4">
        <f t="shared" si="60"/>
        <v>4</v>
      </c>
      <c r="E18" s="5">
        <f t="shared" si="5"/>
        <v>0.78</v>
      </c>
      <c r="F18" s="5">
        <f t="shared" si="6"/>
        <v>0.84</v>
      </c>
      <c r="G18" s="10">
        <f t="shared" si="7"/>
        <v>2.1369863013699009</v>
      </c>
      <c r="H18" s="13">
        <f t="shared" ca="1" si="8"/>
        <v>161</v>
      </c>
      <c r="I18" s="9">
        <f t="shared" ca="1" si="9"/>
        <v>275</v>
      </c>
      <c r="J18" s="14">
        <f t="shared" ca="1" si="39"/>
        <v>1.7080745341614907</v>
      </c>
      <c r="K18" s="5">
        <f t="shared" ca="1" si="40"/>
        <v>0.61111111111111116</v>
      </c>
      <c r="L18" s="21">
        <f t="shared" ca="1" si="10"/>
        <v>107.98443462060762</v>
      </c>
      <c r="M18" s="9">
        <f t="shared" ca="1" si="11"/>
        <v>47</v>
      </c>
      <c r="N18" s="9">
        <f t="shared" ca="1" si="11"/>
        <v>59</v>
      </c>
      <c r="O18" s="9">
        <f t="shared" ca="1" si="11"/>
        <v>24</v>
      </c>
      <c r="P18" s="9">
        <f t="shared" ca="1" si="11"/>
        <v>74</v>
      </c>
      <c r="Q18" s="20">
        <f t="shared" ca="1" si="12"/>
        <v>40.687046782114301</v>
      </c>
      <c r="R18" s="20">
        <f t="shared" ca="1" si="13"/>
        <v>49.53571910958911</v>
      </c>
      <c r="S18" s="20">
        <f t="shared" ca="1" si="14"/>
        <v>18.811740288781959</v>
      </c>
      <c r="T18" s="6">
        <f t="shared" ca="1" si="15"/>
        <v>17385.493973917826</v>
      </c>
      <c r="U18" s="6">
        <f t="shared" ca="1" si="15"/>
        <v>1793.1484878904137</v>
      </c>
      <c r="V18" s="6">
        <f t="shared" ca="1" si="15"/>
        <v>2741.3327661869575</v>
      </c>
      <c r="W18" s="6">
        <f t="shared" ca="1" si="16"/>
        <v>2945.8574136986313</v>
      </c>
      <c r="X18" s="6">
        <f t="shared" ca="1" si="17"/>
        <v>1335.3958548690407</v>
      </c>
      <c r="Y18" s="6">
        <f t="shared" ca="1" si="41"/>
        <v>12156.056427053607</v>
      </c>
      <c r="Z18" s="6">
        <f t="shared" ca="1" si="18"/>
        <v>4312.8269589041156</v>
      </c>
      <c r="AA18" s="6">
        <f t="shared" ca="1" si="18"/>
        <v>1188.8572586301386</v>
      </c>
      <c r="AB18" s="6">
        <f t="shared" ca="1" si="18"/>
        <v>1392.0687813698651</v>
      </c>
      <c r="AC18" s="6">
        <f t="shared" ca="1" si="19"/>
        <v>1821.8661896735973</v>
      </c>
      <c r="AD18" s="6">
        <f t="shared" ca="1" si="20"/>
        <v>1096.5120906504542</v>
      </c>
      <c r="AE18" s="6">
        <f t="shared" ca="1" si="21"/>
        <v>510.08254197820185</v>
      </c>
      <c r="AF18" s="6">
        <f t="shared" ca="1" si="42"/>
        <v>3465.2921766018658</v>
      </c>
      <c r="AG18" s="6">
        <f t="shared" ca="1" si="22"/>
        <v>491.20382465753408</v>
      </c>
      <c r="AH18" s="6">
        <f t="shared" ca="1" si="22"/>
        <v>1846.613216438358</v>
      </c>
      <c r="AI18" s="6">
        <f t="shared" ca="1" si="22"/>
        <v>3086.5541917808227</v>
      </c>
      <c r="AJ18" s="6">
        <f t="shared" ca="1" si="22"/>
        <v>1371.2210630137006</v>
      </c>
      <c r="AK18" s="6">
        <f t="shared" ca="1" si="23"/>
        <v>2028.4346415577045</v>
      </c>
      <c r="AL18" s="6">
        <f t="shared" ca="1" si="24"/>
        <v>1458.062387799238</v>
      </c>
      <c r="AM18" s="6">
        <f t="shared" ca="1" si="25"/>
        <v>567.78377703063927</v>
      </c>
      <c r="AN18" s="6">
        <f t="shared" ca="1" si="43"/>
        <v>2741.311489502833</v>
      </c>
      <c r="AO18" s="6">
        <f t="shared" ca="1" si="44"/>
        <v>32867.987756602772</v>
      </c>
      <c r="AP18" s="6">
        <f t="shared" ca="1" si="45"/>
        <v>14505.327663444465</v>
      </c>
      <c r="AQ18" s="6">
        <f t="shared" ca="1" si="46"/>
        <v>18362.660093158305</v>
      </c>
      <c r="AR18" s="6">
        <f t="shared" ca="1" si="26"/>
        <v>2822.6773720058841</v>
      </c>
      <c r="AS18" s="6">
        <f t="shared" ca="1" si="26"/>
        <v>2190.3749088621935</v>
      </c>
      <c r="AT18" s="6">
        <f t="shared" ca="1" si="26"/>
        <v>1983.6785297047054</v>
      </c>
      <c r="AU18" s="6">
        <f t="shared" ca="1" si="26"/>
        <v>2092.5593818380598</v>
      </c>
      <c r="AV18" s="6">
        <f t="shared" ca="1" si="47"/>
        <v>9089.2901924108428</v>
      </c>
      <c r="AW18" s="6">
        <f t="shared" ca="1" si="48"/>
        <v>9273.3699007474661</v>
      </c>
      <c r="AX18" s="27">
        <f t="shared" ca="1" si="27"/>
        <v>4.157169205479458</v>
      </c>
      <c r="AY18" s="27">
        <f t="shared" ca="1" si="27"/>
        <v>4.7199745205479502</v>
      </c>
      <c r="AZ18">
        <f t="shared" ca="1" si="49"/>
        <v>365</v>
      </c>
      <c r="BA18" s="9">
        <f t="shared" ca="1" si="28"/>
        <v>11</v>
      </c>
      <c r="BB18" s="4">
        <f t="shared" ca="1" si="50"/>
        <v>161</v>
      </c>
      <c r="BC18" s="9">
        <f t="shared" ca="1" si="29"/>
        <v>7</v>
      </c>
      <c r="BD18" s="9">
        <f t="shared" ca="1" si="30"/>
        <v>5</v>
      </c>
      <c r="BE18" s="4">
        <f t="shared" ca="1" si="51"/>
        <v>204</v>
      </c>
      <c r="BF18" s="9">
        <f t="shared" ca="1" si="31"/>
        <v>11</v>
      </c>
      <c r="BG18" s="9">
        <f t="shared" ca="1" si="32"/>
        <v>9</v>
      </c>
      <c r="BH18" s="24">
        <f t="shared" ca="1" si="52"/>
        <v>523.42256159661838</v>
      </c>
      <c r="BI18" s="24">
        <f t="shared" ca="1" si="53"/>
        <v>336.12361002963263</v>
      </c>
      <c r="BJ18" s="9">
        <f t="shared" ca="1" si="33"/>
        <v>8</v>
      </c>
      <c r="BK18" s="30">
        <f t="shared" ca="1" si="34"/>
        <v>32.165241643835557</v>
      </c>
      <c r="BL18" s="15">
        <f t="shared" ca="1" si="35"/>
        <v>4.3000117808219196</v>
      </c>
      <c r="BM18" s="15">
        <f t="shared" ca="1" si="54"/>
        <v>7758.5737897530307</v>
      </c>
      <c r="BN18" s="36">
        <f t="shared" ca="1" si="61"/>
        <v>127</v>
      </c>
      <c r="BO18" s="9">
        <f t="shared" ca="1" si="37"/>
        <v>0</v>
      </c>
      <c r="BP18" s="20">
        <f t="shared" ca="1" si="56"/>
        <v>2.366757163205742</v>
      </c>
      <c r="BQ18" s="20">
        <f t="shared" ca="1" si="57"/>
        <v>144.587874749278</v>
      </c>
    </row>
    <row r="19" spans="1:69" x14ac:dyDescent="0.25">
      <c r="A19" s="3">
        <f t="shared" si="58"/>
        <v>41170</v>
      </c>
      <c r="B19" s="17">
        <f t="shared" si="38"/>
        <v>2012</v>
      </c>
      <c r="C19" s="4">
        <f t="shared" si="59"/>
        <v>9</v>
      </c>
      <c r="D19" s="4">
        <f t="shared" si="60"/>
        <v>3</v>
      </c>
      <c r="E19" s="5">
        <f t="shared" si="5"/>
        <v>0.78</v>
      </c>
      <c r="F19" s="5">
        <f t="shared" si="6"/>
        <v>0.73333333333333339</v>
      </c>
      <c r="G19" s="10">
        <f t="shared" si="7"/>
        <v>2.1342465753425035</v>
      </c>
      <c r="H19" s="13">
        <f t="shared" ca="1" si="8"/>
        <v>143</v>
      </c>
      <c r="I19" s="9">
        <f t="shared" ca="1" si="9"/>
        <v>230</v>
      </c>
      <c r="J19" s="14">
        <f t="shared" ca="1" si="39"/>
        <v>1.6083916083916083</v>
      </c>
      <c r="K19" s="5">
        <f t="shared" ca="1" si="40"/>
        <v>0.51111111111111107</v>
      </c>
      <c r="L19" s="21">
        <f t="shared" ca="1" si="10"/>
        <v>97.75432504109601</v>
      </c>
      <c r="M19" s="9">
        <f t="shared" ca="1" si="11"/>
        <v>42</v>
      </c>
      <c r="N19" s="9">
        <f t="shared" ca="1" si="11"/>
        <v>52</v>
      </c>
      <c r="O19" s="9">
        <f t="shared" ca="1" si="11"/>
        <v>21</v>
      </c>
      <c r="P19" s="9">
        <f t="shared" ca="1" si="11"/>
        <v>60</v>
      </c>
      <c r="Q19" s="20">
        <f t="shared" ca="1" si="12"/>
        <v>36.659175377441031</v>
      </c>
      <c r="R19" s="20">
        <f t="shared" ca="1" si="13"/>
        <v>50.148832288062685</v>
      </c>
      <c r="S19" s="20">
        <f t="shared" ca="1" si="14"/>
        <v>18.524170257534269</v>
      </c>
      <c r="T19" s="6">
        <f t="shared" ca="1" si="15"/>
        <v>13978.86848087673</v>
      </c>
      <c r="U19" s="6">
        <f t="shared" ca="1" si="15"/>
        <v>1575.1287646027429</v>
      </c>
      <c r="V19" s="6">
        <f t="shared" ca="1" si="15"/>
        <v>2518.5109937306293</v>
      </c>
      <c r="W19" s="6">
        <f t="shared" ca="1" si="16"/>
        <v>2758.965703890412</v>
      </c>
      <c r="X19" s="6">
        <f t="shared" ca="1" si="17"/>
        <v>1210.7814910737532</v>
      </c>
      <c r="Y19" s="6">
        <f t="shared" ca="1" si="41"/>
        <v>9065.7390567846796</v>
      </c>
      <c r="Z19" s="6">
        <f t="shared" ca="1" si="18"/>
        <v>3445.962485479457</v>
      </c>
      <c r="AA19" s="6">
        <f t="shared" ca="1" si="18"/>
        <v>1053.1254780493164</v>
      </c>
      <c r="AB19" s="6">
        <f t="shared" ca="1" si="18"/>
        <v>1111.4502154520562</v>
      </c>
      <c r="AC19" s="6">
        <f t="shared" ca="1" si="19"/>
        <v>1549.3573376929112</v>
      </c>
      <c r="AD19" s="6">
        <f t="shared" ca="1" si="20"/>
        <v>1072.4293995617616</v>
      </c>
      <c r="AE19" s="6">
        <f t="shared" ca="1" si="21"/>
        <v>485.04781116572826</v>
      </c>
      <c r="AF19" s="6">
        <f t="shared" ca="1" si="42"/>
        <v>2503.7036305604279</v>
      </c>
      <c r="AG19" s="6">
        <f t="shared" ca="1" si="22"/>
        <v>394.62994947945191</v>
      </c>
      <c r="AH19" s="6">
        <f t="shared" ca="1" si="22"/>
        <v>1613.2357786301388</v>
      </c>
      <c r="AI19" s="6">
        <f t="shared" ca="1" si="22"/>
        <v>2462.5486057534254</v>
      </c>
      <c r="AJ19" s="6">
        <f t="shared" ca="1" si="22"/>
        <v>1217.420302027399</v>
      </c>
      <c r="AK19" s="6">
        <f t="shared" ca="1" si="23"/>
        <v>1686.4362386862826</v>
      </c>
      <c r="AL19" s="6">
        <f t="shared" ca="1" si="24"/>
        <v>1475.0899703357056</v>
      </c>
      <c r="AM19" s="6">
        <f t="shared" ca="1" si="25"/>
        <v>534.42149861868472</v>
      </c>
      <c r="AN19" s="6">
        <f t="shared" ca="1" si="43"/>
        <v>1991.8869282497421</v>
      </c>
      <c r="AO19" s="6">
        <f t="shared" ca="1" si="44"/>
        <v>26852.37006035072</v>
      </c>
      <c r="AP19" s="6">
        <f t="shared" ca="1" si="45"/>
        <v>13291.04044475587</v>
      </c>
      <c r="AQ19" s="6">
        <f t="shared" ca="1" si="46"/>
        <v>13561.32961559485</v>
      </c>
      <c r="AR19" s="6">
        <f t="shared" ca="1" si="26"/>
        <v>2776.9348747268432</v>
      </c>
      <c r="AS19" s="6">
        <f t="shared" ca="1" si="26"/>
        <v>1992.9016068900496</v>
      </c>
      <c r="AT19" s="6">
        <f t="shared" ca="1" si="26"/>
        <v>1931.1422191250608</v>
      </c>
      <c r="AU19" s="6">
        <f t="shared" ca="1" si="26"/>
        <v>1987.9698953809741</v>
      </c>
      <c r="AV19" s="6">
        <f t="shared" ca="1" si="47"/>
        <v>8688.9485961229275</v>
      </c>
      <c r="AW19" s="6">
        <f t="shared" ca="1" si="48"/>
        <v>4872.3810194719226</v>
      </c>
      <c r="AX19" s="27">
        <f t="shared" ca="1" si="27"/>
        <v>4.3853283945205535</v>
      </c>
      <c r="AY19" s="27">
        <f t="shared" ca="1" si="27"/>
        <v>4.3527836780821954</v>
      </c>
      <c r="AZ19">
        <f t="shared" ca="1" si="49"/>
        <v>318</v>
      </c>
      <c r="BA19" s="9">
        <f t="shared" ca="1" si="28"/>
        <v>10</v>
      </c>
      <c r="BB19" s="4">
        <f t="shared" ca="1" si="50"/>
        <v>143</v>
      </c>
      <c r="BC19" s="9">
        <f t="shared" ca="1" si="29"/>
        <v>6</v>
      </c>
      <c r="BD19" s="9">
        <f t="shared" ca="1" si="30"/>
        <v>4</v>
      </c>
      <c r="BE19" s="4">
        <f t="shared" ca="1" si="51"/>
        <v>175</v>
      </c>
      <c r="BF19" s="9">
        <f t="shared" ca="1" si="31"/>
        <v>8</v>
      </c>
      <c r="BG19" s="9">
        <f t="shared" ca="1" si="32"/>
        <v>8</v>
      </c>
      <c r="BH19" s="24">
        <f t="shared" ca="1" si="52"/>
        <v>453.72434885977589</v>
      </c>
      <c r="BI19" s="24">
        <f t="shared" ca="1" si="53"/>
        <v>284.05344442700812</v>
      </c>
      <c r="BJ19" s="9">
        <f t="shared" ca="1" si="33"/>
        <v>6</v>
      </c>
      <c r="BK19" s="30">
        <f t="shared" ca="1" si="34"/>
        <v>33.059477260273916</v>
      </c>
      <c r="BL19" s="15">
        <f t="shared" ca="1" si="35"/>
        <v>4.3263347079452075</v>
      </c>
      <c r="BM19" s="15">
        <f t="shared" ca="1" si="54"/>
        <v>7528.032973569354</v>
      </c>
      <c r="BN19" s="36">
        <f t="shared" ca="1" si="61"/>
        <v>127</v>
      </c>
      <c r="BO19" s="9">
        <f t="shared" ca="1" si="37"/>
        <v>0</v>
      </c>
      <c r="BP19" s="20">
        <f t="shared" ca="1" si="56"/>
        <v>1.8014439712482899</v>
      </c>
      <c r="BQ19" s="20">
        <f t="shared" ca="1" si="57"/>
        <v>106.78212295743977</v>
      </c>
    </row>
    <row r="20" spans="1:69" x14ac:dyDescent="0.25">
      <c r="A20" s="3">
        <f t="shared" si="58"/>
        <v>41169</v>
      </c>
      <c r="B20" s="17">
        <f t="shared" si="38"/>
        <v>2012</v>
      </c>
      <c r="C20" s="4">
        <f t="shared" si="59"/>
        <v>9</v>
      </c>
      <c r="D20" s="4">
        <f t="shared" si="60"/>
        <v>2</v>
      </c>
      <c r="E20" s="5">
        <f t="shared" si="5"/>
        <v>0.78</v>
      </c>
      <c r="F20" s="5">
        <f t="shared" si="6"/>
        <v>0.73333333333333339</v>
      </c>
      <c r="G20" s="10">
        <f t="shared" si="7"/>
        <v>2.1315068493151061</v>
      </c>
      <c r="H20" s="13">
        <f t="shared" ca="1" si="8"/>
        <v>143</v>
      </c>
      <c r="I20" s="9">
        <f t="shared" ca="1" si="9"/>
        <v>246</v>
      </c>
      <c r="J20" s="14">
        <f t="shared" ca="1" si="39"/>
        <v>1.7202797202797202</v>
      </c>
      <c r="K20" s="5">
        <f t="shared" ca="1" si="40"/>
        <v>0.54666666666666663</v>
      </c>
      <c r="L20" s="21">
        <f t="shared" ca="1" si="10"/>
        <v>105.71359561643845</v>
      </c>
      <c r="M20" s="9">
        <f t="shared" ca="1" si="11"/>
        <v>44</v>
      </c>
      <c r="N20" s="9">
        <f t="shared" ca="1" si="11"/>
        <v>53</v>
      </c>
      <c r="O20" s="9">
        <f t="shared" ca="1" si="11"/>
        <v>22</v>
      </c>
      <c r="P20" s="9">
        <f t="shared" ca="1" si="11"/>
        <v>64</v>
      </c>
      <c r="Q20" s="20">
        <f t="shared" ca="1" si="12"/>
        <v>36.952508163253825</v>
      </c>
      <c r="R20" s="20">
        <f t="shared" ca="1" si="13"/>
        <v>50.289897540821968</v>
      </c>
      <c r="S20" s="20">
        <f t="shared" ca="1" si="14"/>
        <v>18.227985438082218</v>
      </c>
      <c r="T20" s="6">
        <f t="shared" ca="1" si="15"/>
        <v>15117.0441731507</v>
      </c>
      <c r="U20" s="6">
        <f t="shared" ca="1" si="15"/>
        <v>1566.7053045479479</v>
      </c>
      <c r="V20" s="6">
        <f t="shared" ca="1" si="15"/>
        <v>2521.003805962519</v>
      </c>
      <c r="W20" s="6">
        <f t="shared" ca="1" si="16"/>
        <v>2928.4409052493161</v>
      </c>
      <c r="X20" s="6">
        <f t="shared" ca="1" si="17"/>
        <v>1158.5870603783012</v>
      </c>
      <c r="Y20" s="6">
        <f t="shared" ca="1" si="41"/>
        <v>10075.717706108515</v>
      </c>
      <c r="Z20" s="6">
        <f t="shared" ca="1" si="18"/>
        <v>3584.3932918356213</v>
      </c>
      <c r="AA20" s="6">
        <f t="shared" ca="1" si="18"/>
        <v>1106.3777458980833</v>
      </c>
      <c r="AB20" s="6">
        <f t="shared" ca="1" si="18"/>
        <v>1166.5910680372619</v>
      </c>
      <c r="AC20" s="6">
        <f t="shared" ca="1" si="19"/>
        <v>1563.1482217406653</v>
      </c>
      <c r="AD20" s="6">
        <f t="shared" ca="1" si="20"/>
        <v>1049.4412928483523</v>
      </c>
      <c r="AE20" s="6">
        <f t="shared" ca="1" si="21"/>
        <v>439.32452790118339</v>
      </c>
      <c r="AF20" s="6">
        <f t="shared" ca="1" si="42"/>
        <v>2805.4480632807645</v>
      </c>
      <c r="AG20" s="6">
        <f t="shared" ca="1" si="22"/>
        <v>432.06160260821906</v>
      </c>
      <c r="AH20" s="6">
        <f t="shared" ca="1" si="22"/>
        <v>1735.3780434410976</v>
      </c>
      <c r="AI20" s="6">
        <f t="shared" ca="1" si="22"/>
        <v>2689.0592538082205</v>
      </c>
      <c r="AJ20" s="6">
        <f t="shared" ca="1" si="22"/>
        <v>1281.4753315068513</v>
      </c>
      <c r="AK20" s="6">
        <f t="shared" ca="1" si="23"/>
        <v>1728.6316763123109</v>
      </c>
      <c r="AL20" s="6">
        <f t="shared" ca="1" si="24"/>
        <v>1402.4675267490597</v>
      </c>
      <c r="AM20" s="6">
        <f t="shared" ca="1" si="25"/>
        <v>519.97531337392775</v>
      </c>
      <c r="AN20" s="6">
        <f t="shared" ca="1" si="43"/>
        <v>2486.8997149290894</v>
      </c>
      <c r="AO20" s="6">
        <f t="shared" ca="1" si="44"/>
        <v>28679.085814834008</v>
      </c>
      <c r="AP20" s="6">
        <f t="shared" ca="1" si="45"/>
        <v>13311.020330515636</v>
      </c>
      <c r="AQ20" s="6">
        <f t="shared" ca="1" si="46"/>
        <v>15368.065484318369</v>
      </c>
      <c r="AR20" s="6">
        <f t="shared" ca="1" si="26"/>
        <v>2766.5346126506306</v>
      </c>
      <c r="AS20" s="6">
        <f t="shared" ca="1" si="26"/>
        <v>1991.5623303911989</v>
      </c>
      <c r="AT20" s="6">
        <f t="shared" ca="1" si="26"/>
        <v>1889.9249828925058</v>
      </c>
      <c r="AU20" s="6">
        <f t="shared" ca="1" si="26"/>
        <v>2018.7520391675826</v>
      </c>
      <c r="AV20" s="6">
        <f t="shared" ca="1" si="47"/>
        <v>8666.7739651019183</v>
      </c>
      <c r="AW20" s="6">
        <f t="shared" ca="1" si="48"/>
        <v>6701.2915192164546</v>
      </c>
      <c r="AX20" s="27">
        <f t="shared" ca="1" si="27"/>
        <v>4.3848856109589107</v>
      </c>
      <c r="AY20" s="27">
        <f t="shared" ca="1" si="27"/>
        <v>4.5110204383561685</v>
      </c>
      <c r="AZ20">
        <f t="shared" ca="1" si="49"/>
        <v>326</v>
      </c>
      <c r="BA20" s="9">
        <f t="shared" ca="1" si="28"/>
        <v>9</v>
      </c>
      <c r="BB20" s="4">
        <f t="shared" ca="1" si="50"/>
        <v>143</v>
      </c>
      <c r="BC20" s="9">
        <f t="shared" ca="1" si="29"/>
        <v>7</v>
      </c>
      <c r="BD20" s="9">
        <f t="shared" ca="1" si="30"/>
        <v>4</v>
      </c>
      <c r="BE20" s="4">
        <f t="shared" ca="1" si="51"/>
        <v>183</v>
      </c>
      <c r="BF20" s="9">
        <f t="shared" ca="1" si="31"/>
        <v>9</v>
      </c>
      <c r="BG20" s="9">
        <f t="shared" ca="1" si="32"/>
        <v>9</v>
      </c>
      <c r="BH20" s="24">
        <f t="shared" ca="1" si="52"/>
        <v>508.31013627616437</v>
      </c>
      <c r="BI20" s="24">
        <f t="shared" ca="1" si="53"/>
        <v>300.18826647444598</v>
      </c>
      <c r="BJ20" s="9">
        <f t="shared" ca="1" si="33"/>
        <v>7</v>
      </c>
      <c r="BK20" s="30">
        <f t="shared" ca="1" si="34"/>
        <v>30.583983068493094</v>
      </c>
      <c r="BL20" s="15">
        <f t="shared" ca="1" si="35"/>
        <v>4.2071264087671247</v>
      </c>
      <c r="BM20" s="15">
        <f t="shared" ca="1" si="54"/>
        <v>7593.5774149672325</v>
      </c>
      <c r="BN20" s="36">
        <f t="shared" ca="1" si="61"/>
        <v>127</v>
      </c>
      <c r="BO20" s="9">
        <f t="shared" ca="1" si="37"/>
        <v>0</v>
      </c>
      <c r="BP20" s="20">
        <f t="shared" ca="1" si="56"/>
        <v>2.0238241667263868</v>
      </c>
      <c r="BQ20" s="20">
        <f t="shared" ca="1" si="57"/>
        <v>121.00838964030213</v>
      </c>
    </row>
    <row r="21" spans="1:69" x14ac:dyDescent="0.25">
      <c r="A21" s="3">
        <f t="shared" si="58"/>
        <v>41168</v>
      </c>
      <c r="B21" s="17">
        <f t="shared" si="38"/>
        <v>2012</v>
      </c>
      <c r="C21" s="4">
        <f t="shared" si="59"/>
        <v>9</v>
      </c>
      <c r="D21" s="4">
        <f t="shared" si="60"/>
        <v>1</v>
      </c>
      <c r="E21" s="5">
        <f t="shared" si="5"/>
        <v>0.78</v>
      </c>
      <c r="F21" s="5">
        <f t="shared" si="6"/>
        <v>0.76</v>
      </c>
      <c r="G21" s="10">
        <f t="shared" si="7"/>
        <v>2.1287671232877088</v>
      </c>
      <c r="H21" s="13">
        <f t="shared" ca="1" si="8"/>
        <v>151</v>
      </c>
      <c r="I21" s="9">
        <f t="shared" ca="1" si="9"/>
        <v>240</v>
      </c>
      <c r="J21" s="14">
        <f t="shared" ca="1" si="39"/>
        <v>1.5894039735099337</v>
      </c>
      <c r="K21" s="5">
        <f t="shared" ca="1" si="40"/>
        <v>0.53333333333333333</v>
      </c>
      <c r="L21" s="21">
        <f t="shared" ca="1" si="10"/>
        <v>99.034187854776491</v>
      </c>
      <c r="M21" s="9">
        <f t="shared" ca="1" si="11"/>
        <v>42</v>
      </c>
      <c r="N21" s="9">
        <f t="shared" ca="1" si="11"/>
        <v>51</v>
      </c>
      <c r="O21" s="9">
        <f t="shared" ca="1" si="11"/>
        <v>20</v>
      </c>
      <c r="P21" s="9">
        <f t="shared" ca="1" si="11"/>
        <v>63</v>
      </c>
      <c r="Q21" s="20">
        <f t="shared" ca="1" si="12"/>
        <v>38.538951551038494</v>
      </c>
      <c r="R21" s="20">
        <f t="shared" ca="1" si="13"/>
        <v>53.371183167123363</v>
      </c>
      <c r="S21" s="20">
        <f t="shared" ca="1" si="14"/>
        <v>18.860787024657562</v>
      </c>
      <c r="T21" s="6">
        <f t="shared" ca="1" si="15"/>
        <v>14954.16236607125</v>
      </c>
      <c r="U21" s="6">
        <f t="shared" ca="1" si="15"/>
        <v>1671.2246833972631</v>
      </c>
      <c r="V21" s="6">
        <f t="shared" ca="1" si="15"/>
        <v>2473.0180889992757</v>
      </c>
      <c r="W21" s="6">
        <f t="shared" ca="1" si="16"/>
        <v>2959.9659596712345</v>
      </c>
      <c r="X21" s="6">
        <f t="shared" ca="1" si="17"/>
        <v>1298.9183326011614</v>
      </c>
      <c r="Y21" s="6">
        <f t="shared" ca="1" si="41"/>
        <v>9893.4846681968429</v>
      </c>
      <c r="Z21" s="6">
        <f t="shared" ca="1" si="18"/>
        <v>3584.1224942465801</v>
      </c>
      <c r="AA21" s="6">
        <f t="shared" ca="1" si="18"/>
        <v>1067.4236633424673</v>
      </c>
      <c r="AB21" s="6">
        <f t="shared" ca="1" si="18"/>
        <v>1188.2295825534263</v>
      </c>
      <c r="AC21" s="6">
        <f t="shared" ca="1" si="19"/>
        <v>1536.1946668801268</v>
      </c>
      <c r="AD21" s="6">
        <f t="shared" ca="1" si="20"/>
        <v>1121.5573547473821</v>
      </c>
      <c r="AE21" s="6">
        <f t="shared" ca="1" si="21"/>
        <v>476.85476036164027</v>
      </c>
      <c r="AF21" s="6">
        <f t="shared" ca="1" si="42"/>
        <v>2705.1689581533251</v>
      </c>
      <c r="AG21" s="6">
        <f t="shared" ca="1" si="22"/>
        <v>405.04596953424647</v>
      </c>
      <c r="AH21" s="6">
        <f t="shared" ca="1" si="22"/>
        <v>1589.9730621369881</v>
      </c>
      <c r="AI21" s="6">
        <f t="shared" ca="1" si="22"/>
        <v>2768.9968372602748</v>
      </c>
      <c r="AJ21" s="6">
        <f t="shared" ca="1" si="22"/>
        <v>1263.8446185205496</v>
      </c>
      <c r="AK21" s="6">
        <f t="shared" ca="1" si="23"/>
        <v>1738.6298051417257</v>
      </c>
      <c r="AL21" s="6">
        <f t="shared" ca="1" si="24"/>
        <v>1390.5892631649831</v>
      </c>
      <c r="AM21" s="6">
        <f t="shared" ca="1" si="25"/>
        <v>528.72768258146516</v>
      </c>
      <c r="AN21" s="6">
        <f t="shared" ca="1" si="43"/>
        <v>2369.9137365638853</v>
      </c>
      <c r="AO21" s="6">
        <f t="shared" ca="1" si="44"/>
        <v>28493.02327706305</v>
      </c>
      <c r="AP21" s="6">
        <f t="shared" ca="1" si="45"/>
        <v>13524.455914148995</v>
      </c>
      <c r="AQ21" s="6">
        <f t="shared" ca="1" si="46"/>
        <v>14968.567362914053</v>
      </c>
      <c r="AR21" s="6">
        <f t="shared" ca="1" si="26"/>
        <v>2785.9631782153569</v>
      </c>
      <c r="AS21" s="6">
        <f t="shared" ca="1" si="26"/>
        <v>2086.1725610502963</v>
      </c>
      <c r="AT21" s="6">
        <f t="shared" ca="1" si="26"/>
        <v>1934.2762909543521</v>
      </c>
      <c r="AU21" s="6">
        <f t="shared" ca="1" si="26"/>
        <v>2052.3846047319971</v>
      </c>
      <c r="AV21" s="6">
        <f t="shared" ca="1" si="47"/>
        <v>8858.7966349520029</v>
      </c>
      <c r="AW21" s="6">
        <f t="shared" ca="1" si="48"/>
        <v>6109.7707279620518</v>
      </c>
      <c r="AX21" s="27">
        <f t="shared" ca="1" si="27"/>
        <v>4.0416437260274032</v>
      </c>
      <c r="AY21" s="27">
        <f t="shared" ca="1" si="27"/>
        <v>4.3159868698630168</v>
      </c>
      <c r="AZ21">
        <f t="shared" ca="1" si="49"/>
        <v>327</v>
      </c>
      <c r="BA21" s="9">
        <f t="shared" ca="1" si="28"/>
        <v>10</v>
      </c>
      <c r="BB21" s="4">
        <f t="shared" ca="1" si="50"/>
        <v>151</v>
      </c>
      <c r="BC21" s="9">
        <f t="shared" ca="1" si="29"/>
        <v>6</v>
      </c>
      <c r="BD21" s="9">
        <f t="shared" ca="1" si="30"/>
        <v>5</v>
      </c>
      <c r="BE21" s="4">
        <f t="shared" ca="1" si="51"/>
        <v>176</v>
      </c>
      <c r="BF21" s="9">
        <f t="shared" ca="1" si="31"/>
        <v>9</v>
      </c>
      <c r="BG21" s="9">
        <f t="shared" ca="1" si="32"/>
        <v>8</v>
      </c>
      <c r="BH21" s="24">
        <f t="shared" ca="1" si="52"/>
        <v>490.40348472840003</v>
      </c>
      <c r="BI21" s="24">
        <f t="shared" ca="1" si="53"/>
        <v>302.77451871486096</v>
      </c>
      <c r="BJ21" s="9">
        <f t="shared" ca="1" si="33"/>
        <v>7</v>
      </c>
      <c r="BK21" s="30">
        <f t="shared" ca="1" si="34"/>
        <v>30.492561054794464</v>
      </c>
      <c r="BL21" s="15">
        <f t="shared" ca="1" si="35"/>
        <v>4.5730086257534257</v>
      </c>
      <c r="BM21" s="15">
        <f t="shared" ca="1" si="54"/>
        <v>7700.883120155886</v>
      </c>
      <c r="BN21" s="36">
        <f t="shared" ca="1" si="61"/>
        <v>127</v>
      </c>
      <c r="BO21" s="9">
        <f t="shared" ca="1" si="37"/>
        <v>0</v>
      </c>
      <c r="BP21" s="20">
        <f t="shared" ca="1" si="56"/>
        <v>1.9437468572579828</v>
      </c>
      <c r="BQ21" s="20">
        <f t="shared" ca="1" si="57"/>
        <v>117.86273514105554</v>
      </c>
    </row>
    <row r="22" spans="1:69" x14ac:dyDescent="0.25">
      <c r="A22" s="3">
        <f t="shared" si="58"/>
        <v>41167</v>
      </c>
      <c r="B22" s="17">
        <f t="shared" si="38"/>
        <v>2012</v>
      </c>
      <c r="C22" s="4">
        <f t="shared" si="59"/>
        <v>9</v>
      </c>
      <c r="D22" s="4">
        <f t="shared" si="60"/>
        <v>7</v>
      </c>
      <c r="E22" s="5">
        <f t="shared" si="5"/>
        <v>0.78</v>
      </c>
      <c r="F22" s="5">
        <f t="shared" si="6"/>
        <v>0.96666666666666667</v>
      </c>
      <c r="G22" s="10">
        <f t="shared" si="7"/>
        <v>2.1260273972603114</v>
      </c>
      <c r="H22" s="13">
        <f t="shared" ca="1" si="8"/>
        <v>184</v>
      </c>
      <c r="I22" s="9">
        <f t="shared" ca="1" si="9"/>
        <v>310</v>
      </c>
      <c r="J22" s="14">
        <f t="shared" ca="1" si="39"/>
        <v>1.6847826086956521</v>
      </c>
      <c r="K22" s="5">
        <f t="shared" ca="1" si="40"/>
        <v>0.68888888888888888</v>
      </c>
      <c r="L22" s="21">
        <f t="shared" ca="1" si="10"/>
        <v>101.48191533055399</v>
      </c>
      <c r="M22" s="9">
        <f t="shared" ca="1" si="11"/>
        <v>53</v>
      </c>
      <c r="N22" s="9">
        <f t="shared" ca="1" si="11"/>
        <v>66</v>
      </c>
      <c r="O22" s="9">
        <f t="shared" ca="1" si="11"/>
        <v>27</v>
      </c>
      <c r="P22" s="9">
        <f t="shared" ca="1" si="11"/>
        <v>81</v>
      </c>
      <c r="Q22" s="20">
        <f t="shared" ca="1" si="12"/>
        <v>39.176366156325592</v>
      </c>
      <c r="R22" s="20">
        <f t="shared" ca="1" si="13"/>
        <v>52.19452753242016</v>
      </c>
      <c r="S22" s="20">
        <f t="shared" ca="1" si="14"/>
        <v>19.022434140639294</v>
      </c>
      <c r="T22" s="6">
        <f t="shared" ca="1" si="15"/>
        <v>18672.672420821935</v>
      </c>
      <c r="U22" s="6">
        <f t="shared" ca="1" si="15"/>
        <v>2249.0385540821953</v>
      </c>
      <c r="V22" s="6">
        <f t="shared" ca="1" si="15"/>
        <v>3113.8697969201085</v>
      </c>
      <c r="W22" s="6">
        <f t="shared" ca="1" si="16"/>
        <v>2819.0690282958917</v>
      </c>
      <c r="X22" s="6">
        <f t="shared" ca="1" si="17"/>
        <v>1575.3246981751229</v>
      </c>
      <c r="Y22" s="6">
        <f t="shared" ca="1" si="41"/>
        <v>13413.447451513006</v>
      </c>
      <c r="Z22" s="6">
        <f t="shared" ca="1" si="18"/>
        <v>4661.9875726027458</v>
      </c>
      <c r="AA22" s="6">
        <f t="shared" ca="1" si="18"/>
        <v>1409.2522433753443</v>
      </c>
      <c r="AB22" s="6">
        <f t="shared" ca="1" si="18"/>
        <v>1540.817165391783</v>
      </c>
      <c r="AC22" s="6">
        <f t="shared" ca="1" si="19"/>
        <v>1937.898887509954</v>
      </c>
      <c r="AD22" s="6">
        <f t="shared" ca="1" si="20"/>
        <v>1051.5656952320569</v>
      </c>
      <c r="AE22" s="6">
        <f t="shared" ca="1" si="21"/>
        <v>618.10984483529603</v>
      </c>
      <c r="AF22" s="6">
        <f t="shared" ca="1" si="42"/>
        <v>4004.4825537925663</v>
      </c>
      <c r="AG22" s="6">
        <f t="shared" ca="1" si="22"/>
        <v>541.22153621917789</v>
      </c>
      <c r="AH22" s="6">
        <f t="shared" ca="1" si="22"/>
        <v>2180.1890086575363</v>
      </c>
      <c r="AI22" s="6">
        <f t="shared" ca="1" si="22"/>
        <v>3409.3650860273983</v>
      </c>
      <c r="AJ22" s="6">
        <f t="shared" ca="1" si="22"/>
        <v>1650.0610560000021</v>
      </c>
      <c r="AK22" s="6">
        <f t="shared" ca="1" si="23"/>
        <v>2362.0751517437402</v>
      </c>
      <c r="AL22" s="6">
        <f t="shared" ca="1" si="24"/>
        <v>1391.7229372276349</v>
      </c>
      <c r="AM22" s="6">
        <f t="shared" ca="1" si="25"/>
        <v>654.82162206425903</v>
      </c>
      <c r="AN22" s="6">
        <f t="shared" ca="1" si="43"/>
        <v>3372.2169758684804</v>
      </c>
      <c r="AO22" s="6">
        <f t="shared" ca="1" si="44"/>
        <v>36314.604643178114</v>
      </c>
      <c r="AP22" s="6">
        <f t="shared" ca="1" si="45"/>
        <v>15524.457662004064</v>
      </c>
      <c r="AQ22" s="6">
        <f t="shared" ca="1" si="46"/>
        <v>20790.14698117405</v>
      </c>
      <c r="AR22" s="6">
        <f t="shared" ca="1" si="26"/>
        <v>2910.3061516959888</v>
      </c>
      <c r="AS22" s="6">
        <f t="shared" ca="1" si="26"/>
        <v>2364.4865088492729</v>
      </c>
      <c r="AT22" s="6">
        <f t="shared" ca="1" si="26"/>
        <v>2138.6139116743966</v>
      </c>
      <c r="AU22" s="6">
        <f t="shared" ca="1" si="26"/>
        <v>2224.6260687630829</v>
      </c>
      <c r="AV22" s="6">
        <f t="shared" ca="1" si="47"/>
        <v>9638.0326409827394</v>
      </c>
      <c r="AW22" s="6">
        <f t="shared" ca="1" si="48"/>
        <v>11152.11434019131</v>
      </c>
      <c r="AX22" s="27">
        <f t="shared" ca="1" si="27"/>
        <v>4.3586100821917864</v>
      </c>
      <c r="AY22" s="27">
        <f t="shared" ca="1" si="27"/>
        <v>4.3338203835616467</v>
      </c>
      <c r="AZ22">
        <f t="shared" ca="1" si="49"/>
        <v>411</v>
      </c>
      <c r="BA22" s="9">
        <f t="shared" ca="1" si="28"/>
        <v>12</v>
      </c>
      <c r="BB22" s="4">
        <f t="shared" ca="1" si="50"/>
        <v>184</v>
      </c>
      <c r="BC22" s="9">
        <f t="shared" ca="1" si="29"/>
        <v>7</v>
      </c>
      <c r="BD22" s="9">
        <f t="shared" ca="1" si="30"/>
        <v>6</v>
      </c>
      <c r="BE22" s="4">
        <f t="shared" ca="1" si="51"/>
        <v>227</v>
      </c>
      <c r="BF22" s="9">
        <f t="shared" ca="1" si="31"/>
        <v>11</v>
      </c>
      <c r="BG22" s="9">
        <f t="shared" ca="1" si="32"/>
        <v>12</v>
      </c>
      <c r="BH22" s="24">
        <f t="shared" ca="1" si="52"/>
        <v>530.47514023959025</v>
      </c>
      <c r="BI22" s="24">
        <f t="shared" ca="1" si="53"/>
        <v>365.52516226554212</v>
      </c>
      <c r="BJ22" s="9">
        <f t="shared" ca="1" si="33"/>
        <v>9</v>
      </c>
      <c r="BK22" s="30">
        <f t="shared" ca="1" si="34"/>
        <v>30.273912986301315</v>
      </c>
      <c r="BL22" s="15">
        <f t="shared" ca="1" si="35"/>
        <v>4.215676081095892</v>
      </c>
      <c r="BM22" s="15">
        <f t="shared" ca="1" si="54"/>
        <v>7590.6025821123749</v>
      </c>
      <c r="BN22" s="36">
        <f t="shared" ca="1" si="61"/>
        <v>126</v>
      </c>
      <c r="BO22" s="9">
        <f t="shared" ca="1" si="37"/>
        <v>0</v>
      </c>
      <c r="BP22" s="20">
        <f t="shared" ca="1" si="56"/>
        <v>2.7389323517169828</v>
      </c>
      <c r="BQ22" s="20">
        <f t="shared" ca="1" si="57"/>
        <v>165.00116651725438</v>
      </c>
    </row>
    <row r="23" spans="1:69" x14ac:dyDescent="0.25">
      <c r="A23" s="3">
        <f t="shared" si="58"/>
        <v>41166</v>
      </c>
      <c r="B23" s="17">
        <f t="shared" si="38"/>
        <v>2012</v>
      </c>
      <c r="C23" s="4">
        <f t="shared" si="59"/>
        <v>9</v>
      </c>
      <c r="D23" s="4">
        <f t="shared" si="60"/>
        <v>6</v>
      </c>
      <c r="E23" s="5">
        <f t="shared" si="5"/>
        <v>0.78</v>
      </c>
      <c r="F23" s="5">
        <f t="shared" si="6"/>
        <v>1</v>
      </c>
      <c r="G23" s="10">
        <f t="shared" si="7"/>
        <v>2.1232876712329141</v>
      </c>
      <c r="H23" s="13">
        <f t="shared" ca="1" si="8"/>
        <v>202</v>
      </c>
      <c r="I23" s="9">
        <f t="shared" ca="1" si="9"/>
        <v>325</v>
      </c>
      <c r="J23" s="14">
        <f t="shared" ca="1" si="39"/>
        <v>1.608910891089109</v>
      </c>
      <c r="K23" s="5">
        <f t="shared" ca="1" si="40"/>
        <v>0.72222222222222221</v>
      </c>
      <c r="L23" s="21">
        <f t="shared" ca="1" si="10"/>
        <v>100.05507391835084</v>
      </c>
      <c r="M23" s="9">
        <f t="shared" ca="1" si="11"/>
        <v>55</v>
      </c>
      <c r="N23" s="9">
        <f t="shared" ca="1" si="11"/>
        <v>70</v>
      </c>
      <c r="O23" s="9">
        <f t="shared" ca="1" si="11"/>
        <v>30</v>
      </c>
      <c r="P23" s="9">
        <f t="shared" ca="1" si="11"/>
        <v>85</v>
      </c>
      <c r="Q23" s="20">
        <f t="shared" ca="1" si="12"/>
        <v>39.057100273972651</v>
      </c>
      <c r="R23" s="20">
        <f t="shared" ca="1" si="13"/>
        <v>48.561859726027464</v>
      </c>
      <c r="S23" s="20">
        <f t="shared" ca="1" si="14"/>
        <v>18.56453424657537</v>
      </c>
      <c r="T23" s="6">
        <f t="shared" ca="1" si="15"/>
        <v>20211.124931506871</v>
      </c>
      <c r="U23" s="6">
        <f t="shared" ca="1" si="15"/>
        <v>2292.6540000000036</v>
      </c>
      <c r="V23" s="6">
        <f t="shared" ca="1" si="15"/>
        <v>3313.298138301368</v>
      </c>
      <c r="W23" s="6">
        <f t="shared" ca="1" si="16"/>
        <v>2781.6294180821928</v>
      </c>
      <c r="X23" s="6">
        <f t="shared" ca="1" si="17"/>
        <v>1636.3073016986295</v>
      </c>
      <c r="Y23" s="6">
        <f t="shared" ca="1" si="41"/>
        <v>14772.544073424682</v>
      </c>
      <c r="Z23" s="6">
        <f t="shared" ca="1" si="18"/>
        <v>4882.1375342465817</v>
      </c>
      <c r="AA23" s="6">
        <f t="shared" ca="1" si="18"/>
        <v>1456.8557917808239</v>
      </c>
      <c r="AB23" s="6">
        <f t="shared" ca="1" si="18"/>
        <v>1577.9854109589064</v>
      </c>
      <c r="AC23" s="6">
        <f t="shared" ca="1" si="19"/>
        <v>2011.0360749352017</v>
      </c>
      <c r="AD23" s="6">
        <f t="shared" ca="1" si="20"/>
        <v>1133.5150866545894</v>
      </c>
      <c r="AE23" s="6">
        <f t="shared" ca="1" si="21"/>
        <v>613.60870992801779</v>
      </c>
      <c r="AF23" s="6">
        <f t="shared" ca="1" si="42"/>
        <v>4158.8188654685027</v>
      </c>
      <c r="AG23" s="6">
        <f t="shared" ca="1" si="22"/>
        <v>577.73197602739697</v>
      </c>
      <c r="AH23" s="6">
        <f t="shared" ca="1" si="22"/>
        <v>2212.4931506849343</v>
      </c>
      <c r="AI23" s="6">
        <f t="shared" ca="1" si="22"/>
        <v>3691.0675171232888</v>
      </c>
      <c r="AJ23" s="6">
        <f t="shared" ca="1" si="22"/>
        <v>1770.3478356164408</v>
      </c>
      <c r="AK23" s="6">
        <f t="shared" ca="1" si="23"/>
        <v>2469.8901542184858</v>
      </c>
      <c r="AL23" s="6">
        <f t="shared" ca="1" si="24"/>
        <v>1374.0726363268202</v>
      </c>
      <c r="AM23" s="6">
        <f t="shared" ca="1" si="25"/>
        <v>735.86334432733747</v>
      </c>
      <c r="AN23" s="6">
        <f t="shared" ca="1" si="43"/>
        <v>3671.8143445794167</v>
      </c>
      <c r="AO23" s="6">
        <f t="shared" ca="1" si="44"/>
        <v>38672.398147945249</v>
      </c>
      <c r="AP23" s="6">
        <f t="shared" ca="1" si="45"/>
        <v>16069.220864472645</v>
      </c>
      <c r="AQ23" s="6">
        <f t="shared" ca="1" si="46"/>
        <v>22603.1772834726</v>
      </c>
      <c r="AR23" s="6">
        <f t="shared" ca="1" si="26"/>
        <v>2936.2731830361963</v>
      </c>
      <c r="AS23" s="6">
        <f t="shared" ca="1" si="26"/>
        <v>2490.0967830483664</v>
      </c>
      <c r="AT23" s="6">
        <f t="shared" ca="1" si="26"/>
        <v>2111.6518046761903</v>
      </c>
      <c r="AU23" s="6">
        <f t="shared" ca="1" si="26"/>
        <v>2258.5226782442442</v>
      </c>
      <c r="AV23" s="6">
        <f t="shared" ca="1" si="47"/>
        <v>9796.5444490049977</v>
      </c>
      <c r="AW23" s="6">
        <f t="shared" ca="1" si="48"/>
        <v>12806.632834467606</v>
      </c>
      <c r="AX23" s="27">
        <f t="shared" ca="1" si="27"/>
        <v>4.16776438356165</v>
      </c>
      <c r="AY23" s="27">
        <f t="shared" ca="1" si="27"/>
        <v>4.7139118150684967</v>
      </c>
      <c r="AZ23">
        <f t="shared" ca="1" si="49"/>
        <v>442</v>
      </c>
      <c r="BA23" s="9">
        <f t="shared" ca="1" si="28"/>
        <v>13</v>
      </c>
      <c r="BB23" s="4">
        <f t="shared" ca="1" si="50"/>
        <v>202</v>
      </c>
      <c r="BC23" s="9">
        <f t="shared" ca="1" si="29"/>
        <v>10</v>
      </c>
      <c r="BD23" s="9">
        <f t="shared" ca="1" si="30"/>
        <v>6</v>
      </c>
      <c r="BE23" s="4">
        <f t="shared" ca="1" si="51"/>
        <v>240</v>
      </c>
      <c r="BF23" s="9">
        <f t="shared" ca="1" si="31"/>
        <v>12</v>
      </c>
      <c r="BG23" s="9">
        <f t="shared" ca="1" si="32"/>
        <v>13</v>
      </c>
      <c r="BH23" s="24">
        <f t="shared" ca="1" si="52"/>
        <v>612.37503826393595</v>
      </c>
      <c r="BI23" s="24">
        <f t="shared" ca="1" si="53"/>
        <v>391.4749866164384</v>
      </c>
      <c r="BJ23" s="9">
        <f t="shared" ca="1" si="33"/>
        <v>10</v>
      </c>
      <c r="BK23" s="30">
        <f t="shared" ca="1" si="34"/>
        <v>32.249714383561589</v>
      </c>
      <c r="BL23" s="15">
        <f t="shared" ca="1" si="35"/>
        <v>4.2860939178082207</v>
      </c>
      <c r="BM23" s="15">
        <f t="shared" ca="1" si="54"/>
        <v>7638.2356874925599</v>
      </c>
      <c r="BN23" s="36">
        <f t="shared" ca="1" si="61"/>
        <v>126</v>
      </c>
      <c r="BO23" s="9">
        <f t="shared" ca="1" si="37"/>
        <v>0</v>
      </c>
      <c r="BP23" s="20">
        <f t="shared" ca="1" si="56"/>
        <v>2.9592144322653984</v>
      </c>
      <c r="BQ23" s="20">
        <f t="shared" ca="1" si="57"/>
        <v>179.39029590057618</v>
      </c>
    </row>
    <row r="24" spans="1:69" x14ac:dyDescent="0.25">
      <c r="A24" s="3">
        <f t="shared" si="58"/>
        <v>41165</v>
      </c>
      <c r="B24" s="17">
        <f t="shared" si="38"/>
        <v>2012</v>
      </c>
      <c r="C24" s="4">
        <f t="shared" si="59"/>
        <v>9</v>
      </c>
      <c r="D24" s="4">
        <f t="shared" si="60"/>
        <v>5</v>
      </c>
      <c r="E24" s="5">
        <f t="shared" si="5"/>
        <v>0.78</v>
      </c>
      <c r="F24" s="5">
        <f t="shared" si="6"/>
        <v>0.88</v>
      </c>
      <c r="G24" s="10">
        <f t="shared" si="7"/>
        <v>2.1205479452055167</v>
      </c>
      <c r="H24" s="13">
        <f t="shared" ca="1" si="8"/>
        <v>176</v>
      </c>
      <c r="I24" s="9">
        <f t="shared" ca="1" si="9"/>
        <v>279</v>
      </c>
      <c r="J24" s="14">
        <f t="shared" ca="1" si="39"/>
        <v>1.5852272727272727</v>
      </c>
      <c r="K24" s="5">
        <f t="shared" ca="1" si="40"/>
        <v>0.62</v>
      </c>
      <c r="L24" s="21">
        <f t="shared" ca="1" si="10"/>
        <v>94.875437194520657</v>
      </c>
      <c r="M24" s="9">
        <f t="shared" ca="1" si="11"/>
        <v>49</v>
      </c>
      <c r="N24" s="9">
        <f t="shared" ca="1" si="11"/>
        <v>60</v>
      </c>
      <c r="O24" s="9">
        <f t="shared" ca="1" si="11"/>
        <v>24</v>
      </c>
      <c r="P24" s="9">
        <f t="shared" ca="1" si="11"/>
        <v>76</v>
      </c>
      <c r="Q24" s="20">
        <f t="shared" ca="1" si="12"/>
        <v>39.068816357923893</v>
      </c>
      <c r="R24" s="20">
        <f t="shared" ca="1" si="13"/>
        <v>53.880479388493228</v>
      </c>
      <c r="S24" s="20">
        <f t="shared" ca="1" si="14"/>
        <v>18.882611992602762</v>
      </c>
      <c r="T24" s="6">
        <f t="shared" ca="1" si="15"/>
        <v>16698.076946235637</v>
      </c>
      <c r="U24" s="6">
        <f t="shared" ca="1" si="15"/>
        <v>2058.7367458191816</v>
      </c>
      <c r="V24" s="6">
        <f t="shared" ca="1" si="15"/>
        <v>2962.0374081928753</v>
      </c>
      <c r="W24" s="6">
        <f t="shared" ca="1" si="16"/>
        <v>2968.3249679342475</v>
      </c>
      <c r="X24" s="6">
        <f t="shared" ca="1" si="17"/>
        <v>1391.8859488859173</v>
      </c>
      <c r="Y24" s="6">
        <f t="shared" ca="1" si="41"/>
        <v>11434.565367041776</v>
      </c>
      <c r="Z24" s="6">
        <f t="shared" ca="1" si="18"/>
        <v>4258.5009830137042</v>
      </c>
      <c r="AA24" s="6">
        <f t="shared" ca="1" si="18"/>
        <v>1293.1315053238375</v>
      </c>
      <c r="AB24" s="6">
        <f t="shared" ca="1" si="18"/>
        <v>1435.0785114378098</v>
      </c>
      <c r="AC24" s="6">
        <f t="shared" ca="1" si="19"/>
        <v>1844.8859726770895</v>
      </c>
      <c r="AD24" s="6">
        <f t="shared" ca="1" si="20"/>
        <v>1083.2018999321133</v>
      </c>
      <c r="AE24" s="6">
        <f t="shared" ca="1" si="21"/>
        <v>531.6716719203298</v>
      </c>
      <c r="AF24" s="6">
        <f t="shared" ca="1" si="42"/>
        <v>3526.9514552458186</v>
      </c>
      <c r="AG24" s="6">
        <f t="shared" ca="1" si="22"/>
        <v>483.19424787945189</v>
      </c>
      <c r="AH24" s="6">
        <f t="shared" ca="1" si="22"/>
        <v>1902.9918993534266</v>
      </c>
      <c r="AI24" s="6">
        <f t="shared" ca="1" si="22"/>
        <v>3083.9343425753432</v>
      </c>
      <c r="AJ24" s="6">
        <f t="shared" ca="1" si="22"/>
        <v>1420.8320550575361</v>
      </c>
      <c r="AK24" s="6">
        <f t="shared" ca="1" si="23"/>
        <v>2086.9738545873815</v>
      </c>
      <c r="AL24" s="6">
        <f t="shared" ca="1" si="24"/>
        <v>1386.7656048685665</v>
      </c>
      <c r="AM24" s="6">
        <f t="shared" ca="1" si="25"/>
        <v>637.03948175143489</v>
      </c>
      <c r="AN24" s="6">
        <f t="shared" ca="1" si="43"/>
        <v>2780.1736036583748</v>
      </c>
      <c r="AO24" s="6">
        <f t="shared" ca="1" si="44"/>
        <v>32634.477236695922</v>
      </c>
      <c r="AP24" s="6">
        <f t="shared" ca="1" si="45"/>
        <v>14892.786810749954</v>
      </c>
      <c r="AQ24" s="6">
        <f t="shared" ca="1" si="46"/>
        <v>17741.69042594597</v>
      </c>
      <c r="AR24" s="6">
        <f t="shared" ca="1" si="26"/>
        <v>2861.6864649929307</v>
      </c>
      <c r="AS24" s="6">
        <f t="shared" ca="1" si="26"/>
        <v>2308.3742975739492</v>
      </c>
      <c r="AT24" s="6">
        <f t="shared" ca="1" si="26"/>
        <v>2035.2020409327465</v>
      </c>
      <c r="AU24" s="6">
        <f t="shared" ca="1" si="26"/>
        <v>2119.0802505389393</v>
      </c>
      <c r="AV24" s="6">
        <f t="shared" ca="1" si="47"/>
        <v>9324.3430540385671</v>
      </c>
      <c r="AW24" s="6">
        <f t="shared" ca="1" si="48"/>
        <v>8417.3473719074027</v>
      </c>
      <c r="AX24" s="27">
        <f t="shared" ca="1" si="27"/>
        <v>4.4296533369863065</v>
      </c>
      <c r="AY24" s="27">
        <f t="shared" ca="1" si="27"/>
        <v>4.5189029863013745</v>
      </c>
      <c r="AZ24">
        <f t="shared" ca="1" si="49"/>
        <v>385</v>
      </c>
      <c r="BA24" s="9">
        <f t="shared" ca="1" si="28"/>
        <v>12</v>
      </c>
      <c r="BB24" s="4">
        <f t="shared" ca="1" si="50"/>
        <v>176</v>
      </c>
      <c r="BC24" s="9">
        <f t="shared" ca="1" si="29"/>
        <v>8</v>
      </c>
      <c r="BD24" s="9">
        <f t="shared" ca="1" si="30"/>
        <v>5</v>
      </c>
      <c r="BE24" s="4">
        <f t="shared" ca="1" si="51"/>
        <v>209</v>
      </c>
      <c r="BF24" s="9">
        <f t="shared" ca="1" si="31"/>
        <v>10</v>
      </c>
      <c r="BG24" s="9">
        <f t="shared" ca="1" si="32"/>
        <v>9</v>
      </c>
      <c r="BH24" s="24">
        <f t="shared" ca="1" si="52"/>
        <v>540.84788764300856</v>
      </c>
      <c r="BI24" s="24">
        <f t="shared" ca="1" si="53"/>
        <v>314.52359495723027</v>
      </c>
      <c r="BJ24" s="9">
        <f t="shared" ca="1" si="33"/>
        <v>7</v>
      </c>
      <c r="BK24" s="30">
        <f t="shared" ca="1" si="34"/>
        <v>32.540172575342403</v>
      </c>
      <c r="BL24" s="15">
        <f t="shared" ca="1" si="35"/>
        <v>4.1977681008219188</v>
      </c>
      <c r="BM24" s="15">
        <f t="shared" ca="1" si="54"/>
        <v>7727.6416447292722</v>
      </c>
      <c r="BN24" s="36">
        <f t="shared" ca="1" si="61"/>
        <v>126</v>
      </c>
      <c r="BO24" s="9">
        <f t="shared" ca="1" si="37"/>
        <v>0</v>
      </c>
      <c r="BP24" s="20">
        <f t="shared" ca="1" si="56"/>
        <v>2.2958738566826393</v>
      </c>
      <c r="BQ24" s="20">
        <f t="shared" ca="1" si="57"/>
        <v>140.80706687258706</v>
      </c>
    </row>
    <row r="25" spans="1:69" x14ac:dyDescent="0.25">
      <c r="A25" s="3">
        <f t="shared" si="58"/>
        <v>41164</v>
      </c>
      <c r="B25" s="17">
        <f t="shared" si="38"/>
        <v>2012</v>
      </c>
      <c r="C25" s="4">
        <f t="shared" si="59"/>
        <v>9</v>
      </c>
      <c r="D25" s="4">
        <f t="shared" si="60"/>
        <v>4</v>
      </c>
      <c r="E25" s="5">
        <f t="shared" si="5"/>
        <v>0.78</v>
      </c>
      <c r="F25" s="5">
        <f t="shared" si="6"/>
        <v>0.84</v>
      </c>
      <c r="G25" s="10">
        <f t="shared" si="7"/>
        <v>2.1178082191781193</v>
      </c>
      <c r="H25" s="13">
        <f t="shared" ca="1" si="8"/>
        <v>166</v>
      </c>
      <c r="I25" s="9">
        <f t="shared" ca="1" si="9"/>
        <v>280</v>
      </c>
      <c r="J25" s="14">
        <f t="shared" ca="1" si="39"/>
        <v>1.6867469879518073</v>
      </c>
      <c r="K25" s="5">
        <f t="shared" ca="1" si="40"/>
        <v>0.62222222222222223</v>
      </c>
      <c r="L25" s="21">
        <f t="shared" ca="1" si="10"/>
        <v>101.95511855659363</v>
      </c>
      <c r="M25" s="9">
        <f t="shared" ca="1" si="11"/>
        <v>52</v>
      </c>
      <c r="N25" s="9">
        <f t="shared" ca="1" si="11"/>
        <v>64</v>
      </c>
      <c r="O25" s="9">
        <f t="shared" ca="1" si="11"/>
        <v>24</v>
      </c>
      <c r="P25" s="9">
        <f t="shared" ca="1" si="11"/>
        <v>78</v>
      </c>
      <c r="Q25" s="20">
        <f t="shared" ca="1" si="12"/>
        <v>38.122027775153569</v>
      </c>
      <c r="R25" s="20">
        <f t="shared" ca="1" si="13"/>
        <v>50.400724471232934</v>
      </c>
      <c r="S25" s="20">
        <f t="shared" ca="1" si="14"/>
        <v>17.801230715279264</v>
      </c>
      <c r="T25" s="6">
        <f t="shared" ca="1" si="15"/>
        <v>16924.549680394543</v>
      </c>
      <c r="U25" s="6">
        <f t="shared" ca="1" si="15"/>
        <v>1849.9961170849349</v>
      </c>
      <c r="V25" s="6">
        <f t="shared" ca="1" si="15"/>
        <v>2667.4999033701683</v>
      </c>
      <c r="W25" s="6">
        <f t="shared" ca="1" si="16"/>
        <v>2979.7312101041102</v>
      </c>
      <c r="X25" s="6">
        <f t="shared" ca="1" si="17"/>
        <v>1349.5168458976436</v>
      </c>
      <c r="Y25" s="6">
        <f t="shared" ca="1" si="41"/>
        <v>11777.797838107555</v>
      </c>
      <c r="Z25" s="6">
        <f t="shared" ca="1" si="18"/>
        <v>4422.1552219178138</v>
      </c>
      <c r="AA25" s="6">
        <f t="shared" ca="1" si="18"/>
        <v>1209.6173873095904</v>
      </c>
      <c r="AB25" s="6">
        <f t="shared" ca="1" si="18"/>
        <v>1388.4959957917827</v>
      </c>
      <c r="AC25" s="6">
        <f t="shared" ca="1" si="19"/>
        <v>1708.6215775279213</v>
      </c>
      <c r="AD25" s="6">
        <f t="shared" ca="1" si="20"/>
        <v>1051.4727947674623</v>
      </c>
      <c r="AE25" s="6">
        <f t="shared" ca="1" si="21"/>
        <v>526.56779210323521</v>
      </c>
      <c r="AF25" s="6">
        <f t="shared" ca="1" si="42"/>
        <v>3733.6064406205674</v>
      </c>
      <c r="AG25" s="6">
        <f t="shared" ca="1" si="22"/>
        <v>509.60601271232861</v>
      </c>
      <c r="AH25" s="6">
        <f t="shared" ca="1" si="22"/>
        <v>1884.8889827945231</v>
      </c>
      <c r="AI25" s="6">
        <f t="shared" ca="1" si="22"/>
        <v>3054.0168668493161</v>
      </c>
      <c r="AJ25" s="6">
        <f t="shared" ca="1" si="22"/>
        <v>1492.8418507397278</v>
      </c>
      <c r="AK25" s="6">
        <f t="shared" ca="1" si="23"/>
        <v>2050.5140007470886</v>
      </c>
      <c r="AL25" s="6">
        <f t="shared" ca="1" si="24"/>
        <v>1438.446783854627</v>
      </c>
      <c r="AM25" s="6">
        <f t="shared" ca="1" si="25"/>
        <v>566.09780295975418</v>
      </c>
      <c r="AN25" s="6">
        <f t="shared" ca="1" si="43"/>
        <v>2886.2951255344256</v>
      </c>
      <c r="AO25" s="6">
        <f t="shared" ca="1" si="44"/>
        <v>32736.168115594559</v>
      </c>
      <c r="AP25" s="6">
        <f t="shared" ca="1" si="45"/>
        <v>14338.468711332011</v>
      </c>
      <c r="AQ25" s="6">
        <f t="shared" ca="1" si="46"/>
        <v>18397.699404262548</v>
      </c>
      <c r="AR25" s="6">
        <f t="shared" ca="1" si="26"/>
        <v>2850.0673596115303</v>
      </c>
      <c r="AS25" s="6">
        <f t="shared" ca="1" si="26"/>
        <v>2164.8034255274615</v>
      </c>
      <c r="AT25" s="6">
        <f t="shared" ca="1" si="26"/>
        <v>1988.5850537108277</v>
      </c>
      <c r="AU25" s="6">
        <f t="shared" ca="1" si="26"/>
        <v>2124.365383517259</v>
      </c>
      <c r="AV25" s="6">
        <f t="shared" ca="1" si="47"/>
        <v>9127.821222367078</v>
      </c>
      <c r="AW25" s="6">
        <f t="shared" ca="1" si="48"/>
        <v>9269.8781818954703</v>
      </c>
      <c r="AX25" s="27">
        <f t="shared" ca="1" si="27"/>
        <v>4.1500008986301431</v>
      </c>
      <c r="AY25" s="27">
        <f t="shared" ca="1" si="27"/>
        <v>4.7404646095890453</v>
      </c>
      <c r="AZ25">
        <f t="shared" ca="1" si="49"/>
        <v>384</v>
      </c>
      <c r="BA25" s="9">
        <f t="shared" ca="1" si="28"/>
        <v>12</v>
      </c>
      <c r="BB25" s="4">
        <f t="shared" ca="1" si="50"/>
        <v>166</v>
      </c>
      <c r="BC25" s="9">
        <f t="shared" ca="1" si="29"/>
        <v>7</v>
      </c>
      <c r="BD25" s="9">
        <f t="shared" ca="1" si="30"/>
        <v>5</v>
      </c>
      <c r="BE25" s="4">
        <f t="shared" ca="1" si="51"/>
        <v>218</v>
      </c>
      <c r="BF25" s="9">
        <f t="shared" ca="1" si="31"/>
        <v>12</v>
      </c>
      <c r="BG25" s="9">
        <f t="shared" ca="1" si="32"/>
        <v>10</v>
      </c>
      <c r="BH25" s="24">
        <f t="shared" ca="1" si="52"/>
        <v>505.78900911122327</v>
      </c>
      <c r="BI25" s="24">
        <f t="shared" ca="1" si="53"/>
        <v>331.6815028292184</v>
      </c>
      <c r="BJ25" s="9">
        <f t="shared" ca="1" si="33"/>
        <v>7</v>
      </c>
      <c r="BK25" s="30">
        <f t="shared" ca="1" si="34"/>
        <v>30.699254178082136</v>
      </c>
      <c r="BL25" s="15">
        <f t="shared" ca="1" si="35"/>
        <v>4.3299118838356181</v>
      </c>
      <c r="BM25" s="15">
        <f t="shared" ca="1" si="54"/>
        <v>7749.7046764154238</v>
      </c>
      <c r="BN25" s="36">
        <f t="shared" ca="1" si="61"/>
        <v>126</v>
      </c>
      <c r="BO25" s="9">
        <f t="shared" ca="1" si="37"/>
        <v>0</v>
      </c>
      <c r="BP25" s="20">
        <f t="shared" ca="1" si="56"/>
        <v>2.3739871611175105</v>
      </c>
      <c r="BQ25" s="20">
        <f t="shared" ca="1" si="57"/>
        <v>146.01348733541704</v>
      </c>
    </row>
    <row r="26" spans="1:69" x14ac:dyDescent="0.25">
      <c r="A26" s="3">
        <f t="shared" si="58"/>
        <v>41163</v>
      </c>
      <c r="B26" s="17">
        <f t="shared" si="38"/>
        <v>2012</v>
      </c>
      <c r="C26" s="4">
        <f t="shared" si="59"/>
        <v>9</v>
      </c>
      <c r="D26" s="4">
        <f t="shared" si="60"/>
        <v>3</v>
      </c>
      <c r="E26" s="5">
        <f t="shared" si="5"/>
        <v>0.78</v>
      </c>
      <c r="F26" s="5">
        <f t="shared" si="6"/>
        <v>0.73333333333333339</v>
      </c>
      <c r="G26" s="10">
        <f t="shared" si="7"/>
        <v>2.115068493150722</v>
      </c>
      <c r="H26" s="13">
        <f t="shared" ca="1" si="8"/>
        <v>151</v>
      </c>
      <c r="I26" s="9">
        <f t="shared" ca="1" si="9"/>
        <v>239</v>
      </c>
      <c r="J26" s="14">
        <f t="shared" ca="1" si="39"/>
        <v>1.5827814569536425</v>
      </c>
      <c r="K26" s="5">
        <f t="shared" ca="1" si="40"/>
        <v>0.53111111111111109</v>
      </c>
      <c r="L26" s="21">
        <f t="shared" ca="1" si="10"/>
        <v>98.712915723124468</v>
      </c>
      <c r="M26" s="9">
        <f t="shared" ca="1" si="11"/>
        <v>43</v>
      </c>
      <c r="N26" s="9">
        <f t="shared" ca="1" si="11"/>
        <v>54</v>
      </c>
      <c r="O26" s="9">
        <f t="shared" ca="1" si="11"/>
        <v>21</v>
      </c>
      <c r="P26" s="9">
        <f t="shared" ca="1" si="11"/>
        <v>64</v>
      </c>
      <c r="Q26" s="20">
        <f t="shared" ca="1" si="12"/>
        <v>35.916675633385161</v>
      </c>
      <c r="R26" s="20">
        <f t="shared" ca="1" si="13"/>
        <v>51.461105906536268</v>
      </c>
      <c r="S26" s="20">
        <f t="shared" ca="1" si="14"/>
        <v>18.256301415308243</v>
      </c>
      <c r="T26" s="6">
        <f t="shared" ca="1" si="15"/>
        <v>14905.650274191794</v>
      </c>
      <c r="U26" s="6">
        <f t="shared" ca="1" si="15"/>
        <v>1588.5642923835642</v>
      </c>
      <c r="V26" s="6">
        <f t="shared" ca="1" si="15"/>
        <v>2321.6233467511224</v>
      </c>
      <c r="W26" s="6">
        <f t="shared" ca="1" si="16"/>
        <v>2950.9101519780829</v>
      </c>
      <c r="X26" s="6">
        <f t="shared" ca="1" si="17"/>
        <v>1236.4773824455888</v>
      </c>
      <c r="Y26" s="6">
        <f t="shared" ca="1" si="41"/>
        <v>9985.2036854005637</v>
      </c>
      <c r="Z26" s="6">
        <f t="shared" ca="1" si="18"/>
        <v>3483.9175364383609</v>
      </c>
      <c r="AA26" s="6">
        <f t="shared" ca="1" si="18"/>
        <v>1080.6832240372617</v>
      </c>
      <c r="AB26" s="6">
        <f t="shared" ca="1" si="18"/>
        <v>1168.4032905797276</v>
      </c>
      <c r="AC26" s="6">
        <f t="shared" ca="1" si="19"/>
        <v>1496.2845405139071</v>
      </c>
      <c r="AD26" s="6">
        <f t="shared" ca="1" si="20"/>
        <v>1130.1360188109074</v>
      </c>
      <c r="AE26" s="6">
        <f t="shared" ca="1" si="21"/>
        <v>453.70599880820743</v>
      </c>
      <c r="AF26" s="6">
        <f t="shared" ca="1" si="42"/>
        <v>2652.8774929223282</v>
      </c>
      <c r="AG26" s="6">
        <f t="shared" ca="1" si="22"/>
        <v>412.25785486027382</v>
      </c>
      <c r="AH26" s="6">
        <f t="shared" ca="1" si="22"/>
        <v>1561.5900124931522</v>
      </c>
      <c r="AI26" s="6">
        <f t="shared" ca="1" si="22"/>
        <v>2802.7277773150695</v>
      </c>
      <c r="AJ26" s="6">
        <f t="shared" ca="1" si="22"/>
        <v>1241.7677504876731</v>
      </c>
      <c r="AK26" s="6">
        <f t="shared" ca="1" si="23"/>
        <v>1807.7061935251822</v>
      </c>
      <c r="AL26" s="6">
        <f t="shared" ca="1" si="24"/>
        <v>1377.4804588713287</v>
      </c>
      <c r="AM26" s="6">
        <f t="shared" ca="1" si="25"/>
        <v>502.48626433327456</v>
      </c>
      <c r="AN26" s="6">
        <f t="shared" ca="1" si="43"/>
        <v>2330.6704784263829</v>
      </c>
      <c r="AO26" s="6">
        <f t="shared" ca="1" si="44"/>
        <v>28245.562012786879</v>
      </c>
      <c r="AP26" s="6">
        <f t="shared" ca="1" si="45"/>
        <v>13276.8103560376</v>
      </c>
      <c r="AQ26" s="6">
        <f t="shared" ca="1" si="46"/>
        <v>14968.751656749275</v>
      </c>
      <c r="AR26" s="6">
        <f t="shared" ca="1" si="26"/>
        <v>2771.119541802881</v>
      </c>
      <c r="AS26" s="6">
        <f t="shared" ca="1" si="26"/>
        <v>1980.9389596410615</v>
      </c>
      <c r="AT26" s="6">
        <f t="shared" ca="1" si="26"/>
        <v>1894.2305515619648</v>
      </c>
      <c r="AU26" s="6">
        <f t="shared" ca="1" si="26"/>
        <v>1979.9233675895146</v>
      </c>
      <c r="AV26" s="6">
        <f t="shared" ca="1" si="47"/>
        <v>8626.2124205954206</v>
      </c>
      <c r="AW26" s="6">
        <f t="shared" ca="1" si="48"/>
        <v>6342.5392361538579</v>
      </c>
      <c r="AX26" s="27">
        <f t="shared" ca="1" si="27"/>
        <v>4.3695390575342525</v>
      </c>
      <c r="AY26" s="27">
        <f t="shared" ca="1" si="27"/>
        <v>4.4096582465753462</v>
      </c>
      <c r="AZ26">
        <f t="shared" ca="1" si="49"/>
        <v>333</v>
      </c>
      <c r="BA26" s="9">
        <f t="shared" ca="1" si="28"/>
        <v>10</v>
      </c>
      <c r="BB26" s="4">
        <f t="shared" ca="1" si="50"/>
        <v>151</v>
      </c>
      <c r="BC26" s="9">
        <f t="shared" ca="1" si="29"/>
        <v>7</v>
      </c>
      <c r="BD26" s="9">
        <f t="shared" ca="1" si="30"/>
        <v>5</v>
      </c>
      <c r="BE26" s="4">
        <f t="shared" ca="1" si="51"/>
        <v>182</v>
      </c>
      <c r="BF26" s="9">
        <f t="shared" ca="1" si="31"/>
        <v>10</v>
      </c>
      <c r="BG26" s="9">
        <f t="shared" ca="1" si="32"/>
        <v>8</v>
      </c>
      <c r="BH26" s="24">
        <f t="shared" ca="1" si="52"/>
        <v>517.27238790793069</v>
      </c>
      <c r="BI26" s="24">
        <f t="shared" ca="1" si="53"/>
        <v>304.62790135381533</v>
      </c>
      <c r="BJ26" s="9">
        <f t="shared" ca="1" si="33"/>
        <v>7</v>
      </c>
      <c r="BK26" s="30">
        <f t="shared" ca="1" si="34"/>
        <v>31.625920986301317</v>
      </c>
      <c r="BL26" s="15">
        <f t="shared" ca="1" si="35"/>
        <v>4.4444106345205494</v>
      </c>
      <c r="BM26" s="15">
        <f t="shared" ca="1" si="54"/>
        <v>7675.4222631026241</v>
      </c>
      <c r="BN26" s="36">
        <f t="shared" ca="1" si="61"/>
        <v>126</v>
      </c>
      <c r="BO26" s="9">
        <f t="shared" ca="1" si="37"/>
        <v>0</v>
      </c>
      <c r="BP26" s="20">
        <f t="shared" ca="1" si="56"/>
        <v>1.9502186516443825</v>
      </c>
      <c r="BQ26" s="20">
        <f t="shared" ca="1" si="57"/>
        <v>118.79961632340694</v>
      </c>
    </row>
    <row r="27" spans="1:69" x14ac:dyDescent="0.25">
      <c r="A27" s="3">
        <f t="shared" si="58"/>
        <v>41162</v>
      </c>
      <c r="B27" s="17">
        <f t="shared" si="38"/>
        <v>2012</v>
      </c>
      <c r="C27" s="4">
        <f t="shared" si="59"/>
        <v>9</v>
      </c>
      <c r="D27" s="4">
        <f t="shared" si="60"/>
        <v>2</v>
      </c>
      <c r="E27" s="5">
        <f t="shared" si="5"/>
        <v>0.78</v>
      </c>
      <c r="F27" s="5">
        <f t="shared" si="6"/>
        <v>0.73333333333333339</v>
      </c>
      <c r="G27" s="10">
        <f t="shared" si="7"/>
        <v>2.1123287671233246</v>
      </c>
      <c r="H27" s="13">
        <f t="shared" ca="1" si="8"/>
        <v>139</v>
      </c>
      <c r="I27" s="9">
        <f t="shared" ca="1" si="9"/>
        <v>234</v>
      </c>
      <c r="J27" s="14">
        <f t="shared" ca="1" si="39"/>
        <v>1.6834532374100719</v>
      </c>
      <c r="K27" s="5">
        <f t="shared" ca="1" si="40"/>
        <v>0.52</v>
      </c>
      <c r="L27" s="21">
        <f t="shared" ca="1" si="10"/>
        <v>100.9253364154924</v>
      </c>
      <c r="M27" s="9">
        <f t="shared" ref="M27:P46" ca="1" si="62">INT($I27*M$1*(1+RANDBETWEEN(-limite,limite)/1000))</f>
        <v>42</v>
      </c>
      <c r="N27" s="9">
        <f t="shared" ca="1" si="62"/>
        <v>49</v>
      </c>
      <c r="O27" s="9">
        <f t="shared" ca="1" si="62"/>
        <v>21</v>
      </c>
      <c r="P27" s="9">
        <f t="shared" ca="1" si="62"/>
        <v>62</v>
      </c>
      <c r="Q27" s="20">
        <f t="shared" ca="1" si="12"/>
        <v>38.299960109589094</v>
      </c>
      <c r="R27" s="20">
        <f t="shared" ca="1" si="13"/>
        <v>48.678429422465811</v>
      </c>
      <c r="S27" s="20">
        <f t="shared" ca="1" si="14"/>
        <v>19.501185815077356</v>
      </c>
      <c r="T27" s="6">
        <f t="shared" ref="T27:V46" ca="1" si="63">(1+T$2*$G27)*(1+RANDBETWEEN(-limite,limite)/1000)*T$1*$E27*$F27</f>
        <v>14028.621761753442</v>
      </c>
      <c r="U27" s="6">
        <f t="shared" ca="1" si="63"/>
        <v>1657.4269492602768</v>
      </c>
      <c r="V27" s="6">
        <f t="shared" ca="1" si="63"/>
        <v>2304.8428322998348</v>
      </c>
      <c r="W27" s="6">
        <f t="shared" ca="1" si="16"/>
        <v>2807.1609619068504</v>
      </c>
      <c r="X27" s="6">
        <f t="shared" ca="1" si="17"/>
        <v>1249.8660052234516</v>
      </c>
      <c r="Y27" s="6">
        <f t="shared" ca="1" si="41"/>
        <v>9324.1789115835818</v>
      </c>
      <c r="Z27" s="6">
        <f t="shared" ref="Z27:AB46" ca="1" si="64">(1+Z$2*$G27)*(1+RANDBETWEEN(-limite,limite)/1000)*$I27*Z$1</f>
        <v>3485.2963699726074</v>
      </c>
      <c r="AA27" s="6">
        <f t="shared" ca="1" si="64"/>
        <v>1022.2470178717821</v>
      </c>
      <c r="AB27" s="6">
        <f t="shared" ca="1" si="64"/>
        <v>1209.073520534796</v>
      </c>
      <c r="AC27" s="6">
        <f t="shared" ca="1" si="19"/>
        <v>1529.926208704698</v>
      </c>
      <c r="AD27" s="6">
        <f t="shared" ca="1" si="20"/>
        <v>1039.3884916105033</v>
      </c>
      <c r="AE27" s="6">
        <f t="shared" ca="1" si="21"/>
        <v>453.71611420737378</v>
      </c>
      <c r="AF27" s="6">
        <f t="shared" ca="1" si="42"/>
        <v>2693.5860938566093</v>
      </c>
      <c r="AG27" s="6">
        <f t="shared" ref="AG27:AJ46" ca="1" si="65">(1+AG$2*$G27)*(1+RANDBETWEEN(-limite,limite)/1000)*$I27*AG$1</f>
        <v>398.69687648219156</v>
      </c>
      <c r="AH27" s="6">
        <f t="shared" ca="1" si="65"/>
        <v>1546.3201283506869</v>
      </c>
      <c r="AI27" s="6">
        <f t="shared" ca="1" si="65"/>
        <v>2759.7899095890421</v>
      </c>
      <c r="AJ27" s="6">
        <f t="shared" ca="1" si="65"/>
        <v>1260.7363015890426</v>
      </c>
      <c r="AK27" s="6">
        <f t="shared" ca="1" si="23"/>
        <v>1681.0872485305022</v>
      </c>
      <c r="AL27" s="6">
        <f t="shared" ca="1" si="24"/>
        <v>1391.6072886435629</v>
      </c>
      <c r="AM27" s="6">
        <f t="shared" ca="1" si="25"/>
        <v>537.61548144909068</v>
      </c>
      <c r="AN27" s="6">
        <f t="shared" ca="1" si="43"/>
        <v>2355.2331973878067</v>
      </c>
      <c r="AO27" s="6">
        <f t="shared" ca="1" si="44"/>
        <v>27368.208835403864</v>
      </c>
      <c r="AP27" s="6">
        <f t="shared" ca="1" si="45"/>
        <v>12995.210632575869</v>
      </c>
      <c r="AQ27" s="6">
        <f t="shared" ca="1" si="46"/>
        <v>14372.998202827997</v>
      </c>
      <c r="AR27" s="6">
        <f t="shared" ref="AR27:AU46" ca="1" si="66">(1+AR$2*$G27)*(1+RANDBETWEEN(-limite,limite)/1000)*AR$1*$E27*$F27+AR$3*(1+ipc)^($B27-2010)</f>
        <v>2781.1350273204953</v>
      </c>
      <c r="AS27" s="6">
        <f t="shared" ca="1" si="66"/>
        <v>2050.8118448127475</v>
      </c>
      <c r="AT27" s="6">
        <f t="shared" ca="1" si="66"/>
        <v>1887.2391330747782</v>
      </c>
      <c r="AU27" s="6">
        <f t="shared" ca="1" si="66"/>
        <v>2005.6845847580043</v>
      </c>
      <c r="AV27" s="6">
        <f t="shared" ca="1" si="47"/>
        <v>8724.8705899660254</v>
      </c>
      <c r="AW27" s="6">
        <f t="shared" ca="1" si="48"/>
        <v>5648.1276128619702</v>
      </c>
      <c r="AX27" s="27">
        <f t="shared" ref="AX27:AY46" ca="1" si="67">MIN(5,(1+AX$2*$G27)*(1+RANDBETWEEN(-limite,limite)/1000)*AX$1)</f>
        <v>4.1280147287671278</v>
      </c>
      <c r="AY27" s="27">
        <f t="shared" ca="1" si="67"/>
        <v>4.3550464794520583</v>
      </c>
      <c r="AZ27">
        <f t="shared" ca="1" si="49"/>
        <v>313</v>
      </c>
      <c r="BA27" s="9">
        <f t="shared" ca="1" si="28"/>
        <v>9</v>
      </c>
      <c r="BB27" s="4">
        <f t="shared" ca="1" si="50"/>
        <v>139</v>
      </c>
      <c r="BC27" s="9">
        <f t="shared" ca="1" si="29"/>
        <v>6</v>
      </c>
      <c r="BD27" s="9">
        <f t="shared" ca="1" si="30"/>
        <v>4</v>
      </c>
      <c r="BE27" s="4">
        <f t="shared" ca="1" si="51"/>
        <v>174</v>
      </c>
      <c r="BF27" s="9">
        <f t="shared" ca="1" si="31"/>
        <v>9</v>
      </c>
      <c r="BG27" s="9">
        <f t="shared" ca="1" si="32"/>
        <v>8</v>
      </c>
      <c r="BH27" s="24">
        <f t="shared" ca="1" si="52"/>
        <v>457.68847477914653</v>
      </c>
      <c r="BI27" s="24">
        <f t="shared" ca="1" si="53"/>
        <v>295.35358532691822</v>
      </c>
      <c r="BJ27" s="9">
        <f t="shared" ca="1" si="33"/>
        <v>7</v>
      </c>
      <c r="BK27" s="30">
        <f t="shared" ca="1" si="34"/>
        <v>30.643570232876659</v>
      </c>
      <c r="BL27" s="15">
        <f t="shared" ca="1" si="35"/>
        <v>4.5324480569863033</v>
      </c>
      <c r="BM27" s="15">
        <f t="shared" ca="1" si="54"/>
        <v>7463.0647640173138</v>
      </c>
      <c r="BN27" s="36">
        <f t="shared" ca="1" si="61"/>
        <v>126</v>
      </c>
      <c r="BO27" s="9">
        <f t="shared" ca="1" si="37"/>
        <v>0</v>
      </c>
      <c r="BP27" s="20">
        <f t="shared" ca="1" si="56"/>
        <v>1.9258841584929669</v>
      </c>
      <c r="BQ27" s="20">
        <f t="shared" ca="1" si="57"/>
        <v>114.07141430815871</v>
      </c>
    </row>
    <row r="28" spans="1:69" x14ac:dyDescent="0.25">
      <c r="A28" s="3">
        <f t="shared" si="58"/>
        <v>41161</v>
      </c>
      <c r="B28" s="17">
        <f t="shared" si="38"/>
        <v>2012</v>
      </c>
      <c r="C28" s="4">
        <f t="shared" si="59"/>
        <v>9</v>
      </c>
      <c r="D28" s="4">
        <f t="shared" si="60"/>
        <v>1</v>
      </c>
      <c r="E28" s="5">
        <f t="shared" si="5"/>
        <v>0.78</v>
      </c>
      <c r="F28" s="5">
        <f t="shared" si="6"/>
        <v>0.76</v>
      </c>
      <c r="G28" s="10">
        <f t="shared" si="7"/>
        <v>2.1095890410959273</v>
      </c>
      <c r="H28" s="13">
        <f t="shared" ca="1" si="8"/>
        <v>144</v>
      </c>
      <c r="I28" s="9">
        <f t="shared" ca="1" si="9"/>
        <v>252</v>
      </c>
      <c r="J28" s="14">
        <f t="shared" ca="1" si="39"/>
        <v>1.75</v>
      </c>
      <c r="K28" s="5">
        <f t="shared" ca="1" si="40"/>
        <v>0.56000000000000005</v>
      </c>
      <c r="L28" s="21">
        <f t="shared" ca="1" si="10"/>
        <v>106.94377271232889</v>
      </c>
      <c r="M28" s="9">
        <f t="shared" ca="1" si="62"/>
        <v>45</v>
      </c>
      <c r="N28" s="9">
        <f t="shared" ca="1" si="62"/>
        <v>57</v>
      </c>
      <c r="O28" s="9">
        <f t="shared" ca="1" si="62"/>
        <v>21</v>
      </c>
      <c r="P28" s="9">
        <f t="shared" ca="1" si="62"/>
        <v>64</v>
      </c>
      <c r="Q28" s="20">
        <f t="shared" ca="1" si="12"/>
        <v>37.319379210314317</v>
      </c>
      <c r="R28" s="20">
        <f t="shared" ca="1" si="13"/>
        <v>56.134806706849389</v>
      </c>
      <c r="S28" s="20">
        <f t="shared" ca="1" si="14"/>
        <v>19.402217660958925</v>
      </c>
      <c r="T28" s="6">
        <f t="shared" ca="1" si="63"/>
        <v>15399.90327057536</v>
      </c>
      <c r="U28" s="6">
        <f t="shared" ca="1" si="63"/>
        <v>1729.4111704109614</v>
      </c>
      <c r="V28" s="6">
        <f t="shared" ca="1" si="63"/>
        <v>2391.2319391772044</v>
      </c>
      <c r="W28" s="6">
        <f t="shared" ca="1" si="16"/>
        <v>2858.7951813698642</v>
      </c>
      <c r="X28" s="6">
        <f t="shared" ca="1" si="17"/>
        <v>1284.0150124010954</v>
      </c>
      <c r="Y28" s="6">
        <f t="shared" ca="1" si="41"/>
        <v>10595.272308038157</v>
      </c>
      <c r="Z28" s="6">
        <f t="shared" ca="1" si="64"/>
        <v>3806.5766794520605</v>
      </c>
      <c r="AA28" s="6">
        <f t="shared" ca="1" si="64"/>
        <v>1178.8309408438372</v>
      </c>
      <c r="AB28" s="6">
        <f t="shared" ca="1" si="64"/>
        <v>1241.7419303013712</v>
      </c>
      <c r="AC28" s="6">
        <f t="shared" ca="1" si="19"/>
        <v>1576.118681864828</v>
      </c>
      <c r="AD28" s="6">
        <f t="shared" ca="1" si="20"/>
        <v>1134.4410917737814</v>
      </c>
      <c r="AE28" s="6">
        <f t="shared" ca="1" si="21"/>
        <v>495.12528273560923</v>
      </c>
      <c r="AF28" s="6">
        <f t="shared" ca="1" si="42"/>
        <v>3021.4644942230507</v>
      </c>
      <c r="AG28" s="6">
        <f t="shared" ca="1" si="65"/>
        <v>447.58315134246561</v>
      </c>
      <c r="AH28" s="6">
        <f t="shared" ca="1" si="65"/>
        <v>1718.3000968767142</v>
      </c>
      <c r="AI28" s="6">
        <f t="shared" ca="1" si="65"/>
        <v>2771.0377742465762</v>
      </c>
      <c r="AJ28" s="6">
        <f t="shared" ca="1" si="65"/>
        <v>1343.1504447123305</v>
      </c>
      <c r="AK28" s="6">
        <f t="shared" ca="1" si="23"/>
        <v>1795.0575992452707</v>
      </c>
      <c r="AL28" s="6">
        <f t="shared" ca="1" si="24"/>
        <v>1421.6034160754214</v>
      </c>
      <c r="AM28" s="6">
        <f t="shared" ca="1" si="25"/>
        <v>528.27497485801621</v>
      </c>
      <c r="AN28" s="6">
        <f t="shared" ca="1" si="43"/>
        <v>2535.1354769993786</v>
      </c>
      <c r="AO28" s="6">
        <f t="shared" ca="1" si="44"/>
        <v>29636.535458761675</v>
      </c>
      <c r="AP28" s="6">
        <f t="shared" ca="1" si="45"/>
        <v>13484.663179501089</v>
      </c>
      <c r="AQ28" s="6">
        <f t="shared" ca="1" si="46"/>
        <v>16151.872279260584</v>
      </c>
      <c r="AR28" s="6">
        <f t="shared" ca="1" si="66"/>
        <v>2806.2881420383587</v>
      </c>
      <c r="AS28" s="6">
        <f t="shared" ca="1" si="66"/>
        <v>2001.3077463747366</v>
      </c>
      <c r="AT28" s="6">
        <f t="shared" ca="1" si="66"/>
        <v>1905.8794219669949</v>
      </c>
      <c r="AU28" s="6">
        <f t="shared" ca="1" si="66"/>
        <v>2003.9541194058891</v>
      </c>
      <c r="AV28" s="6">
        <f t="shared" ca="1" si="47"/>
        <v>8717.4294297859797</v>
      </c>
      <c r="AW28" s="6">
        <f t="shared" ca="1" si="48"/>
        <v>7434.4428494746062</v>
      </c>
      <c r="AX28" s="27">
        <f t="shared" ca="1" si="67"/>
        <v>4.1572012602739781</v>
      </c>
      <c r="AY28" s="27">
        <f t="shared" ca="1" si="67"/>
        <v>4.576575410958907</v>
      </c>
      <c r="AZ28">
        <f t="shared" ca="1" si="49"/>
        <v>331</v>
      </c>
      <c r="BA28" s="9">
        <f t="shared" ca="1" si="28"/>
        <v>9</v>
      </c>
      <c r="BB28" s="4">
        <f t="shared" ca="1" si="50"/>
        <v>144</v>
      </c>
      <c r="BC28" s="9">
        <f t="shared" ca="1" si="29"/>
        <v>6</v>
      </c>
      <c r="BD28" s="9">
        <f t="shared" ca="1" si="30"/>
        <v>4</v>
      </c>
      <c r="BE28" s="4">
        <f t="shared" ca="1" si="51"/>
        <v>187</v>
      </c>
      <c r="BF28" s="9">
        <f t="shared" ca="1" si="31"/>
        <v>11</v>
      </c>
      <c r="BG28" s="9">
        <f t="shared" ca="1" si="32"/>
        <v>9</v>
      </c>
      <c r="BH28" s="24">
        <f t="shared" ca="1" si="52"/>
        <v>453.75292589917808</v>
      </c>
      <c r="BI28" s="24">
        <f t="shared" ca="1" si="53"/>
        <v>342.85401672451536</v>
      </c>
      <c r="BJ28" s="9">
        <f t="shared" ca="1" si="33"/>
        <v>6</v>
      </c>
      <c r="BK28" s="30">
        <f t="shared" ca="1" si="34"/>
        <v>31.443167671232821</v>
      </c>
      <c r="BL28" s="15">
        <f t="shared" ca="1" si="35"/>
        <v>4.6248886794520558</v>
      </c>
      <c r="BM28" s="15">
        <f t="shared" ca="1" si="54"/>
        <v>7659.8702028497537</v>
      </c>
      <c r="BN28" s="36">
        <f t="shared" ca="1" si="61"/>
        <v>126</v>
      </c>
      <c r="BO28" s="9">
        <f t="shared" ca="1" si="37"/>
        <v>0</v>
      </c>
      <c r="BP28" s="20">
        <f t="shared" ca="1" si="56"/>
        <v>2.1086352446613903</v>
      </c>
      <c r="BQ28" s="20">
        <f t="shared" ca="1" si="57"/>
        <v>128.18946253381415</v>
      </c>
    </row>
    <row r="29" spans="1:69" x14ac:dyDescent="0.25">
      <c r="A29" s="3">
        <f t="shared" si="58"/>
        <v>41160</v>
      </c>
      <c r="B29" s="17">
        <f t="shared" si="38"/>
        <v>2012</v>
      </c>
      <c r="C29" s="4">
        <f t="shared" si="59"/>
        <v>9</v>
      </c>
      <c r="D29" s="4">
        <f t="shared" si="60"/>
        <v>7</v>
      </c>
      <c r="E29" s="5">
        <f t="shared" si="5"/>
        <v>0.78</v>
      </c>
      <c r="F29" s="5">
        <f t="shared" si="6"/>
        <v>0.96666666666666667</v>
      </c>
      <c r="G29" s="10">
        <f t="shared" si="7"/>
        <v>2.1068493150685299</v>
      </c>
      <c r="H29" s="13">
        <f t="shared" ca="1" si="8"/>
        <v>192</v>
      </c>
      <c r="I29" s="9">
        <f t="shared" ca="1" si="9"/>
        <v>329</v>
      </c>
      <c r="J29" s="14">
        <f t="shared" ca="1" si="39"/>
        <v>1.7135416666666667</v>
      </c>
      <c r="K29" s="5">
        <f t="shared" ca="1" si="40"/>
        <v>0.73111111111111116</v>
      </c>
      <c r="L29" s="21">
        <f t="shared" ca="1" si="10"/>
        <v>100.20711643835625</v>
      </c>
      <c r="M29" s="9">
        <f t="shared" ca="1" si="62"/>
        <v>58</v>
      </c>
      <c r="N29" s="9">
        <f t="shared" ca="1" si="62"/>
        <v>69</v>
      </c>
      <c r="O29" s="9">
        <f t="shared" ca="1" si="62"/>
        <v>29</v>
      </c>
      <c r="P29" s="9">
        <f t="shared" ca="1" si="62"/>
        <v>84</v>
      </c>
      <c r="Q29" s="20">
        <f t="shared" ca="1" si="12"/>
        <v>39.245492802933938</v>
      </c>
      <c r="R29" s="20">
        <f t="shared" ca="1" si="13"/>
        <v>50.05999384835151</v>
      </c>
      <c r="S29" s="20">
        <f t="shared" ca="1" si="14"/>
        <v>20.252744220821945</v>
      </c>
      <c r="T29" s="6">
        <f t="shared" ca="1" si="63"/>
        <v>19239.7663561644</v>
      </c>
      <c r="U29" s="6">
        <f t="shared" ca="1" si="63"/>
        <v>2238.4215110684972</v>
      </c>
      <c r="V29" s="6">
        <f t="shared" ca="1" si="63"/>
        <v>3213.0279682244368</v>
      </c>
      <c r="W29" s="6">
        <f t="shared" ca="1" si="16"/>
        <v>2738.0417726465766</v>
      </c>
      <c r="X29" s="6">
        <f t="shared" ca="1" si="17"/>
        <v>1532.338454331616</v>
      </c>
      <c r="Y29" s="6">
        <f t="shared" ca="1" si="41"/>
        <v>13994.779672030269</v>
      </c>
      <c r="Z29" s="6">
        <f t="shared" ca="1" si="64"/>
        <v>4984.1775859726104</v>
      </c>
      <c r="AA29" s="6">
        <f t="shared" ca="1" si="64"/>
        <v>1451.7398216021938</v>
      </c>
      <c r="AB29" s="6">
        <f t="shared" ca="1" si="64"/>
        <v>1701.2305145490434</v>
      </c>
      <c r="AC29" s="6">
        <f t="shared" ca="1" si="19"/>
        <v>2101.3958812594287</v>
      </c>
      <c r="AD29" s="6">
        <f t="shared" ca="1" si="20"/>
        <v>1113.6429907520608</v>
      </c>
      <c r="AE29" s="6">
        <f t="shared" ca="1" si="21"/>
        <v>601.76142182482408</v>
      </c>
      <c r="AF29" s="6">
        <f t="shared" ca="1" si="42"/>
        <v>4320.3476282875345</v>
      </c>
      <c r="AG29" s="6">
        <f t="shared" ca="1" si="65"/>
        <v>556.53430882191765</v>
      </c>
      <c r="AH29" s="6">
        <f t="shared" ca="1" si="65"/>
        <v>2140.1832974027416</v>
      </c>
      <c r="AI29" s="6">
        <f t="shared" ca="1" si="65"/>
        <v>3872.618726794522</v>
      </c>
      <c r="AJ29" s="6">
        <f t="shared" ca="1" si="65"/>
        <v>1636.9448974027421</v>
      </c>
      <c r="AK29" s="6">
        <f t="shared" ca="1" si="23"/>
        <v>2220.590351254089</v>
      </c>
      <c r="AL29" s="6">
        <f t="shared" ca="1" si="24"/>
        <v>1395.31173626438</v>
      </c>
      <c r="AM29" s="6">
        <f t="shared" ca="1" si="25"/>
        <v>667.17811812249533</v>
      </c>
      <c r="AN29" s="6">
        <f t="shared" ca="1" si="43"/>
        <v>3923.2010247809585</v>
      </c>
      <c r="AO29" s="6">
        <f t="shared" ca="1" si="44"/>
        <v>37821.617019778663</v>
      </c>
      <c r="AP29" s="6">
        <f t="shared" ca="1" si="45"/>
        <v>15583.288694679908</v>
      </c>
      <c r="AQ29" s="6">
        <f t="shared" ca="1" si="46"/>
        <v>22238.328325098762</v>
      </c>
      <c r="AR29" s="6">
        <f t="shared" ca="1" si="66"/>
        <v>2915.3810524347778</v>
      </c>
      <c r="AS29" s="6">
        <f t="shared" ca="1" si="66"/>
        <v>2452.8301805021865</v>
      </c>
      <c r="AT29" s="6">
        <f t="shared" ca="1" si="66"/>
        <v>2060.7335716721245</v>
      </c>
      <c r="AU29" s="6">
        <f t="shared" ca="1" si="66"/>
        <v>2262.1642074895731</v>
      </c>
      <c r="AV29" s="6">
        <f t="shared" ca="1" si="47"/>
        <v>9691.1090120986628</v>
      </c>
      <c r="AW29" s="6">
        <f t="shared" ca="1" si="48"/>
        <v>12547.219313000092</v>
      </c>
      <c r="AX29" s="27">
        <f t="shared" ca="1" si="67"/>
        <v>4.0426070794520603</v>
      </c>
      <c r="AY29" s="27">
        <f t="shared" ca="1" si="67"/>
        <v>4.74828413013699</v>
      </c>
      <c r="AZ29">
        <f t="shared" ca="1" si="49"/>
        <v>432</v>
      </c>
      <c r="BA29" s="9">
        <f t="shared" ca="1" si="28"/>
        <v>13</v>
      </c>
      <c r="BB29" s="4">
        <f t="shared" ca="1" si="50"/>
        <v>192</v>
      </c>
      <c r="BC29" s="9">
        <f t="shared" ca="1" si="29"/>
        <v>9</v>
      </c>
      <c r="BD29" s="9">
        <f t="shared" ca="1" si="30"/>
        <v>6</v>
      </c>
      <c r="BE29" s="4">
        <f t="shared" ca="1" si="51"/>
        <v>240</v>
      </c>
      <c r="BF29" s="9">
        <f t="shared" ca="1" si="31"/>
        <v>12</v>
      </c>
      <c r="BG29" s="9">
        <f t="shared" ca="1" si="32"/>
        <v>12</v>
      </c>
      <c r="BH29" s="24">
        <f t="shared" ca="1" si="52"/>
        <v>584.64126525020538</v>
      </c>
      <c r="BI29" s="24">
        <f t="shared" ca="1" si="53"/>
        <v>381.68002938363139</v>
      </c>
      <c r="BJ29" s="9">
        <f t="shared" ca="1" si="33"/>
        <v>10</v>
      </c>
      <c r="BK29" s="30">
        <f t="shared" ca="1" si="34"/>
        <v>33.38882217808213</v>
      </c>
      <c r="BL29" s="15">
        <f t="shared" ca="1" si="35"/>
        <v>4.3866698575342475</v>
      </c>
      <c r="BM29" s="15">
        <f t="shared" ca="1" si="54"/>
        <v>7579.3013416108388</v>
      </c>
      <c r="BN29" s="36">
        <f t="shared" ca="1" si="61"/>
        <v>126</v>
      </c>
      <c r="BO29" s="9">
        <f t="shared" ca="1" si="37"/>
        <v>0</v>
      </c>
      <c r="BP29" s="20">
        <f t="shared" ca="1" si="56"/>
        <v>2.9340868403013545</v>
      </c>
      <c r="BQ29" s="20">
        <f t="shared" ca="1" si="57"/>
        <v>176.49466924681556</v>
      </c>
    </row>
    <row r="30" spans="1:69" x14ac:dyDescent="0.25">
      <c r="A30" s="3">
        <f t="shared" si="58"/>
        <v>41159</v>
      </c>
      <c r="B30" s="17">
        <f t="shared" si="38"/>
        <v>2012</v>
      </c>
      <c r="C30" s="4">
        <f t="shared" si="59"/>
        <v>9</v>
      </c>
      <c r="D30" s="4">
        <f t="shared" si="60"/>
        <v>6</v>
      </c>
      <c r="E30" s="5">
        <f t="shared" si="5"/>
        <v>0.78</v>
      </c>
      <c r="F30" s="5">
        <f t="shared" si="6"/>
        <v>1</v>
      </c>
      <c r="G30" s="10">
        <f t="shared" si="7"/>
        <v>2.1041095890411325</v>
      </c>
      <c r="H30" s="13">
        <f t="shared" ca="1" si="8"/>
        <v>190</v>
      </c>
      <c r="I30" s="9">
        <f t="shared" ca="1" si="9"/>
        <v>326</v>
      </c>
      <c r="J30" s="14">
        <f t="shared" ca="1" si="39"/>
        <v>1.7157894736842105</v>
      </c>
      <c r="K30" s="5">
        <f t="shared" ca="1" si="40"/>
        <v>0.72444444444444445</v>
      </c>
      <c r="L30" s="21">
        <f t="shared" ca="1" si="10"/>
        <v>99.927322209084451</v>
      </c>
      <c r="M30" s="9">
        <f t="shared" ca="1" si="62"/>
        <v>56</v>
      </c>
      <c r="N30" s="9">
        <f t="shared" ca="1" si="62"/>
        <v>69</v>
      </c>
      <c r="O30" s="9">
        <f t="shared" ca="1" si="62"/>
        <v>28</v>
      </c>
      <c r="P30" s="9">
        <f t="shared" ca="1" si="62"/>
        <v>83</v>
      </c>
      <c r="Q30" s="20">
        <f t="shared" ca="1" si="12"/>
        <v>38.516214703342513</v>
      </c>
      <c r="R30" s="20">
        <f t="shared" ca="1" si="13"/>
        <v>53.146662719530397</v>
      </c>
      <c r="S30" s="20">
        <f t="shared" ca="1" si="14"/>
        <v>19.408705830876407</v>
      </c>
      <c r="T30" s="6">
        <f t="shared" ca="1" si="63"/>
        <v>18986.191219726046</v>
      </c>
      <c r="U30" s="6">
        <f t="shared" ca="1" si="63"/>
        <v>2156.1851572602782</v>
      </c>
      <c r="V30" s="6">
        <f t="shared" ca="1" si="63"/>
        <v>3123.5784324558886</v>
      </c>
      <c r="W30" s="6">
        <f t="shared" ca="1" si="16"/>
        <v>2775.3100179287685</v>
      </c>
      <c r="X30" s="6">
        <f t="shared" ca="1" si="17"/>
        <v>1732.6362079035614</v>
      </c>
      <c r="Y30" s="6">
        <f t="shared" ca="1" si="41"/>
        <v>13510.851718698108</v>
      </c>
      <c r="Z30" s="6">
        <f t="shared" ca="1" si="64"/>
        <v>4814.5268379178142</v>
      </c>
      <c r="AA30" s="6">
        <f t="shared" ca="1" si="64"/>
        <v>1488.1065561468511</v>
      </c>
      <c r="AB30" s="6">
        <f t="shared" ca="1" si="64"/>
        <v>1610.9225839627418</v>
      </c>
      <c r="AC30" s="6">
        <f t="shared" ca="1" si="19"/>
        <v>2117.7087744219589</v>
      </c>
      <c r="AD30" s="6">
        <f t="shared" ca="1" si="20"/>
        <v>1092.846112951981</v>
      </c>
      <c r="AE30" s="6">
        <f t="shared" ca="1" si="21"/>
        <v>651.50968347339176</v>
      </c>
      <c r="AF30" s="6">
        <f t="shared" ca="1" si="42"/>
        <v>4051.4914071800754</v>
      </c>
      <c r="AG30" s="6">
        <f t="shared" ca="1" si="65"/>
        <v>558.36839855342441</v>
      </c>
      <c r="AH30" s="6">
        <f t="shared" ca="1" si="65"/>
        <v>2246.9357329534264</v>
      </c>
      <c r="AI30" s="6">
        <f t="shared" ca="1" si="65"/>
        <v>3738.343890630138</v>
      </c>
      <c r="AJ30" s="6">
        <f t="shared" ca="1" si="65"/>
        <v>1733.8234368000021</v>
      </c>
      <c r="AK30" s="6">
        <f t="shared" ca="1" si="23"/>
        <v>2417.0428988936724</v>
      </c>
      <c r="AL30" s="6">
        <f t="shared" ca="1" si="24"/>
        <v>1452.7027778786944</v>
      </c>
      <c r="AM30" s="6">
        <f t="shared" ca="1" si="25"/>
        <v>722.59677307004551</v>
      </c>
      <c r="AN30" s="6">
        <f t="shared" ca="1" si="43"/>
        <v>3685.1290090945781</v>
      </c>
      <c r="AO30" s="6">
        <f t="shared" ca="1" si="44"/>
        <v>37333.403813950725</v>
      </c>
      <c r="AP30" s="6">
        <f t="shared" ca="1" si="45"/>
        <v>16085.931678977964</v>
      </c>
      <c r="AQ30" s="6">
        <f t="shared" ca="1" si="46"/>
        <v>21247.472134972759</v>
      </c>
      <c r="AR30" s="6">
        <f t="shared" ca="1" si="66"/>
        <v>2931.7546588961559</v>
      </c>
      <c r="AS30" s="6">
        <f t="shared" ca="1" si="66"/>
        <v>2539.0975523655443</v>
      </c>
      <c r="AT30" s="6">
        <f t="shared" ca="1" si="66"/>
        <v>2092.4404484454481</v>
      </c>
      <c r="AU30" s="6">
        <f t="shared" ca="1" si="66"/>
        <v>2312.9789812973017</v>
      </c>
      <c r="AV30" s="6">
        <f t="shared" ca="1" si="47"/>
        <v>9876.2716410044504</v>
      </c>
      <c r="AW30" s="6">
        <f t="shared" ca="1" si="48"/>
        <v>11371.200493968312</v>
      </c>
      <c r="AX30" s="27">
        <f t="shared" ca="1" si="67"/>
        <v>4.3550883287671294</v>
      </c>
      <c r="AY30" s="27">
        <f t="shared" ca="1" si="67"/>
        <v>4.45377271232877</v>
      </c>
      <c r="AZ30">
        <f t="shared" ca="1" si="49"/>
        <v>426</v>
      </c>
      <c r="BA30" s="9">
        <f t="shared" ca="1" si="28"/>
        <v>13</v>
      </c>
      <c r="BB30" s="4">
        <f t="shared" ca="1" si="50"/>
        <v>190</v>
      </c>
      <c r="BC30" s="9">
        <f t="shared" ca="1" si="29"/>
        <v>9</v>
      </c>
      <c r="BD30" s="9">
        <f t="shared" ca="1" si="30"/>
        <v>6</v>
      </c>
      <c r="BE30" s="4">
        <f t="shared" ca="1" si="51"/>
        <v>236</v>
      </c>
      <c r="BF30" s="9">
        <f t="shared" ca="1" si="31"/>
        <v>13</v>
      </c>
      <c r="BG30" s="9">
        <f t="shared" ca="1" si="32"/>
        <v>11</v>
      </c>
      <c r="BH30" s="24">
        <f t="shared" ca="1" si="52"/>
        <v>602.48878881222777</v>
      </c>
      <c r="BI30" s="24">
        <f t="shared" ca="1" si="53"/>
        <v>392.7523292387117</v>
      </c>
      <c r="BJ30" s="9">
        <f t="shared" ca="1" si="33"/>
        <v>9</v>
      </c>
      <c r="BK30" s="30">
        <f t="shared" ca="1" si="34"/>
        <v>32.851981150684878</v>
      </c>
      <c r="BL30" s="15">
        <f t="shared" ca="1" si="35"/>
        <v>4.2719063210958925</v>
      </c>
      <c r="BM30" s="15">
        <f t="shared" ca="1" si="54"/>
        <v>7666.2626358763682</v>
      </c>
      <c r="BN30" s="36">
        <f t="shared" ca="1" si="61"/>
        <v>126</v>
      </c>
      <c r="BO30" s="9">
        <f t="shared" ca="1" si="37"/>
        <v>0</v>
      </c>
      <c r="BP30" s="20">
        <f t="shared" ca="1" si="56"/>
        <v>2.771555468963379</v>
      </c>
      <c r="BQ30" s="20">
        <f t="shared" ca="1" si="57"/>
        <v>168.63073122994254</v>
      </c>
    </row>
    <row r="31" spans="1:69" x14ac:dyDescent="0.25">
      <c r="A31" s="3">
        <f t="shared" si="58"/>
        <v>41158</v>
      </c>
      <c r="B31" s="17">
        <f t="shared" si="38"/>
        <v>2012</v>
      </c>
      <c r="C31" s="4">
        <f t="shared" si="59"/>
        <v>9</v>
      </c>
      <c r="D31" s="4">
        <f t="shared" si="60"/>
        <v>5</v>
      </c>
      <c r="E31" s="5">
        <f t="shared" si="5"/>
        <v>0.78</v>
      </c>
      <c r="F31" s="5">
        <f t="shared" si="6"/>
        <v>0.88</v>
      </c>
      <c r="G31" s="10">
        <f t="shared" si="7"/>
        <v>2.1013698630137352</v>
      </c>
      <c r="H31" s="13">
        <f t="shared" ca="1" si="8"/>
        <v>172</v>
      </c>
      <c r="I31" s="9">
        <f t="shared" ca="1" si="9"/>
        <v>293</v>
      </c>
      <c r="J31" s="14">
        <f t="shared" ca="1" si="39"/>
        <v>1.7034883720930232</v>
      </c>
      <c r="K31" s="5">
        <f t="shared" ca="1" si="40"/>
        <v>0.65111111111111108</v>
      </c>
      <c r="L31" s="21">
        <f t="shared" ca="1" si="10"/>
        <v>105.68357047416383</v>
      </c>
      <c r="M31" s="9">
        <f t="shared" ca="1" si="62"/>
        <v>52</v>
      </c>
      <c r="N31" s="9">
        <f t="shared" ca="1" si="62"/>
        <v>61</v>
      </c>
      <c r="O31" s="9">
        <f t="shared" ca="1" si="62"/>
        <v>26</v>
      </c>
      <c r="P31" s="9">
        <f t="shared" ca="1" si="62"/>
        <v>81</v>
      </c>
      <c r="Q31" s="20">
        <f t="shared" ca="1" si="12"/>
        <v>39.903078458964778</v>
      </c>
      <c r="R31" s="20">
        <f t="shared" ca="1" si="13"/>
        <v>48.148503838482675</v>
      </c>
      <c r="S31" s="20">
        <f t="shared" ca="1" si="14"/>
        <v>18.034920951232902</v>
      </c>
      <c r="T31" s="6">
        <f t="shared" ca="1" si="63"/>
        <v>18177.574121556179</v>
      </c>
      <c r="U31" s="6">
        <f t="shared" ca="1" si="63"/>
        <v>1899.179906498633</v>
      </c>
      <c r="V31" s="6">
        <f t="shared" ca="1" si="63"/>
        <v>2902.0369066236481</v>
      </c>
      <c r="W31" s="6">
        <f t="shared" ca="1" si="16"/>
        <v>2855.6696696547961</v>
      </c>
      <c r="X31" s="6">
        <f t="shared" ca="1" si="17"/>
        <v>1485.395962574202</v>
      </c>
      <c r="Y31" s="6">
        <f t="shared" ca="1" si="41"/>
        <v>12833.651489202166</v>
      </c>
      <c r="Z31" s="6">
        <f t="shared" ca="1" si="64"/>
        <v>4509.04786586302</v>
      </c>
      <c r="AA31" s="6">
        <f t="shared" ca="1" si="64"/>
        <v>1251.8610998005495</v>
      </c>
      <c r="AB31" s="6">
        <f t="shared" ca="1" si="64"/>
        <v>1460.828597049865</v>
      </c>
      <c r="AC31" s="6">
        <f t="shared" ca="1" si="19"/>
        <v>1905.7939431066982</v>
      </c>
      <c r="AD31" s="6">
        <f t="shared" ca="1" si="20"/>
        <v>1117.9486431357116</v>
      </c>
      <c r="AE31" s="6">
        <f t="shared" ca="1" si="21"/>
        <v>536.74504934213019</v>
      </c>
      <c r="AF31" s="6">
        <f t="shared" ca="1" si="42"/>
        <v>3661.2499271288953</v>
      </c>
      <c r="AG31" s="6">
        <f t="shared" ca="1" si="65"/>
        <v>498.24626720547928</v>
      </c>
      <c r="AH31" s="6">
        <f t="shared" ca="1" si="65"/>
        <v>1937.599052449317</v>
      </c>
      <c r="AI31" s="6">
        <f t="shared" ca="1" si="65"/>
        <v>3182.1331547123291</v>
      </c>
      <c r="AJ31" s="6">
        <f t="shared" ca="1" si="65"/>
        <v>1516.991589698632</v>
      </c>
      <c r="AK31" s="6">
        <f t="shared" ca="1" si="23"/>
        <v>2179.7387776511623</v>
      </c>
      <c r="AL31" s="6">
        <f t="shared" ca="1" si="24"/>
        <v>1420.6465087604738</v>
      </c>
      <c r="AM31" s="6">
        <f t="shared" ca="1" si="25"/>
        <v>637.13890598661942</v>
      </c>
      <c r="AN31" s="6">
        <f t="shared" ca="1" si="43"/>
        <v>2897.4458716675017</v>
      </c>
      <c r="AO31" s="6">
        <f t="shared" ca="1" si="44"/>
        <v>34433.461654834005</v>
      </c>
      <c r="AP31" s="6">
        <f t="shared" ca="1" si="45"/>
        <v>15041.11436683544</v>
      </c>
      <c r="AQ31" s="6">
        <f t="shared" ca="1" si="46"/>
        <v>19392.347287998564</v>
      </c>
      <c r="AR31" s="6">
        <f t="shared" ca="1" si="66"/>
        <v>2834.080669106052</v>
      </c>
      <c r="AS31" s="6">
        <f t="shared" ca="1" si="66"/>
        <v>2331.2905720935914</v>
      </c>
      <c r="AT31" s="6">
        <f t="shared" ca="1" si="66"/>
        <v>2042.6175123730259</v>
      </c>
      <c r="AU31" s="6">
        <f t="shared" ca="1" si="66"/>
        <v>2142.9434186323274</v>
      </c>
      <c r="AV31" s="6">
        <f t="shared" ca="1" si="47"/>
        <v>9350.9321722049972</v>
      </c>
      <c r="AW31" s="6">
        <f t="shared" ca="1" si="48"/>
        <v>10041.415115793567</v>
      </c>
      <c r="AX31" s="27">
        <f t="shared" ca="1" si="67"/>
        <v>4.1094349150684986</v>
      </c>
      <c r="AY31" s="27">
        <f t="shared" ca="1" si="67"/>
        <v>4.5213713630137029</v>
      </c>
      <c r="AZ31">
        <f t="shared" ca="1" si="49"/>
        <v>392</v>
      </c>
      <c r="BA31" s="9">
        <f t="shared" ca="1" si="28"/>
        <v>12</v>
      </c>
      <c r="BB31" s="4">
        <f t="shared" ca="1" si="50"/>
        <v>172</v>
      </c>
      <c r="BC31" s="9">
        <f t="shared" ca="1" si="29"/>
        <v>7</v>
      </c>
      <c r="BD31" s="9">
        <f t="shared" ca="1" si="30"/>
        <v>5</v>
      </c>
      <c r="BE31" s="4">
        <f t="shared" ca="1" si="51"/>
        <v>220</v>
      </c>
      <c r="BF31" s="9">
        <f t="shared" ca="1" si="31"/>
        <v>13</v>
      </c>
      <c r="BG31" s="9">
        <f t="shared" ca="1" si="32"/>
        <v>11</v>
      </c>
      <c r="BH31" s="24">
        <f t="shared" ca="1" si="52"/>
        <v>505.33273526878924</v>
      </c>
      <c r="BI31" s="24">
        <f t="shared" ca="1" si="53"/>
        <v>388.41683297285886</v>
      </c>
      <c r="BJ31" s="9">
        <f t="shared" ca="1" si="33"/>
        <v>8</v>
      </c>
      <c r="BK31" s="30">
        <f t="shared" ca="1" si="34"/>
        <v>32.410512246575287</v>
      </c>
      <c r="BL31" s="15">
        <f t="shared" ca="1" si="35"/>
        <v>4.5450920361643847</v>
      </c>
      <c r="BM31" s="15">
        <f t="shared" ca="1" si="54"/>
        <v>7661.5293568358229</v>
      </c>
      <c r="BN31" s="36">
        <f t="shared" ca="1" si="61"/>
        <v>126</v>
      </c>
      <c r="BO31" s="9">
        <f t="shared" ca="1" si="37"/>
        <v>0</v>
      </c>
      <c r="BP31" s="20">
        <f t="shared" ca="1" si="56"/>
        <v>2.5311326740132096</v>
      </c>
      <c r="BQ31" s="20">
        <f t="shared" ca="1" si="57"/>
        <v>153.90751815871877</v>
      </c>
    </row>
    <row r="32" spans="1:69" x14ac:dyDescent="0.25">
      <c r="A32" s="3">
        <f t="shared" si="58"/>
        <v>41157</v>
      </c>
      <c r="B32" s="17">
        <f t="shared" si="38"/>
        <v>2012</v>
      </c>
      <c r="C32" s="4">
        <f t="shared" si="59"/>
        <v>9</v>
      </c>
      <c r="D32" s="4">
        <f t="shared" si="60"/>
        <v>4</v>
      </c>
      <c r="E32" s="5">
        <f t="shared" si="5"/>
        <v>0.78</v>
      </c>
      <c r="F32" s="5">
        <f t="shared" si="6"/>
        <v>0.84</v>
      </c>
      <c r="G32" s="10">
        <f t="shared" si="7"/>
        <v>2.0986301369863378</v>
      </c>
      <c r="H32" s="13">
        <f t="shared" ca="1" si="8"/>
        <v>159</v>
      </c>
      <c r="I32" s="9">
        <f t="shared" ca="1" si="9"/>
        <v>260</v>
      </c>
      <c r="J32" s="14">
        <f t="shared" ca="1" si="39"/>
        <v>1.6352201257861636</v>
      </c>
      <c r="K32" s="5">
        <f t="shared" ca="1" si="40"/>
        <v>0.57777777777777772</v>
      </c>
      <c r="L32" s="21">
        <f t="shared" ca="1" si="10"/>
        <v>101.23501872235731</v>
      </c>
      <c r="M32" s="9">
        <f t="shared" ca="1" si="62"/>
        <v>45</v>
      </c>
      <c r="N32" s="9">
        <f t="shared" ca="1" si="62"/>
        <v>56</v>
      </c>
      <c r="O32" s="9">
        <f t="shared" ca="1" si="62"/>
        <v>22</v>
      </c>
      <c r="P32" s="9">
        <f t="shared" ca="1" si="62"/>
        <v>70</v>
      </c>
      <c r="Q32" s="20">
        <f t="shared" ca="1" si="12"/>
        <v>37.267967947918137</v>
      </c>
      <c r="R32" s="20">
        <f t="shared" ca="1" si="13"/>
        <v>51.284344761145775</v>
      </c>
      <c r="S32" s="20">
        <f t="shared" ca="1" si="14"/>
        <v>19.21890595068496</v>
      </c>
      <c r="T32" s="6">
        <f t="shared" ca="1" si="63"/>
        <v>16096.367976854812</v>
      </c>
      <c r="U32" s="6">
        <f t="shared" ca="1" si="63"/>
        <v>1854.0388267397288</v>
      </c>
      <c r="V32" s="6">
        <f t="shared" ca="1" si="63"/>
        <v>2728.8318241862121</v>
      </c>
      <c r="W32" s="6">
        <f t="shared" ca="1" si="16"/>
        <v>2884.3137776219191</v>
      </c>
      <c r="X32" s="6">
        <f t="shared" ca="1" si="17"/>
        <v>1408.1692711332817</v>
      </c>
      <c r="Y32" s="6">
        <f t="shared" ca="1" si="41"/>
        <v>10929.091930653129</v>
      </c>
      <c r="Z32" s="6">
        <f t="shared" ca="1" si="64"/>
        <v>3764.0647627397316</v>
      </c>
      <c r="AA32" s="6">
        <f t="shared" ca="1" si="64"/>
        <v>1128.255584745207</v>
      </c>
      <c r="AB32" s="6">
        <f t="shared" ca="1" si="64"/>
        <v>1345.3234165479471</v>
      </c>
      <c r="AC32" s="6">
        <f t="shared" ca="1" si="19"/>
        <v>1756.2550137403198</v>
      </c>
      <c r="AD32" s="6">
        <f t="shared" ca="1" si="20"/>
        <v>1080.7611338041152</v>
      </c>
      <c r="AE32" s="6">
        <f t="shared" ca="1" si="21"/>
        <v>506.00741117916419</v>
      </c>
      <c r="AF32" s="6">
        <f t="shared" ca="1" si="42"/>
        <v>2894.620205309287</v>
      </c>
      <c r="AG32" s="6">
        <f t="shared" ca="1" si="65"/>
        <v>454.97116208219165</v>
      </c>
      <c r="AH32" s="6">
        <f t="shared" ca="1" si="65"/>
        <v>1841.2829247123309</v>
      </c>
      <c r="AI32" s="6">
        <f t="shared" ca="1" si="65"/>
        <v>3001.7814049315084</v>
      </c>
      <c r="AJ32" s="6">
        <f t="shared" ca="1" si="65"/>
        <v>1417.6962700273996</v>
      </c>
      <c r="AK32" s="6">
        <f t="shared" ca="1" si="23"/>
        <v>1941.6699391416594</v>
      </c>
      <c r="AL32" s="6">
        <f t="shared" ca="1" si="24"/>
        <v>1446.2827637304135</v>
      </c>
      <c r="AM32" s="6">
        <f t="shared" ca="1" si="25"/>
        <v>569.14428356404426</v>
      </c>
      <c r="AN32" s="6">
        <f t="shared" ca="1" si="43"/>
        <v>2758.6347753173136</v>
      </c>
      <c r="AO32" s="6">
        <f t="shared" ca="1" si="44"/>
        <v>30903.782329380854</v>
      </c>
      <c r="AP32" s="6">
        <f t="shared" ca="1" si="45"/>
        <v>14321.435418101129</v>
      </c>
      <c r="AQ32" s="6">
        <f t="shared" ca="1" si="46"/>
        <v>16582.346911279728</v>
      </c>
      <c r="AR32" s="6">
        <f t="shared" ca="1" si="66"/>
        <v>2849.9644361268001</v>
      </c>
      <c r="AS32" s="6">
        <f t="shared" ca="1" si="66"/>
        <v>2139.2441778517536</v>
      </c>
      <c r="AT32" s="6">
        <f t="shared" ca="1" si="66"/>
        <v>1957.2072422082529</v>
      </c>
      <c r="AU32" s="6">
        <f t="shared" ca="1" si="66"/>
        <v>2118.4227122880602</v>
      </c>
      <c r="AV32" s="6">
        <f t="shared" ca="1" si="47"/>
        <v>9064.8385684748664</v>
      </c>
      <c r="AW32" s="6">
        <f t="shared" ca="1" si="48"/>
        <v>7517.5083428048583</v>
      </c>
      <c r="AX32" s="27">
        <f t="shared" ca="1" si="67"/>
        <v>4.1512933479452112</v>
      </c>
      <c r="AY32" s="27">
        <f t="shared" ca="1" si="67"/>
        <v>4.6251660000000037</v>
      </c>
      <c r="AZ32">
        <f t="shared" ca="1" si="49"/>
        <v>352</v>
      </c>
      <c r="BA32" s="9">
        <f t="shared" ca="1" si="28"/>
        <v>11</v>
      </c>
      <c r="BB32" s="4">
        <f t="shared" ca="1" si="50"/>
        <v>159</v>
      </c>
      <c r="BC32" s="9">
        <f t="shared" ca="1" si="29"/>
        <v>6</v>
      </c>
      <c r="BD32" s="9">
        <f t="shared" ca="1" si="30"/>
        <v>5</v>
      </c>
      <c r="BE32" s="4">
        <f t="shared" ca="1" si="51"/>
        <v>193</v>
      </c>
      <c r="BF32" s="9">
        <f t="shared" ca="1" si="31"/>
        <v>11</v>
      </c>
      <c r="BG32" s="9">
        <f t="shared" ca="1" si="32"/>
        <v>10</v>
      </c>
      <c r="BH32" s="24">
        <f t="shared" ca="1" si="52"/>
        <v>485.7513434110412</v>
      </c>
      <c r="BI32" s="24">
        <f t="shared" ca="1" si="53"/>
        <v>363.74867737407033</v>
      </c>
      <c r="BJ32" s="9">
        <f t="shared" ca="1" si="33"/>
        <v>7</v>
      </c>
      <c r="BK32" s="30">
        <f t="shared" ca="1" si="34"/>
        <v>31.841561643835561</v>
      </c>
      <c r="BL32" s="15">
        <f t="shared" ca="1" si="35"/>
        <v>4.5758043090410983</v>
      </c>
      <c r="BM32" s="15">
        <f t="shared" ca="1" si="54"/>
        <v>7691.3292240578885</v>
      </c>
      <c r="BN32" s="36">
        <f t="shared" ca="1" si="61"/>
        <v>126</v>
      </c>
      <c r="BO32" s="9">
        <f t="shared" ca="1" si="37"/>
        <v>0</v>
      </c>
      <c r="BP32" s="20">
        <f t="shared" ca="1" si="56"/>
        <v>2.1559793409195667</v>
      </c>
      <c r="BQ32" s="20">
        <f t="shared" ca="1" si="57"/>
        <v>131.60592786729944</v>
      </c>
    </row>
    <row r="33" spans="1:69" x14ac:dyDescent="0.25">
      <c r="A33" s="3">
        <f t="shared" si="58"/>
        <v>41156</v>
      </c>
      <c r="B33" s="17">
        <f t="shared" si="38"/>
        <v>2012</v>
      </c>
      <c r="C33" s="4">
        <f t="shared" si="59"/>
        <v>9</v>
      </c>
      <c r="D33" s="4">
        <f t="shared" si="60"/>
        <v>3</v>
      </c>
      <c r="E33" s="5">
        <f t="shared" si="5"/>
        <v>0.78</v>
      </c>
      <c r="F33" s="5">
        <f t="shared" si="6"/>
        <v>0.73333333333333339</v>
      </c>
      <c r="G33" s="10">
        <f t="shared" si="7"/>
        <v>2.0958904109589405</v>
      </c>
      <c r="H33" s="13">
        <f t="shared" ca="1" si="8"/>
        <v>138</v>
      </c>
      <c r="I33" s="9">
        <f t="shared" ca="1" si="9"/>
        <v>243</v>
      </c>
      <c r="J33" s="14">
        <f t="shared" ca="1" si="39"/>
        <v>1.7608695652173914</v>
      </c>
      <c r="K33" s="5">
        <f t="shared" ca="1" si="40"/>
        <v>0.54</v>
      </c>
      <c r="L33" s="21">
        <f t="shared" ca="1" si="10"/>
        <v>103.19553181655756</v>
      </c>
      <c r="M33" s="9">
        <f t="shared" ca="1" si="62"/>
        <v>45</v>
      </c>
      <c r="N33" s="9">
        <f t="shared" ca="1" si="62"/>
        <v>54</v>
      </c>
      <c r="O33" s="9">
        <f t="shared" ca="1" si="62"/>
        <v>20</v>
      </c>
      <c r="P33" s="9">
        <f t="shared" ca="1" si="62"/>
        <v>63</v>
      </c>
      <c r="Q33" s="20">
        <f t="shared" ca="1" si="12"/>
        <v>37.579733798256584</v>
      </c>
      <c r="R33" s="20">
        <f t="shared" ca="1" si="13"/>
        <v>52.991510912876763</v>
      </c>
      <c r="S33" s="20">
        <f t="shared" ca="1" si="14"/>
        <v>18.785576176908044</v>
      </c>
      <c r="T33" s="6">
        <f t="shared" ca="1" si="63"/>
        <v>14240.983390684944</v>
      </c>
      <c r="U33" s="6">
        <f t="shared" ca="1" si="63"/>
        <v>1597.0449994520575</v>
      </c>
      <c r="V33" s="6">
        <f t="shared" ca="1" si="63"/>
        <v>2399.256084900821</v>
      </c>
      <c r="W33" s="6">
        <f t="shared" ca="1" si="16"/>
        <v>2821.0285814794534</v>
      </c>
      <c r="X33" s="6">
        <f t="shared" ca="1" si="17"/>
        <v>1214.8038838356163</v>
      </c>
      <c r="Y33" s="6">
        <f t="shared" ca="1" si="41"/>
        <v>9402.9398399211095</v>
      </c>
      <c r="Z33" s="6">
        <f t="shared" ca="1" si="64"/>
        <v>3720.3936460274017</v>
      </c>
      <c r="AA33" s="6">
        <f t="shared" ca="1" si="64"/>
        <v>1059.8302182575353</v>
      </c>
      <c r="AB33" s="6">
        <f t="shared" ca="1" si="64"/>
        <v>1183.4912991452068</v>
      </c>
      <c r="AC33" s="6">
        <f t="shared" ca="1" si="19"/>
        <v>1603.5405626011743</v>
      </c>
      <c r="AD33" s="6">
        <f t="shared" ca="1" si="20"/>
        <v>1054.5033088236789</v>
      </c>
      <c r="AE33" s="6">
        <f t="shared" ca="1" si="21"/>
        <v>448.2316725094712</v>
      </c>
      <c r="AF33" s="6">
        <f t="shared" ca="1" si="42"/>
        <v>2857.4396194958194</v>
      </c>
      <c r="AG33" s="6">
        <f t="shared" ca="1" si="65"/>
        <v>407.24917915068471</v>
      </c>
      <c r="AH33" s="6">
        <f t="shared" ca="1" si="65"/>
        <v>1727.3702268493166</v>
      </c>
      <c r="AI33" s="6">
        <f t="shared" ca="1" si="65"/>
        <v>2622.59124780822</v>
      </c>
      <c r="AJ33" s="6">
        <f t="shared" ca="1" si="65"/>
        <v>1247.7514467945221</v>
      </c>
      <c r="AK33" s="6">
        <f t="shared" ca="1" si="23"/>
        <v>1709.1666427507075</v>
      </c>
      <c r="AL33" s="6">
        <f t="shared" ca="1" si="24"/>
        <v>1494.9734900110427</v>
      </c>
      <c r="AM33" s="6">
        <f t="shared" ca="1" si="25"/>
        <v>537.6873968387705</v>
      </c>
      <c r="AN33" s="6">
        <f t="shared" ca="1" si="43"/>
        <v>2263.1345710022219</v>
      </c>
      <c r="AO33" s="6">
        <f t="shared" ca="1" si="44"/>
        <v>27806.705654169891</v>
      </c>
      <c r="AP33" s="6">
        <f t="shared" ca="1" si="45"/>
        <v>13283.191623750736</v>
      </c>
      <c r="AQ33" s="6">
        <f t="shared" ca="1" si="46"/>
        <v>14523.51403041915</v>
      </c>
      <c r="AR33" s="6">
        <f t="shared" ca="1" si="66"/>
        <v>2800.7538237015488</v>
      </c>
      <c r="AS33" s="6">
        <f t="shared" ca="1" si="66"/>
        <v>1996.1661362960222</v>
      </c>
      <c r="AT33" s="6">
        <f t="shared" ca="1" si="66"/>
        <v>1914.3491088251337</v>
      </c>
      <c r="AU33" s="6">
        <f t="shared" ca="1" si="66"/>
        <v>1984.7704212005492</v>
      </c>
      <c r="AV33" s="6">
        <f t="shared" ca="1" si="47"/>
        <v>8696.0394900232532</v>
      </c>
      <c r="AW33" s="6">
        <f t="shared" ca="1" si="48"/>
        <v>5827.4745403959023</v>
      </c>
      <c r="AX33" s="27">
        <f t="shared" ca="1" si="67"/>
        <v>4.3326328767123341</v>
      </c>
      <c r="AY33" s="27">
        <f t="shared" ca="1" si="67"/>
        <v>4.4031248972602777</v>
      </c>
      <c r="AZ33">
        <f t="shared" ca="1" si="49"/>
        <v>320</v>
      </c>
      <c r="BA33" s="9">
        <f t="shared" ca="1" si="28"/>
        <v>10</v>
      </c>
      <c r="BB33" s="4">
        <f t="shared" ca="1" si="50"/>
        <v>138</v>
      </c>
      <c r="BC33" s="9">
        <f t="shared" ca="1" si="29"/>
        <v>6</v>
      </c>
      <c r="BD33" s="9">
        <f t="shared" ca="1" si="30"/>
        <v>4</v>
      </c>
      <c r="BE33" s="4">
        <f t="shared" ca="1" si="51"/>
        <v>182</v>
      </c>
      <c r="BF33" s="9">
        <f t="shared" ca="1" si="31"/>
        <v>11</v>
      </c>
      <c r="BG33" s="9">
        <f t="shared" ca="1" si="32"/>
        <v>10</v>
      </c>
      <c r="BH33" s="24">
        <f t="shared" ca="1" si="52"/>
        <v>466.31076450839782</v>
      </c>
      <c r="BI33" s="24">
        <f t="shared" ca="1" si="53"/>
        <v>358.41640891549895</v>
      </c>
      <c r="BJ33" s="9">
        <f t="shared" ca="1" si="33"/>
        <v>6</v>
      </c>
      <c r="BK33" s="30">
        <f t="shared" ca="1" si="34"/>
        <v>32.8329011643835</v>
      </c>
      <c r="BL33" s="15">
        <f t="shared" ca="1" si="35"/>
        <v>4.5403923835616453</v>
      </c>
      <c r="BM33" s="15">
        <f t="shared" ca="1" si="54"/>
        <v>7611.1084392754137</v>
      </c>
      <c r="BN33" s="36">
        <f t="shared" ca="1" si="61"/>
        <v>126</v>
      </c>
      <c r="BO33" s="9">
        <f t="shared" ca="1" si="37"/>
        <v>0</v>
      </c>
      <c r="BP33" s="20">
        <f t="shared" ca="1" si="56"/>
        <v>1.9081995935669267</v>
      </c>
      <c r="BQ33" s="20">
        <f t="shared" ca="1" si="57"/>
        <v>115.26598436840595</v>
      </c>
    </row>
    <row r="34" spans="1:69" x14ac:dyDescent="0.25">
      <c r="A34" s="3">
        <f t="shared" si="58"/>
        <v>41155</v>
      </c>
      <c r="B34" s="17">
        <f t="shared" si="38"/>
        <v>2012</v>
      </c>
      <c r="C34" s="4">
        <f t="shared" si="59"/>
        <v>9</v>
      </c>
      <c r="D34" s="4">
        <f t="shared" si="60"/>
        <v>2</v>
      </c>
      <c r="E34" s="5">
        <f t="shared" si="5"/>
        <v>0.78</v>
      </c>
      <c r="F34" s="5">
        <f t="shared" si="6"/>
        <v>0.73333333333333339</v>
      </c>
      <c r="G34" s="10">
        <f t="shared" si="7"/>
        <v>2.0931506849315431</v>
      </c>
      <c r="H34" s="13">
        <f t="shared" ca="1" si="8"/>
        <v>143</v>
      </c>
      <c r="I34" s="9">
        <f t="shared" ca="1" si="9"/>
        <v>247</v>
      </c>
      <c r="J34" s="14">
        <f t="shared" ca="1" si="39"/>
        <v>1.7272727272727273</v>
      </c>
      <c r="K34" s="5">
        <f t="shared" ca="1" si="40"/>
        <v>0.54888888888888887</v>
      </c>
      <c r="L34" s="21">
        <f t="shared" ca="1" si="10"/>
        <v>102.43638706849327</v>
      </c>
      <c r="M34" s="9">
        <f t="shared" ca="1" si="62"/>
        <v>43</v>
      </c>
      <c r="N34" s="9">
        <f t="shared" ca="1" si="62"/>
        <v>53</v>
      </c>
      <c r="O34" s="9">
        <f t="shared" ca="1" si="62"/>
        <v>22</v>
      </c>
      <c r="P34" s="9">
        <f t="shared" ca="1" si="62"/>
        <v>66</v>
      </c>
      <c r="Q34" s="20">
        <f t="shared" ca="1" si="12"/>
        <v>40.012632477168999</v>
      </c>
      <c r="R34" s="20">
        <f t="shared" ca="1" si="13"/>
        <v>49.012511543013758</v>
      </c>
      <c r="S34" s="20">
        <f t="shared" ca="1" si="14"/>
        <v>18.09470353315071</v>
      </c>
      <c r="T34" s="6">
        <f t="shared" ca="1" si="63"/>
        <v>14648.403350794539</v>
      </c>
      <c r="U34" s="6">
        <f t="shared" ca="1" si="63"/>
        <v>1568.9185841095916</v>
      </c>
      <c r="V34" s="6">
        <f t="shared" ca="1" si="63"/>
        <v>2440.2895387633962</v>
      </c>
      <c r="W34" s="6">
        <f t="shared" ca="1" si="16"/>
        <v>2895.6344642630156</v>
      </c>
      <c r="X34" s="6">
        <f t="shared" ca="1" si="17"/>
        <v>1160.1635703583559</v>
      </c>
      <c r="Y34" s="6">
        <f t="shared" ca="1" si="41"/>
        <v>9721.2343615193622</v>
      </c>
      <c r="Z34" s="6">
        <f t="shared" ca="1" si="64"/>
        <v>3841.2127178082242</v>
      </c>
      <c r="AA34" s="6">
        <f t="shared" ca="1" si="64"/>
        <v>1078.2752539463027</v>
      </c>
      <c r="AB34" s="6">
        <f t="shared" ca="1" si="64"/>
        <v>1194.2504331879468</v>
      </c>
      <c r="AC34" s="6">
        <f t="shared" ca="1" si="19"/>
        <v>1603.5946418737028</v>
      </c>
      <c r="AD34" s="6">
        <f t="shared" ca="1" si="20"/>
        <v>1073.0484404292661</v>
      </c>
      <c r="AE34" s="6">
        <f t="shared" ca="1" si="21"/>
        <v>461.64270374698236</v>
      </c>
      <c r="AF34" s="6">
        <f t="shared" ca="1" si="42"/>
        <v>2975.4526188925211</v>
      </c>
      <c r="AG34" s="6">
        <f t="shared" ca="1" si="65"/>
        <v>419.62327338082173</v>
      </c>
      <c r="AH34" s="6">
        <f t="shared" ca="1" si="65"/>
        <v>1695.1861682849333</v>
      </c>
      <c r="AI34" s="6">
        <f t="shared" ca="1" si="65"/>
        <v>2640.7251007123295</v>
      </c>
      <c r="AJ34" s="6">
        <f t="shared" ca="1" si="65"/>
        <v>1291.2899059726044</v>
      </c>
      <c r="AK34" s="6">
        <f t="shared" ca="1" si="23"/>
        <v>1793.5601469942224</v>
      </c>
      <c r="AL34" s="6">
        <f t="shared" ca="1" si="24"/>
        <v>1395.1873443647401</v>
      </c>
      <c r="AM34" s="6">
        <f t="shared" ca="1" si="25"/>
        <v>496.894146198888</v>
      </c>
      <c r="AN34" s="6">
        <f t="shared" ca="1" si="43"/>
        <v>2361.1828107928386</v>
      </c>
      <c r="AO34" s="6">
        <f t="shared" ca="1" si="44"/>
        <v>28377.884788197294</v>
      </c>
      <c r="AP34" s="6">
        <f t="shared" ca="1" si="45"/>
        <v>13320.014996992571</v>
      </c>
      <c r="AQ34" s="6">
        <f t="shared" ca="1" si="46"/>
        <v>15057.869791204721</v>
      </c>
      <c r="AR34" s="6">
        <f t="shared" ca="1" si="66"/>
        <v>2777.4684591078799</v>
      </c>
      <c r="AS34" s="6">
        <f t="shared" ca="1" si="66"/>
        <v>1990.9440354646135</v>
      </c>
      <c r="AT34" s="6">
        <f t="shared" ca="1" si="66"/>
        <v>1896.5900449979104</v>
      </c>
      <c r="AU34" s="6">
        <f t="shared" ca="1" si="66"/>
        <v>1996.203751240919</v>
      </c>
      <c r="AV34" s="6">
        <f t="shared" ca="1" si="47"/>
        <v>8661.2062908113221</v>
      </c>
      <c r="AW34" s="6">
        <f t="shared" ca="1" si="48"/>
        <v>6396.6635003934007</v>
      </c>
      <c r="AX34" s="27">
        <f t="shared" ca="1" si="67"/>
        <v>4.3829131726027448</v>
      </c>
      <c r="AY34" s="27">
        <f t="shared" ca="1" si="67"/>
        <v>4.5069136438356203</v>
      </c>
      <c r="AZ34">
        <f t="shared" ca="1" si="49"/>
        <v>327</v>
      </c>
      <c r="BA34" s="9">
        <f t="shared" ca="1" si="28"/>
        <v>10</v>
      </c>
      <c r="BB34" s="4">
        <f t="shared" ca="1" si="50"/>
        <v>143</v>
      </c>
      <c r="BC34" s="9">
        <f t="shared" ca="1" si="29"/>
        <v>6</v>
      </c>
      <c r="BD34" s="9">
        <f t="shared" ca="1" si="30"/>
        <v>4</v>
      </c>
      <c r="BE34" s="4">
        <f t="shared" ca="1" si="51"/>
        <v>184</v>
      </c>
      <c r="BF34" s="9">
        <f t="shared" ca="1" si="31"/>
        <v>10</v>
      </c>
      <c r="BG34" s="9">
        <f t="shared" ca="1" si="32"/>
        <v>10</v>
      </c>
      <c r="BH34" s="24">
        <f t="shared" ca="1" si="52"/>
        <v>454.27185827865509</v>
      </c>
      <c r="BI34" s="24">
        <f t="shared" ca="1" si="53"/>
        <v>341.1180202228208</v>
      </c>
      <c r="BJ34" s="9">
        <f t="shared" ca="1" si="33"/>
        <v>7</v>
      </c>
      <c r="BK34" s="30">
        <f t="shared" ca="1" si="34"/>
        <v>31.977207452054738</v>
      </c>
      <c r="BL34" s="15">
        <f t="shared" ca="1" si="35"/>
        <v>4.2801743846575357</v>
      </c>
      <c r="BM34" s="15">
        <f t="shared" ca="1" si="54"/>
        <v>7585.8450163433254</v>
      </c>
      <c r="BN34" s="36">
        <f t="shared" ca="1" si="61"/>
        <v>126</v>
      </c>
      <c r="BO34" s="9">
        <f t="shared" ca="1" si="37"/>
        <v>0</v>
      </c>
      <c r="BP34" s="20">
        <f t="shared" ca="1" si="56"/>
        <v>1.9849957069730915</v>
      </c>
      <c r="BQ34" s="20">
        <f t="shared" ca="1" si="57"/>
        <v>119.50690310479938</v>
      </c>
    </row>
    <row r="35" spans="1:69" x14ac:dyDescent="0.25">
      <c r="A35" s="3">
        <f t="shared" si="58"/>
        <v>41154</v>
      </c>
      <c r="B35" s="17">
        <f t="shared" si="38"/>
        <v>2012</v>
      </c>
      <c r="C35" s="4">
        <f t="shared" si="59"/>
        <v>9</v>
      </c>
      <c r="D35" s="4">
        <f t="shared" si="60"/>
        <v>1</v>
      </c>
      <c r="E35" s="5">
        <f t="shared" si="5"/>
        <v>0.78</v>
      </c>
      <c r="F35" s="5">
        <f t="shared" si="6"/>
        <v>0.76</v>
      </c>
      <c r="G35" s="10">
        <f t="shared" si="7"/>
        <v>2.0904109589041457</v>
      </c>
      <c r="H35" s="13">
        <f t="shared" ca="1" si="8"/>
        <v>150</v>
      </c>
      <c r="I35" s="9">
        <f t="shared" ca="1" si="9"/>
        <v>273</v>
      </c>
      <c r="J35" s="14">
        <f t="shared" ca="1" si="39"/>
        <v>1.82</v>
      </c>
      <c r="K35" s="5">
        <f t="shared" ca="1" si="40"/>
        <v>0.60666666666666669</v>
      </c>
      <c r="L35" s="21">
        <f t="shared" ca="1" si="10"/>
        <v>104.52559610038367</v>
      </c>
      <c r="M35" s="9">
        <f t="shared" ca="1" si="62"/>
        <v>47</v>
      </c>
      <c r="N35" s="9">
        <f t="shared" ca="1" si="62"/>
        <v>58</v>
      </c>
      <c r="O35" s="9">
        <f t="shared" ca="1" si="62"/>
        <v>25</v>
      </c>
      <c r="P35" s="9">
        <f t="shared" ca="1" si="62"/>
        <v>73</v>
      </c>
      <c r="Q35" s="20">
        <f t="shared" ca="1" si="12"/>
        <v>37.787005545205524</v>
      </c>
      <c r="R35" s="20">
        <f t="shared" ca="1" si="13"/>
        <v>51.144514787243899</v>
      </c>
      <c r="S35" s="20">
        <f t="shared" ca="1" si="14"/>
        <v>18.544845324105857</v>
      </c>
      <c r="T35" s="6">
        <f t="shared" ca="1" si="63"/>
        <v>15678.83941505755</v>
      </c>
      <c r="U35" s="6">
        <f t="shared" ca="1" si="63"/>
        <v>1675.1374232547976</v>
      </c>
      <c r="V35" s="6">
        <f t="shared" ca="1" si="63"/>
        <v>2609.005623709807</v>
      </c>
      <c r="W35" s="6">
        <f t="shared" ca="1" si="16"/>
        <v>2990.3439268602751</v>
      </c>
      <c r="X35" s="6">
        <f t="shared" ca="1" si="17"/>
        <v>1227.5588322542462</v>
      </c>
      <c r="Y35" s="6">
        <f t="shared" ca="1" si="41"/>
        <v>10527.068455488021</v>
      </c>
      <c r="Z35" s="6">
        <f t="shared" ca="1" si="64"/>
        <v>3967.6355822465803</v>
      </c>
      <c r="AA35" s="6">
        <f t="shared" ca="1" si="64"/>
        <v>1278.6128696810974</v>
      </c>
      <c r="AB35" s="6">
        <f t="shared" ca="1" si="64"/>
        <v>1353.7737086597276</v>
      </c>
      <c r="AC35" s="6">
        <f t="shared" ca="1" si="19"/>
        <v>1513.1779413454622</v>
      </c>
      <c r="AD35" s="6">
        <f t="shared" ca="1" si="20"/>
        <v>1140.7633098965107</v>
      </c>
      <c r="AE35" s="6">
        <f t="shared" ca="1" si="21"/>
        <v>500.47066344700914</v>
      </c>
      <c r="AF35" s="6">
        <f t="shared" ca="1" si="42"/>
        <v>3445.6102458984228</v>
      </c>
      <c r="AG35" s="6">
        <f t="shared" ca="1" si="65"/>
        <v>473.42967701917792</v>
      </c>
      <c r="AH35" s="6">
        <f t="shared" ca="1" si="65"/>
        <v>1791.7839964931522</v>
      </c>
      <c r="AI35" s="6">
        <f t="shared" ca="1" si="65"/>
        <v>3099.4985665479458</v>
      </c>
      <c r="AJ35" s="6">
        <f t="shared" ca="1" si="65"/>
        <v>1408.611212975344</v>
      </c>
      <c r="AK35" s="6">
        <f t="shared" ca="1" si="23"/>
        <v>1876.993612291541</v>
      </c>
      <c r="AL35" s="6">
        <f t="shared" ca="1" si="24"/>
        <v>1429.4575302353489</v>
      </c>
      <c r="AM35" s="6">
        <f t="shared" ca="1" si="25"/>
        <v>534.78121498911207</v>
      </c>
      <c r="AN35" s="6">
        <f t="shared" ca="1" si="43"/>
        <v>2932.0910955196191</v>
      </c>
      <c r="AO35" s="6">
        <f t="shared" ca="1" si="44"/>
        <v>30727.322451935379</v>
      </c>
      <c r="AP35" s="6">
        <f t="shared" ca="1" si="45"/>
        <v>13822.552655029313</v>
      </c>
      <c r="AQ35" s="6">
        <f t="shared" ca="1" si="46"/>
        <v>16904.769796906061</v>
      </c>
      <c r="AR35" s="6">
        <f t="shared" ca="1" si="66"/>
        <v>2782.0780327516504</v>
      </c>
      <c r="AS35" s="6">
        <f t="shared" ca="1" si="66"/>
        <v>2018.435171934917</v>
      </c>
      <c r="AT35" s="6">
        <f t="shared" ca="1" si="66"/>
        <v>1933.9518837377527</v>
      </c>
      <c r="AU35" s="6">
        <f t="shared" ca="1" si="66"/>
        <v>2011.9455938329993</v>
      </c>
      <c r="AV35" s="6">
        <f t="shared" ca="1" si="47"/>
        <v>8746.4106822573194</v>
      </c>
      <c r="AW35" s="6">
        <f t="shared" ca="1" si="48"/>
        <v>8158.3591146487488</v>
      </c>
      <c r="AX35" s="27">
        <f t="shared" ca="1" si="67"/>
        <v>4.3655655452054845</v>
      </c>
      <c r="AY35" s="27">
        <f t="shared" ca="1" si="67"/>
        <v>4.574491089041099</v>
      </c>
      <c r="AZ35">
        <f t="shared" ca="1" si="49"/>
        <v>353</v>
      </c>
      <c r="BA35" s="9">
        <f t="shared" ca="1" si="28"/>
        <v>10</v>
      </c>
      <c r="BB35" s="4">
        <f t="shared" ca="1" si="50"/>
        <v>150</v>
      </c>
      <c r="BC35" s="9">
        <f t="shared" ca="1" si="29"/>
        <v>7</v>
      </c>
      <c r="BD35" s="9">
        <f t="shared" ca="1" si="30"/>
        <v>5</v>
      </c>
      <c r="BE35" s="4">
        <f t="shared" ca="1" si="51"/>
        <v>203</v>
      </c>
      <c r="BF35" s="9">
        <f t="shared" ca="1" si="31"/>
        <v>10</v>
      </c>
      <c r="BG35" s="9">
        <f t="shared" ca="1" si="32"/>
        <v>9</v>
      </c>
      <c r="BH35" s="24">
        <f t="shared" ca="1" si="52"/>
        <v>546.15267062594626</v>
      </c>
      <c r="BI35" s="24">
        <f t="shared" ca="1" si="53"/>
        <v>295.24052403492936</v>
      </c>
      <c r="BJ35" s="9">
        <f t="shared" ca="1" si="33"/>
        <v>6</v>
      </c>
      <c r="BK35" s="30">
        <f t="shared" ca="1" si="34"/>
        <v>31.344268602739675</v>
      </c>
      <c r="BL35" s="15">
        <f t="shared" ca="1" si="35"/>
        <v>4.2668135189041116</v>
      </c>
      <c r="BM35" s="15">
        <f t="shared" ca="1" si="54"/>
        <v>7786.2271931934556</v>
      </c>
      <c r="BN35" s="36">
        <f t="shared" ca="1" si="61"/>
        <v>126</v>
      </c>
      <c r="BO35" s="9">
        <f t="shared" ca="1" si="37"/>
        <v>0</v>
      </c>
      <c r="BP35" s="20">
        <f t="shared" ca="1" si="56"/>
        <v>2.171111807742244</v>
      </c>
      <c r="BQ35" s="20">
        <f t="shared" ca="1" si="57"/>
        <v>134.1648396579846</v>
      </c>
    </row>
    <row r="36" spans="1:69" x14ac:dyDescent="0.25">
      <c r="A36" s="3">
        <f t="shared" si="58"/>
        <v>41153</v>
      </c>
      <c r="B36" s="17">
        <f t="shared" si="38"/>
        <v>2012</v>
      </c>
      <c r="C36" s="4">
        <f t="shared" si="59"/>
        <v>9</v>
      </c>
      <c r="D36" s="4">
        <f t="shared" si="60"/>
        <v>7</v>
      </c>
      <c r="E36" s="5">
        <f t="shared" si="5"/>
        <v>0.78</v>
      </c>
      <c r="F36" s="5">
        <f t="shared" si="6"/>
        <v>0.96666666666666667</v>
      </c>
      <c r="G36" s="10">
        <f t="shared" si="7"/>
        <v>2.0876712328767484</v>
      </c>
      <c r="H36" s="13">
        <f t="shared" ca="1" si="8"/>
        <v>199</v>
      </c>
      <c r="I36" s="9">
        <f t="shared" ca="1" si="9"/>
        <v>311</v>
      </c>
      <c r="J36" s="14">
        <f t="shared" ca="1" si="39"/>
        <v>1.5628140703517588</v>
      </c>
      <c r="K36" s="5">
        <f t="shared" ca="1" si="40"/>
        <v>0.69111111111111112</v>
      </c>
      <c r="L36" s="21">
        <f t="shared" ca="1" si="10"/>
        <v>93.247877062022553</v>
      </c>
      <c r="M36" s="9">
        <f t="shared" ca="1" si="62"/>
        <v>57</v>
      </c>
      <c r="N36" s="9">
        <f t="shared" ca="1" si="62"/>
        <v>65</v>
      </c>
      <c r="O36" s="9">
        <f t="shared" ca="1" si="62"/>
        <v>28</v>
      </c>
      <c r="P36" s="9">
        <f t="shared" ca="1" si="62"/>
        <v>84</v>
      </c>
      <c r="Q36" s="20">
        <f t="shared" ca="1" si="12"/>
        <v>38.630092074556522</v>
      </c>
      <c r="R36" s="20">
        <f t="shared" ca="1" si="13"/>
        <v>51.118925978395374</v>
      </c>
      <c r="S36" s="20">
        <f t="shared" ca="1" si="14"/>
        <v>18.578755345949144</v>
      </c>
      <c r="T36" s="6">
        <f t="shared" ca="1" si="63"/>
        <v>18556.327535342487</v>
      </c>
      <c r="U36" s="6">
        <f t="shared" ca="1" si="63"/>
        <v>2234.3146073424696</v>
      </c>
      <c r="V36" s="6">
        <f t="shared" ca="1" si="63"/>
        <v>3312.2326160061352</v>
      </c>
      <c r="W36" s="6">
        <f t="shared" ca="1" si="16"/>
        <v>2967.2759606794525</v>
      </c>
      <c r="X36" s="6">
        <f t="shared" ca="1" si="17"/>
        <v>1619.0553152771502</v>
      </c>
      <c r="Y36" s="6">
        <f t="shared" ca="1" si="41"/>
        <v>12892.078250722217</v>
      </c>
      <c r="Z36" s="6">
        <f t="shared" ca="1" si="64"/>
        <v>4712.8712330958961</v>
      </c>
      <c r="AA36" s="6">
        <f t="shared" ca="1" si="64"/>
        <v>1431.3299273950704</v>
      </c>
      <c r="AB36" s="6">
        <f t="shared" ca="1" si="64"/>
        <v>1560.615449059728</v>
      </c>
      <c r="AC36" s="6">
        <f t="shared" ca="1" si="19"/>
        <v>2101.8920340033937</v>
      </c>
      <c r="AD36" s="6">
        <f t="shared" ca="1" si="20"/>
        <v>1085.0044018840983</v>
      </c>
      <c r="AE36" s="6">
        <f t="shared" ca="1" si="21"/>
        <v>637.79608315416021</v>
      </c>
      <c r="AF36" s="6">
        <f t="shared" ca="1" si="42"/>
        <v>3880.1240905090426</v>
      </c>
      <c r="AG36" s="6">
        <f t="shared" ca="1" si="65"/>
        <v>568.39340544657512</v>
      </c>
      <c r="AH36" s="6">
        <f t="shared" ca="1" si="65"/>
        <v>2180.6258544219199</v>
      </c>
      <c r="AI36" s="6">
        <f t="shared" ca="1" si="65"/>
        <v>3513.373748273973</v>
      </c>
      <c r="AJ36" s="6">
        <f t="shared" ca="1" si="65"/>
        <v>1656.2780412493173</v>
      </c>
      <c r="AK36" s="6">
        <f t="shared" ca="1" si="23"/>
        <v>2250.6376563572449</v>
      </c>
      <c r="AL36" s="6">
        <f t="shared" ca="1" si="24"/>
        <v>1483.8814346524139</v>
      </c>
      <c r="AM36" s="6">
        <f t="shared" ca="1" si="25"/>
        <v>659.11143168577007</v>
      </c>
      <c r="AN36" s="6">
        <f t="shared" ca="1" si="43"/>
        <v>3525.0405266963562</v>
      </c>
      <c r="AO36" s="6">
        <f t="shared" ca="1" si="44"/>
        <v>36414.12980162743</v>
      </c>
      <c r="AP36" s="6">
        <f t="shared" ca="1" si="45"/>
        <v>16116.88693369982</v>
      </c>
      <c r="AQ36" s="6">
        <f t="shared" ca="1" si="46"/>
        <v>20297.242867927616</v>
      </c>
      <c r="AR36" s="6">
        <f t="shared" ca="1" si="66"/>
        <v>2916.2061138222357</v>
      </c>
      <c r="AS36" s="6">
        <f t="shared" ca="1" si="66"/>
        <v>2467.7646941123767</v>
      </c>
      <c r="AT36" s="6">
        <f t="shared" ca="1" si="66"/>
        <v>2083.0840996990664</v>
      </c>
      <c r="AU36" s="6">
        <f t="shared" ca="1" si="66"/>
        <v>2217.5691790985184</v>
      </c>
      <c r="AV36" s="6">
        <f t="shared" ca="1" si="47"/>
        <v>9684.6240867321976</v>
      </c>
      <c r="AW36" s="6">
        <f t="shared" ca="1" si="48"/>
        <v>10612.618781195415</v>
      </c>
      <c r="AX36" s="27">
        <f t="shared" ca="1" si="67"/>
        <v>4.0566496438356214</v>
      </c>
      <c r="AY36" s="27">
        <f t="shared" ca="1" si="67"/>
        <v>4.3841674931506889</v>
      </c>
      <c r="AZ36">
        <f t="shared" ca="1" si="49"/>
        <v>433</v>
      </c>
      <c r="BA36" s="9">
        <f t="shared" ca="1" si="28"/>
        <v>13</v>
      </c>
      <c r="BB36" s="4">
        <f t="shared" ca="1" si="50"/>
        <v>199</v>
      </c>
      <c r="BC36" s="9">
        <f t="shared" ca="1" si="29"/>
        <v>9</v>
      </c>
      <c r="BD36" s="9">
        <f t="shared" ca="1" si="30"/>
        <v>7</v>
      </c>
      <c r="BE36" s="4">
        <f t="shared" ca="1" si="51"/>
        <v>234</v>
      </c>
      <c r="BF36" s="9">
        <f t="shared" ca="1" si="31"/>
        <v>13</v>
      </c>
      <c r="BG36" s="9">
        <f t="shared" ca="1" si="32"/>
        <v>11</v>
      </c>
      <c r="BH36" s="24">
        <f t="shared" ca="1" si="52"/>
        <v>635.06041342413971</v>
      </c>
      <c r="BI36" s="24">
        <f t="shared" ca="1" si="53"/>
        <v>392.27615579914385</v>
      </c>
      <c r="BJ36" s="9">
        <f t="shared" ca="1" si="33"/>
        <v>10</v>
      </c>
      <c r="BK36" s="30">
        <f t="shared" ca="1" si="34"/>
        <v>32.335925616438296</v>
      </c>
      <c r="BL36" s="15">
        <f t="shared" ca="1" si="35"/>
        <v>4.6148868558904121</v>
      </c>
      <c r="BM36" s="15">
        <f t="shared" ca="1" si="54"/>
        <v>7869.1266882737527</v>
      </c>
      <c r="BN36" s="36">
        <f t="shared" ca="1" si="61"/>
        <v>150</v>
      </c>
      <c r="BO36" s="9">
        <f t="shared" ca="1" si="37"/>
        <v>0</v>
      </c>
      <c r="BP36" s="20">
        <f t="shared" ca="1" si="56"/>
        <v>2.5793513908187204</v>
      </c>
      <c r="BQ36" s="20">
        <f t="shared" ca="1" si="57"/>
        <v>135.31495245285078</v>
      </c>
    </row>
    <row r="37" spans="1:69" x14ac:dyDescent="0.25">
      <c r="A37" s="3">
        <f t="shared" si="58"/>
        <v>41152</v>
      </c>
      <c r="B37" s="17">
        <f t="shared" si="38"/>
        <v>2012</v>
      </c>
      <c r="C37" s="4">
        <f t="shared" si="59"/>
        <v>8</v>
      </c>
      <c r="D37" s="4">
        <f t="shared" si="60"/>
        <v>6</v>
      </c>
      <c r="E37" s="5">
        <f t="shared" si="5"/>
        <v>1</v>
      </c>
      <c r="F37" s="5">
        <f t="shared" si="6"/>
        <v>1</v>
      </c>
      <c r="G37" s="10">
        <f t="shared" si="7"/>
        <v>2.084931506849351</v>
      </c>
      <c r="H37" s="13">
        <f t="shared" ca="1" si="8"/>
        <v>247</v>
      </c>
      <c r="I37" s="9">
        <f t="shared" ca="1" si="9"/>
        <v>433</v>
      </c>
      <c r="J37" s="14">
        <f t="shared" ca="1" si="39"/>
        <v>1.7530364372469636</v>
      </c>
      <c r="K37" s="5">
        <f t="shared" ca="1" si="40"/>
        <v>0.9622222222222222</v>
      </c>
      <c r="L37" s="21">
        <f t="shared" ca="1" si="10"/>
        <v>105.82461316621384</v>
      </c>
      <c r="M37" s="9">
        <f t="shared" ca="1" si="62"/>
        <v>74</v>
      </c>
      <c r="N37" s="9">
        <f t="shared" ca="1" si="62"/>
        <v>95</v>
      </c>
      <c r="O37" s="9">
        <f t="shared" ca="1" si="62"/>
        <v>40</v>
      </c>
      <c r="P37" s="9">
        <f t="shared" ca="1" si="62"/>
        <v>113</v>
      </c>
      <c r="Q37" s="20">
        <f t="shared" ca="1" si="12"/>
        <v>37.850874454405499</v>
      </c>
      <c r="R37" s="20">
        <f t="shared" ca="1" si="13"/>
        <v>49.961026625424722</v>
      </c>
      <c r="S37" s="20">
        <f t="shared" ca="1" si="14"/>
        <v>18.731104605998322</v>
      </c>
      <c r="T37" s="6">
        <f t="shared" ca="1" si="63"/>
        <v>26138.679452054817</v>
      </c>
      <c r="U37" s="6">
        <f t="shared" ca="1" si="63"/>
        <v>2914.1067123287717</v>
      </c>
      <c r="V37" s="6">
        <f t="shared" ca="1" si="63"/>
        <v>4216.1290678356145</v>
      </c>
      <c r="W37" s="6">
        <f t="shared" ca="1" si="16"/>
        <v>3531.5781928767137</v>
      </c>
      <c r="X37" s="6">
        <f t="shared" ca="1" si="17"/>
        <v>2085.7408806575336</v>
      </c>
      <c r="Y37" s="6">
        <f t="shared" ca="1" si="41"/>
        <v>19219.33802301373</v>
      </c>
      <c r="Z37" s="6">
        <f t="shared" ca="1" si="64"/>
        <v>6396.7977827945297</v>
      </c>
      <c r="AA37" s="6">
        <f t="shared" ca="1" si="64"/>
        <v>1998.4410650169889</v>
      </c>
      <c r="AB37" s="6">
        <f t="shared" ca="1" si="64"/>
        <v>2116.6148204778106</v>
      </c>
      <c r="AC37" s="6">
        <f t="shared" ca="1" si="19"/>
        <v>2750.3656111921882</v>
      </c>
      <c r="AD37" s="6">
        <f t="shared" ca="1" si="20"/>
        <v>1448.4229349485508</v>
      </c>
      <c r="AE37" s="6">
        <f t="shared" ca="1" si="21"/>
        <v>784.49960730431883</v>
      </c>
      <c r="AF37" s="6">
        <f t="shared" ca="1" si="42"/>
        <v>5528.5655148442729</v>
      </c>
      <c r="AG37" s="6">
        <f t="shared" ca="1" si="65"/>
        <v>750.17649309041076</v>
      </c>
      <c r="AH37" s="6">
        <f t="shared" ca="1" si="65"/>
        <v>3088.8149761753448</v>
      </c>
      <c r="AI37" s="6">
        <f t="shared" ca="1" si="65"/>
        <v>4993.5875304383571</v>
      </c>
      <c r="AJ37" s="6">
        <f t="shared" ca="1" si="65"/>
        <v>2332.7952489205513</v>
      </c>
      <c r="AK37" s="6">
        <f t="shared" ca="1" si="23"/>
        <v>3160.1358301675414</v>
      </c>
      <c r="AL37" s="6">
        <f t="shared" ca="1" si="24"/>
        <v>1809.6551350357495</v>
      </c>
      <c r="AM37" s="6">
        <f t="shared" ca="1" si="25"/>
        <v>861.52958554513748</v>
      </c>
      <c r="AN37" s="6">
        <f t="shared" ca="1" si="43"/>
        <v>5334.0536978762366</v>
      </c>
      <c r="AO37" s="6">
        <f t="shared" ca="1" si="44"/>
        <v>50730.014081297581</v>
      </c>
      <c r="AP37" s="6">
        <f t="shared" ca="1" si="45"/>
        <v>20648.056845563344</v>
      </c>
      <c r="AQ37" s="6">
        <f t="shared" ca="1" si="46"/>
        <v>30081.957235734237</v>
      </c>
      <c r="AR37" s="6">
        <f t="shared" ca="1" si="66"/>
        <v>3022.3333624900647</v>
      </c>
      <c r="AS37" s="6">
        <f t="shared" ca="1" si="66"/>
        <v>2948.3073862454266</v>
      </c>
      <c r="AT37" s="6">
        <f t="shared" ca="1" si="66"/>
        <v>2388.4903850022838</v>
      </c>
      <c r="AU37" s="6">
        <f t="shared" ca="1" si="66"/>
        <v>2522.7753742555587</v>
      </c>
      <c r="AV37" s="6">
        <f t="shared" ca="1" si="47"/>
        <v>10881.906507993335</v>
      </c>
      <c r="AW37" s="6">
        <f t="shared" ca="1" si="48"/>
        <v>19200.050727740901</v>
      </c>
      <c r="AX37" s="27">
        <f t="shared" ca="1" si="67"/>
        <v>4.2928533041095944</v>
      </c>
      <c r="AY37" s="27">
        <f t="shared" ca="1" si="67"/>
        <v>4.379357972602743</v>
      </c>
      <c r="AZ37">
        <f t="shared" ca="1" si="49"/>
        <v>569</v>
      </c>
      <c r="BA37" s="9">
        <f t="shared" ca="1" si="28"/>
        <v>18</v>
      </c>
      <c r="BB37" s="4">
        <f t="shared" ca="1" si="50"/>
        <v>247</v>
      </c>
      <c r="BC37" s="9">
        <f t="shared" ca="1" si="29"/>
        <v>11</v>
      </c>
      <c r="BD37" s="9">
        <f t="shared" ca="1" si="30"/>
        <v>8</v>
      </c>
      <c r="BE37" s="4">
        <f t="shared" ca="1" si="51"/>
        <v>322</v>
      </c>
      <c r="BF37" s="9">
        <f t="shared" ca="1" si="31"/>
        <v>18</v>
      </c>
      <c r="BG37" s="9">
        <f t="shared" ca="1" si="32"/>
        <v>17</v>
      </c>
      <c r="BH37" s="24">
        <f t="shared" ca="1" si="52"/>
        <v>756.41908779768164</v>
      </c>
      <c r="BI37" s="24">
        <f t="shared" ca="1" si="53"/>
        <v>541.66175580924539</v>
      </c>
      <c r="BJ37" s="9">
        <f t="shared" ca="1" si="33"/>
        <v>13</v>
      </c>
      <c r="BK37" s="30">
        <f t="shared" ca="1" si="34"/>
        <v>33.168527383561582</v>
      </c>
      <c r="BL37" s="15">
        <f t="shared" ca="1" si="35"/>
        <v>4.2400943320547961</v>
      </c>
      <c r="BM37" s="15">
        <f t="shared" ca="1" si="54"/>
        <v>9207.5229528530654</v>
      </c>
      <c r="BN37" s="36">
        <f t="shared" ca="1" si="61"/>
        <v>150</v>
      </c>
      <c r="BO37" s="9">
        <f t="shared" ca="1" si="37"/>
        <v>0</v>
      </c>
      <c r="BP37" s="20">
        <f t="shared" ca="1" si="56"/>
        <v>3.2671064074201377</v>
      </c>
      <c r="BQ37" s="20">
        <f t="shared" ca="1" si="57"/>
        <v>200.54638157156157</v>
      </c>
    </row>
    <row r="38" spans="1:69" x14ac:dyDescent="0.25">
      <c r="A38" s="3">
        <f t="shared" si="58"/>
        <v>41151</v>
      </c>
      <c r="B38" s="17">
        <f t="shared" si="38"/>
        <v>2012</v>
      </c>
      <c r="C38" s="4">
        <f t="shared" si="59"/>
        <v>8</v>
      </c>
      <c r="D38" s="4">
        <f t="shared" si="60"/>
        <v>5</v>
      </c>
      <c r="E38" s="5">
        <f t="shared" si="5"/>
        <v>1</v>
      </c>
      <c r="F38" s="5">
        <f t="shared" si="6"/>
        <v>0.90769230769230769</v>
      </c>
      <c r="G38" s="10">
        <f t="shared" si="7"/>
        <v>2.0821917808219537</v>
      </c>
      <c r="H38" s="13">
        <f t="shared" ca="1" si="8"/>
        <v>232</v>
      </c>
      <c r="I38" s="9">
        <f t="shared" ca="1" si="9"/>
        <v>381</v>
      </c>
      <c r="J38" s="14">
        <f t="shared" ca="1" si="39"/>
        <v>1.6422413793103448</v>
      </c>
      <c r="K38" s="5">
        <f t="shared" ca="1" si="40"/>
        <v>0.84666666666666668</v>
      </c>
      <c r="L38" s="21">
        <f t="shared" ca="1" si="10"/>
        <v>98.467747828930726</v>
      </c>
      <c r="M38" s="9">
        <f t="shared" ca="1" si="62"/>
        <v>67</v>
      </c>
      <c r="N38" s="9">
        <f t="shared" ca="1" si="62"/>
        <v>82</v>
      </c>
      <c r="O38" s="9">
        <f t="shared" ca="1" si="62"/>
        <v>33</v>
      </c>
      <c r="P38" s="9">
        <f t="shared" ca="1" si="62"/>
        <v>107</v>
      </c>
      <c r="Q38" s="20">
        <f t="shared" ca="1" si="12"/>
        <v>38.392442107198733</v>
      </c>
      <c r="R38" s="20">
        <f t="shared" ca="1" si="13"/>
        <v>53.28077732204239</v>
      </c>
      <c r="S38" s="20">
        <f t="shared" ca="1" si="14"/>
        <v>17.280149748201275</v>
      </c>
      <c r="T38" s="6">
        <f t="shared" ca="1" si="63"/>
        <v>22844.517496311928</v>
      </c>
      <c r="U38" s="6">
        <f t="shared" ca="1" si="63"/>
        <v>2694.292383561648</v>
      </c>
      <c r="V38" s="6">
        <f t="shared" ca="1" si="63"/>
        <v>3800.3141931970476</v>
      </c>
      <c r="W38" s="6">
        <f t="shared" ca="1" si="16"/>
        <v>3641.9477917808226</v>
      </c>
      <c r="X38" s="6">
        <f t="shared" ca="1" si="17"/>
        <v>2012.7864468366697</v>
      </c>
      <c r="Y38" s="6">
        <f t="shared" ca="1" si="41"/>
        <v>16083.761448059036</v>
      </c>
      <c r="Z38" s="6">
        <f t="shared" ca="1" si="64"/>
        <v>5720.4738739726108</v>
      </c>
      <c r="AA38" s="6">
        <f t="shared" ca="1" si="64"/>
        <v>1758.2656516273989</v>
      </c>
      <c r="AB38" s="6">
        <f t="shared" ca="1" si="64"/>
        <v>1848.9760230575364</v>
      </c>
      <c r="AC38" s="6">
        <f t="shared" ca="1" si="19"/>
        <v>2523.2322879325479</v>
      </c>
      <c r="AD38" s="6">
        <f t="shared" ca="1" si="20"/>
        <v>1397.9530966940924</v>
      </c>
      <c r="AE38" s="6">
        <f t="shared" ca="1" si="21"/>
        <v>756.10219882837612</v>
      </c>
      <c r="AF38" s="6">
        <f t="shared" ca="1" si="42"/>
        <v>4650.4279652025298</v>
      </c>
      <c r="AG38" s="6">
        <f t="shared" ca="1" si="65"/>
        <v>705.09634520547934</v>
      </c>
      <c r="AH38" s="6">
        <f t="shared" ca="1" si="65"/>
        <v>2481.9064004383586</v>
      </c>
      <c r="AI38" s="6">
        <f t="shared" ca="1" si="65"/>
        <v>4235.4820109589064</v>
      </c>
      <c r="AJ38" s="6">
        <f t="shared" ca="1" si="65"/>
        <v>1913.758532383564</v>
      </c>
      <c r="AK38" s="6">
        <f t="shared" ca="1" si="23"/>
        <v>2927.0113651928641</v>
      </c>
      <c r="AL38" s="6">
        <f t="shared" ca="1" si="24"/>
        <v>1866.4795991160699</v>
      </c>
      <c r="AM38" s="6">
        <f t="shared" ca="1" si="25"/>
        <v>807.43279881186152</v>
      </c>
      <c r="AN38" s="6">
        <f t="shared" ca="1" si="43"/>
        <v>3735.3195258655128</v>
      </c>
      <c r="AO38" s="6">
        <f t="shared" ca="1" si="44"/>
        <v>44202.768717517436</v>
      </c>
      <c r="AP38" s="6">
        <f t="shared" ca="1" si="45"/>
        <v>19733.259778390347</v>
      </c>
      <c r="AQ38" s="6">
        <f t="shared" ca="1" si="46"/>
        <v>24469.508939127081</v>
      </c>
      <c r="AR38" s="6">
        <f t="shared" ca="1" si="66"/>
        <v>3004.7503382107052</v>
      </c>
      <c r="AS38" s="6">
        <f t="shared" ca="1" si="66"/>
        <v>2740.2364100403574</v>
      </c>
      <c r="AT38" s="6">
        <f t="shared" ca="1" si="66"/>
        <v>2319.9877968377514</v>
      </c>
      <c r="AU38" s="6">
        <f t="shared" ca="1" si="66"/>
        <v>2477.7871510616746</v>
      </c>
      <c r="AV38" s="6">
        <f t="shared" ca="1" si="47"/>
        <v>10542.761696150488</v>
      </c>
      <c r="AW38" s="6">
        <f t="shared" ca="1" si="48"/>
        <v>13926.7472429766</v>
      </c>
      <c r="AX38" s="27">
        <f t="shared" ca="1" si="67"/>
        <v>4.406489260273978</v>
      </c>
      <c r="AY38" s="27">
        <f t="shared" ca="1" si="67"/>
        <v>4.6912175342465794</v>
      </c>
      <c r="AZ38">
        <f t="shared" ca="1" si="49"/>
        <v>521</v>
      </c>
      <c r="BA38" s="9">
        <f t="shared" ca="1" si="28"/>
        <v>16</v>
      </c>
      <c r="BB38" s="4">
        <f t="shared" ca="1" si="50"/>
        <v>232</v>
      </c>
      <c r="BC38" s="9">
        <f t="shared" ca="1" si="29"/>
        <v>11</v>
      </c>
      <c r="BD38" s="9">
        <f t="shared" ca="1" si="30"/>
        <v>7</v>
      </c>
      <c r="BE38" s="4">
        <f t="shared" ca="1" si="51"/>
        <v>289</v>
      </c>
      <c r="BF38" s="9">
        <f t="shared" ca="1" si="31"/>
        <v>15</v>
      </c>
      <c r="BG38" s="9">
        <f t="shared" ca="1" si="32"/>
        <v>15</v>
      </c>
      <c r="BH38" s="24">
        <f t="shared" ca="1" si="52"/>
        <v>733.5813438476797</v>
      </c>
      <c r="BI38" s="24">
        <f t="shared" ca="1" si="53"/>
        <v>485.53158305761417</v>
      </c>
      <c r="BJ38" s="9">
        <f t="shared" ca="1" si="33"/>
        <v>10</v>
      </c>
      <c r="BK38" s="30">
        <f t="shared" ca="1" si="34"/>
        <v>33.364017534246514</v>
      </c>
      <c r="BL38" s="15">
        <f t="shared" ca="1" si="35"/>
        <v>4.2091062465753435</v>
      </c>
      <c r="BM38" s="15">
        <f t="shared" ca="1" si="54"/>
        <v>9310.1807581595494</v>
      </c>
      <c r="BN38" s="36">
        <f t="shared" ca="1" si="61"/>
        <v>150</v>
      </c>
      <c r="BO38" s="9">
        <f t="shared" ca="1" si="37"/>
        <v>0</v>
      </c>
      <c r="BP38" s="20">
        <f t="shared" ca="1" si="56"/>
        <v>2.6282528314696494</v>
      </c>
      <c r="BQ38" s="20">
        <f t="shared" ca="1" si="57"/>
        <v>163.13005959418055</v>
      </c>
    </row>
    <row r="39" spans="1:69" x14ac:dyDescent="0.25">
      <c r="A39" s="3">
        <f t="shared" si="58"/>
        <v>41150</v>
      </c>
      <c r="B39" s="17">
        <f t="shared" si="38"/>
        <v>2012</v>
      </c>
      <c r="C39" s="4">
        <f t="shared" si="59"/>
        <v>8</v>
      </c>
      <c r="D39" s="4">
        <f t="shared" si="60"/>
        <v>4</v>
      </c>
      <c r="E39" s="5">
        <f t="shared" si="5"/>
        <v>1</v>
      </c>
      <c r="F39" s="5">
        <f t="shared" si="6"/>
        <v>0.87692307692307692</v>
      </c>
      <c r="G39" s="10">
        <f t="shared" si="7"/>
        <v>2.0794520547945563</v>
      </c>
      <c r="H39" s="13">
        <f t="shared" ca="1" si="8"/>
        <v>223</v>
      </c>
      <c r="I39" s="9">
        <f t="shared" ca="1" si="9"/>
        <v>344</v>
      </c>
      <c r="J39" s="14">
        <f t="shared" ca="1" si="39"/>
        <v>1.5426008968609866</v>
      </c>
      <c r="K39" s="5">
        <f t="shared" ca="1" si="40"/>
        <v>0.76444444444444448</v>
      </c>
      <c r="L39" s="21">
        <f t="shared" ca="1" si="10"/>
        <v>96.555164261649125</v>
      </c>
      <c r="M39" s="9">
        <f t="shared" ca="1" si="62"/>
        <v>61</v>
      </c>
      <c r="N39" s="9">
        <f t="shared" ca="1" si="62"/>
        <v>76</v>
      </c>
      <c r="O39" s="9">
        <f t="shared" ca="1" si="62"/>
        <v>30</v>
      </c>
      <c r="P39" s="9">
        <f t="shared" ca="1" si="62"/>
        <v>93</v>
      </c>
      <c r="Q39" s="20">
        <f t="shared" ca="1" si="12"/>
        <v>36.516099506849358</v>
      </c>
      <c r="R39" s="20">
        <f t="shared" ca="1" si="13"/>
        <v>49.363804721095953</v>
      </c>
      <c r="S39" s="20">
        <f t="shared" ca="1" si="14"/>
        <v>18.316706292461358</v>
      </c>
      <c r="T39" s="6">
        <f t="shared" ca="1" si="63"/>
        <v>21531.801630347756</v>
      </c>
      <c r="U39" s="6">
        <f t="shared" ca="1" si="63"/>
        <v>2406.3070027397298</v>
      </c>
      <c r="V39" s="6">
        <f t="shared" ca="1" si="63"/>
        <v>3804.5897349799775</v>
      </c>
      <c r="W39" s="6">
        <f t="shared" ca="1" si="16"/>
        <v>3767.0402663013706</v>
      </c>
      <c r="X39" s="6">
        <f t="shared" ca="1" si="17"/>
        <v>1914.7974453142247</v>
      </c>
      <c r="Y39" s="6">
        <f t="shared" ca="1" si="41"/>
        <v>14451.681186491913</v>
      </c>
      <c r="Z39" s="6">
        <f t="shared" ca="1" si="64"/>
        <v>5002.705632438362</v>
      </c>
      <c r="AA39" s="6">
        <f t="shared" ca="1" si="64"/>
        <v>1480.9141416328787</v>
      </c>
      <c r="AB39" s="6">
        <f t="shared" ca="1" si="64"/>
        <v>1703.4536851989064</v>
      </c>
      <c r="AC39" s="6">
        <f t="shared" ca="1" si="19"/>
        <v>2395.62935127948</v>
      </c>
      <c r="AD39" s="6">
        <f t="shared" ca="1" si="20"/>
        <v>1417.5218966592238</v>
      </c>
      <c r="AE39" s="6">
        <f t="shared" ca="1" si="21"/>
        <v>743.24132331262717</v>
      </c>
      <c r="AF39" s="6">
        <f t="shared" ca="1" si="42"/>
        <v>3630.6808880188155</v>
      </c>
      <c r="AG39" s="6">
        <f t="shared" ca="1" si="65"/>
        <v>619.05683756712301</v>
      </c>
      <c r="AH39" s="6">
        <f t="shared" ca="1" si="65"/>
        <v>2292.1647763287692</v>
      </c>
      <c r="AI39" s="6">
        <f t="shared" ca="1" si="65"/>
        <v>3673.4148289315085</v>
      </c>
      <c r="AJ39" s="6">
        <f t="shared" ca="1" si="65"/>
        <v>1861.8739389369885</v>
      </c>
      <c r="AK39" s="6">
        <f t="shared" ca="1" si="23"/>
        <v>2703.7736283085319</v>
      </c>
      <c r="AL39" s="6">
        <f t="shared" ca="1" si="24"/>
        <v>1794.0753647726613</v>
      </c>
      <c r="AM39" s="6">
        <f t="shared" ca="1" si="25"/>
        <v>792.75092580784587</v>
      </c>
      <c r="AN39" s="6">
        <f t="shared" ca="1" si="43"/>
        <v>3155.9104628753507</v>
      </c>
      <c r="AO39" s="6">
        <f t="shared" ca="1" si="44"/>
        <v>40571.692474122021</v>
      </c>
      <c r="AP39" s="6">
        <f t="shared" ca="1" si="45"/>
        <v>19333.419936735943</v>
      </c>
      <c r="AQ39" s="6">
        <f t="shared" ca="1" si="46"/>
        <v>21238.272537386081</v>
      </c>
      <c r="AR39" s="6">
        <f t="shared" ca="1" si="66"/>
        <v>2952.1798615923049</v>
      </c>
      <c r="AS39" s="6">
        <f t="shared" ca="1" si="66"/>
        <v>2689.4489038669549</v>
      </c>
      <c r="AT39" s="6">
        <f t="shared" ca="1" si="66"/>
        <v>2213.3328870637738</v>
      </c>
      <c r="AU39" s="6">
        <f t="shared" ca="1" si="66"/>
        <v>2405.9010145427083</v>
      </c>
      <c r="AV39" s="6">
        <f t="shared" ca="1" si="47"/>
        <v>10260.862667065743</v>
      </c>
      <c r="AW39" s="6">
        <f t="shared" ca="1" si="48"/>
        <v>10977.409870320334</v>
      </c>
      <c r="AX39" s="27">
        <f t="shared" ca="1" si="67"/>
        <v>4.0131747945205527</v>
      </c>
      <c r="AY39" s="27">
        <f t="shared" ca="1" si="67"/>
        <v>4.424023191780825</v>
      </c>
      <c r="AZ39">
        <f t="shared" ca="1" si="49"/>
        <v>483</v>
      </c>
      <c r="BA39" s="9">
        <f t="shared" ca="1" si="28"/>
        <v>15</v>
      </c>
      <c r="BB39" s="4">
        <f t="shared" ca="1" si="50"/>
        <v>223</v>
      </c>
      <c r="BC39" s="9">
        <f t="shared" ca="1" si="29"/>
        <v>9</v>
      </c>
      <c r="BD39" s="9">
        <f t="shared" ca="1" si="30"/>
        <v>7</v>
      </c>
      <c r="BE39" s="4">
        <f t="shared" ca="1" si="51"/>
        <v>260</v>
      </c>
      <c r="BF39" s="9">
        <f t="shared" ca="1" si="31"/>
        <v>15</v>
      </c>
      <c r="BG39" s="9">
        <f t="shared" ca="1" si="32"/>
        <v>13</v>
      </c>
      <c r="BH39" s="24">
        <f t="shared" ca="1" si="52"/>
        <v>680.64053428488421</v>
      </c>
      <c r="BI39" s="24">
        <f t="shared" ca="1" si="53"/>
        <v>490.68843075014337</v>
      </c>
      <c r="BJ39" s="9">
        <f t="shared" ca="1" si="33"/>
        <v>11</v>
      </c>
      <c r="BK39" s="30">
        <f t="shared" ca="1" si="34"/>
        <v>32.922148671232819</v>
      </c>
      <c r="BL39" s="15">
        <f t="shared" ca="1" si="35"/>
        <v>4.6276647123287695</v>
      </c>
      <c r="BM39" s="15">
        <f t="shared" ca="1" si="54"/>
        <v>9340.3814170071</v>
      </c>
      <c r="BN39" s="36">
        <f t="shared" ca="1" si="61"/>
        <v>150</v>
      </c>
      <c r="BO39" s="9">
        <f t="shared" ca="1" si="37"/>
        <v>0</v>
      </c>
      <c r="BP39" s="20">
        <f t="shared" ca="1" si="56"/>
        <v>2.2738121270631551</v>
      </c>
      <c r="BQ39" s="20">
        <f t="shared" ca="1" si="57"/>
        <v>141.58848358257387</v>
      </c>
    </row>
    <row r="40" spans="1:69" x14ac:dyDescent="0.25">
      <c r="A40" s="3">
        <f t="shared" si="58"/>
        <v>41149</v>
      </c>
      <c r="B40" s="17">
        <f t="shared" si="38"/>
        <v>2012</v>
      </c>
      <c r="C40" s="4">
        <f t="shared" si="59"/>
        <v>8</v>
      </c>
      <c r="D40" s="4">
        <f t="shared" si="60"/>
        <v>3</v>
      </c>
      <c r="E40" s="5">
        <f t="shared" si="5"/>
        <v>1</v>
      </c>
      <c r="F40" s="5">
        <f t="shared" si="6"/>
        <v>0.79487179487179482</v>
      </c>
      <c r="G40" s="10">
        <f t="shared" si="7"/>
        <v>2.0767123287671589</v>
      </c>
      <c r="H40" s="13">
        <f t="shared" ca="1" si="8"/>
        <v>191</v>
      </c>
      <c r="I40" s="9">
        <f t="shared" ca="1" si="9"/>
        <v>347</v>
      </c>
      <c r="J40" s="14">
        <f t="shared" ca="1" si="39"/>
        <v>1.8167539267015707</v>
      </c>
      <c r="K40" s="5">
        <f t="shared" ca="1" si="40"/>
        <v>0.77111111111111108</v>
      </c>
      <c r="L40" s="21">
        <f t="shared" ca="1" si="10"/>
        <v>110.2397577830619</v>
      </c>
      <c r="M40" s="9">
        <f t="shared" ca="1" si="62"/>
        <v>61</v>
      </c>
      <c r="N40" s="9">
        <f t="shared" ca="1" si="62"/>
        <v>79</v>
      </c>
      <c r="O40" s="9">
        <f t="shared" ca="1" si="62"/>
        <v>30</v>
      </c>
      <c r="P40" s="9">
        <f t="shared" ca="1" si="62"/>
        <v>91</v>
      </c>
      <c r="Q40" s="20">
        <f t="shared" ca="1" si="12"/>
        <v>37.958301479452111</v>
      </c>
      <c r="R40" s="20">
        <f t="shared" ca="1" si="13"/>
        <v>52.278728405917875</v>
      </c>
      <c r="S40" s="20">
        <f t="shared" ca="1" si="14"/>
        <v>19.089131108390813</v>
      </c>
      <c r="T40" s="6">
        <f t="shared" ca="1" si="63"/>
        <v>21055.793736564825</v>
      </c>
      <c r="U40" s="6">
        <f t="shared" ca="1" si="63"/>
        <v>2256.1664109589078</v>
      </c>
      <c r="V40" s="6">
        <f t="shared" ca="1" si="63"/>
        <v>3505.6416489610097</v>
      </c>
      <c r="W40" s="6">
        <f t="shared" ca="1" si="16"/>
        <v>3700.6489972602749</v>
      </c>
      <c r="X40" s="6">
        <f t="shared" ca="1" si="17"/>
        <v>1651.2538643962059</v>
      </c>
      <c r="Y40" s="6">
        <f t="shared" ca="1" si="41"/>
        <v>14454.415636906242</v>
      </c>
      <c r="Z40" s="6">
        <f t="shared" ca="1" si="64"/>
        <v>5314.162207123295</v>
      </c>
      <c r="AA40" s="6">
        <f t="shared" ca="1" si="64"/>
        <v>1568.3618521775363</v>
      </c>
      <c r="AB40" s="6">
        <f t="shared" ca="1" si="64"/>
        <v>1737.1109308635639</v>
      </c>
      <c r="AC40" s="6">
        <f t="shared" ca="1" si="19"/>
        <v>2135.4637498668767</v>
      </c>
      <c r="AD40" s="6">
        <f t="shared" ca="1" si="20"/>
        <v>1346.0458567076553</v>
      </c>
      <c r="AE40" s="6">
        <f t="shared" ca="1" si="21"/>
        <v>631.9674724908466</v>
      </c>
      <c r="AF40" s="6">
        <f t="shared" ca="1" si="42"/>
        <v>4506.1579110990178</v>
      </c>
      <c r="AG40" s="6">
        <f t="shared" ca="1" si="65"/>
        <v>640.37541096986274</v>
      </c>
      <c r="AH40" s="6">
        <f t="shared" ca="1" si="65"/>
        <v>2297.8207512547974</v>
      </c>
      <c r="AI40" s="6">
        <f t="shared" ca="1" si="65"/>
        <v>3833.9278198356174</v>
      </c>
      <c r="AJ40" s="6">
        <f t="shared" ca="1" si="65"/>
        <v>1858.0776486575369</v>
      </c>
      <c r="AK40" s="6">
        <f t="shared" ca="1" si="23"/>
        <v>2467.8797047357111</v>
      </c>
      <c r="AL40" s="6">
        <f t="shared" ca="1" si="24"/>
        <v>1900.7016275154226</v>
      </c>
      <c r="AM40" s="6">
        <f t="shared" ca="1" si="25"/>
        <v>708.54118701740208</v>
      </c>
      <c r="AN40" s="6">
        <f t="shared" ca="1" si="43"/>
        <v>3553.0791114492768</v>
      </c>
      <c r="AO40" s="6">
        <f t="shared" ca="1" si="44"/>
        <v>40561.79676840594</v>
      </c>
      <c r="AP40" s="6">
        <f t="shared" ca="1" si="45"/>
        <v>18048.144108951405</v>
      </c>
      <c r="AQ40" s="6">
        <f t="shared" ca="1" si="46"/>
        <v>22513.652659454536</v>
      </c>
      <c r="AR40" s="6">
        <f t="shared" ca="1" si="66"/>
        <v>2946.1955777846301</v>
      </c>
      <c r="AS40" s="6">
        <f t="shared" ca="1" si="66"/>
        <v>2585.7796087231104</v>
      </c>
      <c r="AT40" s="6">
        <f t="shared" ca="1" si="66"/>
        <v>2131.6739794397527</v>
      </c>
      <c r="AU40" s="6">
        <f t="shared" ca="1" si="66"/>
        <v>2267.318402007676</v>
      </c>
      <c r="AV40" s="6">
        <f t="shared" ca="1" si="47"/>
        <v>9930.9675679551692</v>
      </c>
      <c r="AW40" s="6">
        <f t="shared" ca="1" si="48"/>
        <v>12582.685091499367</v>
      </c>
      <c r="AX40" s="27">
        <f t="shared" ca="1" si="67"/>
        <v>4.2831026630137039</v>
      </c>
      <c r="AY40" s="27">
        <f t="shared" ca="1" si="67"/>
        <v>4.5910952739726056</v>
      </c>
      <c r="AZ40">
        <f t="shared" ca="1" si="49"/>
        <v>452</v>
      </c>
      <c r="BA40" s="9">
        <f t="shared" ca="1" si="28"/>
        <v>14</v>
      </c>
      <c r="BB40" s="4">
        <f t="shared" ca="1" si="50"/>
        <v>191</v>
      </c>
      <c r="BC40" s="9">
        <f t="shared" ca="1" si="29"/>
        <v>9</v>
      </c>
      <c r="BD40" s="9">
        <f t="shared" ca="1" si="30"/>
        <v>6</v>
      </c>
      <c r="BE40" s="4">
        <f t="shared" ca="1" si="51"/>
        <v>261</v>
      </c>
      <c r="BF40" s="9">
        <f t="shared" ca="1" si="31"/>
        <v>15</v>
      </c>
      <c r="BG40" s="9">
        <f t="shared" ca="1" si="32"/>
        <v>14</v>
      </c>
      <c r="BH40" s="24">
        <f t="shared" ca="1" si="52"/>
        <v>695.61867884430546</v>
      </c>
      <c r="BI40" s="24">
        <f t="shared" ca="1" si="53"/>
        <v>457.05300878504204</v>
      </c>
      <c r="BJ40" s="9">
        <f t="shared" ca="1" si="33"/>
        <v>10</v>
      </c>
      <c r="BK40" s="30">
        <f t="shared" ca="1" si="34"/>
        <v>31.268931534246523</v>
      </c>
      <c r="BL40" s="15">
        <f t="shared" ca="1" si="35"/>
        <v>4.4291941479452062</v>
      </c>
      <c r="BM40" s="15">
        <f t="shared" ca="1" si="54"/>
        <v>9304.3529437110574</v>
      </c>
      <c r="BN40" s="36">
        <f t="shared" ca="1" si="61"/>
        <v>150</v>
      </c>
      <c r="BO40" s="9">
        <f t="shared" ca="1" si="37"/>
        <v>0</v>
      </c>
      <c r="BP40" s="20">
        <f t="shared" ca="1" si="56"/>
        <v>2.4196903100792011</v>
      </c>
      <c r="BQ40" s="20">
        <f t="shared" ca="1" si="57"/>
        <v>150.09101772969692</v>
      </c>
    </row>
    <row r="41" spans="1:69" x14ac:dyDescent="0.25">
      <c r="A41" s="3">
        <f t="shared" si="58"/>
        <v>41148</v>
      </c>
      <c r="B41" s="17">
        <f t="shared" si="38"/>
        <v>2012</v>
      </c>
      <c r="C41" s="4">
        <f t="shared" si="59"/>
        <v>8</v>
      </c>
      <c r="D41" s="4">
        <f t="shared" si="60"/>
        <v>2</v>
      </c>
      <c r="E41" s="5">
        <f t="shared" si="5"/>
        <v>1</v>
      </c>
      <c r="F41" s="5">
        <f t="shared" si="6"/>
        <v>0.79487179487179482</v>
      </c>
      <c r="G41" s="10">
        <f t="shared" si="7"/>
        <v>2.0739726027397616</v>
      </c>
      <c r="H41" s="13">
        <f t="shared" ca="1" si="8"/>
        <v>195</v>
      </c>
      <c r="I41" s="9">
        <f t="shared" ca="1" si="9"/>
        <v>312</v>
      </c>
      <c r="J41" s="14">
        <f t="shared" ca="1" si="39"/>
        <v>1.6</v>
      </c>
      <c r="K41" s="5">
        <f t="shared" ca="1" si="40"/>
        <v>0.69333333333333336</v>
      </c>
      <c r="L41" s="21">
        <f t="shared" ca="1" si="10"/>
        <v>99.033187149766363</v>
      </c>
      <c r="M41" s="9">
        <f t="shared" ca="1" si="62"/>
        <v>54</v>
      </c>
      <c r="N41" s="9">
        <f t="shared" ca="1" si="62"/>
        <v>66</v>
      </c>
      <c r="O41" s="9">
        <f t="shared" ca="1" si="62"/>
        <v>29</v>
      </c>
      <c r="P41" s="9">
        <f t="shared" ca="1" si="62"/>
        <v>86</v>
      </c>
      <c r="Q41" s="20">
        <f t="shared" ca="1" si="12"/>
        <v>38.828408547945251</v>
      </c>
      <c r="R41" s="20">
        <f t="shared" ca="1" si="13"/>
        <v>49.103979713481394</v>
      </c>
      <c r="S41" s="20">
        <f t="shared" ca="1" si="14"/>
        <v>18.249934800535225</v>
      </c>
      <c r="T41" s="6">
        <f t="shared" ca="1" si="63"/>
        <v>19311.471494204441</v>
      </c>
      <c r="U41" s="6">
        <f t="shared" ca="1" si="63"/>
        <v>2347.1255068493178</v>
      </c>
      <c r="V41" s="6">
        <f t="shared" ca="1" si="63"/>
        <v>3201.0567480379327</v>
      </c>
      <c r="W41" s="6">
        <f t="shared" ca="1" si="16"/>
        <v>3770.500418630138</v>
      </c>
      <c r="X41" s="6">
        <f t="shared" ca="1" si="17"/>
        <v>1707.009064463645</v>
      </c>
      <c r="Y41" s="6">
        <f t="shared" ca="1" si="41"/>
        <v>12980.030769922045</v>
      </c>
      <c r="Z41" s="6">
        <f t="shared" ca="1" si="64"/>
        <v>4659.4090257534299</v>
      </c>
      <c r="AA41" s="6">
        <f t="shared" ca="1" si="64"/>
        <v>1424.0154116909605</v>
      </c>
      <c r="AB41" s="6">
        <f t="shared" ca="1" si="64"/>
        <v>1569.4943928460293</v>
      </c>
      <c r="AC41" s="6">
        <f t="shared" ca="1" si="19"/>
        <v>2199.2197199309917</v>
      </c>
      <c r="AD41" s="6">
        <f t="shared" ca="1" si="20"/>
        <v>1339.0030429334583</v>
      </c>
      <c r="AE41" s="6">
        <f t="shared" ca="1" si="21"/>
        <v>665.37895724067744</v>
      </c>
      <c r="AF41" s="6">
        <f t="shared" ca="1" si="42"/>
        <v>3449.3171101852922</v>
      </c>
      <c r="AG41" s="6">
        <f t="shared" ca="1" si="65"/>
        <v>552.15238014246563</v>
      </c>
      <c r="AH41" s="6">
        <f t="shared" ca="1" si="65"/>
        <v>2042.5608023671252</v>
      </c>
      <c r="AI41" s="6">
        <f t="shared" ca="1" si="65"/>
        <v>3331.5229814794529</v>
      </c>
      <c r="AJ41" s="6">
        <f t="shared" ca="1" si="65"/>
        <v>1694.8220212602762</v>
      </c>
      <c r="AK41" s="6">
        <f t="shared" ca="1" si="23"/>
        <v>2411.6673039065108</v>
      </c>
      <c r="AL41" s="6">
        <f t="shared" ca="1" si="24"/>
        <v>1876.2899695584124</v>
      </c>
      <c r="AM41" s="6">
        <f t="shared" ca="1" si="25"/>
        <v>725.78632808603038</v>
      </c>
      <c r="AN41" s="6">
        <f t="shared" ca="1" si="43"/>
        <v>2607.3145836983667</v>
      </c>
      <c r="AO41" s="6">
        <f t="shared" ca="1" si="44"/>
        <v>36932.574016593506</v>
      </c>
      <c r="AP41" s="6">
        <f t="shared" ca="1" si="45"/>
        <v>17895.911552787795</v>
      </c>
      <c r="AQ41" s="6">
        <f t="shared" ca="1" si="46"/>
        <v>19036.662463805704</v>
      </c>
      <c r="AR41" s="6">
        <f t="shared" ca="1" si="66"/>
        <v>2938.7162400213133</v>
      </c>
      <c r="AS41" s="6">
        <f t="shared" ca="1" si="66"/>
        <v>2605.4967988668081</v>
      </c>
      <c r="AT41" s="6">
        <f t="shared" ca="1" si="66"/>
        <v>2161.5656445914374</v>
      </c>
      <c r="AU41" s="6">
        <f t="shared" ca="1" si="66"/>
        <v>2270.2692793905817</v>
      </c>
      <c r="AV41" s="6">
        <f t="shared" ca="1" si="47"/>
        <v>9976.0479628701396</v>
      </c>
      <c r="AW41" s="6">
        <f t="shared" ca="1" si="48"/>
        <v>9060.6145009355714</v>
      </c>
      <c r="AX41" s="27">
        <f t="shared" ca="1" si="67"/>
        <v>4.0714922958904154</v>
      </c>
      <c r="AY41" s="27">
        <f t="shared" ca="1" si="67"/>
        <v>4.4958143424657573</v>
      </c>
      <c r="AZ41">
        <f t="shared" ca="1" si="49"/>
        <v>430</v>
      </c>
      <c r="BA41" s="9">
        <f t="shared" ca="1" si="28"/>
        <v>13</v>
      </c>
      <c r="BB41" s="4">
        <f t="shared" ca="1" si="50"/>
        <v>195</v>
      </c>
      <c r="BC41" s="9">
        <f t="shared" ca="1" si="29"/>
        <v>9</v>
      </c>
      <c r="BD41" s="9">
        <f t="shared" ca="1" si="30"/>
        <v>6</v>
      </c>
      <c r="BE41" s="4">
        <f t="shared" ca="1" si="51"/>
        <v>235</v>
      </c>
      <c r="BF41" s="9">
        <f t="shared" ca="1" si="31"/>
        <v>13</v>
      </c>
      <c r="BG41" s="9">
        <f t="shared" ca="1" si="32"/>
        <v>12</v>
      </c>
      <c r="BH41" s="24">
        <f t="shared" ca="1" si="52"/>
        <v>667.58201777936279</v>
      </c>
      <c r="BI41" s="24">
        <f t="shared" ca="1" si="53"/>
        <v>447.19167235160927</v>
      </c>
      <c r="BJ41" s="9">
        <f t="shared" ca="1" si="33"/>
        <v>9</v>
      </c>
      <c r="BK41" s="30">
        <f t="shared" ca="1" si="34"/>
        <v>32.930667383561591</v>
      </c>
      <c r="BL41" s="15">
        <f t="shared" ca="1" si="35"/>
        <v>4.3585397994520569</v>
      </c>
      <c r="BM41" s="15">
        <f t="shared" ca="1" si="54"/>
        <v>9336.766423139059</v>
      </c>
      <c r="BN41" s="36">
        <f t="shared" ca="1" si="61"/>
        <v>150</v>
      </c>
      <c r="BO41" s="9">
        <f t="shared" ca="1" si="37"/>
        <v>0</v>
      </c>
      <c r="BP41" s="20">
        <f t="shared" ca="1" si="56"/>
        <v>2.0388924388884413</v>
      </c>
      <c r="BQ41" s="20">
        <f t="shared" ca="1" si="57"/>
        <v>126.91108309203803</v>
      </c>
    </row>
    <row r="42" spans="1:69" x14ac:dyDescent="0.25">
      <c r="A42" s="3">
        <f t="shared" si="58"/>
        <v>41147</v>
      </c>
      <c r="B42" s="17">
        <f t="shared" si="38"/>
        <v>2012</v>
      </c>
      <c r="C42" s="4">
        <f t="shared" si="59"/>
        <v>8</v>
      </c>
      <c r="D42" s="4">
        <f t="shared" si="60"/>
        <v>1</v>
      </c>
      <c r="E42" s="5">
        <f t="shared" si="5"/>
        <v>1</v>
      </c>
      <c r="F42" s="5">
        <f t="shared" si="6"/>
        <v>0.81538461538461537</v>
      </c>
      <c r="G42" s="10">
        <f t="shared" si="7"/>
        <v>2.0712328767123642</v>
      </c>
      <c r="H42" s="13">
        <f t="shared" ca="1" si="8"/>
        <v>216</v>
      </c>
      <c r="I42" s="9">
        <f t="shared" ca="1" si="9"/>
        <v>352</v>
      </c>
      <c r="J42" s="14">
        <f t="shared" ca="1" si="39"/>
        <v>1.6296296296296295</v>
      </c>
      <c r="K42" s="5">
        <f t="shared" ca="1" si="40"/>
        <v>0.78222222222222226</v>
      </c>
      <c r="L42" s="21">
        <f t="shared" ca="1" si="10"/>
        <v>99.210856995668038</v>
      </c>
      <c r="M42" s="9">
        <f t="shared" ca="1" si="62"/>
        <v>66</v>
      </c>
      <c r="N42" s="9">
        <f t="shared" ca="1" si="62"/>
        <v>81</v>
      </c>
      <c r="O42" s="9">
        <f t="shared" ca="1" si="62"/>
        <v>31</v>
      </c>
      <c r="P42" s="9">
        <f t="shared" ca="1" si="62"/>
        <v>93</v>
      </c>
      <c r="Q42" s="20">
        <f t="shared" ca="1" si="12"/>
        <v>37.063560099152035</v>
      </c>
      <c r="R42" s="20">
        <f t="shared" ca="1" si="13"/>
        <v>49.580202224728289</v>
      </c>
      <c r="S42" s="20">
        <f t="shared" ca="1" si="14"/>
        <v>19.414227922297858</v>
      </c>
      <c r="T42" s="6">
        <f t="shared" ca="1" si="63"/>
        <v>21429.545111064297</v>
      </c>
      <c r="U42" s="6">
        <f t="shared" ca="1" si="63"/>
        <v>2428.453610958908</v>
      </c>
      <c r="V42" s="6">
        <f t="shared" ca="1" si="63"/>
        <v>3397.1274544286603</v>
      </c>
      <c r="W42" s="6">
        <f t="shared" ca="1" si="16"/>
        <v>3755.661238356166</v>
      </c>
      <c r="X42" s="6">
        <f t="shared" ca="1" si="17"/>
        <v>1674.8898518996832</v>
      </c>
      <c r="Y42" s="6">
        <f t="shared" ca="1" si="41"/>
        <v>15030.320177338697</v>
      </c>
      <c r="Z42" s="6">
        <f t="shared" ca="1" si="64"/>
        <v>5448.3433345753492</v>
      </c>
      <c r="AA42" s="6">
        <f t="shared" ca="1" si="64"/>
        <v>1536.986268966577</v>
      </c>
      <c r="AB42" s="6">
        <f t="shared" ca="1" si="64"/>
        <v>1805.5231967737009</v>
      </c>
      <c r="AC42" s="6">
        <f t="shared" ca="1" si="19"/>
        <v>2240.8062592318802</v>
      </c>
      <c r="AD42" s="6">
        <f t="shared" ca="1" si="20"/>
        <v>1390.785402060103</v>
      </c>
      <c r="AE42" s="6">
        <f t="shared" ca="1" si="21"/>
        <v>645.66982115468136</v>
      </c>
      <c r="AF42" s="6">
        <f t="shared" ca="1" si="42"/>
        <v>4513.5913178689643</v>
      </c>
      <c r="AG42" s="6">
        <f t="shared" ca="1" si="65"/>
        <v>611.7899951342464</v>
      </c>
      <c r="AH42" s="6">
        <f t="shared" ca="1" si="65"/>
        <v>2380.8182917260306</v>
      </c>
      <c r="AI42" s="6">
        <f t="shared" ca="1" si="65"/>
        <v>4082.6206755068501</v>
      </c>
      <c r="AJ42" s="6">
        <f t="shared" ca="1" si="65"/>
        <v>1809.4567985095912</v>
      </c>
      <c r="AK42" s="6">
        <f t="shared" ca="1" si="23"/>
        <v>2466.3709562023159</v>
      </c>
      <c r="AL42" s="6">
        <f t="shared" ca="1" si="24"/>
        <v>1838.9775283871509</v>
      </c>
      <c r="AM42" s="6">
        <f t="shared" ca="1" si="25"/>
        <v>751.8972127019988</v>
      </c>
      <c r="AN42" s="6">
        <f t="shared" ca="1" si="43"/>
        <v>3827.4400635852526</v>
      </c>
      <c r="AO42" s="6">
        <f t="shared" ca="1" si="44"/>
        <v>41533.537283215548</v>
      </c>
      <c r="AP42" s="6">
        <f t="shared" ca="1" si="45"/>
        <v>18162.185724422638</v>
      </c>
      <c r="AQ42" s="6">
        <f t="shared" ca="1" si="46"/>
        <v>23371.351558792914</v>
      </c>
      <c r="AR42" s="6">
        <f t="shared" ca="1" si="66"/>
        <v>2937.1356481591329</v>
      </c>
      <c r="AS42" s="6">
        <f t="shared" ca="1" si="66"/>
        <v>2582.2158305233797</v>
      </c>
      <c r="AT42" s="6">
        <f t="shared" ca="1" si="66"/>
        <v>2178.3344285539943</v>
      </c>
      <c r="AU42" s="6">
        <f t="shared" ca="1" si="66"/>
        <v>2323.9164740880005</v>
      </c>
      <c r="AV42" s="6">
        <f t="shared" ca="1" si="47"/>
        <v>10021.602381324508</v>
      </c>
      <c r="AW42" s="6">
        <f t="shared" ca="1" si="48"/>
        <v>13349.749177468402</v>
      </c>
      <c r="AX42" s="27">
        <f t="shared" ca="1" si="67"/>
        <v>4.3835905972602793</v>
      </c>
      <c r="AY42" s="27">
        <f t="shared" ca="1" si="67"/>
        <v>4.7171318082191815</v>
      </c>
      <c r="AZ42">
        <f t="shared" ca="1" si="49"/>
        <v>487</v>
      </c>
      <c r="BA42" s="9">
        <f t="shared" ca="1" si="28"/>
        <v>14</v>
      </c>
      <c r="BB42" s="4">
        <f t="shared" ca="1" si="50"/>
        <v>216</v>
      </c>
      <c r="BC42" s="9">
        <f t="shared" ca="1" si="29"/>
        <v>9</v>
      </c>
      <c r="BD42" s="9">
        <f t="shared" ca="1" si="30"/>
        <v>7</v>
      </c>
      <c r="BE42" s="4">
        <f t="shared" ca="1" si="51"/>
        <v>271</v>
      </c>
      <c r="BF42" s="9">
        <f t="shared" ca="1" si="31"/>
        <v>14</v>
      </c>
      <c r="BG42" s="9">
        <f t="shared" ca="1" si="32"/>
        <v>15</v>
      </c>
      <c r="BH42" s="24">
        <f t="shared" ca="1" si="52"/>
        <v>653.90211442107477</v>
      </c>
      <c r="BI42" s="24">
        <f t="shared" ca="1" si="53"/>
        <v>457.71432837990142</v>
      </c>
      <c r="BJ42" s="9">
        <f t="shared" ca="1" si="33"/>
        <v>10</v>
      </c>
      <c r="BK42" s="30">
        <f t="shared" ca="1" si="34"/>
        <v>33.158106301369806</v>
      </c>
      <c r="BL42" s="15">
        <f t="shared" ca="1" si="35"/>
        <v>4.539081884931508</v>
      </c>
      <c r="BM42" s="15">
        <f t="shared" ca="1" si="54"/>
        <v>9335.1326873307262</v>
      </c>
      <c r="BN42" s="36">
        <f t="shared" ca="1" si="61"/>
        <v>150</v>
      </c>
      <c r="BO42" s="9">
        <f t="shared" ca="1" si="37"/>
        <v>0</v>
      </c>
      <c r="BP42" s="20">
        <f t="shared" ca="1" si="56"/>
        <v>2.5035907192311888</v>
      </c>
      <c r="BQ42" s="20">
        <f t="shared" ca="1" si="57"/>
        <v>155.80901039195277</v>
      </c>
    </row>
    <row r="43" spans="1:69" x14ac:dyDescent="0.25">
      <c r="A43" s="3">
        <f t="shared" si="58"/>
        <v>41146</v>
      </c>
      <c r="B43" s="17">
        <f t="shared" si="38"/>
        <v>2012</v>
      </c>
      <c r="C43" s="4">
        <f t="shared" si="59"/>
        <v>8</v>
      </c>
      <c r="D43" s="4">
        <f t="shared" si="60"/>
        <v>7</v>
      </c>
      <c r="E43" s="5">
        <f t="shared" si="5"/>
        <v>1</v>
      </c>
      <c r="F43" s="5">
        <f t="shared" si="6"/>
        <v>0.97435897435897434</v>
      </c>
      <c r="G43" s="10">
        <f t="shared" si="7"/>
        <v>2.0684931506849669</v>
      </c>
      <c r="H43" s="13">
        <f t="shared" ca="1" si="8"/>
        <v>238</v>
      </c>
      <c r="I43" s="9">
        <f t="shared" ca="1" si="9"/>
        <v>377</v>
      </c>
      <c r="J43" s="14">
        <f t="shared" ca="1" si="39"/>
        <v>1.5840336134453781</v>
      </c>
      <c r="K43" s="5">
        <f t="shared" ca="1" si="40"/>
        <v>0.83777777777777773</v>
      </c>
      <c r="L43" s="21">
        <f t="shared" ca="1" si="10"/>
        <v>100.07343457509461</v>
      </c>
      <c r="M43" s="9">
        <f t="shared" ca="1" si="62"/>
        <v>69</v>
      </c>
      <c r="N43" s="9">
        <f t="shared" ca="1" si="62"/>
        <v>78</v>
      </c>
      <c r="O43" s="9">
        <f t="shared" ca="1" si="62"/>
        <v>33</v>
      </c>
      <c r="P43" s="9">
        <f t="shared" ca="1" si="62"/>
        <v>104</v>
      </c>
      <c r="Q43" s="20">
        <f t="shared" ca="1" si="12"/>
        <v>38.370130410958957</v>
      </c>
      <c r="R43" s="20">
        <f t="shared" ca="1" si="13"/>
        <v>52.643522056288987</v>
      </c>
      <c r="S43" s="20">
        <f t="shared" ca="1" si="14"/>
        <v>17.601080597260299</v>
      </c>
      <c r="T43" s="6">
        <f t="shared" ca="1" si="63"/>
        <v>23817.477428872517</v>
      </c>
      <c r="U43" s="6">
        <f t="shared" ca="1" si="63"/>
        <v>2672.3473972602778</v>
      </c>
      <c r="V43" s="6">
        <f t="shared" ca="1" si="63"/>
        <v>4256.6253238356139</v>
      </c>
      <c r="W43" s="6">
        <f t="shared" ca="1" si="16"/>
        <v>3796.0516109589053</v>
      </c>
      <c r="X43" s="6">
        <f t="shared" ca="1" si="17"/>
        <v>1974.5780616227601</v>
      </c>
      <c r="Y43" s="6">
        <f t="shared" ca="1" si="41"/>
        <v>16462.569829715514</v>
      </c>
      <c r="Z43" s="6">
        <f t="shared" ca="1" si="64"/>
        <v>5640.4091704109669</v>
      </c>
      <c r="AA43" s="6">
        <f t="shared" ca="1" si="64"/>
        <v>1737.2362278575365</v>
      </c>
      <c r="AB43" s="6">
        <f t="shared" ca="1" si="64"/>
        <v>1830.512382115071</v>
      </c>
      <c r="AC43" s="6">
        <f t="shared" ca="1" si="19"/>
        <v>2555.4744339148997</v>
      </c>
      <c r="AD43" s="6">
        <f t="shared" ca="1" si="20"/>
        <v>1453.7690933353772</v>
      </c>
      <c r="AE43" s="6">
        <f t="shared" ca="1" si="21"/>
        <v>807.78898821608789</v>
      </c>
      <c r="AF43" s="6">
        <f t="shared" ca="1" si="42"/>
        <v>4391.1252649172102</v>
      </c>
      <c r="AG43" s="6">
        <f t="shared" ca="1" si="65"/>
        <v>695.79767613698596</v>
      </c>
      <c r="AH43" s="6">
        <f t="shared" ca="1" si="65"/>
        <v>2634.2765308493176</v>
      </c>
      <c r="AI43" s="6">
        <f t="shared" ca="1" si="65"/>
        <v>4122.7281202739741</v>
      </c>
      <c r="AJ43" s="6">
        <f t="shared" ca="1" si="65"/>
        <v>1920.1392920547969</v>
      </c>
      <c r="AK43" s="6">
        <f t="shared" ca="1" si="23"/>
        <v>2977.1710704310804</v>
      </c>
      <c r="AL43" s="6">
        <f t="shared" ca="1" si="24"/>
        <v>1884.6660091757094</v>
      </c>
      <c r="AM43" s="6">
        <f t="shared" ca="1" si="25"/>
        <v>886.19308939833127</v>
      </c>
      <c r="AN43" s="6">
        <f t="shared" ca="1" si="43"/>
        <v>3624.911450309954</v>
      </c>
      <c r="AO43" s="6">
        <f t="shared" ca="1" si="44"/>
        <v>45070.924225831441</v>
      </c>
      <c r="AP43" s="6">
        <f t="shared" ca="1" si="45"/>
        <v>20592.317680888766</v>
      </c>
      <c r="AQ43" s="6">
        <f t="shared" ca="1" si="46"/>
        <v>24478.606544942679</v>
      </c>
      <c r="AR43" s="6">
        <f t="shared" ca="1" si="66"/>
        <v>3030.6968989969532</v>
      </c>
      <c r="AS43" s="6">
        <f t="shared" ca="1" si="66"/>
        <v>2906.0776545058025</v>
      </c>
      <c r="AT43" s="6">
        <f t="shared" ca="1" si="66"/>
        <v>2379.9678449727526</v>
      </c>
      <c r="AU43" s="6">
        <f t="shared" ca="1" si="66"/>
        <v>2514.2734413688704</v>
      </c>
      <c r="AV43" s="6">
        <f t="shared" ca="1" si="47"/>
        <v>10831.015839844378</v>
      </c>
      <c r="AW43" s="6">
        <f t="shared" ca="1" si="48"/>
        <v>13647.590705098297</v>
      </c>
      <c r="AX43" s="27">
        <f t="shared" ca="1" si="67"/>
        <v>4.176235397260279</v>
      </c>
      <c r="AY43" s="27">
        <f t="shared" ca="1" si="67"/>
        <v>4.5178406506849349</v>
      </c>
      <c r="AZ43">
        <f t="shared" ca="1" si="49"/>
        <v>522</v>
      </c>
      <c r="BA43" s="9">
        <f t="shared" ca="1" si="28"/>
        <v>16</v>
      </c>
      <c r="BB43" s="4">
        <f t="shared" ca="1" si="50"/>
        <v>238</v>
      </c>
      <c r="BC43" s="9">
        <f t="shared" ca="1" si="29"/>
        <v>11</v>
      </c>
      <c r="BD43" s="9">
        <f t="shared" ca="1" si="30"/>
        <v>7</v>
      </c>
      <c r="BE43" s="4">
        <f t="shared" ca="1" si="51"/>
        <v>284</v>
      </c>
      <c r="BF43" s="9">
        <f t="shared" ca="1" si="31"/>
        <v>16</v>
      </c>
      <c r="BG43" s="9">
        <f t="shared" ca="1" si="32"/>
        <v>14</v>
      </c>
      <c r="BH43" s="24">
        <f t="shared" ca="1" si="52"/>
        <v>758.36382325844966</v>
      </c>
      <c r="BI43" s="24">
        <f t="shared" ca="1" si="53"/>
        <v>508.84146290137664</v>
      </c>
      <c r="BJ43" s="9">
        <f t="shared" ca="1" si="33"/>
        <v>11</v>
      </c>
      <c r="BK43" s="30">
        <f t="shared" ca="1" si="34"/>
        <v>30.356345753424602</v>
      </c>
      <c r="BL43" s="15">
        <f t="shared" ca="1" si="35"/>
        <v>4.3758871068493166</v>
      </c>
      <c r="BM43" s="15">
        <f t="shared" ca="1" si="54"/>
        <v>9559.0442326675548</v>
      </c>
      <c r="BN43" s="36">
        <f t="shared" ca="1" si="61"/>
        <v>155</v>
      </c>
      <c r="BO43" s="9">
        <f t="shared" ca="1" si="37"/>
        <v>0</v>
      </c>
      <c r="BP43" s="20">
        <f t="shared" ca="1" si="56"/>
        <v>2.5607797128177592</v>
      </c>
      <c r="BQ43" s="20">
        <f t="shared" ca="1" si="57"/>
        <v>157.92649383833987</v>
      </c>
    </row>
    <row r="44" spans="1:69" x14ac:dyDescent="0.25">
      <c r="A44" s="3">
        <f t="shared" si="58"/>
        <v>41145</v>
      </c>
      <c r="B44" s="17">
        <f t="shared" si="38"/>
        <v>2012</v>
      </c>
      <c r="C44" s="4">
        <f t="shared" si="59"/>
        <v>8</v>
      </c>
      <c r="D44" s="4">
        <f t="shared" si="60"/>
        <v>6</v>
      </c>
      <c r="E44" s="5">
        <f t="shared" si="5"/>
        <v>1</v>
      </c>
      <c r="F44" s="5">
        <f t="shared" si="6"/>
        <v>1</v>
      </c>
      <c r="G44" s="10">
        <f t="shared" si="7"/>
        <v>2.0657534246575695</v>
      </c>
      <c r="H44" s="13">
        <f t="shared" ca="1" si="8"/>
        <v>243</v>
      </c>
      <c r="I44" s="9">
        <f t="shared" ca="1" si="9"/>
        <v>392</v>
      </c>
      <c r="J44" s="14">
        <f t="shared" ca="1" si="39"/>
        <v>1.6131687242798354</v>
      </c>
      <c r="K44" s="5">
        <f t="shared" ca="1" si="40"/>
        <v>0.87111111111111106</v>
      </c>
      <c r="L44" s="21">
        <f t="shared" ca="1" si="10"/>
        <v>99.641873837307713</v>
      </c>
      <c r="M44" s="9">
        <f t="shared" ca="1" si="62"/>
        <v>68</v>
      </c>
      <c r="N44" s="9">
        <f t="shared" ca="1" si="62"/>
        <v>82</v>
      </c>
      <c r="O44" s="9">
        <f t="shared" ca="1" si="62"/>
        <v>36</v>
      </c>
      <c r="P44" s="9">
        <f t="shared" ca="1" si="62"/>
        <v>104</v>
      </c>
      <c r="Q44" s="20">
        <f t="shared" ca="1" si="12"/>
        <v>39.292949321643881</v>
      </c>
      <c r="R44" s="20">
        <f t="shared" ca="1" si="13"/>
        <v>49.82987087342471</v>
      </c>
      <c r="S44" s="20">
        <f t="shared" ca="1" si="14"/>
        <v>19.067480177197076</v>
      </c>
      <c r="T44" s="6">
        <f t="shared" ca="1" si="63"/>
        <v>24212.975342465776</v>
      </c>
      <c r="U44" s="6">
        <f t="shared" ca="1" si="63"/>
        <v>2845.5995616438404</v>
      </c>
      <c r="V44" s="6">
        <f t="shared" ca="1" si="63"/>
        <v>4347.7245054246559</v>
      </c>
      <c r="W44" s="6">
        <f t="shared" ca="1" si="16"/>
        <v>3685.4856394520561</v>
      </c>
      <c r="X44" s="6">
        <f t="shared" ca="1" si="17"/>
        <v>2196.5301093698627</v>
      </c>
      <c r="Y44" s="6">
        <f t="shared" ca="1" si="41"/>
        <v>16828.834649863042</v>
      </c>
      <c r="Z44" s="6">
        <f t="shared" ca="1" si="64"/>
        <v>5893.9423982465823</v>
      </c>
      <c r="AA44" s="6">
        <f t="shared" ca="1" si="64"/>
        <v>1793.8753514432897</v>
      </c>
      <c r="AB44" s="6">
        <f t="shared" ca="1" si="64"/>
        <v>1983.0179384284959</v>
      </c>
      <c r="AC44" s="6">
        <f t="shared" ca="1" si="19"/>
        <v>2604.1159652581023</v>
      </c>
      <c r="AD44" s="6">
        <f t="shared" ca="1" si="20"/>
        <v>1421.5145950420351</v>
      </c>
      <c r="AE44" s="6">
        <f t="shared" ca="1" si="21"/>
        <v>841.18590415756853</v>
      </c>
      <c r="AF44" s="6">
        <f t="shared" ca="1" si="42"/>
        <v>4804.0192236606617</v>
      </c>
      <c r="AG44" s="6">
        <f t="shared" ca="1" si="65"/>
        <v>703.46247662465737</v>
      </c>
      <c r="AH44" s="6">
        <f t="shared" ca="1" si="65"/>
        <v>2592.3413903780847</v>
      </c>
      <c r="AI44" s="6">
        <f t="shared" ca="1" si="65"/>
        <v>4264.6419537534266</v>
      </c>
      <c r="AJ44" s="6">
        <f t="shared" ca="1" si="65"/>
        <v>2073.744249336989</v>
      </c>
      <c r="AK44" s="6">
        <f t="shared" ca="1" si="23"/>
        <v>3224.5679609232093</v>
      </c>
      <c r="AL44" s="6">
        <f t="shared" ca="1" si="24"/>
        <v>1898.9911593226225</v>
      </c>
      <c r="AM44" s="6">
        <f t="shared" ca="1" si="25"/>
        <v>942.04985307598838</v>
      </c>
      <c r="AN44" s="6">
        <f t="shared" ca="1" si="43"/>
        <v>3568.5810967713383</v>
      </c>
      <c r="AO44" s="6">
        <f t="shared" ca="1" si="44"/>
        <v>46363.600662321136</v>
      </c>
      <c r="AP44" s="6">
        <f t="shared" ca="1" si="45"/>
        <v>21162.165692026101</v>
      </c>
      <c r="AQ44" s="6">
        <f t="shared" ca="1" si="46"/>
        <v>25201.434970295039</v>
      </c>
      <c r="AR44" s="6">
        <f t="shared" ca="1" si="66"/>
        <v>3069.1176377731394</v>
      </c>
      <c r="AS44" s="6">
        <f t="shared" ca="1" si="66"/>
        <v>3090.2857555454293</v>
      </c>
      <c r="AT44" s="6">
        <f t="shared" ca="1" si="66"/>
        <v>2395.9671482285721</v>
      </c>
      <c r="AU44" s="6">
        <f t="shared" ca="1" si="66"/>
        <v>2566.2783643617972</v>
      </c>
      <c r="AV44" s="6">
        <f t="shared" ca="1" si="47"/>
        <v>11121.648905908938</v>
      </c>
      <c r="AW44" s="6">
        <f t="shared" ca="1" si="48"/>
        <v>14079.786064386097</v>
      </c>
      <c r="AX44" s="27">
        <f t="shared" ca="1" si="67"/>
        <v>4.1504791561643888</v>
      </c>
      <c r="AY44" s="27">
        <f t="shared" ca="1" si="67"/>
        <v>4.4406712602739766</v>
      </c>
      <c r="AZ44">
        <f t="shared" ca="1" si="49"/>
        <v>533</v>
      </c>
      <c r="BA44" s="9">
        <f t="shared" ca="1" si="28"/>
        <v>17</v>
      </c>
      <c r="BB44" s="4">
        <f t="shared" ca="1" si="50"/>
        <v>243</v>
      </c>
      <c r="BC44" s="9">
        <f t="shared" ca="1" si="29"/>
        <v>11</v>
      </c>
      <c r="BD44" s="9">
        <f t="shared" ca="1" si="30"/>
        <v>7</v>
      </c>
      <c r="BE44" s="4">
        <f t="shared" ca="1" si="51"/>
        <v>290</v>
      </c>
      <c r="BF44" s="9">
        <f t="shared" ca="1" si="31"/>
        <v>16</v>
      </c>
      <c r="BG44" s="9">
        <f t="shared" ca="1" si="32"/>
        <v>16</v>
      </c>
      <c r="BH44" s="24">
        <f t="shared" ca="1" si="52"/>
        <v>757.75853735159808</v>
      </c>
      <c r="BI44" s="24">
        <f t="shared" ca="1" si="53"/>
        <v>537.02802366429864</v>
      </c>
      <c r="BJ44" s="9">
        <f t="shared" ca="1" si="33"/>
        <v>13</v>
      </c>
      <c r="BK44" s="30">
        <f t="shared" ca="1" si="34"/>
        <v>32.560752958904054</v>
      </c>
      <c r="BL44" s="15">
        <f t="shared" ca="1" si="35"/>
        <v>4.5784499989041114</v>
      </c>
      <c r="BM44" s="15">
        <f t="shared" ca="1" si="54"/>
        <v>9461.285504035226</v>
      </c>
      <c r="BN44" s="36">
        <f t="shared" ca="1" si="61"/>
        <v>155</v>
      </c>
      <c r="BO44" s="9">
        <f t="shared" ca="1" si="37"/>
        <v>0</v>
      </c>
      <c r="BP44" s="20">
        <f t="shared" ca="1" si="56"/>
        <v>2.6636375109435879</v>
      </c>
      <c r="BQ44" s="20">
        <f t="shared" ca="1" si="57"/>
        <v>162.58990303416155</v>
      </c>
    </row>
    <row r="45" spans="1:69" x14ac:dyDescent="0.25">
      <c r="A45" s="3">
        <f t="shared" si="58"/>
        <v>41144</v>
      </c>
      <c r="B45" s="17">
        <f t="shared" si="38"/>
        <v>2012</v>
      </c>
      <c r="C45" s="4">
        <f t="shared" si="59"/>
        <v>8</v>
      </c>
      <c r="D45" s="4">
        <f t="shared" si="60"/>
        <v>5</v>
      </c>
      <c r="E45" s="5">
        <f t="shared" si="5"/>
        <v>1</v>
      </c>
      <c r="F45" s="5">
        <f t="shared" si="6"/>
        <v>0.90769230769230769</v>
      </c>
      <c r="G45" s="10">
        <f t="shared" si="7"/>
        <v>2.0630136986301721</v>
      </c>
      <c r="H45" s="13">
        <f t="shared" ca="1" si="8"/>
        <v>237</v>
      </c>
      <c r="I45" s="9">
        <f t="shared" ca="1" si="9"/>
        <v>363</v>
      </c>
      <c r="J45" s="14">
        <f t="shared" ca="1" si="39"/>
        <v>1.5316455696202531</v>
      </c>
      <c r="K45" s="5">
        <f t="shared" ca="1" si="40"/>
        <v>0.80666666666666664</v>
      </c>
      <c r="L45" s="21">
        <f t="shared" ca="1" si="10"/>
        <v>93.70278150218094</v>
      </c>
      <c r="M45" s="9">
        <f t="shared" ca="1" si="62"/>
        <v>64</v>
      </c>
      <c r="N45" s="9">
        <f t="shared" ca="1" si="62"/>
        <v>79</v>
      </c>
      <c r="O45" s="9">
        <f t="shared" ca="1" si="62"/>
        <v>33</v>
      </c>
      <c r="P45" s="9">
        <f t="shared" ca="1" si="62"/>
        <v>95</v>
      </c>
      <c r="Q45" s="20">
        <f t="shared" ca="1" si="12"/>
        <v>39.817603877766118</v>
      </c>
      <c r="R45" s="20">
        <f t="shared" ca="1" si="13"/>
        <v>51.713587055342529</v>
      </c>
      <c r="S45" s="20">
        <f t="shared" ca="1" si="14"/>
        <v>18.853027563581854</v>
      </c>
      <c r="T45" s="6">
        <f t="shared" ca="1" si="63"/>
        <v>22207.559216016882</v>
      </c>
      <c r="U45" s="6">
        <f t="shared" ca="1" si="63"/>
        <v>2660.7112000000043</v>
      </c>
      <c r="V45" s="6">
        <f t="shared" ca="1" si="63"/>
        <v>3648.2449534786074</v>
      </c>
      <c r="W45" s="6">
        <f t="shared" ca="1" si="16"/>
        <v>3527.064138082193</v>
      </c>
      <c r="X45" s="6">
        <f t="shared" ca="1" si="17"/>
        <v>2015.0287462507899</v>
      </c>
      <c r="Y45" s="6">
        <f t="shared" ca="1" si="41"/>
        <v>15677.932578205297</v>
      </c>
      <c r="Z45" s="6">
        <f t="shared" ca="1" si="64"/>
        <v>5693.9173545205549</v>
      </c>
      <c r="AA45" s="6">
        <f t="shared" ca="1" si="64"/>
        <v>1706.5483728263034</v>
      </c>
      <c r="AB45" s="6">
        <f t="shared" ca="1" si="64"/>
        <v>1791.0376185402761</v>
      </c>
      <c r="AC45" s="6">
        <f t="shared" ca="1" si="19"/>
        <v>2334.7226007233317</v>
      </c>
      <c r="AD45" s="6">
        <f t="shared" ca="1" si="20"/>
        <v>1379.4587350895333</v>
      </c>
      <c r="AE45" s="6">
        <f t="shared" ca="1" si="21"/>
        <v>700.47551992900105</v>
      </c>
      <c r="AF45" s="6">
        <f t="shared" ca="1" si="42"/>
        <v>4776.8464901452689</v>
      </c>
      <c r="AG45" s="6">
        <f t="shared" ca="1" si="65"/>
        <v>646.95939144657518</v>
      </c>
      <c r="AH45" s="6">
        <f t="shared" ca="1" si="65"/>
        <v>2447.2479323178104</v>
      </c>
      <c r="AI45" s="6">
        <f t="shared" ca="1" si="65"/>
        <v>4132.4314029041116</v>
      </c>
      <c r="AJ45" s="6">
        <f t="shared" ca="1" si="65"/>
        <v>1948.4278682301394</v>
      </c>
      <c r="AK45" s="6">
        <f t="shared" ca="1" si="23"/>
        <v>2862.7254055901026</v>
      </c>
      <c r="AL45" s="6">
        <f t="shared" ca="1" si="24"/>
        <v>1926.2125258997778</v>
      </c>
      <c r="AM45" s="6">
        <f t="shared" ca="1" si="25"/>
        <v>798.54035451035372</v>
      </c>
      <c r="AN45" s="6">
        <f t="shared" ca="1" si="43"/>
        <v>3587.5883088984028</v>
      </c>
      <c r="AO45" s="6">
        <f t="shared" ca="1" si="44"/>
        <v>43234.840356802655</v>
      </c>
      <c r="AP45" s="6">
        <f t="shared" ca="1" si="45"/>
        <v>19192.472979553688</v>
      </c>
      <c r="AQ45" s="6">
        <f t="shared" ca="1" si="46"/>
        <v>24042.367377248971</v>
      </c>
      <c r="AR45" s="6">
        <f t="shared" ca="1" si="66"/>
        <v>2992.115091117681</v>
      </c>
      <c r="AS45" s="6">
        <f t="shared" ca="1" si="66"/>
        <v>2706.8920603034148</v>
      </c>
      <c r="AT45" s="6">
        <f t="shared" ca="1" si="66"/>
        <v>2263.4619008978261</v>
      </c>
      <c r="AU45" s="6">
        <f t="shared" ca="1" si="66"/>
        <v>2386.6298436847669</v>
      </c>
      <c r="AV45" s="6">
        <f t="shared" ca="1" si="47"/>
        <v>10349.098896003688</v>
      </c>
      <c r="AW45" s="6">
        <f t="shared" ca="1" si="48"/>
        <v>13693.268481245279</v>
      </c>
      <c r="AX45" s="27">
        <f t="shared" ca="1" si="67"/>
        <v>4.2091646465753474</v>
      </c>
      <c r="AY45" s="27">
        <f t="shared" ca="1" si="67"/>
        <v>4.5262957465753457</v>
      </c>
      <c r="AZ45">
        <f t="shared" ca="1" si="49"/>
        <v>508</v>
      </c>
      <c r="BA45" s="9">
        <f t="shared" ca="1" si="28"/>
        <v>16</v>
      </c>
      <c r="BB45" s="4">
        <f t="shared" ca="1" si="50"/>
        <v>237</v>
      </c>
      <c r="BC45" s="9">
        <f t="shared" ca="1" si="29"/>
        <v>11</v>
      </c>
      <c r="BD45" s="9">
        <f t="shared" ca="1" si="30"/>
        <v>8</v>
      </c>
      <c r="BE45" s="4">
        <f t="shared" ca="1" si="51"/>
        <v>271</v>
      </c>
      <c r="BF45" s="9">
        <f t="shared" ca="1" si="31"/>
        <v>15</v>
      </c>
      <c r="BG45" s="9">
        <f t="shared" ca="1" si="32"/>
        <v>13</v>
      </c>
      <c r="BH45" s="24">
        <f t="shared" ca="1" si="52"/>
        <v>736.77813889628783</v>
      </c>
      <c r="BI45" s="24">
        <f t="shared" ca="1" si="53"/>
        <v>456.12690760432565</v>
      </c>
      <c r="BJ45" s="9">
        <f t="shared" ca="1" si="33"/>
        <v>12</v>
      </c>
      <c r="BK45" s="30">
        <f t="shared" ca="1" si="34"/>
        <v>32.118430534246521</v>
      </c>
      <c r="BL45" s="15">
        <f t="shared" ca="1" si="35"/>
        <v>4.4857676339726051</v>
      </c>
      <c r="BM45" s="15">
        <f t="shared" ca="1" si="54"/>
        <v>9226.4274719656496</v>
      </c>
      <c r="BN45" s="36">
        <f t="shared" ca="1" si="61"/>
        <v>155</v>
      </c>
      <c r="BO45" s="9">
        <f t="shared" ca="1" si="37"/>
        <v>0</v>
      </c>
      <c r="BP45" s="20">
        <f t="shared" ca="1" si="56"/>
        <v>2.6058154632766923</v>
      </c>
      <c r="BQ45" s="20">
        <f t="shared" ca="1" si="57"/>
        <v>155.11204759515465</v>
      </c>
    </row>
    <row r="46" spans="1:69" x14ac:dyDescent="0.25">
      <c r="A46" s="3">
        <f t="shared" si="58"/>
        <v>41143</v>
      </c>
      <c r="B46" s="17">
        <f t="shared" si="38"/>
        <v>2012</v>
      </c>
      <c r="C46" s="4">
        <f t="shared" si="59"/>
        <v>8</v>
      </c>
      <c r="D46" s="4">
        <f t="shared" si="60"/>
        <v>4</v>
      </c>
      <c r="E46" s="5">
        <f t="shared" si="5"/>
        <v>1</v>
      </c>
      <c r="F46" s="5">
        <f t="shared" si="6"/>
        <v>0.87692307692307692</v>
      </c>
      <c r="G46" s="10">
        <f t="shared" si="7"/>
        <v>2.0602739726027748</v>
      </c>
      <c r="H46" s="13">
        <f t="shared" ca="1" si="8"/>
        <v>222</v>
      </c>
      <c r="I46" s="9">
        <f t="shared" ca="1" si="9"/>
        <v>396</v>
      </c>
      <c r="J46" s="14">
        <f t="shared" ca="1" si="39"/>
        <v>1.7837837837837838</v>
      </c>
      <c r="K46" s="5">
        <f t="shared" ca="1" si="40"/>
        <v>0.88</v>
      </c>
      <c r="L46" s="21">
        <f t="shared" ca="1" si="10"/>
        <v>104.18524056617218</v>
      </c>
      <c r="M46" s="9">
        <f t="shared" ca="1" si="62"/>
        <v>73</v>
      </c>
      <c r="N46" s="9">
        <f t="shared" ca="1" si="62"/>
        <v>87</v>
      </c>
      <c r="O46" s="9">
        <f t="shared" ca="1" si="62"/>
        <v>35</v>
      </c>
      <c r="P46" s="9">
        <f t="shared" ca="1" si="62"/>
        <v>111</v>
      </c>
      <c r="Q46" s="20">
        <f t="shared" ca="1" si="12"/>
        <v>38.255650520548002</v>
      </c>
      <c r="R46" s="20">
        <f t="shared" ca="1" si="13"/>
        <v>50.802769088876786</v>
      </c>
      <c r="S46" s="20">
        <f t="shared" ca="1" si="14"/>
        <v>18.043668986834529</v>
      </c>
      <c r="T46" s="6">
        <f t="shared" ca="1" si="63"/>
        <v>23129.123405690225</v>
      </c>
      <c r="U46" s="6">
        <f t="shared" ca="1" si="63"/>
        <v>2557.6240438356199</v>
      </c>
      <c r="V46" s="6">
        <f t="shared" ca="1" si="63"/>
        <v>3720.5108093437279</v>
      </c>
      <c r="W46" s="6">
        <f t="shared" ca="1" si="16"/>
        <v>3681.5868493150701</v>
      </c>
      <c r="X46" s="6">
        <f t="shared" ca="1" si="17"/>
        <v>1935.5884667279233</v>
      </c>
      <c r="Y46" s="6">
        <f t="shared" ca="1" si="41"/>
        <v>16349.061324139122</v>
      </c>
      <c r="Z46" s="6">
        <f t="shared" ca="1" si="64"/>
        <v>6120.9040832876799</v>
      </c>
      <c r="AA46" s="6">
        <f t="shared" ca="1" si="64"/>
        <v>1778.0969181106875</v>
      </c>
      <c r="AB46" s="6">
        <f t="shared" ca="1" si="64"/>
        <v>2002.8472575386329</v>
      </c>
      <c r="AC46" s="6">
        <f t="shared" ca="1" si="19"/>
        <v>2321.2404991400367</v>
      </c>
      <c r="AD46" s="6">
        <f t="shared" ca="1" si="20"/>
        <v>1386.4202071007919</v>
      </c>
      <c r="AE46" s="6">
        <f t="shared" ca="1" si="21"/>
        <v>708.63420775457575</v>
      </c>
      <c r="AF46" s="6">
        <f t="shared" ca="1" si="42"/>
        <v>5485.5533449415952</v>
      </c>
      <c r="AG46" s="6">
        <f t="shared" ca="1" si="65"/>
        <v>700.90682459178061</v>
      </c>
      <c r="AH46" s="6">
        <f t="shared" ca="1" si="65"/>
        <v>2583.4048806575374</v>
      </c>
      <c r="AI46" s="6">
        <f t="shared" ca="1" si="65"/>
        <v>4490.2029895890428</v>
      </c>
      <c r="AJ46" s="6">
        <f t="shared" ca="1" si="65"/>
        <v>2051.2744104328794</v>
      </c>
      <c r="AK46" s="6">
        <f t="shared" ca="1" si="23"/>
        <v>2652.4542630292267</v>
      </c>
      <c r="AL46" s="6">
        <f t="shared" ca="1" si="24"/>
        <v>1750.707892198943</v>
      </c>
      <c r="AM46" s="6">
        <f t="shared" ca="1" si="25"/>
        <v>789.70628081173368</v>
      </c>
      <c r="AN46" s="6">
        <f t="shared" ca="1" si="43"/>
        <v>4632.9206692313364</v>
      </c>
      <c r="AO46" s="6">
        <f t="shared" ca="1" si="44"/>
        <v>45414.384813734083</v>
      </c>
      <c r="AP46" s="6">
        <f t="shared" ca="1" si="45"/>
        <v>18946.849475422026</v>
      </c>
      <c r="AQ46" s="6">
        <f t="shared" ca="1" si="46"/>
        <v>26467.535338312053</v>
      </c>
      <c r="AR46" s="6">
        <f t="shared" ca="1" si="66"/>
        <v>2980.0343163150364</v>
      </c>
      <c r="AS46" s="6">
        <f t="shared" ca="1" si="66"/>
        <v>2694.9211078831922</v>
      </c>
      <c r="AT46" s="6">
        <f t="shared" ca="1" si="66"/>
        <v>2234.4588003728377</v>
      </c>
      <c r="AU46" s="6">
        <f t="shared" ca="1" si="66"/>
        <v>2363.9329136796359</v>
      </c>
      <c r="AV46" s="6">
        <f t="shared" ca="1" si="47"/>
        <v>10273.347138250701</v>
      </c>
      <c r="AW46" s="6">
        <f t="shared" ca="1" si="48"/>
        <v>16194.188200061355</v>
      </c>
      <c r="AX46" s="27">
        <f t="shared" ca="1" si="67"/>
        <v>4.3100521972602799</v>
      </c>
      <c r="AY46" s="27">
        <f t="shared" ca="1" si="67"/>
        <v>4.3587061917808247</v>
      </c>
      <c r="AZ46">
        <f t="shared" ca="1" si="49"/>
        <v>528</v>
      </c>
      <c r="BA46" s="9">
        <f t="shared" ca="1" si="28"/>
        <v>17</v>
      </c>
      <c r="BB46" s="4">
        <f t="shared" ca="1" si="50"/>
        <v>222</v>
      </c>
      <c r="BC46" s="9">
        <f t="shared" ca="1" si="29"/>
        <v>10</v>
      </c>
      <c r="BD46" s="9">
        <f t="shared" ca="1" si="30"/>
        <v>7</v>
      </c>
      <c r="BE46" s="4">
        <f t="shared" ca="1" si="51"/>
        <v>306</v>
      </c>
      <c r="BF46" s="9">
        <f t="shared" ca="1" si="31"/>
        <v>16</v>
      </c>
      <c r="BG46" s="9">
        <f t="shared" ca="1" si="32"/>
        <v>17</v>
      </c>
      <c r="BH46" s="24">
        <f t="shared" ca="1" si="52"/>
        <v>715.04803662871279</v>
      </c>
      <c r="BI46" s="24">
        <f t="shared" ca="1" si="53"/>
        <v>476.26709856813181</v>
      </c>
      <c r="BJ46" s="9">
        <f t="shared" ca="1" si="33"/>
        <v>11</v>
      </c>
      <c r="BK46" s="30">
        <f t="shared" ca="1" si="34"/>
        <v>32.888165589041037</v>
      </c>
      <c r="BL46" s="15">
        <f t="shared" ca="1" si="35"/>
        <v>4.415122757260276</v>
      </c>
      <c r="BM46" s="15">
        <f t="shared" ca="1" si="54"/>
        <v>9202.7424016668338</v>
      </c>
      <c r="BN46" s="36">
        <f t="shared" ca="1" si="61"/>
        <v>155</v>
      </c>
      <c r="BO46" s="9">
        <f t="shared" ca="1" si="37"/>
        <v>0</v>
      </c>
      <c r="BP46" s="20">
        <f t="shared" ca="1" si="56"/>
        <v>2.8760487019084828</v>
      </c>
      <c r="BQ46" s="20">
        <f t="shared" ca="1" si="57"/>
        <v>170.75829250523904</v>
      </c>
    </row>
    <row r="47" spans="1:69" x14ac:dyDescent="0.25">
      <c r="A47" s="3">
        <f t="shared" si="58"/>
        <v>41142</v>
      </c>
      <c r="B47" s="17">
        <f t="shared" si="38"/>
        <v>2012</v>
      </c>
      <c r="C47" s="4">
        <f t="shared" si="59"/>
        <v>8</v>
      </c>
      <c r="D47" s="4">
        <f t="shared" si="60"/>
        <v>3</v>
      </c>
      <c r="E47" s="5">
        <f t="shared" si="5"/>
        <v>1</v>
      </c>
      <c r="F47" s="5">
        <f t="shared" si="6"/>
        <v>0.79487179487179482</v>
      </c>
      <c r="G47" s="10">
        <f t="shared" si="7"/>
        <v>2.0575342465753774</v>
      </c>
      <c r="H47" s="13">
        <f t="shared" ca="1" si="8"/>
        <v>208</v>
      </c>
      <c r="I47" s="9">
        <f t="shared" ca="1" si="9"/>
        <v>337</v>
      </c>
      <c r="J47" s="14">
        <f t="shared" ca="1" si="39"/>
        <v>1.6201923076923077</v>
      </c>
      <c r="K47" s="5">
        <f t="shared" ca="1" si="40"/>
        <v>0.74888888888888894</v>
      </c>
      <c r="L47" s="21">
        <f t="shared" ca="1" si="10"/>
        <v>96.013957850368897</v>
      </c>
      <c r="M47" s="9">
        <f t="shared" ref="M47:P66" ca="1" si="68">INT($I47*M$1*(1+RANDBETWEEN(-limite,limite)/1000))</f>
        <v>59</v>
      </c>
      <c r="N47" s="9">
        <f t="shared" ca="1" si="68"/>
        <v>77</v>
      </c>
      <c r="O47" s="9">
        <f t="shared" ca="1" si="68"/>
        <v>29</v>
      </c>
      <c r="P47" s="9">
        <f t="shared" ca="1" si="68"/>
        <v>91</v>
      </c>
      <c r="Q47" s="20">
        <f t="shared" ca="1" si="12"/>
        <v>37.170844738114468</v>
      </c>
      <c r="R47" s="20">
        <f t="shared" ca="1" si="13"/>
        <v>49.673964994690657</v>
      </c>
      <c r="S47" s="20">
        <f t="shared" ca="1" si="14"/>
        <v>18.286718797555341</v>
      </c>
      <c r="T47" s="6">
        <f t="shared" ref="T47:V66" ca="1" si="69">(1+T$2*$G47)*(1+RANDBETWEEN(-limite,limite)/1000)*T$1*$E47*$F47</f>
        <v>19970.903232876732</v>
      </c>
      <c r="U47" s="6">
        <f t="shared" ca="1" si="69"/>
        <v>2263.3235890410992</v>
      </c>
      <c r="V47" s="6">
        <f t="shared" ca="1" si="69"/>
        <v>3318.9215134077963</v>
      </c>
      <c r="W47" s="6">
        <f t="shared" ca="1" si="16"/>
        <v>3784.559750136988</v>
      </c>
      <c r="X47" s="6">
        <f t="shared" ca="1" si="17"/>
        <v>1646.4455013698623</v>
      </c>
      <c r="Y47" s="6">
        <f t="shared" ca="1" si="41"/>
        <v>13484.300057003182</v>
      </c>
      <c r="Z47" s="6">
        <f t="shared" ref="Z47:AB66" ca="1" si="70">(1+Z$2*$G47)*(1+RANDBETWEEN(-limite,limite)/1000)*$I47*Z$1</f>
        <v>5055.234884383568</v>
      </c>
      <c r="AA47" s="6">
        <f t="shared" ca="1" si="70"/>
        <v>1440.5449848460291</v>
      </c>
      <c r="AB47" s="6">
        <f t="shared" ca="1" si="70"/>
        <v>1664.0914105775362</v>
      </c>
      <c r="AC47" s="6">
        <f t="shared" ca="1" si="19"/>
        <v>2218.7736664162771</v>
      </c>
      <c r="AD47" s="6">
        <f t="shared" ca="1" si="20"/>
        <v>1335.9655559436248</v>
      </c>
      <c r="AE47" s="6">
        <f t="shared" ca="1" si="21"/>
        <v>610.8687322405799</v>
      </c>
      <c r="AF47" s="6">
        <f t="shared" ca="1" si="42"/>
        <v>3994.2633252066521</v>
      </c>
      <c r="AG47" s="6">
        <f t="shared" ref="AG47:AJ66" ca="1" si="71">(1+AG$2*$G47)*(1+RANDBETWEEN(-limite,limite)/1000)*$I47*AG$1</f>
        <v>609.56609118904089</v>
      </c>
      <c r="AH47" s="6">
        <f t="shared" ca="1" si="71"/>
        <v>2260.1615968438377</v>
      </c>
      <c r="AI47" s="6">
        <f t="shared" ca="1" si="71"/>
        <v>3824.8887952602749</v>
      </c>
      <c r="AJ47" s="6">
        <f t="shared" ca="1" si="71"/>
        <v>1722.7190047561662</v>
      </c>
      <c r="AK47" s="6">
        <f t="shared" ca="1" si="23"/>
        <v>2404.2582879807464</v>
      </c>
      <c r="AL47" s="6">
        <f t="shared" ca="1" si="24"/>
        <v>1923.5024016872383</v>
      </c>
      <c r="AM47" s="6">
        <f t="shared" ca="1" si="25"/>
        <v>693.57403484533688</v>
      </c>
      <c r="AN47" s="6">
        <f t="shared" ca="1" si="43"/>
        <v>3396.0007635359984</v>
      </c>
      <c r="AO47" s="6">
        <f t="shared" ca="1" si="44"/>
        <v>38811.433589774286</v>
      </c>
      <c r="AP47" s="6">
        <f t="shared" ca="1" si="45"/>
        <v>17936.869444028449</v>
      </c>
      <c r="AQ47" s="6">
        <f t="shared" ca="1" si="46"/>
        <v>20874.564145745833</v>
      </c>
      <c r="AR47" s="6">
        <f t="shared" ref="AR47:AU66" ca="1" si="72">(1+AR$2*$G47)*(1+RANDBETWEEN(-limite,limite)/1000)*AR$1*$E47*$F47+AR$3*(1+ipc)^($B47-2010)</f>
        <v>2930.6524677126099</v>
      </c>
      <c r="AS47" s="6">
        <f t="shared" ca="1" si="72"/>
        <v>2468.456727529207</v>
      </c>
      <c r="AT47" s="6">
        <f t="shared" ca="1" si="72"/>
        <v>2104.18787711199</v>
      </c>
      <c r="AU47" s="6">
        <f t="shared" ca="1" si="72"/>
        <v>2331.7340067903742</v>
      </c>
      <c r="AV47" s="6">
        <f t="shared" ca="1" si="47"/>
        <v>9835.0310791441807</v>
      </c>
      <c r="AW47" s="6">
        <f t="shared" ca="1" si="48"/>
        <v>11039.533066601656</v>
      </c>
      <c r="AX47" s="27">
        <f t="shared" ref="AX47:AY66" ca="1" si="73">MIN(5,(1+AX$2*$G47)*(1+RANDBETWEEN(-limite,limite)/1000)*AX$1)</f>
        <v>4.1998704657534303</v>
      </c>
      <c r="AY47" s="27">
        <f t="shared" ca="1" si="73"/>
        <v>4.3403375342465793</v>
      </c>
      <c r="AZ47">
        <f t="shared" ca="1" si="49"/>
        <v>464</v>
      </c>
      <c r="BA47" s="9">
        <f t="shared" ca="1" si="28"/>
        <v>15</v>
      </c>
      <c r="BB47" s="4">
        <f t="shared" ca="1" si="50"/>
        <v>208</v>
      </c>
      <c r="BC47" s="9">
        <f t="shared" ca="1" si="29"/>
        <v>10</v>
      </c>
      <c r="BD47" s="9">
        <f t="shared" ca="1" si="30"/>
        <v>6</v>
      </c>
      <c r="BE47" s="4">
        <f t="shared" ca="1" si="51"/>
        <v>256</v>
      </c>
      <c r="BF47" s="9">
        <f t="shared" ca="1" si="31"/>
        <v>15</v>
      </c>
      <c r="BG47" s="9">
        <f t="shared" ca="1" si="32"/>
        <v>13</v>
      </c>
      <c r="BH47" s="24">
        <f t="shared" ca="1" si="52"/>
        <v>673.07128960881892</v>
      </c>
      <c r="BI47" s="24">
        <f t="shared" ca="1" si="53"/>
        <v>455.6133700344277</v>
      </c>
      <c r="BJ47" s="9">
        <f t="shared" ca="1" si="33"/>
        <v>11</v>
      </c>
      <c r="BK47" s="30">
        <f t="shared" ca="1" si="34"/>
        <v>32.669092821917758</v>
      </c>
      <c r="BL47" s="15">
        <f t="shared" ca="1" si="35"/>
        <v>4.6176648679452077</v>
      </c>
      <c r="BM47" s="15">
        <f t="shared" ca="1" si="54"/>
        <v>9388.5496819379387</v>
      </c>
      <c r="BN47" s="36">
        <f t="shared" ca="1" si="61"/>
        <v>155</v>
      </c>
      <c r="BO47" s="9">
        <f t="shared" ca="1" si="37"/>
        <v>0</v>
      </c>
      <c r="BP47" s="20">
        <f t="shared" ca="1" si="56"/>
        <v>2.2234066871803577</v>
      </c>
      <c r="BQ47" s="20">
        <f t="shared" ca="1" si="57"/>
        <v>134.67460739190861</v>
      </c>
    </row>
    <row r="48" spans="1:69" x14ac:dyDescent="0.25">
      <c r="A48" s="3">
        <f t="shared" si="58"/>
        <v>41141</v>
      </c>
      <c r="B48" s="17">
        <f t="shared" si="38"/>
        <v>2012</v>
      </c>
      <c r="C48" s="4">
        <f t="shared" si="59"/>
        <v>8</v>
      </c>
      <c r="D48" s="4">
        <f t="shared" si="60"/>
        <v>2</v>
      </c>
      <c r="E48" s="5">
        <f t="shared" si="5"/>
        <v>1</v>
      </c>
      <c r="F48" s="5">
        <f t="shared" si="6"/>
        <v>0.79487179487179482</v>
      </c>
      <c r="G48" s="10">
        <f t="shared" si="7"/>
        <v>2.0547945205479801</v>
      </c>
      <c r="H48" s="13">
        <f t="shared" ca="1" si="8"/>
        <v>205</v>
      </c>
      <c r="I48" s="9">
        <f t="shared" ca="1" si="9"/>
        <v>344</v>
      </c>
      <c r="J48" s="14">
        <f t="shared" ca="1" si="39"/>
        <v>1.6780487804878048</v>
      </c>
      <c r="K48" s="5">
        <f t="shared" ca="1" si="40"/>
        <v>0.76444444444444448</v>
      </c>
      <c r="L48" s="21">
        <f t="shared" ca="1" si="10"/>
        <v>99.782569585443071</v>
      </c>
      <c r="M48" s="9">
        <f t="shared" ca="1" si="68"/>
        <v>64</v>
      </c>
      <c r="N48" s="9">
        <f t="shared" ca="1" si="68"/>
        <v>74</v>
      </c>
      <c r="O48" s="9">
        <f t="shared" ca="1" si="68"/>
        <v>32</v>
      </c>
      <c r="P48" s="9">
        <f t="shared" ca="1" si="68"/>
        <v>91</v>
      </c>
      <c r="Q48" s="20">
        <f t="shared" ca="1" si="12"/>
        <v>39.315368671828523</v>
      </c>
      <c r="R48" s="20">
        <f t="shared" ca="1" si="13"/>
        <v>50.330277739726085</v>
      </c>
      <c r="S48" s="20">
        <f t="shared" ca="1" si="14"/>
        <v>19.190436923076948</v>
      </c>
      <c r="T48" s="6">
        <f t="shared" ca="1" si="69"/>
        <v>20455.426765015829</v>
      </c>
      <c r="U48" s="6">
        <f t="shared" ca="1" si="69"/>
        <v>2315.4593607305969</v>
      </c>
      <c r="V48" s="6">
        <f t="shared" ca="1" si="69"/>
        <v>3295.5891591148556</v>
      </c>
      <c r="W48" s="6">
        <f t="shared" ca="1" si="16"/>
        <v>3850.7128767123304</v>
      </c>
      <c r="X48" s="6">
        <f t="shared" ca="1" si="17"/>
        <v>1695.4544826132767</v>
      </c>
      <c r="Y48" s="6">
        <f t="shared" ca="1" si="41"/>
        <v>13929.129607305962</v>
      </c>
      <c r="Z48" s="6">
        <f t="shared" ca="1" si="70"/>
        <v>5425.5208767123358</v>
      </c>
      <c r="AA48" s="6">
        <f t="shared" ca="1" si="70"/>
        <v>1610.5688876712347</v>
      </c>
      <c r="AB48" s="6">
        <f t="shared" ca="1" si="70"/>
        <v>1746.3297600000024</v>
      </c>
      <c r="AC48" s="6">
        <f t="shared" ca="1" si="19"/>
        <v>2036.2446624301103</v>
      </c>
      <c r="AD48" s="6">
        <f t="shared" ca="1" si="20"/>
        <v>1452.1545638273806</v>
      </c>
      <c r="AE48" s="6">
        <f t="shared" ca="1" si="21"/>
        <v>610.23998733622557</v>
      </c>
      <c r="AF48" s="6">
        <f t="shared" ca="1" si="42"/>
        <v>4683.7803107898571</v>
      </c>
      <c r="AG48" s="6">
        <f t="shared" ca="1" si="71"/>
        <v>589.49536438356142</v>
      </c>
      <c r="AH48" s="6">
        <f t="shared" ca="1" si="71"/>
        <v>2323.2911780821946</v>
      </c>
      <c r="AI48" s="6">
        <f t="shared" ca="1" si="71"/>
        <v>3807.6888767123296</v>
      </c>
      <c r="AJ48" s="6">
        <f t="shared" ca="1" si="71"/>
        <v>1724.3730410958926</v>
      </c>
      <c r="AK48" s="6">
        <f t="shared" ca="1" si="23"/>
        <v>2482.4320026827086</v>
      </c>
      <c r="AL48" s="6">
        <f t="shared" ca="1" si="24"/>
        <v>1889.9126107759203</v>
      </c>
      <c r="AM48" s="6">
        <f t="shared" ca="1" si="25"/>
        <v>720.15554798260405</v>
      </c>
      <c r="AN48" s="6">
        <f t="shared" ca="1" si="43"/>
        <v>3352.3482988327469</v>
      </c>
      <c r="AO48" s="6">
        <f t="shared" ca="1" si="44"/>
        <v>39998.154110403986</v>
      </c>
      <c r="AP48" s="6">
        <f t="shared" ca="1" si="45"/>
        <v>18032.895893475412</v>
      </c>
      <c r="AQ48" s="6">
        <f t="shared" ca="1" si="46"/>
        <v>21965.258216928567</v>
      </c>
      <c r="AR48" s="6">
        <f t="shared" ca="1" si="72"/>
        <v>2922.1808785591415</v>
      </c>
      <c r="AS48" s="6">
        <f t="shared" ca="1" si="72"/>
        <v>2590.6549708675375</v>
      </c>
      <c r="AT48" s="6">
        <f t="shared" ca="1" si="72"/>
        <v>2150.7901139742125</v>
      </c>
      <c r="AU48" s="6">
        <f t="shared" ca="1" si="72"/>
        <v>2277.9898564916116</v>
      </c>
      <c r="AV48" s="6">
        <f t="shared" ca="1" si="47"/>
        <v>9941.6158198925041</v>
      </c>
      <c r="AW48" s="6">
        <f t="shared" ca="1" si="48"/>
        <v>12023.64239703607</v>
      </c>
      <c r="AX48" s="27">
        <f t="shared" ca="1" si="73"/>
        <v>4.1656808219178139</v>
      </c>
      <c r="AY48" s="27">
        <f t="shared" ca="1" si="73"/>
        <v>4.5796619863013719</v>
      </c>
      <c r="AZ48">
        <f t="shared" ca="1" si="49"/>
        <v>466</v>
      </c>
      <c r="BA48" s="9">
        <f t="shared" ca="1" si="28"/>
        <v>14</v>
      </c>
      <c r="BB48" s="4">
        <f t="shared" ca="1" si="50"/>
        <v>205</v>
      </c>
      <c r="BC48" s="9">
        <f t="shared" ca="1" si="29"/>
        <v>9</v>
      </c>
      <c r="BD48" s="9">
        <f t="shared" ca="1" si="30"/>
        <v>7</v>
      </c>
      <c r="BE48" s="4">
        <f t="shared" ca="1" si="51"/>
        <v>261</v>
      </c>
      <c r="BF48" s="9">
        <f t="shared" ca="1" si="31"/>
        <v>13</v>
      </c>
      <c r="BG48" s="9">
        <f t="shared" ca="1" si="32"/>
        <v>13</v>
      </c>
      <c r="BH48" s="24">
        <f t="shared" ca="1" si="52"/>
        <v>690.08831363437764</v>
      </c>
      <c r="BI48" s="24">
        <f t="shared" ca="1" si="53"/>
        <v>408.29356150742007</v>
      </c>
      <c r="BJ48" s="9">
        <f t="shared" ca="1" si="33"/>
        <v>10</v>
      </c>
      <c r="BK48" s="30">
        <f t="shared" ca="1" si="34"/>
        <v>32.705222602739674</v>
      </c>
      <c r="BL48" s="15">
        <f t="shared" ca="1" si="35"/>
        <v>4.5338021917808238</v>
      </c>
      <c r="BM48" s="15">
        <f t="shared" ca="1" si="54"/>
        <v>9530.5247541629433</v>
      </c>
      <c r="BN48" s="36">
        <f t="shared" ca="1" si="61"/>
        <v>155</v>
      </c>
      <c r="BO48" s="9">
        <f t="shared" ca="1" si="37"/>
        <v>0</v>
      </c>
      <c r="BP48" s="20">
        <f t="shared" ca="1" si="56"/>
        <v>2.3047270516069034</v>
      </c>
      <c r="BQ48" s="20">
        <f t="shared" ca="1" si="57"/>
        <v>141.711343335023</v>
      </c>
    </row>
    <row r="49" spans="1:69" x14ac:dyDescent="0.25">
      <c r="A49" s="3">
        <f t="shared" si="58"/>
        <v>41140</v>
      </c>
      <c r="B49" s="17">
        <f t="shared" si="38"/>
        <v>2012</v>
      </c>
      <c r="C49" s="4">
        <f t="shared" si="59"/>
        <v>8</v>
      </c>
      <c r="D49" s="4">
        <f t="shared" si="60"/>
        <v>1</v>
      </c>
      <c r="E49" s="5">
        <f t="shared" si="5"/>
        <v>1</v>
      </c>
      <c r="F49" s="5">
        <f t="shared" si="6"/>
        <v>0.81538461538461537</v>
      </c>
      <c r="G49" s="10">
        <f t="shared" si="7"/>
        <v>2.0520547945205827</v>
      </c>
      <c r="H49" s="13">
        <f t="shared" ca="1" si="8"/>
        <v>204</v>
      </c>
      <c r="I49" s="9">
        <f t="shared" ca="1" si="9"/>
        <v>329</v>
      </c>
      <c r="J49" s="14">
        <f t="shared" ca="1" si="39"/>
        <v>1.6127450980392157</v>
      </c>
      <c r="K49" s="5">
        <f t="shared" ca="1" si="40"/>
        <v>0.73111111111111116</v>
      </c>
      <c r="L49" s="21">
        <f t="shared" ca="1" si="10"/>
        <v>96.843242595921495</v>
      </c>
      <c r="M49" s="9">
        <f t="shared" ca="1" si="68"/>
        <v>60</v>
      </c>
      <c r="N49" s="9">
        <f t="shared" ca="1" si="68"/>
        <v>73</v>
      </c>
      <c r="O49" s="9">
        <f t="shared" ca="1" si="68"/>
        <v>29</v>
      </c>
      <c r="P49" s="9">
        <f t="shared" ca="1" si="68"/>
        <v>93</v>
      </c>
      <c r="Q49" s="20">
        <f t="shared" ca="1" si="12"/>
        <v>37.136946918529247</v>
      </c>
      <c r="R49" s="20">
        <f t="shared" ca="1" si="13"/>
        <v>50.212915161908413</v>
      </c>
      <c r="S49" s="20">
        <f t="shared" ca="1" si="14"/>
        <v>16.902889670561223</v>
      </c>
      <c r="T49" s="6">
        <f t="shared" ca="1" si="69"/>
        <v>19756.021489567986</v>
      </c>
      <c r="U49" s="6">
        <f t="shared" ca="1" si="69"/>
        <v>2286.09241643836</v>
      </c>
      <c r="V49" s="6">
        <f t="shared" ca="1" si="69"/>
        <v>3274.2431893175958</v>
      </c>
      <c r="W49" s="6">
        <f t="shared" ca="1" si="16"/>
        <v>3769.6116427397274</v>
      </c>
      <c r="X49" s="6">
        <f t="shared" ca="1" si="17"/>
        <v>1749.6408092054789</v>
      </c>
      <c r="Y49" s="6">
        <f t="shared" ca="1" si="41"/>
        <v>13248.618264743543</v>
      </c>
      <c r="Z49" s="6">
        <f t="shared" ca="1" si="70"/>
        <v>4939.2139401643899</v>
      </c>
      <c r="AA49" s="6">
        <f t="shared" ca="1" si="70"/>
        <v>1456.174539695344</v>
      </c>
      <c r="AB49" s="6">
        <f t="shared" ca="1" si="70"/>
        <v>1571.9687393621937</v>
      </c>
      <c r="AC49" s="6">
        <f t="shared" ca="1" si="19"/>
        <v>2180.3463856658118</v>
      </c>
      <c r="AD49" s="6">
        <f t="shared" ca="1" si="20"/>
        <v>1410.1027482649181</v>
      </c>
      <c r="AE49" s="6">
        <f t="shared" ca="1" si="21"/>
        <v>686.62542357300583</v>
      </c>
      <c r="AF49" s="6">
        <f t="shared" ca="1" si="42"/>
        <v>3690.2826617181918</v>
      </c>
      <c r="AG49" s="6">
        <f t="shared" ca="1" si="71"/>
        <v>580.62777923835586</v>
      </c>
      <c r="AH49" s="6">
        <f t="shared" ca="1" si="71"/>
        <v>2241.929869852057</v>
      </c>
      <c r="AI49" s="6">
        <f t="shared" ca="1" si="71"/>
        <v>3822.5280982191784</v>
      </c>
      <c r="AJ49" s="6">
        <f t="shared" ca="1" si="71"/>
        <v>1686.6094826958924</v>
      </c>
      <c r="AK49" s="6">
        <f t="shared" ca="1" si="23"/>
        <v>2561.5191405953969</v>
      </c>
      <c r="AL49" s="6">
        <f t="shared" ca="1" si="24"/>
        <v>1896.8530740816225</v>
      </c>
      <c r="AM49" s="6">
        <f t="shared" ca="1" si="25"/>
        <v>760.11653328565171</v>
      </c>
      <c r="AN49" s="6">
        <f t="shared" ca="1" si="43"/>
        <v>3113.2064820428122</v>
      </c>
      <c r="AO49" s="6">
        <f t="shared" ca="1" si="44"/>
        <v>38341.166355233756</v>
      </c>
      <c r="AP49" s="6">
        <f t="shared" ca="1" si="45"/>
        <v>18289.058946729212</v>
      </c>
      <c r="AQ49" s="6">
        <f t="shared" ca="1" si="46"/>
        <v>20052.107408504547</v>
      </c>
      <c r="AR49" s="6">
        <f t="shared" ca="1" si="72"/>
        <v>2955.3756511986539</v>
      </c>
      <c r="AS49" s="6">
        <f t="shared" ca="1" si="72"/>
        <v>2611.2712169177289</v>
      </c>
      <c r="AT49" s="6">
        <f t="shared" ca="1" si="72"/>
        <v>2184.4304279357707</v>
      </c>
      <c r="AU49" s="6">
        <f t="shared" ca="1" si="72"/>
        <v>2282.8580704969172</v>
      </c>
      <c r="AV49" s="6">
        <f t="shared" ca="1" si="47"/>
        <v>10033.935366549071</v>
      </c>
      <c r="AW49" s="6">
        <f t="shared" ca="1" si="48"/>
        <v>10018.172041955473</v>
      </c>
      <c r="AX49" s="27">
        <f t="shared" ca="1" si="73"/>
        <v>4.3425040438356213</v>
      </c>
      <c r="AY49" s="27">
        <f t="shared" ca="1" si="73"/>
        <v>4.3533338424657568</v>
      </c>
      <c r="AZ49">
        <f t="shared" ca="1" si="49"/>
        <v>459</v>
      </c>
      <c r="BA49" s="9">
        <f t="shared" ca="1" si="28"/>
        <v>14</v>
      </c>
      <c r="BB49" s="4">
        <f t="shared" ca="1" si="50"/>
        <v>204</v>
      </c>
      <c r="BC49" s="9">
        <f t="shared" ca="1" si="29"/>
        <v>10</v>
      </c>
      <c r="BD49" s="9">
        <f t="shared" ca="1" si="30"/>
        <v>6</v>
      </c>
      <c r="BE49" s="4">
        <f t="shared" ca="1" si="51"/>
        <v>255</v>
      </c>
      <c r="BF49" s="9">
        <f t="shared" ca="1" si="31"/>
        <v>14</v>
      </c>
      <c r="BG49" s="9">
        <f t="shared" ca="1" si="32"/>
        <v>13</v>
      </c>
      <c r="BH49" s="24">
        <f t="shared" ca="1" si="52"/>
        <v>689.68593264806293</v>
      </c>
      <c r="BI49" s="24">
        <f t="shared" ca="1" si="53"/>
        <v>452.8667178533367</v>
      </c>
      <c r="BJ49" s="9">
        <f t="shared" ca="1" si="33"/>
        <v>11</v>
      </c>
      <c r="BK49" s="30">
        <f t="shared" ca="1" si="34"/>
        <v>31.78401090410954</v>
      </c>
      <c r="BL49" s="15">
        <f t="shared" ca="1" si="35"/>
        <v>4.4763802038356184</v>
      </c>
      <c r="BM49" s="15">
        <f t="shared" ca="1" si="54"/>
        <v>9440.8679860451903</v>
      </c>
      <c r="BN49" s="36">
        <f t="shared" ca="1" si="61"/>
        <v>155</v>
      </c>
      <c r="BO49" s="9">
        <f t="shared" ca="1" si="37"/>
        <v>0</v>
      </c>
      <c r="BP49" s="20">
        <f t="shared" ca="1" si="56"/>
        <v>2.1239686264169912</v>
      </c>
      <c r="BQ49" s="20">
        <f t="shared" ca="1" si="57"/>
        <v>129.36843489357773</v>
      </c>
    </row>
    <row r="50" spans="1:69" x14ac:dyDescent="0.25">
      <c r="A50" s="3">
        <f t="shared" si="58"/>
        <v>41139</v>
      </c>
      <c r="B50" s="17">
        <f t="shared" si="38"/>
        <v>2012</v>
      </c>
      <c r="C50" s="4">
        <f t="shared" si="59"/>
        <v>8</v>
      </c>
      <c r="D50" s="4">
        <f t="shared" si="60"/>
        <v>7</v>
      </c>
      <c r="E50" s="5">
        <f t="shared" si="5"/>
        <v>1</v>
      </c>
      <c r="F50" s="5">
        <f t="shared" si="6"/>
        <v>0.97435897435897434</v>
      </c>
      <c r="G50" s="10">
        <f t="shared" si="7"/>
        <v>2.0493150684931853</v>
      </c>
      <c r="H50" s="13">
        <f t="shared" ca="1" si="8"/>
        <v>239</v>
      </c>
      <c r="I50" s="9">
        <f t="shared" ca="1" si="9"/>
        <v>438</v>
      </c>
      <c r="J50" s="14">
        <f t="shared" ca="1" si="39"/>
        <v>1.8326359832635983</v>
      </c>
      <c r="K50" s="5">
        <f t="shared" ca="1" si="40"/>
        <v>0.97333333333333338</v>
      </c>
      <c r="L50" s="21">
        <f t="shared" ca="1" si="10"/>
        <v>108.74031922613993</v>
      </c>
      <c r="M50" s="9">
        <f t="shared" ca="1" si="68"/>
        <v>80</v>
      </c>
      <c r="N50" s="9">
        <f t="shared" ca="1" si="68"/>
        <v>93</v>
      </c>
      <c r="O50" s="9">
        <f t="shared" ca="1" si="68"/>
        <v>39</v>
      </c>
      <c r="P50" s="9">
        <f t="shared" ca="1" si="68"/>
        <v>123</v>
      </c>
      <c r="Q50" s="20">
        <f t="shared" ca="1" si="12"/>
        <v>38.580716393063632</v>
      </c>
      <c r="R50" s="20">
        <f t="shared" ca="1" si="13"/>
        <v>52.268694867692368</v>
      </c>
      <c r="S50" s="20">
        <f t="shared" ca="1" si="14"/>
        <v>17.631656113170752</v>
      </c>
      <c r="T50" s="6">
        <f t="shared" ca="1" si="69"/>
        <v>25988.936295047442</v>
      </c>
      <c r="U50" s="6">
        <f t="shared" ca="1" si="69"/>
        <v>2748.2266301369905</v>
      </c>
      <c r="V50" s="6">
        <f t="shared" ca="1" si="69"/>
        <v>4048.2382326828215</v>
      </c>
      <c r="W50" s="6">
        <f t="shared" ca="1" si="16"/>
        <v>3780.5440043835629</v>
      </c>
      <c r="X50" s="6">
        <f t="shared" ca="1" si="17"/>
        <v>2022.4986662845097</v>
      </c>
      <c r="Y50" s="6">
        <f t="shared" ca="1" si="41"/>
        <v>18885.882021833535</v>
      </c>
      <c r="Z50" s="6">
        <f t="shared" ca="1" si="70"/>
        <v>6674.4639360000083</v>
      </c>
      <c r="AA50" s="6">
        <f t="shared" ca="1" si="70"/>
        <v>2038.4790998400024</v>
      </c>
      <c r="AB50" s="6">
        <f t="shared" ca="1" si="70"/>
        <v>2168.6937019200027</v>
      </c>
      <c r="AC50" s="6">
        <f t="shared" ca="1" si="19"/>
        <v>2571.6950942148219</v>
      </c>
      <c r="AD50" s="6">
        <f t="shared" ca="1" si="20"/>
        <v>1370.8539276085678</v>
      </c>
      <c r="AE50" s="6">
        <f t="shared" ca="1" si="21"/>
        <v>806.34012528186349</v>
      </c>
      <c r="AF50" s="6">
        <f t="shared" ca="1" si="42"/>
        <v>6132.7475906547625</v>
      </c>
      <c r="AG50" s="6">
        <f t="shared" ca="1" si="71"/>
        <v>806.99414399999978</v>
      </c>
      <c r="AH50" s="6">
        <f t="shared" ca="1" si="71"/>
        <v>3088.6096896000035</v>
      </c>
      <c r="AI50" s="6">
        <f t="shared" ca="1" si="71"/>
        <v>5015.0707200000024</v>
      </c>
      <c r="AJ50" s="6">
        <f t="shared" ca="1" si="71"/>
        <v>2299.7613312000021</v>
      </c>
      <c r="AK50" s="6">
        <f t="shared" ca="1" si="23"/>
        <v>2881.2164676164221</v>
      </c>
      <c r="AL50" s="6">
        <f t="shared" ca="1" si="24"/>
        <v>1835.6661948177887</v>
      </c>
      <c r="AM50" s="6">
        <f t="shared" ca="1" si="25"/>
        <v>900.41406345034898</v>
      </c>
      <c r="AN50" s="6">
        <f t="shared" ca="1" si="43"/>
        <v>5593.1391589154491</v>
      </c>
      <c r="AO50" s="6">
        <f t="shared" ca="1" si="44"/>
        <v>50829.235547744458</v>
      </c>
      <c r="AP50" s="6">
        <f t="shared" ca="1" si="45"/>
        <v>20217.466776340709</v>
      </c>
      <c r="AQ50" s="6">
        <f t="shared" ca="1" si="46"/>
        <v>30611.768771403746</v>
      </c>
      <c r="AR50" s="6">
        <f t="shared" ca="1" si="72"/>
        <v>3032.988255872775</v>
      </c>
      <c r="AS50" s="6">
        <f t="shared" ca="1" si="72"/>
        <v>2967.2514190783813</v>
      </c>
      <c r="AT50" s="6">
        <f t="shared" ca="1" si="72"/>
        <v>2334.4030740970165</v>
      </c>
      <c r="AU50" s="6">
        <f t="shared" ca="1" si="72"/>
        <v>2471.3094979226562</v>
      </c>
      <c r="AV50" s="6">
        <f t="shared" ca="1" si="47"/>
        <v>10805.952246970828</v>
      </c>
      <c r="AW50" s="6">
        <f t="shared" ca="1" si="48"/>
        <v>19805.816524432921</v>
      </c>
      <c r="AX50" s="27">
        <f t="shared" ca="1" si="73"/>
        <v>4.4180187287671284</v>
      </c>
      <c r="AY50" s="27">
        <f t="shared" ca="1" si="73"/>
        <v>4.4298953424657572</v>
      </c>
      <c r="AZ50">
        <f t="shared" ca="1" si="49"/>
        <v>574</v>
      </c>
      <c r="BA50" s="9">
        <f t="shared" ca="1" si="28"/>
        <v>18</v>
      </c>
      <c r="BB50" s="4">
        <f t="shared" ca="1" si="50"/>
        <v>239</v>
      </c>
      <c r="BC50" s="9">
        <f t="shared" ca="1" si="29"/>
        <v>11</v>
      </c>
      <c r="BD50" s="9">
        <f t="shared" ca="1" si="30"/>
        <v>8</v>
      </c>
      <c r="BE50" s="4">
        <f t="shared" ca="1" si="51"/>
        <v>335</v>
      </c>
      <c r="BF50" s="9">
        <f t="shared" ca="1" si="31"/>
        <v>19</v>
      </c>
      <c r="BG50" s="9">
        <f t="shared" ca="1" si="32"/>
        <v>17</v>
      </c>
      <c r="BH50" s="24">
        <f t="shared" ca="1" si="52"/>
        <v>783.15622244212125</v>
      </c>
      <c r="BI50" s="24">
        <f t="shared" ca="1" si="53"/>
        <v>510.32838595757954</v>
      </c>
      <c r="BJ50" s="9">
        <f t="shared" ca="1" si="33"/>
        <v>11</v>
      </c>
      <c r="BK50" s="30">
        <f t="shared" ca="1" si="34"/>
        <v>32.809422684931455</v>
      </c>
      <c r="BL50" s="15">
        <f t="shared" ca="1" si="35"/>
        <v>4.3264412536986319</v>
      </c>
      <c r="BM50" s="15">
        <f t="shared" ca="1" si="54"/>
        <v>9413.45473150814</v>
      </c>
      <c r="BN50" s="36">
        <f t="shared" ca="1" si="61"/>
        <v>153</v>
      </c>
      <c r="BO50" s="9">
        <f t="shared" ca="1" si="37"/>
        <v>0</v>
      </c>
      <c r="BP50" s="20">
        <f t="shared" ca="1" si="56"/>
        <v>3.2519165008508413</v>
      </c>
      <c r="BQ50" s="20">
        <f t="shared" ca="1" si="57"/>
        <v>200.07692007453429</v>
      </c>
    </row>
    <row r="51" spans="1:69" x14ac:dyDescent="0.25">
      <c r="A51" s="3">
        <f t="shared" si="58"/>
        <v>41138</v>
      </c>
      <c r="B51" s="17">
        <f t="shared" si="38"/>
        <v>2012</v>
      </c>
      <c r="C51" s="4">
        <f t="shared" si="59"/>
        <v>8</v>
      </c>
      <c r="D51" s="4">
        <f t="shared" si="60"/>
        <v>6</v>
      </c>
      <c r="E51" s="5">
        <f t="shared" si="5"/>
        <v>1</v>
      </c>
      <c r="F51" s="5">
        <f t="shared" si="6"/>
        <v>1</v>
      </c>
      <c r="G51" s="10">
        <f t="shared" si="7"/>
        <v>2.046575342465788</v>
      </c>
      <c r="H51" s="13">
        <f t="shared" ca="1" si="8"/>
        <v>249</v>
      </c>
      <c r="I51" s="9">
        <f t="shared" ca="1" si="9"/>
        <v>415</v>
      </c>
      <c r="J51" s="14">
        <f t="shared" ca="1" si="39"/>
        <v>1.6666666666666667</v>
      </c>
      <c r="K51" s="5">
        <f t="shared" ca="1" si="40"/>
        <v>0.92222222222222228</v>
      </c>
      <c r="L51" s="21">
        <f t="shared" ca="1" si="10"/>
        <v>97.802002970787356</v>
      </c>
      <c r="M51" s="9">
        <f t="shared" ca="1" si="68"/>
        <v>76</v>
      </c>
      <c r="N51" s="9">
        <f t="shared" ca="1" si="68"/>
        <v>89</v>
      </c>
      <c r="O51" s="9">
        <f t="shared" ca="1" si="68"/>
        <v>36</v>
      </c>
      <c r="P51" s="9">
        <f t="shared" ca="1" si="68"/>
        <v>107</v>
      </c>
      <c r="Q51" s="20">
        <f t="shared" ca="1" si="12"/>
        <v>38.018502190120437</v>
      </c>
      <c r="R51" s="20">
        <f t="shared" ca="1" si="13"/>
        <v>53.852084558904174</v>
      </c>
      <c r="S51" s="20">
        <f t="shared" ca="1" si="14"/>
        <v>19.31746842924084</v>
      </c>
      <c r="T51" s="6">
        <f t="shared" ca="1" si="69"/>
        <v>24352.698739726053</v>
      </c>
      <c r="U51" s="6">
        <f t="shared" ca="1" si="69"/>
        <v>2845.9924109589083</v>
      </c>
      <c r="V51" s="6">
        <f t="shared" ca="1" si="69"/>
        <v>4222.3333453150663</v>
      </c>
      <c r="W51" s="6">
        <f t="shared" ca="1" si="16"/>
        <v>3692.0875167123299</v>
      </c>
      <c r="X51" s="6">
        <f t="shared" ca="1" si="17"/>
        <v>2139.5076243287663</v>
      </c>
      <c r="Y51" s="6">
        <f t="shared" ca="1" si="41"/>
        <v>17144.762664328799</v>
      </c>
      <c r="Z51" s="6">
        <f t="shared" ca="1" si="70"/>
        <v>6273.0528613698716</v>
      </c>
      <c r="AA51" s="6">
        <f t="shared" ca="1" si="70"/>
        <v>1938.6750441205502</v>
      </c>
      <c r="AB51" s="6">
        <f t="shared" ca="1" si="70"/>
        <v>2066.9691219287697</v>
      </c>
      <c r="AC51" s="6">
        <f t="shared" ca="1" si="19"/>
        <v>2628.7741686223544</v>
      </c>
      <c r="AD51" s="6">
        <f t="shared" ca="1" si="20"/>
        <v>1449.225738867895</v>
      </c>
      <c r="AE51" s="6">
        <f t="shared" ca="1" si="21"/>
        <v>814.64713596069294</v>
      </c>
      <c r="AF51" s="6">
        <f t="shared" ca="1" si="42"/>
        <v>5386.0499839682489</v>
      </c>
      <c r="AG51" s="6">
        <f t="shared" ca="1" si="71"/>
        <v>744.15118758904077</v>
      </c>
      <c r="AH51" s="6">
        <f t="shared" ca="1" si="71"/>
        <v>2745.7752740821948</v>
      </c>
      <c r="AI51" s="6">
        <f t="shared" ca="1" si="71"/>
        <v>4877.372194109591</v>
      </c>
      <c r="AJ51" s="6">
        <f t="shared" ca="1" si="71"/>
        <v>2262.8246794520578</v>
      </c>
      <c r="AK51" s="6">
        <f t="shared" ca="1" si="23"/>
        <v>2935.5050260307307</v>
      </c>
      <c r="AL51" s="6">
        <f t="shared" ca="1" si="24"/>
        <v>1907.0424875967867</v>
      </c>
      <c r="AM51" s="6">
        <f t="shared" ca="1" si="25"/>
        <v>885.28559841541107</v>
      </c>
      <c r="AN51" s="6">
        <f t="shared" ca="1" si="43"/>
        <v>4902.2902231899552</v>
      </c>
      <c r="AO51" s="6">
        <f t="shared" ca="1" si="44"/>
        <v>48107.511513337049</v>
      </c>
      <c r="AP51" s="6">
        <f t="shared" ca="1" si="45"/>
        <v>20674.408641850034</v>
      </c>
      <c r="AQ51" s="6">
        <f t="shared" ca="1" si="46"/>
        <v>27433.102871487004</v>
      </c>
      <c r="AR51" s="6">
        <f t="shared" ca="1" si="72"/>
        <v>3062.7057738301555</v>
      </c>
      <c r="AS51" s="6">
        <f t="shared" ca="1" si="72"/>
        <v>3026.3827719788187</v>
      </c>
      <c r="AT51" s="6">
        <f t="shared" ca="1" si="72"/>
        <v>2377.9843089605597</v>
      </c>
      <c r="AU51" s="6">
        <f t="shared" ca="1" si="72"/>
        <v>2577.2305060083486</v>
      </c>
      <c r="AV51" s="6">
        <f t="shared" ca="1" si="47"/>
        <v>11044.303360777883</v>
      </c>
      <c r="AW51" s="6">
        <f t="shared" ca="1" si="48"/>
        <v>16388.799510709134</v>
      </c>
      <c r="AX51" s="27">
        <f t="shared" ca="1" si="73"/>
        <v>4.2361428164383614</v>
      </c>
      <c r="AY51" s="27">
        <f t="shared" ca="1" si="73"/>
        <v>4.3663266164383598</v>
      </c>
      <c r="AZ51">
        <f t="shared" ca="1" si="49"/>
        <v>557</v>
      </c>
      <c r="BA51" s="9">
        <f t="shared" ca="1" si="28"/>
        <v>17</v>
      </c>
      <c r="BB51" s="4">
        <f t="shared" ca="1" si="50"/>
        <v>249</v>
      </c>
      <c r="BC51" s="9">
        <f t="shared" ca="1" si="29"/>
        <v>12</v>
      </c>
      <c r="BD51" s="9">
        <f t="shared" ca="1" si="30"/>
        <v>9</v>
      </c>
      <c r="BE51" s="4">
        <f t="shared" ca="1" si="51"/>
        <v>308</v>
      </c>
      <c r="BF51" s="9">
        <f t="shared" ca="1" si="31"/>
        <v>16</v>
      </c>
      <c r="BG51" s="9">
        <f t="shared" ca="1" si="32"/>
        <v>18</v>
      </c>
      <c r="BH51" s="24">
        <f t="shared" ca="1" si="52"/>
        <v>847.92167957220647</v>
      </c>
      <c r="BI51" s="24">
        <f t="shared" ca="1" si="53"/>
        <v>540.09740090042862</v>
      </c>
      <c r="BJ51" s="9">
        <f t="shared" ca="1" si="33"/>
        <v>11</v>
      </c>
      <c r="BK51" s="30">
        <f t="shared" ca="1" si="34"/>
        <v>33.005180849315018</v>
      </c>
      <c r="BL51" s="15">
        <f t="shared" ca="1" si="35"/>
        <v>4.4672817336986324</v>
      </c>
      <c r="BM51" s="15">
        <f t="shared" ca="1" si="54"/>
        <v>9498.5203622411354</v>
      </c>
      <c r="BN51" s="36">
        <f t="shared" ca="1" si="61"/>
        <v>153</v>
      </c>
      <c r="BO51" s="9">
        <f t="shared" ca="1" si="37"/>
        <v>0</v>
      </c>
      <c r="BP51" s="20">
        <f t="shared" ca="1" si="56"/>
        <v>2.8881448715465279</v>
      </c>
      <c r="BQ51" s="20">
        <f t="shared" ca="1" si="57"/>
        <v>179.3013259574314</v>
      </c>
    </row>
    <row r="52" spans="1:69" x14ac:dyDescent="0.25">
      <c r="A52" s="3">
        <f t="shared" si="58"/>
        <v>41137</v>
      </c>
      <c r="B52" s="17">
        <f t="shared" si="38"/>
        <v>2012</v>
      </c>
      <c r="C52" s="4">
        <f t="shared" si="59"/>
        <v>8</v>
      </c>
      <c r="D52" s="4">
        <f t="shared" si="60"/>
        <v>5</v>
      </c>
      <c r="E52" s="5">
        <f t="shared" si="5"/>
        <v>1</v>
      </c>
      <c r="F52" s="5">
        <f t="shared" si="6"/>
        <v>0.90769230769230769</v>
      </c>
      <c r="G52" s="10">
        <f t="shared" si="7"/>
        <v>2.0438356164383906</v>
      </c>
      <c r="H52" s="13">
        <f t="shared" ca="1" si="8"/>
        <v>240</v>
      </c>
      <c r="I52" s="9">
        <f t="shared" ca="1" si="9"/>
        <v>363</v>
      </c>
      <c r="J52" s="14">
        <f t="shared" ca="1" si="39"/>
        <v>1.5125</v>
      </c>
      <c r="K52" s="5">
        <f t="shared" ca="1" si="40"/>
        <v>0.80666666666666664</v>
      </c>
      <c r="L52" s="21">
        <f t="shared" ca="1" si="10"/>
        <v>91.999688514225596</v>
      </c>
      <c r="M52" s="9">
        <f t="shared" ca="1" si="68"/>
        <v>67</v>
      </c>
      <c r="N52" s="9">
        <f t="shared" ca="1" si="68"/>
        <v>78</v>
      </c>
      <c r="O52" s="9">
        <f t="shared" ca="1" si="68"/>
        <v>32</v>
      </c>
      <c r="P52" s="9">
        <f t="shared" ca="1" si="68"/>
        <v>99</v>
      </c>
      <c r="Q52" s="20">
        <f t="shared" ca="1" si="12"/>
        <v>39.08891380784133</v>
      </c>
      <c r="R52" s="20">
        <f t="shared" ca="1" si="13"/>
        <v>52.275794419109637</v>
      </c>
      <c r="S52" s="20">
        <f t="shared" ca="1" si="14"/>
        <v>17.368438270684951</v>
      </c>
      <c r="T52" s="6">
        <f t="shared" ca="1" si="69"/>
        <v>22079.925243414142</v>
      </c>
      <c r="U52" s="6">
        <f t="shared" ca="1" si="69"/>
        <v>2645.3925369863055</v>
      </c>
      <c r="V52" s="6">
        <f t="shared" ca="1" si="69"/>
        <v>3828.8836145095866</v>
      </c>
      <c r="W52" s="6">
        <f t="shared" ca="1" si="16"/>
        <v>3647.807467397261</v>
      </c>
      <c r="X52" s="6">
        <f t="shared" ca="1" si="17"/>
        <v>1986.4147195953628</v>
      </c>
      <c r="Y52" s="6">
        <f t="shared" ca="1" si="41"/>
        <v>15262.211978898235</v>
      </c>
      <c r="Z52" s="6">
        <f t="shared" ca="1" si="70"/>
        <v>5667.8925021369923</v>
      </c>
      <c r="AA52" s="6">
        <f t="shared" ca="1" si="70"/>
        <v>1672.8254214115084</v>
      </c>
      <c r="AB52" s="6">
        <f t="shared" ca="1" si="70"/>
        <v>1719.4753887978102</v>
      </c>
      <c r="AC52" s="6">
        <f t="shared" ca="1" si="19"/>
        <v>2546.2484146846182</v>
      </c>
      <c r="AD52" s="6">
        <f t="shared" ca="1" si="20"/>
        <v>1423.9798421105584</v>
      </c>
      <c r="AE52" s="6">
        <f t="shared" ca="1" si="21"/>
        <v>719.65830631620122</v>
      </c>
      <c r="AF52" s="6">
        <f t="shared" ca="1" si="42"/>
        <v>4370.3067492349328</v>
      </c>
      <c r="AG52" s="6">
        <f t="shared" ca="1" si="71"/>
        <v>666.92749236164366</v>
      </c>
      <c r="AH52" s="6">
        <f t="shared" ca="1" si="71"/>
        <v>2549.4791708054818</v>
      </c>
      <c r="AI52" s="6">
        <f t="shared" ca="1" si="71"/>
        <v>4164.2517840000019</v>
      </c>
      <c r="AJ52" s="6">
        <f t="shared" ca="1" si="71"/>
        <v>1886.732014290413</v>
      </c>
      <c r="AK52" s="6">
        <f t="shared" ca="1" si="23"/>
        <v>2664.5207906437849</v>
      </c>
      <c r="AL52" s="6">
        <f t="shared" ca="1" si="24"/>
        <v>1930.537052292171</v>
      </c>
      <c r="AM52" s="6">
        <f t="shared" ca="1" si="25"/>
        <v>810.14470957017704</v>
      </c>
      <c r="AN52" s="6">
        <f t="shared" ca="1" si="43"/>
        <v>3862.1879089514077</v>
      </c>
      <c r="AO52" s="6">
        <f t="shared" ca="1" si="44"/>
        <v>43052.901554204298</v>
      </c>
      <c r="AP52" s="6">
        <f t="shared" ca="1" si="45"/>
        <v>19558.194917119719</v>
      </c>
      <c r="AQ52" s="6">
        <f t="shared" ca="1" si="46"/>
        <v>23494.706637084575</v>
      </c>
      <c r="AR52" s="6">
        <f t="shared" ca="1" si="72"/>
        <v>2978.3503029079511</v>
      </c>
      <c r="AS52" s="6">
        <f t="shared" ca="1" si="72"/>
        <v>2728.9901013692988</v>
      </c>
      <c r="AT52" s="6">
        <f t="shared" ca="1" si="72"/>
        <v>2291.3477873576908</v>
      </c>
      <c r="AU52" s="6">
        <f t="shared" ca="1" si="72"/>
        <v>2413.6199622066119</v>
      </c>
      <c r="AV52" s="6">
        <f t="shared" ca="1" si="47"/>
        <v>10412.308153841554</v>
      </c>
      <c r="AW52" s="6">
        <f t="shared" ca="1" si="48"/>
        <v>13082.398483243025</v>
      </c>
      <c r="AX52" s="27">
        <f t="shared" ca="1" si="73"/>
        <v>4.1428992657534298</v>
      </c>
      <c r="AY52" s="27">
        <f t="shared" ca="1" si="73"/>
        <v>4.4473969315068533</v>
      </c>
      <c r="AZ52">
        <f t="shared" ca="1" si="49"/>
        <v>516</v>
      </c>
      <c r="BA52" s="9">
        <f t="shared" ca="1" si="28"/>
        <v>16</v>
      </c>
      <c r="BB52" s="4">
        <f t="shared" ca="1" si="50"/>
        <v>240</v>
      </c>
      <c r="BC52" s="9">
        <f t="shared" ca="1" si="29"/>
        <v>11</v>
      </c>
      <c r="BD52" s="9">
        <f t="shared" ca="1" si="30"/>
        <v>8</v>
      </c>
      <c r="BE52" s="4">
        <f t="shared" ca="1" si="51"/>
        <v>276</v>
      </c>
      <c r="BF52" s="9">
        <f t="shared" ca="1" si="31"/>
        <v>16</v>
      </c>
      <c r="BG52" s="9">
        <f t="shared" ca="1" si="32"/>
        <v>15</v>
      </c>
      <c r="BH52" s="24">
        <f t="shared" ca="1" si="52"/>
        <v>749.16254261892504</v>
      </c>
      <c r="BI52" s="24">
        <f t="shared" ca="1" si="53"/>
        <v>526.76262121903153</v>
      </c>
      <c r="BJ52" s="9">
        <f t="shared" ca="1" si="33"/>
        <v>12</v>
      </c>
      <c r="BK52" s="30">
        <f t="shared" ca="1" si="34"/>
        <v>32.722128082191723</v>
      </c>
      <c r="BL52" s="15">
        <f t="shared" ca="1" si="35"/>
        <v>4.542031237260276</v>
      </c>
      <c r="BM52" s="15">
        <f t="shared" ca="1" si="54"/>
        <v>9385.0046041263522</v>
      </c>
      <c r="BN52" s="36">
        <f t="shared" ca="1" si="61"/>
        <v>153</v>
      </c>
      <c r="BO52" s="9">
        <f t="shared" ca="1" si="37"/>
        <v>0</v>
      </c>
      <c r="BP52" s="20">
        <f t="shared" ca="1" si="56"/>
        <v>2.503430485985541</v>
      </c>
      <c r="BQ52" s="20">
        <f t="shared" ca="1" si="57"/>
        <v>153.560174098592</v>
      </c>
    </row>
    <row r="53" spans="1:69" x14ac:dyDescent="0.25">
      <c r="A53" s="3">
        <f t="shared" si="58"/>
        <v>41136</v>
      </c>
      <c r="B53" s="17">
        <f t="shared" si="38"/>
        <v>2012</v>
      </c>
      <c r="C53" s="4">
        <f t="shared" si="59"/>
        <v>8</v>
      </c>
      <c r="D53" s="4">
        <f t="shared" si="60"/>
        <v>4</v>
      </c>
      <c r="E53" s="5">
        <f t="shared" si="5"/>
        <v>1</v>
      </c>
      <c r="F53" s="5">
        <f t="shared" si="6"/>
        <v>0.87692307692307692</v>
      </c>
      <c r="G53" s="10">
        <f t="shared" si="7"/>
        <v>2.0410958904109933</v>
      </c>
      <c r="H53" s="13">
        <f t="shared" ca="1" si="8"/>
        <v>225</v>
      </c>
      <c r="I53" s="9">
        <f t="shared" ca="1" si="9"/>
        <v>373</v>
      </c>
      <c r="J53" s="14">
        <f t="shared" ca="1" si="39"/>
        <v>1.6577777777777778</v>
      </c>
      <c r="K53" s="5">
        <f t="shared" ca="1" si="40"/>
        <v>0.8288888888888889</v>
      </c>
      <c r="L53" s="21">
        <f t="shared" ca="1" si="10"/>
        <v>96.883704446786183</v>
      </c>
      <c r="M53" s="9">
        <f t="shared" ca="1" si="68"/>
        <v>65</v>
      </c>
      <c r="N53" s="9">
        <f t="shared" ca="1" si="68"/>
        <v>85</v>
      </c>
      <c r="O53" s="9">
        <f t="shared" ca="1" si="68"/>
        <v>34</v>
      </c>
      <c r="P53" s="9">
        <f t="shared" ca="1" si="68"/>
        <v>101</v>
      </c>
      <c r="Q53" s="20">
        <f t="shared" ca="1" si="12"/>
        <v>37.505004887671284</v>
      </c>
      <c r="R53" s="20">
        <f t="shared" ca="1" si="13"/>
        <v>50.501892148912226</v>
      </c>
      <c r="S53" s="20">
        <f t="shared" ca="1" si="14"/>
        <v>18.353483283222587</v>
      </c>
      <c r="T53" s="6">
        <f t="shared" ca="1" si="69"/>
        <v>21798.833500526893</v>
      </c>
      <c r="U53" s="6">
        <f t="shared" ca="1" si="69"/>
        <v>2537.8117808219217</v>
      </c>
      <c r="V53" s="6">
        <f t="shared" ca="1" si="69"/>
        <v>3606.8276187312945</v>
      </c>
      <c r="W53" s="6">
        <f t="shared" ca="1" si="16"/>
        <v>3614.5725041095898</v>
      </c>
      <c r="X53" s="6">
        <f t="shared" ca="1" si="17"/>
        <v>1920.9846132265536</v>
      </c>
      <c r="Y53" s="6">
        <f t="shared" ca="1" si="41"/>
        <v>15194.260545281375</v>
      </c>
      <c r="Z53" s="6">
        <f t="shared" ca="1" si="70"/>
        <v>5625.7507331506922</v>
      </c>
      <c r="AA53" s="6">
        <f t="shared" ca="1" si="70"/>
        <v>1717.0643330630157</v>
      </c>
      <c r="AB53" s="6">
        <f t="shared" ca="1" si="70"/>
        <v>1853.7018116054815</v>
      </c>
      <c r="AC53" s="6">
        <f t="shared" ca="1" si="19"/>
        <v>2317.1024962760662</v>
      </c>
      <c r="AD53" s="6">
        <f t="shared" ca="1" si="20"/>
        <v>1373.5329908484678</v>
      </c>
      <c r="AE53" s="6">
        <f t="shared" ca="1" si="21"/>
        <v>691.02613292903823</v>
      </c>
      <c r="AF53" s="6">
        <f t="shared" ca="1" si="42"/>
        <v>4814.8552577656183</v>
      </c>
      <c r="AG53" s="6">
        <f t="shared" ca="1" si="71"/>
        <v>661.64225868493122</v>
      </c>
      <c r="AH53" s="6">
        <f t="shared" ca="1" si="71"/>
        <v>2606.8430018630165</v>
      </c>
      <c r="AI53" s="6">
        <f t="shared" ca="1" si="71"/>
        <v>4036.0233024657546</v>
      </c>
      <c r="AJ53" s="6">
        <f t="shared" ca="1" si="71"/>
        <v>1955.9408745205503</v>
      </c>
      <c r="AK53" s="6">
        <f t="shared" ca="1" si="23"/>
        <v>2676.6122682474579</v>
      </c>
      <c r="AL53" s="6">
        <f t="shared" ca="1" si="24"/>
        <v>1799.4655034556001</v>
      </c>
      <c r="AM53" s="6">
        <f t="shared" ca="1" si="25"/>
        <v>790.62167777293837</v>
      </c>
      <c r="AN53" s="6">
        <f t="shared" ca="1" si="43"/>
        <v>3993.7499880582568</v>
      </c>
      <c r="AO53" s="6">
        <f t="shared" ca="1" si="44"/>
        <v>42793.611596702256</v>
      </c>
      <c r="AP53" s="6">
        <f t="shared" ca="1" si="45"/>
        <v>18790.745805597006</v>
      </c>
      <c r="AQ53" s="6">
        <f t="shared" ca="1" si="46"/>
        <v>24002.865791105251</v>
      </c>
      <c r="AR53" s="6">
        <f t="shared" ca="1" si="72"/>
        <v>2963.443629853015</v>
      </c>
      <c r="AS53" s="6">
        <f t="shared" ca="1" si="72"/>
        <v>2615.1139097848336</v>
      </c>
      <c r="AT53" s="6">
        <f t="shared" ca="1" si="72"/>
        <v>2249.7514042411321</v>
      </c>
      <c r="AU53" s="6">
        <f t="shared" ca="1" si="72"/>
        <v>2400.9744892492522</v>
      </c>
      <c r="AV53" s="6">
        <f t="shared" ca="1" si="47"/>
        <v>10229.283433128232</v>
      </c>
      <c r="AW53" s="6">
        <f t="shared" ca="1" si="48"/>
        <v>13773.582357977019</v>
      </c>
      <c r="AX53" s="27">
        <f t="shared" ca="1" si="73"/>
        <v>4.294342356164389</v>
      </c>
      <c r="AY53" s="27">
        <f t="shared" ca="1" si="73"/>
        <v>4.5872090753424688</v>
      </c>
      <c r="AZ53">
        <f t="shared" ca="1" si="49"/>
        <v>510</v>
      </c>
      <c r="BA53" s="9">
        <f t="shared" ca="1" si="28"/>
        <v>16</v>
      </c>
      <c r="BB53" s="4">
        <f t="shared" ca="1" si="50"/>
        <v>225</v>
      </c>
      <c r="BC53" s="9">
        <f t="shared" ca="1" si="29"/>
        <v>11</v>
      </c>
      <c r="BD53" s="9">
        <f t="shared" ca="1" si="30"/>
        <v>8</v>
      </c>
      <c r="BE53" s="4">
        <f t="shared" ca="1" si="51"/>
        <v>285</v>
      </c>
      <c r="BF53" s="9">
        <f t="shared" ca="1" si="31"/>
        <v>16</v>
      </c>
      <c r="BG53" s="9">
        <f t="shared" ca="1" si="32"/>
        <v>16</v>
      </c>
      <c r="BH53" s="24">
        <f t="shared" ca="1" si="52"/>
        <v>772.02359993458367</v>
      </c>
      <c r="BI53" s="24">
        <f t="shared" ca="1" si="53"/>
        <v>491.97604154987471</v>
      </c>
      <c r="BJ53" s="9">
        <f t="shared" ca="1" si="33"/>
        <v>11</v>
      </c>
      <c r="BK53" s="30">
        <f t="shared" ca="1" si="34"/>
        <v>31.289587671232827</v>
      </c>
      <c r="BL53" s="15">
        <f t="shared" ca="1" si="35"/>
        <v>4.3700779835616457</v>
      </c>
      <c r="BM53" s="15">
        <f t="shared" ca="1" si="54"/>
        <v>9158.3259022960701</v>
      </c>
      <c r="BN53" s="36">
        <f t="shared" ca="1" si="61"/>
        <v>153</v>
      </c>
      <c r="BO53" s="9">
        <f t="shared" ca="1" si="37"/>
        <v>0</v>
      </c>
      <c r="BP53" s="20">
        <f t="shared" ca="1" si="56"/>
        <v>2.6208791920243337</v>
      </c>
      <c r="BQ53" s="20">
        <f t="shared" ca="1" si="57"/>
        <v>156.88147575885785</v>
      </c>
    </row>
    <row r="54" spans="1:69" x14ac:dyDescent="0.25">
      <c r="A54" s="3">
        <f t="shared" si="58"/>
        <v>41135</v>
      </c>
      <c r="B54" s="17">
        <f t="shared" si="38"/>
        <v>2012</v>
      </c>
      <c r="C54" s="4">
        <f t="shared" si="59"/>
        <v>8</v>
      </c>
      <c r="D54" s="4">
        <f t="shared" si="60"/>
        <v>3</v>
      </c>
      <c r="E54" s="5">
        <f t="shared" si="5"/>
        <v>1</v>
      </c>
      <c r="F54" s="5">
        <f t="shared" si="6"/>
        <v>0.79487179487179482</v>
      </c>
      <c r="G54" s="10">
        <f t="shared" si="7"/>
        <v>2.0383561643835959</v>
      </c>
      <c r="H54" s="13">
        <f t="shared" ca="1" si="8"/>
        <v>206</v>
      </c>
      <c r="I54" s="9">
        <f t="shared" ca="1" si="9"/>
        <v>317</v>
      </c>
      <c r="J54" s="14">
        <f t="shared" ca="1" si="39"/>
        <v>1.5388349514563107</v>
      </c>
      <c r="K54" s="5">
        <f t="shared" ca="1" si="40"/>
        <v>0.70444444444444443</v>
      </c>
      <c r="L54" s="21">
        <f t="shared" ca="1" si="10"/>
        <v>97.090136454315811</v>
      </c>
      <c r="M54" s="9">
        <f t="shared" ca="1" si="68"/>
        <v>54</v>
      </c>
      <c r="N54" s="9">
        <f t="shared" ca="1" si="68"/>
        <v>72</v>
      </c>
      <c r="O54" s="9">
        <f t="shared" ca="1" si="68"/>
        <v>27</v>
      </c>
      <c r="P54" s="9">
        <f t="shared" ca="1" si="68"/>
        <v>84</v>
      </c>
      <c r="Q54" s="20">
        <f t="shared" ca="1" si="12"/>
        <v>37.713099178082238</v>
      </c>
      <c r="R54" s="20">
        <f t="shared" ca="1" si="13"/>
        <v>53.884018977169006</v>
      </c>
      <c r="S54" s="20">
        <f t="shared" ca="1" si="14"/>
        <v>18.078410805675173</v>
      </c>
      <c r="T54" s="6">
        <f t="shared" ca="1" si="69"/>
        <v>20000.568109589058</v>
      </c>
      <c r="U54" s="6">
        <f t="shared" ca="1" si="69"/>
        <v>2275.0195068493185</v>
      </c>
      <c r="V54" s="6">
        <f t="shared" ca="1" si="69"/>
        <v>3326.4043627903038</v>
      </c>
      <c r="W54" s="6">
        <f t="shared" ca="1" si="16"/>
        <v>3632.8695583561653</v>
      </c>
      <c r="X54" s="6">
        <f t="shared" ca="1" si="17"/>
        <v>1759.8603408050571</v>
      </c>
      <c r="Y54" s="6">
        <f t="shared" ca="1" si="41"/>
        <v>13556.45335448685</v>
      </c>
      <c r="Z54" s="6">
        <f t="shared" ca="1" si="70"/>
        <v>4751.8504964383619</v>
      </c>
      <c r="AA54" s="6">
        <f t="shared" ca="1" si="70"/>
        <v>1454.8685123835633</v>
      </c>
      <c r="AB54" s="6">
        <f t="shared" ca="1" si="70"/>
        <v>1518.5865076767145</v>
      </c>
      <c r="AC54" s="6">
        <f t="shared" ca="1" si="19"/>
        <v>2202.307379790876</v>
      </c>
      <c r="AD54" s="6">
        <f t="shared" ca="1" si="20"/>
        <v>1380.4929771654263</v>
      </c>
      <c r="AE54" s="6">
        <f t="shared" ca="1" si="21"/>
        <v>661.07463696031948</v>
      </c>
      <c r="AF54" s="6">
        <f t="shared" ca="1" si="42"/>
        <v>3481.4305225820181</v>
      </c>
      <c r="AG54" s="6">
        <f t="shared" ca="1" si="71"/>
        <v>581.32790531506828</v>
      </c>
      <c r="AH54" s="6">
        <f t="shared" ca="1" si="71"/>
        <v>2055.9836966575363</v>
      </c>
      <c r="AI54" s="6">
        <f t="shared" ca="1" si="71"/>
        <v>3711.0748110684945</v>
      </c>
      <c r="AJ54" s="6">
        <f t="shared" ca="1" si="71"/>
        <v>1696.6780473863034</v>
      </c>
      <c r="AK54" s="6">
        <f t="shared" ca="1" si="23"/>
        <v>2453.031619486248</v>
      </c>
      <c r="AL54" s="6">
        <f t="shared" ca="1" si="24"/>
        <v>1887.3568723791052</v>
      </c>
      <c r="AM54" s="6">
        <f t="shared" ca="1" si="25"/>
        <v>703.01749514416304</v>
      </c>
      <c r="AN54" s="6">
        <f t="shared" ca="1" si="43"/>
        <v>3001.6584734178859</v>
      </c>
      <c r="AO54" s="6">
        <f t="shared" ca="1" si="44"/>
        <v>38045.957593364423</v>
      </c>
      <c r="AP54" s="6">
        <f t="shared" ca="1" si="45"/>
        <v>18006.415242877665</v>
      </c>
      <c r="AQ54" s="6">
        <f t="shared" ca="1" si="46"/>
        <v>20039.542350486754</v>
      </c>
      <c r="AR54" s="6">
        <f t="shared" ca="1" si="72"/>
        <v>2907.1617203544092</v>
      </c>
      <c r="AS54" s="6">
        <f t="shared" ca="1" si="72"/>
        <v>2478.8168037193345</v>
      </c>
      <c r="AT54" s="6">
        <f t="shared" ca="1" si="72"/>
        <v>2169.9582568706023</v>
      </c>
      <c r="AU54" s="6">
        <f t="shared" ca="1" si="72"/>
        <v>2300.6567227636351</v>
      </c>
      <c r="AV54" s="6">
        <f t="shared" ca="1" si="47"/>
        <v>9856.5935037079817</v>
      </c>
      <c r="AW54" s="6">
        <f t="shared" ca="1" si="48"/>
        <v>10182.948846778776</v>
      </c>
      <c r="AX54" s="27">
        <f t="shared" ca="1" si="73"/>
        <v>4.1842396931506904</v>
      </c>
      <c r="AY54" s="27">
        <f t="shared" ca="1" si="73"/>
        <v>4.4016260821917843</v>
      </c>
      <c r="AZ54">
        <f t="shared" ca="1" si="49"/>
        <v>443</v>
      </c>
      <c r="BA54" s="9">
        <f t="shared" ca="1" si="28"/>
        <v>14</v>
      </c>
      <c r="BB54" s="4">
        <f t="shared" ca="1" si="50"/>
        <v>206</v>
      </c>
      <c r="BC54" s="9">
        <f t="shared" ca="1" si="29"/>
        <v>10</v>
      </c>
      <c r="BD54" s="9">
        <f t="shared" ca="1" si="30"/>
        <v>6</v>
      </c>
      <c r="BE54" s="4">
        <f t="shared" ca="1" si="51"/>
        <v>237</v>
      </c>
      <c r="BF54" s="9">
        <f t="shared" ca="1" si="31"/>
        <v>12</v>
      </c>
      <c r="BG54" s="9">
        <f t="shared" ca="1" si="32"/>
        <v>13</v>
      </c>
      <c r="BH54" s="24">
        <f t="shared" ca="1" si="52"/>
        <v>677.21431160788541</v>
      </c>
      <c r="BI54" s="24">
        <f t="shared" ca="1" si="53"/>
        <v>447.66613859879976</v>
      </c>
      <c r="BJ54" s="9">
        <f t="shared" ca="1" si="33"/>
        <v>10</v>
      </c>
      <c r="BK54" s="30">
        <f t="shared" ca="1" si="34"/>
        <v>31.421357589041044</v>
      </c>
      <c r="BL54" s="15">
        <f t="shared" ca="1" si="35"/>
        <v>4.2289720109589055</v>
      </c>
      <c r="BM54" s="15">
        <f t="shared" ca="1" si="54"/>
        <v>9226.4487841842238</v>
      </c>
      <c r="BN54" s="36">
        <f t="shared" ca="1" si="61"/>
        <v>153</v>
      </c>
      <c r="BO54" s="9">
        <f t="shared" ca="1" si="37"/>
        <v>0</v>
      </c>
      <c r="BP54" s="20">
        <f t="shared" ca="1" si="56"/>
        <v>2.1719670069418364</v>
      </c>
      <c r="BQ54" s="20">
        <f t="shared" ca="1" si="57"/>
        <v>130.97740098357355</v>
      </c>
    </row>
    <row r="55" spans="1:69" x14ac:dyDescent="0.25">
      <c r="A55" s="3">
        <f t="shared" si="58"/>
        <v>41134</v>
      </c>
      <c r="B55" s="17">
        <f t="shared" si="38"/>
        <v>2012</v>
      </c>
      <c r="C55" s="4">
        <f t="shared" si="59"/>
        <v>8</v>
      </c>
      <c r="D55" s="4">
        <f t="shared" si="60"/>
        <v>2</v>
      </c>
      <c r="E55" s="5">
        <f t="shared" si="5"/>
        <v>1</v>
      </c>
      <c r="F55" s="5">
        <f t="shared" si="6"/>
        <v>0.79487179487179482</v>
      </c>
      <c r="G55" s="10">
        <f t="shared" si="7"/>
        <v>2.0356164383561985</v>
      </c>
      <c r="H55" s="13">
        <f t="shared" ca="1" si="8"/>
        <v>206</v>
      </c>
      <c r="I55" s="9">
        <f t="shared" ca="1" si="9"/>
        <v>335</v>
      </c>
      <c r="J55" s="14">
        <f t="shared" ca="1" si="39"/>
        <v>1.6262135922330097</v>
      </c>
      <c r="K55" s="5">
        <f t="shared" ca="1" si="40"/>
        <v>0.74444444444444446</v>
      </c>
      <c r="L55" s="21">
        <f t="shared" ca="1" si="10"/>
        <v>98.360019151482987</v>
      </c>
      <c r="M55" s="9">
        <f t="shared" ca="1" si="68"/>
        <v>58</v>
      </c>
      <c r="N55" s="9">
        <f t="shared" ca="1" si="68"/>
        <v>73</v>
      </c>
      <c r="O55" s="9">
        <f t="shared" ca="1" si="68"/>
        <v>28</v>
      </c>
      <c r="P55" s="9">
        <f t="shared" ca="1" si="68"/>
        <v>93</v>
      </c>
      <c r="Q55" s="20">
        <f t="shared" ca="1" si="12"/>
        <v>38.871520384816527</v>
      </c>
      <c r="R55" s="20">
        <f t="shared" ca="1" si="13"/>
        <v>51.95832220743646</v>
      </c>
      <c r="S55" s="20">
        <f t="shared" ca="1" si="14"/>
        <v>18.273498735483891</v>
      </c>
      <c r="T55" s="6">
        <f t="shared" ca="1" si="69"/>
        <v>20262.163945205495</v>
      </c>
      <c r="U55" s="6">
        <f t="shared" ca="1" si="69"/>
        <v>2217.8113424657572</v>
      </c>
      <c r="V55" s="6">
        <f t="shared" ca="1" si="69"/>
        <v>3282.9669051211781</v>
      </c>
      <c r="W55" s="6">
        <f t="shared" ca="1" si="16"/>
        <v>3533.3859945205495</v>
      </c>
      <c r="X55" s="6">
        <f t="shared" ca="1" si="17"/>
        <v>1748.0768107903048</v>
      </c>
      <c r="Y55" s="6">
        <f t="shared" ca="1" si="41"/>
        <v>13915.54557723922</v>
      </c>
      <c r="Z55" s="6">
        <f t="shared" ca="1" si="70"/>
        <v>5092.1691704109653</v>
      </c>
      <c r="AA55" s="6">
        <f t="shared" ca="1" si="70"/>
        <v>1454.8330218082208</v>
      </c>
      <c r="AB55" s="6">
        <f t="shared" ca="1" si="70"/>
        <v>1699.4353824000018</v>
      </c>
      <c r="AC55" s="6">
        <f t="shared" ca="1" si="19"/>
        <v>2202.3815998602936</v>
      </c>
      <c r="AD55" s="6">
        <f t="shared" ca="1" si="20"/>
        <v>1470.055679443996</v>
      </c>
      <c r="AE55" s="6">
        <f t="shared" ca="1" si="21"/>
        <v>633.46366892975777</v>
      </c>
      <c r="AF55" s="6">
        <f t="shared" ca="1" si="42"/>
        <v>3940.5366263851402</v>
      </c>
      <c r="AG55" s="6">
        <f t="shared" ca="1" si="71"/>
        <v>565.91477309589015</v>
      </c>
      <c r="AH55" s="6">
        <f t="shared" ca="1" si="71"/>
        <v>2236.2570248767147</v>
      </c>
      <c r="AI55" s="6">
        <f t="shared" ca="1" si="71"/>
        <v>3677.29219150685</v>
      </c>
      <c r="AJ55" s="6">
        <f t="shared" ca="1" si="71"/>
        <v>1728.4972642191801</v>
      </c>
      <c r="AK55" s="6">
        <f t="shared" ca="1" si="23"/>
        <v>2543.4183071068014</v>
      </c>
      <c r="AL55" s="6">
        <f t="shared" ca="1" si="24"/>
        <v>1894.2873717924222</v>
      </c>
      <c r="AM55" s="6">
        <f t="shared" ca="1" si="25"/>
        <v>740.3750634446842</v>
      </c>
      <c r="AN55" s="6">
        <f t="shared" ca="1" si="43"/>
        <v>3029.8805113547269</v>
      </c>
      <c r="AO55" s="6">
        <f t="shared" ca="1" si="44"/>
        <v>38934.374115989071</v>
      </c>
      <c r="AP55" s="6">
        <f t="shared" ca="1" si="45"/>
        <v>18048.411401009987</v>
      </c>
      <c r="AQ55" s="6">
        <f t="shared" ca="1" si="46"/>
        <v>20885.962714979087</v>
      </c>
      <c r="AR55" s="6">
        <f t="shared" ca="1" si="72"/>
        <v>2943.439016498015</v>
      </c>
      <c r="AS55" s="6">
        <f t="shared" ca="1" si="72"/>
        <v>2557.8452307083785</v>
      </c>
      <c r="AT55" s="6">
        <f t="shared" ca="1" si="72"/>
        <v>2104.8348050690502</v>
      </c>
      <c r="AU55" s="6">
        <f t="shared" ca="1" si="72"/>
        <v>2274.7686529347725</v>
      </c>
      <c r="AV55" s="6">
        <f t="shared" ca="1" si="47"/>
        <v>9880.8877052102162</v>
      </c>
      <c r="AW55" s="6">
        <f t="shared" ca="1" si="48"/>
        <v>11005.075009768867</v>
      </c>
      <c r="AX55" s="27">
        <f t="shared" ca="1" si="73"/>
        <v>4.0741592547945258</v>
      </c>
      <c r="AY55" s="27">
        <f t="shared" ca="1" si="73"/>
        <v>4.3019249863013735</v>
      </c>
      <c r="AZ55">
        <f t="shared" ca="1" si="49"/>
        <v>458</v>
      </c>
      <c r="BA55" s="9">
        <f t="shared" ca="1" si="28"/>
        <v>15</v>
      </c>
      <c r="BB55" s="4">
        <f t="shared" ca="1" si="50"/>
        <v>206</v>
      </c>
      <c r="BC55" s="9">
        <f t="shared" ca="1" si="29"/>
        <v>9</v>
      </c>
      <c r="BD55" s="9">
        <f t="shared" ca="1" si="30"/>
        <v>6</v>
      </c>
      <c r="BE55" s="4">
        <f t="shared" ca="1" si="51"/>
        <v>252</v>
      </c>
      <c r="BF55" s="9">
        <f t="shared" ca="1" si="31"/>
        <v>15</v>
      </c>
      <c r="BG55" s="9">
        <f t="shared" ca="1" si="32"/>
        <v>13</v>
      </c>
      <c r="BH55" s="24">
        <f t="shared" ca="1" si="52"/>
        <v>623.62352260427417</v>
      </c>
      <c r="BI55" s="24">
        <f t="shared" ca="1" si="53"/>
        <v>478.43343869267187</v>
      </c>
      <c r="BJ55" s="9">
        <f t="shared" ca="1" si="33"/>
        <v>10</v>
      </c>
      <c r="BK55" s="30">
        <f t="shared" ca="1" si="34"/>
        <v>31.712842479452004</v>
      </c>
      <c r="BL55" s="15">
        <f t="shared" ca="1" si="35"/>
        <v>4.1891909556164402</v>
      </c>
      <c r="BM55" s="15">
        <f t="shared" ca="1" si="54"/>
        <v>9252.4802589553801</v>
      </c>
      <c r="BN55" s="36">
        <f t="shared" ca="1" si="61"/>
        <v>153</v>
      </c>
      <c r="BO55" s="9">
        <f t="shared" ca="1" si="37"/>
        <v>0</v>
      </c>
      <c r="BP55" s="20">
        <f t="shared" ca="1" si="56"/>
        <v>2.2573366416819729</v>
      </c>
      <c r="BQ55" s="20">
        <f t="shared" ca="1" si="57"/>
        <v>136.5095602286215</v>
      </c>
    </row>
    <row r="56" spans="1:69" x14ac:dyDescent="0.25">
      <c r="A56" s="3">
        <f t="shared" si="58"/>
        <v>41133</v>
      </c>
      <c r="B56" s="17">
        <f t="shared" si="38"/>
        <v>2012</v>
      </c>
      <c r="C56" s="4">
        <f t="shared" si="59"/>
        <v>8</v>
      </c>
      <c r="D56" s="4">
        <f t="shared" si="60"/>
        <v>1</v>
      </c>
      <c r="E56" s="5">
        <f t="shared" si="5"/>
        <v>1</v>
      </c>
      <c r="F56" s="5">
        <f t="shared" si="6"/>
        <v>0.81538461538461537</v>
      </c>
      <c r="G56" s="10">
        <f t="shared" si="7"/>
        <v>2.0328767123288012</v>
      </c>
      <c r="H56" s="13">
        <f t="shared" ca="1" si="8"/>
        <v>201</v>
      </c>
      <c r="I56" s="9">
        <f t="shared" ca="1" si="9"/>
        <v>347</v>
      </c>
      <c r="J56" s="14">
        <f t="shared" ca="1" si="39"/>
        <v>1.7263681592039801</v>
      </c>
      <c r="K56" s="5">
        <f t="shared" ca="1" si="40"/>
        <v>0.77111111111111108</v>
      </c>
      <c r="L56" s="21">
        <f t="shared" ca="1" si="10"/>
        <v>98.855175553213968</v>
      </c>
      <c r="M56" s="9">
        <f t="shared" ca="1" si="68"/>
        <v>59</v>
      </c>
      <c r="N56" s="9">
        <f t="shared" ca="1" si="68"/>
        <v>77</v>
      </c>
      <c r="O56" s="9">
        <f t="shared" ca="1" si="68"/>
        <v>32</v>
      </c>
      <c r="P56" s="9">
        <f t="shared" ca="1" si="68"/>
        <v>97</v>
      </c>
      <c r="Q56" s="20">
        <f t="shared" ca="1" si="12"/>
        <v>37.505079215149124</v>
      </c>
      <c r="R56" s="20">
        <f t="shared" ca="1" si="13"/>
        <v>49.902833685205536</v>
      </c>
      <c r="S56" s="20">
        <f t="shared" ca="1" si="14"/>
        <v>17.524265883541894</v>
      </c>
      <c r="T56" s="6">
        <f t="shared" ca="1" si="69"/>
        <v>19869.890286196009</v>
      </c>
      <c r="U56" s="6">
        <f t="shared" ca="1" si="69"/>
        <v>2347.1623561643864</v>
      </c>
      <c r="V56" s="6">
        <f t="shared" ca="1" si="69"/>
        <v>3567.1210236493134</v>
      </c>
      <c r="W56" s="6">
        <f t="shared" ca="1" si="16"/>
        <v>3603.2113775342486</v>
      </c>
      <c r="X56" s="6">
        <f t="shared" ca="1" si="17"/>
        <v>1807.0891266158055</v>
      </c>
      <c r="Y56" s="6">
        <f t="shared" ca="1" si="41"/>
        <v>13239.631114561029</v>
      </c>
      <c r="Z56" s="6">
        <f t="shared" ca="1" si="70"/>
        <v>5100.6907732602804</v>
      </c>
      <c r="AA56" s="6">
        <f t="shared" ca="1" si="70"/>
        <v>1596.8906779265772</v>
      </c>
      <c r="AB56" s="6">
        <f t="shared" ca="1" si="70"/>
        <v>1699.8537907035638</v>
      </c>
      <c r="AC56" s="6">
        <f t="shared" ca="1" si="19"/>
        <v>2087.1774996318995</v>
      </c>
      <c r="AD56" s="6">
        <f t="shared" ca="1" si="20"/>
        <v>1337.0112296117727</v>
      </c>
      <c r="AE56" s="6">
        <f t="shared" ca="1" si="21"/>
        <v>677.5057944921374</v>
      </c>
      <c r="AF56" s="6">
        <f t="shared" ca="1" si="42"/>
        <v>4295.7407181546114</v>
      </c>
      <c r="AG56" s="6">
        <f t="shared" ca="1" si="71"/>
        <v>592.93366984109559</v>
      </c>
      <c r="AH56" s="6">
        <f t="shared" ca="1" si="71"/>
        <v>2283.1949883616462</v>
      </c>
      <c r="AI56" s="6">
        <f t="shared" ca="1" si="71"/>
        <v>3828.3867907397271</v>
      </c>
      <c r="AJ56" s="6">
        <f t="shared" ca="1" si="71"/>
        <v>1837.0591456438378</v>
      </c>
      <c r="AK56" s="6">
        <f t="shared" ca="1" si="23"/>
        <v>2601.5218211622623</v>
      </c>
      <c r="AL56" s="6">
        <f t="shared" ca="1" si="24"/>
        <v>1800.0861164025182</v>
      </c>
      <c r="AM56" s="6">
        <f t="shared" ca="1" si="25"/>
        <v>769.8117052997286</v>
      </c>
      <c r="AN56" s="6">
        <f t="shared" ca="1" si="43"/>
        <v>3370.1549517217982</v>
      </c>
      <c r="AO56" s="6">
        <f t="shared" ca="1" si="44"/>
        <v>39156.062478837121</v>
      </c>
      <c r="AP56" s="6">
        <f t="shared" ca="1" si="45"/>
        <v>18250.535694399689</v>
      </c>
      <c r="AQ56" s="6">
        <f t="shared" ca="1" si="46"/>
        <v>20905.526784437436</v>
      </c>
      <c r="AR56" s="6">
        <f t="shared" ca="1" si="72"/>
        <v>2934.3374496787574</v>
      </c>
      <c r="AS56" s="6">
        <f t="shared" ca="1" si="72"/>
        <v>2492.8072631841878</v>
      </c>
      <c r="AT56" s="6">
        <f t="shared" ca="1" si="72"/>
        <v>2192.3279415910761</v>
      </c>
      <c r="AU56" s="6">
        <f t="shared" ca="1" si="72"/>
        <v>2306.0783178080069</v>
      </c>
      <c r="AV56" s="6">
        <f t="shared" ca="1" si="47"/>
        <v>9925.5509722620282</v>
      </c>
      <c r="AW56" s="6">
        <f t="shared" ca="1" si="48"/>
        <v>10979.975812175404</v>
      </c>
      <c r="AX56" s="27">
        <f t="shared" ca="1" si="73"/>
        <v>4.427985205479458</v>
      </c>
      <c r="AY56" s="27">
        <f t="shared" ca="1" si="73"/>
        <v>4.4191264931506886</v>
      </c>
      <c r="AZ56">
        <f t="shared" ca="1" si="49"/>
        <v>466</v>
      </c>
      <c r="BA56" s="9">
        <f t="shared" ca="1" si="28"/>
        <v>14</v>
      </c>
      <c r="BB56" s="4">
        <f t="shared" ca="1" si="50"/>
        <v>201</v>
      </c>
      <c r="BC56" s="9">
        <f t="shared" ca="1" si="29"/>
        <v>10</v>
      </c>
      <c r="BD56" s="9">
        <f t="shared" ca="1" si="30"/>
        <v>7</v>
      </c>
      <c r="BE56" s="4">
        <f t="shared" ca="1" si="51"/>
        <v>265</v>
      </c>
      <c r="BF56" s="9">
        <f t="shared" ca="1" si="31"/>
        <v>13</v>
      </c>
      <c r="BG56" s="9">
        <f t="shared" ca="1" si="32"/>
        <v>14</v>
      </c>
      <c r="BH56" s="24">
        <f t="shared" ca="1" si="52"/>
        <v>759.28440782382711</v>
      </c>
      <c r="BI56" s="24">
        <f t="shared" ca="1" si="53"/>
        <v>417.90849864478059</v>
      </c>
      <c r="BJ56" s="9">
        <f t="shared" ca="1" si="33"/>
        <v>11</v>
      </c>
      <c r="BK56" s="30">
        <f t="shared" ca="1" si="34"/>
        <v>32.291866273972545</v>
      </c>
      <c r="BL56" s="15">
        <f t="shared" ca="1" si="35"/>
        <v>4.4533502991780836</v>
      </c>
      <c r="BM56" s="15">
        <f t="shared" ca="1" si="54"/>
        <v>9087.7786832915444</v>
      </c>
      <c r="BN56" s="36">
        <f t="shared" ca="1" si="61"/>
        <v>153</v>
      </c>
      <c r="BO56" s="9">
        <f t="shared" ca="1" si="37"/>
        <v>0</v>
      </c>
      <c r="BP56" s="20">
        <f t="shared" ca="1" si="56"/>
        <v>2.3004000771798689</v>
      </c>
      <c r="BQ56" s="20">
        <f t="shared" ca="1" si="57"/>
        <v>136.63742996364337</v>
      </c>
    </row>
    <row r="57" spans="1:69" x14ac:dyDescent="0.25">
      <c r="A57" s="3">
        <f t="shared" si="58"/>
        <v>41132</v>
      </c>
      <c r="B57" s="17">
        <f t="shared" si="38"/>
        <v>2012</v>
      </c>
      <c r="C57" s="4">
        <f t="shared" si="59"/>
        <v>8</v>
      </c>
      <c r="D57" s="4">
        <f t="shared" si="60"/>
        <v>7</v>
      </c>
      <c r="E57" s="5">
        <f t="shared" si="5"/>
        <v>1</v>
      </c>
      <c r="F57" s="5">
        <f t="shared" si="6"/>
        <v>0.97435897435897434</v>
      </c>
      <c r="G57" s="10">
        <f t="shared" si="7"/>
        <v>2.0301369863014038</v>
      </c>
      <c r="H57" s="13">
        <f t="shared" ca="1" si="8"/>
        <v>242</v>
      </c>
      <c r="I57" s="9">
        <f t="shared" ca="1" si="9"/>
        <v>413</v>
      </c>
      <c r="J57" s="14">
        <f t="shared" ca="1" si="39"/>
        <v>1.7066115702479339</v>
      </c>
      <c r="K57" s="5">
        <f t="shared" ca="1" si="40"/>
        <v>0.9177777777777778</v>
      </c>
      <c r="L57" s="21">
        <f t="shared" ca="1" si="10"/>
        <v>101.49068684739927</v>
      </c>
      <c r="M57" s="9">
        <f t="shared" ca="1" si="68"/>
        <v>73</v>
      </c>
      <c r="N57" s="9">
        <f t="shared" ca="1" si="68"/>
        <v>88</v>
      </c>
      <c r="O57" s="9">
        <f t="shared" ca="1" si="68"/>
        <v>38</v>
      </c>
      <c r="P57" s="9">
        <f t="shared" ca="1" si="68"/>
        <v>117</v>
      </c>
      <c r="Q57" s="20">
        <f t="shared" ca="1" si="12"/>
        <v>37.082057319833282</v>
      </c>
      <c r="R57" s="20">
        <f t="shared" ca="1" si="13"/>
        <v>50.83833570410966</v>
      </c>
      <c r="S57" s="20">
        <f t="shared" ca="1" si="14"/>
        <v>16.642122663856714</v>
      </c>
      <c r="T57" s="6">
        <f t="shared" ca="1" si="69"/>
        <v>24560.746217070624</v>
      </c>
      <c r="U57" s="6">
        <f t="shared" ca="1" si="69"/>
        <v>2888.1509589041138</v>
      </c>
      <c r="V57" s="6">
        <f t="shared" ca="1" si="69"/>
        <v>4147.7538582929383</v>
      </c>
      <c r="W57" s="6">
        <f t="shared" ca="1" si="16"/>
        <v>3581.0228021917824</v>
      </c>
      <c r="X57" s="6">
        <f t="shared" ca="1" si="17"/>
        <v>2105.6315044552152</v>
      </c>
      <c r="Y57" s="6">
        <f t="shared" ca="1" si="41"/>
        <v>17614.489011034802</v>
      </c>
      <c r="Z57" s="6">
        <f t="shared" ca="1" si="70"/>
        <v>5970.2112284931582</v>
      </c>
      <c r="AA57" s="6">
        <f t="shared" ca="1" si="70"/>
        <v>1931.856756756167</v>
      </c>
      <c r="AB57" s="6">
        <f t="shared" ca="1" si="70"/>
        <v>1947.1283516712354</v>
      </c>
      <c r="AC57" s="6">
        <f t="shared" ca="1" si="19"/>
        <v>2676.443633388059</v>
      </c>
      <c r="AD57" s="6">
        <f t="shared" ca="1" si="20"/>
        <v>1356.5714042961054</v>
      </c>
      <c r="AE57" s="6">
        <f t="shared" ca="1" si="21"/>
        <v>823.79231556654395</v>
      </c>
      <c r="AF57" s="6">
        <f t="shared" ca="1" si="42"/>
        <v>4992.3889836698527</v>
      </c>
      <c r="AG57" s="6">
        <f t="shared" ca="1" si="71"/>
        <v>760.35351195616431</v>
      </c>
      <c r="AH57" s="6">
        <f t="shared" ca="1" si="71"/>
        <v>2792.9650154958936</v>
      </c>
      <c r="AI57" s="6">
        <f t="shared" ca="1" si="71"/>
        <v>4843.8144338356178</v>
      </c>
      <c r="AJ57" s="6">
        <f t="shared" ca="1" si="71"/>
        <v>2106.9442528438385</v>
      </c>
      <c r="AK57" s="6">
        <f t="shared" ca="1" si="23"/>
        <v>3039.8368008307111</v>
      </c>
      <c r="AL57" s="6">
        <f t="shared" ca="1" si="24"/>
        <v>1924.6829593861505</v>
      </c>
      <c r="AM57" s="6">
        <f t="shared" ca="1" si="25"/>
        <v>923.44250520831292</v>
      </c>
      <c r="AN57" s="6">
        <f t="shared" ca="1" si="43"/>
        <v>4616.1149487063394</v>
      </c>
      <c r="AO57" s="6">
        <f t="shared" ca="1" si="44"/>
        <v>47802.170727026809</v>
      </c>
      <c r="AP57" s="6">
        <f t="shared" ca="1" si="45"/>
        <v>20579.177783615822</v>
      </c>
      <c r="AQ57" s="6">
        <f t="shared" ca="1" si="46"/>
        <v>27222.992943410994</v>
      </c>
      <c r="AR57" s="6">
        <f t="shared" ca="1" si="72"/>
        <v>3007.8553507535612</v>
      </c>
      <c r="AS57" s="6">
        <f t="shared" ca="1" si="72"/>
        <v>2913.8276890423795</v>
      </c>
      <c r="AT57" s="6">
        <f t="shared" ca="1" si="72"/>
        <v>2390.208497376334</v>
      </c>
      <c r="AU57" s="6">
        <f t="shared" ca="1" si="72"/>
        <v>2538.058589302881</v>
      </c>
      <c r="AV57" s="6">
        <f t="shared" ca="1" si="47"/>
        <v>10849.950126475156</v>
      </c>
      <c r="AW57" s="6">
        <f t="shared" ca="1" si="48"/>
        <v>16373.042816935831</v>
      </c>
      <c r="AX57" s="27">
        <f t="shared" ca="1" si="73"/>
        <v>4.0691168219178131</v>
      </c>
      <c r="AY57" s="27">
        <f t="shared" ca="1" si="73"/>
        <v>4.5724586027397294</v>
      </c>
      <c r="AZ57">
        <f t="shared" ca="1" si="49"/>
        <v>558</v>
      </c>
      <c r="BA57" s="9">
        <f t="shared" ca="1" si="28"/>
        <v>17</v>
      </c>
      <c r="BB57" s="4">
        <f t="shared" ca="1" si="50"/>
        <v>242</v>
      </c>
      <c r="BC57" s="9">
        <f t="shared" ca="1" si="29"/>
        <v>11</v>
      </c>
      <c r="BD57" s="9">
        <f t="shared" ca="1" si="30"/>
        <v>7</v>
      </c>
      <c r="BE57" s="4">
        <f t="shared" ca="1" si="51"/>
        <v>316</v>
      </c>
      <c r="BF57" s="9">
        <f t="shared" ca="1" si="31"/>
        <v>19</v>
      </c>
      <c r="BG57" s="9">
        <f t="shared" ca="1" si="32"/>
        <v>18</v>
      </c>
      <c r="BH57" s="24">
        <f t="shared" ca="1" si="52"/>
        <v>731.48490483024307</v>
      </c>
      <c r="BI57" s="24">
        <f t="shared" ca="1" si="53"/>
        <v>568.67681034897521</v>
      </c>
      <c r="BJ57" s="9">
        <f t="shared" ca="1" si="33"/>
        <v>12</v>
      </c>
      <c r="BK57" s="30">
        <f t="shared" ca="1" si="34"/>
        <v>33.318263520547887</v>
      </c>
      <c r="BL57" s="15">
        <f t="shared" ca="1" si="35"/>
        <v>4.5985642915068521</v>
      </c>
      <c r="BM57" s="15">
        <f t="shared" ca="1" si="54"/>
        <v>9268.561446476886</v>
      </c>
      <c r="BN57" s="36">
        <f t="shared" ca="1" si="61"/>
        <v>153</v>
      </c>
      <c r="BO57" s="9">
        <f t="shared" ca="1" si="37"/>
        <v>0</v>
      </c>
      <c r="BP57" s="20">
        <f t="shared" ca="1" si="56"/>
        <v>2.9371324882092513</v>
      </c>
      <c r="BQ57" s="20">
        <f t="shared" ca="1" si="57"/>
        <v>177.92805845366664</v>
      </c>
    </row>
    <row r="58" spans="1:69" x14ac:dyDescent="0.25">
      <c r="A58" s="3">
        <f t="shared" si="58"/>
        <v>41131</v>
      </c>
      <c r="B58" s="17">
        <f t="shared" si="38"/>
        <v>2012</v>
      </c>
      <c r="C58" s="4">
        <f t="shared" si="59"/>
        <v>8</v>
      </c>
      <c r="D58" s="4">
        <f t="shared" si="60"/>
        <v>6</v>
      </c>
      <c r="E58" s="5">
        <f t="shared" si="5"/>
        <v>1</v>
      </c>
      <c r="F58" s="5">
        <f t="shared" si="6"/>
        <v>1</v>
      </c>
      <c r="G58" s="10">
        <f t="shared" si="7"/>
        <v>2.0273972602740065</v>
      </c>
      <c r="H58" s="13">
        <f t="shared" ca="1" si="8"/>
        <v>241</v>
      </c>
      <c r="I58" s="9">
        <f t="shared" ca="1" si="9"/>
        <v>442</v>
      </c>
      <c r="J58" s="14">
        <f t="shared" ca="1" si="39"/>
        <v>1.8340248962655601</v>
      </c>
      <c r="K58" s="5">
        <f t="shared" ca="1" si="40"/>
        <v>0.98222222222222222</v>
      </c>
      <c r="L58" s="21">
        <f t="shared" ca="1" si="10"/>
        <v>108.70563519581661</v>
      </c>
      <c r="M58" s="9">
        <f t="shared" ca="1" si="68"/>
        <v>77</v>
      </c>
      <c r="N58" s="9">
        <f t="shared" ca="1" si="68"/>
        <v>100</v>
      </c>
      <c r="O58" s="9">
        <f t="shared" ca="1" si="68"/>
        <v>41</v>
      </c>
      <c r="P58" s="9">
        <f t="shared" ca="1" si="68"/>
        <v>118</v>
      </c>
      <c r="Q58" s="20">
        <f t="shared" ca="1" si="12"/>
        <v>39.496403002863609</v>
      </c>
      <c r="R58" s="20">
        <f t="shared" ca="1" si="13"/>
        <v>48.636633022652923</v>
      </c>
      <c r="S58" s="20">
        <f t="shared" ca="1" si="14"/>
        <v>17.862430486835404</v>
      </c>
      <c r="T58" s="6">
        <f t="shared" ca="1" si="69"/>
        <v>26198.058082191805</v>
      </c>
      <c r="U58" s="6">
        <f t="shared" ca="1" si="69"/>
        <v>2926.5600000000045</v>
      </c>
      <c r="V58" s="6">
        <f t="shared" ca="1" si="69"/>
        <v>4320.2722191780795</v>
      </c>
      <c r="W58" s="6">
        <f t="shared" ca="1" si="16"/>
        <v>3514.6721095890425</v>
      </c>
      <c r="X58" s="6">
        <f t="shared" ca="1" si="17"/>
        <v>2029.3430794520539</v>
      </c>
      <c r="Y58" s="6">
        <f t="shared" ca="1" si="41"/>
        <v>19260.330673972636</v>
      </c>
      <c r="Z58" s="6">
        <f t="shared" ca="1" si="70"/>
        <v>6990.8633315068582</v>
      </c>
      <c r="AA58" s="6">
        <f t="shared" ca="1" si="70"/>
        <v>1994.1019539287697</v>
      </c>
      <c r="AB58" s="6">
        <f t="shared" ca="1" si="70"/>
        <v>2107.7667974465776</v>
      </c>
      <c r="AC58" s="6">
        <f t="shared" ca="1" si="19"/>
        <v>2546.5577669445861</v>
      </c>
      <c r="AD58" s="6">
        <f t="shared" ca="1" si="20"/>
        <v>1392.9295740826294</v>
      </c>
      <c r="AE58" s="6">
        <f t="shared" ca="1" si="21"/>
        <v>846.29820525732839</v>
      </c>
      <c r="AF58" s="6">
        <f t="shared" ca="1" si="42"/>
        <v>6306.9465365976612</v>
      </c>
      <c r="AG58" s="6">
        <f t="shared" ca="1" si="71"/>
        <v>745.95281621917786</v>
      </c>
      <c r="AH58" s="6">
        <f t="shared" ca="1" si="71"/>
        <v>3057.8692488767147</v>
      </c>
      <c r="AI58" s="6">
        <f t="shared" ca="1" si="71"/>
        <v>4876.2423298630156</v>
      </c>
      <c r="AJ58" s="6">
        <f t="shared" ca="1" si="71"/>
        <v>2307.4149593424681</v>
      </c>
      <c r="AK58" s="6">
        <f t="shared" ca="1" si="23"/>
        <v>3138.2577392693665</v>
      </c>
      <c r="AL58" s="6">
        <f t="shared" ca="1" si="24"/>
        <v>1885.6530467812288</v>
      </c>
      <c r="AM58" s="6">
        <f t="shared" ca="1" si="25"/>
        <v>935.11582939703123</v>
      </c>
      <c r="AN58" s="6">
        <f t="shared" ca="1" si="43"/>
        <v>5028.4527388537499</v>
      </c>
      <c r="AO58" s="6">
        <f t="shared" ca="1" si="44"/>
        <v>51204.829519375387</v>
      </c>
      <c r="AP58" s="6">
        <f t="shared" ca="1" si="45"/>
        <v>20609.099569951348</v>
      </c>
      <c r="AQ58" s="6">
        <f t="shared" ca="1" si="46"/>
        <v>30595.729949424047</v>
      </c>
      <c r="AR58" s="6">
        <f t="shared" ca="1" si="72"/>
        <v>3025.6515195849533</v>
      </c>
      <c r="AS58" s="6">
        <f t="shared" ca="1" si="72"/>
        <v>2969.2939147871066</v>
      </c>
      <c r="AT58" s="6">
        <f t="shared" ca="1" si="72"/>
        <v>2356.690550264505</v>
      </c>
      <c r="AU58" s="6">
        <f t="shared" ca="1" si="72"/>
        <v>2564.4113357759297</v>
      </c>
      <c r="AV58" s="6">
        <f t="shared" ca="1" si="47"/>
        <v>10916.047320412494</v>
      </c>
      <c r="AW58" s="6">
        <f t="shared" ca="1" si="48"/>
        <v>19679.682629011546</v>
      </c>
      <c r="AX58" s="27">
        <f t="shared" ca="1" si="73"/>
        <v>4.0855694794520598</v>
      </c>
      <c r="AY58" s="27">
        <f t="shared" ca="1" si="73"/>
        <v>4.5721605479452103</v>
      </c>
      <c r="AZ58">
        <f t="shared" ca="1" si="49"/>
        <v>577</v>
      </c>
      <c r="BA58" s="9">
        <f t="shared" ca="1" si="28"/>
        <v>18</v>
      </c>
      <c r="BB58" s="4">
        <f t="shared" ca="1" si="50"/>
        <v>241</v>
      </c>
      <c r="BC58" s="9">
        <f t="shared" ca="1" si="29"/>
        <v>10</v>
      </c>
      <c r="BD58" s="9">
        <f t="shared" ca="1" si="30"/>
        <v>8</v>
      </c>
      <c r="BE58" s="4">
        <f t="shared" ca="1" si="51"/>
        <v>336</v>
      </c>
      <c r="BF58" s="9">
        <f t="shared" ca="1" si="31"/>
        <v>18</v>
      </c>
      <c r="BG58" s="9">
        <f t="shared" ca="1" si="32"/>
        <v>19</v>
      </c>
      <c r="BH58" s="24">
        <f t="shared" ca="1" si="52"/>
        <v>736.75175663047776</v>
      </c>
      <c r="BI58" s="24">
        <f t="shared" ca="1" si="53"/>
        <v>527.00614646585746</v>
      </c>
      <c r="BJ58" s="9">
        <f t="shared" ca="1" si="33"/>
        <v>13</v>
      </c>
      <c r="BK58" s="30">
        <f t="shared" ca="1" si="34"/>
        <v>32.204357260273923</v>
      </c>
      <c r="BL58" s="15">
        <f t="shared" ca="1" si="35"/>
        <v>4.5323474958904129</v>
      </c>
      <c r="BM58" s="15">
        <f t="shared" ca="1" si="54"/>
        <v>9213.7759461208625</v>
      </c>
      <c r="BN58" s="36">
        <f t="shared" ca="1" si="61"/>
        <v>153</v>
      </c>
      <c r="BO58" s="9">
        <f t="shared" ca="1" si="37"/>
        <v>0</v>
      </c>
      <c r="BP58" s="20">
        <f t="shared" ca="1" si="56"/>
        <v>3.3206505268130933</v>
      </c>
      <c r="BQ58" s="20">
        <f t="shared" ca="1" si="57"/>
        <v>199.9720911727062</v>
      </c>
    </row>
    <row r="59" spans="1:69" x14ac:dyDescent="0.25">
      <c r="A59" s="3">
        <f t="shared" si="58"/>
        <v>41130</v>
      </c>
      <c r="B59" s="17">
        <f t="shared" si="38"/>
        <v>2012</v>
      </c>
      <c r="C59" s="4">
        <f t="shared" si="59"/>
        <v>8</v>
      </c>
      <c r="D59" s="4">
        <f t="shared" si="60"/>
        <v>5</v>
      </c>
      <c r="E59" s="5">
        <f t="shared" si="5"/>
        <v>1</v>
      </c>
      <c r="F59" s="5">
        <f t="shared" si="6"/>
        <v>0.90769230769230769</v>
      </c>
      <c r="G59" s="10">
        <f t="shared" si="7"/>
        <v>2.0246575342466091</v>
      </c>
      <c r="H59" s="13">
        <f t="shared" ca="1" si="8"/>
        <v>219</v>
      </c>
      <c r="I59" s="9">
        <f t="shared" ca="1" si="9"/>
        <v>400</v>
      </c>
      <c r="J59" s="14">
        <f t="shared" ca="1" si="39"/>
        <v>1.8264840182648401</v>
      </c>
      <c r="K59" s="5">
        <f t="shared" ca="1" si="40"/>
        <v>0.88888888888888884</v>
      </c>
      <c r="L59" s="21">
        <f t="shared" ca="1" si="10"/>
        <v>106.57025125221945</v>
      </c>
      <c r="M59" s="9">
        <f t="shared" ca="1" si="68"/>
        <v>72</v>
      </c>
      <c r="N59" s="9">
        <f t="shared" ca="1" si="68"/>
        <v>90</v>
      </c>
      <c r="O59" s="9">
        <f t="shared" ca="1" si="68"/>
        <v>37</v>
      </c>
      <c r="P59" s="9">
        <f t="shared" ca="1" si="68"/>
        <v>105</v>
      </c>
      <c r="Q59" s="20">
        <f t="shared" ca="1" si="12"/>
        <v>37.18059056316595</v>
      </c>
      <c r="R59" s="20">
        <f t="shared" ca="1" si="13"/>
        <v>47.607337892632415</v>
      </c>
      <c r="S59" s="20">
        <f t="shared" ca="1" si="14"/>
        <v>19.695693952250515</v>
      </c>
      <c r="T59" s="6">
        <f t="shared" ca="1" si="69"/>
        <v>23338.88502423606</v>
      </c>
      <c r="U59" s="6">
        <f t="shared" ca="1" si="69"/>
        <v>2468.9641095890447</v>
      </c>
      <c r="V59" s="6">
        <f t="shared" ca="1" si="69"/>
        <v>3868.0465469234964</v>
      </c>
      <c r="W59" s="6">
        <f t="shared" ca="1" si="16"/>
        <v>3510.8883221917822</v>
      </c>
      <c r="X59" s="6">
        <f t="shared" ca="1" si="17"/>
        <v>1977.080256606954</v>
      </c>
      <c r="Y59" s="6">
        <f t="shared" ca="1" si="41"/>
        <v>16451.834008102873</v>
      </c>
      <c r="Z59" s="6">
        <f t="shared" ca="1" si="70"/>
        <v>6023.2556712328842</v>
      </c>
      <c r="AA59" s="6">
        <f t="shared" ca="1" si="70"/>
        <v>1761.4715020273993</v>
      </c>
      <c r="AB59" s="6">
        <f t="shared" ca="1" si="70"/>
        <v>2068.0478649863039</v>
      </c>
      <c r="AC59" s="6">
        <f t="shared" ca="1" si="19"/>
        <v>2413.442750673451</v>
      </c>
      <c r="AD59" s="6">
        <f t="shared" ca="1" si="20"/>
        <v>1404.0876147501215</v>
      </c>
      <c r="AE59" s="6">
        <f t="shared" ca="1" si="21"/>
        <v>743.98302014056048</v>
      </c>
      <c r="AF59" s="6">
        <f t="shared" ca="1" si="42"/>
        <v>5291.261652682455</v>
      </c>
      <c r="AG59" s="6">
        <f t="shared" ca="1" si="71"/>
        <v>739.98816657534212</v>
      </c>
      <c r="AH59" s="6">
        <f t="shared" ca="1" si="71"/>
        <v>2851.2683835616472</v>
      </c>
      <c r="AI59" s="6">
        <f t="shared" ca="1" si="71"/>
        <v>4511.5303561643841</v>
      </c>
      <c r="AJ59" s="6">
        <f t="shared" ca="1" si="71"/>
        <v>2042.2857994520573</v>
      </c>
      <c r="AK59" s="6">
        <f t="shared" ca="1" si="23"/>
        <v>2717.4283892725007</v>
      </c>
      <c r="AL59" s="6">
        <f t="shared" ca="1" si="24"/>
        <v>1874.2023705549657</v>
      </c>
      <c r="AM59" s="6">
        <f t="shared" ca="1" si="25"/>
        <v>817.65208364284751</v>
      </c>
      <c r="AN59" s="6">
        <f t="shared" ca="1" si="43"/>
        <v>4735.7898622831181</v>
      </c>
      <c r="AO59" s="6">
        <f t="shared" ca="1" si="44"/>
        <v>45805.696877825125</v>
      </c>
      <c r="AP59" s="6">
        <f t="shared" ca="1" si="45"/>
        <v>19326.811354756679</v>
      </c>
      <c r="AQ59" s="6">
        <f t="shared" ca="1" si="46"/>
        <v>26478.885523068449</v>
      </c>
      <c r="AR59" s="6">
        <f t="shared" ca="1" si="72"/>
        <v>2990.1371227720224</v>
      </c>
      <c r="AS59" s="6">
        <f t="shared" ca="1" si="72"/>
        <v>2710.0305252969201</v>
      </c>
      <c r="AT59" s="6">
        <f t="shared" ca="1" si="72"/>
        <v>2276.033696618098</v>
      </c>
      <c r="AU59" s="6">
        <f t="shared" ca="1" si="72"/>
        <v>2453.0855037664369</v>
      </c>
      <c r="AV59" s="6">
        <f t="shared" ca="1" si="47"/>
        <v>10429.286848453477</v>
      </c>
      <c r="AW59" s="6">
        <f t="shared" ca="1" si="48"/>
        <v>16049.598674614968</v>
      </c>
      <c r="AX59" s="27">
        <f t="shared" ca="1" si="73"/>
        <v>4.0725077917808266</v>
      </c>
      <c r="AY59" s="27">
        <f t="shared" ca="1" si="73"/>
        <v>4.6080036986301405</v>
      </c>
      <c r="AZ59">
        <f t="shared" ca="1" si="49"/>
        <v>523</v>
      </c>
      <c r="BA59" s="9">
        <f t="shared" ca="1" si="28"/>
        <v>16</v>
      </c>
      <c r="BB59" s="4">
        <f t="shared" ca="1" si="50"/>
        <v>219</v>
      </c>
      <c r="BC59" s="9">
        <f t="shared" ca="1" si="29"/>
        <v>11</v>
      </c>
      <c r="BD59" s="9">
        <f t="shared" ca="1" si="30"/>
        <v>7</v>
      </c>
      <c r="BE59" s="4">
        <f t="shared" ca="1" si="51"/>
        <v>304</v>
      </c>
      <c r="BF59" s="9">
        <f t="shared" ca="1" si="31"/>
        <v>15</v>
      </c>
      <c r="BG59" s="9">
        <f t="shared" ca="1" si="32"/>
        <v>16</v>
      </c>
      <c r="BH59" s="24">
        <f t="shared" ca="1" si="52"/>
        <v>768.98754457990958</v>
      </c>
      <c r="BI59" s="24">
        <f t="shared" ca="1" si="53"/>
        <v>465.15432550160557</v>
      </c>
      <c r="BJ59" s="9">
        <f t="shared" ca="1" si="33"/>
        <v>12</v>
      </c>
      <c r="BK59" s="30">
        <f t="shared" ca="1" si="34"/>
        <v>32.655853999999948</v>
      </c>
      <c r="BL59" s="15">
        <f t="shared" ca="1" si="35"/>
        <v>4.2591247419178098</v>
      </c>
      <c r="BM59" s="15">
        <f t="shared" ca="1" si="54"/>
        <v>9181.2880057144866</v>
      </c>
      <c r="BN59" s="36">
        <f t="shared" ca="1" si="61"/>
        <v>153</v>
      </c>
      <c r="BO59" s="9">
        <f t="shared" ca="1" si="37"/>
        <v>0</v>
      </c>
      <c r="BP59" s="20">
        <f t="shared" ca="1" si="56"/>
        <v>2.8840055454733409</v>
      </c>
      <c r="BQ59" s="20">
        <f t="shared" ca="1" si="57"/>
        <v>173.06461126188529</v>
      </c>
    </row>
    <row r="60" spans="1:69" x14ac:dyDescent="0.25">
      <c r="A60" s="3">
        <f t="shared" si="58"/>
        <v>41129</v>
      </c>
      <c r="B60" s="17">
        <f t="shared" si="38"/>
        <v>2012</v>
      </c>
      <c r="C60" s="4">
        <f t="shared" si="59"/>
        <v>8</v>
      </c>
      <c r="D60" s="4">
        <f t="shared" si="60"/>
        <v>4</v>
      </c>
      <c r="E60" s="5">
        <f t="shared" si="5"/>
        <v>1</v>
      </c>
      <c r="F60" s="5">
        <f t="shared" si="6"/>
        <v>0.87692307692307692</v>
      </c>
      <c r="G60" s="10">
        <f t="shared" si="7"/>
        <v>2.0219178082192117</v>
      </c>
      <c r="H60" s="13">
        <f t="shared" ca="1" si="8"/>
        <v>226</v>
      </c>
      <c r="I60" s="9">
        <f t="shared" ca="1" si="9"/>
        <v>392</v>
      </c>
      <c r="J60" s="14">
        <f t="shared" ca="1" si="39"/>
        <v>1.7345132743362832</v>
      </c>
      <c r="K60" s="5">
        <f t="shared" ca="1" si="40"/>
        <v>0.87111111111111106</v>
      </c>
      <c r="L60" s="21">
        <f t="shared" ca="1" si="10"/>
        <v>101.44016021335929</v>
      </c>
      <c r="M60" s="9">
        <f t="shared" ca="1" si="68"/>
        <v>69</v>
      </c>
      <c r="N60" s="9">
        <f t="shared" ca="1" si="68"/>
        <v>87</v>
      </c>
      <c r="O60" s="9">
        <f t="shared" ca="1" si="68"/>
        <v>34</v>
      </c>
      <c r="P60" s="9">
        <f t="shared" ca="1" si="68"/>
        <v>108</v>
      </c>
      <c r="Q60" s="20">
        <f t="shared" ca="1" si="12"/>
        <v>39.20345378573942</v>
      </c>
      <c r="R60" s="20">
        <f t="shared" ca="1" si="13"/>
        <v>51.540560756035518</v>
      </c>
      <c r="S60" s="20">
        <f t="shared" ca="1" si="14"/>
        <v>18.69168745643838</v>
      </c>
      <c r="T60" s="6">
        <f t="shared" ca="1" si="69"/>
        <v>22925.476208219199</v>
      </c>
      <c r="U60" s="6">
        <f t="shared" ca="1" si="69"/>
        <v>2518.0301260274005</v>
      </c>
      <c r="V60" s="6">
        <f t="shared" ca="1" si="69"/>
        <v>3578.1073890866155</v>
      </c>
      <c r="W60" s="6">
        <f t="shared" ca="1" si="16"/>
        <v>3764.709507945206</v>
      </c>
      <c r="X60" s="6">
        <f t="shared" ca="1" si="17"/>
        <v>1863.5152590094831</v>
      </c>
      <c r="Y60" s="6">
        <f t="shared" ca="1" si="41"/>
        <v>16237.174178205296</v>
      </c>
      <c r="Z60" s="6">
        <f t="shared" ca="1" si="70"/>
        <v>6115.7387905753494</v>
      </c>
      <c r="AA60" s="6">
        <f t="shared" ca="1" si="70"/>
        <v>1752.3790657052075</v>
      </c>
      <c r="AB60" s="6">
        <f t="shared" ca="1" si="70"/>
        <v>2018.7022452953449</v>
      </c>
      <c r="AC60" s="6">
        <f t="shared" ca="1" si="19"/>
        <v>2373.8913801475896</v>
      </c>
      <c r="AD60" s="6">
        <f t="shared" ca="1" si="20"/>
        <v>1415.2449951090357</v>
      </c>
      <c r="AE60" s="6">
        <f t="shared" ca="1" si="21"/>
        <v>723.03240160339715</v>
      </c>
      <c r="AF60" s="6">
        <f t="shared" ca="1" si="42"/>
        <v>5374.6513247158791</v>
      </c>
      <c r="AG60" s="6">
        <f t="shared" ca="1" si="71"/>
        <v>676.81534763835589</v>
      </c>
      <c r="AH60" s="6">
        <f t="shared" ca="1" si="71"/>
        <v>2589.13122612603</v>
      </c>
      <c r="AI60" s="6">
        <f t="shared" ca="1" si="71"/>
        <v>4495.967168000001</v>
      </c>
      <c r="AJ60" s="6">
        <f t="shared" ca="1" si="71"/>
        <v>2119.1962820383587</v>
      </c>
      <c r="AK60" s="6">
        <f t="shared" ca="1" si="23"/>
        <v>2565.9995368067048</v>
      </c>
      <c r="AL60" s="6">
        <f t="shared" ca="1" si="24"/>
        <v>1899.497439120554</v>
      </c>
      <c r="AM60" s="6">
        <f t="shared" ca="1" si="25"/>
        <v>830.36147478118426</v>
      </c>
      <c r="AN60" s="6">
        <f t="shared" ca="1" si="43"/>
        <v>4585.2515730943032</v>
      </c>
      <c r="AO60" s="6">
        <f t="shared" ca="1" si="44"/>
        <v>45211.436459625249</v>
      </c>
      <c r="AP60" s="6">
        <f t="shared" ca="1" si="45"/>
        <v>19014.359383609772</v>
      </c>
      <c r="AQ60" s="6">
        <f t="shared" ca="1" si="46"/>
        <v>26197.077076015477</v>
      </c>
      <c r="AR60" s="6">
        <f t="shared" ca="1" si="72"/>
        <v>3001.1529783347723</v>
      </c>
      <c r="AS60" s="6">
        <f t="shared" ca="1" si="72"/>
        <v>2666.2029851862467</v>
      </c>
      <c r="AT60" s="6">
        <f t="shared" ca="1" si="72"/>
        <v>2242.7206225791356</v>
      </c>
      <c r="AU60" s="6">
        <f t="shared" ca="1" si="72"/>
        <v>2378.7702647341966</v>
      </c>
      <c r="AV60" s="6">
        <f t="shared" ca="1" si="47"/>
        <v>10288.84685083435</v>
      </c>
      <c r="AW60" s="6">
        <f t="shared" ca="1" si="48"/>
        <v>15908.230225181127</v>
      </c>
      <c r="AX60" s="27">
        <f t="shared" ca="1" si="73"/>
        <v>4.421974717808224</v>
      </c>
      <c r="AY60" s="27">
        <f t="shared" ca="1" si="73"/>
        <v>4.5896338630137024</v>
      </c>
      <c r="AZ60">
        <f t="shared" ca="1" si="49"/>
        <v>524</v>
      </c>
      <c r="BA60" s="9">
        <f t="shared" ca="1" si="28"/>
        <v>16</v>
      </c>
      <c r="BB60" s="4">
        <f t="shared" ca="1" si="50"/>
        <v>226</v>
      </c>
      <c r="BC60" s="9">
        <f t="shared" ca="1" si="29"/>
        <v>10</v>
      </c>
      <c r="BD60" s="9">
        <f t="shared" ca="1" si="30"/>
        <v>8</v>
      </c>
      <c r="BE60" s="4">
        <f t="shared" ca="1" si="51"/>
        <v>298</v>
      </c>
      <c r="BF60" s="9">
        <f t="shared" ca="1" si="31"/>
        <v>15</v>
      </c>
      <c r="BG60" s="9">
        <f t="shared" ca="1" si="32"/>
        <v>15</v>
      </c>
      <c r="BH60" s="24">
        <f t="shared" ca="1" si="52"/>
        <v>733.24769384399781</v>
      </c>
      <c r="BI60" s="24">
        <f t="shared" ca="1" si="53"/>
        <v>454.24517887852573</v>
      </c>
      <c r="BJ60" s="9">
        <f t="shared" ca="1" si="33"/>
        <v>12</v>
      </c>
      <c r="BK60" s="30">
        <f t="shared" ca="1" si="34"/>
        <v>32.915724109588993</v>
      </c>
      <c r="BL60" s="15">
        <f t="shared" ca="1" si="35"/>
        <v>4.3030313468493171</v>
      </c>
      <c r="BM60" s="15">
        <f t="shared" ca="1" si="54"/>
        <v>9480.3743248426144</v>
      </c>
      <c r="BN60" s="36">
        <f t="shared" ca="1" si="61"/>
        <v>153</v>
      </c>
      <c r="BO60" s="9">
        <f t="shared" ca="1" si="37"/>
        <v>0</v>
      </c>
      <c r="BP60" s="20">
        <f t="shared" ca="1" si="56"/>
        <v>2.7632956440726173</v>
      </c>
      <c r="BQ60" s="20">
        <f t="shared" ca="1" si="57"/>
        <v>171.22272598702926</v>
      </c>
    </row>
    <row r="61" spans="1:69" x14ac:dyDescent="0.25">
      <c r="A61" s="3">
        <f t="shared" si="58"/>
        <v>41128</v>
      </c>
      <c r="B61" s="17">
        <f t="shared" si="38"/>
        <v>2012</v>
      </c>
      <c r="C61" s="4">
        <f t="shared" si="59"/>
        <v>8</v>
      </c>
      <c r="D61" s="4">
        <f t="shared" si="60"/>
        <v>3</v>
      </c>
      <c r="E61" s="5">
        <f t="shared" si="5"/>
        <v>1</v>
      </c>
      <c r="F61" s="5">
        <f t="shared" si="6"/>
        <v>0.79487179487179482</v>
      </c>
      <c r="G61" s="10">
        <f t="shared" si="7"/>
        <v>2.0191780821918144</v>
      </c>
      <c r="H61" s="13">
        <f t="shared" ca="1" si="8"/>
        <v>199</v>
      </c>
      <c r="I61" s="9">
        <f t="shared" ca="1" si="9"/>
        <v>330</v>
      </c>
      <c r="J61" s="14">
        <f t="shared" ca="1" si="39"/>
        <v>1.6582914572864322</v>
      </c>
      <c r="K61" s="5">
        <f t="shared" ca="1" si="40"/>
        <v>0.73333333333333328</v>
      </c>
      <c r="L61" s="21">
        <f t="shared" ca="1" si="10"/>
        <v>102.89097686535956</v>
      </c>
      <c r="M61" s="9">
        <f t="shared" ca="1" si="68"/>
        <v>61</v>
      </c>
      <c r="N61" s="9">
        <f t="shared" ca="1" si="68"/>
        <v>74</v>
      </c>
      <c r="O61" s="9">
        <f t="shared" ca="1" si="68"/>
        <v>28</v>
      </c>
      <c r="P61" s="9">
        <f t="shared" ca="1" si="68"/>
        <v>89</v>
      </c>
      <c r="Q61" s="20">
        <f t="shared" ca="1" si="12"/>
        <v>35.136940030441444</v>
      </c>
      <c r="R61" s="20">
        <f t="shared" ca="1" si="13"/>
        <v>50.149763774559744</v>
      </c>
      <c r="S61" s="20">
        <f t="shared" ca="1" si="14"/>
        <v>17.952236523195339</v>
      </c>
      <c r="T61" s="6">
        <f t="shared" ca="1" si="69"/>
        <v>20475.304396206553</v>
      </c>
      <c r="U61" s="6">
        <f t="shared" ca="1" si="69"/>
        <v>2263.9384931506879</v>
      </c>
      <c r="V61" s="6">
        <f t="shared" ca="1" si="69"/>
        <v>3377.4487398777651</v>
      </c>
      <c r="W61" s="6">
        <f t="shared" ca="1" si="16"/>
        <v>3551.160871232878</v>
      </c>
      <c r="X61" s="6">
        <f t="shared" ca="1" si="17"/>
        <v>1726.3510449230764</v>
      </c>
      <c r="Y61" s="6">
        <f t="shared" ca="1" si="41"/>
        <v>14084.282233323522</v>
      </c>
      <c r="Z61" s="6">
        <f t="shared" ca="1" si="70"/>
        <v>4743.4869041095953</v>
      </c>
      <c r="AA61" s="6">
        <f t="shared" ca="1" si="70"/>
        <v>1404.1933856876728</v>
      </c>
      <c r="AB61" s="6">
        <f t="shared" ca="1" si="70"/>
        <v>1597.7490505643852</v>
      </c>
      <c r="AC61" s="6">
        <f t="shared" ca="1" si="19"/>
        <v>2128.4788564294599</v>
      </c>
      <c r="AD61" s="6">
        <f t="shared" ca="1" si="20"/>
        <v>1434.800547633323</v>
      </c>
      <c r="AE61" s="6">
        <f t="shared" ca="1" si="21"/>
        <v>671.45844694603556</v>
      </c>
      <c r="AF61" s="6">
        <f t="shared" ca="1" si="42"/>
        <v>3510.691489352836</v>
      </c>
      <c r="AG61" s="6">
        <f t="shared" ca="1" si="71"/>
        <v>555.23380241095867</v>
      </c>
      <c r="AH61" s="6">
        <f t="shared" ca="1" si="71"/>
        <v>2255.614669150687</v>
      </c>
      <c r="AI61" s="6">
        <f t="shared" ca="1" si="71"/>
        <v>3740.3291260273982</v>
      </c>
      <c r="AJ61" s="6">
        <f t="shared" ca="1" si="71"/>
        <v>1732.4783447671255</v>
      </c>
      <c r="AK61" s="6">
        <f t="shared" ca="1" si="23"/>
        <v>2377.1997898181939</v>
      </c>
      <c r="AL61" s="6">
        <f t="shared" ca="1" si="24"/>
        <v>1783.3609136773093</v>
      </c>
      <c r="AM61" s="6">
        <f t="shared" ca="1" si="25"/>
        <v>711.02744836164936</v>
      </c>
      <c r="AN61" s="6">
        <f t="shared" ca="1" si="43"/>
        <v>3412.0677904990152</v>
      </c>
      <c r="AO61" s="6">
        <f t="shared" ca="1" si="44"/>
        <v>38768.32817207506</v>
      </c>
      <c r="AP61" s="6">
        <f t="shared" ca="1" si="45"/>
        <v>17761.286658899691</v>
      </c>
      <c r="AQ61" s="6">
        <f t="shared" ca="1" si="46"/>
        <v>21007.041513175373</v>
      </c>
      <c r="AR61" s="6">
        <f t="shared" ca="1" si="72"/>
        <v>2908.53604981131</v>
      </c>
      <c r="AS61" s="6">
        <f t="shared" ca="1" si="72"/>
        <v>2424.4754814731054</v>
      </c>
      <c r="AT61" s="6">
        <f t="shared" ca="1" si="72"/>
        <v>2124.8872098558154</v>
      </c>
      <c r="AU61" s="6">
        <f t="shared" ca="1" si="72"/>
        <v>2306.3779265571166</v>
      </c>
      <c r="AV61" s="6">
        <f t="shared" ca="1" si="47"/>
        <v>9764.2766676973479</v>
      </c>
      <c r="AW61" s="6">
        <f t="shared" ca="1" si="48"/>
        <v>11242.764845478021</v>
      </c>
      <c r="AX61" s="27">
        <f t="shared" ca="1" si="73"/>
        <v>4.0379621260274021</v>
      </c>
      <c r="AY61" s="27">
        <f t="shared" ca="1" si="73"/>
        <v>4.3318621164383595</v>
      </c>
      <c r="AZ61">
        <f t="shared" ca="1" si="49"/>
        <v>451</v>
      </c>
      <c r="BA61" s="9">
        <f t="shared" ca="1" si="28"/>
        <v>14</v>
      </c>
      <c r="BB61" s="4">
        <f t="shared" ca="1" si="50"/>
        <v>199</v>
      </c>
      <c r="BC61" s="9">
        <f t="shared" ca="1" si="29"/>
        <v>9</v>
      </c>
      <c r="BD61" s="9">
        <f t="shared" ca="1" si="30"/>
        <v>6</v>
      </c>
      <c r="BE61" s="4">
        <f t="shared" ca="1" si="51"/>
        <v>252</v>
      </c>
      <c r="BF61" s="9">
        <f t="shared" ca="1" si="31"/>
        <v>13</v>
      </c>
      <c r="BG61" s="9">
        <f t="shared" ca="1" si="32"/>
        <v>12</v>
      </c>
      <c r="BH61" s="24">
        <f t="shared" ca="1" si="52"/>
        <v>652.38396904776789</v>
      </c>
      <c r="BI61" s="24">
        <f t="shared" ca="1" si="53"/>
        <v>420.11288204452563</v>
      </c>
      <c r="BJ61" s="9">
        <f t="shared" ca="1" si="33"/>
        <v>9</v>
      </c>
      <c r="BK61" s="30">
        <f t="shared" ca="1" si="34"/>
        <v>30.810536054794472</v>
      </c>
      <c r="BL61" s="15">
        <f t="shared" ca="1" si="35"/>
        <v>4.3513393139726046</v>
      </c>
      <c r="BM61" s="15">
        <f t="shared" ca="1" si="54"/>
        <v>9096.1511723925578</v>
      </c>
      <c r="BN61" s="36">
        <f t="shared" ca="1" si="61"/>
        <v>153</v>
      </c>
      <c r="BO61" s="9">
        <f t="shared" ca="1" si="37"/>
        <v>0</v>
      </c>
      <c r="BP61" s="20">
        <f t="shared" ca="1" si="56"/>
        <v>2.3094428747988691</v>
      </c>
      <c r="BQ61" s="20">
        <f t="shared" ca="1" si="57"/>
        <v>137.30092492271484</v>
      </c>
    </row>
    <row r="62" spans="1:69" x14ac:dyDescent="0.25">
      <c r="A62" s="3">
        <f t="shared" si="58"/>
        <v>41127</v>
      </c>
      <c r="B62" s="17">
        <f t="shared" si="38"/>
        <v>2012</v>
      </c>
      <c r="C62" s="4">
        <f t="shared" si="59"/>
        <v>8</v>
      </c>
      <c r="D62" s="4">
        <f t="shared" si="60"/>
        <v>2</v>
      </c>
      <c r="E62" s="5">
        <f t="shared" si="5"/>
        <v>1</v>
      </c>
      <c r="F62" s="5">
        <f t="shared" si="6"/>
        <v>0.79487179487179482</v>
      </c>
      <c r="G62" s="10">
        <f t="shared" si="7"/>
        <v>2.016438356164417</v>
      </c>
      <c r="H62" s="13">
        <f t="shared" ca="1" si="8"/>
        <v>209</v>
      </c>
      <c r="I62" s="9">
        <f t="shared" ca="1" si="9"/>
        <v>366</v>
      </c>
      <c r="J62" s="14">
        <f t="shared" ca="1" si="39"/>
        <v>1.7511961722488039</v>
      </c>
      <c r="K62" s="5">
        <f t="shared" ca="1" si="40"/>
        <v>0.81333333333333335</v>
      </c>
      <c r="L62" s="21">
        <f t="shared" ca="1" si="10"/>
        <v>101.54192643981837</v>
      </c>
      <c r="M62" s="9">
        <f t="shared" ca="1" si="68"/>
        <v>67</v>
      </c>
      <c r="N62" s="9">
        <f t="shared" ca="1" si="68"/>
        <v>77</v>
      </c>
      <c r="O62" s="9">
        <f t="shared" ca="1" si="68"/>
        <v>34</v>
      </c>
      <c r="P62" s="9">
        <f t="shared" ca="1" si="68"/>
        <v>100</v>
      </c>
      <c r="Q62" s="20">
        <f t="shared" ca="1" si="12"/>
        <v>37.222888547945253</v>
      </c>
      <c r="R62" s="20">
        <f t="shared" ca="1" si="13"/>
        <v>48.401258817727687</v>
      </c>
      <c r="S62" s="20">
        <f t="shared" ca="1" si="14"/>
        <v>18.081780588098653</v>
      </c>
      <c r="T62" s="6">
        <f t="shared" ca="1" si="69"/>
        <v>21222.262625922038</v>
      </c>
      <c r="U62" s="6">
        <f t="shared" ca="1" si="69"/>
        <v>2268.2068675799119</v>
      </c>
      <c r="V62" s="6">
        <f t="shared" ca="1" si="69"/>
        <v>3189.9201734541607</v>
      </c>
      <c r="W62" s="6">
        <f t="shared" ca="1" si="16"/>
        <v>3849.1241030136998</v>
      </c>
      <c r="X62" s="6">
        <f t="shared" ca="1" si="17"/>
        <v>1641.9281779726023</v>
      </c>
      <c r="Y62" s="6">
        <f t="shared" ca="1" si="41"/>
        <v>14809.497039061489</v>
      </c>
      <c r="Z62" s="6">
        <f t="shared" ca="1" si="70"/>
        <v>5360.0959509041168</v>
      </c>
      <c r="AA62" s="6">
        <f t="shared" ca="1" si="70"/>
        <v>1645.6427998027414</v>
      </c>
      <c r="AB62" s="6">
        <f t="shared" ca="1" si="70"/>
        <v>1808.1780588098654</v>
      </c>
      <c r="AC62" s="6">
        <f t="shared" ca="1" si="19"/>
        <v>2081.8159281960357</v>
      </c>
      <c r="AD62" s="6">
        <f t="shared" ca="1" si="20"/>
        <v>1416.5613127555446</v>
      </c>
      <c r="AE62" s="6">
        <f t="shared" ca="1" si="21"/>
        <v>666.97549749571488</v>
      </c>
      <c r="AF62" s="6">
        <f t="shared" ca="1" si="42"/>
        <v>4648.564071069427</v>
      </c>
      <c r="AG62" s="6">
        <f t="shared" ca="1" si="71"/>
        <v>644.87018840547933</v>
      </c>
      <c r="AH62" s="6">
        <f t="shared" ca="1" si="71"/>
        <v>2426.9648755726053</v>
      </c>
      <c r="AI62" s="6">
        <f t="shared" ca="1" si="71"/>
        <v>4000.39508120548</v>
      </c>
      <c r="AJ62" s="6">
        <f t="shared" ca="1" si="71"/>
        <v>1926.9766435068518</v>
      </c>
      <c r="AK62" s="6">
        <f t="shared" ca="1" si="23"/>
        <v>2499.3444123694599</v>
      </c>
      <c r="AL62" s="6">
        <f t="shared" ca="1" si="24"/>
        <v>1918.8371697237847</v>
      </c>
      <c r="AM62" s="6">
        <f t="shared" ca="1" si="25"/>
        <v>754.13682102574001</v>
      </c>
      <c r="AN62" s="6">
        <f t="shared" ca="1" si="43"/>
        <v>3826.8883855714325</v>
      </c>
      <c r="AO62" s="6">
        <f t="shared" ca="1" si="44"/>
        <v>41303.593091709103</v>
      </c>
      <c r="AP62" s="6">
        <f t="shared" ca="1" si="45"/>
        <v>18018.643596006743</v>
      </c>
      <c r="AQ62" s="6">
        <f t="shared" ca="1" si="46"/>
        <v>23284.949495702349</v>
      </c>
      <c r="AR62" s="6">
        <f t="shared" ca="1" si="72"/>
        <v>2899.5722682344731</v>
      </c>
      <c r="AS62" s="6">
        <f t="shared" ca="1" si="72"/>
        <v>2480.1248784943809</v>
      </c>
      <c r="AT62" s="6">
        <f t="shared" ca="1" si="72"/>
        <v>2167.9484313824451</v>
      </c>
      <c r="AU62" s="6">
        <f t="shared" ca="1" si="72"/>
        <v>2278.5077001100226</v>
      </c>
      <c r="AV62" s="6">
        <f t="shared" ca="1" si="47"/>
        <v>9826.1532782213217</v>
      </c>
      <c r="AW62" s="6">
        <f t="shared" ca="1" si="48"/>
        <v>13458.796217481038</v>
      </c>
      <c r="AX62" s="27">
        <f t="shared" ca="1" si="73"/>
        <v>4.2145643835616493</v>
      </c>
      <c r="AY62" s="27">
        <f t="shared" ca="1" si="73"/>
        <v>4.4625659178082229</v>
      </c>
      <c r="AZ62">
        <f t="shared" ca="1" si="49"/>
        <v>487</v>
      </c>
      <c r="BA62" s="9">
        <f t="shared" ca="1" si="28"/>
        <v>15</v>
      </c>
      <c r="BB62" s="4">
        <f t="shared" ca="1" si="50"/>
        <v>209</v>
      </c>
      <c r="BC62" s="9">
        <f t="shared" ca="1" si="29"/>
        <v>9</v>
      </c>
      <c r="BD62" s="9">
        <f t="shared" ca="1" si="30"/>
        <v>6</v>
      </c>
      <c r="BE62" s="4">
        <f t="shared" ca="1" si="51"/>
        <v>278</v>
      </c>
      <c r="BF62" s="9">
        <f t="shared" ca="1" si="31"/>
        <v>14</v>
      </c>
      <c r="BG62" s="9">
        <f t="shared" ca="1" si="32"/>
        <v>16</v>
      </c>
      <c r="BH62" s="24">
        <f t="shared" ca="1" si="52"/>
        <v>623.03630055792803</v>
      </c>
      <c r="BI62" s="24">
        <f t="shared" ca="1" si="53"/>
        <v>449.4984969547441</v>
      </c>
      <c r="BJ62" s="9">
        <f t="shared" ca="1" si="33"/>
        <v>11</v>
      </c>
      <c r="BK62" s="30">
        <f t="shared" ca="1" si="34"/>
        <v>30.81451090410954</v>
      </c>
      <c r="BL62" s="15">
        <f t="shared" ca="1" si="35"/>
        <v>4.3511996405479474</v>
      </c>
      <c r="BM62" s="15">
        <f t="shared" ca="1" si="54"/>
        <v>9504.1804000806078</v>
      </c>
      <c r="BN62" s="36">
        <f t="shared" ca="1" si="61"/>
        <v>153</v>
      </c>
      <c r="BO62" s="9">
        <f t="shared" ca="1" si="37"/>
        <v>0</v>
      </c>
      <c r="BP62" s="20">
        <f t="shared" ca="1" si="56"/>
        <v>2.4499692257003942</v>
      </c>
      <c r="BQ62" s="20">
        <f t="shared" ca="1" si="57"/>
        <v>152.18921239021142</v>
      </c>
    </row>
    <row r="63" spans="1:69" x14ac:dyDescent="0.25">
      <c r="A63" s="3">
        <f t="shared" si="58"/>
        <v>41126</v>
      </c>
      <c r="B63" s="17">
        <f t="shared" si="38"/>
        <v>2012</v>
      </c>
      <c r="C63" s="4">
        <f t="shared" si="59"/>
        <v>8</v>
      </c>
      <c r="D63" s="4">
        <f t="shared" si="60"/>
        <v>1</v>
      </c>
      <c r="E63" s="5">
        <f t="shared" si="5"/>
        <v>1</v>
      </c>
      <c r="F63" s="5">
        <f t="shared" si="6"/>
        <v>0.81538461538461537</v>
      </c>
      <c r="G63" s="10">
        <f t="shared" si="7"/>
        <v>2.0136986301370197</v>
      </c>
      <c r="H63" s="13">
        <f t="shared" ca="1" si="8"/>
        <v>199</v>
      </c>
      <c r="I63" s="9">
        <f t="shared" ca="1" si="9"/>
        <v>345</v>
      </c>
      <c r="J63" s="14">
        <f t="shared" ca="1" si="39"/>
        <v>1.7336683417085428</v>
      </c>
      <c r="K63" s="5">
        <f t="shared" ca="1" si="40"/>
        <v>0.76666666666666672</v>
      </c>
      <c r="L63" s="21">
        <f t="shared" ca="1" si="10"/>
        <v>101.35872771655971</v>
      </c>
      <c r="M63" s="9">
        <f t="shared" ca="1" si="68"/>
        <v>64</v>
      </c>
      <c r="N63" s="9">
        <f t="shared" ca="1" si="68"/>
        <v>72</v>
      </c>
      <c r="O63" s="9">
        <f t="shared" ca="1" si="68"/>
        <v>30</v>
      </c>
      <c r="P63" s="9">
        <f t="shared" ca="1" si="68"/>
        <v>95</v>
      </c>
      <c r="Q63" s="20">
        <f t="shared" ca="1" si="12"/>
        <v>39.488227397260317</v>
      </c>
      <c r="R63" s="20">
        <f t="shared" ca="1" si="13"/>
        <v>51.393442783561703</v>
      </c>
      <c r="S63" s="20">
        <f t="shared" ca="1" si="14"/>
        <v>17.633353294304271</v>
      </c>
      <c r="T63" s="6">
        <f t="shared" ca="1" si="69"/>
        <v>20170.386815595382</v>
      </c>
      <c r="U63" s="6">
        <f t="shared" ca="1" si="69"/>
        <v>2375.4541917808256</v>
      </c>
      <c r="V63" s="6">
        <f t="shared" ca="1" si="69"/>
        <v>3389.2206187903043</v>
      </c>
      <c r="W63" s="6">
        <f t="shared" ca="1" si="16"/>
        <v>3558.3109643835628</v>
      </c>
      <c r="X63" s="6">
        <f t="shared" ca="1" si="17"/>
        <v>1776.1795169652257</v>
      </c>
      <c r="Y63" s="6">
        <f t="shared" ca="1" si="41"/>
        <v>13822.129907237115</v>
      </c>
      <c r="Z63" s="6">
        <f t="shared" ca="1" si="70"/>
        <v>5370.3989260274029</v>
      </c>
      <c r="AA63" s="6">
        <f t="shared" ca="1" si="70"/>
        <v>1541.8032835068511</v>
      </c>
      <c r="AB63" s="6">
        <f t="shared" ca="1" si="70"/>
        <v>1675.1685629589058</v>
      </c>
      <c r="AC63" s="6">
        <f t="shared" ca="1" si="19"/>
        <v>2155.2249255029606</v>
      </c>
      <c r="AD63" s="6">
        <f t="shared" ca="1" si="20"/>
        <v>1394.123982257946</v>
      </c>
      <c r="AE63" s="6">
        <f t="shared" ca="1" si="21"/>
        <v>639.38046229555869</v>
      </c>
      <c r="AF63" s="6">
        <f t="shared" ca="1" si="42"/>
        <v>4398.6414024366959</v>
      </c>
      <c r="AG63" s="6">
        <f t="shared" ca="1" si="71"/>
        <v>593.8910531506848</v>
      </c>
      <c r="AH63" s="6">
        <f t="shared" ca="1" si="71"/>
        <v>2339.046009863016</v>
      </c>
      <c r="AI63" s="6">
        <f t="shared" ca="1" si="71"/>
        <v>3681.720289726029</v>
      </c>
      <c r="AJ63" s="6">
        <f t="shared" ca="1" si="71"/>
        <v>1860.9628931506868</v>
      </c>
      <c r="AK63" s="6">
        <f t="shared" ca="1" si="23"/>
        <v>2593.9038788519242</v>
      </c>
      <c r="AL63" s="6">
        <f t="shared" ca="1" si="24"/>
        <v>1844.9716190134523</v>
      </c>
      <c r="AM63" s="6">
        <f t="shared" ca="1" si="25"/>
        <v>754.45945294504747</v>
      </c>
      <c r="AN63" s="6">
        <f t="shared" ca="1" si="43"/>
        <v>3282.2852950799929</v>
      </c>
      <c r="AO63" s="6">
        <f t="shared" ca="1" si="44"/>
        <v>39608.832025759781</v>
      </c>
      <c r="AP63" s="6">
        <f t="shared" ca="1" si="45"/>
        <v>18105.775421005983</v>
      </c>
      <c r="AQ63" s="6">
        <f t="shared" ca="1" si="46"/>
        <v>21503.056604753805</v>
      </c>
      <c r="AR63" s="6">
        <f t="shared" ca="1" si="72"/>
        <v>2954.6086205029346</v>
      </c>
      <c r="AS63" s="6">
        <f t="shared" ca="1" si="72"/>
        <v>2477.6290611300528</v>
      </c>
      <c r="AT63" s="6">
        <f t="shared" ca="1" si="72"/>
        <v>2190.2987170578363</v>
      </c>
      <c r="AU63" s="6">
        <f t="shared" ca="1" si="72"/>
        <v>2323.1687664820693</v>
      </c>
      <c r="AV63" s="6">
        <f t="shared" ca="1" si="47"/>
        <v>9945.7051651728925</v>
      </c>
      <c r="AW63" s="6">
        <f t="shared" ca="1" si="48"/>
        <v>11557.351439580905</v>
      </c>
      <c r="AX63" s="27">
        <f t="shared" ca="1" si="73"/>
        <v>4.0160725479452095</v>
      </c>
      <c r="AY63" s="27">
        <f t="shared" ca="1" si="73"/>
        <v>4.4938902397260305</v>
      </c>
      <c r="AZ63">
        <f t="shared" ca="1" si="49"/>
        <v>460</v>
      </c>
      <c r="BA63" s="9">
        <f t="shared" ca="1" si="28"/>
        <v>14</v>
      </c>
      <c r="BB63" s="4">
        <f t="shared" ca="1" si="50"/>
        <v>199</v>
      </c>
      <c r="BC63" s="9">
        <f t="shared" ca="1" si="29"/>
        <v>9</v>
      </c>
      <c r="BD63" s="9">
        <f t="shared" ca="1" si="30"/>
        <v>7</v>
      </c>
      <c r="BE63" s="4">
        <f t="shared" ca="1" si="51"/>
        <v>261</v>
      </c>
      <c r="BF63" s="9">
        <f t="shared" ca="1" si="31"/>
        <v>14</v>
      </c>
      <c r="BG63" s="9">
        <f t="shared" ca="1" si="32"/>
        <v>15</v>
      </c>
      <c r="BH63" s="24">
        <f t="shared" ca="1" si="52"/>
        <v>701.40390754887176</v>
      </c>
      <c r="BI63" s="24">
        <f t="shared" ca="1" si="53"/>
        <v>465.4143744507183</v>
      </c>
      <c r="BJ63" s="9">
        <f t="shared" ca="1" si="33"/>
        <v>10</v>
      </c>
      <c r="BK63" s="30">
        <f t="shared" ca="1" si="34"/>
        <v>32.001352945205426</v>
      </c>
      <c r="BL63" s="15">
        <f t="shared" ca="1" si="35"/>
        <v>4.329040432876714</v>
      </c>
      <c r="BM63" s="15">
        <f t="shared" ca="1" si="54"/>
        <v>9161.0934620573098</v>
      </c>
      <c r="BN63" s="36">
        <f t="shared" ca="1" si="61"/>
        <v>153</v>
      </c>
      <c r="BO63" s="9">
        <f t="shared" ca="1" si="37"/>
        <v>0</v>
      </c>
      <c r="BP63" s="20">
        <f t="shared" ca="1" si="56"/>
        <v>2.3472150670455942</v>
      </c>
      <c r="BQ63" s="20">
        <f t="shared" ca="1" si="57"/>
        <v>140.54285362584187</v>
      </c>
    </row>
    <row r="64" spans="1:69" x14ac:dyDescent="0.25">
      <c r="A64" s="3">
        <f t="shared" si="58"/>
        <v>41125</v>
      </c>
      <c r="B64" s="17">
        <f t="shared" si="38"/>
        <v>2012</v>
      </c>
      <c r="C64" s="4">
        <f t="shared" si="59"/>
        <v>8</v>
      </c>
      <c r="D64" s="4">
        <f t="shared" si="60"/>
        <v>7</v>
      </c>
      <c r="E64" s="5">
        <f t="shared" si="5"/>
        <v>1</v>
      </c>
      <c r="F64" s="5">
        <f t="shared" si="6"/>
        <v>0.97435897435897434</v>
      </c>
      <c r="G64" s="10">
        <f t="shared" si="7"/>
        <v>2.0109589041096223</v>
      </c>
      <c r="H64" s="13">
        <f t="shared" ca="1" si="8"/>
        <v>248</v>
      </c>
      <c r="I64" s="9">
        <f t="shared" ca="1" si="9"/>
        <v>435</v>
      </c>
      <c r="J64" s="14">
        <f t="shared" ca="1" si="39"/>
        <v>1.7540322580645162</v>
      </c>
      <c r="K64" s="5">
        <f t="shared" ca="1" si="40"/>
        <v>0.96666666666666667</v>
      </c>
      <c r="L64" s="21">
        <f t="shared" ca="1" si="10"/>
        <v>104.5805157211327</v>
      </c>
      <c r="M64" s="9">
        <f t="shared" ca="1" si="68"/>
        <v>81</v>
      </c>
      <c r="N64" s="9">
        <f t="shared" ca="1" si="68"/>
        <v>91</v>
      </c>
      <c r="O64" s="9">
        <f t="shared" ca="1" si="68"/>
        <v>38</v>
      </c>
      <c r="P64" s="9">
        <f t="shared" ca="1" si="68"/>
        <v>111</v>
      </c>
      <c r="Q64" s="20">
        <f t="shared" ca="1" si="12"/>
        <v>38.140290582988264</v>
      </c>
      <c r="R64" s="20">
        <f t="shared" ca="1" si="13"/>
        <v>51.869903533669849</v>
      </c>
      <c r="S64" s="20">
        <f t="shared" ca="1" si="14"/>
        <v>18.812837946242155</v>
      </c>
      <c r="T64" s="6">
        <f t="shared" ca="1" si="69"/>
        <v>25935.96789884091</v>
      </c>
      <c r="U64" s="6">
        <f t="shared" ca="1" si="69"/>
        <v>2818.723397260278</v>
      </c>
      <c r="V64" s="6">
        <f t="shared" ca="1" si="69"/>
        <v>4062.4714755237073</v>
      </c>
      <c r="W64" s="6">
        <f t="shared" ca="1" si="16"/>
        <v>3742.1877501369868</v>
      </c>
      <c r="X64" s="6">
        <f t="shared" ca="1" si="17"/>
        <v>2039.6956688724968</v>
      </c>
      <c r="Y64" s="6">
        <f t="shared" ca="1" si="41"/>
        <v>18910.336401567998</v>
      </c>
      <c r="Z64" s="6">
        <f t="shared" ca="1" si="70"/>
        <v>6560.1299802739813</v>
      </c>
      <c r="AA64" s="6">
        <f t="shared" ca="1" si="70"/>
        <v>1971.0563342794542</v>
      </c>
      <c r="AB64" s="6">
        <f t="shared" ca="1" si="70"/>
        <v>2088.225012032879</v>
      </c>
      <c r="AC64" s="6">
        <f t="shared" ca="1" si="19"/>
        <v>2697.9082304580634</v>
      </c>
      <c r="AD64" s="6">
        <f t="shared" ca="1" si="20"/>
        <v>1464.0669582723147</v>
      </c>
      <c r="AE64" s="6">
        <f t="shared" ca="1" si="21"/>
        <v>810.53011013055766</v>
      </c>
      <c r="AF64" s="6">
        <f t="shared" ca="1" si="42"/>
        <v>5646.9060277253784</v>
      </c>
      <c r="AG64" s="6">
        <f t="shared" ca="1" si="71"/>
        <v>800.24612202739695</v>
      </c>
      <c r="AH64" s="6">
        <f t="shared" ca="1" si="71"/>
        <v>2904.7240030684957</v>
      </c>
      <c r="AI64" s="6">
        <f t="shared" ca="1" si="71"/>
        <v>5125.2856027397283</v>
      </c>
      <c r="AJ64" s="6">
        <f t="shared" ca="1" si="71"/>
        <v>2152.1813444383588</v>
      </c>
      <c r="AK64" s="6">
        <f t="shared" ca="1" si="23"/>
        <v>3012.7674875911484</v>
      </c>
      <c r="AL64" s="6">
        <f t="shared" ca="1" si="24"/>
        <v>1908.7925932941428</v>
      </c>
      <c r="AM64" s="6">
        <f t="shared" ca="1" si="25"/>
        <v>864.596726073475</v>
      </c>
      <c r="AN64" s="6">
        <f t="shared" ca="1" si="43"/>
        <v>5196.2802653152139</v>
      </c>
      <c r="AO64" s="6">
        <f t="shared" ca="1" si="44"/>
        <v>50356.539694961481</v>
      </c>
      <c r="AP64" s="6">
        <f t="shared" ca="1" si="45"/>
        <v>20603.017000352895</v>
      </c>
      <c r="AQ64" s="6">
        <f t="shared" ca="1" si="46"/>
        <v>29753.52269460859</v>
      </c>
      <c r="AR64" s="6">
        <f t="shared" ca="1" si="72"/>
        <v>3015.6342837133143</v>
      </c>
      <c r="AS64" s="6">
        <f t="shared" ca="1" si="72"/>
        <v>2864.8350201956973</v>
      </c>
      <c r="AT64" s="6">
        <f t="shared" ca="1" si="72"/>
        <v>2369.4550456783209</v>
      </c>
      <c r="AU64" s="6">
        <f t="shared" ca="1" si="72"/>
        <v>2509.7315373445213</v>
      </c>
      <c r="AV64" s="6">
        <f t="shared" ca="1" si="47"/>
        <v>10759.655886931854</v>
      </c>
      <c r="AW64" s="6">
        <f t="shared" ca="1" si="48"/>
        <v>18993.866807676732</v>
      </c>
      <c r="AX64" s="27">
        <f t="shared" ca="1" si="73"/>
        <v>4.2137095890411009</v>
      </c>
      <c r="AY64" s="27">
        <f t="shared" ca="1" si="73"/>
        <v>4.5568236849315094</v>
      </c>
      <c r="AZ64">
        <f t="shared" ca="1" si="49"/>
        <v>569</v>
      </c>
      <c r="BA64" s="9">
        <f t="shared" ca="1" si="28"/>
        <v>17</v>
      </c>
      <c r="BB64" s="4">
        <f t="shared" ca="1" si="50"/>
        <v>248</v>
      </c>
      <c r="BC64" s="9">
        <f t="shared" ca="1" si="29"/>
        <v>12</v>
      </c>
      <c r="BD64" s="9">
        <f t="shared" ca="1" si="30"/>
        <v>8</v>
      </c>
      <c r="BE64" s="4">
        <f t="shared" ca="1" si="51"/>
        <v>321</v>
      </c>
      <c r="BF64" s="9">
        <f t="shared" ca="1" si="31"/>
        <v>16</v>
      </c>
      <c r="BG64" s="9">
        <f t="shared" ca="1" si="32"/>
        <v>18</v>
      </c>
      <c r="BH64" s="24">
        <f t="shared" ca="1" si="52"/>
        <v>793.89958826880581</v>
      </c>
      <c r="BI64" s="24">
        <f t="shared" ca="1" si="53"/>
        <v>526.68280424072225</v>
      </c>
      <c r="BJ64" s="9">
        <f t="shared" ca="1" si="33"/>
        <v>13</v>
      </c>
      <c r="BK64" s="30">
        <f t="shared" ca="1" si="34"/>
        <v>33.412314657534189</v>
      </c>
      <c r="BL64" s="15">
        <f t="shared" ca="1" si="35"/>
        <v>4.2980751079452073</v>
      </c>
      <c r="BM64" s="15">
        <f t="shared" ca="1" si="54"/>
        <v>9527.5547286740948</v>
      </c>
      <c r="BN64" s="36">
        <f t="shared" ca="1" si="61"/>
        <v>145</v>
      </c>
      <c r="BO64" s="9">
        <f t="shared" ca="1" si="37"/>
        <v>0</v>
      </c>
      <c r="BP64" s="20">
        <f t="shared" ca="1" si="56"/>
        <v>3.1228918166234716</v>
      </c>
      <c r="BQ64" s="20">
        <f t="shared" ca="1" si="57"/>
        <v>205.19670823867992</v>
      </c>
    </row>
    <row r="65" spans="1:69" x14ac:dyDescent="0.25">
      <c r="A65" s="3">
        <f t="shared" si="58"/>
        <v>41124</v>
      </c>
      <c r="B65" s="17">
        <f t="shared" si="38"/>
        <v>2012</v>
      </c>
      <c r="C65" s="4">
        <f t="shared" si="59"/>
        <v>8</v>
      </c>
      <c r="D65" s="4">
        <f t="shared" si="60"/>
        <v>6</v>
      </c>
      <c r="E65" s="5">
        <f t="shared" si="5"/>
        <v>1</v>
      </c>
      <c r="F65" s="5">
        <f t="shared" si="6"/>
        <v>1</v>
      </c>
      <c r="G65" s="10">
        <f t="shared" si="7"/>
        <v>2.0082191780822249</v>
      </c>
      <c r="H65" s="13">
        <f t="shared" ca="1" si="8"/>
        <v>250</v>
      </c>
      <c r="I65" s="9">
        <f t="shared" ca="1" si="9"/>
        <v>438</v>
      </c>
      <c r="J65" s="14">
        <f t="shared" ca="1" si="39"/>
        <v>1.752</v>
      </c>
      <c r="K65" s="5">
        <f t="shared" ca="1" si="40"/>
        <v>0.97333333333333338</v>
      </c>
      <c r="L65" s="21">
        <f t="shared" ca="1" si="10"/>
        <v>106.2621527671234</v>
      </c>
      <c r="M65" s="9">
        <f t="shared" ca="1" si="68"/>
        <v>75</v>
      </c>
      <c r="N65" s="9">
        <f t="shared" ca="1" si="68"/>
        <v>99</v>
      </c>
      <c r="O65" s="9">
        <f t="shared" ca="1" si="68"/>
        <v>38</v>
      </c>
      <c r="P65" s="9">
        <f t="shared" ca="1" si="68"/>
        <v>124</v>
      </c>
      <c r="Q65" s="20">
        <f t="shared" ca="1" si="12"/>
        <v>38.833721379310397</v>
      </c>
      <c r="R65" s="20">
        <f t="shared" ca="1" si="13"/>
        <v>50.933525760000059</v>
      </c>
      <c r="S65" s="20">
        <f t="shared" ca="1" si="14"/>
        <v>17.813202480000019</v>
      </c>
      <c r="T65" s="6">
        <f t="shared" ca="1" si="69"/>
        <v>26565.538191780848</v>
      </c>
      <c r="U65" s="6">
        <f t="shared" ca="1" si="69"/>
        <v>2949.7616164383608</v>
      </c>
      <c r="V65" s="6">
        <f t="shared" ca="1" si="69"/>
        <v>4152.6555090410939</v>
      </c>
      <c r="W65" s="6">
        <f t="shared" ca="1" si="16"/>
        <v>3639.0506991780835</v>
      </c>
      <c r="X65" s="6">
        <f t="shared" ca="1" si="17"/>
        <v>2206.0592955616435</v>
      </c>
      <c r="Y65" s="6">
        <f t="shared" ca="1" si="41"/>
        <v>19517.534304438388</v>
      </c>
      <c r="Z65" s="6">
        <f t="shared" ca="1" si="70"/>
        <v>6757.0675200000096</v>
      </c>
      <c r="AA65" s="6">
        <f t="shared" ca="1" si="70"/>
        <v>1935.4739788800023</v>
      </c>
      <c r="AB65" s="6">
        <f t="shared" ca="1" si="70"/>
        <v>2208.8371075200025</v>
      </c>
      <c r="AC65" s="6">
        <f t="shared" ca="1" si="19"/>
        <v>2803.7452267547114</v>
      </c>
      <c r="AD65" s="6">
        <f t="shared" ca="1" si="20"/>
        <v>1385.6439318289147</v>
      </c>
      <c r="AE65" s="6">
        <f t="shared" ca="1" si="21"/>
        <v>844.81332133579474</v>
      </c>
      <c r="AF65" s="6">
        <f t="shared" ca="1" si="42"/>
        <v>5867.1761264805928</v>
      </c>
      <c r="AG65" s="6">
        <f t="shared" ca="1" si="71"/>
        <v>766.38666239999975</v>
      </c>
      <c r="AH65" s="6">
        <f t="shared" ca="1" si="71"/>
        <v>2897.7811200000028</v>
      </c>
      <c r="AI65" s="6">
        <f t="shared" ca="1" si="71"/>
        <v>4767.3133200000011</v>
      </c>
      <c r="AJ65" s="6">
        <f t="shared" ca="1" si="71"/>
        <v>2293.9960320000027</v>
      </c>
      <c r="AK65" s="6">
        <f t="shared" ca="1" si="23"/>
        <v>3039.7828966288221</v>
      </c>
      <c r="AL65" s="6">
        <f t="shared" ca="1" si="24"/>
        <v>1822.1175950497566</v>
      </c>
      <c r="AM65" s="6">
        <f t="shared" ca="1" si="25"/>
        <v>939.77983684172364</v>
      </c>
      <c r="AN65" s="6">
        <f t="shared" ca="1" si="43"/>
        <v>4923.796805879706</v>
      </c>
      <c r="AO65" s="6">
        <f t="shared" ca="1" si="44"/>
        <v>51142.155549019226</v>
      </c>
      <c r="AP65" s="6">
        <f t="shared" ca="1" si="45"/>
        <v>20833.648312220543</v>
      </c>
      <c r="AQ65" s="6">
        <f t="shared" ca="1" si="46"/>
        <v>30308.507236798687</v>
      </c>
      <c r="AR65" s="6">
        <f t="shared" ca="1" si="72"/>
        <v>3073.0259659269341</v>
      </c>
      <c r="AS65" s="6">
        <f t="shared" ca="1" si="72"/>
        <v>2905.4508000900651</v>
      </c>
      <c r="AT65" s="6">
        <f t="shared" ca="1" si="72"/>
        <v>2410.6311935630383</v>
      </c>
      <c r="AU65" s="6">
        <f t="shared" ca="1" si="72"/>
        <v>2540.343472572702</v>
      </c>
      <c r="AV65" s="6">
        <f t="shared" ca="1" si="47"/>
        <v>10929.451432152739</v>
      </c>
      <c r="AW65" s="6">
        <f t="shared" ca="1" si="48"/>
        <v>19379.055804645945</v>
      </c>
      <c r="AX65" s="27">
        <f t="shared" ca="1" si="73"/>
        <v>4.1627228054794569</v>
      </c>
      <c r="AY65" s="27">
        <f t="shared" ca="1" si="73"/>
        <v>4.5023359109589078</v>
      </c>
      <c r="AZ65">
        <f t="shared" ca="1" si="49"/>
        <v>586</v>
      </c>
      <c r="BA65" s="9">
        <f t="shared" ca="1" si="28"/>
        <v>18</v>
      </c>
      <c r="BB65" s="4">
        <f t="shared" ca="1" si="50"/>
        <v>250</v>
      </c>
      <c r="BC65" s="9">
        <f t="shared" ca="1" si="29"/>
        <v>13</v>
      </c>
      <c r="BD65" s="9">
        <f t="shared" ca="1" si="30"/>
        <v>9</v>
      </c>
      <c r="BE65" s="4">
        <f t="shared" ca="1" si="51"/>
        <v>336</v>
      </c>
      <c r="BF65" s="9">
        <f t="shared" ca="1" si="31"/>
        <v>18</v>
      </c>
      <c r="BG65" s="9">
        <f t="shared" ca="1" si="32"/>
        <v>16</v>
      </c>
      <c r="BH65" s="24">
        <f t="shared" ca="1" si="52"/>
        <v>879.80336433271214</v>
      </c>
      <c r="BI65" s="24">
        <f t="shared" ca="1" si="53"/>
        <v>509.41334618232241</v>
      </c>
      <c r="BJ65" s="9">
        <f t="shared" ca="1" si="33"/>
        <v>14</v>
      </c>
      <c r="BK65" s="30">
        <f t="shared" ca="1" si="34"/>
        <v>33.096847191780768</v>
      </c>
      <c r="BL65" s="15">
        <f t="shared" ca="1" si="35"/>
        <v>4.6017871945205489</v>
      </c>
      <c r="BM65" s="15">
        <f t="shared" ca="1" si="54"/>
        <v>9305.2329987983012</v>
      </c>
      <c r="BN65" s="36">
        <f t="shared" ca="1" si="61"/>
        <v>145</v>
      </c>
      <c r="BO65" s="9">
        <f t="shared" ca="1" si="37"/>
        <v>0</v>
      </c>
      <c r="BP65" s="20">
        <f t="shared" ca="1" si="56"/>
        <v>3.2571465153761112</v>
      </c>
      <c r="BQ65" s="20">
        <f t="shared" ca="1" si="57"/>
        <v>209.02418783999093</v>
      </c>
    </row>
    <row r="66" spans="1:69" x14ac:dyDescent="0.25">
      <c r="A66" s="3">
        <f t="shared" si="58"/>
        <v>41123</v>
      </c>
      <c r="B66" s="17">
        <f t="shared" si="38"/>
        <v>2012</v>
      </c>
      <c r="C66" s="4">
        <f t="shared" si="59"/>
        <v>8</v>
      </c>
      <c r="D66" s="4">
        <f t="shared" si="60"/>
        <v>5</v>
      </c>
      <c r="E66" s="5">
        <f t="shared" si="5"/>
        <v>1</v>
      </c>
      <c r="F66" s="5">
        <f t="shared" si="6"/>
        <v>0.90769230769230769</v>
      </c>
      <c r="G66" s="10">
        <f t="shared" si="7"/>
        <v>2.0054794520548276</v>
      </c>
      <c r="H66" s="13">
        <f t="shared" ca="1" si="8"/>
        <v>240</v>
      </c>
      <c r="I66" s="9">
        <f t="shared" ca="1" si="9"/>
        <v>383</v>
      </c>
      <c r="J66" s="14">
        <f t="shared" ca="1" si="39"/>
        <v>1.5958333333333334</v>
      </c>
      <c r="K66" s="5">
        <f t="shared" ca="1" si="40"/>
        <v>0.85111111111111115</v>
      </c>
      <c r="L66" s="21">
        <f t="shared" ca="1" si="10"/>
        <v>100.56066933614339</v>
      </c>
      <c r="M66" s="9">
        <f t="shared" ca="1" si="68"/>
        <v>72</v>
      </c>
      <c r="N66" s="9">
        <f t="shared" ca="1" si="68"/>
        <v>82</v>
      </c>
      <c r="O66" s="9">
        <f t="shared" ca="1" si="68"/>
        <v>35</v>
      </c>
      <c r="P66" s="9">
        <f t="shared" ca="1" si="68"/>
        <v>106</v>
      </c>
      <c r="Q66" s="20">
        <f t="shared" ca="1" si="12"/>
        <v>38.024991691158192</v>
      </c>
      <c r="R66" s="20">
        <f t="shared" ca="1" si="13"/>
        <v>47.420565772086164</v>
      </c>
      <c r="S66" s="20">
        <f t="shared" ca="1" si="14"/>
        <v>17.485066780087898</v>
      </c>
      <c r="T66" s="6">
        <f t="shared" ca="1" si="69"/>
        <v>24134.560640674415</v>
      </c>
      <c r="U66" s="6">
        <f t="shared" ca="1" si="69"/>
        <v>2643.386213698634</v>
      </c>
      <c r="V66" s="6">
        <f t="shared" ca="1" si="69"/>
        <v>3754.1529918853516</v>
      </c>
      <c r="W66" s="6">
        <f t="shared" ca="1" si="16"/>
        <v>3679.4169863013708</v>
      </c>
      <c r="X66" s="6">
        <f t="shared" ca="1" si="17"/>
        <v>1871.284805867228</v>
      </c>
      <c r="Y66" s="6">
        <f t="shared" ca="1" si="41"/>
        <v>17473.0920703191</v>
      </c>
      <c r="Z66" s="6">
        <f t="shared" ca="1" si="70"/>
        <v>5855.8487204383619</v>
      </c>
      <c r="AA66" s="6">
        <f t="shared" ca="1" si="70"/>
        <v>1659.7198020230157</v>
      </c>
      <c r="AB66" s="6">
        <f t="shared" ca="1" si="70"/>
        <v>1853.4170786893173</v>
      </c>
      <c r="AC66" s="6">
        <f t="shared" ca="1" si="19"/>
        <v>2392.1767191670833</v>
      </c>
      <c r="AD66" s="6">
        <f t="shared" ca="1" si="20"/>
        <v>1338.0167069952415</v>
      </c>
      <c r="AE66" s="6">
        <f t="shared" ca="1" si="21"/>
        <v>755.10642708058128</v>
      </c>
      <c r="AF66" s="6">
        <f t="shared" ca="1" si="42"/>
        <v>4883.6857479077889</v>
      </c>
      <c r="AG66" s="6">
        <f t="shared" ca="1" si="71"/>
        <v>672.19635353424633</v>
      </c>
      <c r="AH66" s="6">
        <f t="shared" ca="1" si="71"/>
        <v>2713.0166342137018</v>
      </c>
      <c r="AI66" s="6">
        <f t="shared" ca="1" si="71"/>
        <v>4134.1861970410973</v>
      </c>
      <c r="AJ66" s="6">
        <f t="shared" ca="1" si="71"/>
        <v>1916.3693141917829</v>
      </c>
      <c r="AK66" s="6">
        <f t="shared" ca="1" si="23"/>
        <v>2792.6508255446347</v>
      </c>
      <c r="AL66" s="6">
        <f t="shared" ca="1" si="24"/>
        <v>1805.1944144796373</v>
      </c>
      <c r="AM66" s="6">
        <f t="shared" ca="1" si="25"/>
        <v>784.14974396466823</v>
      </c>
      <c r="AN66" s="6">
        <f t="shared" ca="1" si="43"/>
        <v>4053.773514991889</v>
      </c>
      <c r="AO66" s="6">
        <f t="shared" ca="1" si="44"/>
        <v>45582.700954504566</v>
      </c>
      <c r="AP66" s="6">
        <f t="shared" ca="1" si="45"/>
        <v>19172.149621285796</v>
      </c>
      <c r="AQ66" s="6">
        <f t="shared" ca="1" si="46"/>
        <v>26410.551333218777</v>
      </c>
      <c r="AR66" s="6">
        <f t="shared" ca="1" si="72"/>
        <v>2986.0273522643997</v>
      </c>
      <c r="AS66" s="6">
        <f t="shared" ca="1" si="72"/>
        <v>2808.0344550088785</v>
      </c>
      <c r="AT66" s="6">
        <f t="shared" ca="1" si="72"/>
        <v>2257.714658316283</v>
      </c>
      <c r="AU66" s="6">
        <f t="shared" ca="1" si="72"/>
        <v>2390.3766054217176</v>
      </c>
      <c r="AV66" s="6">
        <f t="shared" ca="1" si="47"/>
        <v>10442.153071011278</v>
      </c>
      <c r="AW66" s="6">
        <f t="shared" ca="1" si="48"/>
        <v>15968.398262207491</v>
      </c>
      <c r="AX66" s="27">
        <f t="shared" ca="1" si="73"/>
        <v>4.124384843835621</v>
      </c>
      <c r="AY66" s="27">
        <f t="shared" ca="1" si="73"/>
        <v>4.7187905479452086</v>
      </c>
      <c r="AZ66">
        <f t="shared" ca="1" si="49"/>
        <v>535</v>
      </c>
      <c r="BA66" s="9">
        <f t="shared" ca="1" si="28"/>
        <v>17</v>
      </c>
      <c r="BB66" s="4">
        <f t="shared" ca="1" si="50"/>
        <v>240</v>
      </c>
      <c r="BC66" s="9">
        <f t="shared" ca="1" si="29"/>
        <v>11</v>
      </c>
      <c r="BD66" s="9">
        <f t="shared" ca="1" si="30"/>
        <v>8</v>
      </c>
      <c r="BE66" s="4">
        <f t="shared" ca="1" si="51"/>
        <v>295</v>
      </c>
      <c r="BF66" s="9">
        <f t="shared" ca="1" si="31"/>
        <v>18</v>
      </c>
      <c r="BG66" s="9">
        <f t="shared" ca="1" si="32"/>
        <v>15</v>
      </c>
      <c r="BH66" s="24">
        <f t="shared" ca="1" si="52"/>
        <v>736.63433707093782</v>
      </c>
      <c r="BI66" s="24">
        <f t="shared" ca="1" si="53"/>
        <v>501.74540731191826</v>
      </c>
      <c r="BJ66" s="9">
        <f t="shared" ca="1" si="33"/>
        <v>12</v>
      </c>
      <c r="BK66" s="30">
        <f t="shared" ca="1" si="34"/>
        <v>30.606538027397214</v>
      </c>
      <c r="BL66" s="15">
        <f t="shared" ca="1" si="35"/>
        <v>4.2229399473972613</v>
      </c>
      <c r="BM66" s="15">
        <f t="shared" ca="1" si="54"/>
        <v>9211.4499895877689</v>
      </c>
      <c r="BN66" s="36">
        <f t="shared" ca="1" si="61"/>
        <v>145</v>
      </c>
      <c r="BO66" s="9">
        <f t="shared" ca="1" si="37"/>
        <v>0</v>
      </c>
      <c r="BP66" s="20">
        <f t="shared" ca="1" si="56"/>
        <v>2.8671437572881731</v>
      </c>
      <c r="BQ66" s="20">
        <f t="shared" ca="1" si="57"/>
        <v>182.14173333254328</v>
      </c>
    </row>
    <row r="67" spans="1:69" x14ac:dyDescent="0.25">
      <c r="A67" s="3">
        <f t="shared" si="58"/>
        <v>41122</v>
      </c>
      <c r="B67" s="17">
        <f t="shared" si="38"/>
        <v>2012</v>
      </c>
      <c r="C67" s="4">
        <f t="shared" si="59"/>
        <v>8</v>
      </c>
      <c r="D67" s="4">
        <f t="shared" si="60"/>
        <v>4</v>
      </c>
      <c r="E67" s="5">
        <f t="shared" si="5"/>
        <v>1</v>
      </c>
      <c r="F67" s="5">
        <f t="shared" si="6"/>
        <v>0.87692307692307692</v>
      </c>
      <c r="G67" s="10">
        <f t="shared" ref="G67:G130" si="74">G68+100%/365</f>
        <v>2.0027397260274302</v>
      </c>
      <c r="H67" s="13">
        <f t="shared" ca="1" si="8"/>
        <v>216</v>
      </c>
      <c r="I67" s="9">
        <f t="shared" ca="1" si="9"/>
        <v>364</v>
      </c>
      <c r="J67" s="14">
        <f t="shared" ca="1" si="39"/>
        <v>1.6851851851851851</v>
      </c>
      <c r="K67" s="5">
        <f t="shared" ca="1" si="40"/>
        <v>0.80888888888888888</v>
      </c>
      <c r="L67" s="21">
        <f t="shared" ca="1" si="10"/>
        <v>103.18676965226565</v>
      </c>
      <c r="M67" s="9">
        <f t="shared" ref="M67:P86" ca="1" si="75">INT($I67*M$1*(1+RANDBETWEEN(-limite,limite)/1000))</f>
        <v>64</v>
      </c>
      <c r="N67" s="9">
        <f t="shared" ca="1" si="75"/>
        <v>79</v>
      </c>
      <c r="O67" s="9">
        <f t="shared" ca="1" si="75"/>
        <v>31</v>
      </c>
      <c r="P67" s="9">
        <f t="shared" ca="1" si="75"/>
        <v>101</v>
      </c>
      <c r="Q67" s="20">
        <f t="shared" ca="1" si="12"/>
        <v>37.798336876712376</v>
      </c>
      <c r="R67" s="20">
        <f t="shared" ca="1" si="13"/>
        <v>51.403245981582025</v>
      </c>
      <c r="S67" s="20">
        <f t="shared" ca="1" si="14"/>
        <v>18.171110527079907</v>
      </c>
      <c r="T67" s="6">
        <f t="shared" ref="T67:V86" ca="1" si="76">(1+T$2*$G67)*(1+RANDBETWEEN(-limite,limite)/1000)*T$1*$E67*$F67</f>
        <v>22288.34224488938</v>
      </c>
      <c r="U67" s="6">
        <f t="shared" ca="1" si="76"/>
        <v>2505.8040164383601</v>
      </c>
      <c r="V67" s="6">
        <f t="shared" ca="1" si="76"/>
        <v>3590.0431115329807</v>
      </c>
      <c r="W67" s="6">
        <f t="shared" ca="1" si="16"/>
        <v>3808.0842904109595</v>
      </c>
      <c r="X67" s="6">
        <f t="shared" ca="1" si="17"/>
        <v>1930.9028801955735</v>
      </c>
      <c r="Y67" s="6">
        <f t="shared" ca="1" si="41"/>
        <v>15465.115979188226</v>
      </c>
      <c r="Z67" s="6">
        <f t="shared" ref="Z67:AB86" ca="1" si="77">(1+Z$2*$G67)*(1+RANDBETWEEN(-limite,limite)/1000)*$I67*Z$1</f>
        <v>5405.1621733698694</v>
      </c>
      <c r="AA67" s="6">
        <f t="shared" ca="1" si="77"/>
        <v>1593.5006254290427</v>
      </c>
      <c r="AB67" s="6">
        <f t="shared" ca="1" si="77"/>
        <v>1835.2821632350706</v>
      </c>
      <c r="AC67" s="6">
        <f t="shared" ca="1" si="19"/>
        <v>2254.9083282329866</v>
      </c>
      <c r="AD67" s="6">
        <f t="shared" ca="1" si="20"/>
        <v>1381.3635452525759</v>
      </c>
      <c r="AE67" s="6">
        <f t="shared" ca="1" si="21"/>
        <v>715.34653221403357</v>
      </c>
      <c r="AF67" s="6">
        <f t="shared" ca="1" si="42"/>
        <v>4482.3265563343875</v>
      </c>
      <c r="AG67" s="6">
        <f t="shared" ref="AG67:AJ86" ca="1" si="78">(1+AG$2*$G67)*(1+RANDBETWEEN(-limite,limite)/1000)*$I67*AG$1</f>
        <v>655.56168835068468</v>
      </c>
      <c r="AH67" s="6">
        <f t="shared" ca="1" si="78"/>
        <v>2360.9065051178104</v>
      </c>
      <c r="AI67" s="6">
        <f t="shared" ca="1" si="78"/>
        <v>4243.4730968767126</v>
      </c>
      <c r="AJ67" s="6">
        <f t="shared" ca="1" si="78"/>
        <v>1866.408631758906</v>
      </c>
      <c r="AK67" s="6">
        <f t="shared" ca="1" si="23"/>
        <v>2573.9873353959242</v>
      </c>
      <c r="AL67" s="6">
        <f t="shared" ca="1" si="24"/>
        <v>1823.1272149618815</v>
      </c>
      <c r="AM67" s="6">
        <f t="shared" ca="1" si="25"/>
        <v>805.92491768678258</v>
      </c>
      <c r="AN67" s="6">
        <f t="shared" ca="1" si="43"/>
        <v>3923.3104540595241</v>
      </c>
      <c r="AO67" s="6">
        <f t="shared" ca="1" si="44"/>
        <v>42754.441145465833</v>
      </c>
      <c r="AP67" s="6">
        <f t="shared" ca="1" si="45"/>
        <v>18883.688155883698</v>
      </c>
      <c r="AQ67" s="6">
        <f t="shared" ca="1" si="46"/>
        <v>23870.752989582135</v>
      </c>
      <c r="AR67" s="6">
        <f t="shared" ref="AR67:AU86" ca="1" si="79">(1+AR$2*$G67)*(1+RANDBETWEEN(-limite,limite)/1000)*AR$1*$E67*$F67+AR$3*(1+ipc)^($B67-2010)</f>
        <v>2986.2099032791084</v>
      </c>
      <c r="AS67" s="6">
        <f t="shared" ca="1" si="79"/>
        <v>2669.693941120453</v>
      </c>
      <c r="AT67" s="6">
        <f t="shared" ca="1" si="79"/>
        <v>2211.4426822470277</v>
      </c>
      <c r="AU67" s="6">
        <f t="shared" ca="1" si="79"/>
        <v>2391.6660572261262</v>
      </c>
      <c r="AV67" s="6">
        <f t="shared" ca="1" si="47"/>
        <v>10259.012583872714</v>
      </c>
      <c r="AW67" s="6">
        <f t="shared" ca="1" si="48"/>
        <v>13611.740405709421</v>
      </c>
      <c r="AX67" s="27">
        <f t="shared" ref="AX67:AY86" ca="1" si="80">MIN(5,(1+AX$2*$G67)*(1+RANDBETWEEN(-limite,limite)/1000)*AX$1)</f>
        <v>4.2545516712328819</v>
      </c>
      <c r="AY67" s="27">
        <f t="shared" ca="1" si="80"/>
        <v>4.5559321712328797</v>
      </c>
      <c r="AZ67">
        <f t="shared" ca="1" si="49"/>
        <v>491</v>
      </c>
      <c r="BA67" s="9">
        <f t="shared" ca="1" si="28"/>
        <v>14</v>
      </c>
      <c r="BB67" s="4">
        <f t="shared" ca="1" si="50"/>
        <v>216</v>
      </c>
      <c r="BC67" s="9">
        <f t="shared" ca="1" si="29"/>
        <v>11</v>
      </c>
      <c r="BD67" s="9">
        <f t="shared" ca="1" si="30"/>
        <v>7</v>
      </c>
      <c r="BE67" s="4">
        <f t="shared" ca="1" si="51"/>
        <v>275</v>
      </c>
      <c r="BF67" s="9">
        <f t="shared" ca="1" si="31"/>
        <v>14</v>
      </c>
      <c r="BG67" s="9">
        <f t="shared" ca="1" si="32"/>
        <v>15</v>
      </c>
      <c r="BH67" s="24">
        <f t="shared" ca="1" si="52"/>
        <v>777.41919017829287</v>
      </c>
      <c r="BI67" s="24">
        <f t="shared" ca="1" si="53"/>
        <v>458.89794096468472</v>
      </c>
      <c r="BJ67" s="9">
        <f t="shared" ca="1" si="33"/>
        <v>11</v>
      </c>
      <c r="BK67" s="30">
        <f t="shared" ca="1" si="34"/>
        <v>32.145806095890357</v>
      </c>
      <c r="BL67" s="15">
        <f t="shared" ca="1" si="35"/>
        <v>4.2051910082191792</v>
      </c>
      <c r="BM67" s="15">
        <f t="shared" ca="1" si="54"/>
        <v>9401.5429732487046</v>
      </c>
      <c r="BN67" s="36">
        <f t="shared" ca="1" si="61"/>
        <v>145</v>
      </c>
      <c r="BO67" s="9">
        <f t="shared" ca="1" si="37"/>
        <v>0</v>
      </c>
      <c r="BP67" s="20">
        <f t="shared" ca="1" si="56"/>
        <v>2.5390250363694919</v>
      </c>
      <c r="BQ67" s="20">
        <f t="shared" ca="1" si="57"/>
        <v>164.62588268677334</v>
      </c>
    </row>
    <row r="68" spans="1:69" x14ac:dyDescent="0.25">
      <c r="A68" s="3">
        <f t="shared" si="58"/>
        <v>41121</v>
      </c>
      <c r="B68" s="17">
        <f t="shared" si="38"/>
        <v>2012</v>
      </c>
      <c r="C68" s="4">
        <f t="shared" si="59"/>
        <v>7</v>
      </c>
      <c r="D68" s="4">
        <f t="shared" si="60"/>
        <v>3</v>
      </c>
      <c r="E68" s="5">
        <f t="shared" si="5"/>
        <v>0.85</v>
      </c>
      <c r="F68" s="5">
        <f t="shared" si="6"/>
        <v>0.74193548387096775</v>
      </c>
      <c r="G68" s="10">
        <f t="shared" si="74"/>
        <v>2.0000000000000329</v>
      </c>
      <c r="H68" s="13">
        <f t="shared" ca="1" si="8"/>
        <v>164</v>
      </c>
      <c r="I68" s="9">
        <f t="shared" ca="1" si="9"/>
        <v>251</v>
      </c>
      <c r="J68" s="14">
        <f t="shared" ca="1" si="39"/>
        <v>1.5304878048780488</v>
      </c>
      <c r="K68" s="5">
        <f t="shared" ca="1" si="40"/>
        <v>0.55777777777777782</v>
      </c>
      <c r="L68" s="21">
        <f t="shared" ca="1" si="10"/>
        <v>93.718177812745949</v>
      </c>
      <c r="M68" s="9">
        <f t="shared" ca="1" si="75"/>
        <v>46</v>
      </c>
      <c r="N68" s="9">
        <f t="shared" ca="1" si="75"/>
        <v>53</v>
      </c>
      <c r="O68" s="9">
        <f t="shared" ca="1" si="75"/>
        <v>23</v>
      </c>
      <c r="P68" s="9">
        <f t="shared" ca="1" si="75"/>
        <v>68</v>
      </c>
      <c r="Q68" s="20">
        <f t="shared" ca="1" si="12"/>
        <v>39.484581818181866</v>
      </c>
      <c r="R68" s="20">
        <f t="shared" ca="1" si="13"/>
        <v>49.038372000000052</v>
      </c>
      <c r="S68" s="20">
        <f t="shared" ca="1" si="14"/>
        <v>18.700453800000023</v>
      </c>
      <c r="T68" s="6">
        <f t="shared" ca="1" si="76"/>
        <v>15369.781161290335</v>
      </c>
      <c r="U68" s="6">
        <f t="shared" ca="1" si="76"/>
        <v>1713.4629032258088</v>
      </c>
      <c r="V68" s="6">
        <f t="shared" ca="1" si="76"/>
        <v>2587.2087576774184</v>
      </c>
      <c r="W68" s="6">
        <f t="shared" ca="1" si="16"/>
        <v>3034.8984960000012</v>
      </c>
      <c r="X68" s="6">
        <f t="shared" ca="1" si="17"/>
        <v>1274.7189274838706</v>
      </c>
      <c r="Y68" s="6">
        <f t="shared" ca="1" si="41"/>
        <v>10186.417883354854</v>
      </c>
      <c r="Z68" s="6">
        <f t="shared" ca="1" si="77"/>
        <v>3908.9736000000048</v>
      </c>
      <c r="AA68" s="6">
        <f t="shared" ca="1" si="77"/>
        <v>1127.8825560000012</v>
      </c>
      <c r="AB68" s="6">
        <f t="shared" ca="1" si="77"/>
        <v>1271.6308584000017</v>
      </c>
      <c r="AC68" s="6">
        <f t="shared" ca="1" si="19"/>
        <v>1618.3157096364698</v>
      </c>
      <c r="AD68" s="6">
        <f t="shared" ca="1" si="20"/>
        <v>1187.3498217802976</v>
      </c>
      <c r="AE68" s="6">
        <f t="shared" ca="1" si="21"/>
        <v>517.00710024917987</v>
      </c>
      <c r="AF68" s="6">
        <f t="shared" ca="1" si="42"/>
        <v>2985.8143827340609</v>
      </c>
      <c r="AG68" s="6">
        <f t="shared" ca="1" si="78"/>
        <v>443.20676399999979</v>
      </c>
      <c r="AH68" s="6">
        <f t="shared" ca="1" si="78"/>
        <v>1624.4559360000014</v>
      </c>
      <c r="AI68" s="6">
        <f t="shared" ca="1" si="78"/>
        <v>2911.9714800000011</v>
      </c>
      <c r="AJ68" s="6">
        <f t="shared" ca="1" si="78"/>
        <v>1284.2686080000014</v>
      </c>
      <c r="AK68" s="6">
        <f t="shared" ca="1" si="23"/>
        <v>2033.2918553083928</v>
      </c>
      <c r="AL68" s="6">
        <f t="shared" ca="1" si="24"/>
        <v>1577.2898812413916</v>
      </c>
      <c r="AM68" s="6">
        <f t="shared" ca="1" si="25"/>
        <v>575.03997877718928</v>
      </c>
      <c r="AN68" s="6">
        <f t="shared" ca="1" si="43"/>
        <v>2078.2810726730304</v>
      </c>
      <c r="AO68" s="6">
        <f t="shared" ca="1" si="44"/>
        <v>29655.633866916152</v>
      </c>
      <c r="AP68" s="6">
        <f t="shared" ca="1" si="45"/>
        <v>14405.120528154212</v>
      </c>
      <c r="AQ68" s="6">
        <f t="shared" ca="1" si="46"/>
        <v>15250.513338761946</v>
      </c>
      <c r="AR68" s="6">
        <f t="shared" ca="1" si="79"/>
        <v>2834.744313731077</v>
      </c>
      <c r="AS68" s="6">
        <f t="shared" ca="1" si="79"/>
        <v>2192.5784579236165</v>
      </c>
      <c r="AT68" s="6">
        <f t="shared" ca="1" si="79"/>
        <v>1961.1531213758135</v>
      </c>
      <c r="AU68" s="6">
        <f t="shared" ca="1" si="79"/>
        <v>2048.0244198013229</v>
      </c>
      <c r="AV68" s="6">
        <f t="shared" ca="1" si="47"/>
        <v>9036.5003128318294</v>
      </c>
      <c r="AW68" s="6">
        <f t="shared" ca="1" si="48"/>
        <v>6214.0130259301113</v>
      </c>
      <c r="AX68" s="27">
        <f t="shared" ca="1" si="80"/>
        <v>4.119336000000005</v>
      </c>
      <c r="AY68" s="27">
        <f t="shared" ca="1" si="80"/>
        <v>4.4156700000000022</v>
      </c>
      <c r="AZ68">
        <f t="shared" ca="1" si="49"/>
        <v>354</v>
      </c>
      <c r="BA68" s="9">
        <f t="shared" ca="1" si="28"/>
        <v>10</v>
      </c>
      <c r="BB68" s="4">
        <f t="shared" ca="1" si="50"/>
        <v>164</v>
      </c>
      <c r="BC68" s="9">
        <f t="shared" ca="1" si="29"/>
        <v>7</v>
      </c>
      <c r="BD68" s="9">
        <f t="shared" ca="1" si="30"/>
        <v>5</v>
      </c>
      <c r="BE68" s="4">
        <f t="shared" ca="1" si="51"/>
        <v>190</v>
      </c>
      <c r="BF68" s="9">
        <f t="shared" ca="1" si="31"/>
        <v>10</v>
      </c>
      <c r="BG68" s="9">
        <f t="shared" ca="1" si="32"/>
        <v>10</v>
      </c>
      <c r="BH68" s="24">
        <f t="shared" ca="1" si="52"/>
        <v>504.64581813375293</v>
      </c>
      <c r="BI68" s="24">
        <f t="shared" ca="1" si="53"/>
        <v>349.75501385957335</v>
      </c>
      <c r="BJ68" s="9">
        <f t="shared" ca="1" si="33"/>
        <v>8</v>
      </c>
      <c r="BK68" s="30">
        <f t="shared" ca="1" si="34"/>
        <v>33.141639999999946</v>
      </c>
      <c r="BL68" s="15">
        <f t="shared" ca="1" si="35"/>
        <v>4.3635712000000018</v>
      </c>
      <c r="BM68" s="15">
        <f t="shared" ca="1" si="54"/>
        <v>8067.3336500065525</v>
      </c>
      <c r="BN68" s="36">
        <f t="shared" ca="1" si="61"/>
        <v>145</v>
      </c>
      <c r="BO68" s="9">
        <f t="shared" ca="1" si="37"/>
        <v>0</v>
      </c>
      <c r="BP68" s="20">
        <f t="shared" ca="1" si="56"/>
        <v>1.8904031989242889</v>
      </c>
      <c r="BQ68" s="20">
        <f t="shared" ca="1" si="57"/>
        <v>105.17595406042722</v>
      </c>
    </row>
    <row r="69" spans="1:69" x14ac:dyDescent="0.25">
      <c r="A69" s="3">
        <f t="shared" si="58"/>
        <v>41120</v>
      </c>
      <c r="B69" s="17">
        <f t="shared" si="38"/>
        <v>2012</v>
      </c>
      <c r="C69" s="4">
        <f t="shared" si="59"/>
        <v>7</v>
      </c>
      <c r="D69" s="4">
        <f t="shared" si="60"/>
        <v>2</v>
      </c>
      <c r="E69" s="5">
        <f t="shared" si="5"/>
        <v>0.85</v>
      </c>
      <c r="F69" s="5">
        <f t="shared" si="6"/>
        <v>0.74193548387096775</v>
      </c>
      <c r="G69" s="10">
        <f t="shared" si="74"/>
        <v>1.9972602739726355</v>
      </c>
      <c r="H69" s="13">
        <f t="shared" ca="1" si="8"/>
        <v>153</v>
      </c>
      <c r="I69" s="9">
        <f t="shared" ca="1" si="9"/>
        <v>270</v>
      </c>
      <c r="J69" s="14">
        <f t="shared" ca="1" si="39"/>
        <v>1.7647058823529411</v>
      </c>
      <c r="K69" s="5">
        <f t="shared" ca="1" si="40"/>
        <v>0.6</v>
      </c>
      <c r="L69" s="21">
        <f t="shared" ca="1" si="10"/>
        <v>109.78013221387548</v>
      </c>
      <c r="M69" s="9">
        <f t="shared" ca="1" si="75"/>
        <v>50</v>
      </c>
      <c r="N69" s="9">
        <f t="shared" ca="1" si="75"/>
        <v>59</v>
      </c>
      <c r="O69" s="9">
        <f t="shared" ca="1" si="75"/>
        <v>23</v>
      </c>
      <c r="P69" s="9">
        <f t="shared" ca="1" si="75"/>
        <v>72</v>
      </c>
      <c r="Q69" s="20">
        <f t="shared" ca="1" si="12"/>
        <v>36.925118833731339</v>
      </c>
      <c r="R69" s="20">
        <f t="shared" ca="1" si="13"/>
        <v>51.590468515068544</v>
      </c>
      <c r="S69" s="20">
        <f t="shared" ca="1" si="14"/>
        <v>18.531850857534266</v>
      </c>
      <c r="T69" s="6">
        <f t="shared" ca="1" si="76"/>
        <v>16796.360228722948</v>
      </c>
      <c r="U69" s="6">
        <f t="shared" ca="1" si="76"/>
        <v>1861.1300054794551</v>
      </c>
      <c r="V69" s="6">
        <f t="shared" ca="1" si="76"/>
        <v>2528.7958979506839</v>
      </c>
      <c r="W69" s="6">
        <f t="shared" ca="1" si="16"/>
        <v>3037.8994390356179</v>
      </c>
      <c r="X69" s="6">
        <f t="shared" ca="1" si="17"/>
        <v>1273.4068925143611</v>
      </c>
      <c r="Y69" s="6">
        <f t="shared" ca="1" si="41"/>
        <v>11817.388004701741</v>
      </c>
      <c r="Z69" s="6">
        <f t="shared" ca="1" si="77"/>
        <v>4024.8379528767164</v>
      </c>
      <c r="AA69" s="6">
        <f t="shared" ca="1" si="77"/>
        <v>1186.5807758465764</v>
      </c>
      <c r="AB69" s="6">
        <f t="shared" ca="1" si="77"/>
        <v>1334.2932617424672</v>
      </c>
      <c r="AC69" s="6">
        <f t="shared" ca="1" si="19"/>
        <v>1606.5696066454184</v>
      </c>
      <c r="AD69" s="6">
        <f t="shared" ca="1" si="20"/>
        <v>1189.665927351456</v>
      </c>
      <c r="AE69" s="6">
        <f t="shared" ca="1" si="21"/>
        <v>517.52849645840274</v>
      </c>
      <c r="AF69" s="6">
        <f t="shared" ca="1" si="42"/>
        <v>3231.9479600104823</v>
      </c>
      <c r="AG69" s="6">
        <f t="shared" ca="1" si="78"/>
        <v>485.81918136986292</v>
      </c>
      <c r="AH69" s="6">
        <f t="shared" ca="1" si="78"/>
        <v>1758.2764536986322</v>
      </c>
      <c r="AI69" s="6">
        <f t="shared" ca="1" si="78"/>
        <v>2929.3511153424665</v>
      </c>
      <c r="AJ69" s="6">
        <f t="shared" ca="1" si="78"/>
        <v>1420.5310421917823</v>
      </c>
      <c r="AK69" s="6">
        <f t="shared" ca="1" si="23"/>
        <v>1911.167614636526</v>
      </c>
      <c r="AL69" s="6">
        <f t="shared" ca="1" si="24"/>
        <v>1567.6929348578067</v>
      </c>
      <c r="AM69" s="6">
        <f t="shared" ca="1" si="25"/>
        <v>584.74148642278271</v>
      </c>
      <c r="AN69" s="6">
        <f t="shared" ca="1" si="43"/>
        <v>2530.3757566856279</v>
      </c>
      <c r="AO69" s="6">
        <f t="shared" ca="1" si="44"/>
        <v>31797.180017270905</v>
      </c>
      <c r="AP69" s="6">
        <f t="shared" ca="1" si="45"/>
        <v>14217.468295873055</v>
      </c>
      <c r="AQ69" s="6">
        <f t="shared" ca="1" si="46"/>
        <v>17579.711721397853</v>
      </c>
      <c r="AR69" s="6">
        <f t="shared" ca="1" si="79"/>
        <v>2832.364526790433</v>
      </c>
      <c r="AS69" s="6">
        <f t="shared" ca="1" si="79"/>
        <v>2125.5324196075926</v>
      </c>
      <c r="AT69" s="6">
        <f t="shared" ca="1" si="79"/>
        <v>1977.1725554654606</v>
      </c>
      <c r="AU69" s="6">
        <f t="shared" ca="1" si="79"/>
        <v>2120.5432290091417</v>
      </c>
      <c r="AV69" s="6">
        <f t="shared" ca="1" si="47"/>
        <v>9055.6127308726282</v>
      </c>
      <c r="AW69" s="6">
        <f t="shared" ca="1" si="48"/>
        <v>8524.0989905252209</v>
      </c>
      <c r="AX69" s="27">
        <f t="shared" ca="1" si="80"/>
        <v>4.1104948602739775</v>
      </c>
      <c r="AY69" s="27">
        <f t="shared" ca="1" si="80"/>
        <v>4.6456319383561668</v>
      </c>
      <c r="AZ69">
        <f t="shared" ca="1" si="49"/>
        <v>357</v>
      </c>
      <c r="BA69" s="9">
        <f t="shared" ca="1" si="28"/>
        <v>11</v>
      </c>
      <c r="BB69" s="4">
        <f t="shared" ca="1" si="50"/>
        <v>153</v>
      </c>
      <c r="BC69" s="9">
        <f t="shared" ca="1" si="29"/>
        <v>8</v>
      </c>
      <c r="BD69" s="9">
        <f t="shared" ca="1" si="30"/>
        <v>4</v>
      </c>
      <c r="BE69" s="4">
        <f t="shared" ca="1" si="51"/>
        <v>204</v>
      </c>
      <c r="BF69" s="9">
        <f t="shared" ca="1" si="31"/>
        <v>12</v>
      </c>
      <c r="BG69" s="9">
        <f t="shared" ca="1" si="32"/>
        <v>11</v>
      </c>
      <c r="BH69" s="24">
        <f t="shared" ca="1" si="52"/>
        <v>536.47860623534621</v>
      </c>
      <c r="BI69" s="24">
        <f t="shared" ca="1" si="53"/>
        <v>373.61065049250669</v>
      </c>
      <c r="BJ69" s="9">
        <f t="shared" ca="1" si="33"/>
        <v>9</v>
      </c>
      <c r="BK69" s="30">
        <f t="shared" ca="1" si="34"/>
        <v>33.561835328767067</v>
      </c>
      <c r="BL69" s="15">
        <f t="shared" ca="1" si="35"/>
        <v>4.574777916712331</v>
      </c>
      <c r="BM69" s="15">
        <f t="shared" ca="1" si="54"/>
        <v>8061.1499226772285</v>
      </c>
      <c r="BN69" s="36">
        <f t="shared" ca="1" si="61"/>
        <v>145</v>
      </c>
      <c r="BO69" s="9">
        <f t="shared" ca="1" si="37"/>
        <v>0</v>
      </c>
      <c r="BP69" s="20">
        <f t="shared" ca="1" si="56"/>
        <v>2.1807945380030058</v>
      </c>
      <c r="BQ69" s="20">
        <f t="shared" ca="1" si="57"/>
        <v>121.23939118205416</v>
      </c>
    </row>
    <row r="70" spans="1:69" x14ac:dyDescent="0.25">
      <c r="A70" s="3">
        <f t="shared" si="58"/>
        <v>41119</v>
      </c>
      <c r="B70" s="17">
        <f t="shared" si="38"/>
        <v>2012</v>
      </c>
      <c r="C70" s="4">
        <f t="shared" si="59"/>
        <v>7</v>
      </c>
      <c r="D70" s="4">
        <f t="shared" si="60"/>
        <v>1</v>
      </c>
      <c r="E70" s="5">
        <f t="shared" si="5"/>
        <v>0.85</v>
      </c>
      <c r="F70" s="5">
        <f t="shared" si="6"/>
        <v>0.76774193548387104</v>
      </c>
      <c r="G70" s="10">
        <f t="shared" si="74"/>
        <v>1.9945205479452381</v>
      </c>
      <c r="H70" s="13">
        <f t="shared" ca="1" si="8"/>
        <v>170</v>
      </c>
      <c r="I70" s="9">
        <f t="shared" ca="1" si="9"/>
        <v>253</v>
      </c>
      <c r="J70" s="14">
        <f t="shared" ca="1" si="39"/>
        <v>1.4882352941176471</v>
      </c>
      <c r="K70" s="5">
        <f t="shared" ca="1" si="40"/>
        <v>0.56222222222222218</v>
      </c>
      <c r="L70" s="21">
        <f t="shared" ca="1" si="10"/>
        <v>93.931247766681494</v>
      </c>
      <c r="M70" s="9">
        <f t="shared" ca="1" si="75"/>
        <v>44</v>
      </c>
      <c r="N70" s="9">
        <f t="shared" ca="1" si="75"/>
        <v>57</v>
      </c>
      <c r="O70" s="9">
        <f t="shared" ca="1" si="75"/>
        <v>23</v>
      </c>
      <c r="P70" s="9">
        <f t="shared" ca="1" si="75"/>
        <v>67</v>
      </c>
      <c r="Q70" s="20">
        <f t="shared" ca="1" si="12"/>
        <v>36.769017274922057</v>
      </c>
      <c r="R70" s="20">
        <f t="shared" ca="1" si="13"/>
        <v>51.090974156712385</v>
      </c>
      <c r="S70" s="20">
        <f t="shared" ca="1" si="14"/>
        <v>18.378306980854653</v>
      </c>
      <c r="T70" s="6">
        <f t="shared" ca="1" si="76"/>
        <v>15968.312120335853</v>
      </c>
      <c r="U70" s="6">
        <f t="shared" ca="1" si="76"/>
        <v>1854.7202984357077</v>
      </c>
      <c r="V70" s="6">
        <f t="shared" ca="1" si="76"/>
        <v>2616.8421589386121</v>
      </c>
      <c r="W70" s="6">
        <f t="shared" ca="1" si="16"/>
        <v>3031.6291626082202</v>
      </c>
      <c r="X70" s="6">
        <f t="shared" ca="1" si="17"/>
        <v>1439.791942253504</v>
      </c>
      <c r="Y70" s="6">
        <f t="shared" ca="1" si="41"/>
        <v>10734.769154971224</v>
      </c>
      <c r="Z70" s="6">
        <f t="shared" ca="1" si="77"/>
        <v>3713.6707447671279</v>
      </c>
      <c r="AA70" s="6">
        <f t="shared" ca="1" si="77"/>
        <v>1175.0924056043848</v>
      </c>
      <c r="AB70" s="6">
        <f t="shared" ca="1" si="77"/>
        <v>1231.3465677172617</v>
      </c>
      <c r="AC70" s="6">
        <f t="shared" ca="1" si="19"/>
        <v>1660.7617889493629</v>
      </c>
      <c r="AD70" s="6">
        <f t="shared" ca="1" si="20"/>
        <v>1132.0301421797574</v>
      </c>
      <c r="AE70" s="6">
        <f t="shared" ca="1" si="21"/>
        <v>547.14921009773229</v>
      </c>
      <c r="AF70" s="6">
        <f t="shared" ca="1" si="42"/>
        <v>2780.1685768619218</v>
      </c>
      <c r="AG70" s="6">
        <f t="shared" ca="1" si="78"/>
        <v>426.23269052054781</v>
      </c>
      <c r="AH70" s="6">
        <f t="shared" ca="1" si="78"/>
        <v>1784.7292633424674</v>
      </c>
      <c r="AI70" s="6">
        <f t="shared" ca="1" si="78"/>
        <v>2741.9982516164396</v>
      </c>
      <c r="AJ70" s="6">
        <f t="shared" ca="1" si="78"/>
        <v>1311.2858301369877</v>
      </c>
      <c r="AK70" s="6">
        <f t="shared" ca="1" si="23"/>
        <v>2031.7864456983043</v>
      </c>
      <c r="AL70" s="6">
        <f t="shared" ca="1" si="24"/>
        <v>1498.054810898893</v>
      </c>
      <c r="AM70" s="6">
        <f t="shared" ca="1" si="25"/>
        <v>603.91427803591705</v>
      </c>
      <c r="AN70" s="6">
        <f t="shared" ca="1" si="43"/>
        <v>2130.4905009833283</v>
      </c>
      <c r="AO70" s="6">
        <f t="shared" ca="1" si="44"/>
        <v>30207.388172476774</v>
      </c>
      <c r="AP70" s="6">
        <f t="shared" ca="1" si="45"/>
        <v>14561.959939660304</v>
      </c>
      <c r="AQ70" s="6">
        <f t="shared" ca="1" si="46"/>
        <v>15645.428232816474</v>
      </c>
      <c r="AR70" s="6">
        <f t="shared" ca="1" si="79"/>
        <v>2813.8514304266319</v>
      </c>
      <c r="AS70" s="6">
        <f t="shared" ca="1" si="79"/>
        <v>2180.3665597161953</v>
      </c>
      <c r="AT70" s="6">
        <f t="shared" ca="1" si="79"/>
        <v>2001.1729603986885</v>
      </c>
      <c r="AU70" s="6">
        <f t="shared" ca="1" si="79"/>
        <v>2136.9086733838167</v>
      </c>
      <c r="AV70" s="6">
        <f t="shared" ca="1" si="47"/>
        <v>9132.2996239253334</v>
      </c>
      <c r="AW70" s="6">
        <f t="shared" ca="1" si="48"/>
        <v>6513.1286088911365</v>
      </c>
      <c r="AX70" s="27">
        <f t="shared" ca="1" si="80"/>
        <v>4.1437668821917857</v>
      </c>
      <c r="AY70" s="27">
        <f t="shared" ca="1" si="80"/>
        <v>4.7265882739726059</v>
      </c>
      <c r="AZ70">
        <f t="shared" ca="1" si="49"/>
        <v>361</v>
      </c>
      <c r="BA70" s="9">
        <f t="shared" ca="1" si="28"/>
        <v>11</v>
      </c>
      <c r="BB70" s="4">
        <f t="shared" ca="1" si="50"/>
        <v>170</v>
      </c>
      <c r="BC70" s="9">
        <f t="shared" ca="1" si="29"/>
        <v>9</v>
      </c>
      <c r="BD70" s="9">
        <f t="shared" ca="1" si="30"/>
        <v>6</v>
      </c>
      <c r="BE70" s="4">
        <f t="shared" ca="1" si="51"/>
        <v>191</v>
      </c>
      <c r="BF70" s="9">
        <f t="shared" ca="1" si="31"/>
        <v>10</v>
      </c>
      <c r="BG70" s="9">
        <f t="shared" ca="1" si="32"/>
        <v>10</v>
      </c>
      <c r="BH70" s="24">
        <f t="shared" ca="1" si="52"/>
        <v>625.43499386473559</v>
      </c>
      <c r="BI70" s="24">
        <f t="shared" ca="1" si="53"/>
        <v>349.73205667296889</v>
      </c>
      <c r="BJ70" s="9">
        <f t="shared" ca="1" si="33"/>
        <v>9</v>
      </c>
      <c r="BK70" s="30">
        <f t="shared" ca="1" si="34"/>
        <v>33.15018345205474</v>
      </c>
      <c r="BL70" s="15">
        <f t="shared" ca="1" si="35"/>
        <v>4.4865726882191792</v>
      </c>
      <c r="BM70" s="15">
        <f t="shared" ca="1" si="54"/>
        <v>7912.7952600281769</v>
      </c>
      <c r="BN70" s="36">
        <f t="shared" ca="1" si="61"/>
        <v>145</v>
      </c>
      <c r="BO70" s="9">
        <f t="shared" ca="1" si="37"/>
        <v>0</v>
      </c>
      <c r="BP70" s="20">
        <f t="shared" ca="1" si="56"/>
        <v>1.9772315242187577</v>
      </c>
      <c r="BQ70" s="20">
        <f t="shared" ca="1" si="57"/>
        <v>107.89950505390671</v>
      </c>
    </row>
    <row r="71" spans="1:69" x14ac:dyDescent="0.25">
      <c r="A71" s="3">
        <f t="shared" si="58"/>
        <v>41118</v>
      </c>
      <c r="B71" s="17">
        <f t="shared" si="38"/>
        <v>2012</v>
      </c>
      <c r="C71" s="4">
        <f t="shared" si="59"/>
        <v>7</v>
      </c>
      <c r="D71" s="4">
        <f t="shared" si="60"/>
        <v>7</v>
      </c>
      <c r="E71" s="5">
        <f t="shared" ref="E71:E134" si="81">VLOOKUP(C71,mes,2,TRUE)</f>
        <v>0.85</v>
      </c>
      <c r="F71" s="5">
        <f t="shared" ref="F71:F134" si="82">MIN(100%,100%-(100%-VLOOKUP(D71,semana,2,FALSE))/VLOOKUP(C71,mes,3,FALSE))</f>
        <v>0.967741935483871</v>
      </c>
      <c r="G71" s="10">
        <f t="shared" si="74"/>
        <v>1.9917808219178408</v>
      </c>
      <c r="H71" s="13">
        <f t="shared" ref="H71:H134" ca="1" si="83">MIN(H$1,INT((1+H$2*$G71)*(1+RANDBETWEEN(-limite,limite)/1000)*H$1*$E71*$F71))</f>
        <v>212</v>
      </c>
      <c r="I71" s="9">
        <f t="shared" ref="I71:I134" ca="1" si="84">MIN(I$1,INT((1+RANDBETWEEN(-limite,limite)/1000)*T71/96*1.6))</f>
        <v>367</v>
      </c>
      <c r="J71" s="14">
        <f t="shared" ca="1" si="39"/>
        <v>1.7311320754716981</v>
      </c>
      <c r="K71" s="5">
        <f t="shared" ca="1" si="40"/>
        <v>0.81555555555555559</v>
      </c>
      <c r="L71" s="21">
        <f t="shared" ref="L71:L134" ca="1" si="85">T71/H71</f>
        <v>102.83155780855279</v>
      </c>
      <c r="M71" s="9">
        <f t="shared" ca="1" si="75"/>
        <v>66</v>
      </c>
      <c r="N71" s="9">
        <f t="shared" ca="1" si="75"/>
        <v>79</v>
      </c>
      <c r="O71" s="9">
        <f t="shared" ca="1" si="75"/>
        <v>33</v>
      </c>
      <c r="P71" s="9">
        <f t="shared" ca="1" si="75"/>
        <v>102</v>
      </c>
      <c r="Q71" s="20">
        <f t="shared" ref="Q71:Q134" ca="1" si="86">Z71/(M71+N71)</f>
        <v>38.448879644780405</v>
      </c>
      <c r="R71" s="20">
        <f t="shared" ref="R71:R134" ca="1" si="87">AA71/O71</f>
        <v>51.847557744059841</v>
      </c>
      <c r="S71" s="20">
        <f t="shared" ref="S71:S134" ca="1" si="88">AB71/P71</f>
        <v>17.937755033424679</v>
      </c>
      <c r="T71" s="6">
        <f t="shared" ca="1" si="76"/>
        <v>21800.290255413191</v>
      </c>
      <c r="U71" s="6">
        <f t="shared" ca="1" si="76"/>
        <v>2285.8540751215232</v>
      </c>
      <c r="V71" s="6">
        <f t="shared" ca="1" si="76"/>
        <v>3524.111532174988</v>
      </c>
      <c r="W71" s="6">
        <f t="shared" ref="W71:W134" ca="1" si="89">(1+W$2*$G71)*(1+RANDBETWEEN(-limite,limite)/1000)*W$1*VLOOKUP($E71,reducir,2,TRUE)</f>
        <v>3133.5181616219193</v>
      </c>
      <c r="X71" s="6">
        <f t="shared" ref="X71:X134" ca="1" si="90">(1+X$2*$G71)*(1+RANDBETWEEN(-limite,limite)/1000)*X$1*$E71*$F71</f>
        <v>1748.4626354396817</v>
      </c>
      <c r="Y71" s="6">
        <f t="shared" ca="1" si="41"/>
        <v>15680.052001298121</v>
      </c>
      <c r="Z71" s="6">
        <f t="shared" ca="1" si="77"/>
        <v>5575.0875484931585</v>
      </c>
      <c r="AA71" s="6">
        <f t="shared" ca="1" si="77"/>
        <v>1710.9694055539749</v>
      </c>
      <c r="AB71" s="6">
        <f t="shared" ca="1" si="77"/>
        <v>1829.6510134093173</v>
      </c>
      <c r="AC71" s="6">
        <f t="shared" ref="AC71:AC134" ca="1" si="91">(1+AC$2*$G71)*(1+RANDBETWEEN(-limite,limite)/1000)*AC$1*$E71*$F71</f>
        <v>2273.7874235924473</v>
      </c>
      <c r="AD71" s="6">
        <f t="shared" ref="AD71:AD134" ca="1" si="92">(1+AD$2*$G71)*(1+RANDBETWEEN(-limite,limite)/1000)*AD$1*VLOOKUP($E71,reducir,2,TRUE)</f>
        <v>1141.4006777036291</v>
      </c>
      <c r="AE71" s="6">
        <f t="shared" ref="AE71:AE134" ca="1" si="93">(1+AE$2*$G71)*(1+RANDBETWEEN(-limite,limite)/1000)*AE$1*$E71*$F71</f>
        <v>691.02942149812259</v>
      </c>
      <c r="AF71" s="6">
        <f t="shared" ca="1" si="42"/>
        <v>5009.4904446622513</v>
      </c>
      <c r="AG71" s="6">
        <f t="shared" ca="1" si="78"/>
        <v>665.5706801753422</v>
      </c>
      <c r="AH71" s="6">
        <f t="shared" ca="1" si="78"/>
        <v>2548.8884160876742</v>
      </c>
      <c r="AI71" s="6">
        <f t="shared" ca="1" si="78"/>
        <v>4137.9952327397277</v>
      </c>
      <c r="AJ71" s="6">
        <f t="shared" ca="1" si="78"/>
        <v>1976.1248487452078</v>
      </c>
      <c r="AK71" s="6">
        <f t="shared" ref="AK71:AK134" ca="1" si="94">(1+AK$2*$G71)*(1+RANDBETWEEN(-limite,limite)/1000)*AK$1*$E71*$F71</f>
        <v>2586.3433226004213</v>
      </c>
      <c r="AL71" s="6">
        <f t="shared" ref="AL71:AL134" ca="1" si="95">(1+AL$2*$G71)*(1+RANDBETWEEN(-limite,limite)/1000)*AL$1*VLOOKUP($E71,reducir,2,TRUE)</f>
        <v>1583.914943236877</v>
      </c>
      <c r="AM71" s="6">
        <f t="shared" ref="AM71:AM134" ca="1" si="96">(1+AM$2*$G71)*(1+RANDBETWEEN(-limite,limite)/1000)*AM$1*$E71*$F71</f>
        <v>770.17437884516846</v>
      </c>
      <c r="AN71" s="6">
        <f t="shared" ca="1" si="43"/>
        <v>4388.1465330654846</v>
      </c>
      <c r="AO71" s="6">
        <f t="shared" ca="1" si="44"/>
        <v>42530.431475739118</v>
      </c>
      <c r="AP71" s="6">
        <f t="shared" ca="1" si="45"/>
        <v>17452.742496713254</v>
      </c>
      <c r="AQ71" s="6">
        <f t="shared" ca="1" si="46"/>
        <v>25077.688979025857</v>
      </c>
      <c r="AR71" s="6">
        <f t="shared" ca="1" si="79"/>
        <v>2920.0457377094099</v>
      </c>
      <c r="AS71" s="6">
        <f t="shared" ca="1" si="79"/>
        <v>2581.9097571935727</v>
      </c>
      <c r="AT71" s="6">
        <f t="shared" ca="1" si="79"/>
        <v>2138.1543057037111</v>
      </c>
      <c r="AU71" s="6">
        <f t="shared" ca="1" si="79"/>
        <v>2285.6547454188203</v>
      </c>
      <c r="AV71" s="6">
        <f t="shared" ca="1" si="47"/>
        <v>9925.7645460255135</v>
      </c>
      <c r="AW71" s="6">
        <f t="shared" ca="1" si="48"/>
        <v>15151.924433000351</v>
      </c>
      <c r="AX71" s="27">
        <f t="shared" ca="1" si="80"/>
        <v>4.0170247890411011</v>
      </c>
      <c r="AY71" s="27">
        <f t="shared" ca="1" si="80"/>
        <v>4.7127375616438387</v>
      </c>
      <c r="AZ71">
        <f t="shared" ca="1" si="49"/>
        <v>492</v>
      </c>
      <c r="BA71" s="9">
        <f t="shared" ref="BA71:BA134" ca="1" si="97">INT((1+BA$2*$G71)*(1+RANDBETWEEN(-limite,limite)/1000)*BA$1*AZ71)</f>
        <v>15</v>
      </c>
      <c r="BB71" s="4">
        <f t="shared" ca="1" si="50"/>
        <v>212</v>
      </c>
      <c r="BC71" s="9">
        <f t="shared" ref="BC71:BC134" ca="1" si="98">INT((1+BC$2*$G71)*(1+RANDBETWEEN(-limite2,limite2)/1000)*BC$1*BB71)</f>
        <v>10</v>
      </c>
      <c r="BD71" s="9">
        <f t="shared" ref="BD71:BD134" ca="1" si="99">INT((1+BD$2*$G71)*(1+RANDBETWEEN(-limite2,limite2)/1000)*BD$1*BB71)</f>
        <v>7</v>
      </c>
      <c r="BE71" s="4">
        <f t="shared" ca="1" si="51"/>
        <v>280</v>
      </c>
      <c r="BF71" s="9">
        <f t="shared" ref="BF71:BF134" ca="1" si="100">INT((1+BF$2*$G71)*(1+RANDBETWEEN(-limite2,limite2)/1000)*BF$1*BE71)</f>
        <v>14</v>
      </c>
      <c r="BG71" s="9">
        <f t="shared" ref="BG71:BG134" ca="1" si="101">INT((1+BG$2*$G71)*(1+RANDBETWEEN(-limite2,limite2)/1000)*BG$1*BE71)</f>
        <v>16</v>
      </c>
      <c r="BH71" s="24">
        <f t="shared" ca="1" si="52"/>
        <v>674.07344149538687</v>
      </c>
      <c r="BI71" s="24">
        <f t="shared" ca="1" si="53"/>
        <v>439.95187744223557</v>
      </c>
      <c r="BJ71" s="9">
        <f t="shared" ref="BJ71:BJ134" ca="1" si="102">INT((1+BJ$2*$G71)*(1+RANDBETWEEN(-limite2,limite2)/1000)*BJ$1*BB71)</f>
        <v>12</v>
      </c>
      <c r="BK71" s="30">
        <f t="shared" ref="BK71:BK134" ca="1" si="103">(1+BK$2*$G71)*(1+RANDBETWEEN(-limite,limite)/1000)*BK$1</f>
        <v>33.026445698630091</v>
      </c>
      <c r="BL71" s="15">
        <f t="shared" ref="BL71:BL134" ca="1" si="104">MIN(5,(1+BL$2*$G71)*(1+RANDBETWEEN(-limite,limite)/1000)*BL$1)</f>
        <v>4.4644147528767144</v>
      </c>
      <c r="BM71" s="15">
        <f t="shared" ca="1" si="54"/>
        <v>8194.8703727299526</v>
      </c>
      <c r="BN71" s="36">
        <f t="shared" ca="1" si="61"/>
        <v>134</v>
      </c>
      <c r="BO71" s="9">
        <f t="shared" ref="BO71:BO134" ca="1" si="105">IF((1+BO$2*$G71)*(1+RANDBETWEEN(-limite2,limite2)/1000)*BO$1&gt;BO$3,1,0)</f>
        <v>0</v>
      </c>
      <c r="BP71" s="20">
        <f t="shared" ca="1" si="56"/>
        <v>3.0601690860757009</v>
      </c>
      <c r="BQ71" s="20">
        <f t="shared" ca="1" si="57"/>
        <v>187.14693267929744</v>
      </c>
    </row>
    <row r="72" spans="1:69" x14ac:dyDescent="0.25">
      <c r="A72" s="3">
        <f t="shared" si="58"/>
        <v>41117</v>
      </c>
      <c r="B72" s="17">
        <f t="shared" ref="B72:B135" si="106">YEAR(A72)</f>
        <v>2012</v>
      </c>
      <c r="C72" s="4">
        <f t="shared" si="59"/>
        <v>7</v>
      </c>
      <c r="D72" s="4">
        <f t="shared" si="60"/>
        <v>6</v>
      </c>
      <c r="E72" s="5">
        <f t="shared" si="81"/>
        <v>0.85</v>
      </c>
      <c r="F72" s="5">
        <f t="shared" si="82"/>
        <v>1</v>
      </c>
      <c r="G72" s="10">
        <f t="shared" si="74"/>
        <v>1.9890410958904434</v>
      </c>
      <c r="H72" s="13">
        <f t="shared" ca="1" si="83"/>
        <v>217</v>
      </c>
      <c r="I72" s="9">
        <f t="shared" ca="1" si="84"/>
        <v>368</v>
      </c>
      <c r="J72" s="14">
        <f t="shared" ref="J72:J135" ca="1" si="107">I72/H72</f>
        <v>1.695852534562212</v>
      </c>
      <c r="K72" s="5">
        <f t="shared" ref="K72:K135" ca="1" si="108">I72/I$1</f>
        <v>0.81777777777777783</v>
      </c>
      <c r="L72" s="21">
        <f t="shared" ca="1" si="85"/>
        <v>98.323817233760593</v>
      </c>
      <c r="M72" s="9">
        <f t="shared" ca="1" si="75"/>
        <v>68</v>
      </c>
      <c r="N72" s="9">
        <f t="shared" ca="1" si="75"/>
        <v>84</v>
      </c>
      <c r="O72" s="9">
        <f t="shared" ca="1" si="75"/>
        <v>33</v>
      </c>
      <c r="P72" s="9">
        <f t="shared" ca="1" si="75"/>
        <v>97</v>
      </c>
      <c r="Q72" s="20">
        <f t="shared" ca="1" si="86"/>
        <v>37.176921147801053</v>
      </c>
      <c r="R72" s="20">
        <f t="shared" ca="1" si="87"/>
        <v>47.448076828692457</v>
      </c>
      <c r="S72" s="20">
        <f t="shared" ca="1" si="88"/>
        <v>19.607423277119072</v>
      </c>
      <c r="T72" s="6">
        <f t="shared" ca="1" si="76"/>
        <v>21336.268339726048</v>
      </c>
      <c r="U72" s="6">
        <f t="shared" ca="1" si="76"/>
        <v>2395.7719945205513</v>
      </c>
      <c r="V72" s="6">
        <f t="shared" ca="1" si="76"/>
        <v>3659.6263459068477</v>
      </c>
      <c r="W72" s="6">
        <f t="shared" ca="1" si="89"/>
        <v>3201.4093476821931</v>
      </c>
      <c r="X72" s="6">
        <f t="shared" ca="1" si="90"/>
        <v>1765.2289102027391</v>
      </c>
      <c r="Y72" s="6">
        <f t="shared" ref="Y72:Y135" ca="1" si="109">T72+U72-V72-W72-X72</f>
        <v>15105.775730454818</v>
      </c>
      <c r="Z72" s="6">
        <f t="shared" ca="1" si="77"/>
        <v>5650.8920144657604</v>
      </c>
      <c r="AA72" s="6">
        <f t="shared" ca="1" si="77"/>
        <v>1565.786535346851</v>
      </c>
      <c r="AB72" s="6">
        <f t="shared" ca="1" si="77"/>
        <v>1901.9200578805501</v>
      </c>
      <c r="AC72" s="6">
        <f t="shared" ca="1" si="91"/>
        <v>2322.3907003486956</v>
      </c>
      <c r="AD72" s="6">
        <f t="shared" ca="1" si="92"/>
        <v>1166.0515764042382</v>
      </c>
      <c r="AE72" s="6">
        <f t="shared" ca="1" si="93"/>
        <v>655.6611898509517</v>
      </c>
      <c r="AF72" s="6">
        <f t="shared" ref="AF72:AF135" ca="1" si="110">Z72+AA72+AB72-AC72-AD72-AE72</f>
        <v>4974.4951410892763</v>
      </c>
      <c r="AG72" s="6">
        <f t="shared" ca="1" si="78"/>
        <v>679.73814759452034</v>
      </c>
      <c r="AH72" s="6">
        <f t="shared" ca="1" si="78"/>
        <v>2393.4124424767142</v>
      </c>
      <c r="AI72" s="6">
        <f t="shared" ca="1" si="78"/>
        <v>4083.1027033424671</v>
      </c>
      <c r="AJ72" s="6">
        <f t="shared" ca="1" si="78"/>
        <v>2002.2845720547971</v>
      </c>
      <c r="AK72" s="6">
        <f t="shared" ca="1" si="94"/>
        <v>2547.1424009182365</v>
      </c>
      <c r="AL72" s="6">
        <f t="shared" ca="1" si="95"/>
        <v>1471.2144077083644</v>
      </c>
      <c r="AM72" s="6">
        <f t="shared" ca="1" si="96"/>
        <v>768.97726678351273</v>
      </c>
      <c r="AN72" s="6">
        <f t="shared" ref="AN72:AN135" ca="1" si="111">AG72+AH72+AI72+AJ72-AK72-AL72-AM72</f>
        <v>4371.2037900583855</v>
      </c>
      <c r="AO72" s="6">
        <f t="shared" ref="AO72:AO135" ca="1" si="112">T72+U72+Z72+AA72+AB72+AG72+AH72+AI72+AJ72</f>
        <v>42009.176807408265</v>
      </c>
      <c r="AP72" s="6">
        <f t="shared" ref="AP72:AP135" ca="1" si="113">V72+W72+X72+AC72+AD72+AE72+AK72+AL72+AM72</f>
        <v>17557.702145805779</v>
      </c>
      <c r="AQ72" s="6">
        <f t="shared" ref="AQ72:AQ135" ca="1" si="114">Y72+AF72+AN72</f>
        <v>24451.474661602479</v>
      </c>
      <c r="AR72" s="6">
        <f t="shared" ca="1" si="79"/>
        <v>2976.3512689566001</v>
      </c>
      <c r="AS72" s="6">
        <f t="shared" ca="1" si="79"/>
        <v>2597.8948365280708</v>
      </c>
      <c r="AT72" s="6">
        <f t="shared" ca="1" si="79"/>
        <v>2217.0295718320335</v>
      </c>
      <c r="AU72" s="6">
        <f t="shared" ca="1" si="79"/>
        <v>2374.8865791158159</v>
      </c>
      <c r="AV72" s="6">
        <f t="shared" ref="AV72:AV135" ca="1" si="115">AR72+AS72+AT72+AU72</f>
        <v>10166.162256432519</v>
      </c>
      <c r="AW72" s="6">
        <f t="shared" ref="AW72:AW135" ca="1" si="116">AO72-AP72-AV72</f>
        <v>14285.312405169967</v>
      </c>
      <c r="AX72" s="27">
        <f t="shared" ca="1" si="80"/>
        <v>4.0881919890410998</v>
      </c>
      <c r="AY72" s="27">
        <f t="shared" ca="1" si="80"/>
        <v>4.6086121780821943</v>
      </c>
      <c r="AZ72">
        <f t="shared" ref="AZ72:AZ135" ca="1" si="117">BB72+BE72</f>
        <v>499</v>
      </c>
      <c r="BA72" s="9">
        <f t="shared" ca="1" si="97"/>
        <v>16</v>
      </c>
      <c r="BB72" s="4">
        <f t="shared" ref="BB72:BB135" ca="1" si="118">H72</f>
        <v>217</v>
      </c>
      <c r="BC72" s="9">
        <f t="shared" ca="1" si="98"/>
        <v>11</v>
      </c>
      <c r="BD72" s="9">
        <f t="shared" ca="1" si="99"/>
        <v>7</v>
      </c>
      <c r="BE72" s="4">
        <f t="shared" ref="BE72:BE135" ca="1" si="119">M72+N72+O72+P72</f>
        <v>282</v>
      </c>
      <c r="BF72" s="9">
        <f t="shared" ca="1" si="100"/>
        <v>16</v>
      </c>
      <c r="BG72" s="9">
        <f t="shared" ca="1" si="101"/>
        <v>16</v>
      </c>
      <c r="BH72" s="24">
        <f t="shared" ref="BH72:BH135" ca="1" si="120">(BC72+BD72)*(V72+W72+X72)/BB72</f>
        <v>715.54268602881132</v>
      </c>
      <c r="BI72" s="24">
        <f t="shared" ref="BI72:BI135" ca="1" si="121">(BF72+BG72)*(AC72+AD72+AE72)/BE72</f>
        <v>470.25287564299413</v>
      </c>
      <c r="BJ72" s="9">
        <f t="shared" ca="1" si="102"/>
        <v>11</v>
      </c>
      <c r="BK72" s="30">
        <f t="shared" ca="1" si="103"/>
        <v>31.942480164383515</v>
      </c>
      <c r="BL72" s="15">
        <f t="shared" ca="1" si="104"/>
        <v>4.2309317742465771</v>
      </c>
      <c r="BM72" s="15">
        <f t="shared" ref="BM72:BM135" ca="1" si="122">W72+AD72+AL72+AR72*80%</f>
        <v>8219.7563469600755</v>
      </c>
      <c r="BN72" s="36">
        <f t="shared" ca="1" si="61"/>
        <v>134</v>
      </c>
      <c r="BO72" s="9">
        <f t="shared" ca="1" si="105"/>
        <v>0</v>
      </c>
      <c r="BP72" s="20">
        <f t="shared" ref="BP72:BP135" ca="1" si="123">AQ72/BM72</f>
        <v>2.9747201291003478</v>
      </c>
      <c r="BQ72" s="20">
        <f t="shared" ref="BQ72:BQ135" ca="1" si="124">AQ72/BN72</f>
        <v>182.47369150449612</v>
      </c>
    </row>
    <row r="73" spans="1:69" x14ac:dyDescent="0.25">
      <c r="A73" s="3">
        <f t="shared" ref="A73:A136" si="125">A72-1</f>
        <v>41116</v>
      </c>
      <c r="B73" s="17">
        <f t="shared" si="106"/>
        <v>2012</v>
      </c>
      <c r="C73" s="4">
        <f t="shared" ref="C73:C136" si="126">MONTH(A73)</f>
        <v>7</v>
      </c>
      <c r="D73" s="4">
        <f t="shared" ref="D73:D136" si="127">WEEKDAY(A73)</f>
        <v>5</v>
      </c>
      <c r="E73" s="5">
        <f t="shared" si="81"/>
        <v>0.85</v>
      </c>
      <c r="F73" s="5">
        <f t="shared" si="82"/>
        <v>0.88387096774193541</v>
      </c>
      <c r="G73" s="10">
        <f t="shared" si="74"/>
        <v>1.9863013698630461</v>
      </c>
      <c r="H73" s="13">
        <f t="shared" ca="1" si="83"/>
        <v>183</v>
      </c>
      <c r="I73" s="9">
        <f t="shared" ca="1" si="84"/>
        <v>300</v>
      </c>
      <c r="J73" s="14">
        <f t="shared" ca="1" si="107"/>
        <v>1.639344262295082</v>
      </c>
      <c r="K73" s="5">
        <f t="shared" ca="1" si="108"/>
        <v>0.66666666666666663</v>
      </c>
      <c r="L73" s="21">
        <f t="shared" ca="1" si="85"/>
        <v>100.95594042436062</v>
      </c>
      <c r="M73" s="9">
        <f t="shared" ca="1" si="75"/>
        <v>55</v>
      </c>
      <c r="N73" s="9">
        <f t="shared" ca="1" si="75"/>
        <v>66</v>
      </c>
      <c r="O73" s="9">
        <f t="shared" ca="1" si="75"/>
        <v>27</v>
      </c>
      <c r="P73" s="9">
        <f t="shared" ca="1" si="75"/>
        <v>82</v>
      </c>
      <c r="Q73" s="20">
        <f t="shared" ca="1" si="86"/>
        <v>36.644274878297345</v>
      </c>
      <c r="R73" s="20">
        <f t="shared" ca="1" si="87"/>
        <v>49.257556164383629</v>
      </c>
      <c r="S73" s="20">
        <f t="shared" ca="1" si="88"/>
        <v>17.800611961242922</v>
      </c>
      <c r="T73" s="6">
        <f t="shared" ca="1" si="76"/>
        <v>18474.937097657992</v>
      </c>
      <c r="U73" s="6">
        <f t="shared" ca="1" si="76"/>
        <v>2239.6885618647843</v>
      </c>
      <c r="V73" s="6">
        <f t="shared" ca="1" si="76"/>
        <v>3060.4946582624821</v>
      </c>
      <c r="W73" s="6">
        <f t="shared" ca="1" si="89"/>
        <v>3065.3517501369874</v>
      </c>
      <c r="X73" s="6">
        <f t="shared" ca="1" si="90"/>
        <v>1593.806342221829</v>
      </c>
      <c r="Y73" s="6">
        <f t="shared" ca="1" si="109"/>
        <v>12994.972908901475</v>
      </c>
      <c r="Z73" s="6">
        <f t="shared" ca="1" si="77"/>
        <v>4433.957260273979</v>
      </c>
      <c r="AA73" s="6">
        <f t="shared" ca="1" si="77"/>
        <v>1329.9540164383579</v>
      </c>
      <c r="AB73" s="6">
        <f t="shared" ca="1" si="77"/>
        <v>1459.6501808219195</v>
      </c>
      <c r="AC73" s="6">
        <f t="shared" ca="1" si="91"/>
        <v>2090.9257619452187</v>
      </c>
      <c r="AD73" s="6">
        <f t="shared" ca="1" si="92"/>
        <v>1203.6306451958728</v>
      </c>
      <c r="AE73" s="6">
        <f t="shared" ca="1" si="93"/>
        <v>594.71971574905501</v>
      </c>
      <c r="AF73" s="6">
        <f t="shared" ca="1" si="110"/>
        <v>3334.2853346441111</v>
      </c>
      <c r="AG73" s="6">
        <f t="shared" ca="1" si="78"/>
        <v>549.3863835616437</v>
      </c>
      <c r="AH73" s="6">
        <f t="shared" ca="1" si="78"/>
        <v>2036.4453698630159</v>
      </c>
      <c r="AI73" s="6">
        <f t="shared" ca="1" si="78"/>
        <v>3288.1403424657547</v>
      </c>
      <c r="AJ73" s="6">
        <f t="shared" ca="1" si="78"/>
        <v>1591.7168219178102</v>
      </c>
      <c r="AK73" s="6">
        <f t="shared" ca="1" si="94"/>
        <v>2415.2761502277631</v>
      </c>
      <c r="AL73" s="6">
        <f t="shared" ca="1" si="95"/>
        <v>1593.9672933477445</v>
      </c>
      <c r="AM73" s="6">
        <f t="shared" ca="1" si="96"/>
        <v>693.27207498711357</v>
      </c>
      <c r="AN73" s="6">
        <f t="shared" ca="1" si="111"/>
        <v>2763.1733992456029</v>
      </c>
      <c r="AO73" s="6">
        <f t="shared" ca="1" si="112"/>
        <v>35403.876034865258</v>
      </c>
      <c r="AP73" s="6">
        <f t="shared" ca="1" si="113"/>
        <v>16311.444392074067</v>
      </c>
      <c r="AQ73" s="6">
        <f t="shared" ca="1" si="114"/>
        <v>19092.431642791191</v>
      </c>
      <c r="AR73" s="6">
        <f t="shared" ca="1" si="79"/>
        <v>2876.2471653928806</v>
      </c>
      <c r="AS73" s="6">
        <f t="shared" ca="1" si="79"/>
        <v>2369.2484265759076</v>
      </c>
      <c r="AT73" s="6">
        <f t="shared" ca="1" si="79"/>
        <v>2118.1527210989975</v>
      </c>
      <c r="AU73" s="6">
        <f t="shared" ca="1" si="79"/>
        <v>2241.2631094574458</v>
      </c>
      <c r="AV73" s="6">
        <f t="shared" ca="1" si="115"/>
        <v>9604.9114225252324</v>
      </c>
      <c r="AW73" s="6">
        <f t="shared" ca="1" si="116"/>
        <v>9487.5202202659584</v>
      </c>
      <c r="AX73" s="27">
        <f t="shared" ca="1" si="80"/>
        <v>4.3066898630137036</v>
      </c>
      <c r="AY73" s="27">
        <f t="shared" ca="1" si="80"/>
        <v>4.5767167808219211</v>
      </c>
      <c r="AZ73">
        <f t="shared" ca="1" si="117"/>
        <v>413</v>
      </c>
      <c r="BA73" s="9">
        <f t="shared" ca="1" si="97"/>
        <v>12</v>
      </c>
      <c r="BB73" s="4">
        <f t="shared" ca="1" si="118"/>
        <v>183</v>
      </c>
      <c r="BC73" s="9">
        <f t="shared" ca="1" si="98"/>
        <v>9</v>
      </c>
      <c r="BD73" s="9">
        <f t="shared" ca="1" si="99"/>
        <v>6</v>
      </c>
      <c r="BE73" s="4">
        <f t="shared" ca="1" si="119"/>
        <v>230</v>
      </c>
      <c r="BF73" s="9">
        <f t="shared" ca="1" si="100"/>
        <v>13</v>
      </c>
      <c r="BG73" s="9">
        <f t="shared" ca="1" si="101"/>
        <v>13</v>
      </c>
      <c r="BH73" s="24">
        <f t="shared" ca="1" si="120"/>
        <v>632.75842218207367</v>
      </c>
      <c r="BI73" s="24">
        <f t="shared" ca="1" si="121"/>
        <v>439.65730084845137</v>
      </c>
      <c r="BJ73" s="9">
        <f t="shared" ca="1" si="102"/>
        <v>9</v>
      </c>
      <c r="BK73" s="30">
        <f t="shared" ca="1" si="103"/>
        <v>32.042627054794465</v>
      </c>
      <c r="BL73" s="15">
        <f t="shared" ca="1" si="104"/>
        <v>4.2924308219178098</v>
      </c>
      <c r="BM73" s="15">
        <f t="shared" ca="1" si="122"/>
        <v>8163.9474209949094</v>
      </c>
      <c r="BN73" s="36">
        <f t="shared" ca="1" si="61"/>
        <v>134</v>
      </c>
      <c r="BO73" s="9">
        <f t="shared" ca="1" si="105"/>
        <v>0</v>
      </c>
      <c r="BP73" s="20">
        <f t="shared" ca="1" si="123"/>
        <v>2.3386274627016728</v>
      </c>
      <c r="BQ73" s="20">
        <f t="shared" ca="1" si="124"/>
        <v>142.48083315515814</v>
      </c>
    </row>
    <row r="74" spans="1:69" x14ac:dyDescent="0.25">
      <c r="A74" s="3">
        <f t="shared" si="125"/>
        <v>41115</v>
      </c>
      <c r="B74" s="17">
        <f t="shared" si="106"/>
        <v>2012</v>
      </c>
      <c r="C74" s="4">
        <f t="shared" si="126"/>
        <v>7</v>
      </c>
      <c r="D74" s="4">
        <f t="shared" si="127"/>
        <v>4</v>
      </c>
      <c r="E74" s="5">
        <f t="shared" si="81"/>
        <v>0.85</v>
      </c>
      <c r="F74" s="5">
        <f t="shared" si="82"/>
        <v>0.84516129032258069</v>
      </c>
      <c r="G74" s="10">
        <f t="shared" si="74"/>
        <v>1.9835616438356487</v>
      </c>
      <c r="H74" s="13">
        <f t="shared" ca="1" si="83"/>
        <v>174</v>
      </c>
      <c r="I74" s="9">
        <f t="shared" ca="1" si="84"/>
        <v>322</v>
      </c>
      <c r="J74" s="14">
        <f t="shared" ca="1" si="107"/>
        <v>1.8505747126436782</v>
      </c>
      <c r="K74" s="5">
        <f t="shared" ca="1" si="108"/>
        <v>0.7155555555555555</v>
      </c>
      <c r="L74" s="21">
        <f t="shared" ca="1" si="85"/>
        <v>106.03412551541295</v>
      </c>
      <c r="M74" s="9">
        <f t="shared" ca="1" si="75"/>
        <v>59</v>
      </c>
      <c r="N74" s="9">
        <f t="shared" ca="1" si="75"/>
        <v>70</v>
      </c>
      <c r="O74" s="9">
        <f t="shared" ca="1" si="75"/>
        <v>27</v>
      </c>
      <c r="P74" s="9">
        <f t="shared" ca="1" si="75"/>
        <v>88</v>
      </c>
      <c r="Q74" s="20">
        <f t="shared" ca="1" si="86"/>
        <v>36.888612149092111</v>
      </c>
      <c r="R74" s="20">
        <f t="shared" ca="1" si="87"/>
        <v>51.745304017534302</v>
      </c>
      <c r="S74" s="20">
        <f t="shared" ca="1" si="88"/>
        <v>17.874012789190552</v>
      </c>
      <c r="T74" s="6">
        <f t="shared" ca="1" si="76"/>
        <v>18449.937839681854</v>
      </c>
      <c r="U74" s="6">
        <f t="shared" ca="1" si="76"/>
        <v>2016.096978948302</v>
      </c>
      <c r="V74" s="6">
        <f t="shared" ca="1" si="76"/>
        <v>2914.4387091932472</v>
      </c>
      <c r="W74" s="6">
        <f t="shared" ca="1" si="89"/>
        <v>3145.6008560219188</v>
      </c>
      <c r="X74" s="6">
        <f t="shared" ca="1" si="90"/>
        <v>1591.230627022112</v>
      </c>
      <c r="Y74" s="6">
        <f t="shared" ca="1" si="109"/>
        <v>12814.764626392876</v>
      </c>
      <c r="Z74" s="6">
        <f t="shared" ca="1" si="77"/>
        <v>4758.6309672328825</v>
      </c>
      <c r="AA74" s="6">
        <f t="shared" ca="1" si="77"/>
        <v>1397.1232084734261</v>
      </c>
      <c r="AB74" s="6">
        <f t="shared" ca="1" si="77"/>
        <v>1572.9131254487686</v>
      </c>
      <c r="AC74" s="6">
        <f t="shared" ca="1" si="91"/>
        <v>1959.0855929181562</v>
      </c>
      <c r="AD74" s="6">
        <f t="shared" ca="1" si="92"/>
        <v>1167.1581845485141</v>
      </c>
      <c r="AE74" s="6">
        <f t="shared" ca="1" si="93"/>
        <v>604.12023762335764</v>
      </c>
      <c r="AF74" s="6">
        <f t="shared" ca="1" si="110"/>
        <v>3998.3032860650483</v>
      </c>
      <c r="AG74" s="6">
        <f t="shared" ca="1" si="78"/>
        <v>545.94724892054774</v>
      </c>
      <c r="AH74" s="6">
        <f t="shared" ca="1" si="78"/>
        <v>2277.3192788164406</v>
      </c>
      <c r="AI74" s="6">
        <f t="shared" ca="1" si="78"/>
        <v>3442.4816390136994</v>
      </c>
      <c r="AJ74" s="6">
        <f t="shared" ca="1" si="78"/>
        <v>1604.8389098958919</v>
      </c>
      <c r="AK74" s="6">
        <f t="shared" ca="1" si="94"/>
        <v>2101.9404843670145</v>
      </c>
      <c r="AL74" s="6">
        <f t="shared" ca="1" si="95"/>
        <v>1515.156286265162</v>
      </c>
      <c r="AM74" s="6">
        <f t="shared" ca="1" si="96"/>
        <v>631.10937397803968</v>
      </c>
      <c r="AN74" s="6">
        <f t="shared" ca="1" si="111"/>
        <v>3622.3809320363634</v>
      </c>
      <c r="AO74" s="6">
        <f t="shared" ca="1" si="112"/>
        <v>36065.289196431819</v>
      </c>
      <c r="AP74" s="6">
        <f t="shared" ca="1" si="113"/>
        <v>15629.840351937522</v>
      </c>
      <c r="AQ74" s="6">
        <f t="shared" ca="1" si="114"/>
        <v>20435.448844494291</v>
      </c>
      <c r="AR74" s="6">
        <f t="shared" ca="1" si="79"/>
        <v>2871.3263448003136</v>
      </c>
      <c r="AS74" s="6">
        <f t="shared" ca="1" si="79"/>
        <v>2308.2059991177466</v>
      </c>
      <c r="AT74" s="6">
        <f t="shared" ca="1" si="79"/>
        <v>2020.4107443925914</v>
      </c>
      <c r="AU74" s="6">
        <f t="shared" ca="1" si="79"/>
        <v>2191.8082954457918</v>
      </c>
      <c r="AV74" s="6">
        <f t="shared" ca="1" si="115"/>
        <v>9391.7513837564438</v>
      </c>
      <c r="AW74" s="6">
        <f t="shared" ca="1" si="116"/>
        <v>11043.697460737854</v>
      </c>
      <c r="AX74" s="27">
        <f t="shared" ca="1" si="80"/>
        <v>4.1294563397260324</v>
      </c>
      <c r="AY74" s="27">
        <f t="shared" ca="1" si="80"/>
        <v>4.4861534794520574</v>
      </c>
      <c r="AZ74">
        <f t="shared" ca="1" si="117"/>
        <v>418</v>
      </c>
      <c r="BA74" s="9">
        <f t="shared" ca="1" si="97"/>
        <v>13</v>
      </c>
      <c r="BB74" s="4">
        <f t="shared" ca="1" si="118"/>
        <v>174</v>
      </c>
      <c r="BC74" s="9">
        <f t="shared" ca="1" si="98"/>
        <v>9</v>
      </c>
      <c r="BD74" s="9">
        <f t="shared" ca="1" si="99"/>
        <v>6</v>
      </c>
      <c r="BE74" s="4">
        <f t="shared" ca="1" si="119"/>
        <v>244</v>
      </c>
      <c r="BF74" s="9">
        <f t="shared" ca="1" si="100"/>
        <v>13</v>
      </c>
      <c r="BG74" s="9">
        <f t="shared" ca="1" si="101"/>
        <v>13</v>
      </c>
      <c r="BH74" s="24">
        <f t="shared" ca="1" si="120"/>
        <v>659.5922579514895</v>
      </c>
      <c r="BI74" s="24">
        <f t="shared" ca="1" si="121"/>
        <v>397.49780488664237</v>
      </c>
      <c r="BJ74" s="9">
        <f t="shared" ca="1" si="102"/>
        <v>8</v>
      </c>
      <c r="BK74" s="30">
        <f t="shared" ca="1" si="103"/>
        <v>31.630562849315019</v>
      </c>
      <c r="BL74" s="15">
        <f t="shared" ca="1" si="104"/>
        <v>4.3407188558904126</v>
      </c>
      <c r="BM74" s="15">
        <f t="shared" ca="1" si="122"/>
        <v>8124.9764026758457</v>
      </c>
      <c r="BN74" s="36">
        <f t="shared" ca="1" si="61"/>
        <v>134</v>
      </c>
      <c r="BO74" s="9">
        <f t="shared" ca="1" si="105"/>
        <v>0</v>
      </c>
      <c r="BP74" s="20">
        <f t="shared" ca="1" si="123"/>
        <v>2.5151394701606966</v>
      </c>
      <c r="BQ74" s="20">
        <f t="shared" ca="1" si="124"/>
        <v>152.5033495857783</v>
      </c>
    </row>
    <row r="75" spans="1:69" x14ac:dyDescent="0.25">
      <c r="A75" s="3">
        <f t="shared" si="125"/>
        <v>41114</v>
      </c>
      <c r="B75" s="17">
        <f t="shared" si="106"/>
        <v>2012</v>
      </c>
      <c r="C75" s="4">
        <f t="shared" si="126"/>
        <v>7</v>
      </c>
      <c r="D75" s="4">
        <f t="shared" si="127"/>
        <v>3</v>
      </c>
      <c r="E75" s="5">
        <f t="shared" si="81"/>
        <v>0.85</v>
      </c>
      <c r="F75" s="5">
        <f t="shared" si="82"/>
        <v>0.74193548387096775</v>
      </c>
      <c r="G75" s="10">
        <f t="shared" si="74"/>
        <v>1.9808219178082513</v>
      </c>
      <c r="H75" s="13">
        <f t="shared" ca="1" si="83"/>
        <v>162</v>
      </c>
      <c r="I75" s="9">
        <f t="shared" ca="1" si="84"/>
        <v>266</v>
      </c>
      <c r="J75" s="14">
        <f t="shared" ca="1" si="107"/>
        <v>1.6419753086419753</v>
      </c>
      <c r="K75" s="5">
        <f t="shared" ca="1" si="108"/>
        <v>0.59111111111111114</v>
      </c>
      <c r="L75" s="21">
        <f t="shared" ca="1" si="85"/>
        <v>98.387008566144686</v>
      </c>
      <c r="M75" s="9">
        <f t="shared" ca="1" si="75"/>
        <v>46</v>
      </c>
      <c r="N75" s="9">
        <f t="shared" ca="1" si="75"/>
        <v>58</v>
      </c>
      <c r="O75" s="9">
        <f t="shared" ca="1" si="75"/>
        <v>23</v>
      </c>
      <c r="P75" s="9">
        <f t="shared" ca="1" si="75"/>
        <v>74</v>
      </c>
      <c r="Q75" s="20">
        <f t="shared" ca="1" si="86"/>
        <v>37.987876518440501</v>
      </c>
      <c r="R75" s="20">
        <f t="shared" ca="1" si="87"/>
        <v>50.640196734246629</v>
      </c>
      <c r="S75" s="20">
        <f t="shared" ca="1" si="88"/>
        <v>18.126983825486878</v>
      </c>
      <c r="T75" s="6">
        <f t="shared" ca="1" si="76"/>
        <v>15938.695387715439</v>
      </c>
      <c r="U75" s="6">
        <f t="shared" ca="1" si="76"/>
        <v>1731.7920260274</v>
      </c>
      <c r="V75" s="6">
        <f t="shared" ca="1" si="76"/>
        <v>2545.2647507740157</v>
      </c>
      <c r="W75" s="6">
        <f t="shared" ca="1" si="89"/>
        <v>3040.4518193095905</v>
      </c>
      <c r="X75" s="6">
        <f t="shared" ca="1" si="90"/>
        <v>1372.782024388157</v>
      </c>
      <c r="Y75" s="6">
        <f t="shared" ca="1" si="109"/>
        <v>10711.988819271075</v>
      </c>
      <c r="Z75" s="6">
        <f t="shared" ca="1" si="77"/>
        <v>3950.7391579178125</v>
      </c>
      <c r="AA75" s="6">
        <f t="shared" ca="1" si="77"/>
        <v>1164.7245248876725</v>
      </c>
      <c r="AB75" s="6">
        <f t="shared" ca="1" si="77"/>
        <v>1341.396803086029</v>
      </c>
      <c r="AC75" s="6">
        <f t="shared" ca="1" si="91"/>
        <v>1750.2164579575474</v>
      </c>
      <c r="AD75" s="6">
        <f t="shared" ca="1" si="92"/>
        <v>1232.9434293062886</v>
      </c>
      <c r="AE75" s="6">
        <f t="shared" ca="1" si="93"/>
        <v>520.14740227079153</v>
      </c>
      <c r="AF75" s="6">
        <f t="shared" ca="1" si="110"/>
        <v>2953.5531963568856</v>
      </c>
      <c r="AG75" s="6">
        <f t="shared" ca="1" si="78"/>
        <v>457.58292904109572</v>
      </c>
      <c r="AH75" s="6">
        <f t="shared" ca="1" si="78"/>
        <v>1841.4393922630156</v>
      </c>
      <c r="AI75" s="6">
        <f t="shared" ca="1" si="78"/>
        <v>2951.1353019726034</v>
      </c>
      <c r="AJ75" s="6">
        <f t="shared" ca="1" si="78"/>
        <v>1386.2323242082207</v>
      </c>
      <c r="AK75" s="6">
        <f t="shared" ca="1" si="94"/>
        <v>1965.3757628412245</v>
      </c>
      <c r="AL75" s="6">
        <f t="shared" ca="1" si="95"/>
        <v>1564.0249729476739</v>
      </c>
      <c r="AM75" s="6">
        <f t="shared" ca="1" si="96"/>
        <v>585.38963220057894</v>
      </c>
      <c r="AN75" s="6">
        <f t="shared" ca="1" si="111"/>
        <v>2521.5995794954583</v>
      </c>
      <c r="AO75" s="6">
        <f t="shared" ca="1" si="112"/>
        <v>30763.737847119286</v>
      </c>
      <c r="AP75" s="6">
        <f t="shared" ca="1" si="113"/>
        <v>14576.596251995867</v>
      </c>
      <c r="AQ75" s="6">
        <f t="shared" ca="1" si="114"/>
        <v>16187.141595123419</v>
      </c>
      <c r="AR75" s="6">
        <f t="shared" ca="1" si="79"/>
        <v>2814.5416030165829</v>
      </c>
      <c r="AS75" s="6">
        <f t="shared" ca="1" si="79"/>
        <v>2075.3597105613817</v>
      </c>
      <c r="AT75" s="6">
        <f t="shared" ca="1" si="79"/>
        <v>1945.6412885432114</v>
      </c>
      <c r="AU75" s="6">
        <f t="shared" ca="1" si="79"/>
        <v>2114.8531901383308</v>
      </c>
      <c r="AV75" s="6">
        <f t="shared" ca="1" si="115"/>
        <v>8950.3957922595055</v>
      </c>
      <c r="AW75" s="6">
        <f t="shared" ca="1" si="116"/>
        <v>7236.7458028639139</v>
      </c>
      <c r="AX75" s="27">
        <f t="shared" ca="1" si="80"/>
        <v>4.4068316054794572</v>
      </c>
      <c r="AY75" s="27">
        <f t="shared" ca="1" si="80"/>
        <v>4.3188820068493179</v>
      </c>
      <c r="AZ75">
        <f t="shared" ca="1" si="117"/>
        <v>363</v>
      </c>
      <c r="BA75" s="9">
        <f t="shared" ca="1" si="97"/>
        <v>11</v>
      </c>
      <c r="BB75" s="4">
        <f t="shared" ca="1" si="118"/>
        <v>162</v>
      </c>
      <c r="BC75" s="9">
        <f t="shared" ca="1" si="98"/>
        <v>8</v>
      </c>
      <c r="BD75" s="9">
        <f t="shared" ca="1" si="99"/>
        <v>5</v>
      </c>
      <c r="BE75" s="4">
        <f t="shared" ca="1" si="119"/>
        <v>201</v>
      </c>
      <c r="BF75" s="9">
        <f t="shared" ca="1" si="100"/>
        <v>10</v>
      </c>
      <c r="BG75" s="9">
        <f t="shared" ca="1" si="101"/>
        <v>12</v>
      </c>
      <c r="BH75" s="24">
        <f t="shared" ca="1" si="120"/>
        <v>558.39803535884528</v>
      </c>
      <c r="BI75" s="24">
        <f t="shared" ca="1" si="121"/>
        <v>383.44656900379005</v>
      </c>
      <c r="BJ75" s="9">
        <f t="shared" ca="1" si="102"/>
        <v>9</v>
      </c>
      <c r="BK75" s="30">
        <f t="shared" ca="1" si="103"/>
        <v>31.602617794520501</v>
      </c>
      <c r="BL75" s="15">
        <f t="shared" ca="1" si="104"/>
        <v>4.3581883068493177</v>
      </c>
      <c r="BM75" s="15">
        <f t="shared" ca="1" si="122"/>
        <v>8089.0535039768201</v>
      </c>
      <c r="BN75" s="36">
        <f t="shared" ca="1" si="61"/>
        <v>134</v>
      </c>
      <c r="BO75" s="9">
        <f t="shared" ca="1" si="105"/>
        <v>0</v>
      </c>
      <c r="BP75" s="20">
        <f t="shared" ca="1" si="123"/>
        <v>2.001116890519433</v>
      </c>
      <c r="BQ75" s="20">
        <f t="shared" ca="1" si="124"/>
        <v>120.79956414271209</v>
      </c>
    </row>
    <row r="76" spans="1:69" x14ac:dyDescent="0.25">
      <c r="A76" s="3">
        <f t="shared" si="125"/>
        <v>41113</v>
      </c>
      <c r="B76" s="17">
        <f t="shared" si="106"/>
        <v>2012</v>
      </c>
      <c r="C76" s="4">
        <f t="shared" si="126"/>
        <v>7</v>
      </c>
      <c r="D76" s="4">
        <f t="shared" si="127"/>
        <v>2</v>
      </c>
      <c r="E76" s="5">
        <f t="shared" si="81"/>
        <v>0.85</v>
      </c>
      <c r="F76" s="5">
        <f t="shared" si="82"/>
        <v>0.74193548387096775</v>
      </c>
      <c r="G76" s="10">
        <f t="shared" si="74"/>
        <v>1.978082191780854</v>
      </c>
      <c r="H76" s="13">
        <f t="shared" ca="1" si="83"/>
        <v>151</v>
      </c>
      <c r="I76" s="9">
        <f t="shared" ca="1" si="84"/>
        <v>279</v>
      </c>
      <c r="J76" s="14">
        <f t="shared" ca="1" si="107"/>
        <v>1.8476821192052981</v>
      </c>
      <c r="K76" s="5">
        <f t="shared" ca="1" si="108"/>
        <v>0.62</v>
      </c>
      <c r="L76" s="21">
        <f t="shared" ca="1" si="85"/>
        <v>110.21814513114816</v>
      </c>
      <c r="M76" s="9">
        <f t="shared" ca="1" si="75"/>
        <v>49</v>
      </c>
      <c r="N76" s="9">
        <f t="shared" ca="1" si="75"/>
        <v>60</v>
      </c>
      <c r="O76" s="9">
        <f t="shared" ca="1" si="75"/>
        <v>25</v>
      </c>
      <c r="P76" s="9">
        <f t="shared" ca="1" si="75"/>
        <v>72</v>
      </c>
      <c r="Q76" s="20">
        <f t="shared" ca="1" si="86"/>
        <v>39.095607090109382</v>
      </c>
      <c r="R76" s="20">
        <f t="shared" ca="1" si="87"/>
        <v>51.553260703035683</v>
      </c>
      <c r="S76" s="20">
        <f t="shared" ca="1" si="88"/>
        <v>19.711782602876735</v>
      </c>
      <c r="T76" s="6">
        <f t="shared" ca="1" si="76"/>
        <v>16642.939914803374</v>
      </c>
      <c r="U76" s="6">
        <f t="shared" ca="1" si="76"/>
        <v>1807.2537992929763</v>
      </c>
      <c r="V76" s="6">
        <f t="shared" ca="1" si="76"/>
        <v>2649.0794841481211</v>
      </c>
      <c r="W76" s="6">
        <f t="shared" ca="1" si="89"/>
        <v>3061.9907356931517</v>
      </c>
      <c r="X76" s="6">
        <f t="shared" ca="1" si="90"/>
        <v>1333.9341154785677</v>
      </c>
      <c r="Y76" s="6">
        <f t="shared" ca="1" si="109"/>
        <v>11405.189378776509</v>
      </c>
      <c r="Z76" s="6">
        <f t="shared" ca="1" si="77"/>
        <v>4261.4211728219225</v>
      </c>
      <c r="AA76" s="6">
        <f t="shared" ca="1" si="77"/>
        <v>1288.8315175758921</v>
      </c>
      <c r="AB76" s="6">
        <f t="shared" ca="1" si="77"/>
        <v>1419.2483474071248</v>
      </c>
      <c r="AC76" s="6">
        <f t="shared" ca="1" si="91"/>
        <v>1724.9824032584793</v>
      </c>
      <c r="AD76" s="6">
        <f t="shared" ca="1" si="92"/>
        <v>1221.1538989286526</v>
      </c>
      <c r="AE76" s="6">
        <f t="shared" ca="1" si="93"/>
        <v>524.23866465361129</v>
      </c>
      <c r="AF76" s="6">
        <f t="shared" ca="1" si="110"/>
        <v>3499.1260709641956</v>
      </c>
      <c r="AG76" s="6">
        <f t="shared" ca="1" si="78"/>
        <v>493.25060337534239</v>
      </c>
      <c r="AH76" s="6">
        <f t="shared" ca="1" si="78"/>
        <v>1834.8150496438375</v>
      </c>
      <c r="AI76" s="6">
        <f t="shared" ca="1" si="78"/>
        <v>3189.1717819726036</v>
      </c>
      <c r="AJ76" s="6">
        <f t="shared" ca="1" si="78"/>
        <v>1406.1425353643851</v>
      </c>
      <c r="AK76" s="6">
        <f t="shared" ca="1" si="94"/>
        <v>1845.1947873953357</v>
      </c>
      <c r="AL76" s="6">
        <f t="shared" ca="1" si="95"/>
        <v>1517.5443404047633</v>
      </c>
      <c r="AM76" s="6">
        <f t="shared" ca="1" si="96"/>
        <v>551.7719414165947</v>
      </c>
      <c r="AN76" s="6">
        <f t="shared" ca="1" si="111"/>
        <v>3008.8689011394754</v>
      </c>
      <c r="AO76" s="6">
        <f t="shared" ca="1" si="112"/>
        <v>32343.074722257457</v>
      </c>
      <c r="AP76" s="6">
        <f t="shared" ca="1" si="113"/>
        <v>14429.890371377278</v>
      </c>
      <c r="AQ76" s="6">
        <f t="shared" ca="1" si="114"/>
        <v>17913.184350880179</v>
      </c>
      <c r="AR76" s="6">
        <f t="shared" ca="1" si="79"/>
        <v>2801.1263349930809</v>
      </c>
      <c r="AS76" s="6">
        <f t="shared" ca="1" si="79"/>
        <v>2138.0158691710408</v>
      </c>
      <c r="AT76" s="6">
        <f t="shared" ca="1" si="79"/>
        <v>1953.9862062684178</v>
      </c>
      <c r="AU76" s="6">
        <f t="shared" ca="1" si="79"/>
        <v>2102.9997098380863</v>
      </c>
      <c r="AV76" s="6">
        <f t="shared" ca="1" si="115"/>
        <v>8996.1281202706268</v>
      </c>
      <c r="AW76" s="6">
        <f t="shared" ca="1" si="116"/>
        <v>8917.0562306095526</v>
      </c>
      <c r="AX76" s="27">
        <f t="shared" ca="1" si="80"/>
        <v>4.1749121753424712</v>
      </c>
      <c r="AY76" s="27">
        <f t="shared" ca="1" si="80"/>
        <v>4.5938714246575385</v>
      </c>
      <c r="AZ76">
        <f t="shared" ca="1" si="117"/>
        <v>357</v>
      </c>
      <c r="BA76" s="9">
        <f t="shared" ca="1" si="97"/>
        <v>11</v>
      </c>
      <c r="BB76" s="4">
        <f t="shared" ca="1" si="118"/>
        <v>151</v>
      </c>
      <c r="BC76" s="9">
        <f t="shared" ca="1" si="98"/>
        <v>8</v>
      </c>
      <c r="BD76" s="9">
        <f t="shared" ca="1" si="99"/>
        <v>5</v>
      </c>
      <c r="BE76" s="4">
        <f t="shared" ca="1" si="119"/>
        <v>206</v>
      </c>
      <c r="BF76" s="9">
        <f t="shared" ca="1" si="100"/>
        <v>11</v>
      </c>
      <c r="BG76" s="9">
        <f t="shared" ca="1" si="101"/>
        <v>11</v>
      </c>
      <c r="BH76" s="24">
        <f t="shared" ca="1" si="120"/>
        <v>606.52355204740354</v>
      </c>
      <c r="BI76" s="24">
        <f t="shared" ca="1" si="121"/>
        <v>370.6225692742542</v>
      </c>
      <c r="BJ76" s="9">
        <f t="shared" ca="1" si="102"/>
        <v>9</v>
      </c>
      <c r="BK76" s="30">
        <f t="shared" ca="1" si="103"/>
        <v>31.06229671232872</v>
      </c>
      <c r="BL76" s="15">
        <f t="shared" ca="1" si="104"/>
        <v>4.3492442126027413</v>
      </c>
      <c r="BM76" s="15">
        <f t="shared" ca="1" si="122"/>
        <v>8041.5900430210322</v>
      </c>
      <c r="BN76" s="36">
        <f t="shared" ca="1" si="61"/>
        <v>134</v>
      </c>
      <c r="BO76" s="9">
        <f t="shared" ca="1" si="105"/>
        <v>0</v>
      </c>
      <c r="BP76" s="20">
        <f t="shared" ca="1" si="123"/>
        <v>2.2275674655196207</v>
      </c>
      <c r="BQ76" s="20">
        <f t="shared" ca="1" si="124"/>
        <v>133.68048023044909</v>
      </c>
    </row>
    <row r="77" spans="1:69" x14ac:dyDescent="0.25">
      <c r="A77" s="3">
        <f t="shared" si="125"/>
        <v>41112</v>
      </c>
      <c r="B77" s="17">
        <f t="shared" si="106"/>
        <v>2012</v>
      </c>
      <c r="C77" s="4">
        <f t="shared" si="126"/>
        <v>7</v>
      </c>
      <c r="D77" s="4">
        <f t="shared" si="127"/>
        <v>1</v>
      </c>
      <c r="E77" s="5">
        <f t="shared" si="81"/>
        <v>0.85</v>
      </c>
      <c r="F77" s="5">
        <f t="shared" si="82"/>
        <v>0.76774193548387104</v>
      </c>
      <c r="G77" s="10">
        <f t="shared" si="74"/>
        <v>1.9753424657534566</v>
      </c>
      <c r="H77" s="13">
        <f t="shared" ca="1" si="83"/>
        <v>167</v>
      </c>
      <c r="I77" s="9">
        <f t="shared" ca="1" si="84"/>
        <v>275</v>
      </c>
      <c r="J77" s="14">
        <f t="shared" ca="1" si="107"/>
        <v>1.6467065868263473</v>
      </c>
      <c r="K77" s="5">
        <f t="shared" ca="1" si="108"/>
        <v>0.61111111111111116</v>
      </c>
      <c r="L77" s="21">
        <f t="shared" ca="1" si="85"/>
        <v>102.91801467163785</v>
      </c>
      <c r="M77" s="9">
        <f t="shared" ca="1" si="75"/>
        <v>47</v>
      </c>
      <c r="N77" s="9">
        <f t="shared" ca="1" si="75"/>
        <v>58</v>
      </c>
      <c r="O77" s="9">
        <f t="shared" ca="1" si="75"/>
        <v>25</v>
      </c>
      <c r="P77" s="9">
        <f t="shared" ca="1" si="75"/>
        <v>71</v>
      </c>
      <c r="Q77" s="20">
        <f t="shared" ca="1" si="86"/>
        <v>38.614303561643872</v>
      </c>
      <c r="R77" s="20">
        <f t="shared" ca="1" si="87"/>
        <v>48.401209578082252</v>
      </c>
      <c r="S77" s="20">
        <f t="shared" ca="1" si="88"/>
        <v>19.585728548716975</v>
      </c>
      <c r="T77" s="6">
        <f t="shared" ca="1" si="76"/>
        <v>17187.30845016352</v>
      </c>
      <c r="U77" s="6">
        <f t="shared" ca="1" si="76"/>
        <v>1771.0743707467989</v>
      </c>
      <c r="V77" s="6">
        <f t="shared" ca="1" si="76"/>
        <v>2667.0009722530435</v>
      </c>
      <c r="W77" s="6">
        <f t="shared" ca="1" si="89"/>
        <v>3120.6048696986313</v>
      </c>
      <c r="X77" s="6">
        <f t="shared" ca="1" si="90"/>
        <v>1324.8706017682719</v>
      </c>
      <c r="Y77" s="6">
        <f t="shared" ca="1" si="109"/>
        <v>11845.906377190373</v>
      </c>
      <c r="Z77" s="6">
        <f t="shared" ca="1" si="77"/>
        <v>4054.5018739726065</v>
      </c>
      <c r="AA77" s="6">
        <f t="shared" ca="1" si="77"/>
        <v>1210.0302394520563</v>
      </c>
      <c r="AB77" s="6">
        <f t="shared" ca="1" si="77"/>
        <v>1390.5867269589053</v>
      </c>
      <c r="AC77" s="6">
        <f t="shared" ca="1" si="91"/>
        <v>1769.3377214298564</v>
      </c>
      <c r="AD77" s="6">
        <f t="shared" ca="1" si="92"/>
        <v>1208.1897799878748</v>
      </c>
      <c r="AE77" s="6">
        <f t="shared" ca="1" si="93"/>
        <v>546.70680818183894</v>
      </c>
      <c r="AF77" s="6">
        <f t="shared" ca="1" si="110"/>
        <v>3130.8845307839979</v>
      </c>
      <c r="AG77" s="6">
        <f t="shared" ca="1" si="78"/>
        <v>501.71960465753403</v>
      </c>
      <c r="AH77" s="6">
        <f t="shared" ca="1" si="78"/>
        <v>1858.7051879452076</v>
      </c>
      <c r="AI77" s="6">
        <f t="shared" ca="1" si="78"/>
        <v>3016.8895191780834</v>
      </c>
      <c r="AJ77" s="6">
        <f t="shared" ca="1" si="78"/>
        <v>1385.8420339726042</v>
      </c>
      <c r="AK77" s="6">
        <f t="shared" ca="1" si="94"/>
        <v>2019.6750104313369</v>
      </c>
      <c r="AL77" s="6">
        <f t="shared" ca="1" si="95"/>
        <v>1551.0181752603808</v>
      </c>
      <c r="AM77" s="6">
        <f t="shared" ca="1" si="96"/>
        <v>611.08665963026567</v>
      </c>
      <c r="AN77" s="6">
        <f t="shared" ca="1" si="111"/>
        <v>2581.3765004314459</v>
      </c>
      <c r="AO77" s="6">
        <f t="shared" ca="1" si="112"/>
        <v>32376.658007047314</v>
      </c>
      <c r="AP77" s="6">
        <f t="shared" ca="1" si="113"/>
        <v>14818.490598641501</v>
      </c>
      <c r="AQ77" s="6">
        <f t="shared" ca="1" si="114"/>
        <v>17558.167408405818</v>
      </c>
      <c r="AR77" s="6">
        <f t="shared" ca="1" si="79"/>
        <v>2815.3886106298096</v>
      </c>
      <c r="AS77" s="6">
        <f t="shared" ca="1" si="79"/>
        <v>2225.7233458551673</v>
      </c>
      <c r="AT77" s="6">
        <f t="shared" ca="1" si="79"/>
        <v>1975.7379140856917</v>
      </c>
      <c r="AU77" s="6">
        <f t="shared" ca="1" si="79"/>
        <v>2077.9719547596405</v>
      </c>
      <c r="AV77" s="6">
        <f t="shared" ca="1" si="115"/>
        <v>9094.8218253303094</v>
      </c>
      <c r="AW77" s="6">
        <f t="shared" ca="1" si="116"/>
        <v>8463.3455830755011</v>
      </c>
      <c r="AX77" s="27">
        <f t="shared" ca="1" si="80"/>
        <v>4.1155740493150725</v>
      </c>
      <c r="AY77" s="27">
        <f t="shared" ca="1" si="80"/>
        <v>4.4942999178082221</v>
      </c>
      <c r="AZ77">
        <f t="shared" ca="1" si="117"/>
        <v>368</v>
      </c>
      <c r="BA77" s="9">
        <f t="shared" ca="1" si="97"/>
        <v>11</v>
      </c>
      <c r="BB77" s="4">
        <f t="shared" ca="1" si="118"/>
        <v>167</v>
      </c>
      <c r="BC77" s="9">
        <f t="shared" ca="1" si="98"/>
        <v>8</v>
      </c>
      <c r="BD77" s="9">
        <f t="shared" ca="1" si="99"/>
        <v>5</v>
      </c>
      <c r="BE77" s="4">
        <f t="shared" ca="1" si="119"/>
        <v>201</v>
      </c>
      <c r="BF77" s="9">
        <f t="shared" ca="1" si="100"/>
        <v>12</v>
      </c>
      <c r="BG77" s="9">
        <f t="shared" ca="1" si="101"/>
        <v>10</v>
      </c>
      <c r="BH77" s="24">
        <f t="shared" ca="1" si="120"/>
        <v>553.66583094825933</v>
      </c>
      <c r="BI77" s="24">
        <f t="shared" ca="1" si="121"/>
        <v>385.73708861288827</v>
      </c>
      <c r="BJ77" s="9">
        <f t="shared" ca="1" si="102"/>
        <v>8</v>
      </c>
      <c r="BK77" s="30">
        <f t="shared" ca="1" si="103"/>
        <v>32.603597561643788</v>
      </c>
      <c r="BL77" s="15">
        <f t="shared" ca="1" si="104"/>
        <v>4.2038409260273992</v>
      </c>
      <c r="BM77" s="15">
        <f t="shared" ca="1" si="122"/>
        <v>8132.1237134507337</v>
      </c>
      <c r="BN77" s="36">
        <f t="shared" ca="1" si="61"/>
        <v>134</v>
      </c>
      <c r="BO77" s="9">
        <f t="shared" ca="1" si="105"/>
        <v>0</v>
      </c>
      <c r="BP77" s="20">
        <f t="shared" ca="1" si="123"/>
        <v>2.1591121860780569</v>
      </c>
      <c r="BQ77" s="20">
        <f t="shared" ca="1" si="124"/>
        <v>131.03110006272999</v>
      </c>
    </row>
    <row r="78" spans="1:69" x14ac:dyDescent="0.25">
      <c r="A78" s="3">
        <f t="shared" si="125"/>
        <v>41111</v>
      </c>
      <c r="B78" s="17">
        <f t="shared" si="106"/>
        <v>2012</v>
      </c>
      <c r="C78" s="4">
        <f t="shared" si="126"/>
        <v>7</v>
      </c>
      <c r="D78" s="4">
        <f t="shared" si="127"/>
        <v>7</v>
      </c>
      <c r="E78" s="5">
        <f t="shared" si="81"/>
        <v>0.85</v>
      </c>
      <c r="F78" s="5">
        <f t="shared" si="82"/>
        <v>0.967741935483871</v>
      </c>
      <c r="G78" s="10">
        <f t="shared" si="74"/>
        <v>1.9726027397260593</v>
      </c>
      <c r="H78" s="13">
        <f t="shared" ca="1" si="83"/>
        <v>215</v>
      </c>
      <c r="I78" s="9">
        <f t="shared" ca="1" si="84"/>
        <v>340</v>
      </c>
      <c r="J78" s="14">
        <f t="shared" ca="1" si="107"/>
        <v>1.5813953488372092</v>
      </c>
      <c r="K78" s="5">
        <f t="shared" ca="1" si="108"/>
        <v>0.75555555555555554</v>
      </c>
      <c r="L78" s="21">
        <f t="shared" ca="1" si="85"/>
        <v>97.54863274722797</v>
      </c>
      <c r="M78" s="9">
        <f t="shared" ca="1" si="75"/>
        <v>59</v>
      </c>
      <c r="N78" s="9">
        <f t="shared" ca="1" si="75"/>
        <v>76</v>
      </c>
      <c r="O78" s="9">
        <f t="shared" ca="1" si="75"/>
        <v>30</v>
      </c>
      <c r="P78" s="9">
        <f t="shared" ca="1" si="75"/>
        <v>95</v>
      </c>
      <c r="Q78" s="20">
        <f t="shared" ca="1" si="86"/>
        <v>39.943427701674331</v>
      </c>
      <c r="R78" s="20">
        <f t="shared" ca="1" si="87"/>
        <v>50.115959013698685</v>
      </c>
      <c r="S78" s="20">
        <f t="shared" ca="1" si="88"/>
        <v>17.634937522710906</v>
      </c>
      <c r="T78" s="6">
        <f t="shared" ca="1" si="76"/>
        <v>20972.956040654015</v>
      </c>
      <c r="U78" s="6">
        <f t="shared" ca="1" si="76"/>
        <v>2307.357189571369</v>
      </c>
      <c r="V78" s="6">
        <f t="shared" ca="1" si="76"/>
        <v>3302.8988029341572</v>
      </c>
      <c r="W78" s="6">
        <f t="shared" ca="1" si="89"/>
        <v>3089.6166575342472</v>
      </c>
      <c r="X78" s="6">
        <f t="shared" ca="1" si="90"/>
        <v>1673.5396212461328</v>
      </c>
      <c r="Y78" s="6">
        <f t="shared" ca="1" si="109"/>
        <v>15214.258148510848</v>
      </c>
      <c r="Z78" s="6">
        <f t="shared" ca="1" si="77"/>
        <v>5392.3627397260343</v>
      </c>
      <c r="AA78" s="6">
        <f t="shared" ca="1" si="77"/>
        <v>1503.4787704109606</v>
      </c>
      <c r="AB78" s="6">
        <f t="shared" ca="1" si="77"/>
        <v>1675.319064657536</v>
      </c>
      <c r="AC78" s="6">
        <f t="shared" ca="1" si="91"/>
        <v>2137.9520899978083</v>
      </c>
      <c r="AD78" s="6">
        <f t="shared" ca="1" si="92"/>
        <v>1136.4640626561352</v>
      </c>
      <c r="AE78" s="6">
        <f t="shared" ca="1" si="93"/>
        <v>660.53820890750058</v>
      </c>
      <c r="AF78" s="6">
        <f t="shared" ca="1" si="110"/>
        <v>4636.2062132330866</v>
      </c>
      <c r="AG78" s="6">
        <f t="shared" ca="1" si="78"/>
        <v>579.53013041095869</v>
      </c>
      <c r="AH78" s="6">
        <f t="shared" ca="1" si="78"/>
        <v>2265.590391232879</v>
      </c>
      <c r="AI78" s="6">
        <f t="shared" ca="1" si="78"/>
        <v>3989.2090082191799</v>
      </c>
      <c r="AJ78" s="6">
        <f t="shared" ca="1" si="78"/>
        <v>1829.4415956164403</v>
      </c>
      <c r="AK78" s="6">
        <f t="shared" ca="1" si="94"/>
        <v>2614.0535947966437</v>
      </c>
      <c r="AL78" s="6">
        <f t="shared" ca="1" si="95"/>
        <v>1516.8559350798671</v>
      </c>
      <c r="AM78" s="6">
        <f t="shared" ca="1" si="96"/>
        <v>764.34623618639569</v>
      </c>
      <c r="AN78" s="6">
        <f t="shared" ca="1" si="111"/>
        <v>3768.5153594165513</v>
      </c>
      <c r="AO78" s="6">
        <f t="shared" ca="1" si="112"/>
        <v>40515.244930499372</v>
      </c>
      <c r="AP78" s="6">
        <f t="shared" ca="1" si="113"/>
        <v>16896.26520933889</v>
      </c>
      <c r="AQ78" s="6">
        <f t="shared" ca="1" si="114"/>
        <v>23618.979721160489</v>
      </c>
      <c r="AR78" s="6">
        <f t="shared" ca="1" si="79"/>
        <v>2945.1164845720878</v>
      </c>
      <c r="AS78" s="6">
        <f t="shared" ca="1" si="79"/>
        <v>2635.3578761983681</v>
      </c>
      <c r="AT78" s="6">
        <f t="shared" ca="1" si="79"/>
        <v>2206.1592292988121</v>
      </c>
      <c r="AU78" s="6">
        <f t="shared" ca="1" si="79"/>
        <v>2346.0782150762971</v>
      </c>
      <c r="AV78" s="6">
        <f t="shared" ca="1" si="115"/>
        <v>10132.711805145565</v>
      </c>
      <c r="AW78" s="6">
        <f t="shared" ca="1" si="116"/>
        <v>13486.267916014916</v>
      </c>
      <c r="AX78" s="27">
        <f t="shared" ca="1" si="80"/>
        <v>4.0899096986301418</v>
      </c>
      <c r="AY78" s="27">
        <f t="shared" ca="1" si="80"/>
        <v>4.4082775342465794</v>
      </c>
      <c r="AZ78">
        <f t="shared" ca="1" si="117"/>
        <v>475</v>
      </c>
      <c r="BA78" s="9">
        <f t="shared" ca="1" si="97"/>
        <v>15</v>
      </c>
      <c r="BB78" s="4">
        <f t="shared" ca="1" si="118"/>
        <v>215</v>
      </c>
      <c r="BC78" s="9">
        <f t="shared" ca="1" si="98"/>
        <v>10</v>
      </c>
      <c r="BD78" s="9">
        <f t="shared" ca="1" si="99"/>
        <v>7</v>
      </c>
      <c r="BE78" s="4">
        <f t="shared" ca="1" si="119"/>
        <v>260</v>
      </c>
      <c r="BF78" s="9">
        <f t="shared" ca="1" si="100"/>
        <v>13</v>
      </c>
      <c r="BG78" s="9">
        <f t="shared" ca="1" si="101"/>
        <v>13</v>
      </c>
      <c r="BH78" s="24">
        <f t="shared" ca="1" si="120"/>
        <v>637.78109948440522</v>
      </c>
      <c r="BI78" s="24">
        <f t="shared" ca="1" si="121"/>
        <v>393.49543615614448</v>
      </c>
      <c r="BJ78" s="9">
        <f t="shared" ca="1" si="102"/>
        <v>12</v>
      </c>
      <c r="BK78" s="30">
        <f t="shared" ca="1" si="103"/>
        <v>33.24841972602735</v>
      </c>
      <c r="BL78" s="15">
        <f t="shared" ca="1" si="104"/>
        <v>4.5382416767123308</v>
      </c>
      <c r="BM78" s="15">
        <f t="shared" ca="1" si="122"/>
        <v>8099.0298429279192</v>
      </c>
      <c r="BN78" s="36">
        <f t="shared" ca="1" si="61"/>
        <v>134</v>
      </c>
      <c r="BO78" s="9">
        <f t="shared" ca="1" si="105"/>
        <v>0</v>
      </c>
      <c r="BP78" s="20">
        <f t="shared" ca="1" si="123"/>
        <v>2.9162727115747828</v>
      </c>
      <c r="BQ78" s="20">
        <f t="shared" ca="1" si="124"/>
        <v>176.26104269522753</v>
      </c>
    </row>
    <row r="79" spans="1:69" x14ac:dyDescent="0.25">
      <c r="A79" s="3">
        <f t="shared" si="125"/>
        <v>41110</v>
      </c>
      <c r="B79" s="17">
        <f t="shared" si="106"/>
        <v>2012</v>
      </c>
      <c r="C79" s="4">
        <f t="shared" si="126"/>
        <v>7</v>
      </c>
      <c r="D79" s="4">
        <f t="shared" si="127"/>
        <v>6</v>
      </c>
      <c r="E79" s="5">
        <f t="shared" si="81"/>
        <v>0.85</v>
      </c>
      <c r="F79" s="5">
        <f t="shared" si="82"/>
        <v>1</v>
      </c>
      <c r="G79" s="10">
        <f t="shared" si="74"/>
        <v>1.9698630136986619</v>
      </c>
      <c r="H79" s="13">
        <f t="shared" ca="1" si="83"/>
        <v>217</v>
      </c>
      <c r="I79" s="9">
        <f t="shared" ca="1" si="84"/>
        <v>361</v>
      </c>
      <c r="J79" s="14">
        <f t="shared" ca="1" si="107"/>
        <v>1.663594470046083</v>
      </c>
      <c r="K79" s="5">
        <f t="shared" ca="1" si="108"/>
        <v>0.80222222222222217</v>
      </c>
      <c r="L79" s="21">
        <f t="shared" ca="1" si="85"/>
        <v>104.04518982387485</v>
      </c>
      <c r="M79" s="9">
        <f t="shared" ca="1" si="75"/>
        <v>64</v>
      </c>
      <c r="N79" s="9">
        <f t="shared" ca="1" si="75"/>
        <v>76</v>
      </c>
      <c r="O79" s="9">
        <f t="shared" ca="1" si="75"/>
        <v>32</v>
      </c>
      <c r="P79" s="9">
        <f t="shared" ca="1" si="75"/>
        <v>97</v>
      </c>
      <c r="Q79" s="20">
        <f t="shared" ca="1" si="86"/>
        <v>39.957038728767174</v>
      </c>
      <c r="R79" s="20">
        <f t="shared" ca="1" si="87"/>
        <v>52.903645027397324</v>
      </c>
      <c r="S79" s="20">
        <f t="shared" ca="1" si="88"/>
        <v>19.349786796215248</v>
      </c>
      <c r="T79" s="6">
        <f t="shared" ca="1" si="76"/>
        <v>22577.806191780841</v>
      </c>
      <c r="U79" s="6">
        <f t="shared" ca="1" si="76"/>
        <v>2495.644619178086</v>
      </c>
      <c r="V79" s="6">
        <f t="shared" ca="1" si="76"/>
        <v>3721.4375544986287</v>
      </c>
      <c r="W79" s="6">
        <f t="shared" ca="1" si="89"/>
        <v>2990.6607065424664</v>
      </c>
      <c r="X79" s="6">
        <f t="shared" ca="1" si="90"/>
        <v>1769.1182523616435</v>
      </c>
      <c r="Y79" s="6">
        <f t="shared" ca="1" si="109"/>
        <v>16592.234297556188</v>
      </c>
      <c r="Z79" s="6">
        <f t="shared" ca="1" si="77"/>
        <v>5593.9854220274046</v>
      </c>
      <c r="AA79" s="6">
        <f t="shared" ca="1" si="77"/>
        <v>1692.9166408767144</v>
      </c>
      <c r="AB79" s="6">
        <f t="shared" ca="1" si="77"/>
        <v>1876.9293192328789</v>
      </c>
      <c r="AC79" s="6">
        <f t="shared" ca="1" si="91"/>
        <v>2370.6698448399125</v>
      </c>
      <c r="AD79" s="6">
        <f t="shared" ca="1" si="92"/>
        <v>1144.6570283236367</v>
      </c>
      <c r="AE79" s="6">
        <f t="shared" ca="1" si="93"/>
        <v>662.63724132554</v>
      </c>
      <c r="AF79" s="6">
        <f t="shared" ca="1" si="110"/>
        <v>4985.8672676479073</v>
      </c>
      <c r="AG79" s="6">
        <f t="shared" ca="1" si="78"/>
        <v>622.98583387397241</v>
      </c>
      <c r="AH79" s="6">
        <f t="shared" ca="1" si="78"/>
        <v>2547.2594861589059</v>
      </c>
      <c r="AI79" s="6">
        <f t="shared" ca="1" si="78"/>
        <v>3972.288018328768</v>
      </c>
      <c r="AJ79" s="6">
        <f t="shared" ca="1" si="78"/>
        <v>1893.6365020931528</v>
      </c>
      <c r="AK79" s="6">
        <f t="shared" ca="1" si="94"/>
        <v>2601.9045221139145</v>
      </c>
      <c r="AL79" s="6">
        <f t="shared" ca="1" si="95"/>
        <v>1571.8252302563515</v>
      </c>
      <c r="AM79" s="6">
        <f t="shared" ca="1" si="96"/>
        <v>758.34055099073805</v>
      </c>
      <c r="AN79" s="6">
        <f t="shared" ca="1" si="111"/>
        <v>4104.0995370937944</v>
      </c>
      <c r="AO79" s="6">
        <f t="shared" ca="1" si="112"/>
        <v>43273.452033550733</v>
      </c>
      <c r="AP79" s="6">
        <f t="shared" ca="1" si="113"/>
        <v>17591.250931252831</v>
      </c>
      <c r="AQ79" s="6">
        <f t="shared" ca="1" si="114"/>
        <v>25682.201102297891</v>
      </c>
      <c r="AR79" s="6">
        <f t="shared" ca="1" si="79"/>
        <v>2982.5920903389283</v>
      </c>
      <c r="AS79" s="6">
        <f t="shared" ca="1" si="79"/>
        <v>2576.3116829227756</v>
      </c>
      <c r="AT79" s="6">
        <f t="shared" ca="1" si="79"/>
        <v>2225.2569720000774</v>
      </c>
      <c r="AU79" s="6">
        <f t="shared" ca="1" si="79"/>
        <v>2372.4998284408316</v>
      </c>
      <c r="AV79" s="6">
        <f t="shared" ca="1" si="115"/>
        <v>10156.660573702613</v>
      </c>
      <c r="AW79" s="6">
        <f t="shared" ca="1" si="116"/>
        <v>15525.540528595289</v>
      </c>
      <c r="AX79" s="27">
        <f t="shared" ca="1" si="80"/>
        <v>4.3671759780821979</v>
      </c>
      <c r="AY79" s="27">
        <f t="shared" ca="1" si="80"/>
        <v>4.4711544315068519</v>
      </c>
      <c r="AZ79">
        <f t="shared" ca="1" si="117"/>
        <v>486</v>
      </c>
      <c r="BA79" s="9">
        <f t="shared" ca="1" si="97"/>
        <v>16</v>
      </c>
      <c r="BB79" s="4">
        <f t="shared" ca="1" si="118"/>
        <v>217</v>
      </c>
      <c r="BC79" s="9">
        <f t="shared" ca="1" si="98"/>
        <v>11</v>
      </c>
      <c r="BD79" s="9">
        <f t="shared" ca="1" si="99"/>
        <v>7</v>
      </c>
      <c r="BE79" s="4">
        <f t="shared" ca="1" si="119"/>
        <v>269</v>
      </c>
      <c r="BF79" s="9">
        <f t="shared" ca="1" si="100"/>
        <v>14</v>
      </c>
      <c r="BG79" s="9">
        <f t="shared" ca="1" si="101"/>
        <v>14</v>
      </c>
      <c r="BH79" s="24">
        <f t="shared" ca="1" si="120"/>
        <v>703.51104719469708</v>
      </c>
      <c r="BI79" s="24">
        <f t="shared" ca="1" si="121"/>
        <v>434.88102306949628</v>
      </c>
      <c r="BJ79" s="9">
        <f t="shared" ca="1" si="102"/>
        <v>11</v>
      </c>
      <c r="BK79" s="30">
        <f t="shared" ca="1" si="103"/>
        <v>30.785977273972559</v>
      </c>
      <c r="BL79" s="15">
        <f t="shared" ca="1" si="104"/>
        <v>4.3400219024657556</v>
      </c>
      <c r="BM79" s="15">
        <f t="shared" ca="1" si="122"/>
        <v>8093.216637393597</v>
      </c>
      <c r="BN79" s="36">
        <f t="shared" ref="BN79:BN142" ca="1" si="128">IF(D79=1,INT(SUM(BM73:BM79)/22000*52),BN80)</f>
        <v>134</v>
      </c>
      <c r="BO79" s="9">
        <f t="shared" ca="1" si="105"/>
        <v>0</v>
      </c>
      <c r="BP79" s="20">
        <f t="shared" ca="1" si="123"/>
        <v>3.1732995980407597</v>
      </c>
      <c r="BQ79" s="20">
        <f t="shared" ca="1" si="124"/>
        <v>191.65821718132756</v>
      </c>
    </row>
    <row r="80" spans="1:69" x14ac:dyDescent="0.25">
      <c r="A80" s="3">
        <f t="shared" si="125"/>
        <v>41109</v>
      </c>
      <c r="B80" s="17">
        <f t="shared" si="106"/>
        <v>2012</v>
      </c>
      <c r="C80" s="4">
        <f t="shared" si="126"/>
        <v>7</v>
      </c>
      <c r="D80" s="4">
        <f t="shared" si="127"/>
        <v>5</v>
      </c>
      <c r="E80" s="5">
        <f t="shared" si="81"/>
        <v>0.85</v>
      </c>
      <c r="F80" s="5">
        <f t="shared" si="82"/>
        <v>0.88387096774193541</v>
      </c>
      <c r="G80" s="10">
        <f t="shared" si="74"/>
        <v>1.9671232876712645</v>
      </c>
      <c r="H80" s="13">
        <f t="shared" ca="1" si="83"/>
        <v>180</v>
      </c>
      <c r="I80" s="9">
        <f t="shared" ca="1" si="84"/>
        <v>314</v>
      </c>
      <c r="J80" s="14">
        <f t="shared" ca="1" si="107"/>
        <v>1.7444444444444445</v>
      </c>
      <c r="K80" s="5">
        <f t="shared" ca="1" si="108"/>
        <v>0.69777777777777783</v>
      </c>
      <c r="L80" s="21">
        <f t="shared" ca="1" si="85"/>
        <v>109.69040700427169</v>
      </c>
      <c r="M80" s="9">
        <f t="shared" ca="1" si="75"/>
        <v>58</v>
      </c>
      <c r="N80" s="9">
        <f t="shared" ca="1" si="75"/>
        <v>67</v>
      </c>
      <c r="O80" s="9">
        <f t="shared" ca="1" si="75"/>
        <v>29</v>
      </c>
      <c r="P80" s="9">
        <f t="shared" ca="1" si="75"/>
        <v>84</v>
      </c>
      <c r="Q80" s="20">
        <f t="shared" ca="1" si="86"/>
        <v>38.693895504657583</v>
      </c>
      <c r="R80" s="20">
        <f t="shared" ca="1" si="87"/>
        <v>48.063233792423283</v>
      </c>
      <c r="S80" s="20">
        <f t="shared" ca="1" si="88"/>
        <v>18.19328728367908</v>
      </c>
      <c r="T80" s="6">
        <f t="shared" ca="1" si="76"/>
        <v>19744.273260768903</v>
      </c>
      <c r="U80" s="6">
        <f t="shared" ca="1" si="76"/>
        <v>2147.6248076535594</v>
      </c>
      <c r="V80" s="6">
        <f t="shared" ca="1" si="76"/>
        <v>3295.7192929569578</v>
      </c>
      <c r="W80" s="6">
        <f t="shared" ca="1" si="89"/>
        <v>3145.0442080438361</v>
      </c>
      <c r="X80" s="6">
        <f t="shared" ca="1" si="90"/>
        <v>1630.7915541499244</v>
      </c>
      <c r="Y80" s="6">
        <f t="shared" ca="1" si="109"/>
        <v>13820.343013271744</v>
      </c>
      <c r="Z80" s="6">
        <f t="shared" ca="1" si="77"/>
        <v>4836.7369380821974</v>
      </c>
      <c r="AA80" s="6">
        <f t="shared" ca="1" si="77"/>
        <v>1393.8337799802753</v>
      </c>
      <c r="AB80" s="6">
        <f t="shared" ca="1" si="77"/>
        <v>1528.2361318290427</v>
      </c>
      <c r="AC80" s="6">
        <f t="shared" ca="1" si="91"/>
        <v>1980.9210846202513</v>
      </c>
      <c r="AD80" s="6">
        <f t="shared" ca="1" si="92"/>
        <v>1230.4112493084172</v>
      </c>
      <c r="AE80" s="6">
        <f t="shared" ca="1" si="93"/>
        <v>631.26671977617673</v>
      </c>
      <c r="AF80" s="6">
        <f t="shared" ca="1" si="110"/>
        <v>3916.2077961866689</v>
      </c>
      <c r="AG80" s="6">
        <f t="shared" ca="1" si="78"/>
        <v>538.01344642191759</v>
      </c>
      <c r="AH80" s="6">
        <f t="shared" ca="1" si="78"/>
        <v>2215.449879846577</v>
      </c>
      <c r="AI80" s="6">
        <f t="shared" ca="1" si="78"/>
        <v>3528.9883272328775</v>
      </c>
      <c r="AJ80" s="6">
        <f t="shared" ca="1" si="78"/>
        <v>1583.5232866191798</v>
      </c>
      <c r="AK80" s="6">
        <f t="shared" ca="1" si="94"/>
        <v>2348.2237112432499</v>
      </c>
      <c r="AL80" s="6">
        <f t="shared" ca="1" si="95"/>
        <v>1579.1491596637381</v>
      </c>
      <c r="AM80" s="6">
        <f t="shared" ca="1" si="96"/>
        <v>700.17134414841007</v>
      </c>
      <c r="AN80" s="6">
        <f t="shared" ca="1" si="111"/>
        <v>3238.4307250651536</v>
      </c>
      <c r="AO80" s="6">
        <f t="shared" ca="1" si="112"/>
        <v>37516.679858434531</v>
      </c>
      <c r="AP80" s="6">
        <f t="shared" ca="1" si="113"/>
        <v>16541.698323910965</v>
      </c>
      <c r="AQ80" s="6">
        <f t="shared" ca="1" si="114"/>
        <v>20974.981534523569</v>
      </c>
      <c r="AR80" s="6">
        <f t="shared" ca="1" si="79"/>
        <v>2885.9974377527878</v>
      </c>
      <c r="AS80" s="6">
        <f t="shared" ca="1" si="79"/>
        <v>2389.2164699423338</v>
      </c>
      <c r="AT80" s="6">
        <f t="shared" ca="1" si="79"/>
        <v>2061.4597557021143</v>
      </c>
      <c r="AU80" s="6">
        <f t="shared" ca="1" si="79"/>
        <v>2212.8630359366707</v>
      </c>
      <c r="AV80" s="6">
        <f t="shared" ca="1" si="115"/>
        <v>9549.5366993339067</v>
      </c>
      <c r="AW80" s="6">
        <f t="shared" ca="1" si="116"/>
        <v>11425.444835189659</v>
      </c>
      <c r="AX80" s="27">
        <f t="shared" ca="1" si="80"/>
        <v>4.3583185972602783</v>
      </c>
      <c r="AY80" s="27">
        <f t="shared" ca="1" si="80"/>
        <v>4.6062065342465779</v>
      </c>
      <c r="AZ80">
        <f t="shared" ca="1" si="117"/>
        <v>418</v>
      </c>
      <c r="BA80" s="9">
        <f t="shared" ca="1" si="97"/>
        <v>13</v>
      </c>
      <c r="BB80" s="4">
        <f t="shared" ca="1" si="118"/>
        <v>180</v>
      </c>
      <c r="BC80" s="9">
        <f t="shared" ca="1" si="98"/>
        <v>9</v>
      </c>
      <c r="BD80" s="9">
        <f t="shared" ca="1" si="99"/>
        <v>6</v>
      </c>
      <c r="BE80" s="4">
        <f t="shared" ca="1" si="119"/>
        <v>238</v>
      </c>
      <c r="BF80" s="9">
        <f t="shared" ca="1" si="100"/>
        <v>14</v>
      </c>
      <c r="BG80" s="9">
        <f t="shared" ca="1" si="101"/>
        <v>14</v>
      </c>
      <c r="BH80" s="24">
        <f t="shared" ca="1" si="120"/>
        <v>672.62958792922655</v>
      </c>
      <c r="BI80" s="24">
        <f t="shared" ca="1" si="121"/>
        <v>452.07047690645237</v>
      </c>
      <c r="BJ80" s="9">
        <f t="shared" ca="1" si="102"/>
        <v>10</v>
      </c>
      <c r="BK80" s="30">
        <f t="shared" ca="1" si="103"/>
        <v>32.808426958904064</v>
      </c>
      <c r="BL80" s="15">
        <f t="shared" ca="1" si="104"/>
        <v>4.31347349041096</v>
      </c>
      <c r="BM80" s="15">
        <f t="shared" ca="1" si="122"/>
        <v>8263.4025672182215</v>
      </c>
      <c r="BN80" s="36">
        <f t="shared" ca="1" si="128"/>
        <v>134</v>
      </c>
      <c r="BO80" s="9">
        <f t="shared" ca="1" si="105"/>
        <v>0</v>
      </c>
      <c r="BP80" s="20">
        <f t="shared" ca="1" si="123"/>
        <v>2.5382984023716215</v>
      </c>
      <c r="BQ80" s="20">
        <f t="shared" ca="1" si="124"/>
        <v>156.52971294420573</v>
      </c>
    </row>
    <row r="81" spans="1:69" x14ac:dyDescent="0.25">
      <c r="A81" s="3">
        <f t="shared" si="125"/>
        <v>41108</v>
      </c>
      <c r="B81" s="17">
        <f t="shared" si="106"/>
        <v>2012</v>
      </c>
      <c r="C81" s="4">
        <f t="shared" si="126"/>
        <v>7</v>
      </c>
      <c r="D81" s="4">
        <f t="shared" si="127"/>
        <v>4</v>
      </c>
      <c r="E81" s="5">
        <f t="shared" si="81"/>
        <v>0.85</v>
      </c>
      <c r="F81" s="5">
        <f t="shared" si="82"/>
        <v>0.84516129032258069</v>
      </c>
      <c r="G81" s="10">
        <f t="shared" si="74"/>
        <v>1.9643835616438672</v>
      </c>
      <c r="H81" s="13">
        <f t="shared" ca="1" si="83"/>
        <v>175</v>
      </c>
      <c r="I81" s="9">
        <f t="shared" ca="1" si="84"/>
        <v>314</v>
      </c>
      <c r="J81" s="14">
        <f t="shared" ca="1" si="107"/>
        <v>1.7942857142857143</v>
      </c>
      <c r="K81" s="5">
        <f t="shared" ca="1" si="108"/>
        <v>0.69777777777777783</v>
      </c>
      <c r="L81" s="21">
        <f t="shared" ca="1" si="85"/>
        <v>106.72722565009794</v>
      </c>
      <c r="M81" s="9">
        <f t="shared" ca="1" si="75"/>
        <v>53</v>
      </c>
      <c r="N81" s="9">
        <f t="shared" ca="1" si="75"/>
        <v>70</v>
      </c>
      <c r="O81" s="9">
        <f t="shared" ca="1" si="75"/>
        <v>27</v>
      </c>
      <c r="P81" s="9">
        <f t="shared" ca="1" si="75"/>
        <v>85</v>
      </c>
      <c r="Q81" s="20">
        <f t="shared" ca="1" si="86"/>
        <v>38.702299791068093</v>
      </c>
      <c r="R81" s="20">
        <f t="shared" ca="1" si="87"/>
        <v>51.098930568767173</v>
      </c>
      <c r="S81" s="20">
        <f t="shared" ca="1" si="88"/>
        <v>17.977422007232899</v>
      </c>
      <c r="T81" s="6">
        <f t="shared" ca="1" si="76"/>
        <v>18677.264488767138</v>
      </c>
      <c r="U81" s="6">
        <f t="shared" ca="1" si="76"/>
        <v>2022.5432139814436</v>
      </c>
      <c r="V81" s="6">
        <f t="shared" ca="1" si="76"/>
        <v>3036.3368348801405</v>
      </c>
      <c r="W81" s="6">
        <f t="shared" ca="1" si="89"/>
        <v>3163.4874929095904</v>
      </c>
      <c r="X81" s="6">
        <f t="shared" ca="1" si="90"/>
        <v>1509.0028341371981</v>
      </c>
      <c r="Y81" s="6">
        <f t="shared" ca="1" si="109"/>
        <v>12990.980540821653</v>
      </c>
      <c r="Z81" s="6">
        <f t="shared" ca="1" si="77"/>
        <v>4760.3828743013755</v>
      </c>
      <c r="AA81" s="6">
        <f t="shared" ca="1" si="77"/>
        <v>1379.6711253567137</v>
      </c>
      <c r="AB81" s="6">
        <f t="shared" ca="1" si="77"/>
        <v>1528.0808706147964</v>
      </c>
      <c r="AC81" s="6">
        <f t="shared" ca="1" si="91"/>
        <v>1869.2545718672045</v>
      </c>
      <c r="AD81" s="6">
        <f t="shared" ca="1" si="92"/>
        <v>1169.2675062346507</v>
      </c>
      <c r="AE81" s="6">
        <f t="shared" ca="1" si="93"/>
        <v>559.47931305358361</v>
      </c>
      <c r="AF81" s="6">
        <f t="shared" ca="1" si="110"/>
        <v>4070.1334791174468</v>
      </c>
      <c r="AG81" s="6">
        <f t="shared" ca="1" si="78"/>
        <v>527.50063351232859</v>
      </c>
      <c r="AH81" s="6">
        <f t="shared" ca="1" si="78"/>
        <v>2045.0356346739741</v>
      </c>
      <c r="AI81" s="6">
        <f t="shared" ca="1" si="78"/>
        <v>3458.4565116712338</v>
      </c>
      <c r="AJ81" s="6">
        <f t="shared" ca="1" si="78"/>
        <v>1635.3825287013719</v>
      </c>
      <c r="AK81" s="6">
        <f t="shared" ca="1" si="94"/>
        <v>2201.2128151529869</v>
      </c>
      <c r="AL81" s="6">
        <f t="shared" ca="1" si="95"/>
        <v>1572.6475045012592</v>
      </c>
      <c r="AM81" s="6">
        <f t="shared" ca="1" si="96"/>
        <v>622.76568386836414</v>
      </c>
      <c r="AN81" s="6">
        <f t="shared" ca="1" si="111"/>
        <v>3269.7493050362982</v>
      </c>
      <c r="AO81" s="6">
        <f t="shared" ca="1" si="112"/>
        <v>36034.317881580377</v>
      </c>
      <c r="AP81" s="6">
        <f t="shared" ca="1" si="113"/>
        <v>15703.454556604976</v>
      </c>
      <c r="AQ81" s="6">
        <f t="shared" ca="1" si="114"/>
        <v>20330.863324975398</v>
      </c>
      <c r="AR81" s="6">
        <f t="shared" ca="1" si="79"/>
        <v>2858.1990268416062</v>
      </c>
      <c r="AS81" s="6">
        <f t="shared" ca="1" si="79"/>
        <v>2401.9570761222649</v>
      </c>
      <c r="AT81" s="6">
        <f t="shared" ca="1" si="79"/>
        <v>2029.7584970762355</v>
      </c>
      <c r="AU81" s="6">
        <f t="shared" ca="1" si="79"/>
        <v>2235.586309770465</v>
      </c>
      <c r="AV81" s="6">
        <f t="shared" ca="1" si="115"/>
        <v>9525.5009098105711</v>
      </c>
      <c r="AW81" s="6">
        <f t="shared" ca="1" si="116"/>
        <v>10805.362415164827</v>
      </c>
      <c r="AX81" s="27">
        <f t="shared" ca="1" si="80"/>
        <v>4.2064438356164429</v>
      </c>
      <c r="AY81" s="27">
        <f t="shared" ca="1" si="80"/>
        <v>4.2901238424657562</v>
      </c>
      <c r="AZ81">
        <f t="shared" ca="1" si="117"/>
        <v>410</v>
      </c>
      <c r="BA81" s="9">
        <f t="shared" ca="1" si="97"/>
        <v>12</v>
      </c>
      <c r="BB81" s="4">
        <f t="shared" ca="1" si="118"/>
        <v>175</v>
      </c>
      <c r="BC81" s="9">
        <f t="shared" ca="1" si="98"/>
        <v>8</v>
      </c>
      <c r="BD81" s="9">
        <f t="shared" ca="1" si="99"/>
        <v>6</v>
      </c>
      <c r="BE81" s="4">
        <f t="shared" ca="1" si="119"/>
        <v>235</v>
      </c>
      <c r="BF81" s="9">
        <f t="shared" ca="1" si="100"/>
        <v>14</v>
      </c>
      <c r="BG81" s="9">
        <f t="shared" ca="1" si="101"/>
        <v>14</v>
      </c>
      <c r="BH81" s="24">
        <f t="shared" ca="1" si="120"/>
        <v>616.70617295415434</v>
      </c>
      <c r="BI81" s="24">
        <f t="shared" ca="1" si="121"/>
        <v>428.69803809511615</v>
      </c>
      <c r="BJ81" s="9">
        <f t="shared" ca="1" si="102"/>
        <v>9</v>
      </c>
      <c r="BK81" s="30">
        <f t="shared" ca="1" si="103"/>
        <v>30.825945835616391</v>
      </c>
      <c r="BL81" s="15">
        <f t="shared" ca="1" si="104"/>
        <v>4.3969608295890428</v>
      </c>
      <c r="BM81" s="15">
        <f t="shared" ca="1" si="122"/>
        <v>8191.9617251187856</v>
      </c>
      <c r="BN81" s="36">
        <f t="shared" ca="1" si="128"/>
        <v>134</v>
      </c>
      <c r="BO81" s="9">
        <f t="shared" ca="1" si="105"/>
        <v>0</v>
      </c>
      <c r="BP81" s="20">
        <f t="shared" ca="1" si="123"/>
        <v>2.4818064350368525</v>
      </c>
      <c r="BQ81" s="20">
        <f t="shared" ca="1" si="124"/>
        <v>151.72286063414475</v>
      </c>
    </row>
    <row r="82" spans="1:69" x14ac:dyDescent="0.25">
      <c r="A82" s="3">
        <f t="shared" si="125"/>
        <v>41107</v>
      </c>
      <c r="B82" s="17">
        <f t="shared" si="106"/>
        <v>2012</v>
      </c>
      <c r="C82" s="4">
        <f t="shared" si="126"/>
        <v>7</v>
      </c>
      <c r="D82" s="4">
        <f t="shared" si="127"/>
        <v>3</v>
      </c>
      <c r="E82" s="5">
        <f t="shared" si="81"/>
        <v>0.85</v>
      </c>
      <c r="F82" s="5">
        <f t="shared" si="82"/>
        <v>0.74193548387096775</v>
      </c>
      <c r="G82" s="10">
        <f t="shared" si="74"/>
        <v>1.9616438356164698</v>
      </c>
      <c r="H82" s="13">
        <f t="shared" ca="1" si="83"/>
        <v>163</v>
      </c>
      <c r="I82" s="9">
        <f t="shared" ca="1" si="84"/>
        <v>264</v>
      </c>
      <c r="J82" s="14">
        <f t="shared" ca="1" si="107"/>
        <v>1.6196319018404908</v>
      </c>
      <c r="K82" s="5">
        <f t="shared" ca="1" si="108"/>
        <v>0.58666666666666667</v>
      </c>
      <c r="L82" s="21">
        <f t="shared" ca="1" si="85"/>
        <v>97.730303985425806</v>
      </c>
      <c r="M82" s="9">
        <f t="shared" ca="1" si="75"/>
        <v>49</v>
      </c>
      <c r="N82" s="9">
        <f t="shared" ca="1" si="75"/>
        <v>56</v>
      </c>
      <c r="O82" s="9">
        <f t="shared" ca="1" si="75"/>
        <v>23</v>
      </c>
      <c r="P82" s="9">
        <f t="shared" ca="1" si="75"/>
        <v>69</v>
      </c>
      <c r="Q82" s="20">
        <f t="shared" ca="1" si="86"/>
        <v>37.658298564383607</v>
      </c>
      <c r="R82" s="20">
        <f t="shared" ca="1" si="87"/>
        <v>52.991148151232949</v>
      </c>
      <c r="S82" s="20">
        <f t="shared" ca="1" si="88"/>
        <v>19.451107046765955</v>
      </c>
      <c r="T82" s="6">
        <f t="shared" ca="1" si="76"/>
        <v>15930.039549624405</v>
      </c>
      <c r="U82" s="6">
        <f t="shared" ca="1" si="76"/>
        <v>1753.6875595227598</v>
      </c>
      <c r="V82" s="6">
        <f t="shared" ca="1" si="76"/>
        <v>2529.9032381482975</v>
      </c>
      <c r="W82" s="6">
        <f t="shared" ca="1" si="89"/>
        <v>2950.2357751232885</v>
      </c>
      <c r="X82" s="6">
        <f t="shared" ca="1" si="90"/>
        <v>1289.865415058948</v>
      </c>
      <c r="Y82" s="6">
        <f t="shared" ca="1" si="109"/>
        <v>10913.722680816632</v>
      </c>
      <c r="Z82" s="6">
        <f t="shared" ca="1" si="77"/>
        <v>3954.1213492602787</v>
      </c>
      <c r="AA82" s="6">
        <f t="shared" ca="1" si="77"/>
        <v>1218.7964074783579</v>
      </c>
      <c r="AB82" s="6">
        <f t="shared" ca="1" si="77"/>
        <v>1342.1263862268509</v>
      </c>
      <c r="AC82" s="6">
        <f t="shared" ca="1" si="91"/>
        <v>1765.807919508268</v>
      </c>
      <c r="AD82" s="6">
        <f t="shared" ca="1" si="92"/>
        <v>1155.1317106915608</v>
      </c>
      <c r="AE82" s="6">
        <f t="shared" ca="1" si="93"/>
        <v>514.10815549697372</v>
      </c>
      <c r="AF82" s="6">
        <f t="shared" ca="1" si="110"/>
        <v>3079.9963572686847</v>
      </c>
      <c r="AG82" s="6">
        <f t="shared" ca="1" si="78"/>
        <v>479.3887382794519</v>
      </c>
      <c r="AH82" s="6">
        <f t="shared" ca="1" si="78"/>
        <v>1738.9389122630155</v>
      </c>
      <c r="AI82" s="6">
        <f t="shared" ca="1" si="78"/>
        <v>2815.8787962739734</v>
      </c>
      <c r="AJ82" s="6">
        <f t="shared" ca="1" si="78"/>
        <v>1328.3661122630153</v>
      </c>
      <c r="AK82" s="6">
        <f t="shared" ca="1" si="94"/>
        <v>1988.5586721986483</v>
      </c>
      <c r="AL82" s="6">
        <f t="shared" ca="1" si="95"/>
        <v>1509.3373650605497</v>
      </c>
      <c r="AM82" s="6">
        <f t="shared" ca="1" si="96"/>
        <v>556.97646645268844</v>
      </c>
      <c r="AN82" s="6">
        <f t="shared" ca="1" si="111"/>
        <v>2307.7000553675698</v>
      </c>
      <c r="AO82" s="6">
        <f t="shared" ca="1" si="112"/>
        <v>30561.343811192113</v>
      </c>
      <c r="AP82" s="6">
        <f t="shared" ca="1" si="113"/>
        <v>14259.924717739224</v>
      </c>
      <c r="AQ82" s="6">
        <f t="shared" ca="1" si="114"/>
        <v>16301.419093452887</v>
      </c>
      <c r="AR82" s="6">
        <f t="shared" ca="1" si="79"/>
        <v>2832.1810804299685</v>
      </c>
      <c r="AS82" s="6">
        <f t="shared" ca="1" si="79"/>
        <v>2198.9853324313135</v>
      </c>
      <c r="AT82" s="6">
        <f t="shared" ca="1" si="79"/>
        <v>1958.7234268290647</v>
      </c>
      <c r="AU82" s="6">
        <f t="shared" ca="1" si="79"/>
        <v>2111.5017815114611</v>
      </c>
      <c r="AV82" s="6">
        <f t="shared" ca="1" si="115"/>
        <v>9101.3916212018084</v>
      </c>
      <c r="AW82" s="6">
        <f t="shared" ca="1" si="116"/>
        <v>7200.0274722510803</v>
      </c>
      <c r="AX82" s="27">
        <f t="shared" ca="1" si="80"/>
        <v>4.1723683068493207</v>
      </c>
      <c r="AY82" s="27">
        <f t="shared" ca="1" si="80"/>
        <v>4.3394633972602765</v>
      </c>
      <c r="AZ82">
        <f t="shared" ca="1" si="117"/>
        <v>360</v>
      </c>
      <c r="BA82" s="9">
        <f t="shared" ca="1" si="97"/>
        <v>12</v>
      </c>
      <c r="BB82" s="4">
        <f t="shared" ca="1" si="118"/>
        <v>163</v>
      </c>
      <c r="BC82" s="9">
        <f t="shared" ca="1" si="98"/>
        <v>7</v>
      </c>
      <c r="BD82" s="9">
        <f t="shared" ca="1" si="99"/>
        <v>5</v>
      </c>
      <c r="BE82" s="4">
        <f t="shared" ca="1" si="119"/>
        <v>197</v>
      </c>
      <c r="BF82" s="9">
        <f t="shared" ca="1" si="100"/>
        <v>11</v>
      </c>
      <c r="BG82" s="9">
        <f t="shared" ca="1" si="101"/>
        <v>12</v>
      </c>
      <c r="BH82" s="24">
        <f t="shared" ca="1" si="120"/>
        <v>498.40523398752401</v>
      </c>
      <c r="BI82" s="24">
        <f t="shared" ca="1" si="121"/>
        <v>401.04618817779931</v>
      </c>
      <c r="BJ82" s="9">
        <f t="shared" ca="1" si="102"/>
        <v>8</v>
      </c>
      <c r="BK82" s="30">
        <f t="shared" ca="1" si="103"/>
        <v>32.62458509589036</v>
      </c>
      <c r="BL82" s="15">
        <f t="shared" ca="1" si="104"/>
        <v>4.6080782005479461</v>
      </c>
      <c r="BM82" s="15">
        <f t="shared" ca="1" si="122"/>
        <v>7880.4497152193744</v>
      </c>
      <c r="BN82" s="36">
        <f t="shared" ca="1" si="128"/>
        <v>134</v>
      </c>
      <c r="BO82" s="9">
        <f t="shared" ca="1" si="105"/>
        <v>0</v>
      </c>
      <c r="BP82" s="20">
        <f t="shared" ca="1" si="123"/>
        <v>2.0685899514047077</v>
      </c>
      <c r="BQ82" s="20">
        <f t="shared" ca="1" si="124"/>
        <v>121.65238129442453</v>
      </c>
    </row>
    <row r="83" spans="1:69" x14ac:dyDescent="0.25">
      <c r="A83" s="3">
        <f t="shared" si="125"/>
        <v>41106</v>
      </c>
      <c r="B83" s="17">
        <f t="shared" si="106"/>
        <v>2012</v>
      </c>
      <c r="C83" s="4">
        <f t="shared" si="126"/>
        <v>7</v>
      </c>
      <c r="D83" s="4">
        <f t="shared" si="127"/>
        <v>2</v>
      </c>
      <c r="E83" s="5">
        <f t="shared" si="81"/>
        <v>0.85</v>
      </c>
      <c r="F83" s="5">
        <f t="shared" si="82"/>
        <v>0.74193548387096775</v>
      </c>
      <c r="G83" s="10">
        <f t="shared" si="74"/>
        <v>1.9589041095890725</v>
      </c>
      <c r="H83" s="13">
        <f t="shared" ca="1" si="83"/>
        <v>162</v>
      </c>
      <c r="I83" s="9">
        <f t="shared" ca="1" si="84"/>
        <v>264</v>
      </c>
      <c r="J83" s="14">
        <f t="shared" ca="1" si="107"/>
        <v>1.6296296296296295</v>
      </c>
      <c r="K83" s="5">
        <f t="shared" ca="1" si="108"/>
        <v>0.58666666666666667</v>
      </c>
      <c r="L83" s="21">
        <f t="shared" ca="1" si="85"/>
        <v>95.061602232369424</v>
      </c>
      <c r="M83" s="9">
        <f t="shared" ca="1" si="75"/>
        <v>49</v>
      </c>
      <c r="N83" s="9">
        <f t="shared" ca="1" si="75"/>
        <v>59</v>
      </c>
      <c r="O83" s="9">
        <f t="shared" ca="1" si="75"/>
        <v>24</v>
      </c>
      <c r="P83" s="9">
        <f t="shared" ca="1" si="75"/>
        <v>73</v>
      </c>
      <c r="Q83" s="20">
        <f t="shared" ca="1" si="86"/>
        <v>37.014455525114194</v>
      </c>
      <c r="R83" s="20">
        <f t="shared" ca="1" si="87"/>
        <v>48.469931309589093</v>
      </c>
      <c r="S83" s="20">
        <f t="shared" ca="1" si="88"/>
        <v>17.14831634783263</v>
      </c>
      <c r="T83" s="6">
        <f t="shared" ca="1" si="76"/>
        <v>15399.979561643848</v>
      </c>
      <c r="U83" s="6">
        <f t="shared" ca="1" si="76"/>
        <v>1832.6809284136127</v>
      </c>
      <c r="V83" s="6">
        <f t="shared" ca="1" si="76"/>
        <v>2591.1763609792297</v>
      </c>
      <c r="W83" s="6">
        <f t="shared" ca="1" si="89"/>
        <v>3141.6767230684941</v>
      </c>
      <c r="X83" s="6">
        <f t="shared" ca="1" si="90"/>
        <v>1363.6406831003089</v>
      </c>
      <c r="Y83" s="6">
        <f t="shared" ca="1" si="109"/>
        <v>10136.166722909427</v>
      </c>
      <c r="Z83" s="6">
        <f t="shared" ca="1" si="77"/>
        <v>3997.5611967123327</v>
      </c>
      <c r="AA83" s="6">
        <f t="shared" ca="1" si="77"/>
        <v>1163.2783514301382</v>
      </c>
      <c r="AB83" s="6">
        <f t="shared" ca="1" si="77"/>
        <v>1251.827093391782</v>
      </c>
      <c r="AC83" s="6">
        <f t="shared" ca="1" si="91"/>
        <v>1703.4632728898732</v>
      </c>
      <c r="AD83" s="6">
        <f t="shared" ca="1" si="92"/>
        <v>1200.92551552451</v>
      </c>
      <c r="AE83" s="6">
        <f t="shared" ca="1" si="93"/>
        <v>529.42078194142493</v>
      </c>
      <c r="AF83" s="6">
        <f t="shared" ca="1" si="110"/>
        <v>2978.8570711784441</v>
      </c>
      <c r="AG83" s="6">
        <f t="shared" ca="1" si="78"/>
        <v>474.74322213698611</v>
      </c>
      <c r="AH83" s="6">
        <f t="shared" ca="1" si="78"/>
        <v>1762.0595375342482</v>
      </c>
      <c r="AI83" s="6">
        <f t="shared" ca="1" si="78"/>
        <v>3052.6740591780831</v>
      </c>
      <c r="AJ83" s="6">
        <f t="shared" ca="1" si="78"/>
        <v>1302.2677637260288</v>
      </c>
      <c r="AK83" s="6">
        <f t="shared" ca="1" si="94"/>
        <v>2029.2490897089526</v>
      </c>
      <c r="AL83" s="6">
        <f t="shared" ca="1" si="95"/>
        <v>1475.2225530077894</v>
      </c>
      <c r="AM83" s="6">
        <f t="shared" ca="1" si="96"/>
        <v>588.34443458442672</v>
      </c>
      <c r="AN83" s="6">
        <f t="shared" ca="1" si="111"/>
        <v>2498.9285052741775</v>
      </c>
      <c r="AO83" s="6">
        <f t="shared" ca="1" si="112"/>
        <v>30237.071714167058</v>
      </c>
      <c r="AP83" s="6">
        <f t="shared" ca="1" si="113"/>
        <v>14623.119414805007</v>
      </c>
      <c r="AQ83" s="6">
        <f t="shared" ca="1" si="114"/>
        <v>15613.95229936205</v>
      </c>
      <c r="AR83" s="6">
        <f t="shared" ca="1" si="79"/>
        <v>2831.7728951955532</v>
      </c>
      <c r="AS83" s="6">
        <f t="shared" ca="1" si="79"/>
        <v>2201.7833274314453</v>
      </c>
      <c r="AT83" s="6">
        <f t="shared" ca="1" si="79"/>
        <v>1983.7988376536721</v>
      </c>
      <c r="AU83" s="6">
        <f t="shared" ca="1" si="79"/>
        <v>2053.9387037625856</v>
      </c>
      <c r="AV83" s="6">
        <f t="shared" ca="1" si="115"/>
        <v>9071.2937640432574</v>
      </c>
      <c r="AW83" s="6">
        <f t="shared" ca="1" si="116"/>
        <v>6542.6585353187929</v>
      </c>
      <c r="AX83" s="27">
        <f t="shared" ca="1" si="80"/>
        <v>4.1551219726027444</v>
      </c>
      <c r="AY83" s="27">
        <f t="shared" ca="1" si="80"/>
        <v>4.3978176369863045</v>
      </c>
      <c r="AZ83">
        <f t="shared" ca="1" si="117"/>
        <v>367</v>
      </c>
      <c r="BA83" s="9">
        <f t="shared" ca="1" si="97"/>
        <v>12</v>
      </c>
      <c r="BB83" s="4">
        <f t="shared" ca="1" si="118"/>
        <v>162</v>
      </c>
      <c r="BC83" s="9">
        <f t="shared" ca="1" si="98"/>
        <v>8</v>
      </c>
      <c r="BD83" s="9">
        <f t="shared" ca="1" si="99"/>
        <v>5</v>
      </c>
      <c r="BE83" s="4">
        <f t="shared" ca="1" si="119"/>
        <v>205</v>
      </c>
      <c r="BF83" s="9">
        <f t="shared" ca="1" si="100"/>
        <v>12</v>
      </c>
      <c r="BG83" s="9">
        <f t="shared" ca="1" si="101"/>
        <v>10</v>
      </c>
      <c r="BH83" s="24">
        <f t="shared" ca="1" si="120"/>
        <v>569.471722055089</v>
      </c>
      <c r="BI83" s="24">
        <f t="shared" ca="1" si="121"/>
        <v>368.5063929162331</v>
      </c>
      <c r="BJ83" s="9">
        <f t="shared" ca="1" si="102"/>
        <v>9</v>
      </c>
      <c r="BK83" s="30">
        <f t="shared" ca="1" si="103"/>
        <v>31.378760479452009</v>
      </c>
      <c r="BL83" s="15">
        <f t="shared" ca="1" si="104"/>
        <v>4.2426405917808232</v>
      </c>
      <c r="BM83" s="15">
        <f t="shared" ca="1" si="122"/>
        <v>8083.2431077572364</v>
      </c>
      <c r="BN83" s="36">
        <f t="shared" ca="1" si="128"/>
        <v>134</v>
      </c>
      <c r="BO83" s="9">
        <f t="shared" ca="1" si="105"/>
        <v>0</v>
      </c>
      <c r="BP83" s="20">
        <f t="shared" ca="1" si="123"/>
        <v>1.931644525744602</v>
      </c>
      <c r="BQ83" s="20">
        <f t="shared" ca="1" si="124"/>
        <v>116.52203208479142</v>
      </c>
    </row>
    <row r="84" spans="1:69" x14ac:dyDescent="0.25">
      <c r="A84" s="3">
        <f t="shared" si="125"/>
        <v>41105</v>
      </c>
      <c r="B84" s="17">
        <f t="shared" si="106"/>
        <v>2012</v>
      </c>
      <c r="C84" s="4">
        <f t="shared" si="126"/>
        <v>7</v>
      </c>
      <c r="D84" s="4">
        <f t="shared" si="127"/>
        <v>1</v>
      </c>
      <c r="E84" s="5">
        <f t="shared" si="81"/>
        <v>0.85</v>
      </c>
      <c r="F84" s="5">
        <f t="shared" si="82"/>
        <v>0.76774193548387104</v>
      </c>
      <c r="G84" s="10">
        <f t="shared" si="74"/>
        <v>1.9561643835616751</v>
      </c>
      <c r="H84" s="13">
        <f t="shared" ca="1" si="83"/>
        <v>165</v>
      </c>
      <c r="I84" s="9">
        <f t="shared" ca="1" si="84"/>
        <v>289</v>
      </c>
      <c r="J84" s="14">
        <f t="shared" ca="1" si="107"/>
        <v>1.7515151515151515</v>
      </c>
      <c r="K84" s="5">
        <f t="shared" ca="1" si="108"/>
        <v>0.64222222222222225</v>
      </c>
      <c r="L84" s="21">
        <f t="shared" ca="1" si="85"/>
        <v>105.21433142104215</v>
      </c>
      <c r="M84" s="9">
        <f t="shared" ca="1" si="75"/>
        <v>54</v>
      </c>
      <c r="N84" s="9">
        <f t="shared" ca="1" si="75"/>
        <v>66</v>
      </c>
      <c r="O84" s="9">
        <f t="shared" ca="1" si="75"/>
        <v>26</v>
      </c>
      <c r="P84" s="9">
        <f t="shared" ca="1" si="75"/>
        <v>76</v>
      </c>
      <c r="Q84" s="20">
        <f t="shared" ca="1" si="86"/>
        <v>35.991331561643875</v>
      </c>
      <c r="R84" s="20">
        <f t="shared" ca="1" si="87"/>
        <v>49.866511231612279</v>
      </c>
      <c r="S84" s="20">
        <f t="shared" ca="1" si="88"/>
        <v>18.838620651607805</v>
      </c>
      <c r="T84" s="6">
        <f t="shared" ca="1" si="76"/>
        <v>17360.364684471955</v>
      </c>
      <c r="U84" s="6">
        <f t="shared" ca="1" si="76"/>
        <v>1821.6832691825039</v>
      </c>
      <c r="V84" s="6">
        <f t="shared" ca="1" si="76"/>
        <v>2863.0906460988062</v>
      </c>
      <c r="W84" s="6">
        <f t="shared" ca="1" si="89"/>
        <v>3184.8310174684939</v>
      </c>
      <c r="X84" s="6">
        <f t="shared" ca="1" si="90"/>
        <v>1352.8274398091025</v>
      </c>
      <c r="Y84" s="6">
        <f t="shared" ca="1" si="109"/>
        <v>11781.298850278057</v>
      </c>
      <c r="Z84" s="6">
        <f t="shared" ca="1" si="77"/>
        <v>4318.9597873972652</v>
      </c>
      <c r="AA84" s="6">
        <f t="shared" ca="1" si="77"/>
        <v>1296.5292920219192</v>
      </c>
      <c r="AB84" s="6">
        <f t="shared" ca="1" si="77"/>
        <v>1431.7351695221932</v>
      </c>
      <c r="AC84" s="6">
        <f t="shared" ca="1" si="91"/>
        <v>1759.2828760262364</v>
      </c>
      <c r="AD84" s="6">
        <f t="shared" ca="1" si="92"/>
        <v>1163.2888315079117</v>
      </c>
      <c r="AE84" s="6">
        <f t="shared" ca="1" si="93"/>
        <v>515.65233253984979</v>
      </c>
      <c r="AF84" s="6">
        <f t="shared" ca="1" si="110"/>
        <v>3609.0002088673796</v>
      </c>
      <c r="AG84" s="6">
        <f t="shared" ca="1" si="78"/>
        <v>500.84360028493137</v>
      </c>
      <c r="AH84" s="6">
        <f t="shared" ca="1" si="78"/>
        <v>2044.3019698849339</v>
      </c>
      <c r="AI84" s="6">
        <f t="shared" ca="1" si="78"/>
        <v>3296.2866356712334</v>
      </c>
      <c r="AJ84" s="6">
        <f t="shared" ca="1" si="78"/>
        <v>1437.4096469917827</v>
      </c>
      <c r="AK84" s="6">
        <f t="shared" ca="1" si="94"/>
        <v>2023.6089661594281</v>
      </c>
      <c r="AL84" s="6">
        <f t="shared" ca="1" si="95"/>
        <v>1576.1804139017397</v>
      </c>
      <c r="AM84" s="6">
        <f t="shared" ca="1" si="96"/>
        <v>561.62662990491742</v>
      </c>
      <c r="AN84" s="6">
        <f t="shared" ca="1" si="111"/>
        <v>3117.4258428667954</v>
      </c>
      <c r="AO84" s="6">
        <f t="shared" ca="1" si="112"/>
        <v>33508.114055428719</v>
      </c>
      <c r="AP84" s="6">
        <f t="shared" ca="1" si="113"/>
        <v>15000.389153416487</v>
      </c>
      <c r="AQ84" s="6">
        <f t="shared" ca="1" si="114"/>
        <v>18507.724902012233</v>
      </c>
      <c r="AR84" s="6">
        <f t="shared" ca="1" si="79"/>
        <v>2840.1677015292053</v>
      </c>
      <c r="AS84" s="6">
        <f t="shared" ca="1" si="79"/>
        <v>2234.2020697090384</v>
      </c>
      <c r="AT84" s="6">
        <f t="shared" ca="1" si="79"/>
        <v>2003.7012214855149</v>
      </c>
      <c r="AU84" s="6">
        <f t="shared" ca="1" si="79"/>
        <v>2116.9278049150626</v>
      </c>
      <c r="AV84" s="6">
        <f t="shared" ca="1" si="115"/>
        <v>9194.998797638822</v>
      </c>
      <c r="AW84" s="6">
        <f t="shared" ca="1" si="116"/>
        <v>9312.7261043734106</v>
      </c>
      <c r="AX84" s="27">
        <f t="shared" ca="1" si="80"/>
        <v>4.2345977753424702</v>
      </c>
      <c r="AY84" s="27">
        <f t="shared" ca="1" si="80"/>
        <v>4.695209465753428</v>
      </c>
      <c r="AZ84">
        <f t="shared" ca="1" si="117"/>
        <v>387</v>
      </c>
      <c r="BA84" s="9">
        <f t="shared" ca="1" si="97"/>
        <v>12</v>
      </c>
      <c r="BB84" s="4">
        <f t="shared" ca="1" si="118"/>
        <v>165</v>
      </c>
      <c r="BC84" s="9">
        <f t="shared" ca="1" si="98"/>
        <v>8</v>
      </c>
      <c r="BD84" s="9">
        <f t="shared" ca="1" si="99"/>
        <v>6</v>
      </c>
      <c r="BE84" s="4">
        <f t="shared" ca="1" si="119"/>
        <v>222</v>
      </c>
      <c r="BF84" s="9">
        <f t="shared" ca="1" si="100"/>
        <v>11</v>
      </c>
      <c r="BG84" s="9">
        <f t="shared" ca="1" si="101"/>
        <v>12</v>
      </c>
      <c r="BH84" s="24">
        <f t="shared" ca="1" si="120"/>
        <v>627.94234816527057</v>
      </c>
      <c r="BI84" s="24">
        <f t="shared" ca="1" si="121"/>
        <v>356.21240054820703</v>
      </c>
      <c r="BJ84" s="9">
        <f t="shared" ca="1" si="102"/>
        <v>9</v>
      </c>
      <c r="BK84" s="30">
        <f t="shared" ca="1" si="103"/>
        <v>32.088028575342413</v>
      </c>
      <c r="BL84" s="15">
        <f t="shared" ca="1" si="104"/>
        <v>4.2337024350684951</v>
      </c>
      <c r="BM84" s="15">
        <f t="shared" ca="1" si="122"/>
        <v>8196.4344241015096</v>
      </c>
      <c r="BN84" s="36">
        <f t="shared" ca="1" si="128"/>
        <v>134</v>
      </c>
      <c r="BO84" s="9">
        <f t="shared" ca="1" si="105"/>
        <v>0</v>
      </c>
      <c r="BP84" s="20">
        <f t="shared" ca="1" si="123"/>
        <v>2.2580214693831389</v>
      </c>
      <c r="BQ84" s="20">
        <f t="shared" ca="1" si="124"/>
        <v>138.11735001501665</v>
      </c>
    </row>
    <row r="85" spans="1:69" x14ac:dyDescent="0.25">
      <c r="A85" s="3">
        <f t="shared" si="125"/>
        <v>41104</v>
      </c>
      <c r="B85" s="17">
        <f t="shared" si="106"/>
        <v>2012</v>
      </c>
      <c r="C85" s="4">
        <f t="shared" si="126"/>
        <v>7</v>
      </c>
      <c r="D85" s="4">
        <f t="shared" si="127"/>
        <v>7</v>
      </c>
      <c r="E85" s="5">
        <f t="shared" si="81"/>
        <v>0.85</v>
      </c>
      <c r="F85" s="5">
        <f t="shared" si="82"/>
        <v>0.967741935483871</v>
      </c>
      <c r="G85" s="10">
        <f t="shared" si="74"/>
        <v>1.9534246575342777</v>
      </c>
      <c r="H85" s="13">
        <f t="shared" ca="1" si="83"/>
        <v>211</v>
      </c>
      <c r="I85" s="9">
        <f t="shared" ca="1" si="84"/>
        <v>334</v>
      </c>
      <c r="J85" s="14">
        <f t="shared" ca="1" si="107"/>
        <v>1.5829383886255923</v>
      </c>
      <c r="K85" s="5">
        <f t="shared" ca="1" si="108"/>
        <v>0.74222222222222223</v>
      </c>
      <c r="L85" s="21">
        <f t="shared" ca="1" si="85"/>
        <v>96.273453625498234</v>
      </c>
      <c r="M85" s="9">
        <f t="shared" ca="1" si="75"/>
        <v>62</v>
      </c>
      <c r="N85" s="9">
        <f t="shared" ca="1" si="75"/>
        <v>73</v>
      </c>
      <c r="O85" s="9">
        <f t="shared" ca="1" si="75"/>
        <v>30</v>
      </c>
      <c r="P85" s="9">
        <f t="shared" ca="1" si="75"/>
        <v>93</v>
      </c>
      <c r="Q85" s="20">
        <f t="shared" ca="1" si="86"/>
        <v>36.559257840284161</v>
      </c>
      <c r="R85" s="20">
        <f t="shared" ca="1" si="87"/>
        <v>49.345635542794575</v>
      </c>
      <c r="S85" s="20">
        <f t="shared" ca="1" si="88"/>
        <v>18.056927604631039</v>
      </c>
      <c r="T85" s="6">
        <f t="shared" ca="1" si="76"/>
        <v>20313.698714980128</v>
      </c>
      <c r="U85" s="6">
        <f t="shared" ca="1" si="76"/>
        <v>2382.8140897039366</v>
      </c>
      <c r="V85" s="6">
        <f t="shared" ca="1" si="76"/>
        <v>3518.8328090640734</v>
      </c>
      <c r="W85" s="6">
        <f t="shared" ca="1" si="89"/>
        <v>3218.7158239561654</v>
      </c>
      <c r="X85" s="6">
        <f t="shared" ca="1" si="90"/>
        <v>1827.713190066283</v>
      </c>
      <c r="Y85" s="6">
        <f t="shared" ca="1" si="109"/>
        <v>14131.250981597543</v>
      </c>
      <c r="Z85" s="6">
        <f t="shared" ca="1" si="77"/>
        <v>4935.4998084383615</v>
      </c>
      <c r="AA85" s="6">
        <f t="shared" ca="1" si="77"/>
        <v>1480.3690662838374</v>
      </c>
      <c r="AB85" s="6">
        <f t="shared" ca="1" si="77"/>
        <v>1679.2942672306867</v>
      </c>
      <c r="AC85" s="6">
        <f t="shared" ca="1" si="91"/>
        <v>2156.0565022326664</v>
      </c>
      <c r="AD85" s="6">
        <f t="shared" ca="1" si="92"/>
        <v>1218.4797261741921</v>
      </c>
      <c r="AE85" s="6">
        <f t="shared" ca="1" si="93"/>
        <v>684.59191419479419</v>
      </c>
      <c r="AF85" s="6">
        <f t="shared" ca="1" si="110"/>
        <v>4036.0349993512327</v>
      </c>
      <c r="AG85" s="6">
        <f t="shared" ca="1" si="78"/>
        <v>575.89852270684912</v>
      </c>
      <c r="AH85" s="6">
        <f t="shared" ca="1" si="78"/>
        <v>2154.251494049317</v>
      </c>
      <c r="AI85" s="6">
        <f t="shared" ca="1" si="78"/>
        <v>3697.0738272328781</v>
      </c>
      <c r="AJ85" s="6">
        <f t="shared" ca="1" si="78"/>
        <v>1801.0649235287692</v>
      </c>
      <c r="AK85" s="6">
        <f t="shared" ca="1" si="94"/>
        <v>2522.94566372497</v>
      </c>
      <c r="AL85" s="6">
        <f t="shared" ca="1" si="95"/>
        <v>1578.8910490573135</v>
      </c>
      <c r="AM85" s="6">
        <f t="shared" ca="1" si="96"/>
        <v>776.36367997432421</v>
      </c>
      <c r="AN85" s="6">
        <f t="shared" ca="1" si="111"/>
        <v>3350.0883747612061</v>
      </c>
      <c r="AO85" s="6">
        <f t="shared" ca="1" si="112"/>
        <v>39019.964714154761</v>
      </c>
      <c r="AP85" s="6">
        <f t="shared" ca="1" si="113"/>
        <v>17502.590358444781</v>
      </c>
      <c r="AQ85" s="6">
        <f t="shared" ca="1" si="114"/>
        <v>21517.374355709981</v>
      </c>
      <c r="AR85" s="6">
        <f t="shared" ca="1" si="79"/>
        <v>2919.8055493673755</v>
      </c>
      <c r="AS85" s="6">
        <f t="shared" ca="1" si="79"/>
        <v>2668.3394465892898</v>
      </c>
      <c r="AT85" s="6">
        <f t="shared" ca="1" si="79"/>
        <v>2213.2053214070702</v>
      </c>
      <c r="AU85" s="6">
        <f t="shared" ca="1" si="79"/>
        <v>2301.6215312527079</v>
      </c>
      <c r="AV85" s="6">
        <f t="shared" ca="1" si="115"/>
        <v>10102.971848616444</v>
      </c>
      <c r="AW85" s="6">
        <f t="shared" ca="1" si="116"/>
        <v>11414.402507093537</v>
      </c>
      <c r="AX85" s="27">
        <f t="shared" ca="1" si="80"/>
        <v>4.3518999452054841</v>
      </c>
      <c r="AY85" s="27">
        <f t="shared" ca="1" si="80"/>
        <v>4.6407829520547983</v>
      </c>
      <c r="AZ85">
        <f t="shared" ca="1" si="117"/>
        <v>469</v>
      </c>
      <c r="BA85" s="9">
        <f t="shared" ca="1" si="97"/>
        <v>14</v>
      </c>
      <c r="BB85" s="4">
        <f t="shared" ca="1" si="118"/>
        <v>211</v>
      </c>
      <c r="BC85" s="9">
        <f t="shared" ca="1" si="98"/>
        <v>10</v>
      </c>
      <c r="BD85" s="9">
        <f t="shared" ca="1" si="99"/>
        <v>7</v>
      </c>
      <c r="BE85" s="4">
        <f t="shared" ca="1" si="119"/>
        <v>258</v>
      </c>
      <c r="BF85" s="9">
        <f t="shared" ca="1" si="100"/>
        <v>14</v>
      </c>
      <c r="BG85" s="9">
        <f t="shared" ca="1" si="101"/>
        <v>15</v>
      </c>
      <c r="BH85" s="24">
        <f t="shared" ca="1" si="120"/>
        <v>690.09218479844014</v>
      </c>
      <c r="BI85" s="24">
        <f t="shared" ca="1" si="121"/>
        <v>456.25858967227879</v>
      </c>
      <c r="BJ85" s="9">
        <f t="shared" ca="1" si="102"/>
        <v>11</v>
      </c>
      <c r="BK85" s="30">
        <f t="shared" ca="1" si="103"/>
        <v>30.87387234246571</v>
      </c>
      <c r="BL85" s="15">
        <f t="shared" ca="1" si="104"/>
        <v>4.2027608602739743</v>
      </c>
      <c r="BM85" s="15">
        <f t="shared" ca="1" si="122"/>
        <v>8351.9310386815705</v>
      </c>
      <c r="BN85" s="36">
        <f t="shared" ca="1" si="128"/>
        <v>133</v>
      </c>
      <c r="BO85" s="9">
        <f t="shared" ca="1" si="105"/>
        <v>0</v>
      </c>
      <c r="BP85" s="20">
        <f t="shared" ca="1" si="123"/>
        <v>2.5763352518182066</v>
      </c>
      <c r="BQ85" s="20">
        <f t="shared" ca="1" si="124"/>
        <v>161.78476959180438</v>
      </c>
    </row>
    <row r="86" spans="1:69" x14ac:dyDescent="0.25">
      <c r="A86" s="3">
        <f t="shared" si="125"/>
        <v>41103</v>
      </c>
      <c r="B86" s="17">
        <f t="shared" si="106"/>
        <v>2012</v>
      </c>
      <c r="C86" s="4">
        <f t="shared" si="126"/>
        <v>7</v>
      </c>
      <c r="D86" s="4">
        <f t="shared" si="127"/>
        <v>6</v>
      </c>
      <c r="E86" s="5">
        <f t="shared" si="81"/>
        <v>0.85</v>
      </c>
      <c r="F86" s="5">
        <f t="shared" si="82"/>
        <v>1</v>
      </c>
      <c r="G86" s="10">
        <f t="shared" si="74"/>
        <v>1.9506849315068804</v>
      </c>
      <c r="H86" s="13">
        <f t="shared" ca="1" si="83"/>
        <v>221</v>
      </c>
      <c r="I86" s="9">
        <f t="shared" ca="1" si="84"/>
        <v>361</v>
      </c>
      <c r="J86" s="14">
        <f t="shared" ca="1" si="107"/>
        <v>1.6334841628959276</v>
      </c>
      <c r="K86" s="5">
        <f t="shared" ca="1" si="108"/>
        <v>0.80222222222222217</v>
      </c>
      <c r="L86" s="21">
        <f t="shared" ca="1" si="85"/>
        <v>100.64087671232886</v>
      </c>
      <c r="M86" s="9">
        <f t="shared" ca="1" si="75"/>
        <v>64</v>
      </c>
      <c r="N86" s="9">
        <f t="shared" ca="1" si="75"/>
        <v>76</v>
      </c>
      <c r="O86" s="9">
        <f t="shared" ca="1" si="75"/>
        <v>30</v>
      </c>
      <c r="P86" s="9">
        <f t="shared" ca="1" si="75"/>
        <v>92</v>
      </c>
      <c r="Q86" s="20">
        <f t="shared" ca="1" si="86"/>
        <v>37.827118947945245</v>
      </c>
      <c r="R86" s="20">
        <f t="shared" ca="1" si="87"/>
        <v>52.899591343561703</v>
      </c>
      <c r="S86" s="20">
        <f t="shared" ca="1" si="88"/>
        <v>19.61025459952355</v>
      </c>
      <c r="T86" s="6">
        <f t="shared" ca="1" si="76"/>
        <v>22241.633753424678</v>
      </c>
      <c r="U86" s="6">
        <f t="shared" ca="1" si="76"/>
        <v>2510.4449589041124</v>
      </c>
      <c r="V86" s="6">
        <f t="shared" ca="1" si="76"/>
        <v>3539.4264339287656</v>
      </c>
      <c r="W86" s="6">
        <f t="shared" ca="1" si="89"/>
        <v>2999.3098436383571</v>
      </c>
      <c r="X86" s="6">
        <f t="shared" ca="1" si="90"/>
        <v>1809.1556880657529</v>
      </c>
      <c r="Y86" s="6">
        <f t="shared" ca="1" si="109"/>
        <v>16404.186746695916</v>
      </c>
      <c r="Z86" s="6">
        <f t="shared" ca="1" si="77"/>
        <v>5295.7966527123344</v>
      </c>
      <c r="AA86" s="6">
        <f t="shared" ca="1" si="77"/>
        <v>1586.987740306851</v>
      </c>
      <c r="AB86" s="6">
        <f t="shared" ca="1" si="77"/>
        <v>1804.1434231561666</v>
      </c>
      <c r="AC86" s="6">
        <f t="shared" ca="1" si="91"/>
        <v>2171.1633212016209</v>
      </c>
      <c r="AD86" s="6">
        <f t="shared" ca="1" si="92"/>
        <v>1129.1460655822445</v>
      </c>
      <c r="AE86" s="6">
        <f t="shared" ca="1" si="93"/>
        <v>686.80269031396529</v>
      </c>
      <c r="AF86" s="6">
        <f t="shared" ca="1" si="110"/>
        <v>4699.8157390775214</v>
      </c>
      <c r="AG86" s="6">
        <f t="shared" ca="1" si="78"/>
        <v>609.72809799452023</v>
      </c>
      <c r="AH86" s="6">
        <f t="shared" ca="1" si="78"/>
        <v>2406.4761799890434</v>
      </c>
      <c r="AI86" s="6">
        <f t="shared" ca="1" si="78"/>
        <v>3999.8801582465762</v>
      </c>
      <c r="AJ86" s="6">
        <f t="shared" ca="1" si="78"/>
        <v>1944.5941148054815</v>
      </c>
      <c r="AK86" s="6">
        <f t="shared" ca="1" si="94"/>
        <v>2505.1517118200591</v>
      </c>
      <c r="AL86" s="6">
        <f t="shared" ca="1" si="95"/>
        <v>1575.4641096781647</v>
      </c>
      <c r="AM86" s="6">
        <f t="shared" ca="1" si="96"/>
        <v>806.87102341077036</v>
      </c>
      <c r="AN86" s="6">
        <f t="shared" ca="1" si="111"/>
        <v>4073.1917061266258</v>
      </c>
      <c r="AO86" s="6">
        <f t="shared" ca="1" si="112"/>
        <v>42399.685079539762</v>
      </c>
      <c r="AP86" s="6">
        <f t="shared" ca="1" si="113"/>
        <v>17222.490887639702</v>
      </c>
      <c r="AQ86" s="6">
        <f t="shared" ca="1" si="114"/>
        <v>25177.194191900064</v>
      </c>
      <c r="AR86" s="6">
        <f t="shared" ca="1" si="79"/>
        <v>2956.9645419970216</v>
      </c>
      <c r="AS86" s="6">
        <f t="shared" ca="1" si="79"/>
        <v>2679.5444432680733</v>
      </c>
      <c r="AT86" s="6">
        <f t="shared" ca="1" si="79"/>
        <v>2191.1974969571179</v>
      </c>
      <c r="AU86" s="6">
        <f t="shared" ca="1" si="79"/>
        <v>2379.6736919899308</v>
      </c>
      <c r="AV86" s="6">
        <f t="shared" ca="1" si="115"/>
        <v>10207.380174212143</v>
      </c>
      <c r="AW86" s="6">
        <f t="shared" ca="1" si="116"/>
        <v>14969.814017687917</v>
      </c>
      <c r="AX86" s="27">
        <f t="shared" ca="1" si="80"/>
        <v>4.0487474958904155</v>
      </c>
      <c r="AY86" s="27">
        <f t="shared" ca="1" si="80"/>
        <v>4.7081253698630174</v>
      </c>
      <c r="AZ86">
        <f t="shared" ca="1" si="117"/>
        <v>483</v>
      </c>
      <c r="BA86" s="9">
        <f t="shared" ca="1" si="97"/>
        <v>15</v>
      </c>
      <c r="BB86" s="4">
        <f t="shared" ca="1" si="118"/>
        <v>221</v>
      </c>
      <c r="BC86" s="9">
        <f t="shared" ca="1" si="98"/>
        <v>11</v>
      </c>
      <c r="BD86" s="9">
        <f t="shared" ca="1" si="99"/>
        <v>8</v>
      </c>
      <c r="BE86" s="4">
        <f t="shared" ca="1" si="119"/>
        <v>262</v>
      </c>
      <c r="BF86" s="9">
        <f t="shared" ca="1" si="100"/>
        <v>14</v>
      </c>
      <c r="BG86" s="9">
        <f t="shared" ca="1" si="101"/>
        <v>13</v>
      </c>
      <c r="BH86" s="24">
        <f t="shared" ca="1" si="120"/>
        <v>717.69206944355051</v>
      </c>
      <c r="BI86" s="24">
        <f t="shared" ca="1" si="121"/>
        <v>410.88559573145579</v>
      </c>
      <c r="BJ86" s="9">
        <f t="shared" ca="1" si="102"/>
        <v>12</v>
      </c>
      <c r="BK86" s="30">
        <f t="shared" ca="1" si="103"/>
        <v>33.090274191780779</v>
      </c>
      <c r="BL86" s="15">
        <f t="shared" ca="1" si="104"/>
        <v>4.3434468230137009</v>
      </c>
      <c r="BM86" s="15">
        <f t="shared" ca="1" si="122"/>
        <v>8069.4916524963846</v>
      </c>
      <c r="BN86" s="36">
        <f t="shared" ca="1" si="128"/>
        <v>133</v>
      </c>
      <c r="BO86" s="9">
        <f t="shared" ca="1" si="105"/>
        <v>0</v>
      </c>
      <c r="BP86" s="20">
        <f t="shared" ca="1" si="123"/>
        <v>3.1200471202062929</v>
      </c>
      <c r="BQ86" s="20">
        <f t="shared" ca="1" si="124"/>
        <v>189.30221196917341</v>
      </c>
    </row>
    <row r="87" spans="1:69" x14ac:dyDescent="0.25">
      <c r="A87" s="3">
        <f t="shared" si="125"/>
        <v>41102</v>
      </c>
      <c r="B87" s="17">
        <f t="shared" si="106"/>
        <v>2012</v>
      </c>
      <c r="C87" s="4">
        <f t="shared" si="126"/>
        <v>7</v>
      </c>
      <c r="D87" s="4">
        <f t="shared" si="127"/>
        <v>5</v>
      </c>
      <c r="E87" s="5">
        <f t="shared" si="81"/>
        <v>0.85</v>
      </c>
      <c r="F87" s="5">
        <f t="shared" si="82"/>
        <v>0.88387096774193541</v>
      </c>
      <c r="G87" s="10">
        <f t="shared" si="74"/>
        <v>1.947945205479483</v>
      </c>
      <c r="H87" s="13">
        <f t="shared" ca="1" si="83"/>
        <v>197</v>
      </c>
      <c r="I87" s="9">
        <f t="shared" ca="1" si="84"/>
        <v>323</v>
      </c>
      <c r="J87" s="14">
        <f t="shared" ca="1" si="107"/>
        <v>1.6395939086294415</v>
      </c>
      <c r="K87" s="5">
        <f t="shared" ca="1" si="108"/>
        <v>0.71777777777777774</v>
      </c>
      <c r="L87" s="21">
        <f t="shared" ca="1" si="85"/>
        <v>99.298398747451344</v>
      </c>
      <c r="M87" s="9">
        <f t="shared" ref="M87:P106" ca="1" si="129">INT($I87*M$1*(1+RANDBETWEEN(-limite,limite)/1000))</f>
        <v>60</v>
      </c>
      <c r="N87" s="9">
        <f t="shared" ca="1" si="129"/>
        <v>70</v>
      </c>
      <c r="O87" s="9">
        <f t="shared" ca="1" si="129"/>
        <v>28</v>
      </c>
      <c r="P87" s="9">
        <f t="shared" ca="1" si="129"/>
        <v>90</v>
      </c>
      <c r="Q87" s="20">
        <f t="shared" ca="1" si="86"/>
        <v>37.532451331506884</v>
      </c>
      <c r="R87" s="20">
        <f t="shared" ca="1" si="87"/>
        <v>50.346505713346438</v>
      </c>
      <c r="S87" s="20">
        <f t="shared" ca="1" si="88"/>
        <v>18.378018956712353</v>
      </c>
      <c r="T87" s="6">
        <f t="shared" ref="T87:V106" ca="1" si="130">(1+T$2*$G87)*(1+RANDBETWEEN(-limite,limite)/1000)*T$1*$E87*$F87</f>
        <v>19561.784553247915</v>
      </c>
      <c r="U87" s="6">
        <f t="shared" ca="1" si="130"/>
        <v>2154.3242795846245</v>
      </c>
      <c r="V87" s="6">
        <f t="shared" ca="1" si="130"/>
        <v>3131.671291852866</v>
      </c>
      <c r="W87" s="6">
        <f t="shared" ca="1" si="89"/>
        <v>3094.9740422136997</v>
      </c>
      <c r="X87" s="6">
        <f t="shared" ca="1" si="90"/>
        <v>1565.5483281364552</v>
      </c>
      <c r="Y87" s="6">
        <f t="shared" ca="1" si="109"/>
        <v>13923.915170629518</v>
      </c>
      <c r="Z87" s="6">
        <f t="shared" ref="Z87:AB106" ca="1" si="131">(1+Z$2*$G87)*(1+RANDBETWEEN(-limite,limite)/1000)*$I87*Z$1</f>
        <v>4879.2186730958947</v>
      </c>
      <c r="AA87" s="6">
        <f t="shared" ca="1" si="131"/>
        <v>1409.7021599737002</v>
      </c>
      <c r="AB87" s="6">
        <f t="shared" ca="1" si="131"/>
        <v>1654.0217061041117</v>
      </c>
      <c r="AC87" s="6">
        <f t="shared" ca="1" si="91"/>
        <v>2065.7878834076855</v>
      </c>
      <c r="AD87" s="6">
        <f t="shared" ca="1" si="92"/>
        <v>1129.1127513637186</v>
      </c>
      <c r="AE87" s="6">
        <f t="shared" ca="1" si="93"/>
        <v>578.49816594183199</v>
      </c>
      <c r="AF87" s="6">
        <f t="shared" ca="1" si="110"/>
        <v>4169.5437384604702</v>
      </c>
      <c r="AG87" s="6">
        <f t="shared" ref="AG87:AJ106" ca="1" si="132">(1+AG$2*$G87)*(1+RANDBETWEEN(-limite,limite)/1000)*$I87*AG$1</f>
        <v>546.13151141917785</v>
      </c>
      <c r="AH87" s="6">
        <f t="shared" ca="1" si="132"/>
        <v>2220.8238264109605</v>
      </c>
      <c r="AI87" s="6">
        <f t="shared" ca="1" si="132"/>
        <v>3756.2322813972605</v>
      </c>
      <c r="AJ87" s="6">
        <f t="shared" ca="1" si="132"/>
        <v>1754.7639583561663</v>
      </c>
      <c r="AK87" s="6">
        <f t="shared" ca="1" si="94"/>
        <v>2253.4697929838098</v>
      </c>
      <c r="AL87" s="6">
        <f t="shared" ca="1" si="95"/>
        <v>1457.0113531529291</v>
      </c>
      <c r="AM87" s="6">
        <f t="shared" ca="1" si="96"/>
        <v>688.05444379955986</v>
      </c>
      <c r="AN87" s="6">
        <f t="shared" ca="1" si="111"/>
        <v>3879.4159876472672</v>
      </c>
      <c r="AO87" s="6">
        <f t="shared" ca="1" si="112"/>
        <v>37937.00294958982</v>
      </c>
      <c r="AP87" s="6">
        <f t="shared" ca="1" si="113"/>
        <v>15964.128052852555</v>
      </c>
      <c r="AQ87" s="6">
        <f t="shared" ca="1" si="114"/>
        <v>21972.874896737256</v>
      </c>
      <c r="AR87" s="6">
        <f t="shared" ref="AR87:AU106" ca="1" si="133">(1+AR$2*$G87)*(1+RANDBETWEEN(-limite,limite)/1000)*AR$1*$E87*$F87+AR$3*(1+ipc)^($B87-2010)</f>
        <v>2884.4773926747175</v>
      </c>
      <c r="AS87" s="6">
        <f t="shared" ca="1" si="133"/>
        <v>2373.5365588610866</v>
      </c>
      <c r="AT87" s="6">
        <f t="shared" ca="1" si="133"/>
        <v>2054.6225312764814</v>
      </c>
      <c r="AU87" s="6">
        <f t="shared" ca="1" si="133"/>
        <v>2268.0292927751452</v>
      </c>
      <c r="AV87" s="6">
        <f t="shared" ca="1" si="115"/>
        <v>9580.6657755874312</v>
      </c>
      <c r="AW87" s="6">
        <f t="shared" ca="1" si="116"/>
        <v>12392.209121149835</v>
      </c>
      <c r="AX87" s="27">
        <f t="shared" ref="AX87:AY106" ca="1" si="134">MIN(5,(1+AX$2*$G87)*(1+RANDBETWEEN(-limite,limite)/1000)*AX$1)</f>
        <v>4.2459182465753473</v>
      </c>
      <c r="AY87" s="27">
        <f t="shared" ca="1" si="134"/>
        <v>4.3154997328767157</v>
      </c>
      <c r="AZ87">
        <f t="shared" ca="1" si="117"/>
        <v>445</v>
      </c>
      <c r="BA87" s="9">
        <f t="shared" ca="1" si="97"/>
        <v>13</v>
      </c>
      <c r="BB87" s="4">
        <f t="shared" ca="1" si="118"/>
        <v>197</v>
      </c>
      <c r="BC87" s="9">
        <f t="shared" ca="1" si="98"/>
        <v>11</v>
      </c>
      <c r="BD87" s="9">
        <f t="shared" ca="1" si="99"/>
        <v>6</v>
      </c>
      <c r="BE87" s="4">
        <f t="shared" ca="1" si="119"/>
        <v>248</v>
      </c>
      <c r="BF87" s="9">
        <f t="shared" ca="1" si="100"/>
        <v>15</v>
      </c>
      <c r="BG87" s="9">
        <f t="shared" ca="1" si="101"/>
        <v>14</v>
      </c>
      <c r="BH87" s="24">
        <f t="shared" ca="1" si="120"/>
        <v>672.42280333731662</v>
      </c>
      <c r="BI87" s="24">
        <f t="shared" ca="1" si="121"/>
        <v>441.24421459953163</v>
      </c>
      <c r="BJ87" s="9">
        <f t="shared" ca="1" si="102"/>
        <v>11</v>
      </c>
      <c r="BK87" s="30">
        <f t="shared" ca="1" si="103"/>
        <v>30.496993684931461</v>
      </c>
      <c r="BL87" s="15">
        <f t="shared" ca="1" si="104"/>
        <v>4.2244934136986316</v>
      </c>
      <c r="BM87" s="15">
        <f t="shared" ca="1" si="122"/>
        <v>7988.6800608701224</v>
      </c>
      <c r="BN87" s="36">
        <f t="shared" ca="1" si="128"/>
        <v>133</v>
      </c>
      <c r="BO87" s="9">
        <f t="shared" ca="1" si="105"/>
        <v>0</v>
      </c>
      <c r="BP87" s="20">
        <f t="shared" ca="1" si="123"/>
        <v>2.7505013005044519</v>
      </c>
      <c r="BQ87" s="20">
        <f t="shared" ca="1" si="124"/>
        <v>165.20958568975379</v>
      </c>
    </row>
    <row r="88" spans="1:69" x14ac:dyDescent="0.25">
      <c r="A88" s="3">
        <f t="shared" si="125"/>
        <v>41101</v>
      </c>
      <c r="B88" s="17">
        <f t="shared" si="106"/>
        <v>2012</v>
      </c>
      <c r="C88" s="4">
        <f t="shared" si="126"/>
        <v>7</v>
      </c>
      <c r="D88" s="4">
        <f t="shared" si="127"/>
        <v>4</v>
      </c>
      <c r="E88" s="5">
        <f t="shared" si="81"/>
        <v>0.85</v>
      </c>
      <c r="F88" s="5">
        <f t="shared" si="82"/>
        <v>0.84516129032258069</v>
      </c>
      <c r="G88" s="10">
        <f t="shared" si="74"/>
        <v>1.9452054794520857</v>
      </c>
      <c r="H88" s="13">
        <f t="shared" ca="1" si="83"/>
        <v>181</v>
      </c>
      <c r="I88" s="9">
        <f t="shared" ca="1" si="84"/>
        <v>309</v>
      </c>
      <c r="J88" s="14">
        <f t="shared" ca="1" si="107"/>
        <v>1.7071823204419889</v>
      </c>
      <c r="K88" s="5">
        <f t="shared" ca="1" si="108"/>
        <v>0.68666666666666665</v>
      </c>
      <c r="L88" s="21">
        <f t="shared" ca="1" si="85"/>
        <v>103.43568490660479</v>
      </c>
      <c r="M88" s="9">
        <f t="shared" ca="1" si="129"/>
        <v>55</v>
      </c>
      <c r="N88" s="9">
        <f t="shared" ca="1" si="129"/>
        <v>68</v>
      </c>
      <c r="O88" s="9">
        <f t="shared" ca="1" si="129"/>
        <v>27</v>
      </c>
      <c r="P88" s="9">
        <f t="shared" ca="1" si="129"/>
        <v>83</v>
      </c>
      <c r="Q88" s="20">
        <f t="shared" ca="1" si="86"/>
        <v>39.044522819913169</v>
      </c>
      <c r="R88" s="20">
        <f t="shared" ca="1" si="87"/>
        <v>51.168686531506907</v>
      </c>
      <c r="S88" s="20">
        <f t="shared" ca="1" si="88"/>
        <v>17.846717155504226</v>
      </c>
      <c r="T88" s="6">
        <f t="shared" ca="1" si="130"/>
        <v>18721.858968095468</v>
      </c>
      <c r="U88" s="6">
        <f t="shared" ca="1" si="130"/>
        <v>2082.2613359257657</v>
      </c>
      <c r="V88" s="6">
        <f t="shared" ca="1" si="130"/>
        <v>3161.3230882276612</v>
      </c>
      <c r="W88" s="6">
        <f t="shared" ca="1" si="89"/>
        <v>3063.995672547946</v>
      </c>
      <c r="X88" s="6">
        <f t="shared" ca="1" si="90"/>
        <v>1516.8758931711884</v>
      </c>
      <c r="Y88" s="6">
        <f t="shared" ca="1" si="109"/>
        <v>13061.925650074438</v>
      </c>
      <c r="Z88" s="6">
        <f t="shared" ca="1" si="131"/>
        <v>4802.4763068493194</v>
      </c>
      <c r="AA88" s="6">
        <f t="shared" ca="1" si="131"/>
        <v>1381.5545363506865</v>
      </c>
      <c r="AB88" s="6">
        <f t="shared" ca="1" si="131"/>
        <v>1481.2775239068508</v>
      </c>
      <c r="AC88" s="6">
        <f t="shared" ca="1" si="91"/>
        <v>1994.5976950187628</v>
      </c>
      <c r="AD88" s="6">
        <f t="shared" ca="1" si="92"/>
        <v>1210.1475757123296</v>
      </c>
      <c r="AE88" s="6">
        <f t="shared" ca="1" si="93"/>
        <v>564.79611512021359</v>
      </c>
      <c r="AF88" s="6">
        <f t="shared" ca="1" si="110"/>
        <v>3895.7669812555496</v>
      </c>
      <c r="AG88" s="6">
        <f t="shared" ca="1" si="132"/>
        <v>533.92777101369848</v>
      </c>
      <c r="AH88" s="6">
        <f t="shared" ca="1" si="132"/>
        <v>2189.2833876164405</v>
      </c>
      <c r="AI88" s="6">
        <f t="shared" ca="1" si="132"/>
        <v>3510.1640621917823</v>
      </c>
      <c r="AJ88" s="6">
        <f t="shared" ca="1" si="132"/>
        <v>1662.5493567123303</v>
      </c>
      <c r="AK88" s="6">
        <f t="shared" ca="1" si="94"/>
        <v>2112.8186366246496</v>
      </c>
      <c r="AL88" s="6">
        <f t="shared" ca="1" si="95"/>
        <v>1554.8142889298479</v>
      </c>
      <c r="AM88" s="6">
        <f t="shared" ca="1" si="96"/>
        <v>667.67769988180487</v>
      </c>
      <c r="AN88" s="6">
        <f t="shared" ca="1" si="111"/>
        <v>3560.6139520979486</v>
      </c>
      <c r="AO88" s="6">
        <f t="shared" ca="1" si="112"/>
        <v>36365.353248662344</v>
      </c>
      <c r="AP88" s="6">
        <f t="shared" ca="1" si="113"/>
        <v>15847.046665234406</v>
      </c>
      <c r="AQ88" s="6">
        <f t="shared" ca="1" si="114"/>
        <v>20518.306583427937</v>
      </c>
      <c r="AR88" s="6">
        <f t="shared" ca="1" si="133"/>
        <v>2854.5033366948546</v>
      </c>
      <c r="AS88" s="6">
        <f t="shared" ca="1" si="133"/>
        <v>2421.019547699646</v>
      </c>
      <c r="AT88" s="6">
        <f t="shared" ca="1" si="133"/>
        <v>2032.7490339175424</v>
      </c>
      <c r="AU88" s="6">
        <f t="shared" ca="1" si="133"/>
        <v>2175.2158337435985</v>
      </c>
      <c r="AV88" s="6">
        <f t="shared" ca="1" si="115"/>
        <v>9483.4877520556402</v>
      </c>
      <c r="AW88" s="6">
        <f t="shared" ca="1" si="116"/>
        <v>11034.8188313723</v>
      </c>
      <c r="AX88" s="27">
        <f t="shared" ca="1" si="134"/>
        <v>4.3379625205479497</v>
      </c>
      <c r="AY88" s="27">
        <f t="shared" ca="1" si="134"/>
        <v>4.4279456164383584</v>
      </c>
      <c r="AZ88">
        <f t="shared" ca="1" si="117"/>
        <v>414</v>
      </c>
      <c r="BA88" s="9">
        <f t="shared" ca="1" si="97"/>
        <v>13</v>
      </c>
      <c r="BB88" s="4">
        <f t="shared" ca="1" si="118"/>
        <v>181</v>
      </c>
      <c r="BC88" s="9">
        <f t="shared" ca="1" si="98"/>
        <v>8</v>
      </c>
      <c r="BD88" s="9">
        <f t="shared" ca="1" si="99"/>
        <v>6</v>
      </c>
      <c r="BE88" s="4">
        <f t="shared" ca="1" si="119"/>
        <v>233</v>
      </c>
      <c r="BF88" s="9">
        <f t="shared" ca="1" si="100"/>
        <v>12</v>
      </c>
      <c r="BG88" s="9">
        <f t="shared" ca="1" si="101"/>
        <v>13</v>
      </c>
      <c r="BH88" s="24">
        <f t="shared" ca="1" si="120"/>
        <v>598.84378538814985</v>
      </c>
      <c r="BI88" s="24">
        <f t="shared" ca="1" si="121"/>
        <v>404.45723024155643</v>
      </c>
      <c r="BJ88" s="9">
        <f t="shared" ca="1" si="102"/>
        <v>9</v>
      </c>
      <c r="BK88" s="30">
        <f t="shared" ca="1" si="103"/>
        <v>33.195002054794465</v>
      </c>
      <c r="BL88" s="15">
        <f t="shared" ca="1" si="104"/>
        <v>4.2067562082191801</v>
      </c>
      <c r="BM88" s="15">
        <f t="shared" ca="1" si="122"/>
        <v>8112.560206546008</v>
      </c>
      <c r="BN88" s="36">
        <f t="shared" ca="1" si="128"/>
        <v>133</v>
      </c>
      <c r="BO88" s="9">
        <f t="shared" ca="1" si="105"/>
        <v>0</v>
      </c>
      <c r="BP88" s="20">
        <f t="shared" ca="1" si="123"/>
        <v>2.5292023801403358</v>
      </c>
      <c r="BQ88" s="20">
        <f t="shared" ca="1" si="124"/>
        <v>154.27298183028523</v>
      </c>
    </row>
    <row r="89" spans="1:69" x14ac:dyDescent="0.25">
      <c r="A89" s="3">
        <f t="shared" si="125"/>
        <v>41100</v>
      </c>
      <c r="B89" s="17">
        <f t="shared" si="106"/>
        <v>2012</v>
      </c>
      <c r="C89" s="4">
        <f t="shared" si="126"/>
        <v>7</v>
      </c>
      <c r="D89" s="4">
        <f t="shared" si="127"/>
        <v>3</v>
      </c>
      <c r="E89" s="5">
        <f t="shared" si="81"/>
        <v>0.85</v>
      </c>
      <c r="F89" s="5">
        <f t="shared" si="82"/>
        <v>0.74193548387096775</v>
      </c>
      <c r="G89" s="10">
        <f t="shared" si="74"/>
        <v>1.9424657534246883</v>
      </c>
      <c r="H89" s="13">
        <f t="shared" ca="1" si="83"/>
        <v>162</v>
      </c>
      <c r="I89" s="9">
        <f t="shared" ca="1" si="84"/>
        <v>279</v>
      </c>
      <c r="J89" s="14">
        <f t="shared" ca="1" si="107"/>
        <v>1.7222222222222223</v>
      </c>
      <c r="K89" s="5">
        <f t="shared" ca="1" si="108"/>
        <v>0.62</v>
      </c>
      <c r="L89" s="21">
        <f t="shared" ca="1" si="85"/>
        <v>101.34522135480607</v>
      </c>
      <c r="M89" s="9">
        <f t="shared" ca="1" si="129"/>
        <v>51</v>
      </c>
      <c r="N89" s="9">
        <f t="shared" ca="1" si="129"/>
        <v>63</v>
      </c>
      <c r="O89" s="9">
        <f t="shared" ca="1" si="129"/>
        <v>24</v>
      </c>
      <c r="P89" s="9">
        <f t="shared" ca="1" si="129"/>
        <v>72</v>
      </c>
      <c r="Q89" s="20">
        <f t="shared" ca="1" si="86"/>
        <v>37.294611910598448</v>
      </c>
      <c r="R89" s="20">
        <f t="shared" ca="1" si="87"/>
        <v>53.474815987397307</v>
      </c>
      <c r="S89" s="20">
        <f t="shared" ca="1" si="88"/>
        <v>18.248142831780839</v>
      </c>
      <c r="T89" s="6">
        <f t="shared" ca="1" si="130"/>
        <v>16417.925859478582</v>
      </c>
      <c r="U89" s="6">
        <f t="shared" ca="1" si="130"/>
        <v>1811.5207790101661</v>
      </c>
      <c r="V89" s="6">
        <f t="shared" ca="1" si="130"/>
        <v>2607.6650980963318</v>
      </c>
      <c r="W89" s="6">
        <f t="shared" ca="1" si="89"/>
        <v>3051.5508106520556</v>
      </c>
      <c r="X89" s="6">
        <f t="shared" ca="1" si="90"/>
        <v>1335.6613321134773</v>
      </c>
      <c r="Y89" s="6">
        <f t="shared" ca="1" si="109"/>
        <v>11234.569397626885</v>
      </c>
      <c r="Z89" s="6">
        <f t="shared" ca="1" si="131"/>
        <v>4251.5857578082232</v>
      </c>
      <c r="AA89" s="6">
        <f t="shared" ca="1" si="131"/>
        <v>1283.3955836975354</v>
      </c>
      <c r="AB89" s="6">
        <f t="shared" ca="1" si="131"/>
        <v>1313.8662838882206</v>
      </c>
      <c r="AC89" s="6">
        <f t="shared" ca="1" si="91"/>
        <v>1678.5033174613259</v>
      </c>
      <c r="AD89" s="6">
        <f t="shared" ca="1" si="92"/>
        <v>1121.9969275702051</v>
      </c>
      <c r="AE89" s="6">
        <f t="shared" ca="1" si="93"/>
        <v>516.73882707875373</v>
      </c>
      <c r="AF89" s="6">
        <f t="shared" ca="1" si="110"/>
        <v>3531.6085532836946</v>
      </c>
      <c r="AG89" s="6">
        <f t="shared" ca="1" si="132"/>
        <v>511.65028952876696</v>
      </c>
      <c r="AH89" s="6">
        <f t="shared" ca="1" si="132"/>
        <v>1984.1367057534262</v>
      </c>
      <c r="AI89" s="6">
        <f t="shared" ca="1" si="132"/>
        <v>3285.0449876712341</v>
      </c>
      <c r="AJ89" s="6">
        <f t="shared" ca="1" si="132"/>
        <v>1389.8536072767135</v>
      </c>
      <c r="AK89" s="6">
        <f t="shared" ca="1" si="94"/>
        <v>2019.4921735417606</v>
      </c>
      <c r="AL89" s="6">
        <f t="shared" ca="1" si="95"/>
        <v>1543.729679567869</v>
      </c>
      <c r="AM89" s="6">
        <f t="shared" ca="1" si="96"/>
        <v>584.43179618040904</v>
      </c>
      <c r="AN89" s="6">
        <f t="shared" ca="1" si="111"/>
        <v>3023.0319409401022</v>
      </c>
      <c r="AO89" s="6">
        <f t="shared" ca="1" si="112"/>
        <v>32248.979854112866</v>
      </c>
      <c r="AP89" s="6">
        <f t="shared" ca="1" si="113"/>
        <v>14459.769962262188</v>
      </c>
      <c r="AQ89" s="6">
        <f t="shared" ca="1" si="114"/>
        <v>17789.209891850682</v>
      </c>
      <c r="AR89" s="6">
        <f t="shared" ca="1" si="133"/>
        <v>2823.8084726835041</v>
      </c>
      <c r="AS89" s="6">
        <f t="shared" ca="1" si="133"/>
        <v>2125.9790550835755</v>
      </c>
      <c r="AT89" s="6">
        <f t="shared" ca="1" si="133"/>
        <v>1989.9227491102597</v>
      </c>
      <c r="AU89" s="6">
        <f t="shared" ca="1" si="133"/>
        <v>2119.9716614486711</v>
      </c>
      <c r="AV89" s="6">
        <f t="shared" ca="1" si="115"/>
        <v>9059.6819383260099</v>
      </c>
      <c r="AW89" s="6">
        <f t="shared" ca="1" si="116"/>
        <v>8729.5279535246682</v>
      </c>
      <c r="AX89" s="27">
        <f t="shared" ca="1" si="134"/>
        <v>4.1904155835616486</v>
      </c>
      <c r="AY89" s="27">
        <f t="shared" ca="1" si="134"/>
        <v>4.4862709931506881</v>
      </c>
      <c r="AZ89">
        <f t="shared" ca="1" si="117"/>
        <v>372</v>
      </c>
      <c r="BA89" s="9">
        <f t="shared" ca="1" si="97"/>
        <v>12</v>
      </c>
      <c r="BB89" s="4">
        <f t="shared" ca="1" si="118"/>
        <v>162</v>
      </c>
      <c r="BC89" s="9">
        <f t="shared" ca="1" si="98"/>
        <v>7</v>
      </c>
      <c r="BD89" s="9">
        <f t="shared" ca="1" si="99"/>
        <v>5</v>
      </c>
      <c r="BE89" s="4">
        <f t="shared" ca="1" si="119"/>
        <v>210</v>
      </c>
      <c r="BF89" s="9">
        <f t="shared" ca="1" si="100"/>
        <v>12</v>
      </c>
      <c r="BG89" s="9">
        <f t="shared" ca="1" si="101"/>
        <v>11</v>
      </c>
      <c r="BH89" s="24">
        <f t="shared" ca="1" si="120"/>
        <v>518.13905487865657</v>
      </c>
      <c r="BI89" s="24">
        <f t="shared" ca="1" si="121"/>
        <v>363.31666027874547</v>
      </c>
      <c r="BJ89" s="9">
        <f t="shared" ca="1" si="102"/>
        <v>8</v>
      </c>
      <c r="BK89" s="30">
        <f t="shared" ca="1" si="103"/>
        <v>31.916206095890363</v>
      </c>
      <c r="BL89" s="15">
        <f t="shared" ca="1" si="104"/>
        <v>4.4354330827397277</v>
      </c>
      <c r="BM89" s="15">
        <f t="shared" ca="1" si="122"/>
        <v>7976.3241959369334</v>
      </c>
      <c r="BN89" s="36">
        <f t="shared" ca="1" si="128"/>
        <v>133</v>
      </c>
      <c r="BO89" s="9">
        <f t="shared" ca="1" si="105"/>
        <v>0</v>
      </c>
      <c r="BP89" s="20">
        <f t="shared" ca="1" si="123"/>
        <v>2.2302516115019926</v>
      </c>
      <c r="BQ89" s="20">
        <f t="shared" ca="1" si="124"/>
        <v>133.75345783346378</v>
      </c>
    </row>
    <row r="90" spans="1:69" x14ac:dyDescent="0.25">
      <c r="A90" s="3">
        <f t="shared" si="125"/>
        <v>41099</v>
      </c>
      <c r="B90" s="17">
        <f t="shared" si="106"/>
        <v>2012</v>
      </c>
      <c r="C90" s="4">
        <f t="shared" si="126"/>
        <v>7</v>
      </c>
      <c r="D90" s="4">
        <f t="shared" si="127"/>
        <v>2</v>
      </c>
      <c r="E90" s="5">
        <f t="shared" si="81"/>
        <v>0.85</v>
      </c>
      <c r="F90" s="5">
        <f t="shared" si="82"/>
        <v>0.74193548387096775</v>
      </c>
      <c r="G90" s="10">
        <f t="shared" si="74"/>
        <v>1.9397260273972909</v>
      </c>
      <c r="H90" s="13">
        <f t="shared" ca="1" si="83"/>
        <v>163</v>
      </c>
      <c r="I90" s="9">
        <f t="shared" ca="1" si="84"/>
        <v>274</v>
      </c>
      <c r="J90" s="14">
        <f t="shared" ca="1" si="107"/>
        <v>1.6809815950920246</v>
      </c>
      <c r="K90" s="5">
        <f t="shared" ca="1" si="108"/>
        <v>0.60888888888888892</v>
      </c>
      <c r="L90" s="21">
        <f t="shared" ca="1" si="85"/>
        <v>100.71564875335154</v>
      </c>
      <c r="M90" s="9">
        <f t="shared" ca="1" si="129"/>
        <v>50</v>
      </c>
      <c r="N90" s="9">
        <f t="shared" ca="1" si="129"/>
        <v>57</v>
      </c>
      <c r="O90" s="9">
        <f t="shared" ca="1" si="129"/>
        <v>24</v>
      </c>
      <c r="P90" s="9">
        <f t="shared" ca="1" si="129"/>
        <v>76</v>
      </c>
      <c r="Q90" s="20">
        <f t="shared" ca="1" si="86"/>
        <v>37.704900973498951</v>
      </c>
      <c r="R90" s="20">
        <f t="shared" ca="1" si="87"/>
        <v>52.154619932054857</v>
      </c>
      <c r="S90" s="20">
        <f t="shared" ca="1" si="88"/>
        <v>18.295748551232901</v>
      </c>
      <c r="T90" s="6">
        <f t="shared" ca="1" si="130"/>
        <v>16416.650746796302</v>
      </c>
      <c r="U90" s="6">
        <f t="shared" ca="1" si="130"/>
        <v>1777.1192236853765</v>
      </c>
      <c r="V90" s="6">
        <f t="shared" ca="1" si="130"/>
        <v>2575.8212077447624</v>
      </c>
      <c r="W90" s="6">
        <f t="shared" ca="1" si="89"/>
        <v>3134.8508922739734</v>
      </c>
      <c r="X90" s="6">
        <f t="shared" ca="1" si="90"/>
        <v>1392.0153911713653</v>
      </c>
      <c r="Y90" s="6">
        <f t="shared" ca="1" si="109"/>
        <v>11091.082479291576</v>
      </c>
      <c r="Z90" s="6">
        <f t="shared" ca="1" si="131"/>
        <v>4034.4244041643879</v>
      </c>
      <c r="AA90" s="6">
        <f t="shared" ca="1" si="131"/>
        <v>1251.7108783693166</v>
      </c>
      <c r="AB90" s="6">
        <f t="shared" ca="1" si="131"/>
        <v>1390.4768898937004</v>
      </c>
      <c r="AC90" s="6">
        <f t="shared" ca="1" si="91"/>
        <v>1621.2019952082244</v>
      </c>
      <c r="AD90" s="6">
        <f t="shared" ca="1" si="92"/>
        <v>1221.8244756050647</v>
      </c>
      <c r="AE90" s="6">
        <f t="shared" ca="1" si="93"/>
        <v>525.42235102482573</v>
      </c>
      <c r="AF90" s="6">
        <f t="shared" ca="1" si="110"/>
        <v>3308.1633505892905</v>
      </c>
      <c r="AG90" s="6">
        <f t="shared" ca="1" si="132"/>
        <v>494.75683647123265</v>
      </c>
      <c r="AH90" s="6">
        <f t="shared" ca="1" si="132"/>
        <v>1785.1305927890426</v>
      </c>
      <c r="AI90" s="6">
        <f t="shared" ca="1" si="132"/>
        <v>3140.0575360000012</v>
      </c>
      <c r="AJ90" s="6">
        <f t="shared" ca="1" si="132"/>
        <v>1427.1658225972617</v>
      </c>
      <c r="AK90" s="6">
        <f t="shared" ca="1" si="94"/>
        <v>1969.0910259739476</v>
      </c>
      <c r="AL90" s="6">
        <f t="shared" ca="1" si="95"/>
        <v>1524.9867027505936</v>
      </c>
      <c r="AM90" s="6">
        <f t="shared" ca="1" si="96"/>
        <v>566.19872603629085</v>
      </c>
      <c r="AN90" s="6">
        <f t="shared" ca="1" si="111"/>
        <v>2786.8343330967059</v>
      </c>
      <c r="AO90" s="6">
        <f t="shared" ca="1" si="112"/>
        <v>31717.492930766613</v>
      </c>
      <c r="AP90" s="6">
        <f t="shared" ca="1" si="113"/>
        <v>14531.412767789046</v>
      </c>
      <c r="AQ90" s="6">
        <f t="shared" ca="1" si="114"/>
        <v>17186.080162977574</v>
      </c>
      <c r="AR90" s="6">
        <f t="shared" ca="1" si="133"/>
        <v>2823.006692516864</v>
      </c>
      <c r="AS90" s="6">
        <f t="shared" ca="1" si="133"/>
        <v>2123.081350560502</v>
      </c>
      <c r="AT90" s="6">
        <f t="shared" ca="1" si="133"/>
        <v>1961.3190191874314</v>
      </c>
      <c r="AU90" s="6">
        <f t="shared" ca="1" si="133"/>
        <v>2102.608043714753</v>
      </c>
      <c r="AV90" s="6">
        <f t="shared" ca="1" si="115"/>
        <v>9010.0151059795498</v>
      </c>
      <c r="AW90" s="6">
        <f t="shared" ca="1" si="116"/>
        <v>8176.0650569980171</v>
      </c>
      <c r="AX90" s="27">
        <f t="shared" ca="1" si="134"/>
        <v>4.0302907726027444</v>
      </c>
      <c r="AY90" s="27">
        <f t="shared" ca="1" si="134"/>
        <v>4.6212335616438383</v>
      </c>
      <c r="AZ90">
        <f t="shared" ca="1" si="117"/>
        <v>370</v>
      </c>
      <c r="BA90" s="9">
        <f t="shared" ca="1" si="97"/>
        <v>11</v>
      </c>
      <c r="BB90" s="4">
        <f t="shared" ca="1" si="118"/>
        <v>163</v>
      </c>
      <c r="BC90" s="9">
        <f t="shared" ca="1" si="98"/>
        <v>7</v>
      </c>
      <c r="BD90" s="9">
        <f t="shared" ca="1" si="99"/>
        <v>5</v>
      </c>
      <c r="BE90" s="4">
        <f t="shared" ca="1" si="119"/>
        <v>207</v>
      </c>
      <c r="BF90" s="9">
        <f t="shared" ca="1" si="100"/>
        <v>11</v>
      </c>
      <c r="BG90" s="9">
        <f t="shared" ca="1" si="101"/>
        <v>12</v>
      </c>
      <c r="BH90" s="24">
        <f t="shared" ca="1" si="120"/>
        <v>522.89723861522214</v>
      </c>
      <c r="BI90" s="24">
        <f t="shared" ca="1" si="121"/>
        <v>374.27209131534613</v>
      </c>
      <c r="BJ90" s="9">
        <f t="shared" ca="1" si="102"/>
        <v>9</v>
      </c>
      <c r="BK90" s="30">
        <f t="shared" ca="1" si="103"/>
        <v>30.829564547945161</v>
      </c>
      <c r="BL90" s="15">
        <f t="shared" ca="1" si="104"/>
        <v>4.5056920197260295</v>
      </c>
      <c r="BM90" s="15">
        <f t="shared" ca="1" si="122"/>
        <v>8140.0674246431226</v>
      </c>
      <c r="BN90" s="36">
        <f t="shared" ca="1" si="128"/>
        <v>133</v>
      </c>
      <c r="BO90" s="9">
        <f t="shared" ca="1" si="105"/>
        <v>0</v>
      </c>
      <c r="BP90" s="20">
        <f t="shared" ca="1" si="123"/>
        <v>2.1112945712155509</v>
      </c>
      <c r="BQ90" s="20">
        <f t="shared" ca="1" si="124"/>
        <v>129.21864784193664</v>
      </c>
    </row>
    <row r="91" spans="1:69" x14ac:dyDescent="0.25">
      <c r="A91" s="3">
        <f t="shared" si="125"/>
        <v>41098</v>
      </c>
      <c r="B91" s="17">
        <f t="shared" si="106"/>
        <v>2012</v>
      </c>
      <c r="C91" s="4">
        <f t="shared" si="126"/>
        <v>7</v>
      </c>
      <c r="D91" s="4">
        <f t="shared" si="127"/>
        <v>1</v>
      </c>
      <c r="E91" s="5">
        <f t="shared" si="81"/>
        <v>0.85</v>
      </c>
      <c r="F91" s="5">
        <f t="shared" si="82"/>
        <v>0.76774193548387104</v>
      </c>
      <c r="G91" s="10">
        <f t="shared" si="74"/>
        <v>1.9369863013698936</v>
      </c>
      <c r="H91" s="13">
        <f t="shared" ca="1" si="83"/>
        <v>159</v>
      </c>
      <c r="I91" s="9">
        <f t="shared" ca="1" si="84"/>
        <v>278</v>
      </c>
      <c r="J91" s="14">
        <f t="shared" ca="1" si="107"/>
        <v>1.7484276729559749</v>
      </c>
      <c r="K91" s="5">
        <f t="shared" ca="1" si="108"/>
        <v>0.61777777777777776</v>
      </c>
      <c r="L91" s="21">
        <f t="shared" ca="1" si="85"/>
        <v>105.79009295725336</v>
      </c>
      <c r="M91" s="9">
        <f t="shared" ca="1" si="129"/>
        <v>50</v>
      </c>
      <c r="N91" s="9">
        <f t="shared" ca="1" si="129"/>
        <v>63</v>
      </c>
      <c r="O91" s="9">
        <f t="shared" ca="1" si="129"/>
        <v>24</v>
      </c>
      <c r="P91" s="9">
        <f t="shared" ca="1" si="129"/>
        <v>72</v>
      </c>
      <c r="Q91" s="20">
        <f t="shared" ca="1" si="86"/>
        <v>37.407950686871182</v>
      </c>
      <c r="R91" s="20">
        <f t="shared" ca="1" si="87"/>
        <v>53.013960828493204</v>
      </c>
      <c r="S91" s="20">
        <f t="shared" ca="1" si="88"/>
        <v>20.050411068493172</v>
      </c>
      <c r="T91" s="6">
        <f t="shared" ca="1" si="130"/>
        <v>16820.624780203285</v>
      </c>
      <c r="U91" s="6">
        <f t="shared" ca="1" si="130"/>
        <v>1952.2255550773336</v>
      </c>
      <c r="V91" s="6">
        <f t="shared" ca="1" si="130"/>
        <v>2852.7509057634634</v>
      </c>
      <c r="W91" s="6">
        <f t="shared" ca="1" si="89"/>
        <v>3063.7244570301377</v>
      </c>
      <c r="X91" s="6">
        <f t="shared" ca="1" si="90"/>
        <v>1372.466538869536</v>
      </c>
      <c r="Y91" s="6">
        <f t="shared" ca="1" si="109"/>
        <v>11483.908433617482</v>
      </c>
      <c r="Z91" s="6">
        <f t="shared" ca="1" si="131"/>
        <v>4227.0984276164436</v>
      </c>
      <c r="AA91" s="6">
        <f t="shared" ca="1" si="131"/>
        <v>1272.3350598838369</v>
      </c>
      <c r="AB91" s="6">
        <f t="shared" ca="1" si="131"/>
        <v>1443.6295969315083</v>
      </c>
      <c r="AC91" s="6">
        <f t="shared" ca="1" si="91"/>
        <v>1805.0865070156979</v>
      </c>
      <c r="AD91" s="6">
        <f t="shared" ca="1" si="92"/>
        <v>1184.194932825736</v>
      </c>
      <c r="AE91" s="6">
        <f t="shared" ca="1" si="93"/>
        <v>552.15599638662411</v>
      </c>
      <c r="AF91" s="6">
        <f t="shared" ca="1" si="110"/>
        <v>3401.6256482037315</v>
      </c>
      <c r="AG91" s="6">
        <f t="shared" ca="1" si="132"/>
        <v>482.36529609862993</v>
      </c>
      <c r="AH91" s="6">
        <f t="shared" ca="1" si="132"/>
        <v>1805.4024490082209</v>
      </c>
      <c r="AI91" s="6">
        <f t="shared" ca="1" si="132"/>
        <v>3216.98449841096</v>
      </c>
      <c r="AJ91" s="6">
        <f t="shared" ca="1" si="132"/>
        <v>1480.9222382465766</v>
      </c>
      <c r="AK91" s="6">
        <f t="shared" ca="1" si="94"/>
        <v>1929.2739821957043</v>
      </c>
      <c r="AL91" s="6">
        <f t="shared" ca="1" si="95"/>
        <v>1471.0091676284887</v>
      </c>
      <c r="AM91" s="6">
        <f t="shared" ca="1" si="96"/>
        <v>588.26578222173089</v>
      </c>
      <c r="AN91" s="6">
        <f t="shared" ca="1" si="111"/>
        <v>2997.1255497184629</v>
      </c>
      <c r="AO91" s="6">
        <f t="shared" ca="1" si="112"/>
        <v>32701.587901476789</v>
      </c>
      <c r="AP91" s="6">
        <f t="shared" ca="1" si="113"/>
        <v>14818.928269937118</v>
      </c>
      <c r="AQ91" s="6">
        <f t="shared" ca="1" si="114"/>
        <v>17882.659631539675</v>
      </c>
      <c r="AR91" s="6">
        <f t="shared" ca="1" si="133"/>
        <v>2818.0529240543983</v>
      </c>
      <c r="AS91" s="6">
        <f t="shared" ca="1" si="133"/>
        <v>2152.7701086744173</v>
      </c>
      <c r="AT91" s="6">
        <f t="shared" ca="1" si="133"/>
        <v>1958.8037845093854</v>
      </c>
      <c r="AU91" s="6">
        <f t="shared" ca="1" si="133"/>
        <v>2111.8365199591358</v>
      </c>
      <c r="AV91" s="6">
        <f t="shared" ca="1" si="115"/>
        <v>9041.4633371973359</v>
      </c>
      <c r="AW91" s="6">
        <f t="shared" ca="1" si="116"/>
        <v>8841.196294342335</v>
      </c>
      <c r="AX91" s="27">
        <f t="shared" ca="1" si="134"/>
        <v>4.1769568438356206</v>
      </c>
      <c r="AY91" s="27">
        <f t="shared" ca="1" si="134"/>
        <v>4.4135532808219207</v>
      </c>
      <c r="AZ91">
        <f t="shared" ca="1" si="117"/>
        <v>368</v>
      </c>
      <c r="BA91" s="9">
        <f t="shared" ca="1" si="97"/>
        <v>11</v>
      </c>
      <c r="BB91" s="4">
        <f t="shared" ca="1" si="118"/>
        <v>159</v>
      </c>
      <c r="BC91" s="9">
        <f t="shared" ca="1" si="98"/>
        <v>8</v>
      </c>
      <c r="BD91" s="9">
        <f t="shared" ca="1" si="99"/>
        <v>5</v>
      </c>
      <c r="BE91" s="4">
        <f t="shared" ca="1" si="119"/>
        <v>209</v>
      </c>
      <c r="BF91" s="9">
        <f t="shared" ca="1" si="100"/>
        <v>10</v>
      </c>
      <c r="BG91" s="9">
        <f t="shared" ca="1" si="101"/>
        <v>12</v>
      </c>
      <c r="BH91" s="24">
        <f t="shared" ca="1" si="120"/>
        <v>595.95122466428165</v>
      </c>
      <c r="BI91" s="24">
        <f t="shared" ca="1" si="121"/>
        <v>372.78288802400607</v>
      </c>
      <c r="BJ91" s="9">
        <f t="shared" ca="1" si="102"/>
        <v>8</v>
      </c>
      <c r="BK91" s="30">
        <f t="shared" ca="1" si="103"/>
        <v>30.929781534246526</v>
      </c>
      <c r="BL91" s="15">
        <f t="shared" ca="1" si="104"/>
        <v>4.5539466904109593</v>
      </c>
      <c r="BM91" s="15">
        <f t="shared" ca="1" si="122"/>
        <v>7973.3708967278799</v>
      </c>
      <c r="BN91" s="36">
        <f t="shared" ca="1" si="128"/>
        <v>133</v>
      </c>
      <c r="BO91" s="9">
        <f t="shared" ca="1" si="105"/>
        <v>0</v>
      </c>
      <c r="BP91" s="20">
        <f t="shared" ca="1" si="123"/>
        <v>2.2427979161082772</v>
      </c>
      <c r="BQ91" s="20">
        <f t="shared" ca="1" si="124"/>
        <v>134.45608745518552</v>
      </c>
    </row>
    <row r="92" spans="1:69" x14ac:dyDescent="0.25">
      <c r="A92" s="3">
        <f t="shared" si="125"/>
        <v>41097</v>
      </c>
      <c r="B92" s="17">
        <f t="shared" si="106"/>
        <v>2012</v>
      </c>
      <c r="C92" s="4">
        <f t="shared" si="126"/>
        <v>7</v>
      </c>
      <c r="D92" s="4">
        <f t="shared" si="127"/>
        <v>7</v>
      </c>
      <c r="E92" s="5">
        <f t="shared" si="81"/>
        <v>0.85</v>
      </c>
      <c r="F92" s="5">
        <f t="shared" si="82"/>
        <v>0.967741935483871</v>
      </c>
      <c r="G92" s="10">
        <f t="shared" si="74"/>
        <v>1.9342465753424962</v>
      </c>
      <c r="H92" s="13">
        <f t="shared" ca="1" si="83"/>
        <v>200</v>
      </c>
      <c r="I92" s="9">
        <f t="shared" ca="1" si="84"/>
        <v>331</v>
      </c>
      <c r="J92" s="14">
        <f t="shared" ca="1" si="107"/>
        <v>1.655</v>
      </c>
      <c r="K92" s="5">
        <f t="shared" ca="1" si="108"/>
        <v>0.73555555555555552</v>
      </c>
      <c r="L92" s="21">
        <f t="shared" ca="1" si="85"/>
        <v>103.91535536897932</v>
      </c>
      <c r="M92" s="9">
        <f t="shared" ca="1" si="129"/>
        <v>60</v>
      </c>
      <c r="N92" s="9">
        <f t="shared" ca="1" si="129"/>
        <v>75</v>
      </c>
      <c r="O92" s="9">
        <f t="shared" ca="1" si="129"/>
        <v>30</v>
      </c>
      <c r="P92" s="9">
        <f t="shared" ca="1" si="129"/>
        <v>89</v>
      </c>
      <c r="Q92" s="20">
        <f t="shared" ca="1" si="86"/>
        <v>36.537937495281632</v>
      </c>
      <c r="R92" s="20">
        <f t="shared" ca="1" si="87"/>
        <v>51.180584626849367</v>
      </c>
      <c r="S92" s="20">
        <f t="shared" ca="1" si="88"/>
        <v>19.127087073541656</v>
      </c>
      <c r="T92" s="6">
        <f t="shared" ca="1" si="130"/>
        <v>20783.071073795865</v>
      </c>
      <c r="U92" s="6">
        <f t="shared" ca="1" si="130"/>
        <v>2256.4183985859504</v>
      </c>
      <c r="V92" s="6">
        <f t="shared" ca="1" si="130"/>
        <v>3620.3230077454691</v>
      </c>
      <c r="W92" s="6">
        <f t="shared" ca="1" si="89"/>
        <v>3100.6941411945213</v>
      </c>
      <c r="X92" s="6">
        <f t="shared" ca="1" si="90"/>
        <v>1705.5484273972597</v>
      </c>
      <c r="Y92" s="6">
        <f t="shared" ca="1" si="109"/>
        <v>14612.923896044565</v>
      </c>
      <c r="Z92" s="6">
        <f t="shared" ca="1" si="131"/>
        <v>4932.6215618630204</v>
      </c>
      <c r="AA92" s="6">
        <f t="shared" ca="1" si="131"/>
        <v>1535.4175388054809</v>
      </c>
      <c r="AB92" s="6">
        <f t="shared" ca="1" si="131"/>
        <v>1702.3107495452073</v>
      </c>
      <c r="AC92" s="6">
        <f t="shared" ca="1" si="91"/>
        <v>2123.5559591180245</v>
      </c>
      <c r="AD92" s="6">
        <f t="shared" ca="1" si="92"/>
        <v>1213.5290366493609</v>
      </c>
      <c r="AE92" s="6">
        <f t="shared" ca="1" si="93"/>
        <v>635.45887002693928</v>
      </c>
      <c r="AF92" s="6">
        <f t="shared" ca="1" si="110"/>
        <v>4197.8059844193831</v>
      </c>
      <c r="AG92" s="6">
        <f t="shared" ca="1" si="132"/>
        <v>602.97258318904096</v>
      </c>
      <c r="AH92" s="6">
        <f t="shared" ca="1" si="132"/>
        <v>2232.3599374027417</v>
      </c>
      <c r="AI92" s="6">
        <f t="shared" ca="1" si="132"/>
        <v>3778.2315843287683</v>
      </c>
      <c r="AJ92" s="6">
        <f t="shared" ca="1" si="132"/>
        <v>1704.8783374027416</v>
      </c>
      <c r="AK92" s="6">
        <f t="shared" ca="1" si="94"/>
        <v>2639.1329034811797</v>
      </c>
      <c r="AL92" s="6">
        <f t="shared" ca="1" si="95"/>
        <v>1527.3566226060536</v>
      </c>
      <c r="AM92" s="6">
        <f t="shared" ca="1" si="96"/>
        <v>730.37160916795119</v>
      </c>
      <c r="AN92" s="6">
        <f t="shared" ca="1" si="111"/>
        <v>3421.5813070681074</v>
      </c>
      <c r="AO92" s="6">
        <f t="shared" ca="1" si="112"/>
        <v>39528.281764918807</v>
      </c>
      <c r="AP92" s="6">
        <f t="shared" ca="1" si="113"/>
        <v>17295.970577386761</v>
      </c>
      <c r="AQ92" s="6">
        <f t="shared" ca="1" si="114"/>
        <v>22232.311187532057</v>
      </c>
      <c r="AR92" s="6">
        <f t="shared" ca="1" si="133"/>
        <v>2961.3072129184238</v>
      </c>
      <c r="AS92" s="6">
        <f t="shared" ca="1" si="133"/>
        <v>2571.261463315489</v>
      </c>
      <c r="AT92" s="6">
        <f t="shared" ca="1" si="133"/>
        <v>2156.6096708977766</v>
      </c>
      <c r="AU92" s="6">
        <f t="shared" ca="1" si="133"/>
        <v>2285.9618781142499</v>
      </c>
      <c r="AV92" s="6">
        <f t="shared" ca="1" si="115"/>
        <v>9975.1402252459393</v>
      </c>
      <c r="AW92" s="6">
        <f t="shared" ca="1" si="116"/>
        <v>12257.170962286107</v>
      </c>
      <c r="AX92" s="27">
        <f t="shared" ca="1" si="134"/>
        <v>4.3866191342465806</v>
      </c>
      <c r="AY92" s="27">
        <f t="shared" ca="1" si="134"/>
        <v>4.3276142465753455</v>
      </c>
      <c r="AZ92">
        <f t="shared" ca="1" si="117"/>
        <v>454</v>
      </c>
      <c r="BA92" s="9">
        <f t="shared" ca="1" si="97"/>
        <v>15</v>
      </c>
      <c r="BB92" s="4">
        <f t="shared" ca="1" si="118"/>
        <v>200</v>
      </c>
      <c r="BC92" s="9">
        <f t="shared" ca="1" si="98"/>
        <v>10</v>
      </c>
      <c r="BD92" s="9">
        <f t="shared" ca="1" si="99"/>
        <v>7</v>
      </c>
      <c r="BE92" s="4">
        <f t="shared" ca="1" si="119"/>
        <v>254</v>
      </c>
      <c r="BF92" s="9">
        <f t="shared" ca="1" si="100"/>
        <v>15</v>
      </c>
      <c r="BG92" s="9">
        <f t="shared" ca="1" si="101"/>
        <v>13</v>
      </c>
      <c r="BH92" s="24">
        <f t="shared" ca="1" si="120"/>
        <v>716.2580739886663</v>
      </c>
      <c r="BI92" s="24">
        <f t="shared" ca="1" si="121"/>
        <v>437.91822142614603</v>
      </c>
      <c r="BJ92" s="9">
        <f t="shared" ca="1" si="102"/>
        <v>10</v>
      </c>
      <c r="BK92" s="30">
        <f t="shared" ca="1" si="103"/>
        <v>32.153136821917762</v>
      </c>
      <c r="BL92" s="15">
        <f t="shared" ca="1" si="104"/>
        <v>4.2898119452054804</v>
      </c>
      <c r="BM92" s="15">
        <f t="shared" ca="1" si="122"/>
        <v>8210.6255707846758</v>
      </c>
      <c r="BN92" s="36">
        <f t="shared" ca="1" si="128"/>
        <v>134</v>
      </c>
      <c r="BO92" s="9">
        <f t="shared" ca="1" si="105"/>
        <v>0</v>
      </c>
      <c r="BP92" s="20">
        <f t="shared" ca="1" si="123"/>
        <v>2.7077487574929511</v>
      </c>
      <c r="BQ92" s="20">
        <f t="shared" ca="1" si="124"/>
        <v>165.91277005620938</v>
      </c>
    </row>
    <row r="93" spans="1:69" x14ac:dyDescent="0.25">
      <c r="A93" s="3">
        <f t="shared" si="125"/>
        <v>41096</v>
      </c>
      <c r="B93" s="17">
        <f t="shared" si="106"/>
        <v>2012</v>
      </c>
      <c r="C93" s="4">
        <f t="shared" si="126"/>
        <v>7</v>
      </c>
      <c r="D93" s="4">
        <f t="shared" si="127"/>
        <v>6</v>
      </c>
      <c r="E93" s="5">
        <f t="shared" si="81"/>
        <v>0.85</v>
      </c>
      <c r="F93" s="5">
        <f t="shared" si="82"/>
        <v>1</v>
      </c>
      <c r="G93" s="10">
        <f t="shared" si="74"/>
        <v>1.9315068493150989</v>
      </c>
      <c r="H93" s="13">
        <f t="shared" ca="1" si="83"/>
        <v>224</v>
      </c>
      <c r="I93" s="9">
        <f t="shared" ca="1" si="84"/>
        <v>357</v>
      </c>
      <c r="J93" s="14">
        <f t="shared" ca="1" si="107"/>
        <v>1.59375</v>
      </c>
      <c r="K93" s="5">
        <f t="shared" ca="1" si="108"/>
        <v>0.79333333333333333</v>
      </c>
      <c r="L93" s="21">
        <f t="shared" ca="1" si="85"/>
        <v>100.00982729941302</v>
      </c>
      <c r="M93" s="9">
        <f t="shared" ca="1" si="129"/>
        <v>66</v>
      </c>
      <c r="N93" s="9">
        <f t="shared" ca="1" si="129"/>
        <v>76</v>
      </c>
      <c r="O93" s="9">
        <f t="shared" ca="1" si="129"/>
        <v>32</v>
      </c>
      <c r="P93" s="9">
        <f t="shared" ca="1" si="129"/>
        <v>98</v>
      </c>
      <c r="Q93" s="20">
        <f t="shared" ca="1" si="86"/>
        <v>37.53736183677411</v>
      </c>
      <c r="R93" s="20">
        <f t="shared" ca="1" si="87"/>
        <v>49.158222189041147</v>
      </c>
      <c r="S93" s="20">
        <f t="shared" ca="1" si="88"/>
        <v>18.913189315068518</v>
      </c>
      <c r="T93" s="6">
        <f t="shared" ca="1" si="130"/>
        <v>22402.201315068516</v>
      </c>
      <c r="U93" s="6">
        <f t="shared" ca="1" si="130"/>
        <v>2464.6298424657566</v>
      </c>
      <c r="V93" s="6">
        <f t="shared" ca="1" si="130"/>
        <v>3443.4144789041079</v>
      </c>
      <c r="W93" s="6">
        <f t="shared" ca="1" si="89"/>
        <v>3085.1613941917813</v>
      </c>
      <c r="X93" s="6">
        <f t="shared" ca="1" si="90"/>
        <v>1717.2485260273966</v>
      </c>
      <c r="Y93" s="6">
        <f t="shared" ca="1" si="109"/>
        <v>16621.006758410986</v>
      </c>
      <c r="Z93" s="6">
        <f t="shared" ca="1" si="131"/>
        <v>5330.3053808219238</v>
      </c>
      <c r="AA93" s="6">
        <f t="shared" ca="1" si="131"/>
        <v>1573.0631100493167</v>
      </c>
      <c r="AB93" s="6">
        <f t="shared" ca="1" si="131"/>
        <v>1853.4925528767146</v>
      </c>
      <c r="AC93" s="6">
        <f t="shared" ca="1" si="91"/>
        <v>2253.5391498834156</v>
      </c>
      <c r="AD93" s="6">
        <f t="shared" ca="1" si="92"/>
        <v>1178.2514096261411</v>
      </c>
      <c r="AE93" s="6">
        <f t="shared" ca="1" si="93"/>
        <v>699.28648518789475</v>
      </c>
      <c r="AF93" s="6">
        <f t="shared" ca="1" si="110"/>
        <v>4625.7839990505026</v>
      </c>
      <c r="AG93" s="6">
        <f t="shared" ca="1" si="132"/>
        <v>657.28622687671213</v>
      </c>
      <c r="AH93" s="6">
        <f t="shared" ca="1" si="132"/>
        <v>2429.2791715068511</v>
      </c>
      <c r="AI93" s="6">
        <f t="shared" ca="1" si="132"/>
        <v>3870.7562149315077</v>
      </c>
      <c r="AJ93" s="6">
        <f t="shared" ca="1" si="132"/>
        <v>1905.0649880547967</v>
      </c>
      <c r="AK93" s="6">
        <f t="shared" ca="1" si="94"/>
        <v>2531.1775404725536</v>
      </c>
      <c r="AL93" s="6">
        <f t="shared" ca="1" si="95"/>
        <v>1511.6928951431437</v>
      </c>
      <c r="AM93" s="6">
        <f t="shared" ca="1" si="96"/>
        <v>772.41120353254098</v>
      </c>
      <c r="AN93" s="6">
        <f t="shared" ca="1" si="111"/>
        <v>4047.1049622216292</v>
      </c>
      <c r="AO93" s="6">
        <f t="shared" ca="1" si="112"/>
        <v>42486.07880265209</v>
      </c>
      <c r="AP93" s="6">
        <f t="shared" ca="1" si="113"/>
        <v>17192.183082968975</v>
      </c>
      <c r="AQ93" s="6">
        <f t="shared" ca="1" si="114"/>
        <v>25293.895719683118</v>
      </c>
      <c r="AR93" s="6">
        <f t="shared" ca="1" si="133"/>
        <v>2938.2518536830057</v>
      </c>
      <c r="AS93" s="6">
        <f t="shared" ca="1" si="133"/>
        <v>2650.2730056646474</v>
      </c>
      <c r="AT93" s="6">
        <f t="shared" ca="1" si="133"/>
        <v>2241.6994351185967</v>
      </c>
      <c r="AU93" s="6">
        <f t="shared" ca="1" si="133"/>
        <v>2314.6335554472953</v>
      </c>
      <c r="AV93" s="6">
        <f t="shared" ca="1" si="115"/>
        <v>10144.857849913546</v>
      </c>
      <c r="AW93" s="6">
        <f t="shared" ca="1" si="116"/>
        <v>15149.037869769569</v>
      </c>
      <c r="AX93" s="27">
        <f t="shared" ca="1" si="134"/>
        <v>4.281140054794526</v>
      </c>
      <c r="AY93" s="27">
        <f t="shared" ca="1" si="134"/>
        <v>4.7330188356164422</v>
      </c>
      <c r="AZ93">
        <f t="shared" ca="1" si="117"/>
        <v>496</v>
      </c>
      <c r="BA93" s="9">
        <f t="shared" ca="1" si="97"/>
        <v>16</v>
      </c>
      <c r="BB93" s="4">
        <f t="shared" ca="1" si="118"/>
        <v>224</v>
      </c>
      <c r="BC93" s="9">
        <f t="shared" ca="1" si="98"/>
        <v>12</v>
      </c>
      <c r="BD93" s="9">
        <f t="shared" ca="1" si="99"/>
        <v>7</v>
      </c>
      <c r="BE93" s="4">
        <f t="shared" ca="1" si="119"/>
        <v>272</v>
      </c>
      <c r="BF93" s="9">
        <f t="shared" ca="1" si="100"/>
        <v>15</v>
      </c>
      <c r="BG93" s="9">
        <f t="shared" ca="1" si="101"/>
        <v>16</v>
      </c>
      <c r="BH93" s="24">
        <f t="shared" ca="1" si="120"/>
        <v>699.42260528277882</v>
      </c>
      <c r="BI93" s="24">
        <f t="shared" ca="1" si="121"/>
        <v>470.8212808294889</v>
      </c>
      <c r="BJ93" s="9">
        <f t="shared" ca="1" si="102"/>
        <v>12</v>
      </c>
      <c r="BK93" s="30">
        <f t="shared" ca="1" si="103"/>
        <v>30.809358904109544</v>
      </c>
      <c r="BL93" s="15">
        <f t="shared" ca="1" si="104"/>
        <v>4.1972811287671243</v>
      </c>
      <c r="BM93" s="15">
        <f t="shared" ca="1" si="122"/>
        <v>8125.7071819074708</v>
      </c>
      <c r="BN93" s="36">
        <f t="shared" ca="1" si="128"/>
        <v>134</v>
      </c>
      <c r="BO93" s="9">
        <f t="shared" ca="1" si="105"/>
        <v>0</v>
      </c>
      <c r="BP93" s="20">
        <f t="shared" ca="1" si="123"/>
        <v>3.1128239245443123</v>
      </c>
      <c r="BQ93" s="20">
        <f t="shared" ca="1" si="124"/>
        <v>188.76041581853073</v>
      </c>
    </row>
    <row r="94" spans="1:69" x14ac:dyDescent="0.25">
      <c r="A94" s="3">
        <f t="shared" si="125"/>
        <v>41095</v>
      </c>
      <c r="B94" s="17">
        <f t="shared" si="106"/>
        <v>2012</v>
      </c>
      <c r="C94" s="4">
        <f t="shared" si="126"/>
        <v>7</v>
      </c>
      <c r="D94" s="4">
        <f t="shared" si="127"/>
        <v>5</v>
      </c>
      <c r="E94" s="5">
        <f t="shared" si="81"/>
        <v>0.85</v>
      </c>
      <c r="F94" s="5">
        <f t="shared" si="82"/>
        <v>0.88387096774193541</v>
      </c>
      <c r="G94" s="10">
        <f t="shared" si="74"/>
        <v>1.9287671232877015</v>
      </c>
      <c r="H94" s="13">
        <f t="shared" ca="1" si="83"/>
        <v>197</v>
      </c>
      <c r="I94" s="9">
        <f t="shared" ca="1" si="84"/>
        <v>301</v>
      </c>
      <c r="J94" s="14">
        <f t="shared" ca="1" si="107"/>
        <v>1.5279187817258884</v>
      </c>
      <c r="K94" s="5">
        <f t="shared" ca="1" si="108"/>
        <v>0.66888888888888887</v>
      </c>
      <c r="L94" s="21">
        <f t="shared" ca="1" si="85"/>
        <v>96.630179125055307</v>
      </c>
      <c r="M94" s="9">
        <f t="shared" ca="1" si="129"/>
        <v>52</v>
      </c>
      <c r="N94" s="9">
        <f t="shared" ca="1" si="129"/>
        <v>62</v>
      </c>
      <c r="O94" s="9">
        <f t="shared" ca="1" si="129"/>
        <v>26</v>
      </c>
      <c r="P94" s="9">
        <f t="shared" ca="1" si="129"/>
        <v>84</v>
      </c>
      <c r="Q94" s="20">
        <f t="shared" ca="1" si="86"/>
        <v>38.104659016582588</v>
      </c>
      <c r="R94" s="20">
        <f t="shared" ca="1" si="87"/>
        <v>51.522922823519551</v>
      </c>
      <c r="S94" s="20">
        <f t="shared" ca="1" si="88"/>
        <v>18.03533173643838</v>
      </c>
      <c r="T94" s="6">
        <f t="shared" ca="1" si="130"/>
        <v>19036.145287635896</v>
      </c>
      <c r="U94" s="6">
        <f t="shared" ca="1" si="130"/>
        <v>2199.5599639063216</v>
      </c>
      <c r="V94" s="6">
        <f t="shared" ca="1" si="130"/>
        <v>3170.4547119399017</v>
      </c>
      <c r="W94" s="6">
        <f t="shared" ca="1" si="89"/>
        <v>3122.1282531945212</v>
      </c>
      <c r="X94" s="6">
        <f t="shared" ca="1" si="90"/>
        <v>1615.3224895366498</v>
      </c>
      <c r="Y94" s="6">
        <f t="shared" ca="1" si="109"/>
        <v>13327.799796871144</v>
      </c>
      <c r="Z94" s="6">
        <f t="shared" ca="1" si="131"/>
        <v>4343.9311278904152</v>
      </c>
      <c r="AA94" s="6">
        <f t="shared" ca="1" si="131"/>
        <v>1339.5959934115083</v>
      </c>
      <c r="AB94" s="6">
        <f t="shared" ca="1" si="131"/>
        <v>1514.9678658608238</v>
      </c>
      <c r="AC94" s="6">
        <f t="shared" ca="1" si="91"/>
        <v>1979.8448992351891</v>
      </c>
      <c r="AD94" s="6">
        <f t="shared" ca="1" si="92"/>
        <v>1153.5480956306201</v>
      </c>
      <c r="AE94" s="6">
        <f t="shared" ca="1" si="93"/>
        <v>593.78234804130727</v>
      </c>
      <c r="AF94" s="6">
        <f t="shared" ca="1" si="110"/>
        <v>3471.31964425563</v>
      </c>
      <c r="AG94" s="6">
        <f t="shared" ca="1" si="132"/>
        <v>544.633688219178</v>
      </c>
      <c r="AH94" s="6">
        <f t="shared" ca="1" si="132"/>
        <v>2121.4198692821933</v>
      </c>
      <c r="AI94" s="6">
        <f t="shared" ca="1" si="132"/>
        <v>3324.2385572602752</v>
      </c>
      <c r="AJ94" s="6">
        <f t="shared" ca="1" si="132"/>
        <v>1515.8043595397276</v>
      </c>
      <c r="AK94" s="6">
        <f t="shared" ca="1" si="94"/>
        <v>2193.3550299799649</v>
      </c>
      <c r="AL94" s="6">
        <f t="shared" ca="1" si="95"/>
        <v>1538.9112826171213</v>
      </c>
      <c r="AM94" s="6">
        <f t="shared" ca="1" si="96"/>
        <v>682.72703635456332</v>
      </c>
      <c r="AN94" s="6">
        <f t="shared" ca="1" si="111"/>
        <v>3091.1031253497249</v>
      </c>
      <c r="AO94" s="6">
        <f t="shared" ca="1" si="112"/>
        <v>35940.296713006333</v>
      </c>
      <c r="AP94" s="6">
        <f t="shared" ca="1" si="113"/>
        <v>16050.07414652984</v>
      </c>
      <c r="AQ94" s="6">
        <f t="shared" ca="1" si="114"/>
        <v>19890.222566476499</v>
      </c>
      <c r="AR94" s="6">
        <f t="shared" ca="1" si="133"/>
        <v>2906.4221665286946</v>
      </c>
      <c r="AS94" s="6">
        <f t="shared" ca="1" si="133"/>
        <v>2369.7405372138378</v>
      </c>
      <c r="AT94" s="6">
        <f t="shared" ca="1" si="133"/>
        <v>2125.0035883650535</v>
      </c>
      <c r="AU94" s="6">
        <f t="shared" ca="1" si="133"/>
        <v>2211.4793348416974</v>
      </c>
      <c r="AV94" s="6">
        <f t="shared" ca="1" si="115"/>
        <v>9612.6456269492828</v>
      </c>
      <c r="AW94" s="6">
        <f t="shared" ca="1" si="116"/>
        <v>10277.576939527209</v>
      </c>
      <c r="AX94" s="27">
        <f t="shared" ca="1" si="134"/>
        <v>4.1924858958904156</v>
      </c>
      <c r="AY94" s="27">
        <f t="shared" ca="1" si="134"/>
        <v>4.5163571506849349</v>
      </c>
      <c r="AZ94">
        <f t="shared" ca="1" si="117"/>
        <v>421</v>
      </c>
      <c r="BA94" s="9">
        <f t="shared" ca="1" si="97"/>
        <v>13</v>
      </c>
      <c r="BB94" s="4">
        <f t="shared" ca="1" si="118"/>
        <v>197</v>
      </c>
      <c r="BC94" s="9">
        <f t="shared" ca="1" si="98"/>
        <v>10</v>
      </c>
      <c r="BD94" s="9">
        <f t="shared" ca="1" si="99"/>
        <v>7</v>
      </c>
      <c r="BE94" s="4">
        <f t="shared" ca="1" si="119"/>
        <v>224</v>
      </c>
      <c r="BF94" s="9">
        <f t="shared" ca="1" si="100"/>
        <v>13</v>
      </c>
      <c r="BG94" s="9">
        <f t="shared" ca="1" si="101"/>
        <v>12</v>
      </c>
      <c r="BH94" s="24">
        <f t="shared" ca="1" si="120"/>
        <v>682.40808492085398</v>
      </c>
      <c r="BI94" s="24">
        <f t="shared" ca="1" si="121"/>
        <v>415.97939094945497</v>
      </c>
      <c r="BJ94" s="9">
        <f t="shared" ca="1" si="102"/>
        <v>11</v>
      </c>
      <c r="BK94" s="30">
        <f t="shared" ca="1" si="103"/>
        <v>31.840427835616392</v>
      </c>
      <c r="BL94" s="15">
        <f t="shared" ca="1" si="104"/>
        <v>4.566706310136988</v>
      </c>
      <c r="BM94" s="15">
        <f t="shared" ca="1" si="122"/>
        <v>8139.7253646652189</v>
      </c>
      <c r="BN94" s="36">
        <f t="shared" ca="1" si="128"/>
        <v>134</v>
      </c>
      <c r="BO94" s="9">
        <f t="shared" ca="1" si="105"/>
        <v>0</v>
      </c>
      <c r="BP94" s="20">
        <f t="shared" ca="1" si="123"/>
        <v>2.4435987303478965</v>
      </c>
      <c r="BQ94" s="20">
        <f t="shared" ca="1" si="124"/>
        <v>148.43449676474998</v>
      </c>
    </row>
    <row r="95" spans="1:69" x14ac:dyDescent="0.25">
      <c r="A95" s="3">
        <f t="shared" si="125"/>
        <v>41094</v>
      </c>
      <c r="B95" s="17">
        <f t="shared" si="106"/>
        <v>2012</v>
      </c>
      <c r="C95" s="4">
        <f t="shared" si="126"/>
        <v>7</v>
      </c>
      <c r="D95" s="4">
        <f t="shared" si="127"/>
        <v>4</v>
      </c>
      <c r="E95" s="5">
        <f t="shared" si="81"/>
        <v>0.85</v>
      </c>
      <c r="F95" s="5">
        <f t="shared" si="82"/>
        <v>0.84516129032258069</v>
      </c>
      <c r="G95" s="10">
        <f t="shared" si="74"/>
        <v>1.9260273972603041</v>
      </c>
      <c r="H95" s="13">
        <f t="shared" ca="1" si="83"/>
        <v>173</v>
      </c>
      <c r="I95" s="9">
        <f t="shared" ca="1" si="84"/>
        <v>293</v>
      </c>
      <c r="J95" s="14">
        <f t="shared" ca="1" si="107"/>
        <v>1.6936416184971099</v>
      </c>
      <c r="K95" s="5">
        <f t="shared" ca="1" si="108"/>
        <v>0.65111111111111108</v>
      </c>
      <c r="L95" s="21">
        <f t="shared" ca="1" si="85"/>
        <v>106.26246415219461</v>
      </c>
      <c r="M95" s="9">
        <f t="shared" ca="1" si="129"/>
        <v>50</v>
      </c>
      <c r="N95" s="9">
        <f t="shared" ca="1" si="129"/>
        <v>61</v>
      </c>
      <c r="O95" s="9">
        <f t="shared" ca="1" si="129"/>
        <v>25</v>
      </c>
      <c r="P95" s="9">
        <f t="shared" ca="1" si="129"/>
        <v>82</v>
      </c>
      <c r="Q95" s="20">
        <f t="shared" ca="1" si="86"/>
        <v>39.682599167715708</v>
      </c>
      <c r="R95" s="20">
        <f t="shared" ca="1" si="87"/>
        <v>54.506028116515125</v>
      </c>
      <c r="S95" s="20">
        <f t="shared" ca="1" si="88"/>
        <v>16.869495695021737</v>
      </c>
      <c r="T95" s="6">
        <f t="shared" ca="1" si="130"/>
        <v>18383.406298329668</v>
      </c>
      <c r="U95" s="6">
        <f t="shared" ca="1" si="130"/>
        <v>2111.156813460012</v>
      </c>
      <c r="V95" s="6">
        <f t="shared" ca="1" si="130"/>
        <v>2886.1828852619697</v>
      </c>
      <c r="W95" s="6">
        <f t="shared" ca="1" si="89"/>
        <v>3013.9537583342476</v>
      </c>
      <c r="X95" s="6">
        <f t="shared" ca="1" si="90"/>
        <v>1460.5834411541491</v>
      </c>
      <c r="Y95" s="6">
        <f t="shared" ca="1" si="109"/>
        <v>13133.843027039315</v>
      </c>
      <c r="Z95" s="6">
        <f t="shared" ca="1" si="131"/>
        <v>4404.7685076164435</v>
      </c>
      <c r="AA95" s="6">
        <f t="shared" ca="1" si="131"/>
        <v>1362.6507029128782</v>
      </c>
      <c r="AB95" s="6">
        <f t="shared" ca="1" si="131"/>
        <v>1383.2986469917823</v>
      </c>
      <c r="AC95" s="6">
        <f t="shared" ca="1" si="91"/>
        <v>1943.1728722386374</v>
      </c>
      <c r="AD95" s="6">
        <f t="shared" ca="1" si="92"/>
        <v>1169.9592639594698</v>
      </c>
      <c r="AE95" s="6">
        <f t="shared" ca="1" si="93"/>
        <v>601.49699939277821</v>
      </c>
      <c r="AF95" s="6">
        <f t="shared" ca="1" si="110"/>
        <v>3436.0887219302176</v>
      </c>
      <c r="AG95" s="6">
        <f t="shared" ca="1" si="132"/>
        <v>527.0697320054793</v>
      </c>
      <c r="AH95" s="6">
        <f t="shared" ca="1" si="132"/>
        <v>1981.5670466630154</v>
      </c>
      <c r="AI95" s="6">
        <f t="shared" ca="1" si="132"/>
        <v>3340.9221526849324</v>
      </c>
      <c r="AJ95" s="6">
        <f t="shared" ca="1" si="132"/>
        <v>1440.5278179945221</v>
      </c>
      <c r="AK95" s="6">
        <f t="shared" ca="1" si="94"/>
        <v>2300.3896586477563</v>
      </c>
      <c r="AL95" s="6">
        <f t="shared" ca="1" si="95"/>
        <v>1570.7098344007309</v>
      </c>
      <c r="AM95" s="6">
        <f t="shared" ca="1" si="96"/>
        <v>665.83297796275576</v>
      </c>
      <c r="AN95" s="6">
        <f t="shared" ca="1" si="111"/>
        <v>2753.1542783367058</v>
      </c>
      <c r="AO95" s="6">
        <f t="shared" ca="1" si="112"/>
        <v>34935.367718658737</v>
      </c>
      <c r="AP95" s="6">
        <f t="shared" ca="1" si="113"/>
        <v>15612.281691352498</v>
      </c>
      <c r="AQ95" s="6">
        <f t="shared" ca="1" si="114"/>
        <v>19323.086027306235</v>
      </c>
      <c r="AR95" s="6">
        <f t="shared" ca="1" si="133"/>
        <v>2878.1809812129204</v>
      </c>
      <c r="AS95" s="6">
        <f t="shared" ca="1" si="133"/>
        <v>2358.9587627053857</v>
      </c>
      <c r="AT95" s="6">
        <f t="shared" ca="1" si="133"/>
        <v>2057.9666552320959</v>
      </c>
      <c r="AU95" s="6">
        <f t="shared" ca="1" si="133"/>
        <v>2154.3614885681341</v>
      </c>
      <c r="AV95" s="6">
        <f t="shared" ca="1" si="115"/>
        <v>9449.4678877185361</v>
      </c>
      <c r="AW95" s="6">
        <f t="shared" ca="1" si="116"/>
        <v>9873.6181395877029</v>
      </c>
      <c r="AX95" s="27">
        <f t="shared" ca="1" si="134"/>
        <v>4.02824140273973</v>
      </c>
      <c r="AY95" s="27">
        <f t="shared" ca="1" si="134"/>
        <v>4.5926818561643863</v>
      </c>
      <c r="AZ95">
        <f t="shared" ca="1" si="117"/>
        <v>391</v>
      </c>
      <c r="BA95" s="9">
        <f t="shared" ca="1" si="97"/>
        <v>12</v>
      </c>
      <c r="BB95" s="4">
        <f t="shared" ca="1" si="118"/>
        <v>173</v>
      </c>
      <c r="BC95" s="9">
        <f t="shared" ca="1" si="98"/>
        <v>9</v>
      </c>
      <c r="BD95" s="9">
        <f t="shared" ca="1" si="99"/>
        <v>6</v>
      </c>
      <c r="BE95" s="4">
        <f t="shared" ca="1" si="119"/>
        <v>218</v>
      </c>
      <c r="BF95" s="9">
        <f t="shared" ca="1" si="100"/>
        <v>11</v>
      </c>
      <c r="BG95" s="9">
        <f t="shared" ca="1" si="101"/>
        <v>12</v>
      </c>
      <c r="BH95" s="24">
        <f t="shared" ca="1" si="120"/>
        <v>638.21272411130337</v>
      </c>
      <c r="BI95" s="24">
        <f t="shared" ca="1" si="121"/>
        <v>391.91041338802916</v>
      </c>
      <c r="BJ95" s="9">
        <f t="shared" ca="1" si="102"/>
        <v>10</v>
      </c>
      <c r="BK95" s="30">
        <f t="shared" ca="1" si="103"/>
        <v>31.266694219178039</v>
      </c>
      <c r="BL95" s="15">
        <f t="shared" ca="1" si="104"/>
        <v>4.2454046082191788</v>
      </c>
      <c r="BM95" s="15">
        <f t="shared" ca="1" si="122"/>
        <v>8057.1676416647842</v>
      </c>
      <c r="BN95" s="36">
        <f t="shared" ca="1" si="128"/>
        <v>134</v>
      </c>
      <c r="BO95" s="9">
        <f t="shared" ca="1" si="105"/>
        <v>0</v>
      </c>
      <c r="BP95" s="20">
        <f t="shared" ca="1" si="123"/>
        <v>2.3982479807648223</v>
      </c>
      <c r="BQ95" s="20">
        <f t="shared" ca="1" si="124"/>
        <v>144.20213453213609</v>
      </c>
    </row>
    <row r="96" spans="1:69" x14ac:dyDescent="0.25">
      <c r="A96" s="3">
        <f t="shared" si="125"/>
        <v>41093</v>
      </c>
      <c r="B96" s="17">
        <f t="shared" si="106"/>
        <v>2012</v>
      </c>
      <c r="C96" s="4">
        <f t="shared" si="126"/>
        <v>7</v>
      </c>
      <c r="D96" s="4">
        <f t="shared" si="127"/>
        <v>3</v>
      </c>
      <c r="E96" s="5">
        <f t="shared" si="81"/>
        <v>0.85</v>
      </c>
      <c r="F96" s="5">
        <f t="shared" si="82"/>
        <v>0.74193548387096775</v>
      </c>
      <c r="G96" s="10">
        <f t="shared" si="74"/>
        <v>1.9232876712329068</v>
      </c>
      <c r="H96" s="13">
        <f t="shared" ca="1" si="83"/>
        <v>153</v>
      </c>
      <c r="I96" s="9">
        <f t="shared" ca="1" si="84"/>
        <v>278</v>
      </c>
      <c r="J96" s="14">
        <f t="shared" ca="1" si="107"/>
        <v>1.8169934640522876</v>
      </c>
      <c r="K96" s="5">
        <f t="shared" ca="1" si="108"/>
        <v>0.61777777777777776</v>
      </c>
      <c r="L96" s="21">
        <f t="shared" ca="1" si="85"/>
        <v>104.94645031668884</v>
      </c>
      <c r="M96" s="9">
        <f t="shared" ca="1" si="129"/>
        <v>48</v>
      </c>
      <c r="N96" s="9">
        <f t="shared" ca="1" si="129"/>
        <v>59</v>
      </c>
      <c r="O96" s="9">
        <f t="shared" ca="1" si="129"/>
        <v>25</v>
      </c>
      <c r="P96" s="9">
        <f t="shared" ca="1" si="129"/>
        <v>75</v>
      </c>
      <c r="Q96" s="20">
        <f t="shared" ca="1" si="86"/>
        <v>40.42563347894</v>
      </c>
      <c r="R96" s="20">
        <f t="shared" ca="1" si="87"/>
        <v>50.867520884778131</v>
      </c>
      <c r="S96" s="20">
        <f t="shared" ca="1" si="88"/>
        <v>19.238605979178107</v>
      </c>
      <c r="T96" s="6">
        <f t="shared" ca="1" si="130"/>
        <v>16056.806898453393</v>
      </c>
      <c r="U96" s="6">
        <f t="shared" ca="1" si="130"/>
        <v>1809.9374795404351</v>
      </c>
      <c r="V96" s="6">
        <f t="shared" ca="1" si="130"/>
        <v>2602.9565212167904</v>
      </c>
      <c r="W96" s="6">
        <f t="shared" ca="1" si="89"/>
        <v>3230.0231481863025</v>
      </c>
      <c r="X96" s="6">
        <f t="shared" ca="1" si="90"/>
        <v>1366.7178820581523</v>
      </c>
      <c r="Y96" s="6">
        <f t="shared" ca="1" si="109"/>
        <v>10667.046826532584</v>
      </c>
      <c r="Z96" s="6">
        <f t="shared" ca="1" si="131"/>
        <v>4325.5427822465799</v>
      </c>
      <c r="AA96" s="6">
        <f t="shared" ca="1" si="131"/>
        <v>1271.6880221194533</v>
      </c>
      <c r="AB96" s="6">
        <f t="shared" ca="1" si="131"/>
        <v>1442.895448438358</v>
      </c>
      <c r="AC96" s="6">
        <f t="shared" ca="1" si="91"/>
        <v>1749.7669131971813</v>
      </c>
      <c r="AD96" s="6">
        <f t="shared" ca="1" si="92"/>
        <v>1174.6232293412975</v>
      </c>
      <c r="AE96" s="6">
        <f t="shared" ca="1" si="93"/>
        <v>518.86010671602799</v>
      </c>
      <c r="AF96" s="6">
        <f t="shared" ca="1" si="110"/>
        <v>3596.8760035498844</v>
      </c>
      <c r="AG96" s="6">
        <f t="shared" ca="1" si="132"/>
        <v>510.8976791013697</v>
      </c>
      <c r="AH96" s="6">
        <f t="shared" ca="1" si="132"/>
        <v>1945.8405544328789</v>
      </c>
      <c r="AI96" s="6">
        <f t="shared" ca="1" si="132"/>
        <v>3029.5433411506856</v>
      </c>
      <c r="AJ96" s="6">
        <f t="shared" ca="1" si="132"/>
        <v>1481.6061822246595</v>
      </c>
      <c r="AK96" s="6">
        <f t="shared" ca="1" si="94"/>
        <v>1914.7620279943924</v>
      </c>
      <c r="AL96" s="6">
        <f t="shared" ca="1" si="95"/>
        <v>1541.2714378580438</v>
      </c>
      <c r="AM96" s="6">
        <f t="shared" ca="1" si="96"/>
        <v>582.24181292317098</v>
      </c>
      <c r="AN96" s="6">
        <f t="shared" ca="1" si="111"/>
        <v>2929.6124781339859</v>
      </c>
      <c r="AO96" s="6">
        <f t="shared" ca="1" si="112"/>
        <v>31874.758387707814</v>
      </c>
      <c r="AP96" s="6">
        <f t="shared" ca="1" si="113"/>
        <v>14681.223079491359</v>
      </c>
      <c r="AQ96" s="6">
        <f t="shared" ca="1" si="114"/>
        <v>17193.535308216455</v>
      </c>
      <c r="AR96" s="6">
        <f t="shared" ca="1" si="133"/>
        <v>2809.5314482230078</v>
      </c>
      <c r="AS96" s="6">
        <f t="shared" ca="1" si="133"/>
        <v>2100.0029372368836</v>
      </c>
      <c r="AT96" s="6">
        <f t="shared" ca="1" si="133"/>
        <v>1979.2932354879392</v>
      </c>
      <c r="AU96" s="6">
        <f t="shared" ca="1" si="133"/>
        <v>2050.44590881149</v>
      </c>
      <c r="AV96" s="6">
        <f t="shared" ca="1" si="115"/>
        <v>8939.2735297593208</v>
      </c>
      <c r="AW96" s="6">
        <f t="shared" ca="1" si="116"/>
        <v>8254.2617784571339</v>
      </c>
      <c r="AX96" s="27">
        <f t="shared" ca="1" si="134"/>
        <v>4.2840335342465812</v>
      </c>
      <c r="AY96" s="27">
        <f t="shared" ca="1" si="134"/>
        <v>4.5608344657534277</v>
      </c>
      <c r="AZ96">
        <f t="shared" ca="1" si="117"/>
        <v>360</v>
      </c>
      <c r="BA96" s="9">
        <f t="shared" ca="1" si="97"/>
        <v>11</v>
      </c>
      <c r="BB96" s="4">
        <f t="shared" ca="1" si="118"/>
        <v>153</v>
      </c>
      <c r="BC96" s="9">
        <f t="shared" ca="1" si="98"/>
        <v>7</v>
      </c>
      <c r="BD96" s="9">
        <f t="shared" ca="1" si="99"/>
        <v>5</v>
      </c>
      <c r="BE96" s="4">
        <f t="shared" ca="1" si="119"/>
        <v>207</v>
      </c>
      <c r="BF96" s="9">
        <f t="shared" ca="1" si="100"/>
        <v>11</v>
      </c>
      <c r="BG96" s="9">
        <f t="shared" ca="1" si="101"/>
        <v>11</v>
      </c>
      <c r="BH96" s="24">
        <f t="shared" ca="1" si="120"/>
        <v>564.6821608989211</v>
      </c>
      <c r="BI96" s="24">
        <f t="shared" ca="1" si="121"/>
        <v>365.94930185313598</v>
      </c>
      <c r="BJ96" s="9">
        <f t="shared" ca="1" si="102"/>
        <v>8</v>
      </c>
      <c r="BK96" s="30">
        <f t="shared" ca="1" si="103"/>
        <v>31.431237561643787</v>
      </c>
      <c r="BL96" s="15">
        <f t="shared" ca="1" si="104"/>
        <v>4.3552492273972607</v>
      </c>
      <c r="BM96" s="15">
        <f t="shared" ca="1" si="122"/>
        <v>8193.5429739640495</v>
      </c>
      <c r="BN96" s="36">
        <f t="shared" ca="1" si="128"/>
        <v>134</v>
      </c>
      <c r="BO96" s="9">
        <f t="shared" ca="1" si="105"/>
        <v>0</v>
      </c>
      <c r="BP96" s="20">
        <f t="shared" ca="1" si="123"/>
        <v>2.0984249869502052</v>
      </c>
      <c r="BQ96" s="20">
        <f t="shared" ca="1" si="124"/>
        <v>128.30996498668995</v>
      </c>
    </row>
    <row r="97" spans="1:69" x14ac:dyDescent="0.25">
      <c r="A97" s="3">
        <f t="shared" si="125"/>
        <v>41092</v>
      </c>
      <c r="B97" s="17">
        <f t="shared" si="106"/>
        <v>2012</v>
      </c>
      <c r="C97" s="4">
        <f t="shared" si="126"/>
        <v>7</v>
      </c>
      <c r="D97" s="4">
        <f t="shared" si="127"/>
        <v>2</v>
      </c>
      <c r="E97" s="5">
        <f t="shared" si="81"/>
        <v>0.85</v>
      </c>
      <c r="F97" s="5">
        <f t="shared" si="82"/>
        <v>0.74193548387096775</v>
      </c>
      <c r="G97" s="10">
        <f t="shared" si="74"/>
        <v>1.9205479452055094</v>
      </c>
      <c r="H97" s="13">
        <f t="shared" ca="1" si="83"/>
        <v>164</v>
      </c>
      <c r="I97" s="9">
        <f t="shared" ca="1" si="84"/>
        <v>253</v>
      </c>
      <c r="J97" s="14">
        <f t="shared" ca="1" si="107"/>
        <v>1.5426829268292683</v>
      </c>
      <c r="K97" s="5">
        <f t="shared" ca="1" si="108"/>
        <v>0.56222222222222218</v>
      </c>
      <c r="L97" s="21">
        <f t="shared" ca="1" si="85"/>
        <v>93.995473733334848</v>
      </c>
      <c r="M97" s="9">
        <f t="shared" ca="1" si="129"/>
        <v>46</v>
      </c>
      <c r="N97" s="9">
        <f t="shared" ca="1" si="129"/>
        <v>54</v>
      </c>
      <c r="O97" s="9">
        <f t="shared" ca="1" si="129"/>
        <v>23</v>
      </c>
      <c r="P97" s="9">
        <f t="shared" ca="1" si="129"/>
        <v>65</v>
      </c>
      <c r="Q97" s="20">
        <f t="shared" ca="1" si="86"/>
        <v>36.424685873972642</v>
      </c>
      <c r="R97" s="20">
        <f t="shared" ca="1" si="87"/>
        <v>48.646162375890455</v>
      </c>
      <c r="S97" s="20">
        <f t="shared" ca="1" si="88"/>
        <v>18.603309474967354</v>
      </c>
      <c r="T97" s="6">
        <f t="shared" ca="1" si="130"/>
        <v>15415.257692266916</v>
      </c>
      <c r="U97" s="6">
        <f t="shared" ca="1" si="130"/>
        <v>1802.5227684047743</v>
      </c>
      <c r="V97" s="6">
        <f t="shared" ca="1" si="130"/>
        <v>2682.8920987206352</v>
      </c>
      <c r="W97" s="6">
        <f t="shared" ca="1" si="89"/>
        <v>3103.3245323835627</v>
      </c>
      <c r="X97" s="6">
        <f t="shared" ca="1" si="90"/>
        <v>1275.5423342974809</v>
      </c>
      <c r="Y97" s="6">
        <f t="shared" ca="1" si="109"/>
        <v>10156.02149527001</v>
      </c>
      <c r="Z97" s="6">
        <f t="shared" ca="1" si="131"/>
        <v>3642.4685873972639</v>
      </c>
      <c r="AA97" s="6">
        <f t="shared" ca="1" si="131"/>
        <v>1118.8617346454805</v>
      </c>
      <c r="AB97" s="6">
        <f t="shared" ca="1" si="131"/>
        <v>1209.215115872878</v>
      </c>
      <c r="AC97" s="6">
        <f t="shared" ca="1" si="91"/>
        <v>1678.9553228877485</v>
      </c>
      <c r="AD97" s="6">
        <f t="shared" ca="1" si="92"/>
        <v>1203.9532772194823</v>
      </c>
      <c r="AE97" s="6">
        <f t="shared" ca="1" si="93"/>
        <v>532.64701042173806</v>
      </c>
      <c r="AF97" s="6">
        <f t="shared" ca="1" si="110"/>
        <v>2554.9898273866529</v>
      </c>
      <c r="AG97" s="6">
        <f t="shared" ca="1" si="132"/>
        <v>443.08059406027382</v>
      </c>
      <c r="AH97" s="6">
        <f t="shared" ca="1" si="132"/>
        <v>1678.2426862465768</v>
      </c>
      <c r="AI97" s="6">
        <f t="shared" ca="1" si="132"/>
        <v>2887.5049286027402</v>
      </c>
      <c r="AJ97" s="6">
        <f t="shared" ca="1" si="132"/>
        <v>1280.2309937095904</v>
      </c>
      <c r="AK97" s="6">
        <f t="shared" ca="1" si="94"/>
        <v>1897.3095073353581</v>
      </c>
      <c r="AL97" s="6">
        <f t="shared" ca="1" si="95"/>
        <v>1493.4837877056843</v>
      </c>
      <c r="AM97" s="6">
        <f t="shared" ca="1" si="96"/>
        <v>583.96561055731809</v>
      </c>
      <c r="AN97" s="6">
        <f t="shared" ca="1" si="111"/>
        <v>2314.3002970208204</v>
      </c>
      <c r="AO97" s="6">
        <f t="shared" ca="1" si="112"/>
        <v>29477.385101206488</v>
      </c>
      <c r="AP97" s="6">
        <f t="shared" ca="1" si="113"/>
        <v>14452.073481529007</v>
      </c>
      <c r="AQ97" s="6">
        <f t="shared" ca="1" si="114"/>
        <v>15025.311619677483</v>
      </c>
      <c r="AR97" s="6">
        <f t="shared" ca="1" si="133"/>
        <v>2805.973175895414</v>
      </c>
      <c r="AS97" s="6">
        <f t="shared" ca="1" si="133"/>
        <v>2193.9412790806387</v>
      </c>
      <c r="AT97" s="6">
        <f t="shared" ca="1" si="133"/>
        <v>1955.5749001306172</v>
      </c>
      <c r="AU97" s="6">
        <f t="shared" ca="1" si="133"/>
        <v>2116.5919755569557</v>
      </c>
      <c r="AV97" s="6">
        <f t="shared" ca="1" si="115"/>
        <v>9072.0813306636264</v>
      </c>
      <c r="AW97" s="6">
        <f t="shared" ca="1" si="116"/>
        <v>5953.2302890138544</v>
      </c>
      <c r="AX97" s="27">
        <f t="shared" ca="1" si="134"/>
        <v>4.350791276712334</v>
      </c>
      <c r="AY97" s="27">
        <f t="shared" ca="1" si="134"/>
        <v>4.7272753904109619</v>
      </c>
      <c r="AZ97">
        <f t="shared" ca="1" si="117"/>
        <v>352</v>
      </c>
      <c r="BA97" s="9">
        <f t="shared" ca="1" si="97"/>
        <v>11</v>
      </c>
      <c r="BB97" s="4">
        <f t="shared" ca="1" si="118"/>
        <v>164</v>
      </c>
      <c r="BC97" s="9">
        <f t="shared" ca="1" si="98"/>
        <v>8</v>
      </c>
      <c r="BD97" s="9">
        <f t="shared" ca="1" si="99"/>
        <v>6</v>
      </c>
      <c r="BE97" s="4">
        <f t="shared" ca="1" si="119"/>
        <v>188</v>
      </c>
      <c r="BF97" s="9">
        <f t="shared" ca="1" si="100"/>
        <v>10</v>
      </c>
      <c r="BG97" s="9">
        <f t="shared" ca="1" si="101"/>
        <v>10</v>
      </c>
      <c r="BH97" s="24">
        <f t="shared" ca="1" si="120"/>
        <v>602.83308241233851</v>
      </c>
      <c r="BI97" s="24">
        <f t="shared" ca="1" si="121"/>
        <v>363.3569798435073</v>
      </c>
      <c r="BJ97" s="9">
        <f t="shared" ca="1" si="102"/>
        <v>9</v>
      </c>
      <c r="BK97" s="30">
        <f t="shared" ca="1" si="103"/>
        <v>32.462780671232835</v>
      </c>
      <c r="BL97" s="15">
        <f t="shared" ca="1" si="104"/>
        <v>4.2495308646575349</v>
      </c>
      <c r="BM97" s="15">
        <f t="shared" ca="1" si="122"/>
        <v>8045.5401380250605</v>
      </c>
      <c r="BN97" s="36">
        <f t="shared" ca="1" si="128"/>
        <v>134</v>
      </c>
      <c r="BO97" s="9">
        <f t="shared" ca="1" si="105"/>
        <v>0</v>
      </c>
      <c r="BP97" s="20">
        <f t="shared" ca="1" si="123"/>
        <v>1.8675329887007124</v>
      </c>
      <c r="BQ97" s="20">
        <f t="shared" ca="1" si="124"/>
        <v>112.12919119162301</v>
      </c>
    </row>
    <row r="98" spans="1:69" x14ac:dyDescent="0.25">
      <c r="A98" s="3">
        <f t="shared" si="125"/>
        <v>41091</v>
      </c>
      <c r="B98" s="17">
        <f t="shared" si="106"/>
        <v>2012</v>
      </c>
      <c r="C98" s="4">
        <f t="shared" si="126"/>
        <v>7</v>
      </c>
      <c r="D98" s="4">
        <f t="shared" si="127"/>
        <v>1</v>
      </c>
      <c r="E98" s="5">
        <f t="shared" si="81"/>
        <v>0.85</v>
      </c>
      <c r="F98" s="5">
        <f t="shared" si="82"/>
        <v>0.76774193548387104</v>
      </c>
      <c r="G98" s="10">
        <f t="shared" si="74"/>
        <v>1.9178082191781121</v>
      </c>
      <c r="H98" s="13">
        <f t="shared" ca="1" si="83"/>
        <v>169</v>
      </c>
      <c r="I98" s="9">
        <f t="shared" ca="1" si="84"/>
        <v>267</v>
      </c>
      <c r="J98" s="14">
        <f t="shared" ca="1" si="107"/>
        <v>1.5798816568047338</v>
      </c>
      <c r="K98" s="5">
        <f t="shared" ca="1" si="108"/>
        <v>0.59333333333333338</v>
      </c>
      <c r="L98" s="21">
        <f t="shared" ca="1" si="85"/>
        <v>100.06424164394028</v>
      </c>
      <c r="M98" s="9">
        <f t="shared" ca="1" si="129"/>
        <v>46</v>
      </c>
      <c r="N98" s="9">
        <f t="shared" ca="1" si="129"/>
        <v>58</v>
      </c>
      <c r="O98" s="9">
        <f t="shared" ca="1" si="129"/>
        <v>23</v>
      </c>
      <c r="P98" s="9">
        <f t="shared" ca="1" si="129"/>
        <v>72</v>
      </c>
      <c r="Q98" s="20">
        <f t="shared" ca="1" si="86"/>
        <v>39.860511591148615</v>
      </c>
      <c r="R98" s="20">
        <f t="shared" ca="1" si="87"/>
        <v>50.711858630137037</v>
      </c>
      <c r="S98" s="20">
        <f t="shared" ca="1" si="88"/>
        <v>18.803491458904134</v>
      </c>
      <c r="T98" s="6">
        <f t="shared" ca="1" si="130"/>
        <v>16910.856837825908</v>
      </c>
      <c r="U98" s="6">
        <f t="shared" ca="1" si="130"/>
        <v>1772.0156959787919</v>
      </c>
      <c r="V98" s="6">
        <f t="shared" ca="1" si="130"/>
        <v>2712.9553153866541</v>
      </c>
      <c r="W98" s="6">
        <f t="shared" ca="1" si="89"/>
        <v>3186.6033797260288</v>
      </c>
      <c r="X98" s="6">
        <f t="shared" ca="1" si="90"/>
        <v>1331.0419879169242</v>
      </c>
      <c r="Y98" s="6">
        <f t="shared" ca="1" si="109"/>
        <v>11452.271850775094</v>
      </c>
      <c r="Z98" s="6">
        <f t="shared" ca="1" si="131"/>
        <v>4145.4932054794563</v>
      </c>
      <c r="AA98" s="6">
        <f t="shared" ca="1" si="131"/>
        <v>1166.3727484931519</v>
      </c>
      <c r="AB98" s="6">
        <f t="shared" ca="1" si="131"/>
        <v>1353.8513850410975</v>
      </c>
      <c r="AC98" s="6">
        <f t="shared" ca="1" si="91"/>
        <v>1726.9353771231129</v>
      </c>
      <c r="AD98" s="6">
        <f t="shared" ca="1" si="92"/>
        <v>1178.0775586314412</v>
      </c>
      <c r="AE98" s="6">
        <f t="shared" ca="1" si="93"/>
        <v>511.58942710309816</v>
      </c>
      <c r="AF98" s="6">
        <f t="shared" ca="1" si="110"/>
        <v>3249.1149761560537</v>
      </c>
      <c r="AG98" s="6">
        <f t="shared" ca="1" si="132"/>
        <v>452.99907616438344</v>
      </c>
      <c r="AH98" s="6">
        <f t="shared" ca="1" si="132"/>
        <v>1897.4702465753444</v>
      </c>
      <c r="AI98" s="6">
        <f t="shared" ca="1" si="132"/>
        <v>2969.3794191780826</v>
      </c>
      <c r="AJ98" s="6">
        <f t="shared" ca="1" si="132"/>
        <v>1321.9581106849328</v>
      </c>
      <c r="AK98" s="6">
        <f t="shared" ca="1" si="94"/>
        <v>1977.3300046327381</v>
      </c>
      <c r="AL98" s="6">
        <f t="shared" ca="1" si="95"/>
        <v>1496.2031412670947</v>
      </c>
      <c r="AM98" s="6">
        <f t="shared" ca="1" si="96"/>
        <v>617.86384932498845</v>
      </c>
      <c r="AN98" s="6">
        <f t="shared" ca="1" si="111"/>
        <v>2550.409857377922</v>
      </c>
      <c r="AO98" s="6">
        <f t="shared" ca="1" si="112"/>
        <v>31990.396725421146</v>
      </c>
      <c r="AP98" s="6">
        <f t="shared" ca="1" si="113"/>
        <v>14738.60004111208</v>
      </c>
      <c r="AQ98" s="6">
        <f t="shared" ca="1" si="114"/>
        <v>17251.796684309069</v>
      </c>
      <c r="AR98" s="6">
        <f t="shared" ca="1" si="133"/>
        <v>2835.8905620638252</v>
      </c>
      <c r="AS98" s="6">
        <f t="shared" ca="1" si="133"/>
        <v>2231.9908965924296</v>
      </c>
      <c r="AT98" s="6">
        <f t="shared" ca="1" si="133"/>
        <v>2014.1585852050598</v>
      </c>
      <c r="AU98" s="6">
        <f t="shared" ca="1" si="133"/>
        <v>2083.108644213773</v>
      </c>
      <c r="AV98" s="6">
        <f t="shared" ca="1" si="115"/>
        <v>9165.1486880750872</v>
      </c>
      <c r="AW98" s="6">
        <f t="shared" ca="1" si="116"/>
        <v>8086.6479962339781</v>
      </c>
      <c r="AX98" s="27">
        <f t="shared" ca="1" si="134"/>
        <v>4.2033772602739763</v>
      </c>
      <c r="AY98" s="27">
        <f t="shared" ca="1" si="134"/>
        <v>4.5692506849315109</v>
      </c>
      <c r="AZ98">
        <f t="shared" ca="1" si="117"/>
        <v>368</v>
      </c>
      <c r="BA98" s="9">
        <f t="shared" ca="1" si="97"/>
        <v>11</v>
      </c>
      <c r="BB98" s="4">
        <f t="shared" ca="1" si="118"/>
        <v>169</v>
      </c>
      <c r="BC98" s="9">
        <f t="shared" ca="1" si="98"/>
        <v>9</v>
      </c>
      <c r="BD98" s="9">
        <f t="shared" ca="1" si="99"/>
        <v>6</v>
      </c>
      <c r="BE98" s="4">
        <f t="shared" ca="1" si="119"/>
        <v>199</v>
      </c>
      <c r="BF98" s="9">
        <f t="shared" ca="1" si="100"/>
        <v>11</v>
      </c>
      <c r="BG98" s="9">
        <f t="shared" ca="1" si="101"/>
        <v>12</v>
      </c>
      <c r="BH98" s="24">
        <f t="shared" ca="1" si="120"/>
        <v>641.7692913931603</v>
      </c>
      <c r="BI98" s="24">
        <f t="shared" ca="1" si="121"/>
        <v>394.8836901795276</v>
      </c>
      <c r="BJ98" s="9">
        <f t="shared" ca="1" si="102"/>
        <v>10</v>
      </c>
      <c r="BK98" s="30">
        <f t="shared" ca="1" si="103"/>
        <v>30.73280958904105</v>
      </c>
      <c r="BL98" s="15">
        <f t="shared" ca="1" si="104"/>
        <v>4.5485235068493166</v>
      </c>
      <c r="BM98" s="15">
        <f t="shared" ca="1" si="122"/>
        <v>8129.5965292756246</v>
      </c>
      <c r="BN98" s="36">
        <f t="shared" ca="1" si="128"/>
        <v>134</v>
      </c>
      <c r="BO98" s="9">
        <f t="shared" ca="1" si="105"/>
        <v>0</v>
      </c>
      <c r="BP98" s="20">
        <f t="shared" ca="1" si="123"/>
        <v>2.1220975262650907</v>
      </c>
      <c r="BQ98" s="20">
        <f t="shared" ca="1" si="124"/>
        <v>128.74475137544081</v>
      </c>
    </row>
    <row r="99" spans="1:69" x14ac:dyDescent="0.25">
      <c r="A99" s="3">
        <f t="shared" si="125"/>
        <v>41090</v>
      </c>
      <c r="B99" s="17">
        <f t="shared" si="106"/>
        <v>2012</v>
      </c>
      <c r="C99" s="4">
        <f t="shared" si="126"/>
        <v>6</v>
      </c>
      <c r="D99" s="4">
        <f t="shared" si="127"/>
        <v>7</v>
      </c>
      <c r="E99" s="5">
        <f t="shared" si="81"/>
        <v>0.72</v>
      </c>
      <c r="F99" s="5">
        <f t="shared" si="82"/>
        <v>0.9565217391304347</v>
      </c>
      <c r="G99" s="10">
        <f t="shared" si="74"/>
        <v>1.9150684931507147</v>
      </c>
      <c r="H99" s="13">
        <f t="shared" ca="1" si="83"/>
        <v>173</v>
      </c>
      <c r="I99" s="9">
        <f t="shared" ca="1" si="84"/>
        <v>287</v>
      </c>
      <c r="J99" s="14">
        <f t="shared" ca="1" si="107"/>
        <v>1.6589595375722543</v>
      </c>
      <c r="K99" s="5">
        <f t="shared" ca="1" si="108"/>
        <v>0.63777777777777778</v>
      </c>
      <c r="L99" s="21">
        <f t="shared" ca="1" si="85"/>
        <v>99.919317025892838</v>
      </c>
      <c r="M99" s="9">
        <f t="shared" ca="1" si="129"/>
        <v>52</v>
      </c>
      <c r="N99" s="9">
        <f t="shared" ca="1" si="129"/>
        <v>64</v>
      </c>
      <c r="O99" s="9">
        <f t="shared" ca="1" si="129"/>
        <v>26</v>
      </c>
      <c r="P99" s="9">
        <f t="shared" ca="1" si="129"/>
        <v>81</v>
      </c>
      <c r="Q99" s="20">
        <f t="shared" ca="1" si="86"/>
        <v>39.118564731223465</v>
      </c>
      <c r="R99" s="20">
        <f t="shared" ca="1" si="87"/>
        <v>48.609518044931555</v>
      </c>
      <c r="S99" s="20">
        <f t="shared" ca="1" si="88"/>
        <v>17.911859655890428</v>
      </c>
      <c r="T99" s="6">
        <f t="shared" ca="1" si="130"/>
        <v>17286.04184547946</v>
      </c>
      <c r="U99" s="6">
        <f t="shared" ca="1" si="130"/>
        <v>2007.1931195235286</v>
      </c>
      <c r="V99" s="6">
        <f t="shared" ca="1" si="130"/>
        <v>2921.3274427311476</v>
      </c>
      <c r="W99" s="6">
        <f t="shared" ca="1" si="89"/>
        <v>2809.8095829041108</v>
      </c>
      <c r="X99" s="6">
        <f t="shared" ca="1" si="90"/>
        <v>1456.0032758485761</v>
      </c>
      <c r="Y99" s="6">
        <f t="shared" ca="1" si="109"/>
        <v>12106.094663519156</v>
      </c>
      <c r="Z99" s="6">
        <f t="shared" ca="1" si="131"/>
        <v>4537.753508821922</v>
      </c>
      <c r="AA99" s="6">
        <f t="shared" ca="1" si="131"/>
        <v>1263.8474691682204</v>
      </c>
      <c r="AB99" s="6">
        <f t="shared" ca="1" si="131"/>
        <v>1450.8606321271247</v>
      </c>
      <c r="AC99" s="6">
        <f t="shared" ca="1" si="91"/>
        <v>1800.4543938605468</v>
      </c>
      <c r="AD99" s="6">
        <f t="shared" ca="1" si="92"/>
        <v>1053.5437499740315</v>
      </c>
      <c r="AE99" s="6">
        <f t="shared" ca="1" si="93"/>
        <v>541.58529953114908</v>
      </c>
      <c r="AF99" s="6">
        <f t="shared" ca="1" si="110"/>
        <v>3856.8781667515395</v>
      </c>
      <c r="AG99" s="6">
        <f t="shared" ca="1" si="132"/>
        <v>521.90795884931492</v>
      </c>
      <c r="AH99" s="6">
        <f t="shared" ca="1" si="132"/>
        <v>2033.617347156166</v>
      </c>
      <c r="AI99" s="6">
        <f t="shared" ca="1" si="132"/>
        <v>3297.8951801369867</v>
      </c>
      <c r="AJ99" s="6">
        <f t="shared" ca="1" si="132"/>
        <v>1518.7230046684947</v>
      </c>
      <c r="AK99" s="6">
        <f t="shared" ca="1" si="94"/>
        <v>2080.3985437978772</v>
      </c>
      <c r="AL99" s="6">
        <f t="shared" ca="1" si="95"/>
        <v>1401.7971306564218</v>
      </c>
      <c r="AM99" s="6">
        <f t="shared" ca="1" si="96"/>
        <v>627.7828618209586</v>
      </c>
      <c r="AN99" s="6">
        <f t="shared" ca="1" si="111"/>
        <v>3262.1649545357045</v>
      </c>
      <c r="AO99" s="6">
        <f t="shared" ca="1" si="112"/>
        <v>33917.840065931225</v>
      </c>
      <c r="AP99" s="6">
        <f t="shared" ca="1" si="113"/>
        <v>14692.702281124819</v>
      </c>
      <c r="AQ99" s="6">
        <f t="shared" ca="1" si="114"/>
        <v>19225.1377848064</v>
      </c>
      <c r="AR99" s="6">
        <f t="shared" ca="1" si="133"/>
        <v>2847.8137157148317</v>
      </c>
      <c r="AS99" s="6">
        <f t="shared" ca="1" si="133"/>
        <v>2256.6754033067623</v>
      </c>
      <c r="AT99" s="6">
        <f t="shared" ca="1" si="133"/>
        <v>2022.83222214647</v>
      </c>
      <c r="AU99" s="6">
        <f t="shared" ca="1" si="133"/>
        <v>2122.2659015403142</v>
      </c>
      <c r="AV99" s="6">
        <f t="shared" ca="1" si="115"/>
        <v>9249.5872427083777</v>
      </c>
      <c r="AW99" s="6">
        <f t="shared" ca="1" si="116"/>
        <v>9975.5505420980298</v>
      </c>
      <c r="AX99" s="27">
        <f t="shared" ca="1" si="134"/>
        <v>4.408688219178087</v>
      </c>
      <c r="AY99" s="27">
        <f t="shared" ca="1" si="134"/>
        <v>4.3076115890410982</v>
      </c>
      <c r="AZ99">
        <f t="shared" ca="1" si="117"/>
        <v>396</v>
      </c>
      <c r="BA99" s="9">
        <f t="shared" ca="1" si="97"/>
        <v>13</v>
      </c>
      <c r="BB99" s="4">
        <f t="shared" ca="1" si="118"/>
        <v>173</v>
      </c>
      <c r="BC99" s="9">
        <f t="shared" ca="1" si="98"/>
        <v>9</v>
      </c>
      <c r="BD99" s="9">
        <f t="shared" ca="1" si="99"/>
        <v>6</v>
      </c>
      <c r="BE99" s="4">
        <f t="shared" ca="1" si="119"/>
        <v>223</v>
      </c>
      <c r="BF99" s="9">
        <f t="shared" ca="1" si="100"/>
        <v>13</v>
      </c>
      <c r="BG99" s="9">
        <f t="shared" ca="1" si="101"/>
        <v>12</v>
      </c>
      <c r="BH99" s="24">
        <f t="shared" ca="1" si="120"/>
        <v>623.16245388588163</v>
      </c>
      <c r="BI99" s="24">
        <f t="shared" ca="1" si="121"/>
        <v>380.67078961499186</v>
      </c>
      <c r="BJ99" s="9">
        <f t="shared" ca="1" si="102"/>
        <v>9</v>
      </c>
      <c r="BK99" s="30">
        <f t="shared" ca="1" si="103"/>
        <v>32.760178356164339</v>
      </c>
      <c r="BL99" s="15">
        <f t="shared" ca="1" si="104"/>
        <v>4.2624541906849327</v>
      </c>
      <c r="BM99" s="15">
        <f t="shared" ca="1" si="122"/>
        <v>7543.4014361064301</v>
      </c>
      <c r="BN99" s="36">
        <f t="shared" ca="1" si="128"/>
        <v>125</v>
      </c>
      <c r="BO99" s="9">
        <f t="shared" ca="1" si="105"/>
        <v>0</v>
      </c>
      <c r="BP99" s="20">
        <f t="shared" ca="1" si="123"/>
        <v>2.5486032988759466</v>
      </c>
      <c r="BQ99" s="20">
        <f t="shared" ca="1" si="124"/>
        <v>153.8011022784512</v>
      </c>
    </row>
    <row r="100" spans="1:69" x14ac:dyDescent="0.25">
      <c r="A100" s="3">
        <f t="shared" si="125"/>
        <v>41089</v>
      </c>
      <c r="B100" s="17">
        <f t="shared" si="106"/>
        <v>2012</v>
      </c>
      <c r="C100" s="4">
        <f t="shared" si="126"/>
        <v>6</v>
      </c>
      <c r="D100" s="4">
        <f t="shared" si="127"/>
        <v>6</v>
      </c>
      <c r="E100" s="5">
        <f t="shared" si="81"/>
        <v>0.72</v>
      </c>
      <c r="F100" s="5">
        <f t="shared" si="82"/>
        <v>1</v>
      </c>
      <c r="G100" s="10">
        <f t="shared" si="74"/>
        <v>1.9123287671233173</v>
      </c>
      <c r="H100" s="13">
        <f t="shared" ca="1" si="83"/>
        <v>180</v>
      </c>
      <c r="I100" s="9">
        <f t="shared" ca="1" si="84"/>
        <v>276</v>
      </c>
      <c r="J100" s="14">
        <f t="shared" ca="1" si="107"/>
        <v>1.5333333333333334</v>
      </c>
      <c r="K100" s="5">
        <f t="shared" ca="1" si="108"/>
        <v>0.61333333333333329</v>
      </c>
      <c r="L100" s="21">
        <f t="shared" ca="1" si="85"/>
        <v>96.838161534246638</v>
      </c>
      <c r="M100" s="9">
        <f t="shared" ca="1" si="129"/>
        <v>50</v>
      </c>
      <c r="N100" s="9">
        <f t="shared" ca="1" si="129"/>
        <v>60</v>
      </c>
      <c r="O100" s="9">
        <f t="shared" ca="1" si="129"/>
        <v>25</v>
      </c>
      <c r="P100" s="9">
        <f t="shared" ca="1" si="129"/>
        <v>76</v>
      </c>
      <c r="Q100" s="20">
        <f t="shared" ca="1" si="86"/>
        <v>37.814268493150735</v>
      </c>
      <c r="R100" s="20">
        <f t="shared" ca="1" si="87"/>
        <v>50.923827135123339</v>
      </c>
      <c r="S100" s="20">
        <f t="shared" ca="1" si="88"/>
        <v>17.728679579178099</v>
      </c>
      <c r="T100" s="6">
        <f t="shared" ca="1" si="130"/>
        <v>17430.869076164396</v>
      </c>
      <c r="U100" s="6">
        <f t="shared" ca="1" si="130"/>
        <v>2036.6370147945233</v>
      </c>
      <c r="V100" s="6">
        <f t="shared" ca="1" si="130"/>
        <v>3005.5934614093139</v>
      </c>
      <c r="W100" s="6">
        <f t="shared" ca="1" si="89"/>
        <v>2758.1194265424665</v>
      </c>
      <c r="X100" s="6">
        <f t="shared" ca="1" si="90"/>
        <v>1549.7844612558902</v>
      </c>
      <c r="Y100" s="6">
        <f t="shared" ca="1" si="109"/>
        <v>12154.008741751248</v>
      </c>
      <c r="Z100" s="6">
        <f t="shared" ca="1" si="131"/>
        <v>4159.5695342465806</v>
      </c>
      <c r="AA100" s="6">
        <f t="shared" ca="1" si="131"/>
        <v>1273.0956783780834</v>
      </c>
      <c r="AB100" s="6">
        <f t="shared" ca="1" si="131"/>
        <v>1347.3796480175356</v>
      </c>
      <c r="AC100" s="6">
        <f t="shared" ca="1" si="91"/>
        <v>1868.8698792944515</v>
      </c>
      <c r="AD100" s="6">
        <f t="shared" ca="1" si="92"/>
        <v>1079.6868818306461</v>
      </c>
      <c r="AE100" s="6">
        <f t="shared" ca="1" si="93"/>
        <v>569.71057304573844</v>
      </c>
      <c r="AF100" s="6">
        <f t="shared" ca="1" si="110"/>
        <v>3261.7775264713637</v>
      </c>
      <c r="AG100" s="6">
        <f t="shared" ca="1" si="132"/>
        <v>498.02014079999992</v>
      </c>
      <c r="AH100" s="6">
        <f t="shared" ca="1" si="132"/>
        <v>1882.6800310356184</v>
      </c>
      <c r="AI100" s="6">
        <f t="shared" ca="1" si="132"/>
        <v>3230.1968666301391</v>
      </c>
      <c r="AJ100" s="6">
        <f t="shared" ca="1" si="132"/>
        <v>1448.9563360438372</v>
      </c>
      <c r="AK100" s="6">
        <f t="shared" ca="1" si="94"/>
        <v>2259.027667263927</v>
      </c>
      <c r="AL100" s="6">
        <f t="shared" ca="1" si="95"/>
        <v>1424.196500952512</v>
      </c>
      <c r="AM100" s="6">
        <f t="shared" ca="1" si="96"/>
        <v>656.33305532703764</v>
      </c>
      <c r="AN100" s="6">
        <f t="shared" ca="1" si="111"/>
        <v>2720.2961509661177</v>
      </c>
      <c r="AO100" s="6">
        <f t="shared" ca="1" si="112"/>
        <v>33307.404326110714</v>
      </c>
      <c r="AP100" s="6">
        <f t="shared" ca="1" si="113"/>
        <v>15171.321906921983</v>
      </c>
      <c r="AQ100" s="6">
        <f t="shared" ca="1" si="114"/>
        <v>18136.08241918873</v>
      </c>
      <c r="AR100" s="6">
        <f t="shared" ca="1" si="133"/>
        <v>2876.8695068882043</v>
      </c>
      <c r="AS100" s="6">
        <f t="shared" ca="1" si="133"/>
        <v>2346.1025401237157</v>
      </c>
      <c r="AT100" s="6">
        <f t="shared" ca="1" si="133"/>
        <v>2023.8089616828411</v>
      </c>
      <c r="AU100" s="6">
        <f t="shared" ca="1" si="133"/>
        <v>2158.8343350027926</v>
      </c>
      <c r="AV100" s="6">
        <f t="shared" ca="1" si="115"/>
        <v>9405.6153436975546</v>
      </c>
      <c r="AW100" s="6">
        <f t="shared" ca="1" si="116"/>
        <v>8730.4670754911749</v>
      </c>
      <c r="AX100" s="27">
        <f t="shared" ca="1" si="134"/>
        <v>4.1689350246575385</v>
      </c>
      <c r="AY100" s="27">
        <f t="shared" ca="1" si="134"/>
        <v>4.4064526849315087</v>
      </c>
      <c r="AZ100">
        <f t="shared" ca="1" si="117"/>
        <v>391</v>
      </c>
      <c r="BA100" s="9">
        <f t="shared" ca="1" si="97"/>
        <v>13</v>
      </c>
      <c r="BB100" s="4">
        <f t="shared" ca="1" si="118"/>
        <v>180</v>
      </c>
      <c r="BC100" s="9">
        <f t="shared" ca="1" si="98"/>
        <v>10</v>
      </c>
      <c r="BD100" s="9">
        <f t="shared" ca="1" si="99"/>
        <v>6</v>
      </c>
      <c r="BE100" s="4">
        <f t="shared" ca="1" si="119"/>
        <v>211</v>
      </c>
      <c r="BF100" s="9">
        <f t="shared" ca="1" si="100"/>
        <v>13</v>
      </c>
      <c r="BG100" s="9">
        <f t="shared" ca="1" si="101"/>
        <v>12</v>
      </c>
      <c r="BH100" s="24">
        <f t="shared" ca="1" si="120"/>
        <v>650.08865326290402</v>
      </c>
      <c r="BI100" s="24">
        <f t="shared" ca="1" si="121"/>
        <v>416.85631921455405</v>
      </c>
      <c r="BJ100" s="9">
        <f t="shared" ca="1" si="102"/>
        <v>9</v>
      </c>
      <c r="BK100" s="30">
        <f t="shared" ca="1" si="103"/>
        <v>32.475286602739679</v>
      </c>
      <c r="BL100" s="15">
        <f t="shared" ca="1" si="104"/>
        <v>4.2975066126027404</v>
      </c>
      <c r="BM100" s="15">
        <f t="shared" ca="1" si="122"/>
        <v>7563.4984148361873</v>
      </c>
      <c r="BN100" s="36">
        <f t="shared" ca="1" si="128"/>
        <v>125</v>
      </c>
      <c r="BO100" s="9">
        <f t="shared" ca="1" si="105"/>
        <v>0</v>
      </c>
      <c r="BP100" s="20">
        <f t="shared" ca="1" si="123"/>
        <v>2.3978430911830273</v>
      </c>
      <c r="BQ100" s="20">
        <f t="shared" ca="1" si="124"/>
        <v>145.08865935350983</v>
      </c>
    </row>
    <row r="101" spans="1:69" x14ac:dyDescent="0.25">
      <c r="A101" s="3">
        <f t="shared" si="125"/>
        <v>41088</v>
      </c>
      <c r="B101" s="17">
        <f t="shared" si="106"/>
        <v>2012</v>
      </c>
      <c r="C101" s="4">
        <f t="shared" si="126"/>
        <v>6</v>
      </c>
      <c r="D101" s="4">
        <f t="shared" si="127"/>
        <v>5</v>
      </c>
      <c r="E101" s="5">
        <f t="shared" si="81"/>
        <v>0.72</v>
      </c>
      <c r="F101" s="5">
        <f t="shared" si="82"/>
        <v>0.84347826086956512</v>
      </c>
      <c r="G101" s="10">
        <f t="shared" si="74"/>
        <v>1.90958904109592</v>
      </c>
      <c r="H101" s="13">
        <f t="shared" ca="1" si="83"/>
        <v>157</v>
      </c>
      <c r="I101" s="9">
        <f t="shared" ca="1" si="84"/>
        <v>260</v>
      </c>
      <c r="J101" s="14">
        <f t="shared" ca="1" si="107"/>
        <v>1.6560509554140128</v>
      </c>
      <c r="K101" s="5">
        <f t="shared" ca="1" si="108"/>
        <v>0.57777777777777772</v>
      </c>
      <c r="L101" s="21">
        <f t="shared" ca="1" si="85"/>
        <v>100.31411441041271</v>
      </c>
      <c r="M101" s="9">
        <f t="shared" ca="1" si="129"/>
        <v>45</v>
      </c>
      <c r="N101" s="9">
        <f t="shared" ca="1" si="129"/>
        <v>55</v>
      </c>
      <c r="O101" s="9">
        <f t="shared" ca="1" si="129"/>
        <v>24</v>
      </c>
      <c r="P101" s="9">
        <f t="shared" ca="1" si="129"/>
        <v>71</v>
      </c>
      <c r="Q101" s="20">
        <f t="shared" ca="1" si="86"/>
        <v>38.435934772602785</v>
      </c>
      <c r="R101" s="20">
        <f t="shared" ca="1" si="87"/>
        <v>45.862012602739775</v>
      </c>
      <c r="S101" s="20">
        <f t="shared" ca="1" si="88"/>
        <v>18.707479595909728</v>
      </c>
      <c r="T101" s="6">
        <f t="shared" ca="1" si="130"/>
        <v>15749.315962434795</v>
      </c>
      <c r="U101" s="6">
        <f t="shared" ca="1" si="130"/>
        <v>1691.6979732507464</v>
      </c>
      <c r="V101" s="6">
        <f t="shared" ca="1" si="130"/>
        <v>2555.7455375344739</v>
      </c>
      <c r="W101" s="6">
        <f t="shared" ca="1" si="89"/>
        <v>2749.4370674630145</v>
      </c>
      <c r="X101" s="6">
        <f t="shared" ca="1" si="90"/>
        <v>1273.6534170215982</v>
      </c>
      <c r="Y101" s="6">
        <f t="shared" ca="1" si="109"/>
        <v>10862.177913666457</v>
      </c>
      <c r="Z101" s="6">
        <f t="shared" ca="1" si="131"/>
        <v>3843.5934772602786</v>
      </c>
      <c r="AA101" s="6">
        <f t="shared" ca="1" si="131"/>
        <v>1100.6883024657545</v>
      </c>
      <c r="AB101" s="6">
        <f t="shared" ca="1" si="131"/>
        <v>1328.2310513095906</v>
      </c>
      <c r="AC101" s="6">
        <f t="shared" ca="1" si="91"/>
        <v>1696.6659185463548</v>
      </c>
      <c r="AD101" s="6">
        <f t="shared" ca="1" si="92"/>
        <v>1076.3833318282454</v>
      </c>
      <c r="AE101" s="6">
        <f t="shared" ca="1" si="93"/>
        <v>509.04800592222915</v>
      </c>
      <c r="AF101" s="6">
        <f t="shared" ca="1" si="110"/>
        <v>2990.4155747387945</v>
      </c>
      <c r="AG101" s="6">
        <f t="shared" ca="1" si="132"/>
        <v>479.26190071232867</v>
      </c>
      <c r="AH101" s="6">
        <f t="shared" ca="1" si="132"/>
        <v>1734.6961113424675</v>
      </c>
      <c r="AI101" s="6">
        <f t="shared" ca="1" si="132"/>
        <v>2993.3088312328778</v>
      </c>
      <c r="AJ101" s="6">
        <f t="shared" ca="1" si="132"/>
        <v>1355.4166250958917</v>
      </c>
      <c r="AK101" s="6">
        <f t="shared" ca="1" si="94"/>
        <v>1832.6469942823105</v>
      </c>
      <c r="AL101" s="6">
        <f t="shared" ca="1" si="95"/>
        <v>1394.0598328185597</v>
      </c>
      <c r="AM101" s="6">
        <f t="shared" ca="1" si="96"/>
        <v>564.59941066127431</v>
      </c>
      <c r="AN101" s="6">
        <f t="shared" ca="1" si="111"/>
        <v>2771.3772306214214</v>
      </c>
      <c r="AO101" s="6">
        <f t="shared" ca="1" si="112"/>
        <v>30276.210235104729</v>
      </c>
      <c r="AP101" s="6">
        <f t="shared" ca="1" si="113"/>
        <v>13652.239516078058</v>
      </c>
      <c r="AQ101" s="6">
        <f t="shared" ca="1" si="114"/>
        <v>16623.970719026671</v>
      </c>
      <c r="AR101" s="6">
        <f t="shared" ca="1" si="133"/>
        <v>2794.1300555704761</v>
      </c>
      <c r="AS101" s="6">
        <f t="shared" ca="1" si="133"/>
        <v>2056.8200798542903</v>
      </c>
      <c r="AT101" s="6">
        <f t="shared" ca="1" si="133"/>
        <v>1905.122261043276</v>
      </c>
      <c r="AU101" s="6">
        <f t="shared" ca="1" si="133"/>
        <v>2030.0308646057265</v>
      </c>
      <c r="AV101" s="6">
        <f t="shared" ca="1" si="115"/>
        <v>8786.1032610737675</v>
      </c>
      <c r="AW101" s="6">
        <f t="shared" ca="1" si="116"/>
        <v>7837.8674579529034</v>
      </c>
      <c r="AX101" s="27">
        <f t="shared" ca="1" si="134"/>
        <v>4.0299800547945246</v>
      </c>
      <c r="AY101" s="27">
        <f t="shared" ca="1" si="134"/>
        <v>4.2980379041095915</v>
      </c>
      <c r="AZ101">
        <f t="shared" ca="1" si="117"/>
        <v>352</v>
      </c>
      <c r="BA101" s="9">
        <f t="shared" ca="1" si="97"/>
        <v>11</v>
      </c>
      <c r="BB101" s="4">
        <f t="shared" ca="1" si="118"/>
        <v>157</v>
      </c>
      <c r="BC101" s="9">
        <f t="shared" ca="1" si="98"/>
        <v>8</v>
      </c>
      <c r="BD101" s="9">
        <f t="shared" ca="1" si="99"/>
        <v>5</v>
      </c>
      <c r="BE101" s="4">
        <f t="shared" ca="1" si="119"/>
        <v>195</v>
      </c>
      <c r="BF101" s="9">
        <f t="shared" ca="1" si="100"/>
        <v>11</v>
      </c>
      <c r="BG101" s="9">
        <f t="shared" ca="1" si="101"/>
        <v>11</v>
      </c>
      <c r="BH101" s="24">
        <f t="shared" ca="1" si="120"/>
        <v>544.74438398884149</v>
      </c>
      <c r="BI101" s="24">
        <f t="shared" ca="1" si="121"/>
        <v>370.28789558220632</v>
      </c>
      <c r="BJ101" s="9">
        <f t="shared" ca="1" si="102"/>
        <v>8</v>
      </c>
      <c r="BK101" s="30">
        <f t="shared" ca="1" si="103"/>
        <v>30.680395410958859</v>
      </c>
      <c r="BL101" s="15">
        <f t="shared" ca="1" si="104"/>
        <v>4.5392879079452069</v>
      </c>
      <c r="BM101" s="15">
        <f t="shared" ca="1" si="122"/>
        <v>7455.1842765662004</v>
      </c>
      <c r="BN101" s="36">
        <f t="shared" ca="1" si="128"/>
        <v>125</v>
      </c>
      <c r="BO101" s="9">
        <f t="shared" ca="1" si="105"/>
        <v>0</v>
      </c>
      <c r="BP101" s="20">
        <f t="shared" ca="1" si="123"/>
        <v>2.229853763813809</v>
      </c>
      <c r="BQ101" s="20">
        <f t="shared" ca="1" si="124"/>
        <v>132.99176575221335</v>
      </c>
    </row>
    <row r="102" spans="1:69" x14ac:dyDescent="0.25">
      <c r="A102" s="3">
        <f t="shared" si="125"/>
        <v>41087</v>
      </c>
      <c r="B102" s="17">
        <f t="shared" si="106"/>
        <v>2012</v>
      </c>
      <c r="C102" s="4">
        <f t="shared" si="126"/>
        <v>6</v>
      </c>
      <c r="D102" s="4">
        <f t="shared" si="127"/>
        <v>4</v>
      </c>
      <c r="E102" s="5">
        <f t="shared" si="81"/>
        <v>0.72</v>
      </c>
      <c r="F102" s="5">
        <f t="shared" si="82"/>
        <v>0.79130434782608694</v>
      </c>
      <c r="G102" s="10">
        <f t="shared" si="74"/>
        <v>1.9068493150685226</v>
      </c>
      <c r="H102" s="13">
        <f t="shared" ca="1" si="83"/>
        <v>144</v>
      </c>
      <c r="I102" s="9">
        <f t="shared" ca="1" si="84"/>
        <v>255</v>
      </c>
      <c r="J102" s="14">
        <f t="shared" ca="1" si="107"/>
        <v>1.7708333333333333</v>
      </c>
      <c r="K102" s="5">
        <f t="shared" ca="1" si="108"/>
        <v>0.56666666666666665</v>
      </c>
      <c r="L102" s="21">
        <f t="shared" ca="1" si="85"/>
        <v>104.60487440619424</v>
      </c>
      <c r="M102" s="9">
        <f t="shared" ca="1" si="129"/>
        <v>44</v>
      </c>
      <c r="N102" s="9">
        <f t="shared" ca="1" si="129"/>
        <v>56</v>
      </c>
      <c r="O102" s="9">
        <f t="shared" ca="1" si="129"/>
        <v>23</v>
      </c>
      <c r="P102" s="9">
        <f t="shared" ca="1" si="129"/>
        <v>68</v>
      </c>
      <c r="Q102" s="20">
        <f t="shared" ca="1" si="86"/>
        <v>37.539252263013736</v>
      </c>
      <c r="R102" s="20">
        <f t="shared" ca="1" si="87"/>
        <v>48.561158761643867</v>
      </c>
      <c r="S102" s="20">
        <f t="shared" ca="1" si="88"/>
        <v>17.858452586301386</v>
      </c>
      <c r="T102" s="6">
        <f t="shared" ca="1" si="130"/>
        <v>15063.10191449197</v>
      </c>
      <c r="U102" s="6">
        <f t="shared" ca="1" si="130"/>
        <v>1543.0494306039325</v>
      </c>
      <c r="V102" s="6">
        <f t="shared" ca="1" si="130"/>
        <v>2462.6726109925617</v>
      </c>
      <c r="W102" s="6">
        <f t="shared" ca="1" si="89"/>
        <v>2938.5712306849318</v>
      </c>
      <c r="X102" s="6">
        <f t="shared" ca="1" si="90"/>
        <v>1228.8295022731052</v>
      </c>
      <c r="Y102" s="6">
        <f t="shared" ca="1" si="109"/>
        <v>9976.0780011453044</v>
      </c>
      <c r="Z102" s="6">
        <f t="shared" ca="1" si="131"/>
        <v>3753.9252263013736</v>
      </c>
      <c r="AA102" s="6">
        <f t="shared" ca="1" si="131"/>
        <v>1116.906651517809</v>
      </c>
      <c r="AB102" s="6">
        <f t="shared" ca="1" si="131"/>
        <v>1214.3747758684942</v>
      </c>
      <c r="AC102" s="6">
        <f t="shared" ca="1" si="91"/>
        <v>1571.9501648160376</v>
      </c>
      <c r="AD102" s="6">
        <f t="shared" ca="1" si="92"/>
        <v>1073.0799749661039</v>
      </c>
      <c r="AE102" s="6">
        <f t="shared" ca="1" si="93"/>
        <v>464.66380202980997</v>
      </c>
      <c r="AF102" s="6">
        <f t="shared" ca="1" si="110"/>
        <v>2975.512711875725</v>
      </c>
      <c r="AG102" s="6">
        <f t="shared" ca="1" si="132"/>
        <v>448.44657139726019</v>
      </c>
      <c r="AH102" s="6">
        <f t="shared" ca="1" si="132"/>
        <v>1704.6550303561658</v>
      </c>
      <c r="AI102" s="6">
        <f t="shared" ca="1" si="132"/>
        <v>2784.1664580821925</v>
      </c>
      <c r="AJ102" s="6">
        <f t="shared" ca="1" si="132"/>
        <v>1304.1857490410971</v>
      </c>
      <c r="AK102" s="6">
        <f t="shared" ca="1" si="94"/>
        <v>1672.0066103990557</v>
      </c>
      <c r="AL102" s="6">
        <f t="shared" ca="1" si="95"/>
        <v>1382.3875228900858</v>
      </c>
      <c r="AM102" s="6">
        <f t="shared" ca="1" si="96"/>
        <v>529.1722649714809</v>
      </c>
      <c r="AN102" s="6">
        <f t="shared" ca="1" si="111"/>
        <v>2657.887410616092</v>
      </c>
      <c r="AO102" s="6">
        <f t="shared" ca="1" si="112"/>
        <v>28932.811807660299</v>
      </c>
      <c r="AP102" s="6">
        <f t="shared" ca="1" si="113"/>
        <v>13323.333684023173</v>
      </c>
      <c r="AQ102" s="6">
        <f t="shared" ca="1" si="114"/>
        <v>15609.47812363712</v>
      </c>
      <c r="AR102" s="6">
        <f t="shared" ca="1" si="133"/>
        <v>2786.9938295927072</v>
      </c>
      <c r="AS102" s="6">
        <f t="shared" ca="1" si="133"/>
        <v>2008.6439209261607</v>
      </c>
      <c r="AT102" s="6">
        <f t="shared" ca="1" si="133"/>
        <v>1870.5836226894749</v>
      </c>
      <c r="AU102" s="6">
        <f t="shared" ca="1" si="133"/>
        <v>1978.280400089106</v>
      </c>
      <c r="AV102" s="6">
        <f t="shared" ca="1" si="115"/>
        <v>8644.5017732974502</v>
      </c>
      <c r="AW102" s="6">
        <f t="shared" ca="1" si="116"/>
        <v>6964.9763503396753</v>
      </c>
      <c r="AX102" s="27">
        <f t="shared" ca="1" si="134"/>
        <v>4.3108001424657578</v>
      </c>
      <c r="AY102" s="27">
        <f t="shared" ca="1" si="134"/>
        <v>4.3698367123287696</v>
      </c>
      <c r="AZ102">
        <f t="shared" ca="1" si="117"/>
        <v>335</v>
      </c>
      <c r="BA102" s="9">
        <f t="shared" ca="1" si="97"/>
        <v>11</v>
      </c>
      <c r="BB102" s="4">
        <f t="shared" ca="1" si="118"/>
        <v>144</v>
      </c>
      <c r="BC102" s="9">
        <f t="shared" ca="1" si="98"/>
        <v>8</v>
      </c>
      <c r="BD102" s="9">
        <f t="shared" ca="1" si="99"/>
        <v>5</v>
      </c>
      <c r="BE102" s="4">
        <f t="shared" ca="1" si="119"/>
        <v>191</v>
      </c>
      <c r="BF102" s="9">
        <f t="shared" ca="1" si="100"/>
        <v>11</v>
      </c>
      <c r="BG102" s="9">
        <f t="shared" ca="1" si="101"/>
        <v>11</v>
      </c>
      <c r="BH102" s="24">
        <f t="shared" ca="1" si="120"/>
        <v>598.54828799554014</v>
      </c>
      <c r="BI102" s="24">
        <f t="shared" ca="1" si="121"/>
        <v>358.1846425123714</v>
      </c>
      <c r="BJ102" s="9">
        <f t="shared" ca="1" si="102"/>
        <v>8</v>
      </c>
      <c r="BK102" s="30">
        <f t="shared" ca="1" si="103"/>
        <v>32.933446575342415</v>
      </c>
      <c r="BL102" s="15">
        <f t="shared" ca="1" si="104"/>
        <v>4.3676046706849325</v>
      </c>
      <c r="BM102" s="15">
        <f t="shared" ca="1" si="122"/>
        <v>7623.633792215287</v>
      </c>
      <c r="BN102" s="36">
        <f t="shared" ca="1" si="128"/>
        <v>125</v>
      </c>
      <c r="BO102" s="9">
        <f t="shared" ca="1" si="105"/>
        <v>0</v>
      </c>
      <c r="BP102" s="20">
        <f t="shared" ca="1" si="123"/>
        <v>2.0475115344045527</v>
      </c>
      <c r="BQ102" s="20">
        <f t="shared" ca="1" si="124"/>
        <v>124.87582498909696</v>
      </c>
    </row>
    <row r="103" spans="1:69" x14ac:dyDescent="0.25">
      <c r="A103" s="3">
        <f t="shared" si="125"/>
        <v>41086</v>
      </c>
      <c r="B103" s="17">
        <f t="shared" si="106"/>
        <v>2012</v>
      </c>
      <c r="C103" s="4">
        <f t="shared" si="126"/>
        <v>6</v>
      </c>
      <c r="D103" s="4">
        <f t="shared" si="127"/>
        <v>3</v>
      </c>
      <c r="E103" s="5">
        <f t="shared" si="81"/>
        <v>0.72</v>
      </c>
      <c r="F103" s="5">
        <f t="shared" si="82"/>
        <v>0.65217391304347827</v>
      </c>
      <c r="G103" s="10">
        <f t="shared" si="74"/>
        <v>1.9041095890411253</v>
      </c>
      <c r="H103" s="13">
        <f t="shared" ca="1" si="83"/>
        <v>117</v>
      </c>
      <c r="I103" s="9">
        <f t="shared" ca="1" si="84"/>
        <v>184</v>
      </c>
      <c r="J103" s="14">
        <f t="shared" ca="1" si="107"/>
        <v>1.5726495726495726</v>
      </c>
      <c r="K103" s="5">
        <f t="shared" ca="1" si="108"/>
        <v>0.40888888888888891</v>
      </c>
      <c r="L103" s="21">
        <f t="shared" ca="1" si="85"/>
        <v>98.972195537636935</v>
      </c>
      <c r="M103" s="9">
        <f t="shared" ca="1" si="129"/>
        <v>31</v>
      </c>
      <c r="N103" s="9">
        <f t="shared" ca="1" si="129"/>
        <v>42</v>
      </c>
      <c r="O103" s="9">
        <f t="shared" ca="1" si="129"/>
        <v>16</v>
      </c>
      <c r="P103" s="9">
        <f t="shared" ca="1" si="129"/>
        <v>48</v>
      </c>
      <c r="Q103" s="20">
        <f t="shared" ca="1" si="86"/>
        <v>38.848767663726818</v>
      </c>
      <c r="R103" s="20">
        <f t="shared" ca="1" si="87"/>
        <v>51.389894860274012</v>
      </c>
      <c r="S103" s="20">
        <f t="shared" ca="1" si="88"/>
        <v>18.177707835616456</v>
      </c>
      <c r="T103" s="6">
        <f t="shared" ca="1" si="130"/>
        <v>11579.746877903521</v>
      </c>
      <c r="U103" s="6">
        <f t="shared" ca="1" si="130"/>
        <v>1296.9899463966665</v>
      </c>
      <c r="V103" s="6">
        <f t="shared" ca="1" si="130"/>
        <v>1916.7597503656928</v>
      </c>
      <c r="W103" s="6">
        <f t="shared" ca="1" si="89"/>
        <v>2729.2070584109597</v>
      </c>
      <c r="X103" s="6">
        <f t="shared" ca="1" si="90"/>
        <v>1030.7727030661106</v>
      </c>
      <c r="Y103" s="6">
        <f t="shared" ca="1" si="109"/>
        <v>7199.9973124574253</v>
      </c>
      <c r="Z103" s="6">
        <f t="shared" ca="1" si="131"/>
        <v>2835.9600394520576</v>
      </c>
      <c r="AA103" s="6">
        <f t="shared" ca="1" si="131"/>
        <v>822.23831776438419</v>
      </c>
      <c r="AB103" s="6">
        <f t="shared" ca="1" si="131"/>
        <v>872.52997610958994</v>
      </c>
      <c r="AC103" s="6">
        <f t="shared" ca="1" si="91"/>
        <v>1211.4113143308869</v>
      </c>
      <c r="AD103" s="6">
        <f t="shared" ca="1" si="92"/>
        <v>1131.9350969128459</v>
      </c>
      <c r="AE103" s="6">
        <f t="shared" ca="1" si="93"/>
        <v>371.19525027220288</v>
      </c>
      <c r="AF103" s="6">
        <f t="shared" ca="1" si="110"/>
        <v>1816.1866718100964</v>
      </c>
      <c r="AG103" s="6">
        <f t="shared" ca="1" si="132"/>
        <v>308.64890958904101</v>
      </c>
      <c r="AH103" s="6">
        <f t="shared" ca="1" si="132"/>
        <v>1205.0325952876724</v>
      </c>
      <c r="AI103" s="6">
        <f t="shared" ca="1" si="132"/>
        <v>2021.2883945205485</v>
      </c>
      <c r="AJ103" s="6">
        <f t="shared" ca="1" si="132"/>
        <v>912.44964821917904</v>
      </c>
      <c r="AK103" s="6">
        <f t="shared" ca="1" si="94"/>
        <v>1479.0265985394637</v>
      </c>
      <c r="AL103" s="6">
        <f t="shared" ca="1" si="95"/>
        <v>1440.249689542896</v>
      </c>
      <c r="AM103" s="6">
        <f t="shared" ca="1" si="96"/>
        <v>441.66146301696574</v>
      </c>
      <c r="AN103" s="6">
        <f t="shared" ca="1" si="111"/>
        <v>1086.481796517116</v>
      </c>
      <c r="AO103" s="6">
        <f t="shared" ca="1" si="112"/>
        <v>21854.884705242661</v>
      </c>
      <c r="AP103" s="6">
        <f t="shared" ca="1" si="113"/>
        <v>11752.218924458024</v>
      </c>
      <c r="AQ103" s="6">
        <f t="shared" ca="1" si="114"/>
        <v>10102.665780784639</v>
      </c>
      <c r="AR103" s="6">
        <f t="shared" ca="1" si="133"/>
        <v>2722.6107177165309</v>
      </c>
      <c r="AS103" s="6">
        <f t="shared" ca="1" si="133"/>
        <v>1741.2593405811763</v>
      </c>
      <c r="AT103" s="6">
        <f t="shared" ca="1" si="133"/>
        <v>1795.3346463087037</v>
      </c>
      <c r="AU103" s="6">
        <f t="shared" ca="1" si="133"/>
        <v>1899.5811684088492</v>
      </c>
      <c r="AV103" s="6">
        <f t="shared" ca="1" si="115"/>
        <v>8158.7858730152602</v>
      </c>
      <c r="AW103" s="6">
        <f t="shared" ca="1" si="116"/>
        <v>1943.8799077693766</v>
      </c>
      <c r="AX103" s="27">
        <f t="shared" ca="1" si="134"/>
        <v>4.1466766027397304</v>
      </c>
      <c r="AY103" s="27">
        <f t="shared" ca="1" si="134"/>
        <v>4.5812715410958926</v>
      </c>
      <c r="AZ103">
        <f t="shared" ca="1" si="117"/>
        <v>254</v>
      </c>
      <c r="BA103" s="9">
        <f t="shared" ca="1" si="97"/>
        <v>8</v>
      </c>
      <c r="BB103" s="4">
        <f t="shared" ca="1" si="118"/>
        <v>117</v>
      </c>
      <c r="BC103" s="9">
        <f t="shared" ca="1" si="98"/>
        <v>6</v>
      </c>
      <c r="BD103" s="9">
        <f t="shared" ca="1" si="99"/>
        <v>4</v>
      </c>
      <c r="BE103" s="4">
        <f t="shared" ca="1" si="119"/>
        <v>137</v>
      </c>
      <c r="BF103" s="9">
        <f t="shared" ca="1" si="100"/>
        <v>7</v>
      </c>
      <c r="BG103" s="9">
        <f t="shared" ca="1" si="101"/>
        <v>7</v>
      </c>
      <c r="BH103" s="24">
        <f t="shared" ca="1" si="120"/>
        <v>485.19141126861223</v>
      </c>
      <c r="BI103" s="24">
        <f t="shared" ca="1" si="121"/>
        <v>277.39841796513213</v>
      </c>
      <c r="BJ103" s="9">
        <f t="shared" ca="1" si="102"/>
        <v>7</v>
      </c>
      <c r="BK103" s="30">
        <f t="shared" ca="1" si="103"/>
        <v>30.913211095890368</v>
      </c>
      <c r="BL103" s="15">
        <f t="shared" ca="1" si="104"/>
        <v>4.5565891287671247</v>
      </c>
      <c r="BM103" s="15">
        <f t="shared" ca="1" si="122"/>
        <v>7479.4804190399263</v>
      </c>
      <c r="BN103" s="36">
        <f t="shared" ca="1" si="128"/>
        <v>125</v>
      </c>
      <c r="BO103" s="9">
        <f t="shared" ca="1" si="105"/>
        <v>0</v>
      </c>
      <c r="BP103" s="20">
        <f t="shared" ca="1" si="123"/>
        <v>1.3507175919689656</v>
      </c>
      <c r="BQ103" s="20">
        <f t="shared" ca="1" si="124"/>
        <v>80.82132624627711</v>
      </c>
    </row>
    <row r="104" spans="1:69" x14ac:dyDescent="0.25">
      <c r="A104" s="3">
        <f t="shared" si="125"/>
        <v>41085</v>
      </c>
      <c r="B104" s="17">
        <f t="shared" si="106"/>
        <v>2012</v>
      </c>
      <c r="C104" s="4">
        <f t="shared" si="126"/>
        <v>6</v>
      </c>
      <c r="D104" s="4">
        <f t="shared" si="127"/>
        <v>2</v>
      </c>
      <c r="E104" s="5">
        <f t="shared" si="81"/>
        <v>0.72</v>
      </c>
      <c r="F104" s="5">
        <f t="shared" si="82"/>
        <v>0.65217391304347827</v>
      </c>
      <c r="G104" s="10">
        <f t="shared" si="74"/>
        <v>1.9013698630137279</v>
      </c>
      <c r="H104" s="13">
        <f t="shared" ca="1" si="83"/>
        <v>117</v>
      </c>
      <c r="I104" s="9">
        <f t="shared" ca="1" si="84"/>
        <v>197</v>
      </c>
      <c r="J104" s="14">
        <f t="shared" ca="1" si="107"/>
        <v>1.6837606837606838</v>
      </c>
      <c r="K104" s="5">
        <f t="shared" ca="1" si="108"/>
        <v>0.43777777777777777</v>
      </c>
      <c r="L104" s="21">
        <f t="shared" ca="1" si="85"/>
        <v>101.30625298941683</v>
      </c>
      <c r="M104" s="9">
        <f t="shared" ca="1" si="129"/>
        <v>34</v>
      </c>
      <c r="N104" s="9">
        <f t="shared" ca="1" si="129"/>
        <v>41</v>
      </c>
      <c r="O104" s="9">
        <f t="shared" ca="1" si="129"/>
        <v>18</v>
      </c>
      <c r="P104" s="9">
        <f t="shared" ca="1" si="129"/>
        <v>52</v>
      </c>
      <c r="Q104" s="20">
        <f t="shared" ca="1" si="86"/>
        <v>40.638514928219216</v>
      </c>
      <c r="R104" s="20">
        <f t="shared" ca="1" si="87"/>
        <v>50.657528406575388</v>
      </c>
      <c r="S104" s="20">
        <f t="shared" ca="1" si="88"/>
        <v>18.150211462381471</v>
      </c>
      <c r="T104" s="6">
        <f t="shared" ca="1" si="130"/>
        <v>11852.83159976177</v>
      </c>
      <c r="U104" s="6">
        <f t="shared" ca="1" si="130"/>
        <v>1318.2186939845164</v>
      </c>
      <c r="V104" s="6">
        <f t="shared" ca="1" si="130"/>
        <v>1958.45124074044</v>
      </c>
      <c r="W104" s="6">
        <f t="shared" ca="1" si="89"/>
        <v>2969.9317747726041</v>
      </c>
      <c r="X104" s="6">
        <f t="shared" ca="1" si="90"/>
        <v>979.85516236616991</v>
      </c>
      <c r="Y104" s="6">
        <f t="shared" ca="1" si="109"/>
        <v>7262.8121158670729</v>
      </c>
      <c r="Z104" s="6">
        <f t="shared" ca="1" si="131"/>
        <v>3047.8886196164412</v>
      </c>
      <c r="AA104" s="6">
        <f t="shared" ca="1" si="131"/>
        <v>911.83551131835702</v>
      </c>
      <c r="AB104" s="6">
        <f t="shared" ca="1" si="131"/>
        <v>943.81099604383655</v>
      </c>
      <c r="AC104" s="6">
        <f t="shared" ca="1" si="91"/>
        <v>1296.9071983277861</v>
      </c>
      <c r="AD104" s="6">
        <f t="shared" ca="1" si="92"/>
        <v>1140.6253960460915</v>
      </c>
      <c r="AE104" s="6">
        <f t="shared" ca="1" si="93"/>
        <v>379.94218209516288</v>
      </c>
      <c r="AF104" s="6">
        <f t="shared" ca="1" si="110"/>
        <v>2086.0603505095942</v>
      </c>
      <c r="AG104" s="6">
        <f t="shared" ca="1" si="132"/>
        <v>353.42346634520538</v>
      </c>
      <c r="AH104" s="6">
        <f t="shared" ca="1" si="132"/>
        <v>1375.3643709369876</v>
      </c>
      <c r="AI104" s="6">
        <f t="shared" ca="1" si="132"/>
        <v>2318.6128191780831</v>
      </c>
      <c r="AJ104" s="6">
        <f t="shared" ca="1" si="132"/>
        <v>1068.3932843835628</v>
      </c>
      <c r="AK104" s="6">
        <f t="shared" ca="1" si="94"/>
        <v>1441.5019575656527</v>
      </c>
      <c r="AL104" s="6">
        <f t="shared" ca="1" si="95"/>
        <v>1398.780405481614</v>
      </c>
      <c r="AM104" s="6">
        <f t="shared" ca="1" si="96"/>
        <v>425.95798739063611</v>
      </c>
      <c r="AN104" s="6">
        <f t="shared" ca="1" si="111"/>
        <v>1849.5535904059359</v>
      </c>
      <c r="AO104" s="6">
        <f t="shared" ca="1" si="112"/>
        <v>23190.379361568761</v>
      </c>
      <c r="AP104" s="6">
        <f t="shared" ca="1" si="113"/>
        <v>11991.953304786157</v>
      </c>
      <c r="AQ104" s="6">
        <f t="shared" ca="1" si="114"/>
        <v>11198.426056782602</v>
      </c>
      <c r="AR104" s="6">
        <f t="shared" ca="1" si="133"/>
        <v>2711.7518104621558</v>
      </c>
      <c r="AS104" s="6">
        <f t="shared" ca="1" si="133"/>
        <v>1743.3438482513818</v>
      </c>
      <c r="AT104" s="6">
        <f t="shared" ca="1" si="133"/>
        <v>1781.8287962861102</v>
      </c>
      <c r="AU104" s="6">
        <f t="shared" ca="1" si="133"/>
        <v>1868.4804804413134</v>
      </c>
      <c r="AV104" s="6">
        <f t="shared" ca="1" si="115"/>
        <v>8105.4049354409617</v>
      </c>
      <c r="AW104" s="6">
        <f t="shared" ca="1" si="116"/>
        <v>3093.0211213416424</v>
      </c>
      <c r="AX104" s="27">
        <f t="shared" ca="1" si="134"/>
        <v>4.011962695890416</v>
      </c>
      <c r="AY104" s="27">
        <f t="shared" ca="1" si="134"/>
        <v>4.3062037808219209</v>
      </c>
      <c r="AZ104">
        <f t="shared" ca="1" si="117"/>
        <v>262</v>
      </c>
      <c r="BA104" s="9">
        <f t="shared" ca="1" si="97"/>
        <v>8</v>
      </c>
      <c r="BB104" s="4">
        <f t="shared" ca="1" si="118"/>
        <v>117</v>
      </c>
      <c r="BC104" s="9">
        <f t="shared" ca="1" si="98"/>
        <v>6</v>
      </c>
      <c r="BD104" s="9">
        <f t="shared" ca="1" si="99"/>
        <v>4</v>
      </c>
      <c r="BE104" s="4">
        <f t="shared" ca="1" si="119"/>
        <v>145</v>
      </c>
      <c r="BF104" s="9">
        <f t="shared" ca="1" si="100"/>
        <v>8</v>
      </c>
      <c r="BG104" s="9">
        <f t="shared" ca="1" si="101"/>
        <v>9</v>
      </c>
      <c r="BH104" s="24">
        <f t="shared" ca="1" si="120"/>
        <v>504.97762204095835</v>
      </c>
      <c r="BI104" s="24">
        <f t="shared" ca="1" si="121"/>
        <v>330.32462896533576</v>
      </c>
      <c r="BJ104" s="9">
        <f t="shared" ca="1" si="102"/>
        <v>7</v>
      </c>
      <c r="BK104" s="30">
        <f t="shared" ca="1" si="103"/>
        <v>32.042023041095845</v>
      </c>
      <c r="BL104" s="15">
        <f t="shared" ca="1" si="104"/>
        <v>4.34533335671233</v>
      </c>
      <c r="BM104" s="15">
        <f t="shared" ca="1" si="122"/>
        <v>7678.7390246700343</v>
      </c>
      <c r="BN104" s="36">
        <f t="shared" ca="1" si="128"/>
        <v>125</v>
      </c>
      <c r="BO104" s="9">
        <f t="shared" ca="1" si="105"/>
        <v>0</v>
      </c>
      <c r="BP104" s="20">
        <f t="shared" ca="1" si="123"/>
        <v>1.458367841491242</v>
      </c>
      <c r="BQ104" s="20">
        <f t="shared" ca="1" si="124"/>
        <v>89.587408454260824</v>
      </c>
    </row>
    <row r="105" spans="1:69" x14ac:dyDescent="0.25">
      <c r="A105" s="3">
        <f t="shared" si="125"/>
        <v>41084</v>
      </c>
      <c r="B105" s="17">
        <f t="shared" si="106"/>
        <v>2012</v>
      </c>
      <c r="C105" s="4">
        <f t="shared" si="126"/>
        <v>6</v>
      </c>
      <c r="D105" s="4">
        <f t="shared" si="127"/>
        <v>1</v>
      </c>
      <c r="E105" s="5">
        <f t="shared" si="81"/>
        <v>0.72</v>
      </c>
      <c r="F105" s="5">
        <f t="shared" si="82"/>
        <v>0.68695652173913047</v>
      </c>
      <c r="G105" s="10">
        <f t="shared" si="74"/>
        <v>1.8986301369863305</v>
      </c>
      <c r="H105" s="13">
        <f t="shared" ca="1" si="83"/>
        <v>118</v>
      </c>
      <c r="I105" s="9">
        <f t="shared" ca="1" si="84"/>
        <v>206</v>
      </c>
      <c r="J105" s="14">
        <f t="shared" ca="1" si="107"/>
        <v>1.7457627118644068</v>
      </c>
      <c r="K105" s="5">
        <f t="shared" ca="1" si="108"/>
        <v>0.45777777777777778</v>
      </c>
      <c r="L105" s="21">
        <f t="shared" ca="1" si="85"/>
        <v>104.62709855204378</v>
      </c>
      <c r="M105" s="9">
        <f t="shared" ca="1" si="129"/>
        <v>37</v>
      </c>
      <c r="N105" s="9">
        <f t="shared" ca="1" si="129"/>
        <v>44</v>
      </c>
      <c r="O105" s="9">
        <f t="shared" ca="1" si="129"/>
        <v>18</v>
      </c>
      <c r="P105" s="9">
        <f t="shared" ca="1" si="129"/>
        <v>53</v>
      </c>
      <c r="Q105" s="20">
        <f t="shared" ca="1" si="86"/>
        <v>39.956248017588401</v>
      </c>
      <c r="R105" s="20">
        <f t="shared" ca="1" si="87"/>
        <v>48.531326211506894</v>
      </c>
      <c r="S105" s="20">
        <f t="shared" ca="1" si="88"/>
        <v>18.581019891362125</v>
      </c>
      <c r="T105" s="6">
        <f t="shared" ca="1" si="130"/>
        <v>12345.997629141166</v>
      </c>
      <c r="U105" s="6">
        <f t="shared" ca="1" si="130"/>
        <v>1457.3450761643855</v>
      </c>
      <c r="V105" s="6">
        <f t="shared" ca="1" si="130"/>
        <v>2140.2284039013689</v>
      </c>
      <c r="W105" s="6">
        <f t="shared" ca="1" si="89"/>
        <v>2843.7117285698641</v>
      </c>
      <c r="X105" s="6">
        <f t="shared" ca="1" si="90"/>
        <v>1053.1796254085714</v>
      </c>
      <c r="Y105" s="6">
        <f t="shared" ca="1" si="109"/>
        <v>7766.2229474257474</v>
      </c>
      <c r="Z105" s="6">
        <f t="shared" ca="1" si="131"/>
        <v>3236.4560894246606</v>
      </c>
      <c r="AA105" s="6">
        <f t="shared" ca="1" si="131"/>
        <v>873.56387180712409</v>
      </c>
      <c r="AB105" s="6">
        <f t="shared" ca="1" si="131"/>
        <v>984.79405424219271</v>
      </c>
      <c r="AC105" s="6">
        <f t="shared" ca="1" si="91"/>
        <v>1375.3878712681544</v>
      </c>
      <c r="AD105" s="6">
        <f t="shared" ca="1" si="92"/>
        <v>1113.3309287680815</v>
      </c>
      <c r="AE105" s="6">
        <f t="shared" ca="1" si="93"/>
        <v>390.60952012504583</v>
      </c>
      <c r="AF105" s="6">
        <f t="shared" ca="1" si="110"/>
        <v>2215.485695312696</v>
      </c>
      <c r="AG105" s="6">
        <f t="shared" ca="1" si="132"/>
        <v>380.49283390684917</v>
      </c>
      <c r="AH105" s="6">
        <f t="shared" ca="1" si="132"/>
        <v>1378.1661783671243</v>
      </c>
      <c r="AI105" s="6">
        <f t="shared" ca="1" si="132"/>
        <v>2288.2417522739729</v>
      </c>
      <c r="AJ105" s="6">
        <f t="shared" ca="1" si="132"/>
        <v>1107.5142985643845</v>
      </c>
      <c r="AK105" s="6">
        <f t="shared" ca="1" si="94"/>
        <v>1486.4560065736903</v>
      </c>
      <c r="AL105" s="6">
        <f t="shared" ca="1" si="95"/>
        <v>1422.5725110423721</v>
      </c>
      <c r="AM105" s="6">
        <f t="shared" ca="1" si="96"/>
        <v>460.31666884090902</v>
      </c>
      <c r="AN105" s="6">
        <f t="shared" ca="1" si="111"/>
        <v>1785.0698766553598</v>
      </c>
      <c r="AO105" s="6">
        <f t="shared" ca="1" si="112"/>
        <v>24052.571783891861</v>
      </c>
      <c r="AP105" s="6">
        <f t="shared" ca="1" si="113"/>
        <v>12285.793264498057</v>
      </c>
      <c r="AQ105" s="6">
        <f t="shared" ca="1" si="114"/>
        <v>11766.778519393803</v>
      </c>
      <c r="AR105" s="6">
        <f t="shared" ca="1" si="133"/>
        <v>2738.1059731497899</v>
      </c>
      <c r="AS105" s="6">
        <f t="shared" ca="1" si="133"/>
        <v>1876.1913967774233</v>
      </c>
      <c r="AT105" s="6">
        <f t="shared" ca="1" si="133"/>
        <v>1797.8638114206501</v>
      </c>
      <c r="AU105" s="6">
        <f t="shared" ca="1" si="133"/>
        <v>1905.098281828672</v>
      </c>
      <c r="AV105" s="6">
        <f t="shared" ca="1" si="115"/>
        <v>8317.2594631765351</v>
      </c>
      <c r="AW105" s="6">
        <f t="shared" ca="1" si="116"/>
        <v>3449.5190562172684</v>
      </c>
      <c r="AX105" s="27">
        <f t="shared" ca="1" si="134"/>
        <v>4.393407057534251</v>
      </c>
      <c r="AY105" s="27">
        <f t="shared" ca="1" si="134"/>
        <v>4.5311273561643866</v>
      </c>
      <c r="AZ105">
        <f t="shared" ca="1" si="117"/>
        <v>270</v>
      </c>
      <c r="BA105" s="9">
        <f t="shared" ca="1" si="97"/>
        <v>9</v>
      </c>
      <c r="BB105" s="4">
        <f t="shared" ca="1" si="118"/>
        <v>118</v>
      </c>
      <c r="BC105" s="9">
        <f t="shared" ca="1" si="98"/>
        <v>6</v>
      </c>
      <c r="BD105" s="9">
        <f t="shared" ca="1" si="99"/>
        <v>4</v>
      </c>
      <c r="BE105" s="4">
        <f t="shared" ca="1" si="119"/>
        <v>152</v>
      </c>
      <c r="BF105" s="9">
        <f t="shared" ca="1" si="100"/>
        <v>9</v>
      </c>
      <c r="BG105" s="9">
        <f t="shared" ca="1" si="101"/>
        <v>9</v>
      </c>
      <c r="BH105" s="24">
        <f t="shared" ca="1" si="120"/>
        <v>511.6203184643901</v>
      </c>
      <c r="BI105" s="24">
        <f t="shared" ca="1" si="121"/>
        <v>340.97309054541495</v>
      </c>
      <c r="BJ105" s="9">
        <f t="shared" ca="1" si="102"/>
        <v>6</v>
      </c>
      <c r="BK105" s="30">
        <f t="shared" ca="1" si="103"/>
        <v>31.660423219178035</v>
      </c>
      <c r="BL105" s="15">
        <f t="shared" ca="1" si="104"/>
        <v>4.5870819956164386</v>
      </c>
      <c r="BM105" s="15">
        <f t="shared" ca="1" si="122"/>
        <v>7570.099946900149</v>
      </c>
      <c r="BN105" s="36">
        <f t="shared" ca="1" si="128"/>
        <v>125</v>
      </c>
      <c r="BO105" s="9">
        <f t="shared" ca="1" si="105"/>
        <v>0</v>
      </c>
      <c r="BP105" s="20">
        <f t="shared" ca="1" si="123"/>
        <v>1.5543755831403701</v>
      </c>
      <c r="BQ105" s="20">
        <f t="shared" ca="1" si="124"/>
        <v>94.134228155150424</v>
      </c>
    </row>
    <row r="106" spans="1:69" x14ac:dyDescent="0.25">
      <c r="A106" s="3">
        <f t="shared" si="125"/>
        <v>41083</v>
      </c>
      <c r="B106" s="17">
        <f t="shared" si="106"/>
        <v>2012</v>
      </c>
      <c r="C106" s="4">
        <f t="shared" si="126"/>
        <v>6</v>
      </c>
      <c r="D106" s="4">
        <f t="shared" si="127"/>
        <v>7</v>
      </c>
      <c r="E106" s="5">
        <f t="shared" si="81"/>
        <v>0.72</v>
      </c>
      <c r="F106" s="5">
        <f t="shared" si="82"/>
        <v>0.9565217391304347</v>
      </c>
      <c r="G106" s="10">
        <f t="shared" si="74"/>
        <v>1.8958904109589332</v>
      </c>
      <c r="H106" s="13">
        <f t="shared" ca="1" si="83"/>
        <v>181</v>
      </c>
      <c r="I106" s="9">
        <f t="shared" ca="1" si="84"/>
        <v>285</v>
      </c>
      <c r="J106" s="14">
        <f t="shared" ca="1" si="107"/>
        <v>1.5745856353591161</v>
      </c>
      <c r="K106" s="5">
        <f t="shared" ca="1" si="108"/>
        <v>0.6333333333333333</v>
      </c>
      <c r="L106" s="21">
        <f t="shared" ca="1" si="85"/>
        <v>96.898722066476125</v>
      </c>
      <c r="M106" s="9">
        <f t="shared" ca="1" si="129"/>
        <v>52</v>
      </c>
      <c r="N106" s="9">
        <f t="shared" ca="1" si="129"/>
        <v>65</v>
      </c>
      <c r="O106" s="9">
        <f t="shared" ca="1" si="129"/>
        <v>24</v>
      </c>
      <c r="P106" s="9">
        <f t="shared" ca="1" si="129"/>
        <v>79</v>
      </c>
      <c r="Q106" s="20">
        <f t="shared" ca="1" si="86"/>
        <v>35.367957962767861</v>
      </c>
      <c r="R106" s="20">
        <f t="shared" ca="1" si="87"/>
        <v>52.467642345205526</v>
      </c>
      <c r="S106" s="20">
        <f t="shared" ca="1" si="88"/>
        <v>18.259977477024471</v>
      </c>
      <c r="T106" s="6">
        <f t="shared" ca="1" si="130"/>
        <v>17538.668694032178</v>
      </c>
      <c r="U106" s="6">
        <f t="shared" ca="1" si="130"/>
        <v>1899.5777822036948</v>
      </c>
      <c r="V106" s="6">
        <f t="shared" ca="1" si="130"/>
        <v>2788.2715659038936</v>
      </c>
      <c r="W106" s="6">
        <f t="shared" ca="1" si="89"/>
        <v>2766.2306538082198</v>
      </c>
      <c r="X106" s="6">
        <f t="shared" ca="1" si="90"/>
        <v>1495.7856853262172</v>
      </c>
      <c r="Y106" s="6">
        <f t="shared" ca="1" si="109"/>
        <v>12387.958571197541</v>
      </c>
      <c r="Z106" s="6">
        <f t="shared" ca="1" si="131"/>
        <v>4138.05108164384</v>
      </c>
      <c r="AA106" s="6">
        <f t="shared" ca="1" si="131"/>
        <v>1259.2234162849327</v>
      </c>
      <c r="AB106" s="6">
        <f t="shared" ca="1" si="131"/>
        <v>1442.5382206849331</v>
      </c>
      <c r="AC106" s="6">
        <f t="shared" ca="1" si="91"/>
        <v>1767.6995629237872</v>
      </c>
      <c r="AD106" s="6">
        <f t="shared" ca="1" si="92"/>
        <v>1141.648454145447</v>
      </c>
      <c r="AE106" s="6">
        <f t="shared" ca="1" si="93"/>
        <v>561.73152508184455</v>
      </c>
      <c r="AF106" s="6">
        <f t="shared" ca="1" si="110"/>
        <v>3368.7331764626274</v>
      </c>
      <c r="AG106" s="6">
        <f t="shared" ca="1" si="132"/>
        <v>481.63329665753412</v>
      </c>
      <c r="AH106" s="6">
        <f t="shared" ca="1" si="132"/>
        <v>1921.9598939178097</v>
      </c>
      <c r="AI106" s="6">
        <f t="shared" ca="1" si="132"/>
        <v>3156.1029304109593</v>
      </c>
      <c r="AJ106" s="6">
        <f t="shared" ca="1" si="132"/>
        <v>1495.2910132602756</v>
      </c>
      <c r="AK106" s="6">
        <f t="shared" ca="1" si="94"/>
        <v>2186.1338564336656</v>
      </c>
      <c r="AL106" s="6">
        <f t="shared" ca="1" si="95"/>
        <v>1450.6075876976392</v>
      </c>
      <c r="AM106" s="6">
        <f t="shared" ca="1" si="96"/>
        <v>633.48675526594673</v>
      </c>
      <c r="AN106" s="6">
        <f t="shared" ca="1" si="111"/>
        <v>2784.758934849327</v>
      </c>
      <c r="AO106" s="6">
        <f t="shared" ca="1" si="112"/>
        <v>33333.046329096156</v>
      </c>
      <c r="AP106" s="6">
        <f t="shared" ca="1" si="113"/>
        <v>14791.59564658666</v>
      </c>
      <c r="AQ106" s="6">
        <f t="shared" ca="1" si="114"/>
        <v>18541.450682509494</v>
      </c>
      <c r="AR106" s="6">
        <f t="shared" ca="1" si="133"/>
        <v>2849.0010891532011</v>
      </c>
      <c r="AS106" s="6">
        <f t="shared" ca="1" si="133"/>
        <v>2348.0241751610611</v>
      </c>
      <c r="AT106" s="6">
        <f t="shared" ca="1" si="133"/>
        <v>2029.4950309510421</v>
      </c>
      <c r="AU106" s="6">
        <f t="shared" ca="1" si="133"/>
        <v>2191.7259478848164</v>
      </c>
      <c r="AV106" s="6">
        <f t="shared" ca="1" si="115"/>
        <v>9418.2462431501208</v>
      </c>
      <c r="AW106" s="6">
        <f t="shared" ca="1" si="116"/>
        <v>9123.2044393593733</v>
      </c>
      <c r="AX106" s="27">
        <f t="shared" ca="1" si="134"/>
        <v>4.0363200657534284</v>
      </c>
      <c r="AY106" s="27">
        <f t="shared" ca="1" si="134"/>
        <v>4.2921292328767153</v>
      </c>
      <c r="AZ106">
        <f t="shared" ca="1" si="117"/>
        <v>401</v>
      </c>
      <c r="BA106" s="9">
        <f t="shared" ca="1" si="97"/>
        <v>13</v>
      </c>
      <c r="BB106" s="4">
        <f t="shared" ca="1" si="118"/>
        <v>181</v>
      </c>
      <c r="BC106" s="9">
        <f t="shared" ca="1" si="98"/>
        <v>10</v>
      </c>
      <c r="BD106" s="9">
        <f t="shared" ca="1" si="99"/>
        <v>6</v>
      </c>
      <c r="BE106" s="4">
        <f t="shared" ca="1" si="119"/>
        <v>220</v>
      </c>
      <c r="BF106" s="9">
        <f t="shared" ca="1" si="100"/>
        <v>11</v>
      </c>
      <c r="BG106" s="9">
        <f t="shared" ca="1" si="101"/>
        <v>14</v>
      </c>
      <c r="BH106" s="24">
        <f t="shared" ca="1" si="120"/>
        <v>623.22987005863695</v>
      </c>
      <c r="BI106" s="24">
        <f t="shared" ca="1" si="121"/>
        <v>394.44085706262263</v>
      </c>
      <c r="BJ106" s="9">
        <f t="shared" ca="1" si="102"/>
        <v>9</v>
      </c>
      <c r="BK106" s="30">
        <f t="shared" ca="1" si="103"/>
        <v>32.82176531506844</v>
      </c>
      <c r="BL106" s="15">
        <f t="shared" ca="1" si="104"/>
        <v>4.4154192569863024</v>
      </c>
      <c r="BM106" s="15">
        <f t="shared" ca="1" si="122"/>
        <v>7637.6875669738674</v>
      </c>
      <c r="BN106" s="36">
        <f t="shared" ca="1" si="128"/>
        <v>125</v>
      </c>
      <c r="BO106" s="9">
        <f t="shared" ca="1" si="105"/>
        <v>0</v>
      </c>
      <c r="BP106" s="20">
        <f t="shared" ca="1" si="123"/>
        <v>2.4276262310970402</v>
      </c>
      <c r="BQ106" s="20">
        <f t="shared" ca="1" si="124"/>
        <v>148.33160546007596</v>
      </c>
    </row>
    <row r="107" spans="1:69" x14ac:dyDescent="0.25">
      <c r="A107" s="3">
        <f t="shared" si="125"/>
        <v>41082</v>
      </c>
      <c r="B107" s="17">
        <f t="shared" si="106"/>
        <v>2012</v>
      </c>
      <c r="C107" s="4">
        <f t="shared" si="126"/>
        <v>6</v>
      </c>
      <c r="D107" s="4">
        <f t="shared" si="127"/>
        <v>6</v>
      </c>
      <c r="E107" s="5">
        <f t="shared" si="81"/>
        <v>0.72</v>
      </c>
      <c r="F107" s="5">
        <f t="shared" si="82"/>
        <v>1</v>
      </c>
      <c r="G107" s="10">
        <f t="shared" si="74"/>
        <v>1.8931506849315358</v>
      </c>
      <c r="H107" s="13">
        <f t="shared" ca="1" si="83"/>
        <v>180</v>
      </c>
      <c r="I107" s="9">
        <f t="shared" ca="1" si="84"/>
        <v>325</v>
      </c>
      <c r="J107" s="14">
        <f t="shared" ca="1" si="107"/>
        <v>1.8055555555555556</v>
      </c>
      <c r="K107" s="5">
        <f t="shared" ca="1" si="108"/>
        <v>0.72222222222222221</v>
      </c>
      <c r="L107" s="21">
        <f t="shared" ca="1" si="85"/>
        <v>103.37986717808226</v>
      </c>
      <c r="M107" s="9">
        <f t="shared" ref="M107:P126" ca="1" si="135">INT($I107*M$1*(1+RANDBETWEEN(-limite,limite)/1000))</f>
        <v>56</v>
      </c>
      <c r="N107" s="9">
        <f t="shared" ca="1" si="135"/>
        <v>70</v>
      </c>
      <c r="O107" s="9">
        <f t="shared" ca="1" si="135"/>
        <v>29</v>
      </c>
      <c r="P107" s="9">
        <f t="shared" ca="1" si="135"/>
        <v>88</v>
      </c>
      <c r="Q107" s="20">
        <f t="shared" ca="1" si="86"/>
        <v>39.311810045662149</v>
      </c>
      <c r="R107" s="20">
        <f t="shared" ca="1" si="87"/>
        <v>47.963489118564056</v>
      </c>
      <c r="S107" s="20">
        <f t="shared" ca="1" si="88"/>
        <v>18.56362680448321</v>
      </c>
      <c r="T107" s="6">
        <f t="shared" ref="T107:V126" ca="1" si="136">(1+T$2*$G107)*(1+RANDBETWEEN(-limite,limite)/1000)*T$1*$E107*$F107</f>
        <v>18608.376092054808</v>
      </c>
      <c r="U107" s="6">
        <f t="shared" ca="1" si="136"/>
        <v>2030.7561139726051</v>
      </c>
      <c r="V107" s="6">
        <f t="shared" ca="1" si="136"/>
        <v>2909.0297725545192</v>
      </c>
      <c r="W107" s="6">
        <f t="shared" ca="1" si="89"/>
        <v>2963.9358100602744</v>
      </c>
      <c r="X107" s="6">
        <f t="shared" ca="1" si="90"/>
        <v>1468.848683204383</v>
      </c>
      <c r="Y107" s="6">
        <f t="shared" ca="1" si="109"/>
        <v>13297.317940208235</v>
      </c>
      <c r="Z107" s="6">
        <f t="shared" ref="Z107:AB126" ca="1" si="137">(1+Z$2*$G107)*(1+RANDBETWEEN(-limite,limite)/1000)*$I107*Z$1</f>
        <v>4953.2880657534306</v>
      </c>
      <c r="AA107" s="6">
        <f t="shared" ca="1" si="137"/>
        <v>1390.9411844383576</v>
      </c>
      <c r="AB107" s="6">
        <f t="shared" ca="1" si="137"/>
        <v>1633.5991587945225</v>
      </c>
      <c r="AC107" s="6">
        <f t="shared" ca="1" si="91"/>
        <v>1878.9456959629581</v>
      </c>
      <c r="AD107" s="6">
        <f t="shared" ca="1" si="92"/>
        <v>1059.8371901981652</v>
      </c>
      <c r="AE107" s="6">
        <f t="shared" ca="1" si="93"/>
        <v>586.11261218830282</v>
      </c>
      <c r="AF107" s="6">
        <f t="shared" ca="1" si="110"/>
        <v>4452.932910636885</v>
      </c>
      <c r="AG107" s="6">
        <f t="shared" ref="AG107:AJ126" ca="1" si="138">(1+AG$2*$G107)*(1+RANDBETWEEN(-limite,limite)/1000)*$I107*AG$1</f>
        <v>556.70731643835597</v>
      </c>
      <c r="AH107" s="6">
        <f t="shared" ca="1" si="138"/>
        <v>2235.5008569863035</v>
      </c>
      <c r="AI107" s="6">
        <f t="shared" ca="1" si="138"/>
        <v>3711.8910595890425</v>
      </c>
      <c r="AJ107" s="6">
        <f t="shared" ca="1" si="138"/>
        <v>1708.3389895890432</v>
      </c>
      <c r="AK107" s="6">
        <f t="shared" ca="1" si="94"/>
        <v>2121.7676341057836</v>
      </c>
      <c r="AL107" s="6">
        <f t="shared" ca="1" si="95"/>
        <v>1438.9349539426632</v>
      </c>
      <c r="AM107" s="6">
        <f t="shared" ca="1" si="96"/>
        <v>629.08384591067863</v>
      </c>
      <c r="AN107" s="6">
        <f t="shared" ca="1" si="111"/>
        <v>4022.65178864362</v>
      </c>
      <c r="AO107" s="6">
        <f t="shared" ca="1" si="112"/>
        <v>36829.398837616463</v>
      </c>
      <c r="AP107" s="6">
        <f t="shared" ca="1" si="113"/>
        <v>15056.496198127727</v>
      </c>
      <c r="AQ107" s="6">
        <f t="shared" ca="1" si="114"/>
        <v>21772.902639488741</v>
      </c>
      <c r="AR107" s="6">
        <f t="shared" ref="AR107:AU126" ca="1" si="139">(1+AR$2*$G107)*(1+RANDBETWEEN(-limite,limite)/1000)*AR$1*$E107*$F107+AR$3*(1+ipc)^($B107-2010)</f>
        <v>2894.7411747150618</v>
      </c>
      <c r="AS107" s="6">
        <f t="shared" ca="1" si="139"/>
        <v>2305.0752829796402</v>
      </c>
      <c r="AT107" s="6">
        <f t="shared" ca="1" si="139"/>
        <v>2049.8704307683588</v>
      </c>
      <c r="AU107" s="6">
        <f t="shared" ca="1" si="139"/>
        <v>2210.7707568849532</v>
      </c>
      <c r="AV107" s="6">
        <f t="shared" ca="1" si="115"/>
        <v>9460.4576453480131</v>
      </c>
      <c r="AW107" s="6">
        <f t="shared" ca="1" si="116"/>
        <v>12312.444994140724</v>
      </c>
      <c r="AX107" s="27">
        <f t="shared" ref="AX107:AY126" ca="1" si="140">MIN(5,(1+AX$2*$G107)*(1+RANDBETWEEN(-limite,limite)/1000)*AX$1)</f>
        <v>3.9981509260274013</v>
      </c>
      <c r="AY107" s="27">
        <f t="shared" ca="1" si="140"/>
        <v>4.6476261369863048</v>
      </c>
      <c r="AZ107">
        <f t="shared" ca="1" si="117"/>
        <v>423</v>
      </c>
      <c r="BA107" s="9">
        <f t="shared" ca="1" si="97"/>
        <v>13</v>
      </c>
      <c r="BB107" s="4">
        <f t="shared" ca="1" si="118"/>
        <v>180</v>
      </c>
      <c r="BC107" s="9">
        <f t="shared" ca="1" si="98"/>
        <v>9</v>
      </c>
      <c r="BD107" s="9">
        <f t="shared" ca="1" si="99"/>
        <v>6</v>
      </c>
      <c r="BE107" s="4">
        <f t="shared" ca="1" si="119"/>
        <v>243</v>
      </c>
      <c r="BF107" s="9">
        <f t="shared" ca="1" si="100"/>
        <v>13</v>
      </c>
      <c r="BG107" s="9">
        <f t="shared" ca="1" si="101"/>
        <v>16</v>
      </c>
      <c r="BH107" s="24">
        <f t="shared" ca="1" si="120"/>
        <v>611.81785548493133</v>
      </c>
      <c r="BI107" s="24">
        <f t="shared" ca="1" si="121"/>
        <v>420.66654095528128</v>
      </c>
      <c r="BJ107" s="9">
        <f t="shared" ca="1" si="102"/>
        <v>10</v>
      </c>
      <c r="BK107" s="30">
        <f t="shared" ca="1" si="103"/>
        <v>33.726197821917765</v>
      </c>
      <c r="BL107" s="15">
        <f t="shared" ca="1" si="104"/>
        <v>4.1821999331506863</v>
      </c>
      <c r="BM107" s="15">
        <f t="shared" ca="1" si="122"/>
        <v>7778.5008939731524</v>
      </c>
      <c r="BN107" s="36">
        <f t="shared" ca="1" si="128"/>
        <v>125</v>
      </c>
      <c r="BO107" s="9">
        <f t="shared" ca="1" si="105"/>
        <v>0</v>
      </c>
      <c r="BP107" s="20">
        <f t="shared" ca="1" si="123"/>
        <v>2.7991129571455815</v>
      </c>
      <c r="BQ107" s="20">
        <f t="shared" ca="1" si="124"/>
        <v>174.18322111590993</v>
      </c>
    </row>
    <row r="108" spans="1:69" x14ac:dyDescent="0.25">
      <c r="A108" s="3">
        <f t="shared" si="125"/>
        <v>41081</v>
      </c>
      <c r="B108" s="17">
        <f t="shared" si="106"/>
        <v>2012</v>
      </c>
      <c r="C108" s="4">
        <f t="shared" si="126"/>
        <v>6</v>
      </c>
      <c r="D108" s="4">
        <f t="shared" si="127"/>
        <v>5</v>
      </c>
      <c r="E108" s="5">
        <f t="shared" si="81"/>
        <v>0.72</v>
      </c>
      <c r="F108" s="5">
        <f t="shared" si="82"/>
        <v>0.84347826086956512</v>
      </c>
      <c r="G108" s="10">
        <f t="shared" si="74"/>
        <v>1.8904109589041385</v>
      </c>
      <c r="H108" s="13">
        <f t="shared" ca="1" si="83"/>
        <v>160</v>
      </c>
      <c r="I108" s="9">
        <f t="shared" ca="1" si="84"/>
        <v>237</v>
      </c>
      <c r="J108" s="14">
        <f t="shared" ca="1" si="107"/>
        <v>1.48125</v>
      </c>
      <c r="K108" s="5">
        <f t="shared" ca="1" si="108"/>
        <v>0.52666666666666662</v>
      </c>
      <c r="L108" s="21">
        <f t="shared" ca="1" si="85"/>
        <v>91.930113305539081</v>
      </c>
      <c r="M108" s="9">
        <f t="shared" ca="1" si="135"/>
        <v>43</v>
      </c>
      <c r="N108" s="9">
        <f t="shared" ca="1" si="135"/>
        <v>53</v>
      </c>
      <c r="O108" s="9">
        <f t="shared" ca="1" si="135"/>
        <v>21</v>
      </c>
      <c r="P108" s="9">
        <f t="shared" ca="1" si="135"/>
        <v>66</v>
      </c>
      <c r="Q108" s="20">
        <f t="shared" ca="1" si="86"/>
        <v>35.837657397260308</v>
      </c>
      <c r="R108" s="20">
        <f t="shared" ca="1" si="87"/>
        <v>48.496917628180086</v>
      </c>
      <c r="S108" s="20">
        <f t="shared" ca="1" si="88"/>
        <v>17.161288175342481</v>
      </c>
      <c r="T108" s="6">
        <f t="shared" ca="1" si="136"/>
        <v>14708.818128886252</v>
      </c>
      <c r="U108" s="6">
        <f t="shared" ca="1" si="136"/>
        <v>1766.2596730434805</v>
      </c>
      <c r="V108" s="6">
        <f t="shared" ca="1" si="136"/>
        <v>2676.8573654314223</v>
      </c>
      <c r="W108" s="6">
        <f t="shared" ca="1" si="89"/>
        <v>2872.1237957260282</v>
      </c>
      <c r="X108" s="6">
        <f t="shared" ca="1" si="90"/>
        <v>1342.3246256287787</v>
      </c>
      <c r="Y108" s="6">
        <f t="shared" ca="1" si="109"/>
        <v>9583.7720151435024</v>
      </c>
      <c r="Z108" s="6">
        <f t="shared" ca="1" si="137"/>
        <v>3440.4151101369898</v>
      </c>
      <c r="AA108" s="6">
        <f t="shared" ca="1" si="137"/>
        <v>1018.4352701917818</v>
      </c>
      <c r="AB108" s="6">
        <f t="shared" ca="1" si="137"/>
        <v>1132.6450195726038</v>
      </c>
      <c r="AC108" s="6">
        <f t="shared" ca="1" si="91"/>
        <v>1555.6434130557047</v>
      </c>
      <c r="AD108" s="6">
        <f t="shared" ca="1" si="92"/>
        <v>1071.7995896616326</v>
      </c>
      <c r="AE108" s="6">
        <f t="shared" ca="1" si="93"/>
        <v>502.24721917422886</v>
      </c>
      <c r="AF108" s="6">
        <f t="shared" ca="1" si="110"/>
        <v>2461.805178009809</v>
      </c>
      <c r="AG108" s="6">
        <f t="shared" ca="1" si="138"/>
        <v>432.76571408219166</v>
      </c>
      <c r="AH108" s="6">
        <f t="shared" ca="1" si="138"/>
        <v>1681.3595020273985</v>
      </c>
      <c r="AI108" s="6">
        <f t="shared" ca="1" si="138"/>
        <v>2786.4408813698637</v>
      </c>
      <c r="AJ108" s="6">
        <f t="shared" ca="1" si="138"/>
        <v>1193.0307287671246</v>
      </c>
      <c r="AK108" s="6">
        <f t="shared" ca="1" si="94"/>
        <v>1924.0192000356838</v>
      </c>
      <c r="AL108" s="6">
        <f t="shared" ca="1" si="95"/>
        <v>1403.1726180711119</v>
      </c>
      <c r="AM108" s="6">
        <f t="shared" ca="1" si="96"/>
        <v>569.63113907528179</v>
      </c>
      <c r="AN108" s="6">
        <f t="shared" ca="1" si="111"/>
        <v>2196.773869064501</v>
      </c>
      <c r="AO108" s="6">
        <f t="shared" ca="1" si="112"/>
        <v>28160.170028077682</v>
      </c>
      <c r="AP108" s="6">
        <f t="shared" ca="1" si="113"/>
        <v>13917.818965859873</v>
      </c>
      <c r="AQ108" s="6">
        <f t="shared" ca="1" si="114"/>
        <v>14242.351062217811</v>
      </c>
      <c r="AR108" s="6">
        <f t="shared" ca="1" si="139"/>
        <v>2816.4108724849548</v>
      </c>
      <c r="AS108" s="6">
        <f t="shared" ca="1" si="139"/>
        <v>2115.4388887026694</v>
      </c>
      <c r="AT108" s="6">
        <f t="shared" ca="1" si="139"/>
        <v>1956.6198743964587</v>
      </c>
      <c r="AU108" s="6">
        <f t="shared" ca="1" si="139"/>
        <v>2059.4270454318053</v>
      </c>
      <c r="AV108" s="6">
        <f t="shared" ca="1" si="115"/>
        <v>8947.896681015889</v>
      </c>
      <c r="AW108" s="6">
        <f t="shared" ca="1" si="116"/>
        <v>5294.4543812019201</v>
      </c>
      <c r="AX108" s="27">
        <f t="shared" ca="1" si="140"/>
        <v>4.2032939178082236</v>
      </c>
      <c r="AY108" s="27">
        <f t="shared" ca="1" si="140"/>
        <v>4.696857602739728</v>
      </c>
      <c r="AZ108">
        <f t="shared" ca="1" si="117"/>
        <v>343</v>
      </c>
      <c r="BA108" s="9">
        <f t="shared" ca="1" si="97"/>
        <v>11</v>
      </c>
      <c r="BB108" s="4">
        <f t="shared" ca="1" si="118"/>
        <v>160</v>
      </c>
      <c r="BC108" s="9">
        <f t="shared" ca="1" si="98"/>
        <v>8</v>
      </c>
      <c r="BD108" s="9">
        <f t="shared" ca="1" si="99"/>
        <v>6</v>
      </c>
      <c r="BE108" s="4">
        <f t="shared" ca="1" si="119"/>
        <v>183</v>
      </c>
      <c r="BF108" s="9">
        <f t="shared" ca="1" si="100"/>
        <v>10</v>
      </c>
      <c r="BG108" s="9">
        <f t="shared" ca="1" si="101"/>
        <v>11</v>
      </c>
      <c r="BH108" s="24">
        <f t="shared" ca="1" si="120"/>
        <v>602.98925634379498</v>
      </c>
      <c r="BI108" s="24">
        <f t="shared" ca="1" si="121"/>
        <v>359.14477956132731</v>
      </c>
      <c r="BJ108" s="9">
        <f t="shared" ca="1" si="102"/>
        <v>8</v>
      </c>
      <c r="BK108" s="30">
        <f t="shared" ca="1" si="103"/>
        <v>33.216044246575294</v>
      </c>
      <c r="BL108" s="15">
        <f t="shared" ca="1" si="104"/>
        <v>4.3183893917808227</v>
      </c>
      <c r="BM108" s="15">
        <f t="shared" ca="1" si="122"/>
        <v>7600.2247014467357</v>
      </c>
      <c r="BN108" s="36">
        <f t="shared" ca="1" si="128"/>
        <v>125</v>
      </c>
      <c r="BO108" s="9">
        <f t="shared" ca="1" si="105"/>
        <v>0</v>
      </c>
      <c r="BP108" s="20">
        <f t="shared" ca="1" si="123"/>
        <v>1.8739381560004031</v>
      </c>
      <c r="BQ108" s="20">
        <f t="shared" ca="1" si="124"/>
        <v>113.93880849774249</v>
      </c>
    </row>
    <row r="109" spans="1:69" x14ac:dyDescent="0.25">
      <c r="A109" s="3">
        <f t="shared" si="125"/>
        <v>41080</v>
      </c>
      <c r="B109" s="17">
        <f t="shared" si="106"/>
        <v>2012</v>
      </c>
      <c r="C109" s="4">
        <f t="shared" si="126"/>
        <v>6</v>
      </c>
      <c r="D109" s="4">
        <f t="shared" si="127"/>
        <v>4</v>
      </c>
      <c r="E109" s="5">
        <f t="shared" si="81"/>
        <v>0.72</v>
      </c>
      <c r="F109" s="5">
        <f t="shared" si="82"/>
        <v>0.79130434782608694</v>
      </c>
      <c r="G109" s="10">
        <f t="shared" si="74"/>
        <v>1.8876712328767411</v>
      </c>
      <c r="H109" s="13">
        <f t="shared" ca="1" si="83"/>
        <v>142</v>
      </c>
      <c r="I109" s="9">
        <f t="shared" ca="1" si="84"/>
        <v>230</v>
      </c>
      <c r="J109" s="14">
        <f t="shared" ca="1" si="107"/>
        <v>1.619718309859155</v>
      </c>
      <c r="K109" s="5">
        <f t="shared" ca="1" si="108"/>
        <v>0.51111111111111107</v>
      </c>
      <c r="L109" s="21">
        <f t="shared" ca="1" si="85"/>
        <v>96.761469667827157</v>
      </c>
      <c r="M109" s="9">
        <f t="shared" ca="1" si="135"/>
        <v>39</v>
      </c>
      <c r="N109" s="9">
        <f t="shared" ca="1" si="135"/>
        <v>49</v>
      </c>
      <c r="O109" s="9">
        <f t="shared" ca="1" si="135"/>
        <v>20</v>
      </c>
      <c r="P109" s="9">
        <f t="shared" ca="1" si="135"/>
        <v>64</v>
      </c>
      <c r="Q109" s="20">
        <f t="shared" ca="1" si="86"/>
        <v>40.534386550435904</v>
      </c>
      <c r="R109" s="20">
        <f t="shared" ca="1" si="87"/>
        <v>53.099461696438411</v>
      </c>
      <c r="S109" s="20">
        <f t="shared" ca="1" si="88"/>
        <v>17.510190894863033</v>
      </c>
      <c r="T109" s="6">
        <f t="shared" ca="1" si="136"/>
        <v>13740.128692831457</v>
      </c>
      <c r="U109" s="6">
        <f t="shared" ca="1" si="136"/>
        <v>1673.0104539559284</v>
      </c>
      <c r="V109" s="6">
        <f t="shared" ca="1" si="136"/>
        <v>2297.2717448096237</v>
      </c>
      <c r="W109" s="6">
        <f t="shared" ca="1" si="89"/>
        <v>2774.584584591782</v>
      </c>
      <c r="X109" s="6">
        <f t="shared" ca="1" si="90"/>
        <v>1225.3847989264464</v>
      </c>
      <c r="Y109" s="6">
        <f t="shared" ca="1" si="109"/>
        <v>9115.8980184595312</v>
      </c>
      <c r="Z109" s="6">
        <f t="shared" ca="1" si="137"/>
        <v>3567.0260164383599</v>
      </c>
      <c r="AA109" s="6">
        <f t="shared" ca="1" si="137"/>
        <v>1061.9892339287683</v>
      </c>
      <c r="AB109" s="6">
        <f t="shared" ca="1" si="137"/>
        <v>1120.6522172712341</v>
      </c>
      <c r="AC109" s="6">
        <f t="shared" ca="1" si="91"/>
        <v>1460.9921859094434</v>
      </c>
      <c r="AD109" s="6">
        <f t="shared" ca="1" si="92"/>
        <v>1043.4200662611179</v>
      </c>
      <c r="AE109" s="6">
        <f t="shared" ca="1" si="93"/>
        <v>468.8856276222532</v>
      </c>
      <c r="AF109" s="6">
        <f t="shared" ca="1" si="110"/>
        <v>2776.3695878455469</v>
      </c>
      <c r="AG109" s="6">
        <f t="shared" ca="1" si="138"/>
        <v>421.62007265753419</v>
      </c>
      <c r="AH109" s="6">
        <f t="shared" ca="1" si="138"/>
        <v>1504.0326961095905</v>
      </c>
      <c r="AI109" s="6">
        <f t="shared" ca="1" si="138"/>
        <v>2598.3801468493161</v>
      </c>
      <c r="AJ109" s="6">
        <f t="shared" ca="1" si="138"/>
        <v>1220.6056293698646</v>
      </c>
      <c r="AK109" s="6">
        <f t="shared" ca="1" si="94"/>
        <v>1743.7224621984303</v>
      </c>
      <c r="AL109" s="6">
        <f t="shared" ca="1" si="95"/>
        <v>1465.2010089373332</v>
      </c>
      <c r="AM109" s="6">
        <f t="shared" ca="1" si="96"/>
        <v>502.97234438220448</v>
      </c>
      <c r="AN109" s="6">
        <f t="shared" ca="1" si="111"/>
        <v>2032.7427294683371</v>
      </c>
      <c r="AO109" s="6">
        <f t="shared" ca="1" si="112"/>
        <v>26907.445159412051</v>
      </c>
      <c r="AP109" s="6">
        <f t="shared" ca="1" si="113"/>
        <v>12982.434823638634</v>
      </c>
      <c r="AQ109" s="6">
        <f t="shared" ca="1" si="114"/>
        <v>13925.010335773415</v>
      </c>
      <c r="AR109" s="6">
        <f t="shared" ca="1" si="139"/>
        <v>2768.4098943624244</v>
      </c>
      <c r="AS109" s="6">
        <f t="shared" ca="1" si="139"/>
        <v>1949.1751104754812</v>
      </c>
      <c r="AT109" s="6">
        <f t="shared" ca="1" si="139"/>
        <v>1864.7727170668309</v>
      </c>
      <c r="AU109" s="6">
        <f t="shared" ca="1" si="139"/>
        <v>2008.7044049167707</v>
      </c>
      <c r="AV109" s="6">
        <f t="shared" ca="1" si="115"/>
        <v>8591.0621268215073</v>
      </c>
      <c r="AW109" s="6">
        <f t="shared" ca="1" si="116"/>
        <v>5333.9482089519097</v>
      </c>
      <c r="AX109" s="27">
        <f t="shared" ca="1" si="140"/>
        <v>4.0266976438356208</v>
      </c>
      <c r="AY109" s="27">
        <f t="shared" ca="1" si="140"/>
        <v>4.3228076712328782</v>
      </c>
      <c r="AZ109">
        <f t="shared" ca="1" si="117"/>
        <v>314</v>
      </c>
      <c r="BA109" s="9">
        <f t="shared" ca="1" si="97"/>
        <v>9</v>
      </c>
      <c r="BB109" s="4">
        <f t="shared" ca="1" si="118"/>
        <v>142</v>
      </c>
      <c r="BC109" s="9">
        <f t="shared" ca="1" si="98"/>
        <v>7</v>
      </c>
      <c r="BD109" s="9">
        <f t="shared" ca="1" si="99"/>
        <v>4</v>
      </c>
      <c r="BE109" s="4">
        <f t="shared" ca="1" si="119"/>
        <v>172</v>
      </c>
      <c r="BF109" s="9">
        <f t="shared" ca="1" si="100"/>
        <v>9</v>
      </c>
      <c r="BG109" s="9">
        <f t="shared" ca="1" si="101"/>
        <v>11</v>
      </c>
      <c r="BH109" s="24">
        <f t="shared" ca="1" si="120"/>
        <v>487.81445360286182</v>
      </c>
      <c r="BI109" s="24">
        <f t="shared" ca="1" si="121"/>
        <v>345.73231160381567</v>
      </c>
      <c r="BJ109" s="9">
        <f t="shared" ca="1" si="102"/>
        <v>9</v>
      </c>
      <c r="BK109" s="30">
        <f t="shared" ca="1" si="103"/>
        <v>32.19121384931502</v>
      </c>
      <c r="BL109" s="15">
        <f t="shared" ca="1" si="104"/>
        <v>4.6128766235616441</v>
      </c>
      <c r="BM109" s="15">
        <f t="shared" ca="1" si="122"/>
        <v>7497.9335752801726</v>
      </c>
      <c r="BN109" s="36">
        <f t="shared" ca="1" si="128"/>
        <v>125</v>
      </c>
      <c r="BO109" s="9">
        <f t="shared" ca="1" si="105"/>
        <v>0</v>
      </c>
      <c r="BP109" s="20">
        <f t="shared" ca="1" si="123"/>
        <v>1.8571797410532653</v>
      </c>
      <c r="BQ109" s="20">
        <f t="shared" ca="1" si="124"/>
        <v>111.40008268618732</v>
      </c>
    </row>
    <row r="110" spans="1:69" x14ac:dyDescent="0.25">
      <c r="A110" s="3">
        <f t="shared" si="125"/>
        <v>41079</v>
      </c>
      <c r="B110" s="17">
        <f t="shared" si="106"/>
        <v>2012</v>
      </c>
      <c r="C110" s="4">
        <f t="shared" si="126"/>
        <v>6</v>
      </c>
      <c r="D110" s="4">
        <f t="shared" si="127"/>
        <v>3</v>
      </c>
      <c r="E110" s="5">
        <f t="shared" si="81"/>
        <v>0.72</v>
      </c>
      <c r="F110" s="5">
        <f t="shared" si="82"/>
        <v>0.65217391304347827</v>
      </c>
      <c r="G110" s="10">
        <f t="shared" si="74"/>
        <v>1.8849315068493437</v>
      </c>
      <c r="H110" s="13">
        <f t="shared" ca="1" si="83"/>
        <v>121</v>
      </c>
      <c r="I110" s="9">
        <f t="shared" ca="1" si="84"/>
        <v>209</v>
      </c>
      <c r="J110" s="14">
        <f t="shared" ca="1" si="107"/>
        <v>1.7272727272727273</v>
      </c>
      <c r="K110" s="5">
        <f t="shared" ca="1" si="108"/>
        <v>0.46444444444444444</v>
      </c>
      <c r="L110" s="21">
        <f t="shared" ca="1" si="85"/>
        <v>101.84772919732826</v>
      </c>
      <c r="M110" s="9">
        <f t="shared" ca="1" si="135"/>
        <v>36</v>
      </c>
      <c r="N110" s="9">
        <f t="shared" ca="1" si="135"/>
        <v>47</v>
      </c>
      <c r="O110" s="9">
        <f t="shared" ca="1" si="135"/>
        <v>18</v>
      </c>
      <c r="P110" s="9">
        <f t="shared" ca="1" si="135"/>
        <v>54</v>
      </c>
      <c r="Q110" s="20">
        <f t="shared" ca="1" si="86"/>
        <v>39.16205532794195</v>
      </c>
      <c r="R110" s="20">
        <f t="shared" ca="1" si="87"/>
        <v>52.728233227397304</v>
      </c>
      <c r="S110" s="20">
        <f t="shared" ca="1" si="88"/>
        <v>19.123536761095906</v>
      </c>
      <c r="T110" s="6">
        <f t="shared" ca="1" si="136"/>
        <v>12323.575232876719</v>
      </c>
      <c r="U110" s="6">
        <f t="shared" ca="1" si="136"/>
        <v>1372.0025138773099</v>
      </c>
      <c r="V110" s="6">
        <f t="shared" ca="1" si="136"/>
        <v>1962.811862222751</v>
      </c>
      <c r="W110" s="6">
        <f t="shared" ca="1" si="89"/>
        <v>2854.7568773260286</v>
      </c>
      <c r="X110" s="6">
        <f t="shared" ca="1" si="90"/>
        <v>952.01495195521125</v>
      </c>
      <c r="Y110" s="6">
        <f t="shared" ca="1" si="109"/>
        <v>7925.9940552500384</v>
      </c>
      <c r="Z110" s="6">
        <f t="shared" ca="1" si="137"/>
        <v>3250.4505922191815</v>
      </c>
      <c r="AA110" s="6">
        <f t="shared" ca="1" si="137"/>
        <v>949.10819809315149</v>
      </c>
      <c r="AB110" s="6">
        <f t="shared" ca="1" si="137"/>
        <v>1032.670985099179</v>
      </c>
      <c r="AC110" s="6">
        <f t="shared" ca="1" si="91"/>
        <v>1202.8979970728674</v>
      </c>
      <c r="AD110" s="6">
        <f t="shared" ca="1" si="92"/>
        <v>1142.6039131541413</v>
      </c>
      <c r="AE110" s="6">
        <f t="shared" ca="1" si="93"/>
        <v>391.01271349575637</v>
      </c>
      <c r="AF110" s="6">
        <f t="shared" ca="1" si="110"/>
        <v>2495.715151688747</v>
      </c>
      <c r="AG110" s="6">
        <f t="shared" ca="1" si="138"/>
        <v>352.12987883835603</v>
      </c>
      <c r="AH110" s="6">
        <f t="shared" ca="1" si="138"/>
        <v>1433.0238709479465</v>
      </c>
      <c r="AI110" s="6">
        <f t="shared" ca="1" si="138"/>
        <v>2335.307571616439</v>
      </c>
      <c r="AJ110" s="6">
        <f t="shared" ca="1" si="138"/>
        <v>1123.0709112986312</v>
      </c>
      <c r="AK110" s="6">
        <f t="shared" ca="1" si="94"/>
        <v>1491.9561627580781</v>
      </c>
      <c r="AL110" s="6">
        <f t="shared" ca="1" si="95"/>
        <v>1371.3640762273192</v>
      </c>
      <c r="AM110" s="6">
        <f t="shared" ca="1" si="96"/>
        <v>424.74064706623523</v>
      </c>
      <c r="AN110" s="6">
        <f t="shared" ca="1" si="111"/>
        <v>1955.4713466497408</v>
      </c>
      <c r="AO110" s="6">
        <f t="shared" ca="1" si="112"/>
        <v>24171.339754866913</v>
      </c>
      <c r="AP110" s="6">
        <f t="shared" ca="1" si="113"/>
        <v>11794.159201278388</v>
      </c>
      <c r="AQ110" s="6">
        <f t="shared" ca="1" si="114"/>
        <v>12377.180553588527</v>
      </c>
      <c r="AR110" s="6">
        <f t="shared" ca="1" si="139"/>
        <v>2712.8647693380863</v>
      </c>
      <c r="AS110" s="6">
        <f t="shared" ca="1" si="139"/>
        <v>1820.4973471316553</v>
      </c>
      <c r="AT110" s="6">
        <f t="shared" ca="1" si="139"/>
        <v>1760.9755733960146</v>
      </c>
      <c r="AU110" s="6">
        <f t="shared" ca="1" si="139"/>
        <v>1870.7065204854932</v>
      </c>
      <c r="AV110" s="6">
        <f t="shared" ca="1" si="115"/>
        <v>8165.0442103512496</v>
      </c>
      <c r="AW110" s="6">
        <f t="shared" ca="1" si="116"/>
        <v>4212.1363432372755</v>
      </c>
      <c r="AX110" s="27">
        <f t="shared" ca="1" si="140"/>
        <v>3.9969289972602775</v>
      </c>
      <c r="AY110" s="27">
        <f t="shared" ca="1" si="140"/>
        <v>4.2774986301369884</v>
      </c>
      <c r="AZ110">
        <f t="shared" ca="1" si="117"/>
        <v>276</v>
      </c>
      <c r="BA110" s="9">
        <f t="shared" ca="1" si="97"/>
        <v>8</v>
      </c>
      <c r="BB110" s="4">
        <f t="shared" ca="1" si="118"/>
        <v>121</v>
      </c>
      <c r="BC110" s="9">
        <f t="shared" ca="1" si="98"/>
        <v>6</v>
      </c>
      <c r="BD110" s="9">
        <f t="shared" ca="1" si="99"/>
        <v>4</v>
      </c>
      <c r="BE110" s="4">
        <f t="shared" ca="1" si="119"/>
        <v>155</v>
      </c>
      <c r="BF110" s="9">
        <f t="shared" ca="1" si="100"/>
        <v>8</v>
      </c>
      <c r="BG110" s="9">
        <f t="shared" ca="1" si="101"/>
        <v>9</v>
      </c>
      <c r="BH110" s="24">
        <f t="shared" ca="1" si="120"/>
        <v>476.8250984714042</v>
      </c>
      <c r="BI110" s="24">
        <f t="shared" ca="1" si="121"/>
        <v>300.1338619566904</v>
      </c>
      <c r="BJ110" s="9">
        <f t="shared" ca="1" si="102"/>
        <v>6</v>
      </c>
      <c r="BK110" s="30">
        <f t="shared" ca="1" si="103"/>
        <v>31.745056767123245</v>
      </c>
      <c r="BL110" s="15">
        <f t="shared" ca="1" si="104"/>
        <v>4.5995365391780831</v>
      </c>
      <c r="BM110" s="15">
        <f t="shared" ca="1" si="122"/>
        <v>7539.0166821779585</v>
      </c>
      <c r="BN110" s="36">
        <f t="shared" ca="1" si="128"/>
        <v>125</v>
      </c>
      <c r="BO110" s="9">
        <f t="shared" ca="1" si="105"/>
        <v>0</v>
      </c>
      <c r="BP110" s="20">
        <f t="shared" ca="1" si="123"/>
        <v>1.6417499888079388</v>
      </c>
      <c r="BQ110" s="20">
        <f t="shared" ca="1" si="124"/>
        <v>99.017444428708217</v>
      </c>
    </row>
    <row r="111" spans="1:69" x14ac:dyDescent="0.25">
      <c r="A111" s="3">
        <f t="shared" si="125"/>
        <v>41078</v>
      </c>
      <c r="B111" s="17">
        <f t="shared" si="106"/>
        <v>2012</v>
      </c>
      <c r="C111" s="4">
        <f t="shared" si="126"/>
        <v>6</v>
      </c>
      <c r="D111" s="4">
        <f t="shared" si="127"/>
        <v>2</v>
      </c>
      <c r="E111" s="5">
        <f t="shared" si="81"/>
        <v>0.72</v>
      </c>
      <c r="F111" s="5">
        <f t="shared" si="82"/>
        <v>0.65217391304347827</v>
      </c>
      <c r="G111" s="10">
        <f t="shared" si="74"/>
        <v>1.8821917808219464</v>
      </c>
      <c r="H111" s="13">
        <f t="shared" ca="1" si="83"/>
        <v>121</v>
      </c>
      <c r="I111" s="9">
        <f t="shared" ca="1" si="84"/>
        <v>199</v>
      </c>
      <c r="J111" s="14">
        <f t="shared" ca="1" si="107"/>
        <v>1.6446280991735538</v>
      </c>
      <c r="K111" s="5">
        <f t="shared" ca="1" si="108"/>
        <v>0.44222222222222224</v>
      </c>
      <c r="L111" s="21">
        <f t="shared" ca="1" si="85"/>
        <v>103.21734945338387</v>
      </c>
      <c r="M111" s="9">
        <f t="shared" ca="1" si="135"/>
        <v>37</v>
      </c>
      <c r="N111" s="9">
        <f t="shared" ca="1" si="135"/>
        <v>43</v>
      </c>
      <c r="O111" s="9">
        <f t="shared" ca="1" si="135"/>
        <v>17</v>
      </c>
      <c r="P111" s="9">
        <f t="shared" ca="1" si="135"/>
        <v>55</v>
      </c>
      <c r="Q111" s="20">
        <f t="shared" ca="1" si="86"/>
        <v>37.297105578082231</v>
      </c>
      <c r="R111" s="20">
        <f t="shared" ca="1" si="87"/>
        <v>53.205301019951705</v>
      </c>
      <c r="S111" s="20">
        <f t="shared" ca="1" si="88"/>
        <v>17.750644376547964</v>
      </c>
      <c r="T111" s="6">
        <f t="shared" ca="1" si="136"/>
        <v>12489.299283859449</v>
      </c>
      <c r="U111" s="6">
        <f t="shared" ca="1" si="136"/>
        <v>1287.677554734963</v>
      </c>
      <c r="V111" s="6">
        <f t="shared" ca="1" si="136"/>
        <v>2020.3763295752221</v>
      </c>
      <c r="W111" s="6">
        <f t="shared" ca="1" si="89"/>
        <v>2828.8773569095897</v>
      </c>
      <c r="X111" s="6">
        <f t="shared" ca="1" si="90"/>
        <v>1016.9703966189395</v>
      </c>
      <c r="Y111" s="6">
        <f t="shared" ca="1" si="109"/>
        <v>7910.752755490661</v>
      </c>
      <c r="Z111" s="6">
        <f t="shared" ca="1" si="137"/>
        <v>2983.7684462465786</v>
      </c>
      <c r="AA111" s="6">
        <f t="shared" ca="1" si="137"/>
        <v>904.49011733917894</v>
      </c>
      <c r="AB111" s="6">
        <f t="shared" ca="1" si="137"/>
        <v>976.285440710138</v>
      </c>
      <c r="AC111" s="6">
        <f t="shared" ca="1" si="91"/>
        <v>1223.0502834106953</v>
      </c>
      <c r="AD111" s="6">
        <f t="shared" ca="1" si="92"/>
        <v>1082.607048418869</v>
      </c>
      <c r="AE111" s="6">
        <f t="shared" ca="1" si="93"/>
        <v>367.84133097559976</v>
      </c>
      <c r="AF111" s="6">
        <f t="shared" ca="1" si="110"/>
        <v>2191.0453414907311</v>
      </c>
      <c r="AG111" s="6">
        <f t="shared" ca="1" si="138"/>
        <v>346.18611920547932</v>
      </c>
      <c r="AH111" s="6">
        <f t="shared" ca="1" si="138"/>
        <v>1284.9666183013712</v>
      </c>
      <c r="AI111" s="6">
        <f t="shared" ca="1" si="138"/>
        <v>2154.3743380273977</v>
      </c>
      <c r="AJ111" s="6">
        <f t="shared" ca="1" si="138"/>
        <v>985.00307743561734</v>
      </c>
      <c r="AK111" s="6">
        <f t="shared" ca="1" si="94"/>
        <v>1424.132199342763</v>
      </c>
      <c r="AL111" s="6">
        <f t="shared" ca="1" si="95"/>
        <v>1430.5383453456695</v>
      </c>
      <c r="AM111" s="6">
        <f t="shared" ca="1" si="96"/>
        <v>436.64310175139934</v>
      </c>
      <c r="AN111" s="6">
        <f t="shared" ca="1" si="111"/>
        <v>1479.2165065300337</v>
      </c>
      <c r="AO111" s="6">
        <f t="shared" ca="1" si="112"/>
        <v>23412.050995860169</v>
      </c>
      <c r="AP111" s="6">
        <f t="shared" ca="1" si="113"/>
        <v>11831.036392348746</v>
      </c>
      <c r="AQ111" s="6">
        <f t="shared" ca="1" si="114"/>
        <v>11581.014603511427</v>
      </c>
      <c r="AR111" s="6">
        <f t="shared" ca="1" si="139"/>
        <v>2730.7359604862086</v>
      </c>
      <c r="AS111" s="6">
        <f t="shared" ca="1" si="139"/>
        <v>1754.7518999372733</v>
      </c>
      <c r="AT111" s="6">
        <f t="shared" ca="1" si="139"/>
        <v>1809.7087776442872</v>
      </c>
      <c r="AU111" s="6">
        <f t="shared" ca="1" si="139"/>
        <v>1880.0668717755611</v>
      </c>
      <c r="AV111" s="6">
        <f t="shared" ca="1" si="115"/>
        <v>8175.2635098433311</v>
      </c>
      <c r="AW111" s="6">
        <f t="shared" ca="1" si="116"/>
        <v>3405.7510936680919</v>
      </c>
      <c r="AX111" s="27">
        <f t="shared" ca="1" si="140"/>
        <v>4.1307175890411001</v>
      </c>
      <c r="AY111" s="27">
        <f t="shared" ca="1" si="140"/>
        <v>4.2952281780821941</v>
      </c>
      <c r="AZ111">
        <f t="shared" ca="1" si="117"/>
        <v>273</v>
      </c>
      <c r="BA111" s="9">
        <f t="shared" ca="1" si="97"/>
        <v>8</v>
      </c>
      <c r="BB111" s="4">
        <f t="shared" ca="1" si="118"/>
        <v>121</v>
      </c>
      <c r="BC111" s="9">
        <f t="shared" ca="1" si="98"/>
        <v>6</v>
      </c>
      <c r="BD111" s="9">
        <f t="shared" ca="1" si="99"/>
        <v>4</v>
      </c>
      <c r="BE111" s="4">
        <f t="shared" ca="1" si="119"/>
        <v>152</v>
      </c>
      <c r="BF111" s="9">
        <f t="shared" ca="1" si="100"/>
        <v>8</v>
      </c>
      <c r="BG111" s="9">
        <f t="shared" ca="1" si="101"/>
        <v>9</v>
      </c>
      <c r="BH111" s="24">
        <f t="shared" ca="1" si="120"/>
        <v>484.81190769452479</v>
      </c>
      <c r="BI111" s="24">
        <f t="shared" ca="1" si="121"/>
        <v>299.009718866367</v>
      </c>
      <c r="BJ111" s="9">
        <f t="shared" ca="1" si="102"/>
        <v>7</v>
      </c>
      <c r="BK111" s="30">
        <f t="shared" ca="1" si="103"/>
        <v>30.977111219178042</v>
      </c>
      <c r="BL111" s="15">
        <f t="shared" ca="1" si="104"/>
        <v>4.2959873106849322</v>
      </c>
      <c r="BM111" s="15">
        <f t="shared" ca="1" si="122"/>
        <v>7526.6115190630953</v>
      </c>
      <c r="BN111" s="36">
        <f t="shared" ca="1" si="128"/>
        <v>125</v>
      </c>
      <c r="BO111" s="9">
        <f t="shared" ca="1" si="105"/>
        <v>0</v>
      </c>
      <c r="BP111" s="20">
        <f t="shared" ca="1" si="123"/>
        <v>1.538675747270801</v>
      </c>
      <c r="BQ111" s="20">
        <f t="shared" ca="1" si="124"/>
        <v>92.648116828091418</v>
      </c>
    </row>
    <row r="112" spans="1:69" x14ac:dyDescent="0.25">
      <c r="A112" s="3">
        <f t="shared" si="125"/>
        <v>41077</v>
      </c>
      <c r="B112" s="17">
        <f t="shared" si="106"/>
        <v>2012</v>
      </c>
      <c r="C112" s="4">
        <f t="shared" si="126"/>
        <v>6</v>
      </c>
      <c r="D112" s="4">
        <f t="shared" si="127"/>
        <v>1</v>
      </c>
      <c r="E112" s="5">
        <f t="shared" si="81"/>
        <v>0.72</v>
      </c>
      <c r="F112" s="5">
        <f t="shared" si="82"/>
        <v>0.68695652173913047</v>
      </c>
      <c r="G112" s="10">
        <f t="shared" si="74"/>
        <v>1.879452054794549</v>
      </c>
      <c r="H112" s="13">
        <f t="shared" ca="1" si="83"/>
        <v>129</v>
      </c>
      <c r="I112" s="9">
        <f t="shared" ca="1" si="84"/>
        <v>212</v>
      </c>
      <c r="J112" s="14">
        <f t="shared" ca="1" si="107"/>
        <v>1.6434108527131783</v>
      </c>
      <c r="K112" s="5">
        <f t="shared" ca="1" si="108"/>
        <v>0.47111111111111109</v>
      </c>
      <c r="L112" s="21">
        <f t="shared" ca="1" si="85"/>
        <v>97.98631953438516</v>
      </c>
      <c r="M112" s="9">
        <f t="shared" ca="1" si="135"/>
        <v>39</v>
      </c>
      <c r="N112" s="9">
        <f t="shared" ca="1" si="135"/>
        <v>45</v>
      </c>
      <c r="O112" s="9">
        <f t="shared" ca="1" si="135"/>
        <v>19</v>
      </c>
      <c r="P112" s="9">
        <f t="shared" ca="1" si="135"/>
        <v>55</v>
      </c>
      <c r="Q112" s="20">
        <f t="shared" ca="1" si="86"/>
        <v>39.053335086758025</v>
      </c>
      <c r="R112" s="20">
        <f t="shared" ca="1" si="87"/>
        <v>52.100092201989966</v>
      </c>
      <c r="S112" s="20">
        <f t="shared" ca="1" si="88"/>
        <v>19.478980202480717</v>
      </c>
      <c r="T112" s="6">
        <f t="shared" ca="1" si="136"/>
        <v>12640.235219935686</v>
      </c>
      <c r="U112" s="6">
        <f t="shared" ca="1" si="136"/>
        <v>1363.21801952591</v>
      </c>
      <c r="V112" s="6">
        <f t="shared" ca="1" si="136"/>
        <v>2050.9260969768093</v>
      </c>
      <c r="W112" s="6">
        <f t="shared" ca="1" si="89"/>
        <v>2954.900143035617</v>
      </c>
      <c r="X112" s="6">
        <f t="shared" ca="1" si="90"/>
        <v>1076.4941123044857</v>
      </c>
      <c r="Y112" s="6">
        <f t="shared" ca="1" si="109"/>
        <v>7921.1328871446849</v>
      </c>
      <c r="Z112" s="6">
        <f t="shared" ca="1" si="137"/>
        <v>3280.4801472876743</v>
      </c>
      <c r="AA112" s="6">
        <f t="shared" ca="1" si="137"/>
        <v>989.90175183780934</v>
      </c>
      <c r="AB112" s="6">
        <f t="shared" ca="1" si="137"/>
        <v>1071.3439111364394</v>
      </c>
      <c r="AC112" s="6">
        <f t="shared" ca="1" si="91"/>
        <v>1332.0173718225151</v>
      </c>
      <c r="AD112" s="6">
        <f t="shared" ca="1" si="92"/>
        <v>1135.9952036471816</v>
      </c>
      <c r="AE112" s="6">
        <f t="shared" ca="1" si="93"/>
        <v>393.47231271690669</v>
      </c>
      <c r="AF112" s="6">
        <f t="shared" ca="1" si="110"/>
        <v>2480.2409220753202</v>
      </c>
      <c r="AG112" s="6">
        <f t="shared" ca="1" si="138"/>
        <v>364.69288267397246</v>
      </c>
      <c r="AH112" s="6">
        <f t="shared" ca="1" si="138"/>
        <v>1393.1687823780833</v>
      </c>
      <c r="AI112" s="6">
        <f t="shared" ca="1" si="138"/>
        <v>2333.0639031232881</v>
      </c>
      <c r="AJ112" s="6">
        <f t="shared" ca="1" si="138"/>
        <v>1054.7135726465765</v>
      </c>
      <c r="AK112" s="6">
        <f t="shared" ca="1" si="94"/>
        <v>1553.2719734853629</v>
      </c>
      <c r="AL112" s="6">
        <f t="shared" ca="1" si="95"/>
        <v>1384.8976558469355</v>
      </c>
      <c r="AM112" s="6">
        <f t="shared" ca="1" si="96"/>
        <v>457.25648826739189</v>
      </c>
      <c r="AN112" s="6">
        <f t="shared" ca="1" si="111"/>
        <v>1750.2130232222303</v>
      </c>
      <c r="AO112" s="6">
        <f t="shared" ca="1" si="112"/>
        <v>24490.81819054544</v>
      </c>
      <c r="AP112" s="6">
        <f t="shared" ca="1" si="113"/>
        <v>12339.231358103207</v>
      </c>
      <c r="AQ112" s="6">
        <f t="shared" ca="1" si="114"/>
        <v>12151.586832442235</v>
      </c>
      <c r="AR112" s="6">
        <f t="shared" ca="1" si="139"/>
        <v>2734.6336779957378</v>
      </c>
      <c r="AS112" s="6">
        <f t="shared" ca="1" si="139"/>
        <v>1829.0258472258845</v>
      </c>
      <c r="AT112" s="6">
        <f t="shared" ca="1" si="139"/>
        <v>1797.1880623512789</v>
      </c>
      <c r="AU112" s="6">
        <f t="shared" ca="1" si="139"/>
        <v>1910.5080282995361</v>
      </c>
      <c r="AV112" s="6">
        <f t="shared" ca="1" si="115"/>
        <v>8271.3556158724368</v>
      </c>
      <c r="AW112" s="6">
        <f t="shared" ca="1" si="116"/>
        <v>3880.2312165697967</v>
      </c>
      <c r="AX112" s="27">
        <f t="shared" ca="1" si="140"/>
        <v>4.3735018849315122</v>
      </c>
      <c r="AY112" s="27">
        <f t="shared" ca="1" si="140"/>
        <v>4.2814410821917832</v>
      </c>
      <c r="AZ112">
        <f t="shared" ca="1" si="117"/>
        <v>287</v>
      </c>
      <c r="BA112" s="9">
        <f t="shared" ca="1" si="97"/>
        <v>9</v>
      </c>
      <c r="BB112" s="4">
        <f t="shared" ca="1" si="118"/>
        <v>129</v>
      </c>
      <c r="BC112" s="9">
        <f t="shared" ca="1" si="98"/>
        <v>7</v>
      </c>
      <c r="BD112" s="9">
        <f t="shared" ca="1" si="99"/>
        <v>4</v>
      </c>
      <c r="BE112" s="4">
        <f t="shared" ca="1" si="119"/>
        <v>158</v>
      </c>
      <c r="BF112" s="9">
        <f t="shared" ca="1" si="100"/>
        <v>9</v>
      </c>
      <c r="BG112" s="9">
        <f t="shared" ca="1" si="101"/>
        <v>8</v>
      </c>
      <c r="BH112" s="24">
        <f t="shared" ca="1" si="120"/>
        <v>518.64747190299238</v>
      </c>
      <c r="BI112" s="24">
        <f t="shared" ca="1" si="121"/>
        <v>307.88128543779908</v>
      </c>
      <c r="BJ112" s="9">
        <f t="shared" ca="1" si="102"/>
        <v>7</v>
      </c>
      <c r="BK112" s="30">
        <f t="shared" ca="1" si="103"/>
        <v>30.852396246575303</v>
      </c>
      <c r="BL112" s="15">
        <f t="shared" ca="1" si="104"/>
        <v>4.5816528745205485</v>
      </c>
      <c r="BM112" s="15">
        <f t="shared" ca="1" si="122"/>
        <v>7663.499944926325</v>
      </c>
      <c r="BN112" s="36">
        <f t="shared" ca="1" si="128"/>
        <v>125</v>
      </c>
      <c r="BO112" s="9">
        <f t="shared" ca="1" si="105"/>
        <v>0</v>
      </c>
      <c r="BP112" s="20">
        <f t="shared" ca="1" si="123"/>
        <v>1.5856445383662174</v>
      </c>
      <c r="BQ112" s="20">
        <f t="shared" ca="1" si="124"/>
        <v>97.212694659537888</v>
      </c>
    </row>
    <row r="113" spans="1:69" x14ac:dyDescent="0.25">
      <c r="A113" s="3">
        <f t="shared" si="125"/>
        <v>41076</v>
      </c>
      <c r="B113" s="17">
        <f t="shared" si="106"/>
        <v>2012</v>
      </c>
      <c r="C113" s="4">
        <f t="shared" si="126"/>
        <v>6</v>
      </c>
      <c r="D113" s="4">
        <f t="shared" si="127"/>
        <v>7</v>
      </c>
      <c r="E113" s="5">
        <f t="shared" si="81"/>
        <v>0.72</v>
      </c>
      <c r="F113" s="5">
        <f t="shared" si="82"/>
        <v>0.9565217391304347</v>
      </c>
      <c r="G113" s="10">
        <f t="shared" si="74"/>
        <v>1.8767123287671517</v>
      </c>
      <c r="H113" s="13">
        <f t="shared" ca="1" si="83"/>
        <v>165</v>
      </c>
      <c r="I113" s="9">
        <f t="shared" ca="1" si="84"/>
        <v>274</v>
      </c>
      <c r="J113" s="14">
        <f t="shared" ca="1" si="107"/>
        <v>1.6606060606060606</v>
      </c>
      <c r="K113" s="5">
        <f t="shared" ca="1" si="108"/>
        <v>0.60888888888888892</v>
      </c>
      <c r="L113" s="21">
        <f t="shared" ca="1" si="85"/>
        <v>101.05221870160817</v>
      </c>
      <c r="M113" s="9">
        <f t="shared" ca="1" si="135"/>
        <v>50</v>
      </c>
      <c r="N113" s="9">
        <f t="shared" ca="1" si="135"/>
        <v>60</v>
      </c>
      <c r="O113" s="9">
        <f t="shared" ca="1" si="135"/>
        <v>24</v>
      </c>
      <c r="P113" s="9">
        <f t="shared" ca="1" si="135"/>
        <v>74</v>
      </c>
      <c r="Q113" s="20">
        <f t="shared" ca="1" si="86"/>
        <v>39.177646027397294</v>
      </c>
      <c r="R113" s="20">
        <f t="shared" ca="1" si="87"/>
        <v>50.00010253150689</v>
      </c>
      <c r="S113" s="20">
        <f t="shared" ca="1" si="88"/>
        <v>18.837632850944111</v>
      </c>
      <c r="T113" s="6">
        <f t="shared" ca="1" si="136"/>
        <v>16673.616085765349</v>
      </c>
      <c r="U113" s="6">
        <f t="shared" ca="1" si="136"/>
        <v>2025.2250396664706</v>
      </c>
      <c r="V113" s="6">
        <f t="shared" ca="1" si="136"/>
        <v>2818.0098176076222</v>
      </c>
      <c r="W113" s="6">
        <f t="shared" ca="1" si="89"/>
        <v>2774.256917917809</v>
      </c>
      <c r="X113" s="6">
        <f t="shared" ca="1" si="90"/>
        <v>1433.0130249033941</v>
      </c>
      <c r="Y113" s="6">
        <f t="shared" ca="1" si="109"/>
        <v>11673.561365002995</v>
      </c>
      <c r="Z113" s="6">
        <f t="shared" ca="1" si="137"/>
        <v>4309.5410630137021</v>
      </c>
      <c r="AA113" s="6">
        <f t="shared" ca="1" si="137"/>
        <v>1200.0024607561654</v>
      </c>
      <c r="AB113" s="6">
        <f t="shared" ca="1" si="137"/>
        <v>1393.9848309698641</v>
      </c>
      <c r="AC113" s="6">
        <f t="shared" ca="1" si="91"/>
        <v>1865.8323637912929</v>
      </c>
      <c r="AD113" s="6">
        <f t="shared" ca="1" si="92"/>
        <v>1047.6575401333307</v>
      </c>
      <c r="AE113" s="6">
        <f t="shared" ca="1" si="93"/>
        <v>546.21295150633739</v>
      </c>
      <c r="AF113" s="6">
        <f t="shared" ca="1" si="110"/>
        <v>3443.8254993087712</v>
      </c>
      <c r="AG113" s="6">
        <f t="shared" ca="1" si="138"/>
        <v>472.32939747945193</v>
      </c>
      <c r="AH113" s="6">
        <f t="shared" ca="1" si="138"/>
        <v>1939.3895960547959</v>
      </c>
      <c r="AI113" s="6">
        <f t="shared" ca="1" si="138"/>
        <v>2987.6588786301386</v>
      </c>
      <c r="AJ113" s="6">
        <f t="shared" ca="1" si="138"/>
        <v>1428.0693830137</v>
      </c>
      <c r="AK113" s="6">
        <f t="shared" ca="1" si="94"/>
        <v>2183.9341062511398</v>
      </c>
      <c r="AL113" s="6">
        <f t="shared" ca="1" si="95"/>
        <v>1374.6708649030411</v>
      </c>
      <c r="AM113" s="6">
        <f t="shared" ca="1" si="96"/>
        <v>618.63357568871288</v>
      </c>
      <c r="AN113" s="6">
        <f t="shared" ca="1" si="111"/>
        <v>2650.2087083351921</v>
      </c>
      <c r="AO113" s="6">
        <f t="shared" ca="1" si="112"/>
        <v>32429.816735349636</v>
      </c>
      <c r="AP113" s="6">
        <f t="shared" ca="1" si="113"/>
        <v>14662.221162702677</v>
      </c>
      <c r="AQ113" s="6">
        <f t="shared" ca="1" si="114"/>
        <v>17767.595572646958</v>
      </c>
      <c r="AR113" s="6">
        <f t="shared" ca="1" si="139"/>
        <v>2846.7486361631436</v>
      </c>
      <c r="AS113" s="6">
        <f t="shared" ca="1" si="139"/>
        <v>2198.4190587823832</v>
      </c>
      <c r="AT113" s="6">
        <f t="shared" ca="1" si="139"/>
        <v>2045.2816118995934</v>
      </c>
      <c r="AU113" s="6">
        <f t="shared" ca="1" si="139"/>
        <v>2127.0233470121229</v>
      </c>
      <c r="AV113" s="6">
        <f t="shared" ca="1" si="115"/>
        <v>9217.4726538572431</v>
      </c>
      <c r="AW113" s="6">
        <f t="shared" ca="1" si="116"/>
        <v>8550.1229187897152</v>
      </c>
      <c r="AX113" s="27">
        <f t="shared" ca="1" si="140"/>
        <v>4.2892007671232912</v>
      </c>
      <c r="AY113" s="27">
        <f t="shared" ca="1" si="140"/>
        <v>4.7223321575342494</v>
      </c>
      <c r="AZ113">
        <f t="shared" ca="1" si="117"/>
        <v>373</v>
      </c>
      <c r="BA113" s="9">
        <f t="shared" ca="1" si="97"/>
        <v>12</v>
      </c>
      <c r="BB113" s="4">
        <f t="shared" ca="1" si="118"/>
        <v>165</v>
      </c>
      <c r="BC113" s="9">
        <f t="shared" ca="1" si="98"/>
        <v>9</v>
      </c>
      <c r="BD113" s="9">
        <f t="shared" ca="1" si="99"/>
        <v>5</v>
      </c>
      <c r="BE113" s="4">
        <f t="shared" ca="1" si="119"/>
        <v>208</v>
      </c>
      <c r="BF113" s="9">
        <f t="shared" ca="1" si="100"/>
        <v>12</v>
      </c>
      <c r="BG113" s="9">
        <f t="shared" ca="1" si="101"/>
        <v>13</v>
      </c>
      <c r="BH113" s="24">
        <f t="shared" ca="1" si="120"/>
        <v>596.08434330911246</v>
      </c>
      <c r="BI113" s="24">
        <f t="shared" ca="1" si="121"/>
        <v>415.82967012391362</v>
      </c>
      <c r="BJ113" s="9">
        <f t="shared" ca="1" si="102"/>
        <v>10</v>
      </c>
      <c r="BK113" s="30">
        <f t="shared" ca="1" si="103"/>
        <v>30.695472739725986</v>
      </c>
      <c r="BL113" s="15">
        <f t="shared" ca="1" si="104"/>
        <v>4.5023624767123298</v>
      </c>
      <c r="BM113" s="15">
        <f t="shared" ca="1" si="122"/>
        <v>7473.9842318846959</v>
      </c>
      <c r="BN113" s="36">
        <f t="shared" ca="1" si="128"/>
        <v>124</v>
      </c>
      <c r="BO113" s="9">
        <f t="shared" ca="1" si="105"/>
        <v>0</v>
      </c>
      <c r="BP113" s="20">
        <f t="shared" ca="1" si="123"/>
        <v>2.3772589052099926</v>
      </c>
      <c r="BQ113" s="20">
        <f t="shared" ca="1" si="124"/>
        <v>143.28706106973354</v>
      </c>
    </row>
    <row r="114" spans="1:69" x14ac:dyDescent="0.25">
      <c r="A114" s="3">
        <f t="shared" si="125"/>
        <v>41075</v>
      </c>
      <c r="B114" s="17">
        <f t="shared" si="106"/>
        <v>2012</v>
      </c>
      <c r="C114" s="4">
        <f t="shared" si="126"/>
        <v>6</v>
      </c>
      <c r="D114" s="4">
        <f t="shared" si="127"/>
        <v>6</v>
      </c>
      <c r="E114" s="5">
        <f t="shared" si="81"/>
        <v>0.72</v>
      </c>
      <c r="F114" s="5">
        <f t="shared" si="82"/>
        <v>1</v>
      </c>
      <c r="G114" s="10">
        <f t="shared" si="74"/>
        <v>1.8739726027397543</v>
      </c>
      <c r="H114" s="13">
        <f t="shared" ca="1" si="83"/>
        <v>177</v>
      </c>
      <c r="I114" s="9">
        <f t="shared" ca="1" si="84"/>
        <v>295</v>
      </c>
      <c r="J114" s="14">
        <f t="shared" ca="1" si="107"/>
        <v>1.6666666666666667</v>
      </c>
      <c r="K114" s="5">
        <f t="shared" ca="1" si="108"/>
        <v>0.65555555555555556</v>
      </c>
      <c r="L114" s="21">
        <f t="shared" ca="1" si="85"/>
        <v>105.17794771302538</v>
      </c>
      <c r="M114" s="9">
        <f t="shared" ca="1" si="135"/>
        <v>52</v>
      </c>
      <c r="N114" s="9">
        <f t="shared" ca="1" si="135"/>
        <v>64</v>
      </c>
      <c r="O114" s="9">
        <f t="shared" ca="1" si="135"/>
        <v>25</v>
      </c>
      <c r="P114" s="9">
        <f t="shared" ca="1" si="135"/>
        <v>77</v>
      </c>
      <c r="Q114" s="20">
        <f t="shared" ca="1" si="86"/>
        <v>38.501877203590027</v>
      </c>
      <c r="R114" s="20">
        <f t="shared" ca="1" si="87"/>
        <v>51.306072858739775</v>
      </c>
      <c r="S114" s="20">
        <f t="shared" ca="1" si="88"/>
        <v>19.470318795232188</v>
      </c>
      <c r="T114" s="6">
        <f t="shared" ca="1" si="136"/>
        <v>18616.496745205492</v>
      </c>
      <c r="U114" s="6">
        <f t="shared" ca="1" si="136"/>
        <v>2098.5889315068521</v>
      </c>
      <c r="V114" s="6">
        <f t="shared" ca="1" si="136"/>
        <v>3152.9511582509576</v>
      </c>
      <c r="W114" s="6">
        <f t="shared" ca="1" si="89"/>
        <v>2728.3208689972607</v>
      </c>
      <c r="X114" s="6">
        <f t="shared" ca="1" si="90"/>
        <v>1602.3514824591775</v>
      </c>
      <c r="Y114" s="6">
        <f t="shared" ca="1" si="109"/>
        <v>13231.462167004949</v>
      </c>
      <c r="Z114" s="6">
        <f t="shared" ca="1" si="137"/>
        <v>4466.2177556164434</v>
      </c>
      <c r="AA114" s="6">
        <f t="shared" ca="1" si="137"/>
        <v>1282.6518214684943</v>
      </c>
      <c r="AB114" s="6">
        <f t="shared" ca="1" si="137"/>
        <v>1499.2145472328784</v>
      </c>
      <c r="AC114" s="6">
        <f t="shared" ca="1" si="91"/>
        <v>2008.5358621263572</v>
      </c>
      <c r="AD114" s="6">
        <f t="shared" ca="1" si="92"/>
        <v>1049.8068898004935</v>
      </c>
      <c r="AE114" s="6">
        <f t="shared" ca="1" si="93"/>
        <v>556.48582784811947</v>
      </c>
      <c r="AF114" s="6">
        <f t="shared" ca="1" si="110"/>
        <v>3633.2555445428452</v>
      </c>
      <c r="AG114" s="6">
        <f t="shared" ca="1" si="138"/>
        <v>518.44395945205463</v>
      </c>
      <c r="AH114" s="6">
        <f t="shared" ca="1" si="138"/>
        <v>2047.9836370410974</v>
      </c>
      <c r="AI114" s="6">
        <f t="shared" ca="1" si="138"/>
        <v>3388.4556712328776</v>
      </c>
      <c r="AJ114" s="6">
        <f t="shared" ca="1" si="138"/>
        <v>1531.2746590684947</v>
      </c>
      <c r="AK114" s="6">
        <f t="shared" ca="1" si="94"/>
        <v>2203.5451636939724</v>
      </c>
      <c r="AL114" s="6">
        <f t="shared" ca="1" si="95"/>
        <v>1392.7566699270733</v>
      </c>
      <c r="AM114" s="6">
        <f t="shared" ca="1" si="96"/>
        <v>619.41194267436026</v>
      </c>
      <c r="AN114" s="6">
        <f t="shared" ca="1" si="111"/>
        <v>3270.4441504991182</v>
      </c>
      <c r="AO114" s="6">
        <f t="shared" ca="1" si="112"/>
        <v>35449.327727824682</v>
      </c>
      <c r="AP114" s="6">
        <f t="shared" ca="1" si="113"/>
        <v>15314.165865777772</v>
      </c>
      <c r="AQ114" s="6">
        <f t="shared" ca="1" si="114"/>
        <v>20135.161862046913</v>
      </c>
      <c r="AR114" s="6">
        <f t="shared" ca="1" si="139"/>
        <v>2886.537435589365</v>
      </c>
      <c r="AS114" s="6">
        <f t="shared" ca="1" si="139"/>
        <v>2309.563448423728</v>
      </c>
      <c r="AT114" s="6">
        <f t="shared" ca="1" si="139"/>
        <v>2037.7525641964198</v>
      </c>
      <c r="AU114" s="6">
        <f t="shared" ca="1" si="139"/>
        <v>2170.9990797421724</v>
      </c>
      <c r="AV114" s="6">
        <f t="shared" ca="1" si="115"/>
        <v>9404.8525279516853</v>
      </c>
      <c r="AW114" s="6">
        <f t="shared" ca="1" si="116"/>
        <v>10730.309334095224</v>
      </c>
      <c r="AX114" s="27">
        <f t="shared" ca="1" si="140"/>
        <v>4.2342631232876764</v>
      </c>
      <c r="AY114" s="27">
        <f t="shared" ca="1" si="140"/>
        <v>4.6905130410958931</v>
      </c>
      <c r="AZ114">
        <f t="shared" ca="1" si="117"/>
        <v>395</v>
      </c>
      <c r="BA114" s="9">
        <f t="shared" ca="1" si="97"/>
        <v>13</v>
      </c>
      <c r="BB114" s="4">
        <f t="shared" ca="1" si="118"/>
        <v>177</v>
      </c>
      <c r="BC114" s="9">
        <f t="shared" ca="1" si="98"/>
        <v>9</v>
      </c>
      <c r="BD114" s="9">
        <f t="shared" ca="1" si="99"/>
        <v>6</v>
      </c>
      <c r="BE114" s="4">
        <f t="shared" ca="1" si="119"/>
        <v>218</v>
      </c>
      <c r="BF114" s="9">
        <f t="shared" ca="1" si="100"/>
        <v>13</v>
      </c>
      <c r="BG114" s="9">
        <f t="shared" ca="1" si="101"/>
        <v>13</v>
      </c>
      <c r="BH114" s="24">
        <f t="shared" ca="1" si="120"/>
        <v>634.20538217859291</v>
      </c>
      <c r="BI114" s="24">
        <f t="shared" ca="1" si="121"/>
        <v>431.12634437683136</v>
      </c>
      <c r="BJ114" s="9">
        <f t="shared" ca="1" si="102"/>
        <v>9</v>
      </c>
      <c r="BK114" s="30">
        <f t="shared" ca="1" si="103"/>
        <v>31.021203068493108</v>
      </c>
      <c r="BL114" s="15">
        <f t="shared" ca="1" si="104"/>
        <v>4.3659201073972618</v>
      </c>
      <c r="BM114" s="15">
        <f t="shared" ca="1" si="122"/>
        <v>7480.1143771963198</v>
      </c>
      <c r="BN114" s="36">
        <f t="shared" ca="1" si="128"/>
        <v>124</v>
      </c>
      <c r="BO114" s="9">
        <f t="shared" ca="1" si="105"/>
        <v>0</v>
      </c>
      <c r="BP114" s="20">
        <f t="shared" ca="1" si="123"/>
        <v>2.6918253982092089</v>
      </c>
      <c r="BQ114" s="20">
        <f t="shared" ca="1" si="124"/>
        <v>162.38033759715253</v>
      </c>
    </row>
    <row r="115" spans="1:69" x14ac:dyDescent="0.25">
      <c r="A115" s="3">
        <f t="shared" si="125"/>
        <v>41074</v>
      </c>
      <c r="B115" s="17">
        <f t="shared" si="106"/>
        <v>2012</v>
      </c>
      <c r="C115" s="4">
        <f t="shared" si="126"/>
        <v>6</v>
      </c>
      <c r="D115" s="4">
        <f t="shared" si="127"/>
        <v>5</v>
      </c>
      <c r="E115" s="5">
        <f t="shared" si="81"/>
        <v>0.72</v>
      </c>
      <c r="F115" s="5">
        <f t="shared" si="82"/>
        <v>0.84347826086956512</v>
      </c>
      <c r="G115" s="10">
        <f t="shared" si="74"/>
        <v>1.8712328767123569</v>
      </c>
      <c r="H115" s="13">
        <f t="shared" ca="1" si="83"/>
        <v>158</v>
      </c>
      <c r="I115" s="9">
        <f t="shared" ca="1" si="84"/>
        <v>254</v>
      </c>
      <c r="J115" s="14">
        <f t="shared" ca="1" si="107"/>
        <v>1.6075949367088607</v>
      </c>
      <c r="K115" s="5">
        <f t="shared" ca="1" si="108"/>
        <v>0.56444444444444442</v>
      </c>
      <c r="L115" s="21">
        <f t="shared" ca="1" si="85"/>
        <v>98.401602458365147</v>
      </c>
      <c r="M115" s="9">
        <f t="shared" ca="1" si="135"/>
        <v>45</v>
      </c>
      <c r="N115" s="9">
        <f t="shared" ca="1" si="135"/>
        <v>54</v>
      </c>
      <c r="O115" s="9">
        <f t="shared" ca="1" si="135"/>
        <v>22</v>
      </c>
      <c r="P115" s="9">
        <f t="shared" ca="1" si="135"/>
        <v>67</v>
      </c>
      <c r="Q115" s="20">
        <f t="shared" ca="1" si="86"/>
        <v>40.113419866611359</v>
      </c>
      <c r="R115" s="20">
        <f t="shared" ca="1" si="87"/>
        <v>52.351984005579133</v>
      </c>
      <c r="S115" s="20">
        <f t="shared" ca="1" si="88"/>
        <v>18.909077380789221</v>
      </c>
      <c r="T115" s="6">
        <f t="shared" ca="1" si="136"/>
        <v>15547.453188421692</v>
      </c>
      <c r="U115" s="6">
        <f t="shared" ca="1" si="136"/>
        <v>1768.1657102179893</v>
      </c>
      <c r="V115" s="6">
        <f t="shared" ca="1" si="136"/>
        <v>2590.2898330423336</v>
      </c>
      <c r="W115" s="6">
        <f t="shared" ca="1" si="89"/>
        <v>2733.9719036054798</v>
      </c>
      <c r="X115" s="6">
        <f t="shared" ca="1" si="90"/>
        <v>1339.9494531997802</v>
      </c>
      <c r="Y115" s="6">
        <f t="shared" ca="1" si="109"/>
        <v>10651.407708792087</v>
      </c>
      <c r="Z115" s="6">
        <f t="shared" ca="1" si="137"/>
        <v>3971.2285667945248</v>
      </c>
      <c r="AA115" s="6">
        <f t="shared" ca="1" si="137"/>
        <v>1151.743648122741</v>
      </c>
      <c r="AB115" s="6">
        <f t="shared" ca="1" si="137"/>
        <v>1266.9081845128778</v>
      </c>
      <c r="AC115" s="6">
        <f t="shared" ca="1" si="91"/>
        <v>1684.4577685878428</v>
      </c>
      <c r="AD115" s="6">
        <f t="shared" ca="1" si="92"/>
        <v>1115.182488345861</v>
      </c>
      <c r="AE115" s="6">
        <f t="shared" ca="1" si="93"/>
        <v>503.308483915934</v>
      </c>
      <c r="AF115" s="6">
        <f t="shared" ca="1" si="110"/>
        <v>3086.931658580505</v>
      </c>
      <c r="AG115" s="6">
        <f t="shared" ca="1" si="138"/>
        <v>458.06626247671215</v>
      </c>
      <c r="AH115" s="6">
        <f t="shared" ca="1" si="138"/>
        <v>1632.7303269698643</v>
      </c>
      <c r="AI115" s="6">
        <f t="shared" ca="1" si="138"/>
        <v>2721.0458277260282</v>
      </c>
      <c r="AJ115" s="6">
        <f t="shared" ca="1" si="138"/>
        <v>1268.5216838136998</v>
      </c>
      <c r="AK115" s="6">
        <f t="shared" ca="1" si="94"/>
        <v>1785.8545254751632</v>
      </c>
      <c r="AL115" s="6">
        <f t="shared" ca="1" si="95"/>
        <v>1393.8531039419354</v>
      </c>
      <c r="AM115" s="6">
        <f t="shared" ca="1" si="96"/>
        <v>560.38020643270852</v>
      </c>
      <c r="AN115" s="6">
        <f t="shared" ca="1" si="111"/>
        <v>2340.2762651364965</v>
      </c>
      <c r="AO115" s="6">
        <f t="shared" ca="1" si="112"/>
        <v>29785.863399056132</v>
      </c>
      <c r="AP115" s="6">
        <f t="shared" ca="1" si="113"/>
        <v>13707.24776654704</v>
      </c>
      <c r="AQ115" s="6">
        <f t="shared" ca="1" si="114"/>
        <v>16078.615632509089</v>
      </c>
      <c r="AR115" s="6">
        <f t="shared" ca="1" si="139"/>
        <v>2803.8066266175465</v>
      </c>
      <c r="AS115" s="6">
        <f t="shared" ca="1" si="139"/>
        <v>2117.8395989558876</v>
      </c>
      <c r="AT115" s="6">
        <f t="shared" ca="1" si="139"/>
        <v>1951.7571426729621</v>
      </c>
      <c r="AU115" s="6">
        <f t="shared" ca="1" si="139"/>
        <v>2056.9671945151094</v>
      </c>
      <c r="AV115" s="6">
        <f t="shared" ca="1" si="115"/>
        <v>8930.3705627615054</v>
      </c>
      <c r="AW115" s="6">
        <f t="shared" ca="1" si="116"/>
        <v>7148.245069747587</v>
      </c>
      <c r="AX115" s="27">
        <f t="shared" ca="1" si="140"/>
        <v>4.1541851178082236</v>
      </c>
      <c r="AY115" s="27">
        <f t="shared" ca="1" si="140"/>
        <v>4.2760996575342496</v>
      </c>
      <c r="AZ115">
        <f t="shared" ca="1" si="117"/>
        <v>346</v>
      </c>
      <c r="BA115" s="9">
        <f t="shared" ca="1" si="97"/>
        <v>11</v>
      </c>
      <c r="BB115" s="4">
        <f t="shared" ca="1" si="118"/>
        <v>158</v>
      </c>
      <c r="BC115" s="9">
        <f t="shared" ca="1" si="98"/>
        <v>7</v>
      </c>
      <c r="BD115" s="9">
        <f t="shared" ca="1" si="99"/>
        <v>5</v>
      </c>
      <c r="BE115" s="4">
        <f t="shared" ca="1" si="119"/>
        <v>188</v>
      </c>
      <c r="BF115" s="9">
        <f t="shared" ca="1" si="100"/>
        <v>10</v>
      </c>
      <c r="BG115" s="9">
        <f t="shared" ca="1" si="101"/>
        <v>11</v>
      </c>
      <c r="BH115" s="24">
        <f t="shared" ca="1" si="120"/>
        <v>506.14262201374135</v>
      </c>
      <c r="BI115" s="24">
        <f t="shared" ca="1" si="121"/>
        <v>368.94640190341698</v>
      </c>
      <c r="BJ115" s="9">
        <f t="shared" ca="1" si="102"/>
        <v>9</v>
      </c>
      <c r="BK115" s="30">
        <f t="shared" ca="1" si="103"/>
        <v>32.183794520547906</v>
      </c>
      <c r="BL115" s="15">
        <f t="shared" ca="1" si="104"/>
        <v>4.4493142838356174</v>
      </c>
      <c r="BM115" s="15">
        <f t="shared" ca="1" si="122"/>
        <v>7486.0527971873144</v>
      </c>
      <c r="BN115" s="36">
        <f t="shared" ca="1" si="128"/>
        <v>124</v>
      </c>
      <c r="BO115" s="9">
        <f t="shared" ca="1" si="105"/>
        <v>0</v>
      </c>
      <c r="BP115" s="20">
        <f t="shared" ca="1" si="123"/>
        <v>2.1478095423732788</v>
      </c>
      <c r="BQ115" s="20">
        <f t="shared" ca="1" si="124"/>
        <v>129.66625510087974</v>
      </c>
    </row>
    <row r="116" spans="1:69" x14ac:dyDescent="0.25">
      <c r="A116" s="3">
        <f t="shared" si="125"/>
        <v>41073</v>
      </c>
      <c r="B116" s="17">
        <f t="shared" si="106"/>
        <v>2012</v>
      </c>
      <c r="C116" s="4">
        <f t="shared" si="126"/>
        <v>6</v>
      </c>
      <c r="D116" s="4">
        <f t="shared" si="127"/>
        <v>4</v>
      </c>
      <c r="E116" s="5">
        <f t="shared" si="81"/>
        <v>0.72</v>
      </c>
      <c r="F116" s="5">
        <f t="shared" si="82"/>
        <v>0.79130434782608694</v>
      </c>
      <c r="G116" s="10">
        <f t="shared" si="74"/>
        <v>1.8684931506849596</v>
      </c>
      <c r="H116" s="13">
        <f t="shared" ca="1" si="83"/>
        <v>138</v>
      </c>
      <c r="I116" s="9">
        <f t="shared" ca="1" si="84"/>
        <v>248</v>
      </c>
      <c r="J116" s="14">
        <f t="shared" ca="1" si="107"/>
        <v>1.7971014492753623</v>
      </c>
      <c r="K116" s="5">
        <f t="shared" ca="1" si="108"/>
        <v>0.55111111111111111</v>
      </c>
      <c r="L116" s="21">
        <f t="shared" ca="1" si="85"/>
        <v>109.243386590569</v>
      </c>
      <c r="M116" s="9">
        <f t="shared" ca="1" si="135"/>
        <v>46</v>
      </c>
      <c r="N116" s="9">
        <f t="shared" ca="1" si="135"/>
        <v>51</v>
      </c>
      <c r="O116" s="9">
        <f t="shared" ca="1" si="135"/>
        <v>22</v>
      </c>
      <c r="P116" s="9">
        <f t="shared" ca="1" si="135"/>
        <v>67</v>
      </c>
      <c r="Q116" s="20">
        <f t="shared" ca="1" si="86"/>
        <v>37.468839424940015</v>
      </c>
      <c r="R116" s="20">
        <f t="shared" ca="1" si="87"/>
        <v>52.664982276463313</v>
      </c>
      <c r="S116" s="20">
        <f t="shared" ca="1" si="88"/>
        <v>18.990054237742811</v>
      </c>
      <c r="T116" s="6">
        <f t="shared" ca="1" si="136"/>
        <v>15075.587349498523</v>
      </c>
      <c r="U116" s="6">
        <f t="shared" ca="1" si="136"/>
        <v>1614.8545741608116</v>
      </c>
      <c r="V116" s="6">
        <f t="shared" ca="1" si="136"/>
        <v>2367.5891962883038</v>
      </c>
      <c r="W116" s="6">
        <f t="shared" ca="1" si="89"/>
        <v>2991.8054331616449</v>
      </c>
      <c r="X116" s="6">
        <f t="shared" ca="1" si="90"/>
        <v>1217.089998582089</v>
      </c>
      <c r="Y116" s="6">
        <f t="shared" ca="1" si="109"/>
        <v>10113.957295627299</v>
      </c>
      <c r="Z116" s="6">
        <f t="shared" ca="1" si="137"/>
        <v>3634.4774242191816</v>
      </c>
      <c r="AA116" s="6">
        <f t="shared" ca="1" si="137"/>
        <v>1158.6296100821928</v>
      </c>
      <c r="AB116" s="6">
        <f t="shared" ca="1" si="137"/>
        <v>1272.3336339287684</v>
      </c>
      <c r="AC116" s="6">
        <f t="shared" ca="1" si="91"/>
        <v>1510.149107477177</v>
      </c>
      <c r="AD116" s="6">
        <f t="shared" ca="1" si="92"/>
        <v>1057.3754361620188</v>
      </c>
      <c r="AE116" s="6">
        <f t="shared" ca="1" si="93"/>
        <v>440.36925186916585</v>
      </c>
      <c r="AF116" s="6">
        <f t="shared" ca="1" si="110"/>
        <v>3057.5468727217822</v>
      </c>
      <c r="AG116" s="6">
        <f t="shared" ca="1" si="138"/>
        <v>449.0105227397259</v>
      </c>
      <c r="AH116" s="6">
        <f t="shared" ca="1" si="138"/>
        <v>1686.2271908821929</v>
      </c>
      <c r="AI116" s="6">
        <f t="shared" ca="1" si="138"/>
        <v>2848.446805479452</v>
      </c>
      <c r="AJ116" s="6">
        <f t="shared" ca="1" si="138"/>
        <v>1283.2082803726037</v>
      </c>
      <c r="AK116" s="6">
        <f t="shared" ca="1" si="94"/>
        <v>1827.6874375728789</v>
      </c>
      <c r="AL116" s="6">
        <f t="shared" ca="1" si="95"/>
        <v>1424.6587551074226</v>
      </c>
      <c r="AM116" s="6">
        <f t="shared" ca="1" si="96"/>
        <v>504.59695834313311</v>
      </c>
      <c r="AN116" s="6">
        <f t="shared" ca="1" si="111"/>
        <v>2509.9496484505389</v>
      </c>
      <c r="AO116" s="6">
        <f t="shared" ca="1" si="112"/>
        <v>29022.775391363451</v>
      </c>
      <c r="AP116" s="6">
        <f t="shared" ca="1" si="113"/>
        <v>13341.321574563834</v>
      </c>
      <c r="AQ116" s="6">
        <f t="shared" ca="1" si="114"/>
        <v>15681.453816799622</v>
      </c>
      <c r="AR116" s="6">
        <f t="shared" ca="1" si="139"/>
        <v>2770.8157923225413</v>
      </c>
      <c r="AS116" s="6">
        <f t="shared" ca="1" si="139"/>
        <v>2036.3000110370826</v>
      </c>
      <c r="AT116" s="6">
        <f t="shared" ca="1" si="139"/>
        <v>1906.7800741287401</v>
      </c>
      <c r="AU116" s="6">
        <f t="shared" ca="1" si="139"/>
        <v>2044.0920245127195</v>
      </c>
      <c r="AV116" s="6">
        <f t="shared" ca="1" si="115"/>
        <v>8757.9879020010831</v>
      </c>
      <c r="AW116" s="6">
        <f t="shared" ca="1" si="116"/>
        <v>6923.4659147985349</v>
      </c>
      <c r="AX116" s="27">
        <f t="shared" ca="1" si="140"/>
        <v>3.9986766246575378</v>
      </c>
      <c r="AY116" s="27">
        <f t="shared" ca="1" si="140"/>
        <v>4.5818785479452089</v>
      </c>
      <c r="AZ116">
        <f t="shared" ca="1" si="117"/>
        <v>324</v>
      </c>
      <c r="BA116" s="9">
        <f t="shared" ca="1" si="97"/>
        <v>11</v>
      </c>
      <c r="BB116" s="4">
        <f t="shared" ca="1" si="118"/>
        <v>138</v>
      </c>
      <c r="BC116" s="9">
        <f t="shared" ca="1" si="98"/>
        <v>7</v>
      </c>
      <c r="BD116" s="9">
        <f t="shared" ca="1" si="99"/>
        <v>5</v>
      </c>
      <c r="BE116" s="4">
        <f t="shared" ca="1" si="119"/>
        <v>186</v>
      </c>
      <c r="BF116" s="9">
        <f t="shared" ca="1" si="100"/>
        <v>10</v>
      </c>
      <c r="BG116" s="9">
        <f t="shared" ca="1" si="101"/>
        <v>11</v>
      </c>
      <c r="BH116" s="24">
        <f t="shared" ca="1" si="120"/>
        <v>571.86822852452508</v>
      </c>
      <c r="BI116" s="24">
        <f t="shared" ca="1" si="121"/>
        <v>339.6009123961054</v>
      </c>
      <c r="BJ116" s="9">
        <f t="shared" ca="1" si="102"/>
        <v>8</v>
      </c>
      <c r="BK116" s="30">
        <f t="shared" ca="1" si="103"/>
        <v>30.578521917808178</v>
      </c>
      <c r="BL116" s="15">
        <f t="shared" ca="1" si="104"/>
        <v>4.3216752043835625</v>
      </c>
      <c r="BM116" s="15">
        <f t="shared" ca="1" si="122"/>
        <v>7690.4922582891195</v>
      </c>
      <c r="BN116" s="36">
        <f t="shared" ca="1" si="128"/>
        <v>124</v>
      </c>
      <c r="BO116" s="9">
        <f t="shared" ca="1" si="105"/>
        <v>0</v>
      </c>
      <c r="BP116" s="20">
        <f t="shared" ca="1" si="123"/>
        <v>2.0390702298539503</v>
      </c>
      <c r="BQ116" s="20">
        <f t="shared" ca="1" si="124"/>
        <v>126.46333723225501</v>
      </c>
    </row>
    <row r="117" spans="1:69" x14ac:dyDescent="0.25">
      <c r="A117" s="3">
        <f t="shared" si="125"/>
        <v>41072</v>
      </c>
      <c r="B117" s="17">
        <f t="shared" si="106"/>
        <v>2012</v>
      </c>
      <c r="C117" s="4">
        <f t="shared" si="126"/>
        <v>6</v>
      </c>
      <c r="D117" s="4">
        <f t="shared" si="127"/>
        <v>3</v>
      </c>
      <c r="E117" s="5">
        <f t="shared" si="81"/>
        <v>0.72</v>
      </c>
      <c r="F117" s="5">
        <f t="shared" si="82"/>
        <v>0.65217391304347827</v>
      </c>
      <c r="G117" s="10">
        <f t="shared" si="74"/>
        <v>1.8657534246575622</v>
      </c>
      <c r="H117" s="13">
        <f t="shared" ca="1" si="83"/>
        <v>120</v>
      </c>
      <c r="I117" s="9">
        <f t="shared" ca="1" si="84"/>
        <v>204</v>
      </c>
      <c r="J117" s="14">
        <f t="shared" ca="1" si="107"/>
        <v>1.7</v>
      </c>
      <c r="K117" s="5">
        <f t="shared" ca="1" si="108"/>
        <v>0.45333333333333331</v>
      </c>
      <c r="L117" s="21">
        <f t="shared" ca="1" si="85"/>
        <v>100.26046656343065</v>
      </c>
      <c r="M117" s="9">
        <f t="shared" ca="1" si="135"/>
        <v>36</v>
      </c>
      <c r="N117" s="9">
        <f t="shared" ca="1" si="135"/>
        <v>43</v>
      </c>
      <c r="O117" s="9">
        <f t="shared" ca="1" si="135"/>
        <v>17</v>
      </c>
      <c r="P117" s="9">
        <f t="shared" ca="1" si="135"/>
        <v>54</v>
      </c>
      <c r="Q117" s="20">
        <f t="shared" ca="1" si="86"/>
        <v>38.849919889023795</v>
      </c>
      <c r="R117" s="20">
        <f t="shared" ca="1" si="87"/>
        <v>54.989253961643897</v>
      </c>
      <c r="S117" s="20">
        <f t="shared" ca="1" si="88"/>
        <v>17.981893545205498</v>
      </c>
      <c r="T117" s="6">
        <f t="shared" ca="1" si="136"/>
        <v>12031.255987611679</v>
      </c>
      <c r="U117" s="6">
        <f t="shared" ca="1" si="136"/>
        <v>1293.3840328767137</v>
      </c>
      <c r="V117" s="6">
        <f t="shared" ca="1" si="136"/>
        <v>2076.311021428945</v>
      </c>
      <c r="W117" s="6">
        <f t="shared" ca="1" si="89"/>
        <v>2788.2573982027407</v>
      </c>
      <c r="X117" s="6">
        <f t="shared" ca="1" si="90"/>
        <v>955.16061674044045</v>
      </c>
      <c r="Y117" s="6">
        <f t="shared" ca="1" si="109"/>
        <v>7504.9109841162681</v>
      </c>
      <c r="Z117" s="6">
        <f t="shared" ca="1" si="137"/>
        <v>3069.1436712328796</v>
      </c>
      <c r="AA117" s="6">
        <f t="shared" ca="1" si="137"/>
        <v>934.81731734794619</v>
      </c>
      <c r="AB117" s="6">
        <f t="shared" ca="1" si="137"/>
        <v>971.02225144109684</v>
      </c>
      <c r="AC117" s="6">
        <f t="shared" ca="1" si="91"/>
        <v>1234.6123017469845</v>
      </c>
      <c r="AD117" s="6">
        <f t="shared" ca="1" si="92"/>
        <v>1141.2777214182356</v>
      </c>
      <c r="AE117" s="6">
        <f t="shared" ca="1" si="93"/>
        <v>387.65315396333716</v>
      </c>
      <c r="AF117" s="6">
        <f t="shared" ca="1" si="110"/>
        <v>2211.4400628933658</v>
      </c>
      <c r="AG117" s="6">
        <f t="shared" ca="1" si="138"/>
        <v>375.48360946849311</v>
      </c>
      <c r="AH117" s="6">
        <f t="shared" ca="1" si="138"/>
        <v>1397.9793197589054</v>
      </c>
      <c r="AI117" s="6">
        <f t="shared" ca="1" si="138"/>
        <v>2370.4446046027401</v>
      </c>
      <c r="AJ117" s="6">
        <f t="shared" ca="1" si="138"/>
        <v>1024.9186065534257</v>
      </c>
      <c r="AK117" s="6">
        <f t="shared" ca="1" si="94"/>
        <v>1506.3275770324869</v>
      </c>
      <c r="AL117" s="6">
        <f t="shared" ca="1" si="95"/>
        <v>1445.5491364244401</v>
      </c>
      <c r="AM117" s="6">
        <f t="shared" ca="1" si="96"/>
        <v>436.70140115525595</v>
      </c>
      <c r="AN117" s="6">
        <f t="shared" ca="1" si="111"/>
        <v>1780.2480257713819</v>
      </c>
      <c r="AO117" s="6">
        <f t="shared" ca="1" si="112"/>
        <v>23468.449400893882</v>
      </c>
      <c r="AP117" s="6">
        <f t="shared" ca="1" si="113"/>
        <v>11971.850328112869</v>
      </c>
      <c r="AQ117" s="6">
        <f t="shared" ca="1" si="114"/>
        <v>11496.599072781015</v>
      </c>
      <c r="AR117" s="6">
        <f t="shared" ca="1" si="139"/>
        <v>2730.3792957222618</v>
      </c>
      <c r="AS117" s="6">
        <f t="shared" ca="1" si="139"/>
        <v>1789.5013099114306</v>
      </c>
      <c r="AT117" s="6">
        <f t="shared" ca="1" si="139"/>
        <v>1802.3361082970648</v>
      </c>
      <c r="AU117" s="6">
        <f t="shared" ca="1" si="139"/>
        <v>1863.5332387540047</v>
      </c>
      <c r="AV117" s="6">
        <f t="shared" ca="1" si="115"/>
        <v>8185.7499526847623</v>
      </c>
      <c r="AW117" s="6">
        <f t="shared" ca="1" si="116"/>
        <v>3310.8491200962508</v>
      </c>
      <c r="AX117" s="27">
        <f t="shared" ca="1" si="140"/>
        <v>4.1365737863013745</v>
      </c>
      <c r="AY117" s="27">
        <f t="shared" ca="1" si="140"/>
        <v>4.2980429109589071</v>
      </c>
      <c r="AZ117">
        <f t="shared" ca="1" si="117"/>
        <v>270</v>
      </c>
      <c r="BA117" s="9">
        <f t="shared" ca="1" si="97"/>
        <v>9</v>
      </c>
      <c r="BB117" s="4">
        <f t="shared" ca="1" si="118"/>
        <v>120</v>
      </c>
      <c r="BC117" s="9">
        <f t="shared" ca="1" si="98"/>
        <v>6</v>
      </c>
      <c r="BD117" s="9">
        <f t="shared" ca="1" si="99"/>
        <v>4</v>
      </c>
      <c r="BE117" s="4">
        <f t="shared" ca="1" si="119"/>
        <v>150</v>
      </c>
      <c r="BF117" s="9">
        <f t="shared" ca="1" si="100"/>
        <v>8</v>
      </c>
      <c r="BG117" s="9">
        <f t="shared" ca="1" si="101"/>
        <v>9</v>
      </c>
      <c r="BH117" s="24">
        <f t="shared" ca="1" si="120"/>
        <v>484.97741969767713</v>
      </c>
      <c r="BI117" s="24">
        <f t="shared" ca="1" si="121"/>
        <v>313.20156007456984</v>
      </c>
      <c r="BJ117" s="9">
        <f t="shared" ca="1" si="102"/>
        <v>7</v>
      </c>
      <c r="BK117" s="30">
        <f t="shared" ca="1" si="103"/>
        <v>33.73725906849311</v>
      </c>
      <c r="BL117" s="15">
        <f t="shared" ca="1" si="104"/>
        <v>4.5897088832876722</v>
      </c>
      <c r="BM117" s="15">
        <f t="shared" ca="1" si="122"/>
        <v>7559.387692623226</v>
      </c>
      <c r="BN117" s="36">
        <f t="shared" ca="1" si="128"/>
        <v>124</v>
      </c>
      <c r="BO117" s="9">
        <f t="shared" ca="1" si="105"/>
        <v>0</v>
      </c>
      <c r="BP117" s="20">
        <f t="shared" ca="1" si="123"/>
        <v>1.5208373403046769</v>
      </c>
      <c r="BQ117" s="20">
        <f t="shared" ca="1" si="124"/>
        <v>92.714508651459795</v>
      </c>
    </row>
    <row r="118" spans="1:69" x14ac:dyDescent="0.25">
      <c r="A118" s="3">
        <f t="shared" si="125"/>
        <v>41071</v>
      </c>
      <c r="B118" s="17">
        <f t="shared" si="106"/>
        <v>2012</v>
      </c>
      <c r="C118" s="4">
        <f t="shared" si="126"/>
        <v>6</v>
      </c>
      <c r="D118" s="4">
        <f t="shared" si="127"/>
        <v>2</v>
      </c>
      <c r="E118" s="5">
        <f t="shared" si="81"/>
        <v>0.72</v>
      </c>
      <c r="F118" s="5">
        <f t="shared" si="82"/>
        <v>0.65217391304347827</v>
      </c>
      <c r="G118" s="10">
        <f t="shared" si="74"/>
        <v>1.8630136986301649</v>
      </c>
      <c r="H118" s="13">
        <f t="shared" ca="1" si="83"/>
        <v>122</v>
      </c>
      <c r="I118" s="9">
        <f t="shared" ca="1" si="84"/>
        <v>185</v>
      </c>
      <c r="J118" s="14">
        <f t="shared" ca="1" si="107"/>
        <v>1.5163934426229508</v>
      </c>
      <c r="K118" s="5">
        <f t="shared" ca="1" si="108"/>
        <v>0.41111111111111109</v>
      </c>
      <c r="L118" s="21">
        <f t="shared" ca="1" si="85"/>
        <v>94.512652847616224</v>
      </c>
      <c r="M118" s="9">
        <f t="shared" ca="1" si="135"/>
        <v>32</v>
      </c>
      <c r="N118" s="9">
        <f t="shared" ca="1" si="135"/>
        <v>41</v>
      </c>
      <c r="O118" s="9">
        <f t="shared" ca="1" si="135"/>
        <v>15</v>
      </c>
      <c r="P118" s="9">
        <f t="shared" ca="1" si="135"/>
        <v>51</v>
      </c>
      <c r="Q118" s="20">
        <f t="shared" ca="1" si="86"/>
        <v>38.237770463501633</v>
      </c>
      <c r="R118" s="20">
        <f t="shared" ca="1" si="87"/>
        <v>56.291509676712387</v>
      </c>
      <c r="S118" s="20">
        <f t="shared" ca="1" si="88"/>
        <v>18.051784027397279</v>
      </c>
      <c r="T118" s="6">
        <f t="shared" ca="1" si="136"/>
        <v>11530.543647409178</v>
      </c>
      <c r="U118" s="6">
        <f t="shared" ca="1" si="136"/>
        <v>1302.5641357951179</v>
      </c>
      <c r="V118" s="6">
        <f t="shared" ca="1" si="136"/>
        <v>1923.6766204645612</v>
      </c>
      <c r="W118" s="6">
        <f t="shared" ca="1" si="89"/>
        <v>2765.2507002739735</v>
      </c>
      <c r="X118" s="6">
        <f t="shared" ca="1" si="90"/>
        <v>1020.1262429160213</v>
      </c>
      <c r="Y118" s="6">
        <f t="shared" ca="1" si="109"/>
        <v>7124.0542195497401</v>
      </c>
      <c r="Z118" s="6">
        <f t="shared" ca="1" si="137"/>
        <v>2791.3572438356191</v>
      </c>
      <c r="AA118" s="6">
        <f t="shared" ca="1" si="137"/>
        <v>844.3726451506858</v>
      </c>
      <c r="AB118" s="6">
        <f t="shared" ca="1" si="137"/>
        <v>920.64098539726115</v>
      </c>
      <c r="AC118" s="6">
        <f t="shared" ca="1" si="91"/>
        <v>1234.6538213239821</v>
      </c>
      <c r="AD118" s="6">
        <f t="shared" ca="1" si="92"/>
        <v>1083.4733088179335</v>
      </c>
      <c r="AE118" s="6">
        <f t="shared" ca="1" si="93"/>
        <v>383.10105239725874</v>
      </c>
      <c r="AF118" s="6">
        <f t="shared" ca="1" si="110"/>
        <v>1855.1426918443917</v>
      </c>
      <c r="AG118" s="6">
        <f t="shared" ca="1" si="138"/>
        <v>315.35829863013691</v>
      </c>
      <c r="AH118" s="6">
        <f t="shared" ca="1" si="138"/>
        <v>1262.675989041097</v>
      </c>
      <c r="AI118" s="6">
        <f t="shared" ca="1" si="138"/>
        <v>2041.8186438356167</v>
      </c>
      <c r="AJ118" s="6">
        <f t="shared" ca="1" si="138"/>
        <v>936.04493589041181</v>
      </c>
      <c r="AK118" s="6">
        <f t="shared" ca="1" si="94"/>
        <v>1468.8056534838715</v>
      </c>
      <c r="AL118" s="6">
        <f t="shared" ca="1" si="95"/>
        <v>1373.0986872333046</v>
      </c>
      <c r="AM118" s="6">
        <f t="shared" ca="1" si="96"/>
        <v>428.21479247504465</v>
      </c>
      <c r="AN118" s="6">
        <f t="shared" ca="1" si="111"/>
        <v>1285.7787342050415</v>
      </c>
      <c r="AO118" s="6">
        <f t="shared" ca="1" si="112"/>
        <v>21945.376524985124</v>
      </c>
      <c r="AP118" s="6">
        <f t="shared" ca="1" si="113"/>
        <v>11680.400879385952</v>
      </c>
      <c r="AQ118" s="6">
        <f t="shared" ca="1" si="114"/>
        <v>10264.975645599174</v>
      </c>
      <c r="AR118" s="6">
        <f t="shared" ca="1" si="139"/>
        <v>2731.834020081295</v>
      </c>
      <c r="AS118" s="6">
        <f t="shared" ca="1" si="139"/>
        <v>1791.5830910900661</v>
      </c>
      <c r="AT118" s="6">
        <f t="shared" ca="1" si="139"/>
        <v>1770.1707376730994</v>
      </c>
      <c r="AU118" s="6">
        <f t="shared" ca="1" si="139"/>
        <v>1878.1666780470568</v>
      </c>
      <c r="AV118" s="6">
        <f t="shared" ca="1" si="115"/>
        <v>8171.7545268915173</v>
      </c>
      <c r="AW118" s="6">
        <f t="shared" ca="1" si="116"/>
        <v>2093.2211187076546</v>
      </c>
      <c r="AX118" s="27">
        <f t="shared" ca="1" si="140"/>
        <v>4.0062424109589081</v>
      </c>
      <c r="AY118" s="27">
        <f t="shared" ca="1" si="140"/>
        <v>4.464271780821921</v>
      </c>
      <c r="AZ118">
        <f t="shared" ca="1" si="117"/>
        <v>261</v>
      </c>
      <c r="BA118" s="9">
        <f t="shared" ca="1" si="97"/>
        <v>8</v>
      </c>
      <c r="BB118" s="4">
        <f t="shared" ca="1" si="118"/>
        <v>122</v>
      </c>
      <c r="BC118" s="9">
        <f t="shared" ca="1" si="98"/>
        <v>6</v>
      </c>
      <c r="BD118" s="9">
        <f t="shared" ca="1" si="99"/>
        <v>4</v>
      </c>
      <c r="BE118" s="4">
        <f t="shared" ca="1" si="119"/>
        <v>139</v>
      </c>
      <c r="BF118" s="9">
        <f t="shared" ca="1" si="100"/>
        <v>7</v>
      </c>
      <c r="BG118" s="9">
        <f t="shared" ca="1" si="101"/>
        <v>7</v>
      </c>
      <c r="BH118" s="24">
        <f t="shared" ca="1" si="120"/>
        <v>467.95521013561938</v>
      </c>
      <c r="BI118" s="24">
        <f t="shared" ca="1" si="121"/>
        <v>272.06614788164347</v>
      </c>
      <c r="BJ118" s="9">
        <f t="shared" ca="1" si="102"/>
        <v>7</v>
      </c>
      <c r="BK118" s="30">
        <f t="shared" ca="1" si="103"/>
        <v>32.260556712328722</v>
      </c>
      <c r="BL118" s="15">
        <f t="shared" ca="1" si="104"/>
        <v>4.1983055890410963</v>
      </c>
      <c r="BM118" s="15">
        <f t="shared" ca="1" si="122"/>
        <v>7407.2899123902471</v>
      </c>
      <c r="BN118" s="36">
        <f t="shared" ca="1" si="128"/>
        <v>124</v>
      </c>
      <c r="BO118" s="9">
        <f t="shared" ca="1" si="105"/>
        <v>0</v>
      </c>
      <c r="BP118" s="20">
        <f t="shared" ca="1" si="123"/>
        <v>1.3857936933761492</v>
      </c>
      <c r="BQ118" s="20">
        <f t="shared" ca="1" si="124"/>
        <v>82.782061658057856</v>
      </c>
    </row>
    <row r="119" spans="1:69" x14ac:dyDescent="0.25">
      <c r="A119" s="3">
        <f t="shared" si="125"/>
        <v>41070</v>
      </c>
      <c r="B119" s="17">
        <f t="shared" si="106"/>
        <v>2012</v>
      </c>
      <c r="C119" s="4">
        <f t="shared" si="126"/>
        <v>6</v>
      </c>
      <c r="D119" s="4">
        <f t="shared" si="127"/>
        <v>1</v>
      </c>
      <c r="E119" s="5">
        <f t="shared" si="81"/>
        <v>0.72</v>
      </c>
      <c r="F119" s="5">
        <f t="shared" si="82"/>
        <v>0.68695652173913047</v>
      </c>
      <c r="G119" s="10">
        <f t="shared" si="74"/>
        <v>1.8602739726027675</v>
      </c>
      <c r="H119" s="13">
        <f t="shared" ca="1" si="83"/>
        <v>122</v>
      </c>
      <c r="I119" s="9">
        <f t="shared" ca="1" si="84"/>
        <v>219</v>
      </c>
      <c r="J119" s="14">
        <f t="shared" ca="1" si="107"/>
        <v>1.7950819672131149</v>
      </c>
      <c r="K119" s="5">
        <f t="shared" ca="1" si="108"/>
        <v>0.48666666666666669</v>
      </c>
      <c r="L119" s="21">
        <f t="shared" ca="1" si="85"/>
        <v>105.29847035413361</v>
      </c>
      <c r="M119" s="9">
        <f t="shared" ca="1" si="135"/>
        <v>38</v>
      </c>
      <c r="N119" s="9">
        <f t="shared" ca="1" si="135"/>
        <v>49</v>
      </c>
      <c r="O119" s="9">
        <f t="shared" ca="1" si="135"/>
        <v>19</v>
      </c>
      <c r="P119" s="9">
        <f t="shared" ca="1" si="135"/>
        <v>61</v>
      </c>
      <c r="Q119" s="20">
        <f t="shared" ca="1" si="86"/>
        <v>36.84140358620693</v>
      </c>
      <c r="R119" s="20">
        <f t="shared" ca="1" si="87"/>
        <v>53.115471360000051</v>
      </c>
      <c r="S119" s="20">
        <f t="shared" ca="1" si="88"/>
        <v>17.970635567213126</v>
      </c>
      <c r="T119" s="6">
        <f t="shared" ca="1" si="136"/>
        <v>12846.413383204301</v>
      </c>
      <c r="U119" s="6">
        <f t="shared" ca="1" si="136"/>
        <v>1411.2189939344867</v>
      </c>
      <c r="V119" s="6">
        <f t="shared" ca="1" si="136"/>
        <v>2095.278216471937</v>
      </c>
      <c r="W119" s="6">
        <f t="shared" ca="1" si="89"/>
        <v>2885.5183634630139</v>
      </c>
      <c r="X119" s="6">
        <f t="shared" ca="1" si="90"/>
        <v>1047.1930452347347</v>
      </c>
      <c r="Y119" s="6">
        <f t="shared" ca="1" si="109"/>
        <v>8229.6427519691006</v>
      </c>
      <c r="Z119" s="6">
        <f t="shared" ca="1" si="137"/>
        <v>3205.2021120000031</v>
      </c>
      <c r="AA119" s="6">
        <f t="shared" ca="1" si="137"/>
        <v>1009.193955840001</v>
      </c>
      <c r="AB119" s="6">
        <f t="shared" ca="1" si="137"/>
        <v>1096.2087696000008</v>
      </c>
      <c r="AC119" s="6">
        <f t="shared" ca="1" si="91"/>
        <v>1364.1162238847623</v>
      </c>
      <c r="AD119" s="6">
        <f t="shared" ca="1" si="92"/>
        <v>1129.2205222776272</v>
      </c>
      <c r="AE119" s="6">
        <f t="shared" ca="1" si="93"/>
        <v>394.33428134680395</v>
      </c>
      <c r="AF119" s="6">
        <f t="shared" ca="1" si="110"/>
        <v>2422.933809930812</v>
      </c>
      <c r="AG119" s="6">
        <f t="shared" ca="1" si="138"/>
        <v>397.31220359999986</v>
      </c>
      <c r="AH119" s="6">
        <f t="shared" ca="1" si="138"/>
        <v>1435.4261760000013</v>
      </c>
      <c r="AI119" s="6">
        <f t="shared" ca="1" si="138"/>
        <v>2473.4445120000009</v>
      </c>
      <c r="AJ119" s="6">
        <f t="shared" ca="1" si="138"/>
        <v>1175.727052800001</v>
      </c>
      <c r="AK119" s="6">
        <f t="shared" ca="1" si="94"/>
        <v>1510.6588486532924</v>
      </c>
      <c r="AL119" s="6">
        <f t="shared" ca="1" si="95"/>
        <v>1467.5077788506003</v>
      </c>
      <c r="AM119" s="6">
        <f t="shared" ca="1" si="96"/>
        <v>456.43274743291983</v>
      </c>
      <c r="AN119" s="6">
        <f t="shared" ca="1" si="111"/>
        <v>2047.3105694631909</v>
      </c>
      <c r="AO119" s="6">
        <f t="shared" ca="1" si="112"/>
        <v>25050.147158978794</v>
      </c>
      <c r="AP119" s="6">
        <f t="shared" ca="1" si="113"/>
        <v>12350.260027615694</v>
      </c>
      <c r="AQ119" s="6">
        <f t="shared" ca="1" si="114"/>
        <v>12699.887131363103</v>
      </c>
      <c r="AR119" s="6">
        <f t="shared" ca="1" si="139"/>
        <v>2720.0504898603212</v>
      </c>
      <c r="AS119" s="6">
        <f t="shared" ca="1" si="139"/>
        <v>1883.4394417684807</v>
      </c>
      <c r="AT119" s="6">
        <f t="shared" ca="1" si="139"/>
        <v>1819.4500140707421</v>
      </c>
      <c r="AU119" s="6">
        <f t="shared" ca="1" si="139"/>
        <v>1883.8121587036846</v>
      </c>
      <c r="AV119" s="6">
        <f t="shared" ca="1" si="115"/>
        <v>8306.7521044032292</v>
      </c>
      <c r="AW119" s="6">
        <f t="shared" ca="1" si="116"/>
        <v>4393.1350269598715</v>
      </c>
      <c r="AX119" s="27">
        <f t="shared" ca="1" si="140"/>
        <v>4.2781969972602774</v>
      </c>
      <c r="AY119" s="27">
        <f t="shared" ca="1" si="140"/>
        <v>4.6349788356164412</v>
      </c>
      <c r="AZ119">
        <f t="shared" ca="1" si="117"/>
        <v>289</v>
      </c>
      <c r="BA119" s="9">
        <f t="shared" ca="1" si="97"/>
        <v>9</v>
      </c>
      <c r="BB119" s="4">
        <f t="shared" ca="1" si="118"/>
        <v>122</v>
      </c>
      <c r="BC119" s="9">
        <f t="shared" ca="1" si="98"/>
        <v>7</v>
      </c>
      <c r="BD119" s="9">
        <f t="shared" ca="1" si="99"/>
        <v>4</v>
      </c>
      <c r="BE119" s="4">
        <f t="shared" ca="1" si="119"/>
        <v>167</v>
      </c>
      <c r="BF119" s="9">
        <f t="shared" ca="1" si="100"/>
        <v>9</v>
      </c>
      <c r="BG119" s="9">
        <f t="shared" ca="1" si="101"/>
        <v>10</v>
      </c>
      <c r="BH119" s="24">
        <f t="shared" ca="1" si="120"/>
        <v>543.5072612857914</v>
      </c>
      <c r="BI119" s="24">
        <f t="shared" ca="1" si="121"/>
        <v>328.53742229146508</v>
      </c>
      <c r="BJ119" s="9">
        <f t="shared" ca="1" si="102"/>
        <v>6</v>
      </c>
      <c r="BK119" s="30">
        <f t="shared" ca="1" si="103"/>
        <v>31.330879904109548</v>
      </c>
      <c r="BL119" s="15">
        <f t="shared" ca="1" si="104"/>
        <v>4.2025665709589051</v>
      </c>
      <c r="BM119" s="15">
        <f t="shared" ca="1" si="122"/>
        <v>7658.2870564794994</v>
      </c>
      <c r="BN119" s="36">
        <f t="shared" ca="1" si="128"/>
        <v>124</v>
      </c>
      <c r="BO119" s="9">
        <f t="shared" ca="1" si="105"/>
        <v>0</v>
      </c>
      <c r="BP119" s="20">
        <f t="shared" ca="1" si="123"/>
        <v>1.6583195481838229</v>
      </c>
      <c r="BQ119" s="20">
        <f t="shared" ca="1" si="124"/>
        <v>102.41844460776696</v>
      </c>
    </row>
    <row r="120" spans="1:69" x14ac:dyDescent="0.25">
      <c r="A120" s="3">
        <f t="shared" si="125"/>
        <v>41069</v>
      </c>
      <c r="B120" s="17">
        <f t="shared" si="106"/>
        <v>2012</v>
      </c>
      <c r="C120" s="4">
        <f t="shared" si="126"/>
        <v>6</v>
      </c>
      <c r="D120" s="4">
        <f t="shared" si="127"/>
        <v>7</v>
      </c>
      <c r="E120" s="5">
        <f t="shared" si="81"/>
        <v>0.72</v>
      </c>
      <c r="F120" s="5">
        <f t="shared" si="82"/>
        <v>0.9565217391304347</v>
      </c>
      <c r="G120" s="10">
        <f t="shared" si="74"/>
        <v>1.8575342465753701</v>
      </c>
      <c r="H120" s="13">
        <f t="shared" ca="1" si="83"/>
        <v>180</v>
      </c>
      <c r="I120" s="9">
        <f t="shared" ca="1" si="84"/>
        <v>278</v>
      </c>
      <c r="J120" s="14">
        <f t="shared" ca="1" si="107"/>
        <v>1.5444444444444445</v>
      </c>
      <c r="K120" s="5">
        <f t="shared" ca="1" si="108"/>
        <v>0.61777777777777776</v>
      </c>
      <c r="L120" s="21">
        <f t="shared" ca="1" si="85"/>
        <v>94.131837484216845</v>
      </c>
      <c r="M120" s="9">
        <f t="shared" ca="1" si="135"/>
        <v>49</v>
      </c>
      <c r="N120" s="9">
        <f t="shared" ca="1" si="135"/>
        <v>58</v>
      </c>
      <c r="O120" s="9">
        <f t="shared" ca="1" si="135"/>
        <v>24</v>
      </c>
      <c r="P120" s="9">
        <f t="shared" ca="1" si="135"/>
        <v>77</v>
      </c>
      <c r="Q120" s="20">
        <f t="shared" ca="1" si="86"/>
        <v>39.662604163359397</v>
      </c>
      <c r="R120" s="20">
        <f t="shared" ca="1" si="87"/>
        <v>50.230169136986348</v>
      </c>
      <c r="S120" s="20">
        <f t="shared" ca="1" si="88"/>
        <v>17.624957579647766</v>
      </c>
      <c r="T120" s="6">
        <f t="shared" ca="1" si="136"/>
        <v>16943.730747159032</v>
      </c>
      <c r="U120" s="6">
        <f t="shared" ca="1" si="136"/>
        <v>1933.4315698391924</v>
      </c>
      <c r="V120" s="6">
        <f t="shared" ca="1" si="136"/>
        <v>2964.1156657034885</v>
      </c>
      <c r="W120" s="6">
        <f t="shared" ca="1" si="89"/>
        <v>2957.0675343780827</v>
      </c>
      <c r="X120" s="6">
        <f t="shared" ca="1" si="90"/>
        <v>1418.5814684192014</v>
      </c>
      <c r="Y120" s="6">
        <f t="shared" ca="1" si="109"/>
        <v>11537.397648497452</v>
      </c>
      <c r="Z120" s="6">
        <f t="shared" ca="1" si="137"/>
        <v>4243.8986454794558</v>
      </c>
      <c r="AA120" s="6">
        <f t="shared" ca="1" si="137"/>
        <v>1205.5240592876723</v>
      </c>
      <c r="AB120" s="6">
        <f t="shared" ca="1" si="137"/>
        <v>1357.121733632878</v>
      </c>
      <c r="AC120" s="6">
        <f t="shared" ca="1" si="91"/>
        <v>1936.3490480000871</v>
      </c>
      <c r="AD120" s="6">
        <f t="shared" ca="1" si="92"/>
        <v>1060.5203858217112</v>
      </c>
      <c r="AE120" s="6">
        <f t="shared" ca="1" si="93"/>
        <v>584.7618723920275</v>
      </c>
      <c r="AF120" s="6">
        <f t="shared" ca="1" si="110"/>
        <v>3224.9131321861805</v>
      </c>
      <c r="AG120" s="6">
        <f t="shared" ca="1" si="138"/>
        <v>490.6137937315068</v>
      </c>
      <c r="AH120" s="6">
        <f t="shared" ca="1" si="138"/>
        <v>1914.0363551561659</v>
      </c>
      <c r="AI120" s="6">
        <f t="shared" ca="1" si="138"/>
        <v>3149.0662346301378</v>
      </c>
      <c r="AJ120" s="6">
        <f t="shared" ca="1" si="138"/>
        <v>1389.1077677589055</v>
      </c>
      <c r="AK120" s="6">
        <f t="shared" ca="1" si="94"/>
        <v>2183.8506521542231</v>
      </c>
      <c r="AL120" s="6">
        <f t="shared" ca="1" si="95"/>
        <v>1376.7101966478981</v>
      </c>
      <c r="AM120" s="6">
        <f t="shared" ca="1" si="96"/>
        <v>634.93031706331737</v>
      </c>
      <c r="AN120" s="6">
        <f t="shared" ca="1" si="111"/>
        <v>2747.3329854112776</v>
      </c>
      <c r="AO120" s="6">
        <f t="shared" ca="1" si="112"/>
        <v>32626.530906674947</v>
      </c>
      <c r="AP120" s="6">
        <f t="shared" ca="1" si="113"/>
        <v>15116.887140580038</v>
      </c>
      <c r="AQ120" s="6">
        <f t="shared" ca="1" si="114"/>
        <v>17509.643766094909</v>
      </c>
      <c r="AR120" s="6">
        <f t="shared" ca="1" si="139"/>
        <v>2875.4424841956857</v>
      </c>
      <c r="AS120" s="6">
        <f t="shared" ca="1" si="139"/>
        <v>2226.0283169509139</v>
      </c>
      <c r="AT120" s="6">
        <f t="shared" ca="1" si="139"/>
        <v>2000.9882730325232</v>
      </c>
      <c r="AU120" s="6">
        <f t="shared" ca="1" si="139"/>
        <v>2185.2735630671959</v>
      </c>
      <c r="AV120" s="6">
        <f t="shared" ca="1" si="115"/>
        <v>9287.7326372463176</v>
      </c>
      <c r="AW120" s="6">
        <f t="shared" ca="1" si="116"/>
        <v>8221.911128848591</v>
      </c>
      <c r="AX120" s="27">
        <f t="shared" ca="1" si="140"/>
        <v>4.0850309589041141</v>
      </c>
      <c r="AY120" s="27">
        <f t="shared" ca="1" si="140"/>
        <v>4.5761795753424686</v>
      </c>
      <c r="AZ120">
        <f t="shared" ca="1" si="117"/>
        <v>388</v>
      </c>
      <c r="BA120" s="9">
        <f t="shared" ca="1" si="97"/>
        <v>12</v>
      </c>
      <c r="BB120" s="4">
        <f t="shared" ca="1" si="118"/>
        <v>180</v>
      </c>
      <c r="BC120" s="9">
        <f t="shared" ca="1" si="98"/>
        <v>10</v>
      </c>
      <c r="BD120" s="9">
        <f t="shared" ca="1" si="99"/>
        <v>6</v>
      </c>
      <c r="BE120" s="4">
        <f t="shared" ca="1" si="119"/>
        <v>208</v>
      </c>
      <c r="BF120" s="9">
        <f t="shared" ca="1" si="100"/>
        <v>11</v>
      </c>
      <c r="BG120" s="9">
        <f t="shared" ca="1" si="101"/>
        <v>13</v>
      </c>
      <c r="BH120" s="24">
        <f t="shared" ca="1" si="120"/>
        <v>652.4235260889576</v>
      </c>
      <c r="BI120" s="24">
        <f t="shared" ca="1" si="121"/>
        <v>413.26515071697997</v>
      </c>
      <c r="BJ120" s="9">
        <f t="shared" ca="1" si="102"/>
        <v>10</v>
      </c>
      <c r="BK120" s="30">
        <f t="shared" ca="1" si="103"/>
        <v>32.751885945205437</v>
      </c>
      <c r="BL120" s="15">
        <f t="shared" ca="1" si="104"/>
        <v>4.2771608504109597</v>
      </c>
      <c r="BM120" s="15">
        <f t="shared" ca="1" si="122"/>
        <v>7694.6521042042414</v>
      </c>
      <c r="BN120" s="36">
        <f t="shared" ca="1" si="128"/>
        <v>125</v>
      </c>
      <c r="BO120" s="9">
        <f t="shared" ca="1" si="105"/>
        <v>0</v>
      </c>
      <c r="BP120" s="20">
        <f t="shared" ca="1" si="123"/>
        <v>2.2755601590522727</v>
      </c>
      <c r="BQ120" s="20">
        <f t="shared" ca="1" si="124"/>
        <v>140.07715012875926</v>
      </c>
    </row>
    <row r="121" spans="1:69" x14ac:dyDescent="0.25">
      <c r="A121" s="3">
        <f t="shared" si="125"/>
        <v>41068</v>
      </c>
      <c r="B121" s="17">
        <f t="shared" si="106"/>
        <v>2012</v>
      </c>
      <c r="C121" s="4">
        <f t="shared" si="126"/>
        <v>6</v>
      </c>
      <c r="D121" s="4">
        <f t="shared" si="127"/>
        <v>6</v>
      </c>
      <c r="E121" s="5">
        <f t="shared" si="81"/>
        <v>0.72</v>
      </c>
      <c r="F121" s="5">
        <f t="shared" si="82"/>
        <v>1</v>
      </c>
      <c r="G121" s="10">
        <f t="shared" si="74"/>
        <v>1.8547945205479728</v>
      </c>
      <c r="H121" s="13">
        <f t="shared" ca="1" si="83"/>
        <v>182</v>
      </c>
      <c r="I121" s="9">
        <f t="shared" ca="1" si="84"/>
        <v>315</v>
      </c>
      <c r="J121" s="14">
        <f t="shared" ca="1" si="107"/>
        <v>1.7307692307692308</v>
      </c>
      <c r="K121" s="5">
        <f t="shared" ca="1" si="108"/>
        <v>0.7</v>
      </c>
      <c r="L121" s="21">
        <f t="shared" ca="1" si="85"/>
        <v>101.33067175673648</v>
      </c>
      <c r="M121" s="9">
        <f t="shared" ca="1" si="135"/>
        <v>58</v>
      </c>
      <c r="N121" s="9">
        <f t="shared" ca="1" si="135"/>
        <v>70</v>
      </c>
      <c r="O121" s="9">
        <f t="shared" ca="1" si="135"/>
        <v>29</v>
      </c>
      <c r="P121" s="9">
        <f t="shared" ca="1" si="135"/>
        <v>81</v>
      </c>
      <c r="Q121" s="20">
        <f t="shared" ca="1" si="86"/>
        <v>37.268328544520585</v>
      </c>
      <c r="R121" s="20">
        <f t="shared" ca="1" si="87"/>
        <v>50.527336635616486</v>
      </c>
      <c r="S121" s="20">
        <f t="shared" ca="1" si="88"/>
        <v>18.752488175342485</v>
      </c>
      <c r="T121" s="6">
        <f t="shared" ca="1" si="136"/>
        <v>18442.18225972604</v>
      </c>
      <c r="U121" s="6">
        <f t="shared" ca="1" si="136"/>
        <v>2023.1070706849339</v>
      </c>
      <c r="V121" s="6">
        <f t="shared" ca="1" si="136"/>
        <v>2992.5114428317797</v>
      </c>
      <c r="W121" s="6">
        <f t="shared" ca="1" si="89"/>
        <v>2845.2338568986315</v>
      </c>
      <c r="X121" s="6">
        <f t="shared" ca="1" si="90"/>
        <v>1593.4083240328762</v>
      </c>
      <c r="Y121" s="6">
        <f t="shared" ca="1" si="109"/>
        <v>13034.135706647688</v>
      </c>
      <c r="Z121" s="6">
        <f t="shared" ca="1" si="137"/>
        <v>4770.3460536986349</v>
      </c>
      <c r="AA121" s="6">
        <f t="shared" ca="1" si="137"/>
        <v>1465.2927624328781</v>
      </c>
      <c r="AB121" s="6">
        <f t="shared" ca="1" si="137"/>
        <v>1518.9515422027414</v>
      </c>
      <c r="AC121" s="6">
        <f t="shared" ca="1" si="91"/>
        <v>2014.7928285554201</v>
      </c>
      <c r="AD121" s="6">
        <f t="shared" ca="1" si="92"/>
        <v>1091.0067358423582</v>
      </c>
      <c r="AE121" s="6">
        <f t="shared" ca="1" si="93"/>
        <v>595.03720270147642</v>
      </c>
      <c r="AF121" s="6">
        <f t="shared" ca="1" si="110"/>
        <v>4053.7535912350004</v>
      </c>
      <c r="AG121" s="6">
        <f t="shared" ca="1" si="138"/>
        <v>575.40374778082173</v>
      </c>
      <c r="AH121" s="6">
        <f t="shared" ca="1" si="138"/>
        <v>2147.3315743561661</v>
      </c>
      <c r="AI121" s="6">
        <f t="shared" ca="1" si="138"/>
        <v>3395.156422191782</v>
      </c>
      <c r="AJ121" s="6">
        <f t="shared" ca="1" si="138"/>
        <v>1684.2725575890429</v>
      </c>
      <c r="AK121" s="6">
        <f t="shared" ca="1" si="94"/>
        <v>2176.9132373386637</v>
      </c>
      <c r="AL121" s="6">
        <f t="shared" ca="1" si="95"/>
        <v>1451.2910153537712</v>
      </c>
      <c r="AM121" s="6">
        <f t="shared" ca="1" si="96"/>
        <v>663.15412590642643</v>
      </c>
      <c r="AN121" s="6">
        <f t="shared" ca="1" si="111"/>
        <v>3510.805923318951</v>
      </c>
      <c r="AO121" s="6">
        <f t="shared" ca="1" si="112"/>
        <v>36022.043990663042</v>
      </c>
      <c r="AP121" s="6">
        <f t="shared" ca="1" si="113"/>
        <v>15423.348769461405</v>
      </c>
      <c r="AQ121" s="6">
        <f t="shared" ca="1" si="114"/>
        <v>20598.69522120164</v>
      </c>
      <c r="AR121" s="6">
        <f t="shared" ca="1" si="139"/>
        <v>2860.3650053080592</v>
      </c>
      <c r="AS121" s="6">
        <f t="shared" ca="1" si="139"/>
        <v>2288.0580545752928</v>
      </c>
      <c r="AT121" s="6">
        <f t="shared" ca="1" si="139"/>
        <v>2064.5927203878605</v>
      </c>
      <c r="AU121" s="6">
        <f t="shared" ca="1" si="139"/>
        <v>2211.2248530368079</v>
      </c>
      <c r="AV121" s="6">
        <f t="shared" ca="1" si="115"/>
        <v>9424.2406333080216</v>
      </c>
      <c r="AW121" s="6">
        <f t="shared" ca="1" si="116"/>
        <v>11174.454587893615</v>
      </c>
      <c r="AX121" s="27">
        <f t="shared" ca="1" si="140"/>
        <v>4.2898922958904153</v>
      </c>
      <c r="AY121" s="27">
        <f t="shared" ca="1" si="140"/>
        <v>4.5398849246575361</v>
      </c>
      <c r="AZ121">
        <f t="shared" ca="1" si="117"/>
        <v>420</v>
      </c>
      <c r="BA121" s="9">
        <f t="shared" ca="1" si="97"/>
        <v>13</v>
      </c>
      <c r="BB121" s="4">
        <f t="shared" ca="1" si="118"/>
        <v>182</v>
      </c>
      <c r="BC121" s="9">
        <f t="shared" ca="1" si="98"/>
        <v>10</v>
      </c>
      <c r="BD121" s="9">
        <f t="shared" ca="1" si="99"/>
        <v>7</v>
      </c>
      <c r="BE121" s="4">
        <f t="shared" ca="1" si="119"/>
        <v>238</v>
      </c>
      <c r="BF121" s="9">
        <f t="shared" ca="1" si="100"/>
        <v>14</v>
      </c>
      <c r="BG121" s="9">
        <f t="shared" ca="1" si="101"/>
        <v>15</v>
      </c>
      <c r="BH121" s="24">
        <f t="shared" ca="1" si="120"/>
        <v>694.11874507679067</v>
      </c>
      <c r="BI121" s="24">
        <f t="shared" ca="1" si="121"/>
        <v>450.94229515074954</v>
      </c>
      <c r="BJ121" s="9">
        <f t="shared" ca="1" si="102"/>
        <v>12</v>
      </c>
      <c r="BK121" s="30">
        <f t="shared" ca="1" si="103"/>
        <v>30.984609945205438</v>
      </c>
      <c r="BL121" s="15">
        <f t="shared" ca="1" si="104"/>
        <v>4.4748301304109601</v>
      </c>
      <c r="BM121" s="15">
        <f t="shared" ca="1" si="122"/>
        <v>7675.8236123412089</v>
      </c>
      <c r="BN121" s="36">
        <f t="shared" ca="1" si="128"/>
        <v>125</v>
      </c>
      <c r="BO121" s="9">
        <f t="shared" ca="1" si="105"/>
        <v>0</v>
      </c>
      <c r="BP121" s="20">
        <f t="shared" ca="1" si="123"/>
        <v>2.6835811062780293</v>
      </c>
      <c r="BQ121" s="20">
        <f t="shared" ca="1" si="124"/>
        <v>164.78956176961313</v>
      </c>
    </row>
    <row r="122" spans="1:69" x14ac:dyDescent="0.25">
      <c r="A122" s="3">
        <f t="shared" si="125"/>
        <v>41067</v>
      </c>
      <c r="B122" s="17">
        <f t="shared" si="106"/>
        <v>2012</v>
      </c>
      <c r="C122" s="4">
        <f t="shared" si="126"/>
        <v>6</v>
      </c>
      <c r="D122" s="4">
        <f t="shared" si="127"/>
        <v>5</v>
      </c>
      <c r="E122" s="5">
        <f t="shared" si="81"/>
        <v>0.72</v>
      </c>
      <c r="F122" s="5">
        <f t="shared" si="82"/>
        <v>0.84347826086956512</v>
      </c>
      <c r="G122" s="10">
        <f t="shared" si="74"/>
        <v>1.8520547945205754</v>
      </c>
      <c r="H122" s="13">
        <f t="shared" ca="1" si="83"/>
        <v>160</v>
      </c>
      <c r="I122" s="9">
        <f t="shared" ca="1" si="84"/>
        <v>261</v>
      </c>
      <c r="J122" s="14">
        <f t="shared" ca="1" si="107"/>
        <v>1.6312500000000001</v>
      </c>
      <c r="K122" s="5">
        <f t="shared" ca="1" si="108"/>
        <v>0.57999999999999996</v>
      </c>
      <c r="L122" s="21">
        <f t="shared" ca="1" si="85"/>
        <v>93.368521140679022</v>
      </c>
      <c r="M122" s="9">
        <f t="shared" ca="1" si="135"/>
        <v>45</v>
      </c>
      <c r="N122" s="9">
        <f t="shared" ca="1" si="135"/>
        <v>55</v>
      </c>
      <c r="O122" s="9">
        <f t="shared" ca="1" si="135"/>
        <v>24</v>
      </c>
      <c r="P122" s="9">
        <f t="shared" ca="1" si="135"/>
        <v>71</v>
      </c>
      <c r="Q122" s="20">
        <f t="shared" ca="1" si="86"/>
        <v>39.600185957260308</v>
      </c>
      <c r="R122" s="20">
        <f t="shared" ca="1" si="87"/>
        <v>50.050390771232919</v>
      </c>
      <c r="S122" s="20">
        <f t="shared" ca="1" si="88"/>
        <v>17.742509728280936</v>
      </c>
      <c r="T122" s="6">
        <f t="shared" ca="1" si="136"/>
        <v>14938.963382508644</v>
      </c>
      <c r="U122" s="6">
        <f t="shared" ca="1" si="136"/>
        <v>1742.4623273853499</v>
      </c>
      <c r="V122" s="6">
        <f t="shared" ca="1" si="136"/>
        <v>2539.5947042824528</v>
      </c>
      <c r="W122" s="6">
        <f t="shared" ca="1" si="89"/>
        <v>2965.4884878904122</v>
      </c>
      <c r="X122" s="6">
        <f t="shared" ca="1" si="90"/>
        <v>1266.4946920000948</v>
      </c>
      <c r="Y122" s="6">
        <f t="shared" ca="1" si="109"/>
        <v>9909.8478257210336</v>
      </c>
      <c r="Z122" s="6">
        <f t="shared" ca="1" si="137"/>
        <v>3960.018595726031</v>
      </c>
      <c r="AA122" s="6">
        <f t="shared" ca="1" si="137"/>
        <v>1201.2093785095901</v>
      </c>
      <c r="AB122" s="6">
        <f t="shared" ca="1" si="137"/>
        <v>1259.7181907079464</v>
      </c>
      <c r="AC122" s="6">
        <f t="shared" ca="1" si="91"/>
        <v>1546.6182115594113</v>
      </c>
      <c r="AD122" s="6">
        <f t="shared" ca="1" si="92"/>
        <v>1124.7609371075284</v>
      </c>
      <c r="AE122" s="6">
        <f t="shared" ca="1" si="93"/>
        <v>483.72332748930046</v>
      </c>
      <c r="AF122" s="6">
        <f t="shared" ca="1" si="110"/>
        <v>3265.8436887873277</v>
      </c>
      <c r="AG122" s="6">
        <f t="shared" ca="1" si="138"/>
        <v>457.87135324931495</v>
      </c>
      <c r="AH122" s="6">
        <f t="shared" ca="1" si="138"/>
        <v>1742.0516478246589</v>
      </c>
      <c r="AI122" s="6">
        <f t="shared" ca="1" si="138"/>
        <v>2970.9592530410969</v>
      </c>
      <c r="AJ122" s="6">
        <f t="shared" ca="1" si="138"/>
        <v>1311.9699156164395</v>
      </c>
      <c r="AK122" s="6">
        <f t="shared" ca="1" si="94"/>
        <v>1892.1497286267568</v>
      </c>
      <c r="AL122" s="6">
        <f t="shared" ca="1" si="95"/>
        <v>1393.0331327148817</v>
      </c>
      <c r="AM122" s="6">
        <f t="shared" ca="1" si="96"/>
        <v>544.53262919818485</v>
      </c>
      <c r="AN122" s="6">
        <f t="shared" ca="1" si="111"/>
        <v>2653.136679191688</v>
      </c>
      <c r="AO122" s="6">
        <f t="shared" ca="1" si="112"/>
        <v>29585.22404456907</v>
      </c>
      <c r="AP122" s="6">
        <f t="shared" ca="1" si="113"/>
        <v>13756.395850869025</v>
      </c>
      <c r="AQ122" s="6">
        <f t="shared" ca="1" si="114"/>
        <v>15828.82819370005</v>
      </c>
      <c r="AR122" s="6">
        <f t="shared" ca="1" si="139"/>
        <v>2816.599786063482</v>
      </c>
      <c r="AS122" s="6">
        <f t="shared" ca="1" si="139"/>
        <v>2128.4598143321041</v>
      </c>
      <c r="AT122" s="6">
        <f t="shared" ca="1" si="139"/>
        <v>1913.3719966095987</v>
      </c>
      <c r="AU122" s="6">
        <f t="shared" ca="1" si="139"/>
        <v>2061.3299983258785</v>
      </c>
      <c r="AV122" s="6">
        <f t="shared" ca="1" si="115"/>
        <v>8919.7615953310633</v>
      </c>
      <c r="AW122" s="6">
        <f t="shared" ca="1" si="116"/>
        <v>6909.0665983689814</v>
      </c>
      <c r="AX122" s="27">
        <f t="shared" ca="1" si="140"/>
        <v>4.0171748054794554</v>
      </c>
      <c r="AY122" s="27">
        <f t="shared" ca="1" si="140"/>
        <v>4.3866184931506877</v>
      </c>
      <c r="AZ122">
        <f t="shared" ca="1" si="117"/>
        <v>355</v>
      </c>
      <c r="BA122" s="9">
        <f t="shared" ca="1" si="97"/>
        <v>11</v>
      </c>
      <c r="BB122" s="4">
        <f t="shared" ca="1" si="118"/>
        <v>160</v>
      </c>
      <c r="BC122" s="9">
        <f t="shared" ca="1" si="98"/>
        <v>7</v>
      </c>
      <c r="BD122" s="9">
        <f t="shared" ca="1" si="99"/>
        <v>5</v>
      </c>
      <c r="BE122" s="4">
        <f t="shared" ca="1" si="119"/>
        <v>195</v>
      </c>
      <c r="BF122" s="9">
        <f t="shared" ca="1" si="100"/>
        <v>12</v>
      </c>
      <c r="BG122" s="9">
        <f t="shared" ca="1" si="101"/>
        <v>11</v>
      </c>
      <c r="BH122" s="24">
        <f t="shared" ca="1" si="120"/>
        <v>507.86834131297201</v>
      </c>
      <c r="BI122" s="24">
        <f t="shared" ca="1" si="121"/>
        <v>372.14029205945394</v>
      </c>
      <c r="BJ122" s="9">
        <f t="shared" ca="1" si="102"/>
        <v>9</v>
      </c>
      <c r="BK122" s="30">
        <f t="shared" ca="1" si="103"/>
        <v>33.114611945205439</v>
      </c>
      <c r="BL122" s="15">
        <f t="shared" ca="1" si="104"/>
        <v>4.4834773479452066</v>
      </c>
      <c r="BM122" s="15">
        <f t="shared" ca="1" si="122"/>
        <v>7736.562386563608</v>
      </c>
      <c r="BN122" s="36">
        <f t="shared" ca="1" si="128"/>
        <v>125</v>
      </c>
      <c r="BO122" s="9">
        <f t="shared" ca="1" si="105"/>
        <v>0</v>
      </c>
      <c r="BP122" s="20">
        <f t="shared" ca="1" si="123"/>
        <v>2.04597693430232</v>
      </c>
      <c r="BQ122" s="20">
        <f t="shared" ca="1" si="124"/>
        <v>126.6306255496004</v>
      </c>
    </row>
    <row r="123" spans="1:69" x14ac:dyDescent="0.25">
      <c r="A123" s="3">
        <f t="shared" si="125"/>
        <v>41066</v>
      </c>
      <c r="B123" s="17">
        <f t="shared" si="106"/>
        <v>2012</v>
      </c>
      <c r="C123" s="4">
        <f t="shared" si="126"/>
        <v>6</v>
      </c>
      <c r="D123" s="4">
        <f t="shared" si="127"/>
        <v>4</v>
      </c>
      <c r="E123" s="5">
        <f t="shared" si="81"/>
        <v>0.72</v>
      </c>
      <c r="F123" s="5">
        <f t="shared" si="82"/>
        <v>0.79130434782608694</v>
      </c>
      <c r="G123" s="10">
        <f t="shared" si="74"/>
        <v>1.8493150684931781</v>
      </c>
      <c r="H123" s="13">
        <f t="shared" ca="1" si="83"/>
        <v>150</v>
      </c>
      <c r="I123" s="9">
        <f t="shared" ca="1" si="84"/>
        <v>227</v>
      </c>
      <c r="J123" s="14">
        <f t="shared" ca="1" si="107"/>
        <v>1.5133333333333334</v>
      </c>
      <c r="K123" s="5">
        <f t="shared" ca="1" si="108"/>
        <v>0.50444444444444447</v>
      </c>
      <c r="L123" s="21">
        <f t="shared" ca="1" si="85"/>
        <v>94.291357808219246</v>
      </c>
      <c r="M123" s="9">
        <f t="shared" ca="1" si="135"/>
        <v>40</v>
      </c>
      <c r="N123" s="9">
        <f t="shared" ca="1" si="135"/>
        <v>49</v>
      </c>
      <c r="O123" s="9">
        <f t="shared" ca="1" si="135"/>
        <v>20</v>
      </c>
      <c r="P123" s="9">
        <f t="shared" ca="1" si="135"/>
        <v>58</v>
      </c>
      <c r="Q123" s="20">
        <f t="shared" ca="1" si="86"/>
        <v>36.508503986455317</v>
      </c>
      <c r="R123" s="20">
        <f t="shared" ca="1" si="87"/>
        <v>50.061179441095945</v>
      </c>
      <c r="S123" s="20">
        <f t="shared" ca="1" si="88"/>
        <v>19.601867971658027</v>
      </c>
      <c r="T123" s="6">
        <f t="shared" ca="1" si="136"/>
        <v>14143.703671232886</v>
      </c>
      <c r="U123" s="6">
        <f t="shared" ca="1" si="136"/>
        <v>1649.0408419297221</v>
      </c>
      <c r="V123" s="6">
        <f t="shared" ca="1" si="136"/>
        <v>2514.9523970744481</v>
      </c>
      <c r="W123" s="6">
        <f t="shared" ca="1" si="89"/>
        <v>2807.8192109589049</v>
      </c>
      <c r="X123" s="6">
        <f t="shared" ca="1" si="90"/>
        <v>1251.2275994530075</v>
      </c>
      <c r="Y123" s="6">
        <f t="shared" ca="1" si="109"/>
        <v>9218.7453056762461</v>
      </c>
      <c r="Z123" s="6">
        <f t="shared" ca="1" si="137"/>
        <v>3249.2568547945234</v>
      </c>
      <c r="AA123" s="6">
        <f t="shared" ca="1" si="137"/>
        <v>1001.2235888219188</v>
      </c>
      <c r="AB123" s="6">
        <f t="shared" ca="1" si="137"/>
        <v>1136.9083423561656</v>
      </c>
      <c r="AC123" s="6">
        <f t="shared" ca="1" si="91"/>
        <v>1579.1639208173378</v>
      </c>
      <c r="AD123" s="6">
        <f t="shared" ca="1" si="92"/>
        <v>1114.9190450325418</v>
      </c>
      <c r="AE123" s="6">
        <f t="shared" ca="1" si="93"/>
        <v>471.79885965070446</v>
      </c>
      <c r="AF123" s="6">
        <f t="shared" ca="1" si="110"/>
        <v>2221.5069604720234</v>
      </c>
      <c r="AG123" s="6">
        <f t="shared" ca="1" si="138"/>
        <v>420.29379616438348</v>
      </c>
      <c r="AH123" s="6">
        <f t="shared" ca="1" si="138"/>
        <v>1519.5999430136999</v>
      </c>
      <c r="AI123" s="6">
        <f t="shared" ca="1" si="138"/>
        <v>2670.3362671232881</v>
      </c>
      <c r="AJ123" s="6">
        <f t="shared" ca="1" si="138"/>
        <v>1208.8171660273986</v>
      </c>
      <c r="AK123" s="6">
        <f t="shared" ca="1" si="94"/>
        <v>1720.831509931626</v>
      </c>
      <c r="AL123" s="6">
        <f t="shared" ca="1" si="95"/>
        <v>1384.2389076954653</v>
      </c>
      <c r="AM123" s="6">
        <f t="shared" ca="1" si="96"/>
        <v>527.87309905188522</v>
      </c>
      <c r="AN123" s="6">
        <f t="shared" ca="1" si="111"/>
        <v>2186.1036556497938</v>
      </c>
      <c r="AO123" s="6">
        <f t="shared" ca="1" si="112"/>
        <v>26999.180471463984</v>
      </c>
      <c r="AP123" s="6">
        <f t="shared" ca="1" si="113"/>
        <v>13372.824549665922</v>
      </c>
      <c r="AQ123" s="6">
        <f t="shared" ca="1" si="114"/>
        <v>13626.355921798062</v>
      </c>
      <c r="AR123" s="6">
        <f t="shared" ca="1" si="139"/>
        <v>2781.0419351311743</v>
      </c>
      <c r="AS123" s="6">
        <f t="shared" ca="1" si="139"/>
        <v>1970.4263845018927</v>
      </c>
      <c r="AT123" s="6">
        <f t="shared" ca="1" si="139"/>
        <v>1918.5749943113624</v>
      </c>
      <c r="AU123" s="6">
        <f t="shared" ca="1" si="139"/>
        <v>2019.7348459625096</v>
      </c>
      <c r="AV123" s="6">
        <f t="shared" ca="1" si="115"/>
        <v>8689.7781599069385</v>
      </c>
      <c r="AW123" s="6">
        <f t="shared" ca="1" si="116"/>
        <v>4936.5777618911234</v>
      </c>
      <c r="AX123" s="27">
        <f t="shared" ca="1" si="140"/>
        <v>4.0754038356164424</v>
      </c>
      <c r="AY123" s="27">
        <f t="shared" ca="1" si="140"/>
        <v>4.3458421232876736</v>
      </c>
      <c r="AZ123">
        <f t="shared" ca="1" si="117"/>
        <v>317</v>
      </c>
      <c r="BA123" s="9">
        <f t="shared" ca="1" si="97"/>
        <v>9</v>
      </c>
      <c r="BB123" s="4">
        <f t="shared" ca="1" si="118"/>
        <v>150</v>
      </c>
      <c r="BC123" s="9">
        <f t="shared" ca="1" si="98"/>
        <v>7</v>
      </c>
      <c r="BD123" s="9">
        <f t="shared" ca="1" si="99"/>
        <v>6</v>
      </c>
      <c r="BE123" s="4">
        <f t="shared" ca="1" si="119"/>
        <v>167</v>
      </c>
      <c r="BF123" s="9">
        <f t="shared" ca="1" si="100"/>
        <v>9</v>
      </c>
      <c r="BG123" s="9">
        <f t="shared" ca="1" si="101"/>
        <v>10</v>
      </c>
      <c r="BH123" s="24">
        <f t="shared" ca="1" si="120"/>
        <v>569.74659798215123</v>
      </c>
      <c r="BI123" s="24">
        <f t="shared" ca="1" si="121"/>
        <v>360.19014781144369</v>
      </c>
      <c r="BJ123" s="9">
        <f t="shared" ca="1" si="102"/>
        <v>9</v>
      </c>
      <c r="BK123" s="30">
        <f t="shared" ca="1" si="103"/>
        <v>31.475794863013657</v>
      </c>
      <c r="BL123" s="15">
        <f t="shared" ca="1" si="104"/>
        <v>4.4349834794520548</v>
      </c>
      <c r="BM123" s="15">
        <f t="shared" ca="1" si="122"/>
        <v>7531.8107117918516</v>
      </c>
      <c r="BN123" s="36">
        <f t="shared" ca="1" si="128"/>
        <v>125</v>
      </c>
      <c r="BO123" s="9">
        <f t="shared" ca="1" si="105"/>
        <v>0</v>
      </c>
      <c r="BP123" s="20">
        <f t="shared" ca="1" si="123"/>
        <v>1.8091739746545343</v>
      </c>
      <c r="BQ123" s="20">
        <f t="shared" ca="1" si="124"/>
        <v>109.0108473743845</v>
      </c>
    </row>
    <row r="124" spans="1:69" x14ac:dyDescent="0.25">
      <c r="A124" s="3">
        <f t="shared" si="125"/>
        <v>41065</v>
      </c>
      <c r="B124" s="17">
        <f t="shared" si="106"/>
        <v>2012</v>
      </c>
      <c r="C124" s="4">
        <f t="shared" si="126"/>
        <v>6</v>
      </c>
      <c r="D124" s="4">
        <f t="shared" si="127"/>
        <v>3</v>
      </c>
      <c r="E124" s="5">
        <f t="shared" si="81"/>
        <v>0.72</v>
      </c>
      <c r="F124" s="5">
        <f t="shared" si="82"/>
        <v>0.65217391304347827</v>
      </c>
      <c r="G124" s="10">
        <f t="shared" si="74"/>
        <v>1.8465753424657807</v>
      </c>
      <c r="H124" s="13">
        <f t="shared" ca="1" si="83"/>
        <v>116</v>
      </c>
      <c r="I124" s="9">
        <f t="shared" ca="1" si="84"/>
        <v>190</v>
      </c>
      <c r="J124" s="14">
        <f t="shared" ca="1" si="107"/>
        <v>1.6379310344827587</v>
      </c>
      <c r="K124" s="5">
        <f t="shared" ca="1" si="108"/>
        <v>0.42222222222222222</v>
      </c>
      <c r="L124" s="21">
        <f t="shared" ca="1" si="85"/>
        <v>99.047213226263651</v>
      </c>
      <c r="M124" s="9">
        <f t="shared" ca="1" si="135"/>
        <v>34</v>
      </c>
      <c r="N124" s="9">
        <f t="shared" ca="1" si="135"/>
        <v>40</v>
      </c>
      <c r="O124" s="9">
        <f t="shared" ca="1" si="135"/>
        <v>16</v>
      </c>
      <c r="P124" s="9">
        <f t="shared" ca="1" si="135"/>
        <v>51</v>
      </c>
      <c r="Q124" s="20">
        <f t="shared" ca="1" si="86"/>
        <v>36.902576882636097</v>
      </c>
      <c r="R124" s="20">
        <f t="shared" ca="1" si="87"/>
        <v>53.32172831506854</v>
      </c>
      <c r="S124" s="20">
        <f t="shared" ca="1" si="88"/>
        <v>17.536719945205494</v>
      </c>
      <c r="T124" s="6">
        <f t="shared" ca="1" si="136"/>
        <v>11489.476734246584</v>
      </c>
      <c r="U124" s="6">
        <f t="shared" ca="1" si="136"/>
        <v>1266.9113996426458</v>
      </c>
      <c r="V124" s="6">
        <f t="shared" ca="1" si="136"/>
        <v>2062.9147972459791</v>
      </c>
      <c r="W124" s="6">
        <f t="shared" ca="1" si="89"/>
        <v>2790.5460566794527</v>
      </c>
      <c r="X124" s="6">
        <f t="shared" ca="1" si="90"/>
        <v>999.27759666468103</v>
      </c>
      <c r="Y124" s="6">
        <f t="shared" ca="1" si="109"/>
        <v>6903.6496832991161</v>
      </c>
      <c r="Z124" s="6">
        <f t="shared" ca="1" si="137"/>
        <v>2730.7906893150712</v>
      </c>
      <c r="AA124" s="6">
        <f t="shared" ca="1" si="137"/>
        <v>853.14765304109665</v>
      </c>
      <c r="AB124" s="6">
        <f t="shared" ca="1" si="137"/>
        <v>894.37271720548017</v>
      </c>
      <c r="AC124" s="6">
        <f t="shared" ca="1" si="91"/>
        <v>1243.7057092253801</v>
      </c>
      <c r="AD124" s="6">
        <f t="shared" ca="1" si="92"/>
        <v>1052.7663604314293</v>
      </c>
      <c r="AE124" s="6">
        <f t="shared" ca="1" si="93"/>
        <v>380.49141591300048</v>
      </c>
      <c r="AF124" s="6">
        <f t="shared" ca="1" si="110"/>
        <v>1801.3475739918383</v>
      </c>
      <c r="AG124" s="6">
        <f t="shared" ca="1" si="138"/>
        <v>321.92163912328755</v>
      </c>
      <c r="AH124" s="6">
        <f t="shared" ca="1" si="138"/>
        <v>1342.3977696438369</v>
      </c>
      <c r="AI124" s="6">
        <f t="shared" ca="1" si="138"/>
        <v>2058.3498416438356</v>
      </c>
      <c r="AJ124" s="6">
        <f t="shared" ca="1" si="138"/>
        <v>1001.8884190684939</v>
      </c>
      <c r="AK124" s="6">
        <f t="shared" ca="1" si="94"/>
        <v>1389.4042378615118</v>
      </c>
      <c r="AL124" s="6">
        <f t="shared" ca="1" si="95"/>
        <v>1409.3405251097438</v>
      </c>
      <c r="AM124" s="6">
        <f t="shared" ca="1" si="96"/>
        <v>443.56738470815617</v>
      </c>
      <c r="AN124" s="6">
        <f t="shared" ca="1" si="111"/>
        <v>1482.2455218000428</v>
      </c>
      <c r="AO124" s="6">
        <f t="shared" ca="1" si="112"/>
        <v>21959.256862930331</v>
      </c>
      <c r="AP124" s="6">
        <f t="shared" ca="1" si="113"/>
        <v>11772.014083839334</v>
      </c>
      <c r="AQ124" s="6">
        <f t="shared" ca="1" si="114"/>
        <v>10187.242779090997</v>
      </c>
      <c r="AR124" s="6">
        <f t="shared" ca="1" si="139"/>
        <v>2709.7950769182453</v>
      </c>
      <c r="AS124" s="6">
        <f t="shared" ca="1" si="139"/>
        <v>1801.9520575661929</v>
      </c>
      <c r="AT124" s="6">
        <f t="shared" ca="1" si="139"/>
        <v>1765.9183798761978</v>
      </c>
      <c r="AU124" s="6">
        <f t="shared" ca="1" si="139"/>
        <v>1863.9814181526185</v>
      </c>
      <c r="AV124" s="6">
        <f t="shared" ca="1" si="115"/>
        <v>8141.6469325132548</v>
      </c>
      <c r="AW124" s="6">
        <f t="shared" ca="1" si="116"/>
        <v>2045.5958465777421</v>
      </c>
      <c r="AX124" s="27">
        <f t="shared" ca="1" si="140"/>
        <v>4.2466986739726069</v>
      </c>
      <c r="AY124" s="27">
        <f t="shared" ca="1" si="140"/>
        <v>4.422032232876715</v>
      </c>
      <c r="AZ124">
        <f t="shared" ca="1" si="117"/>
        <v>257</v>
      </c>
      <c r="BA124" s="9">
        <f t="shared" ca="1" si="97"/>
        <v>8</v>
      </c>
      <c r="BB124" s="4">
        <f t="shared" ca="1" si="118"/>
        <v>116</v>
      </c>
      <c r="BC124" s="9">
        <f t="shared" ca="1" si="98"/>
        <v>6</v>
      </c>
      <c r="BD124" s="9">
        <f t="shared" ca="1" si="99"/>
        <v>4</v>
      </c>
      <c r="BE124" s="4">
        <f t="shared" ca="1" si="119"/>
        <v>141</v>
      </c>
      <c r="BF124" s="9">
        <f t="shared" ca="1" si="100"/>
        <v>8</v>
      </c>
      <c r="BG124" s="9">
        <f t="shared" ca="1" si="101"/>
        <v>9</v>
      </c>
      <c r="BH124" s="24">
        <f t="shared" ca="1" si="120"/>
        <v>504.54641815432007</v>
      </c>
      <c r="BI124" s="24">
        <f t="shared" ca="1" si="121"/>
        <v>322.75446279919692</v>
      </c>
      <c r="BJ124" s="9">
        <f t="shared" ca="1" si="102"/>
        <v>6</v>
      </c>
      <c r="BK124" s="30">
        <f t="shared" ca="1" si="103"/>
        <v>31.189835178082149</v>
      </c>
      <c r="BL124" s="15">
        <f t="shared" ca="1" si="104"/>
        <v>4.2546342224657545</v>
      </c>
      <c r="BM124" s="15">
        <f t="shared" ca="1" si="122"/>
        <v>7420.4890037552223</v>
      </c>
      <c r="BN124" s="36">
        <f t="shared" ca="1" si="128"/>
        <v>125</v>
      </c>
      <c r="BO124" s="9">
        <f t="shared" ca="1" si="105"/>
        <v>0</v>
      </c>
      <c r="BP124" s="20">
        <f t="shared" ca="1" si="123"/>
        <v>1.372853294969594</v>
      </c>
      <c r="BQ124" s="20">
        <f t="shared" ca="1" si="124"/>
        <v>81.497942232727979</v>
      </c>
    </row>
    <row r="125" spans="1:69" x14ac:dyDescent="0.25">
      <c r="A125" s="3">
        <f t="shared" si="125"/>
        <v>41064</v>
      </c>
      <c r="B125" s="17">
        <f t="shared" si="106"/>
        <v>2012</v>
      </c>
      <c r="C125" s="4">
        <f t="shared" si="126"/>
        <v>6</v>
      </c>
      <c r="D125" s="4">
        <f t="shared" si="127"/>
        <v>2</v>
      </c>
      <c r="E125" s="5">
        <f t="shared" si="81"/>
        <v>0.72</v>
      </c>
      <c r="F125" s="5">
        <f t="shared" si="82"/>
        <v>0.65217391304347827</v>
      </c>
      <c r="G125" s="10">
        <f t="shared" si="74"/>
        <v>1.8438356164383833</v>
      </c>
      <c r="H125" s="13">
        <f t="shared" ca="1" si="83"/>
        <v>122</v>
      </c>
      <c r="I125" s="9">
        <f t="shared" ca="1" si="84"/>
        <v>197</v>
      </c>
      <c r="J125" s="14">
        <f t="shared" ca="1" si="107"/>
        <v>1.6147540983606556</v>
      </c>
      <c r="K125" s="5">
        <f t="shared" ca="1" si="108"/>
        <v>0.43777777777777777</v>
      </c>
      <c r="L125" s="21">
        <f t="shared" ca="1" si="85"/>
        <v>96.898232273308764</v>
      </c>
      <c r="M125" s="9">
        <f t="shared" ca="1" si="135"/>
        <v>34</v>
      </c>
      <c r="N125" s="9">
        <f t="shared" ca="1" si="135"/>
        <v>42</v>
      </c>
      <c r="O125" s="9">
        <f t="shared" ca="1" si="135"/>
        <v>18</v>
      </c>
      <c r="P125" s="9">
        <f t="shared" ca="1" si="135"/>
        <v>52</v>
      </c>
      <c r="Q125" s="20">
        <f t="shared" ca="1" si="86"/>
        <v>39.043878540735435</v>
      </c>
      <c r="R125" s="20">
        <f t="shared" ca="1" si="87"/>
        <v>47.678732317808262</v>
      </c>
      <c r="S125" s="20">
        <f t="shared" ca="1" si="88"/>
        <v>19.213014247966296</v>
      </c>
      <c r="T125" s="6">
        <f t="shared" ca="1" si="136"/>
        <v>11821.584337343669</v>
      </c>
      <c r="U125" s="6">
        <f t="shared" ca="1" si="136"/>
        <v>1369.4261446098888</v>
      </c>
      <c r="V125" s="6">
        <f t="shared" ca="1" si="136"/>
        <v>1961.8185868273968</v>
      </c>
      <c r="W125" s="6">
        <f t="shared" ca="1" si="89"/>
        <v>3008.2000142465763</v>
      </c>
      <c r="X125" s="6">
        <f t="shared" ca="1" si="90"/>
        <v>986.3089292883858</v>
      </c>
      <c r="Y125" s="6">
        <f t="shared" ca="1" si="109"/>
        <v>7234.6829515911986</v>
      </c>
      <c r="Z125" s="6">
        <f t="shared" ca="1" si="137"/>
        <v>2967.3347690958931</v>
      </c>
      <c r="AA125" s="6">
        <f t="shared" ca="1" si="137"/>
        <v>858.21718172054875</v>
      </c>
      <c r="AB125" s="6">
        <f t="shared" ca="1" si="137"/>
        <v>999.07674089424745</v>
      </c>
      <c r="AC125" s="6">
        <f t="shared" ca="1" si="91"/>
        <v>1277.7022094671836</v>
      </c>
      <c r="AD125" s="6">
        <f t="shared" ca="1" si="92"/>
        <v>1101.7757274980042</v>
      </c>
      <c r="AE125" s="6">
        <f t="shared" ca="1" si="93"/>
        <v>388.10227570946864</v>
      </c>
      <c r="AF125" s="6">
        <f t="shared" ca="1" si="110"/>
        <v>2057.0484790360324</v>
      </c>
      <c r="AG125" s="6">
        <f t="shared" ca="1" si="138"/>
        <v>338.66409141369854</v>
      </c>
      <c r="AH125" s="6">
        <f t="shared" ca="1" si="138"/>
        <v>1290.6250012054807</v>
      </c>
      <c r="AI125" s="6">
        <f t="shared" ca="1" si="138"/>
        <v>2142.9541961917816</v>
      </c>
      <c r="AJ125" s="6">
        <f t="shared" ca="1" si="138"/>
        <v>1064.0776177972614</v>
      </c>
      <c r="AK125" s="6">
        <f t="shared" ca="1" si="94"/>
        <v>1403.8244476405268</v>
      </c>
      <c r="AL125" s="6">
        <f t="shared" ca="1" si="95"/>
        <v>1433.0186437416155</v>
      </c>
      <c r="AM125" s="6">
        <f t="shared" ca="1" si="96"/>
        <v>414.26036512780945</v>
      </c>
      <c r="AN125" s="6">
        <f t="shared" ca="1" si="111"/>
        <v>1585.2174500982696</v>
      </c>
      <c r="AO125" s="6">
        <f t="shared" ca="1" si="112"/>
        <v>22851.960080272471</v>
      </c>
      <c r="AP125" s="6">
        <f t="shared" ca="1" si="113"/>
        <v>11975.011199546969</v>
      </c>
      <c r="AQ125" s="6">
        <f t="shared" ca="1" si="114"/>
        <v>10876.9488807255</v>
      </c>
      <c r="AR125" s="6">
        <f t="shared" ca="1" si="139"/>
        <v>2705.6833245943158</v>
      </c>
      <c r="AS125" s="6">
        <f t="shared" ca="1" si="139"/>
        <v>1799.7957768476356</v>
      </c>
      <c r="AT125" s="6">
        <f t="shared" ca="1" si="139"/>
        <v>1762.7907660633778</v>
      </c>
      <c r="AU125" s="6">
        <f t="shared" ca="1" si="139"/>
        <v>1892.6748492415195</v>
      </c>
      <c r="AV125" s="6">
        <f t="shared" ca="1" si="115"/>
        <v>8160.9447167468479</v>
      </c>
      <c r="AW125" s="6">
        <f t="shared" ca="1" si="116"/>
        <v>2716.0041639786541</v>
      </c>
      <c r="AX125" s="27">
        <f t="shared" ca="1" si="140"/>
        <v>4.2211394630137029</v>
      </c>
      <c r="AY125" s="27">
        <f t="shared" ca="1" si="140"/>
        <v>4.4487319931506875</v>
      </c>
      <c r="AZ125">
        <f t="shared" ca="1" si="117"/>
        <v>268</v>
      </c>
      <c r="BA125" s="9">
        <f t="shared" ca="1" si="97"/>
        <v>8</v>
      </c>
      <c r="BB125" s="4">
        <f t="shared" ca="1" si="118"/>
        <v>122</v>
      </c>
      <c r="BC125" s="9">
        <f t="shared" ca="1" si="98"/>
        <v>6</v>
      </c>
      <c r="BD125" s="9">
        <f t="shared" ca="1" si="99"/>
        <v>4</v>
      </c>
      <c r="BE125" s="4">
        <f t="shared" ca="1" si="119"/>
        <v>146</v>
      </c>
      <c r="BF125" s="9">
        <f t="shared" ca="1" si="100"/>
        <v>8</v>
      </c>
      <c r="BG125" s="9">
        <f t="shared" ca="1" si="101"/>
        <v>9</v>
      </c>
      <c r="BH125" s="24">
        <f t="shared" ca="1" si="120"/>
        <v>488.22356806248843</v>
      </c>
      <c r="BI125" s="24">
        <f t="shared" ca="1" si="121"/>
        <v>322.25249051691208</v>
      </c>
      <c r="BJ125" s="9">
        <f t="shared" ca="1" si="102"/>
        <v>8</v>
      </c>
      <c r="BK125" s="30">
        <f t="shared" ca="1" si="103"/>
        <v>31.290501602739685</v>
      </c>
      <c r="BL125" s="15">
        <f t="shared" ca="1" si="104"/>
        <v>4.5357864591780839</v>
      </c>
      <c r="BM125" s="15">
        <f t="shared" ca="1" si="122"/>
        <v>7707.5410451616481</v>
      </c>
      <c r="BN125" s="36">
        <f t="shared" ca="1" si="128"/>
        <v>125</v>
      </c>
      <c r="BO125" s="9">
        <f t="shared" ca="1" si="105"/>
        <v>0</v>
      </c>
      <c r="BP125" s="20">
        <f t="shared" ca="1" si="123"/>
        <v>1.4112086873093495</v>
      </c>
      <c r="BQ125" s="20">
        <f t="shared" ca="1" si="124"/>
        <v>87.015591045804001</v>
      </c>
    </row>
    <row r="126" spans="1:69" x14ac:dyDescent="0.25">
      <c r="A126" s="3">
        <f t="shared" si="125"/>
        <v>41063</v>
      </c>
      <c r="B126" s="17">
        <f t="shared" si="106"/>
        <v>2012</v>
      </c>
      <c r="C126" s="4">
        <f t="shared" si="126"/>
        <v>6</v>
      </c>
      <c r="D126" s="4">
        <f t="shared" si="127"/>
        <v>1</v>
      </c>
      <c r="E126" s="5">
        <f t="shared" si="81"/>
        <v>0.72</v>
      </c>
      <c r="F126" s="5">
        <f t="shared" si="82"/>
        <v>0.68695652173913047</v>
      </c>
      <c r="G126" s="10">
        <f t="shared" si="74"/>
        <v>1.841095890410986</v>
      </c>
      <c r="H126" s="13">
        <f t="shared" ca="1" si="83"/>
        <v>125</v>
      </c>
      <c r="I126" s="9">
        <f t="shared" ca="1" si="84"/>
        <v>214</v>
      </c>
      <c r="J126" s="14">
        <f t="shared" ca="1" si="107"/>
        <v>1.712</v>
      </c>
      <c r="K126" s="5">
        <f t="shared" ca="1" si="108"/>
        <v>0.47555555555555556</v>
      </c>
      <c r="L126" s="21">
        <f t="shared" ca="1" si="85"/>
        <v>100.2100524979155</v>
      </c>
      <c r="M126" s="9">
        <f t="shared" ca="1" si="135"/>
        <v>36</v>
      </c>
      <c r="N126" s="9">
        <f t="shared" ca="1" si="135"/>
        <v>46</v>
      </c>
      <c r="O126" s="9">
        <f t="shared" ca="1" si="135"/>
        <v>19</v>
      </c>
      <c r="P126" s="9">
        <f t="shared" ca="1" si="135"/>
        <v>58</v>
      </c>
      <c r="Q126" s="20">
        <f t="shared" ca="1" si="86"/>
        <v>39.109597813565031</v>
      </c>
      <c r="R126" s="20">
        <f t="shared" ca="1" si="87"/>
        <v>48.861924251593415</v>
      </c>
      <c r="S126" s="20">
        <f t="shared" ca="1" si="88"/>
        <v>18.164530975493641</v>
      </c>
      <c r="T126" s="6">
        <f t="shared" ca="1" si="136"/>
        <v>12526.256562239438</v>
      </c>
      <c r="U126" s="6">
        <f t="shared" ca="1" si="136"/>
        <v>1349.593298029781</v>
      </c>
      <c r="V126" s="6">
        <f t="shared" ca="1" si="136"/>
        <v>2062.3393808784081</v>
      </c>
      <c r="W126" s="6">
        <f t="shared" ca="1" si="89"/>
        <v>2730.2189846794527</v>
      </c>
      <c r="X126" s="6">
        <f t="shared" ca="1" si="90"/>
        <v>1064.1980453825181</v>
      </c>
      <c r="Y126" s="6">
        <f t="shared" ca="1" si="109"/>
        <v>8019.0934493288387</v>
      </c>
      <c r="Z126" s="6">
        <f t="shared" ca="1" si="137"/>
        <v>3206.9870207123327</v>
      </c>
      <c r="AA126" s="6">
        <f t="shared" ca="1" si="137"/>
        <v>928.37656078027487</v>
      </c>
      <c r="AB126" s="6">
        <f t="shared" ca="1" si="137"/>
        <v>1053.5427965786312</v>
      </c>
      <c r="AC126" s="6">
        <f t="shared" ca="1" si="91"/>
        <v>1283.6308431402881</v>
      </c>
      <c r="AD126" s="6">
        <f t="shared" ca="1" si="92"/>
        <v>1094.1148922827051</v>
      </c>
      <c r="AE126" s="6">
        <f t="shared" ca="1" si="93"/>
        <v>404.00533725472997</v>
      </c>
      <c r="AF126" s="6">
        <f t="shared" ca="1" si="110"/>
        <v>2407.1553053935154</v>
      </c>
      <c r="AG126" s="6">
        <f t="shared" ca="1" si="138"/>
        <v>396.2572873643835</v>
      </c>
      <c r="AH126" s="6">
        <f t="shared" ca="1" si="138"/>
        <v>1439.4659601534258</v>
      </c>
      <c r="AI126" s="6">
        <f t="shared" ca="1" si="138"/>
        <v>2514.809027726028</v>
      </c>
      <c r="AJ126" s="6">
        <f t="shared" ca="1" si="138"/>
        <v>1150.2693667068504</v>
      </c>
      <c r="AK126" s="6">
        <f t="shared" ca="1" si="94"/>
        <v>1551.6335451534437</v>
      </c>
      <c r="AL126" s="6">
        <f t="shared" ca="1" si="95"/>
        <v>1448.216649061515</v>
      </c>
      <c r="AM126" s="6">
        <f t="shared" ca="1" si="96"/>
        <v>459.18915005263818</v>
      </c>
      <c r="AN126" s="6">
        <f t="shared" ca="1" si="111"/>
        <v>2041.7622976830908</v>
      </c>
      <c r="AO126" s="6">
        <f t="shared" ca="1" si="112"/>
        <v>24565.557880291144</v>
      </c>
      <c r="AP126" s="6">
        <f t="shared" ca="1" si="113"/>
        <v>12097.546827885699</v>
      </c>
      <c r="AQ126" s="6">
        <f t="shared" ca="1" si="114"/>
        <v>12468.011052405443</v>
      </c>
      <c r="AR126" s="6">
        <f t="shared" ca="1" si="139"/>
        <v>2733.5575742409574</v>
      </c>
      <c r="AS126" s="6">
        <f t="shared" ca="1" si="139"/>
        <v>1867.5353036042052</v>
      </c>
      <c r="AT126" s="6">
        <f t="shared" ca="1" si="139"/>
        <v>1808.3952804333603</v>
      </c>
      <c r="AU126" s="6">
        <f t="shared" ca="1" si="139"/>
        <v>1893.5448034338324</v>
      </c>
      <c r="AV126" s="6">
        <f t="shared" ca="1" si="115"/>
        <v>8303.0329617123552</v>
      </c>
      <c r="AW126" s="6">
        <f t="shared" ca="1" si="116"/>
        <v>4164.9780906930901</v>
      </c>
      <c r="AX126" s="27">
        <f t="shared" ca="1" si="140"/>
        <v>4.0741562630137036</v>
      </c>
      <c r="AY126" s="27">
        <f t="shared" ca="1" si="140"/>
        <v>4.3224990136986321</v>
      </c>
      <c r="AZ126">
        <f t="shared" ca="1" si="117"/>
        <v>284</v>
      </c>
      <c r="BA126" s="9">
        <f t="shared" ca="1" si="97"/>
        <v>9</v>
      </c>
      <c r="BB126" s="4">
        <f t="shared" ca="1" si="118"/>
        <v>125</v>
      </c>
      <c r="BC126" s="9">
        <f t="shared" ca="1" si="98"/>
        <v>6</v>
      </c>
      <c r="BD126" s="9">
        <f t="shared" ca="1" si="99"/>
        <v>4</v>
      </c>
      <c r="BE126" s="4">
        <f t="shared" ca="1" si="119"/>
        <v>159</v>
      </c>
      <c r="BF126" s="9">
        <f t="shared" ca="1" si="100"/>
        <v>8</v>
      </c>
      <c r="BG126" s="9">
        <f t="shared" ca="1" si="101"/>
        <v>10</v>
      </c>
      <c r="BH126" s="24">
        <f t="shared" ca="1" si="120"/>
        <v>468.54051287523032</v>
      </c>
      <c r="BI126" s="24">
        <f t="shared" ca="1" si="121"/>
        <v>314.91521577483655</v>
      </c>
      <c r="BJ126" s="9">
        <f t="shared" ca="1" si="102"/>
        <v>7</v>
      </c>
      <c r="BK126" s="30">
        <f t="shared" ca="1" si="103"/>
        <v>33.002650301369826</v>
      </c>
      <c r="BL126" s="15">
        <f t="shared" ca="1" si="104"/>
        <v>4.3554455430137002</v>
      </c>
      <c r="BM126" s="15">
        <f t="shared" ca="1" si="122"/>
        <v>7459.3965854164398</v>
      </c>
      <c r="BN126" s="36">
        <f t="shared" ca="1" si="128"/>
        <v>125</v>
      </c>
      <c r="BO126" s="9">
        <f t="shared" ca="1" si="105"/>
        <v>0</v>
      </c>
      <c r="BP126" s="20">
        <f t="shared" ca="1" si="123"/>
        <v>1.6714503525367106</v>
      </c>
      <c r="BQ126" s="20">
        <f t="shared" ca="1" si="124"/>
        <v>99.744088419243553</v>
      </c>
    </row>
    <row r="127" spans="1:69" x14ac:dyDescent="0.25">
      <c r="A127" s="3">
        <f t="shared" si="125"/>
        <v>41062</v>
      </c>
      <c r="B127" s="17">
        <f t="shared" si="106"/>
        <v>2012</v>
      </c>
      <c r="C127" s="4">
        <f t="shared" si="126"/>
        <v>6</v>
      </c>
      <c r="D127" s="4">
        <f t="shared" si="127"/>
        <v>7</v>
      </c>
      <c r="E127" s="5">
        <f t="shared" si="81"/>
        <v>0.72</v>
      </c>
      <c r="F127" s="5">
        <f t="shared" si="82"/>
        <v>0.9565217391304347</v>
      </c>
      <c r="G127" s="10">
        <f t="shared" si="74"/>
        <v>1.8383561643835886</v>
      </c>
      <c r="H127" s="13">
        <f t="shared" ca="1" si="83"/>
        <v>179</v>
      </c>
      <c r="I127" s="9">
        <f t="shared" ca="1" si="84"/>
        <v>285</v>
      </c>
      <c r="J127" s="14">
        <f t="shared" ca="1" si="107"/>
        <v>1.5921787709497206</v>
      </c>
      <c r="K127" s="5">
        <f t="shared" ca="1" si="108"/>
        <v>0.6333333333333333</v>
      </c>
      <c r="L127" s="21">
        <f t="shared" ca="1" si="85"/>
        <v>95.385580911223485</v>
      </c>
      <c r="M127" s="9">
        <f t="shared" ref="M127:P146" ca="1" si="141">INT($I127*M$1*(1+RANDBETWEEN(-limite,limite)/1000))</f>
        <v>52</v>
      </c>
      <c r="N127" s="9">
        <f t="shared" ca="1" si="141"/>
        <v>64</v>
      </c>
      <c r="O127" s="9">
        <f t="shared" ca="1" si="141"/>
        <v>25</v>
      </c>
      <c r="P127" s="9">
        <f t="shared" ca="1" si="141"/>
        <v>77</v>
      </c>
      <c r="Q127" s="20">
        <f t="shared" ca="1" si="86"/>
        <v>38.439837165800689</v>
      </c>
      <c r="R127" s="20">
        <f t="shared" ca="1" si="87"/>
        <v>49.247859676931554</v>
      </c>
      <c r="S127" s="20">
        <f t="shared" ca="1" si="88"/>
        <v>17.636369849919962</v>
      </c>
      <c r="T127" s="6">
        <f t="shared" ref="T127:V146" ca="1" si="142">(1+T$2*$G127)*(1+RANDBETWEEN(-limite,limite)/1000)*T$1*$E127*$F127</f>
        <v>17074.018983109003</v>
      </c>
      <c r="U127" s="6">
        <f t="shared" ca="1" si="142"/>
        <v>1871.1240288743318</v>
      </c>
      <c r="V127" s="6">
        <f t="shared" ca="1" si="142"/>
        <v>2886.2559995212378</v>
      </c>
      <c r="W127" s="6">
        <f t="shared" ca="1" si="89"/>
        <v>3002.2927361753436</v>
      </c>
      <c r="X127" s="6">
        <f t="shared" ca="1" si="90"/>
        <v>1468.6363653367</v>
      </c>
      <c r="Y127" s="6">
        <f t="shared" ca="1" si="109"/>
        <v>11587.957910950052</v>
      </c>
      <c r="Z127" s="6">
        <f t="shared" ref="Z127:AB146" ca="1" si="143">(1+Z$2*$G127)*(1+RANDBETWEEN(-limite,limite)/1000)*$I127*Z$1</f>
        <v>4459.0211112328798</v>
      </c>
      <c r="AA127" s="6">
        <f t="shared" ca="1" si="143"/>
        <v>1231.1964919232889</v>
      </c>
      <c r="AB127" s="6">
        <f t="shared" ca="1" si="143"/>
        <v>1358.000478443837</v>
      </c>
      <c r="AC127" s="6">
        <f t="shared" ca="1" si="91"/>
        <v>1802.15078286691</v>
      </c>
      <c r="AD127" s="6">
        <f t="shared" ca="1" si="92"/>
        <v>1083.1853366917176</v>
      </c>
      <c r="AE127" s="6">
        <f t="shared" ca="1" si="93"/>
        <v>577.04746959180147</v>
      </c>
      <c r="AF127" s="6">
        <f t="shared" ca="1" si="110"/>
        <v>3585.8344924495764</v>
      </c>
      <c r="AG127" s="6">
        <f t="shared" ref="AG127:AJ146" ca="1" si="144">(1+AG$2*$G127)*(1+RANDBETWEEN(-limite,limite)/1000)*$I127*AG$1</f>
        <v>512.12990983561633</v>
      </c>
      <c r="AH127" s="6">
        <f t="shared" ca="1" si="144"/>
        <v>1907.2734956712347</v>
      </c>
      <c r="AI127" s="6">
        <f t="shared" ca="1" si="144"/>
        <v>3138.3577138356177</v>
      </c>
      <c r="AJ127" s="6">
        <f t="shared" ca="1" si="144"/>
        <v>1522.9328587397272</v>
      </c>
      <c r="AK127" s="6">
        <f t="shared" ca="1" si="94"/>
        <v>2037.7595074895203</v>
      </c>
      <c r="AL127" s="6">
        <f t="shared" ca="1" si="95"/>
        <v>1433.7724693168107</v>
      </c>
      <c r="AM127" s="6">
        <f t="shared" ca="1" si="96"/>
        <v>600.75382654316797</v>
      </c>
      <c r="AN127" s="6">
        <f t="shared" ca="1" si="111"/>
        <v>3008.4081747326973</v>
      </c>
      <c r="AO127" s="6">
        <f t="shared" ca="1" si="112"/>
        <v>33074.055071665534</v>
      </c>
      <c r="AP127" s="6">
        <f t="shared" ca="1" si="113"/>
        <v>14891.85449353321</v>
      </c>
      <c r="AQ127" s="6">
        <f t="shared" ca="1" si="114"/>
        <v>18182.200578132324</v>
      </c>
      <c r="AR127" s="6">
        <f t="shared" ref="AR127:AU146" ca="1" si="145">(1+AR$2*$G127)*(1+RANDBETWEEN(-limite,limite)/1000)*AR$1*$E127*$F127+AR$3*(1+ipc)^($B127-2010)</f>
        <v>2877.0518057483728</v>
      </c>
      <c r="AS127" s="6">
        <f t="shared" ca="1" si="145"/>
        <v>2258.2844475027214</v>
      </c>
      <c r="AT127" s="6">
        <f t="shared" ca="1" si="145"/>
        <v>1989.4059439902107</v>
      </c>
      <c r="AU127" s="6">
        <f t="shared" ca="1" si="145"/>
        <v>2116.3069095775227</v>
      </c>
      <c r="AV127" s="6">
        <f t="shared" ca="1" si="115"/>
        <v>9241.0491068188276</v>
      </c>
      <c r="AW127" s="6">
        <f t="shared" ca="1" si="116"/>
        <v>8941.1514713134966</v>
      </c>
      <c r="AX127" s="27">
        <f t="shared" ref="AX127:AY146" ca="1" si="146">MIN(5,(1+AX$2*$G127)*(1+RANDBETWEEN(-limite,limite)/1000)*AX$1)</f>
        <v>4.0821139726027429</v>
      </c>
      <c r="AY127" s="27">
        <f t="shared" ca="1" si="146"/>
        <v>4.5560923904109618</v>
      </c>
      <c r="AZ127">
        <f t="shared" ca="1" si="117"/>
        <v>397</v>
      </c>
      <c r="BA127" s="9">
        <f t="shared" ca="1" si="97"/>
        <v>12</v>
      </c>
      <c r="BB127" s="4">
        <f t="shared" ca="1" si="118"/>
        <v>179</v>
      </c>
      <c r="BC127" s="9">
        <f t="shared" ca="1" si="98"/>
        <v>9</v>
      </c>
      <c r="BD127" s="9">
        <f t="shared" ca="1" si="99"/>
        <v>6</v>
      </c>
      <c r="BE127" s="4">
        <f t="shared" ca="1" si="119"/>
        <v>218</v>
      </c>
      <c r="BF127" s="9">
        <f t="shared" ca="1" si="100"/>
        <v>11</v>
      </c>
      <c r="BG127" s="9">
        <f t="shared" ca="1" si="101"/>
        <v>13</v>
      </c>
      <c r="BH127" s="24">
        <f t="shared" ca="1" si="120"/>
        <v>616.52389114804032</v>
      </c>
      <c r="BI127" s="24">
        <f t="shared" ca="1" si="121"/>
        <v>381.17984467711142</v>
      </c>
      <c r="BJ127" s="9">
        <f t="shared" ca="1" si="102"/>
        <v>10</v>
      </c>
      <c r="BK127" s="30">
        <f t="shared" ca="1" si="103"/>
        <v>30.653843547945165</v>
      </c>
      <c r="BL127" s="15">
        <f t="shared" ca="1" si="104"/>
        <v>4.3772797413698639</v>
      </c>
      <c r="BM127" s="15">
        <f t="shared" ca="1" si="122"/>
        <v>7820.8919867825707</v>
      </c>
      <c r="BN127" s="36">
        <f t="shared" ca="1" si="128"/>
        <v>120</v>
      </c>
      <c r="BO127" s="9">
        <f t="shared" ca="1" si="105"/>
        <v>0</v>
      </c>
      <c r="BP127" s="20">
        <f t="shared" ca="1" si="123"/>
        <v>2.324824407351556</v>
      </c>
      <c r="BQ127" s="20">
        <f t="shared" ca="1" si="124"/>
        <v>151.51833815110271</v>
      </c>
    </row>
    <row r="128" spans="1:69" x14ac:dyDescent="0.25">
      <c r="A128" s="3">
        <f t="shared" si="125"/>
        <v>41061</v>
      </c>
      <c r="B128" s="17">
        <f t="shared" si="106"/>
        <v>2012</v>
      </c>
      <c r="C128" s="4">
        <f t="shared" si="126"/>
        <v>6</v>
      </c>
      <c r="D128" s="4">
        <f t="shared" si="127"/>
        <v>6</v>
      </c>
      <c r="E128" s="5">
        <f t="shared" si="81"/>
        <v>0.72</v>
      </c>
      <c r="F128" s="5">
        <f t="shared" si="82"/>
        <v>1</v>
      </c>
      <c r="G128" s="10">
        <f t="shared" si="74"/>
        <v>1.8356164383561913</v>
      </c>
      <c r="H128" s="13">
        <f t="shared" ca="1" si="83"/>
        <v>183</v>
      </c>
      <c r="I128" s="9">
        <f t="shared" ca="1" si="84"/>
        <v>289</v>
      </c>
      <c r="J128" s="14">
        <f t="shared" ca="1" si="107"/>
        <v>1.5792349726775956</v>
      </c>
      <c r="K128" s="5">
        <f t="shared" ca="1" si="108"/>
        <v>0.64222222222222225</v>
      </c>
      <c r="L128" s="21">
        <f t="shared" ca="1" si="85"/>
        <v>96.637355490680534</v>
      </c>
      <c r="M128" s="9">
        <f t="shared" ca="1" si="141"/>
        <v>53</v>
      </c>
      <c r="N128" s="9">
        <f t="shared" ca="1" si="141"/>
        <v>63</v>
      </c>
      <c r="O128" s="9">
        <f t="shared" ca="1" si="141"/>
        <v>26</v>
      </c>
      <c r="P128" s="9">
        <f t="shared" ca="1" si="141"/>
        <v>77</v>
      </c>
      <c r="Q128" s="20">
        <f t="shared" ca="1" si="86"/>
        <v>36.766386150212604</v>
      </c>
      <c r="R128" s="20">
        <f t="shared" ca="1" si="87"/>
        <v>50.53264569483671</v>
      </c>
      <c r="S128" s="20">
        <f t="shared" ca="1" si="88"/>
        <v>19.139549888987744</v>
      </c>
      <c r="T128" s="6">
        <f t="shared" ca="1" si="142"/>
        <v>17684.636054794537</v>
      </c>
      <c r="U128" s="6">
        <f t="shared" ca="1" si="142"/>
        <v>2129.6538739726052</v>
      </c>
      <c r="V128" s="6">
        <f t="shared" ca="1" si="142"/>
        <v>2941.5037461041088</v>
      </c>
      <c r="W128" s="6">
        <f t="shared" ca="1" si="89"/>
        <v>2870.427917589042</v>
      </c>
      <c r="X128" s="6">
        <f t="shared" ca="1" si="90"/>
        <v>1527.7649085369856</v>
      </c>
      <c r="Y128" s="6">
        <f t="shared" ca="1" si="109"/>
        <v>12474.593356537005</v>
      </c>
      <c r="Z128" s="6">
        <f t="shared" ca="1" si="143"/>
        <v>4264.900793424662</v>
      </c>
      <c r="AA128" s="6">
        <f t="shared" ca="1" si="143"/>
        <v>1313.8487880657544</v>
      </c>
      <c r="AB128" s="6">
        <f t="shared" ca="1" si="143"/>
        <v>1473.7453414520562</v>
      </c>
      <c r="AC128" s="6">
        <f t="shared" ca="1" si="91"/>
        <v>1880.2730962886662</v>
      </c>
      <c r="AD128" s="6">
        <f t="shared" ca="1" si="92"/>
        <v>1036.2966057737958</v>
      </c>
      <c r="AE128" s="6">
        <f t="shared" ca="1" si="93"/>
        <v>608.53632268094964</v>
      </c>
      <c r="AF128" s="6">
        <f t="shared" ca="1" si="110"/>
        <v>3527.3888981990603</v>
      </c>
      <c r="AG128" s="6">
        <f t="shared" ca="1" si="144"/>
        <v>490.73572947945189</v>
      </c>
      <c r="AH128" s="6">
        <f t="shared" ca="1" si="144"/>
        <v>2033.4157816986317</v>
      </c>
      <c r="AI128" s="6">
        <f t="shared" ca="1" si="144"/>
        <v>3340.9495824657542</v>
      </c>
      <c r="AJ128" s="6">
        <f t="shared" ca="1" si="144"/>
        <v>1524.7919973698645</v>
      </c>
      <c r="AK128" s="6">
        <f t="shared" ca="1" si="94"/>
        <v>2313.9880387180042</v>
      </c>
      <c r="AL128" s="6">
        <f t="shared" ca="1" si="95"/>
        <v>1408.0478097116825</v>
      </c>
      <c r="AM128" s="6">
        <f t="shared" ca="1" si="96"/>
        <v>622.21102106262413</v>
      </c>
      <c r="AN128" s="6">
        <f t="shared" ca="1" si="111"/>
        <v>3045.6462215213919</v>
      </c>
      <c r="AO128" s="6">
        <f t="shared" ca="1" si="112"/>
        <v>34256.67794272332</v>
      </c>
      <c r="AP128" s="6">
        <f t="shared" ca="1" si="113"/>
        <v>15209.049466465858</v>
      </c>
      <c r="AQ128" s="6">
        <f t="shared" ca="1" si="114"/>
        <v>19047.628476257458</v>
      </c>
      <c r="AR128" s="6">
        <f t="shared" ca="1" si="145"/>
        <v>2875.9814532027526</v>
      </c>
      <c r="AS128" s="6">
        <f t="shared" ca="1" si="145"/>
        <v>2316.9086072655814</v>
      </c>
      <c r="AT128" s="6">
        <f t="shared" ca="1" si="145"/>
        <v>2054.8612316288718</v>
      </c>
      <c r="AU128" s="6">
        <f t="shared" ca="1" si="145"/>
        <v>2193.9325256813331</v>
      </c>
      <c r="AV128" s="6">
        <f t="shared" ca="1" si="115"/>
        <v>9441.6838177785394</v>
      </c>
      <c r="AW128" s="6">
        <f t="shared" ca="1" si="116"/>
        <v>9605.9446584789221</v>
      </c>
      <c r="AX128" s="27">
        <f t="shared" ca="1" si="146"/>
        <v>4.3245059178082226</v>
      </c>
      <c r="AY128" s="27">
        <f t="shared" ca="1" si="146"/>
        <v>4.6952112328767148</v>
      </c>
      <c r="AZ128">
        <f t="shared" ca="1" si="117"/>
        <v>402</v>
      </c>
      <c r="BA128" s="9">
        <f t="shared" ca="1" si="97"/>
        <v>12</v>
      </c>
      <c r="BB128" s="4">
        <f t="shared" ca="1" si="118"/>
        <v>183</v>
      </c>
      <c r="BC128" s="9">
        <f t="shared" ca="1" si="98"/>
        <v>10</v>
      </c>
      <c r="BD128" s="9">
        <f t="shared" ca="1" si="99"/>
        <v>6</v>
      </c>
      <c r="BE128" s="4">
        <f t="shared" ca="1" si="119"/>
        <v>219</v>
      </c>
      <c r="BF128" s="9">
        <f t="shared" ca="1" si="100"/>
        <v>12</v>
      </c>
      <c r="BG128" s="9">
        <f t="shared" ca="1" si="101"/>
        <v>14</v>
      </c>
      <c r="BH128" s="24">
        <f t="shared" ca="1" si="120"/>
        <v>641.72210467585899</v>
      </c>
      <c r="BI128" s="24">
        <f t="shared" ca="1" si="121"/>
        <v>418.50573809739132</v>
      </c>
      <c r="BJ128" s="9">
        <f t="shared" ca="1" si="102"/>
        <v>10</v>
      </c>
      <c r="BK128" s="30">
        <f t="shared" ca="1" si="103"/>
        <v>32.301872054794487</v>
      </c>
      <c r="BL128" s="15">
        <f t="shared" ca="1" si="104"/>
        <v>4.2057449424657545</v>
      </c>
      <c r="BM128" s="15">
        <f t="shared" ca="1" si="122"/>
        <v>7615.5574956367218</v>
      </c>
      <c r="BN128" s="36">
        <f t="shared" ca="1" si="128"/>
        <v>120</v>
      </c>
      <c r="BO128" s="9">
        <f t="shared" ca="1" si="105"/>
        <v>0</v>
      </c>
      <c r="BP128" s="20">
        <f t="shared" ca="1" si="123"/>
        <v>2.5011469596507752</v>
      </c>
      <c r="BQ128" s="20">
        <f t="shared" ca="1" si="124"/>
        <v>158.73023730214547</v>
      </c>
    </row>
    <row r="129" spans="1:69" x14ac:dyDescent="0.25">
      <c r="A129" s="3">
        <f t="shared" si="125"/>
        <v>41060</v>
      </c>
      <c r="B129" s="17">
        <f t="shared" si="106"/>
        <v>2012</v>
      </c>
      <c r="C129" s="4">
        <f t="shared" si="126"/>
        <v>5</v>
      </c>
      <c r="D129" s="4">
        <f t="shared" si="127"/>
        <v>5</v>
      </c>
      <c r="E129" s="5">
        <f t="shared" si="81"/>
        <v>0.65</v>
      </c>
      <c r="F129" s="5">
        <f t="shared" si="82"/>
        <v>0.79999999999999993</v>
      </c>
      <c r="G129" s="10">
        <f t="shared" si="74"/>
        <v>1.8328767123287939</v>
      </c>
      <c r="H129" s="13">
        <f t="shared" ca="1" si="83"/>
        <v>136</v>
      </c>
      <c r="I129" s="9">
        <f t="shared" ca="1" si="84"/>
        <v>232</v>
      </c>
      <c r="J129" s="14">
        <f t="shared" ca="1" si="107"/>
        <v>1.7058823529411764</v>
      </c>
      <c r="K129" s="5">
        <f t="shared" ca="1" si="108"/>
        <v>0.51555555555555554</v>
      </c>
      <c r="L129" s="21">
        <f t="shared" ca="1" si="85"/>
        <v>100.10206491539088</v>
      </c>
      <c r="M129" s="9">
        <f t="shared" ca="1" si="141"/>
        <v>42</v>
      </c>
      <c r="N129" s="9">
        <f t="shared" ca="1" si="141"/>
        <v>49</v>
      </c>
      <c r="O129" s="9">
        <f t="shared" ca="1" si="141"/>
        <v>20</v>
      </c>
      <c r="P129" s="9">
        <f t="shared" ca="1" si="141"/>
        <v>64</v>
      </c>
      <c r="Q129" s="20">
        <f t="shared" ca="1" si="86"/>
        <v>37.236437108535341</v>
      </c>
      <c r="R129" s="20">
        <f t="shared" ca="1" si="87"/>
        <v>48.967638706849364</v>
      </c>
      <c r="S129" s="20">
        <f t="shared" ca="1" si="88"/>
        <v>17.733610748219196</v>
      </c>
      <c r="T129" s="6">
        <f t="shared" ca="1" si="142"/>
        <v>13613.88082849316</v>
      </c>
      <c r="U129" s="6">
        <f t="shared" ca="1" si="142"/>
        <v>1441.9567090410974</v>
      </c>
      <c r="V129" s="6">
        <f t="shared" ca="1" si="142"/>
        <v>2280.4771863846568</v>
      </c>
      <c r="W129" s="6">
        <f t="shared" ca="1" si="89"/>
        <v>2699.7884194191779</v>
      </c>
      <c r="X129" s="6">
        <f t="shared" ca="1" si="90"/>
        <v>1100.0901199956161</v>
      </c>
      <c r="Y129" s="6">
        <f t="shared" ca="1" si="109"/>
        <v>8975.4818117348077</v>
      </c>
      <c r="Z129" s="6">
        <f t="shared" ca="1" si="143"/>
        <v>3388.5157768767162</v>
      </c>
      <c r="AA129" s="6">
        <f t="shared" ca="1" si="143"/>
        <v>979.35277413698725</v>
      </c>
      <c r="AB129" s="6">
        <f t="shared" ca="1" si="143"/>
        <v>1134.9510878860285</v>
      </c>
      <c r="AC129" s="6">
        <f t="shared" ca="1" si="91"/>
        <v>1399.8059165608336</v>
      </c>
      <c r="AD129" s="6">
        <f t="shared" ca="1" si="92"/>
        <v>1040.0378906150863</v>
      </c>
      <c r="AE129" s="6">
        <f t="shared" ca="1" si="93"/>
        <v>431.50951864969426</v>
      </c>
      <c r="AF129" s="6">
        <f t="shared" ca="1" si="110"/>
        <v>2631.4663130741178</v>
      </c>
      <c r="AG129" s="6">
        <f t="shared" ca="1" si="144"/>
        <v>408.30612322191769</v>
      </c>
      <c r="AH129" s="6">
        <f t="shared" ca="1" si="144"/>
        <v>1535.1147870684943</v>
      </c>
      <c r="AI129" s="6">
        <f t="shared" ca="1" si="144"/>
        <v>2611.7688887671234</v>
      </c>
      <c r="AJ129" s="6">
        <f t="shared" ca="1" si="144"/>
        <v>1253.8105996273987</v>
      </c>
      <c r="AK129" s="6">
        <f t="shared" ca="1" si="94"/>
        <v>1517.8243180646391</v>
      </c>
      <c r="AL129" s="6">
        <f t="shared" ca="1" si="95"/>
        <v>1257.7727702292461</v>
      </c>
      <c r="AM129" s="6">
        <f t="shared" ca="1" si="96"/>
        <v>475.73597200895654</v>
      </c>
      <c r="AN129" s="6">
        <f t="shared" ca="1" si="111"/>
        <v>2557.6673383820921</v>
      </c>
      <c r="AO129" s="6">
        <f t="shared" ca="1" si="112"/>
        <v>26367.657575118927</v>
      </c>
      <c r="AP129" s="6">
        <f t="shared" ca="1" si="113"/>
        <v>12203.042111927907</v>
      </c>
      <c r="AQ129" s="6">
        <f t="shared" ca="1" si="114"/>
        <v>14164.615463191018</v>
      </c>
      <c r="AR129" s="6">
        <f t="shared" ca="1" si="145"/>
        <v>2758.4026037663289</v>
      </c>
      <c r="AS129" s="6">
        <f t="shared" ca="1" si="145"/>
        <v>1870.1635083608396</v>
      </c>
      <c r="AT129" s="6">
        <f t="shared" ca="1" si="145"/>
        <v>1835.6229513035044</v>
      </c>
      <c r="AU129" s="6">
        <f t="shared" ca="1" si="145"/>
        <v>1914.3549811839594</v>
      </c>
      <c r="AV129" s="6">
        <f t="shared" ca="1" si="115"/>
        <v>8378.5440446146313</v>
      </c>
      <c r="AW129" s="6">
        <f t="shared" ca="1" si="116"/>
        <v>5786.0714185763882</v>
      </c>
      <c r="AX129" s="27">
        <f t="shared" ca="1" si="146"/>
        <v>4.282205128767127</v>
      </c>
      <c r="AY129" s="27">
        <f t="shared" ca="1" si="146"/>
        <v>4.3621232191780841</v>
      </c>
      <c r="AZ129">
        <f t="shared" ca="1" si="117"/>
        <v>311</v>
      </c>
      <c r="BA129" s="9">
        <f t="shared" ca="1" si="97"/>
        <v>10</v>
      </c>
      <c r="BB129" s="4">
        <f t="shared" ca="1" si="118"/>
        <v>136</v>
      </c>
      <c r="BC129" s="9">
        <f t="shared" ca="1" si="98"/>
        <v>7</v>
      </c>
      <c r="BD129" s="9">
        <f t="shared" ca="1" si="99"/>
        <v>4</v>
      </c>
      <c r="BE129" s="4">
        <f t="shared" ca="1" si="119"/>
        <v>175</v>
      </c>
      <c r="BF129" s="9">
        <f t="shared" ca="1" si="100"/>
        <v>9</v>
      </c>
      <c r="BG129" s="9">
        <f t="shared" ca="1" si="101"/>
        <v>11</v>
      </c>
      <c r="BH129" s="24">
        <f t="shared" ca="1" si="120"/>
        <v>491.79347782201438</v>
      </c>
      <c r="BI129" s="24">
        <f t="shared" ca="1" si="121"/>
        <v>328.15466580864165</v>
      </c>
      <c r="BJ129" s="9">
        <f t="shared" ca="1" si="102"/>
        <v>8</v>
      </c>
      <c r="BK129" s="30">
        <f t="shared" ca="1" si="103"/>
        <v>32.112554465753384</v>
      </c>
      <c r="BL129" s="15">
        <f t="shared" ca="1" si="104"/>
        <v>4.306684909589042</v>
      </c>
      <c r="BM129" s="15">
        <f t="shared" ca="1" si="122"/>
        <v>7204.3211632765742</v>
      </c>
      <c r="BN129" s="36">
        <f t="shared" ca="1" si="128"/>
        <v>120</v>
      </c>
      <c r="BO129" s="9">
        <f t="shared" ca="1" si="105"/>
        <v>0</v>
      </c>
      <c r="BP129" s="20">
        <f t="shared" ca="1" si="123"/>
        <v>1.9661277089358484</v>
      </c>
      <c r="BQ129" s="20">
        <f t="shared" ca="1" si="124"/>
        <v>118.03846219325848</v>
      </c>
    </row>
    <row r="130" spans="1:69" x14ac:dyDescent="0.25">
      <c r="A130" s="3">
        <f t="shared" si="125"/>
        <v>41059</v>
      </c>
      <c r="B130" s="17">
        <f t="shared" si="106"/>
        <v>2012</v>
      </c>
      <c r="C130" s="4">
        <f t="shared" si="126"/>
        <v>5</v>
      </c>
      <c r="D130" s="4">
        <f t="shared" si="127"/>
        <v>4</v>
      </c>
      <c r="E130" s="5">
        <f t="shared" si="81"/>
        <v>0.65</v>
      </c>
      <c r="F130" s="5">
        <f t="shared" si="82"/>
        <v>0.73333333333333339</v>
      </c>
      <c r="G130" s="10">
        <f t="shared" si="74"/>
        <v>1.8301369863013965</v>
      </c>
      <c r="H130" s="13">
        <f t="shared" ca="1" si="83"/>
        <v>118</v>
      </c>
      <c r="I130" s="9">
        <f t="shared" ca="1" si="84"/>
        <v>212</v>
      </c>
      <c r="J130" s="14">
        <f t="shared" ca="1" si="107"/>
        <v>1.7966101694915255</v>
      </c>
      <c r="K130" s="5">
        <f t="shared" ca="1" si="108"/>
        <v>0.47111111111111109</v>
      </c>
      <c r="L130" s="21">
        <f t="shared" ca="1" si="85"/>
        <v>106.36294181564904</v>
      </c>
      <c r="M130" s="9">
        <f t="shared" ca="1" si="141"/>
        <v>37</v>
      </c>
      <c r="N130" s="9">
        <f t="shared" ca="1" si="141"/>
        <v>47</v>
      </c>
      <c r="O130" s="9">
        <f t="shared" ca="1" si="141"/>
        <v>18</v>
      </c>
      <c r="P130" s="9">
        <f t="shared" ca="1" si="141"/>
        <v>57</v>
      </c>
      <c r="Q130" s="20">
        <f t="shared" ca="1" si="86"/>
        <v>38.71624540639273</v>
      </c>
      <c r="R130" s="20">
        <f t="shared" ca="1" si="87"/>
        <v>52.957453168219224</v>
      </c>
      <c r="S130" s="20">
        <f t="shared" ca="1" si="88"/>
        <v>17.826636643345367</v>
      </c>
      <c r="T130" s="6">
        <f t="shared" ca="1" si="142"/>
        <v>12550.827134246587</v>
      </c>
      <c r="U130" s="6">
        <f t="shared" ca="1" si="142"/>
        <v>1382.5011200000019</v>
      </c>
      <c r="V130" s="6">
        <f t="shared" ca="1" si="142"/>
        <v>2015.9905595967118</v>
      </c>
      <c r="W130" s="6">
        <f t="shared" ca="1" si="89"/>
        <v>2638.8925040219183</v>
      </c>
      <c r="X130" s="6">
        <f t="shared" ca="1" si="90"/>
        <v>986.11881289643827</v>
      </c>
      <c r="Y130" s="6">
        <f t="shared" ca="1" si="109"/>
        <v>8292.3263777315206</v>
      </c>
      <c r="Z130" s="6">
        <f t="shared" ca="1" si="143"/>
        <v>3252.1646141369893</v>
      </c>
      <c r="AA130" s="6">
        <f t="shared" ca="1" si="143"/>
        <v>953.23415702794603</v>
      </c>
      <c r="AB130" s="6">
        <f t="shared" ca="1" si="143"/>
        <v>1016.1182886706858</v>
      </c>
      <c r="AC130" s="6">
        <f t="shared" ca="1" si="91"/>
        <v>1216.8042049133003</v>
      </c>
      <c r="AD130" s="6">
        <f t="shared" ca="1" si="92"/>
        <v>978.65277849382903</v>
      </c>
      <c r="AE130" s="6">
        <f t="shared" ca="1" si="93"/>
        <v>377.42135464565041</v>
      </c>
      <c r="AF130" s="6">
        <f t="shared" ca="1" si="110"/>
        <v>2648.6387217828415</v>
      </c>
      <c r="AG130" s="6">
        <f t="shared" ca="1" si="144"/>
        <v>359.63154936986285</v>
      </c>
      <c r="AH130" s="6">
        <f t="shared" ca="1" si="144"/>
        <v>1461.3510677041108</v>
      </c>
      <c r="AI130" s="6">
        <f t="shared" ca="1" si="144"/>
        <v>2367.5547581369865</v>
      </c>
      <c r="AJ130" s="6">
        <f t="shared" ca="1" si="144"/>
        <v>1134.6855578301379</v>
      </c>
      <c r="AK130" s="6">
        <f t="shared" ca="1" si="94"/>
        <v>1486.5277186632077</v>
      </c>
      <c r="AL130" s="6">
        <f t="shared" ca="1" si="95"/>
        <v>1314.7607213190486</v>
      </c>
      <c r="AM130" s="6">
        <f t="shared" ca="1" si="96"/>
        <v>432.65015934905682</v>
      </c>
      <c r="AN130" s="6">
        <f t="shared" ca="1" si="111"/>
        <v>2089.2843337097847</v>
      </c>
      <c r="AO130" s="6">
        <f t="shared" ca="1" si="112"/>
        <v>24478.068247123309</v>
      </c>
      <c r="AP130" s="6">
        <f t="shared" ca="1" si="113"/>
        <v>11447.818813899165</v>
      </c>
      <c r="AQ130" s="6">
        <f t="shared" ca="1" si="114"/>
        <v>13030.249433224148</v>
      </c>
      <c r="AR130" s="6">
        <f t="shared" ca="1" si="145"/>
        <v>2715.5156102426818</v>
      </c>
      <c r="AS130" s="6">
        <f t="shared" ca="1" si="145"/>
        <v>1789.0992846076338</v>
      </c>
      <c r="AT130" s="6">
        <f t="shared" ca="1" si="145"/>
        <v>1789.6874485420449</v>
      </c>
      <c r="AU130" s="6">
        <f t="shared" ca="1" si="145"/>
        <v>1889.0840533500393</v>
      </c>
      <c r="AV130" s="6">
        <f t="shared" ca="1" si="115"/>
        <v>8183.3863967424004</v>
      </c>
      <c r="AW130" s="6">
        <f t="shared" ca="1" si="116"/>
        <v>4846.8630364817436</v>
      </c>
      <c r="AX130" s="27">
        <f t="shared" ca="1" si="146"/>
        <v>4.2064288767123328</v>
      </c>
      <c r="AY130" s="27">
        <f t="shared" ca="1" si="146"/>
        <v>4.4337853698630161</v>
      </c>
      <c r="AZ130">
        <f t="shared" ca="1" si="117"/>
        <v>277</v>
      </c>
      <c r="BA130" s="9">
        <f t="shared" ca="1" si="97"/>
        <v>8</v>
      </c>
      <c r="BB130" s="4">
        <f t="shared" ca="1" si="118"/>
        <v>118</v>
      </c>
      <c r="BC130" s="9">
        <f t="shared" ca="1" si="98"/>
        <v>6</v>
      </c>
      <c r="BD130" s="9">
        <f t="shared" ca="1" si="99"/>
        <v>4</v>
      </c>
      <c r="BE130" s="4">
        <f t="shared" ca="1" si="119"/>
        <v>159</v>
      </c>
      <c r="BF130" s="9">
        <f t="shared" ca="1" si="100"/>
        <v>9</v>
      </c>
      <c r="BG130" s="9">
        <f t="shared" ca="1" si="101"/>
        <v>11</v>
      </c>
      <c r="BH130" s="24">
        <f t="shared" ca="1" si="120"/>
        <v>478.05100648432784</v>
      </c>
      <c r="BI130" s="24">
        <f t="shared" ca="1" si="121"/>
        <v>323.6324953525509</v>
      </c>
      <c r="BJ130" s="9">
        <f t="shared" ca="1" si="102"/>
        <v>7</v>
      </c>
      <c r="BK130" s="30">
        <f t="shared" ca="1" si="103"/>
        <v>31.729713534246535</v>
      </c>
      <c r="BL130" s="15">
        <f t="shared" ca="1" si="104"/>
        <v>4.3417018476712341</v>
      </c>
      <c r="BM130" s="15">
        <f t="shared" ca="1" si="122"/>
        <v>7104.7184920289419</v>
      </c>
      <c r="BN130" s="36">
        <f t="shared" ca="1" si="128"/>
        <v>120</v>
      </c>
      <c r="BO130" s="9">
        <f t="shared" ca="1" si="105"/>
        <v>0</v>
      </c>
      <c r="BP130" s="20">
        <f t="shared" ca="1" si="123"/>
        <v>1.8340275477266674</v>
      </c>
      <c r="BQ130" s="20">
        <f t="shared" ca="1" si="124"/>
        <v>108.58541194353457</v>
      </c>
    </row>
    <row r="131" spans="1:69" x14ac:dyDescent="0.25">
      <c r="A131" s="3">
        <f t="shared" si="125"/>
        <v>41058</v>
      </c>
      <c r="B131" s="17">
        <f t="shared" si="106"/>
        <v>2012</v>
      </c>
      <c r="C131" s="4">
        <f t="shared" si="126"/>
        <v>5</v>
      </c>
      <c r="D131" s="4">
        <f t="shared" si="127"/>
        <v>3</v>
      </c>
      <c r="E131" s="5">
        <f t="shared" si="81"/>
        <v>0.65</v>
      </c>
      <c r="F131" s="5">
        <f t="shared" si="82"/>
        <v>0.55555555555555558</v>
      </c>
      <c r="G131" s="10">
        <f t="shared" ref="G131:G194" si="147">G132+100%/365</f>
        <v>1.8273972602739992</v>
      </c>
      <c r="H131" s="13">
        <f t="shared" ca="1" si="83"/>
        <v>93</v>
      </c>
      <c r="I131" s="9">
        <f t="shared" ca="1" si="84"/>
        <v>146</v>
      </c>
      <c r="J131" s="14">
        <f t="shared" ca="1" si="107"/>
        <v>1.5698924731182795</v>
      </c>
      <c r="K131" s="5">
        <f t="shared" ca="1" si="108"/>
        <v>0.32444444444444442</v>
      </c>
      <c r="L131" s="21">
        <f t="shared" ca="1" si="85"/>
        <v>95.153254578484862</v>
      </c>
      <c r="M131" s="9">
        <f t="shared" ca="1" si="141"/>
        <v>25</v>
      </c>
      <c r="N131" s="9">
        <f t="shared" ca="1" si="141"/>
        <v>31</v>
      </c>
      <c r="O131" s="9">
        <f t="shared" ca="1" si="141"/>
        <v>13</v>
      </c>
      <c r="P131" s="9">
        <f t="shared" ca="1" si="141"/>
        <v>40</v>
      </c>
      <c r="Q131" s="20">
        <f t="shared" ca="1" si="86"/>
        <v>39.011328000000042</v>
      </c>
      <c r="R131" s="20">
        <f t="shared" ca="1" si="87"/>
        <v>47.898245907692349</v>
      </c>
      <c r="S131" s="20">
        <f t="shared" ca="1" si="88"/>
        <v>18.391608576000017</v>
      </c>
      <c r="T131" s="6">
        <f t="shared" ca="1" si="142"/>
        <v>8849.2526757990927</v>
      </c>
      <c r="U131" s="6">
        <f t="shared" ca="1" si="142"/>
        <v>999.05816210045782</v>
      </c>
      <c r="V131" s="6">
        <f t="shared" ca="1" si="142"/>
        <v>1534.9458700273969</v>
      </c>
      <c r="W131" s="6">
        <f t="shared" ca="1" si="89"/>
        <v>2615.0176204273976</v>
      </c>
      <c r="X131" s="6">
        <f t="shared" ca="1" si="90"/>
        <v>790.88635528767111</v>
      </c>
      <c r="Y131" s="6">
        <f t="shared" ca="1" si="109"/>
        <v>4907.4609921570855</v>
      </c>
      <c r="Z131" s="6">
        <f t="shared" ca="1" si="143"/>
        <v>2184.6343680000023</v>
      </c>
      <c r="AA131" s="6">
        <f t="shared" ca="1" si="143"/>
        <v>622.6771968000005</v>
      </c>
      <c r="AB131" s="6">
        <f t="shared" ca="1" si="143"/>
        <v>735.66434304000074</v>
      </c>
      <c r="AC131" s="6">
        <f t="shared" ca="1" si="91"/>
        <v>1004.0742327433522</v>
      </c>
      <c r="AD131" s="6">
        <f t="shared" ca="1" si="92"/>
        <v>964.54294793479312</v>
      </c>
      <c r="AE131" s="6">
        <f t="shared" ca="1" si="93"/>
        <v>292.94835572637999</v>
      </c>
      <c r="AF131" s="6">
        <f t="shared" ca="1" si="110"/>
        <v>1281.4103714354785</v>
      </c>
      <c r="AG131" s="6">
        <f t="shared" ca="1" si="144"/>
        <v>257.99759999999992</v>
      </c>
      <c r="AH131" s="6">
        <f t="shared" ca="1" si="144"/>
        <v>1031.9500032000005</v>
      </c>
      <c r="AI131" s="6">
        <f t="shared" ca="1" si="144"/>
        <v>1707.3033120000005</v>
      </c>
      <c r="AJ131" s="6">
        <f t="shared" ca="1" si="144"/>
        <v>774.58636800000068</v>
      </c>
      <c r="AK131" s="6">
        <f t="shared" ca="1" si="94"/>
        <v>1070.675785121628</v>
      </c>
      <c r="AL131" s="6">
        <f t="shared" ca="1" si="95"/>
        <v>1267.6068179999029</v>
      </c>
      <c r="AM131" s="6">
        <f t="shared" ca="1" si="96"/>
        <v>337.24953627658221</v>
      </c>
      <c r="AN131" s="6">
        <f t="shared" ca="1" si="111"/>
        <v>1096.3051438018888</v>
      </c>
      <c r="AO131" s="6">
        <f t="shared" ca="1" si="112"/>
        <v>17163.124028939557</v>
      </c>
      <c r="AP131" s="6">
        <f t="shared" ca="1" si="113"/>
        <v>9877.9475215451039</v>
      </c>
      <c r="AQ131" s="6">
        <f t="shared" ca="1" si="114"/>
        <v>7285.1765073944534</v>
      </c>
      <c r="AR131" s="6">
        <f t="shared" ca="1" si="145"/>
        <v>2658.3583103202918</v>
      </c>
      <c r="AS131" s="6">
        <f t="shared" ca="1" si="145"/>
        <v>1546.3238839374408</v>
      </c>
      <c r="AT131" s="6">
        <f t="shared" ca="1" si="145"/>
        <v>1664.6330673229045</v>
      </c>
      <c r="AU131" s="6">
        <f t="shared" ca="1" si="145"/>
        <v>1768.1369854742352</v>
      </c>
      <c r="AV131" s="6">
        <f t="shared" ca="1" si="115"/>
        <v>7637.4522470548727</v>
      </c>
      <c r="AW131" s="6">
        <f t="shared" ca="1" si="116"/>
        <v>-352.27573966041928</v>
      </c>
      <c r="AX131" s="27">
        <f t="shared" ca="1" si="146"/>
        <v>4.3399217095890448</v>
      </c>
      <c r="AY131" s="27">
        <f t="shared" ca="1" si="146"/>
        <v>4.2896087260273994</v>
      </c>
      <c r="AZ131">
        <f t="shared" ca="1" si="117"/>
        <v>202</v>
      </c>
      <c r="BA131" s="9">
        <f t="shared" ca="1" si="97"/>
        <v>6</v>
      </c>
      <c r="BB131" s="4">
        <f t="shared" ca="1" si="118"/>
        <v>93</v>
      </c>
      <c r="BC131" s="9">
        <f t="shared" ca="1" si="98"/>
        <v>5</v>
      </c>
      <c r="BD131" s="9">
        <f t="shared" ca="1" si="99"/>
        <v>3</v>
      </c>
      <c r="BE131" s="4">
        <f t="shared" ca="1" si="119"/>
        <v>109</v>
      </c>
      <c r="BF131" s="9">
        <f t="shared" ca="1" si="100"/>
        <v>6</v>
      </c>
      <c r="BG131" s="9">
        <f t="shared" ca="1" si="101"/>
        <v>7</v>
      </c>
      <c r="BH131" s="24">
        <f t="shared" ca="1" si="120"/>
        <v>425.01934156924438</v>
      </c>
      <c r="BI131" s="24">
        <f t="shared" ca="1" si="121"/>
        <v>269.72799975466813</v>
      </c>
      <c r="BJ131" s="9">
        <f t="shared" ca="1" si="102"/>
        <v>5</v>
      </c>
      <c r="BK131" s="30">
        <f t="shared" ca="1" si="103"/>
        <v>31.508022479452013</v>
      </c>
      <c r="BL131" s="15">
        <f t="shared" ca="1" si="104"/>
        <v>4.6008255024657538</v>
      </c>
      <c r="BM131" s="15">
        <f t="shared" ca="1" si="122"/>
        <v>6973.8540346183272</v>
      </c>
      <c r="BN131" s="36">
        <f t="shared" ca="1" si="128"/>
        <v>120</v>
      </c>
      <c r="BO131" s="9">
        <f t="shared" ca="1" si="105"/>
        <v>0</v>
      </c>
      <c r="BP131" s="20">
        <f t="shared" ca="1" si="123"/>
        <v>1.0446413806814305</v>
      </c>
      <c r="BQ131" s="20">
        <f t="shared" ca="1" si="124"/>
        <v>60.709804228287112</v>
      </c>
    </row>
    <row r="132" spans="1:69" x14ac:dyDescent="0.25">
      <c r="A132" s="3">
        <f t="shared" si="125"/>
        <v>41057</v>
      </c>
      <c r="B132" s="17">
        <f t="shared" si="106"/>
        <v>2012</v>
      </c>
      <c r="C132" s="4">
        <f t="shared" si="126"/>
        <v>5</v>
      </c>
      <c r="D132" s="4">
        <f t="shared" si="127"/>
        <v>2</v>
      </c>
      <c r="E132" s="5">
        <f t="shared" si="81"/>
        <v>0.65</v>
      </c>
      <c r="F132" s="5">
        <f t="shared" si="82"/>
        <v>0.55555555555555558</v>
      </c>
      <c r="G132" s="10">
        <f t="shared" si="147"/>
        <v>1.8246575342466018</v>
      </c>
      <c r="H132" s="13">
        <f t="shared" ca="1" si="83"/>
        <v>93</v>
      </c>
      <c r="I132" s="9">
        <f t="shared" ca="1" si="84"/>
        <v>152</v>
      </c>
      <c r="J132" s="14">
        <f t="shared" ca="1" si="107"/>
        <v>1.6344086021505377</v>
      </c>
      <c r="K132" s="5">
        <f t="shared" ca="1" si="108"/>
        <v>0.33777777777777779</v>
      </c>
      <c r="L132" s="21">
        <f t="shared" ca="1" si="85"/>
        <v>93.769764030048677</v>
      </c>
      <c r="M132" s="9">
        <f t="shared" ca="1" si="141"/>
        <v>27</v>
      </c>
      <c r="N132" s="9">
        <f t="shared" ca="1" si="141"/>
        <v>31</v>
      </c>
      <c r="O132" s="9">
        <f t="shared" ca="1" si="141"/>
        <v>13</v>
      </c>
      <c r="P132" s="9">
        <f t="shared" ca="1" si="141"/>
        <v>41</v>
      </c>
      <c r="Q132" s="20">
        <f t="shared" ca="1" si="86"/>
        <v>37.517225024090727</v>
      </c>
      <c r="R132" s="20">
        <f t="shared" ca="1" si="87"/>
        <v>51.887200838946313</v>
      </c>
      <c r="S132" s="20">
        <f t="shared" ca="1" si="88"/>
        <v>18.331597245626483</v>
      </c>
      <c r="T132" s="6">
        <f t="shared" ca="1" si="142"/>
        <v>8720.5880547945271</v>
      </c>
      <c r="U132" s="6">
        <f t="shared" ca="1" si="142"/>
        <v>1053.2337229832583</v>
      </c>
      <c r="V132" s="6">
        <f t="shared" ca="1" si="142"/>
        <v>1554.8334167671228</v>
      </c>
      <c r="W132" s="6">
        <f t="shared" ca="1" si="89"/>
        <v>2765.6497688547952</v>
      </c>
      <c r="X132" s="6">
        <f t="shared" ca="1" si="90"/>
        <v>746.32432701369851</v>
      </c>
      <c r="Y132" s="6">
        <f t="shared" ca="1" si="109"/>
        <v>4707.0142651421693</v>
      </c>
      <c r="Z132" s="6">
        <f t="shared" ca="1" si="143"/>
        <v>2175.9990513972621</v>
      </c>
      <c r="AA132" s="6">
        <f t="shared" ca="1" si="143"/>
        <v>674.5336109063021</v>
      </c>
      <c r="AB132" s="6">
        <f t="shared" ca="1" si="143"/>
        <v>751.59548707068575</v>
      </c>
      <c r="AC132" s="6">
        <f t="shared" ca="1" si="91"/>
        <v>1007.0100297110226</v>
      </c>
      <c r="AD132" s="6">
        <f t="shared" ca="1" si="92"/>
        <v>1054.0262210942483</v>
      </c>
      <c r="AE132" s="6">
        <f t="shared" ca="1" si="93"/>
        <v>293.53961203449961</v>
      </c>
      <c r="AF132" s="6">
        <f t="shared" ca="1" si="110"/>
        <v>1247.5522865344794</v>
      </c>
      <c r="AG132" s="6">
        <f t="shared" ca="1" si="144"/>
        <v>279.889261939726</v>
      </c>
      <c r="AH132" s="6">
        <f t="shared" ca="1" si="144"/>
        <v>1058.8844312547953</v>
      </c>
      <c r="AI132" s="6">
        <f t="shared" ca="1" si="144"/>
        <v>1760.3935552876719</v>
      </c>
      <c r="AJ132" s="6">
        <f t="shared" ca="1" si="144"/>
        <v>795.37641836712419</v>
      </c>
      <c r="AK132" s="6">
        <f t="shared" ca="1" si="94"/>
        <v>1113.9405383706071</v>
      </c>
      <c r="AL132" s="6">
        <f t="shared" ca="1" si="95"/>
        <v>1273.8214003388639</v>
      </c>
      <c r="AM132" s="6">
        <f t="shared" ca="1" si="96"/>
        <v>325.492257326757</v>
      </c>
      <c r="AN132" s="6">
        <f t="shared" ca="1" si="111"/>
        <v>1181.2894708130896</v>
      </c>
      <c r="AO132" s="6">
        <f t="shared" ca="1" si="112"/>
        <v>17270.493594001353</v>
      </c>
      <c r="AP132" s="6">
        <f t="shared" ca="1" si="113"/>
        <v>10134.637571511616</v>
      </c>
      <c r="AQ132" s="6">
        <f t="shared" ca="1" si="114"/>
        <v>7135.8560224897383</v>
      </c>
      <c r="AR132" s="6">
        <f t="shared" ca="1" si="145"/>
        <v>2655.4217767610635</v>
      </c>
      <c r="AS132" s="6">
        <f t="shared" ca="1" si="145"/>
        <v>1539.7796811872665</v>
      </c>
      <c r="AT132" s="6">
        <f t="shared" ca="1" si="145"/>
        <v>1672.9886502563277</v>
      </c>
      <c r="AU132" s="6">
        <f t="shared" ca="1" si="145"/>
        <v>1757.7584137680226</v>
      </c>
      <c r="AV132" s="6">
        <f t="shared" ca="1" si="115"/>
        <v>7625.9485219726803</v>
      </c>
      <c r="AW132" s="6">
        <f t="shared" ca="1" si="116"/>
        <v>-490.09249948294291</v>
      </c>
      <c r="AX132" s="27">
        <f t="shared" ca="1" si="146"/>
        <v>4.1176922301369903</v>
      </c>
      <c r="AY132" s="27">
        <f t="shared" ca="1" si="146"/>
        <v>4.3028162054794539</v>
      </c>
      <c r="AZ132">
        <f t="shared" ca="1" si="117"/>
        <v>205</v>
      </c>
      <c r="BA132" s="9">
        <f t="shared" ca="1" si="97"/>
        <v>6</v>
      </c>
      <c r="BB132" s="4">
        <f t="shared" ca="1" si="118"/>
        <v>93</v>
      </c>
      <c r="BC132" s="9">
        <f t="shared" ca="1" si="98"/>
        <v>5</v>
      </c>
      <c r="BD132" s="9">
        <f t="shared" ca="1" si="99"/>
        <v>3</v>
      </c>
      <c r="BE132" s="4">
        <f t="shared" ca="1" si="119"/>
        <v>112</v>
      </c>
      <c r="BF132" s="9">
        <f t="shared" ca="1" si="100"/>
        <v>6</v>
      </c>
      <c r="BG132" s="9">
        <f t="shared" ca="1" si="101"/>
        <v>6</v>
      </c>
      <c r="BH132" s="24">
        <f t="shared" ca="1" si="120"/>
        <v>435.85440968908529</v>
      </c>
      <c r="BI132" s="24">
        <f t="shared" ca="1" si="121"/>
        <v>252.27598530426107</v>
      </c>
      <c r="BJ132" s="9">
        <f t="shared" ca="1" si="102"/>
        <v>5</v>
      </c>
      <c r="BK132" s="30">
        <f t="shared" ca="1" si="103"/>
        <v>30.67344978082188</v>
      </c>
      <c r="BL132" s="15">
        <f t="shared" ca="1" si="104"/>
        <v>4.3941523287671247</v>
      </c>
      <c r="BM132" s="15">
        <f t="shared" ca="1" si="122"/>
        <v>7217.8348116967582</v>
      </c>
      <c r="BN132" s="36">
        <f t="shared" ca="1" si="128"/>
        <v>120</v>
      </c>
      <c r="BO132" s="9">
        <f t="shared" ca="1" si="105"/>
        <v>0</v>
      </c>
      <c r="BP132" s="20">
        <f t="shared" ca="1" si="123"/>
        <v>0.98864219099692197</v>
      </c>
      <c r="BQ132" s="20">
        <f t="shared" ca="1" si="124"/>
        <v>59.46546685408115</v>
      </c>
    </row>
    <row r="133" spans="1:69" x14ac:dyDescent="0.25">
      <c r="A133" s="3">
        <f t="shared" si="125"/>
        <v>41056</v>
      </c>
      <c r="B133" s="17">
        <f t="shared" si="106"/>
        <v>2012</v>
      </c>
      <c r="C133" s="4">
        <f t="shared" si="126"/>
        <v>5</v>
      </c>
      <c r="D133" s="4">
        <f t="shared" si="127"/>
        <v>1</v>
      </c>
      <c r="E133" s="5">
        <f t="shared" si="81"/>
        <v>0.65</v>
      </c>
      <c r="F133" s="5">
        <f t="shared" si="82"/>
        <v>0.60000000000000009</v>
      </c>
      <c r="G133" s="10">
        <f t="shared" si="147"/>
        <v>1.8219178082192045</v>
      </c>
      <c r="H133" s="13">
        <f t="shared" ca="1" si="83"/>
        <v>103</v>
      </c>
      <c r="I133" s="9">
        <f t="shared" ca="1" si="84"/>
        <v>163</v>
      </c>
      <c r="J133" s="14">
        <f t="shared" ca="1" si="107"/>
        <v>1.5825242718446602</v>
      </c>
      <c r="K133" s="5">
        <f t="shared" ca="1" si="108"/>
        <v>0.36222222222222222</v>
      </c>
      <c r="L133" s="21">
        <f t="shared" ca="1" si="85"/>
        <v>95.169838435962305</v>
      </c>
      <c r="M133" s="9">
        <f t="shared" ca="1" si="141"/>
        <v>29</v>
      </c>
      <c r="N133" s="9">
        <f t="shared" ca="1" si="141"/>
        <v>35</v>
      </c>
      <c r="O133" s="9">
        <f t="shared" ca="1" si="141"/>
        <v>14</v>
      </c>
      <c r="P133" s="9">
        <f t="shared" ca="1" si="141"/>
        <v>46</v>
      </c>
      <c r="Q133" s="20">
        <f t="shared" ca="1" si="86"/>
        <v>38.752072157534279</v>
      </c>
      <c r="R133" s="20">
        <f t="shared" ca="1" si="87"/>
        <v>51.817618595694775</v>
      </c>
      <c r="S133" s="20">
        <f t="shared" ca="1" si="88"/>
        <v>16.769328200833844</v>
      </c>
      <c r="T133" s="6">
        <f t="shared" ca="1" si="142"/>
        <v>9802.4933589041175</v>
      </c>
      <c r="U133" s="6">
        <f t="shared" ca="1" si="142"/>
        <v>1099.7330054794536</v>
      </c>
      <c r="V133" s="6">
        <f t="shared" ca="1" si="142"/>
        <v>1585.3425171287668</v>
      </c>
      <c r="W133" s="6">
        <f t="shared" ca="1" si="89"/>
        <v>2514.393141041096</v>
      </c>
      <c r="X133" s="6">
        <f t="shared" ca="1" si="90"/>
        <v>831.78197496986297</v>
      </c>
      <c r="Y133" s="6">
        <f t="shared" ca="1" si="109"/>
        <v>5970.7087312438443</v>
      </c>
      <c r="Z133" s="6">
        <f t="shared" ca="1" si="143"/>
        <v>2480.1326180821939</v>
      </c>
      <c r="AA133" s="6">
        <f t="shared" ca="1" si="143"/>
        <v>725.4466603397268</v>
      </c>
      <c r="AB133" s="6">
        <f t="shared" ca="1" si="143"/>
        <v>771.38909723835673</v>
      </c>
      <c r="AC133" s="6">
        <f t="shared" ca="1" si="91"/>
        <v>1054.1746923784062</v>
      </c>
      <c r="AD133" s="6">
        <f t="shared" ca="1" si="92"/>
        <v>1014.7719815555251</v>
      </c>
      <c r="AE133" s="6">
        <f t="shared" ca="1" si="93"/>
        <v>305.66222882132831</v>
      </c>
      <c r="AF133" s="6">
        <f t="shared" ca="1" si="110"/>
        <v>1602.3594729050174</v>
      </c>
      <c r="AG133" s="6">
        <f t="shared" ca="1" si="144"/>
        <v>292.37531054794511</v>
      </c>
      <c r="AH133" s="6">
        <f t="shared" ca="1" si="144"/>
        <v>1082.6152398904117</v>
      </c>
      <c r="AI133" s="6">
        <f t="shared" ca="1" si="144"/>
        <v>1812.8873173972609</v>
      </c>
      <c r="AJ133" s="6">
        <f t="shared" ca="1" si="144"/>
        <v>800.80547769863085</v>
      </c>
      <c r="AK133" s="6">
        <f t="shared" ca="1" si="94"/>
        <v>1217.4282875857352</v>
      </c>
      <c r="AL133" s="6">
        <f t="shared" ca="1" si="95"/>
        <v>1260.5202954383089</v>
      </c>
      <c r="AM133" s="6">
        <f t="shared" ca="1" si="96"/>
        <v>355.42192073187931</v>
      </c>
      <c r="AN133" s="6">
        <f t="shared" ca="1" si="111"/>
        <v>1155.312841778325</v>
      </c>
      <c r="AO133" s="6">
        <f t="shared" ca="1" si="112"/>
        <v>18867.878085578097</v>
      </c>
      <c r="AP133" s="6">
        <f t="shared" ca="1" si="113"/>
        <v>10139.497039650911</v>
      </c>
      <c r="AQ133" s="6">
        <f t="shared" ca="1" si="114"/>
        <v>8728.3810459271863</v>
      </c>
      <c r="AR133" s="6">
        <f t="shared" ca="1" si="145"/>
        <v>2665.2620355664999</v>
      </c>
      <c r="AS133" s="6">
        <f t="shared" ca="1" si="145"/>
        <v>1564.2153817476064</v>
      </c>
      <c r="AT133" s="6">
        <f t="shared" ca="1" si="145"/>
        <v>1707.2801118119353</v>
      </c>
      <c r="AU133" s="6">
        <f t="shared" ca="1" si="145"/>
        <v>1784.3587856546076</v>
      </c>
      <c r="AV133" s="6">
        <f t="shared" ca="1" si="115"/>
        <v>7721.1163147806492</v>
      </c>
      <c r="AW133" s="6">
        <f t="shared" ca="1" si="116"/>
        <v>1007.2647311465371</v>
      </c>
      <c r="AX133" s="27">
        <f t="shared" ca="1" si="146"/>
        <v>4.1758507397260312</v>
      </c>
      <c r="AY133" s="27">
        <f t="shared" ca="1" si="146"/>
        <v>4.3969473287671255</v>
      </c>
      <c r="AZ133">
        <f t="shared" ca="1" si="117"/>
        <v>227</v>
      </c>
      <c r="BA133" s="9">
        <f t="shared" ca="1" si="97"/>
        <v>7</v>
      </c>
      <c r="BB133" s="4">
        <f t="shared" ca="1" si="118"/>
        <v>103</v>
      </c>
      <c r="BC133" s="9">
        <f t="shared" ca="1" si="98"/>
        <v>5</v>
      </c>
      <c r="BD133" s="9">
        <f t="shared" ca="1" si="99"/>
        <v>3</v>
      </c>
      <c r="BE133" s="4">
        <f t="shared" ca="1" si="119"/>
        <v>124</v>
      </c>
      <c r="BF133" s="9">
        <f t="shared" ca="1" si="100"/>
        <v>6</v>
      </c>
      <c r="BG133" s="9">
        <f t="shared" ca="1" si="101"/>
        <v>7</v>
      </c>
      <c r="BH133" s="24">
        <f t="shared" ca="1" si="120"/>
        <v>383.0304957778427</v>
      </c>
      <c r="BI133" s="24">
        <f t="shared" ca="1" si="121"/>
        <v>248.95093335337401</v>
      </c>
      <c r="BJ133" s="9">
        <f t="shared" ca="1" si="102"/>
        <v>6</v>
      </c>
      <c r="BK133" s="30">
        <f t="shared" ca="1" si="103"/>
        <v>32.903173972602701</v>
      </c>
      <c r="BL133" s="15">
        <f t="shared" ca="1" si="104"/>
        <v>4.5170432657534256</v>
      </c>
      <c r="BM133" s="15">
        <f t="shared" ca="1" si="122"/>
        <v>6921.89504648813</v>
      </c>
      <c r="BN133" s="36">
        <f t="shared" ca="1" si="128"/>
        <v>120</v>
      </c>
      <c r="BO133" s="9">
        <f t="shared" ca="1" si="105"/>
        <v>0</v>
      </c>
      <c r="BP133" s="20">
        <f t="shared" ca="1" si="123"/>
        <v>1.2609814201611724</v>
      </c>
      <c r="BQ133" s="20">
        <f t="shared" ca="1" si="124"/>
        <v>72.736508716059888</v>
      </c>
    </row>
    <row r="134" spans="1:69" x14ac:dyDescent="0.25">
      <c r="A134" s="3">
        <f t="shared" si="125"/>
        <v>41055</v>
      </c>
      <c r="B134" s="17">
        <f t="shared" si="106"/>
        <v>2012</v>
      </c>
      <c r="C134" s="4">
        <f t="shared" si="126"/>
        <v>5</v>
      </c>
      <c r="D134" s="4">
        <f t="shared" si="127"/>
        <v>7</v>
      </c>
      <c r="E134" s="5">
        <f t="shared" si="81"/>
        <v>0.65</v>
      </c>
      <c r="F134" s="5">
        <f t="shared" si="82"/>
        <v>0.94444444444444442</v>
      </c>
      <c r="G134" s="10">
        <f t="shared" si="147"/>
        <v>1.8191780821918071</v>
      </c>
      <c r="H134" s="13">
        <f t="shared" ca="1" si="83"/>
        <v>148</v>
      </c>
      <c r="I134" s="9">
        <f t="shared" ca="1" si="84"/>
        <v>259</v>
      </c>
      <c r="J134" s="14">
        <f t="shared" ca="1" si="107"/>
        <v>1.75</v>
      </c>
      <c r="K134" s="5">
        <f t="shared" ca="1" si="108"/>
        <v>0.5755555555555556</v>
      </c>
      <c r="L134" s="21">
        <f t="shared" ca="1" si="85"/>
        <v>108.4469228187092</v>
      </c>
      <c r="M134" s="9">
        <f t="shared" ca="1" si="141"/>
        <v>48</v>
      </c>
      <c r="N134" s="9">
        <f t="shared" ca="1" si="141"/>
        <v>58</v>
      </c>
      <c r="O134" s="9">
        <f t="shared" ca="1" si="141"/>
        <v>24</v>
      </c>
      <c r="P134" s="9">
        <f t="shared" ca="1" si="141"/>
        <v>70</v>
      </c>
      <c r="Q134" s="20">
        <f t="shared" ca="1" si="86"/>
        <v>38.458175106745969</v>
      </c>
      <c r="R134" s="20">
        <f t="shared" ca="1" si="87"/>
        <v>46.969982087671269</v>
      </c>
      <c r="S134" s="20">
        <f t="shared" ca="1" si="88"/>
        <v>17.562927108821931</v>
      </c>
      <c r="T134" s="6">
        <f t="shared" ca="1" si="142"/>
        <v>16050.144577168961</v>
      </c>
      <c r="U134" s="6">
        <f t="shared" ca="1" si="142"/>
        <v>1774.376169558602</v>
      </c>
      <c r="V134" s="6">
        <f t="shared" ca="1" si="142"/>
        <v>2490.3422176438348</v>
      </c>
      <c r="W134" s="6">
        <f t="shared" ca="1" si="89"/>
        <v>2535.4698008547953</v>
      </c>
      <c r="X134" s="6">
        <f t="shared" ca="1" si="90"/>
        <v>1277.9547114082188</v>
      </c>
      <c r="Y134" s="6">
        <f t="shared" ca="1" si="109"/>
        <v>11520.754016820716</v>
      </c>
      <c r="Z134" s="6">
        <f t="shared" ca="1" si="143"/>
        <v>4076.5665613150727</v>
      </c>
      <c r="AA134" s="6">
        <f t="shared" ca="1" si="143"/>
        <v>1127.2795701041105</v>
      </c>
      <c r="AB134" s="6">
        <f t="shared" ca="1" si="143"/>
        <v>1229.4048976175352</v>
      </c>
      <c r="AC134" s="6">
        <f t="shared" ca="1" si="91"/>
        <v>1610.066724264899</v>
      </c>
      <c r="AD134" s="6">
        <f t="shared" ca="1" si="92"/>
        <v>962.44607951836576</v>
      </c>
      <c r="AE134" s="6">
        <f t="shared" ca="1" si="93"/>
        <v>498.04543656486953</v>
      </c>
      <c r="AF134" s="6">
        <f t="shared" ca="1" si="110"/>
        <v>3362.6927886885842</v>
      </c>
      <c r="AG134" s="6">
        <f t="shared" ca="1" si="144"/>
        <v>473.28143750136979</v>
      </c>
      <c r="AH134" s="6">
        <f t="shared" ca="1" si="144"/>
        <v>1693.8741009534258</v>
      </c>
      <c r="AI134" s="6">
        <f t="shared" ca="1" si="144"/>
        <v>2805.1010469041103</v>
      </c>
      <c r="AJ134" s="6">
        <f t="shared" ca="1" si="144"/>
        <v>1281.651188252056</v>
      </c>
      <c r="AK134" s="6">
        <f t="shared" ca="1" si="94"/>
        <v>1837.0942267332323</v>
      </c>
      <c r="AL134" s="6">
        <f t="shared" ca="1" si="95"/>
        <v>1256.3290022226245</v>
      </c>
      <c r="AM134" s="6">
        <f t="shared" ca="1" si="96"/>
        <v>567.25104732553075</v>
      </c>
      <c r="AN134" s="6">
        <f t="shared" ca="1" si="111"/>
        <v>2593.2334973295747</v>
      </c>
      <c r="AO134" s="6">
        <f t="shared" ca="1" si="112"/>
        <v>30511.679549375247</v>
      </c>
      <c r="AP134" s="6">
        <f t="shared" ca="1" si="113"/>
        <v>13034.99924653637</v>
      </c>
      <c r="AQ134" s="6">
        <f t="shared" ca="1" si="114"/>
        <v>17476.680302838875</v>
      </c>
      <c r="AR134" s="6">
        <f t="shared" ca="1" si="145"/>
        <v>2813.3957101481406</v>
      </c>
      <c r="AS134" s="6">
        <f t="shared" ca="1" si="145"/>
        <v>2109.9394838966564</v>
      </c>
      <c r="AT134" s="6">
        <f t="shared" ca="1" si="145"/>
        <v>1951.2853564159418</v>
      </c>
      <c r="AU134" s="6">
        <f t="shared" ca="1" si="145"/>
        <v>2080.7790166038503</v>
      </c>
      <c r="AV134" s="6">
        <f t="shared" ca="1" si="115"/>
        <v>8955.3995670645891</v>
      </c>
      <c r="AW134" s="6">
        <f t="shared" ca="1" si="116"/>
        <v>8521.2807357742859</v>
      </c>
      <c r="AX134" s="27">
        <f t="shared" ca="1" si="146"/>
        <v>4.054094235616442</v>
      </c>
      <c r="AY134" s="27">
        <f t="shared" ca="1" si="146"/>
        <v>4.5719861917808249</v>
      </c>
      <c r="AZ134">
        <f t="shared" ca="1" si="117"/>
        <v>348</v>
      </c>
      <c r="BA134" s="9">
        <f t="shared" ca="1" si="97"/>
        <v>11</v>
      </c>
      <c r="BB134" s="4">
        <f t="shared" ca="1" si="118"/>
        <v>148</v>
      </c>
      <c r="BC134" s="9">
        <f t="shared" ca="1" si="98"/>
        <v>8</v>
      </c>
      <c r="BD134" s="9">
        <f t="shared" ca="1" si="99"/>
        <v>5</v>
      </c>
      <c r="BE134" s="4">
        <f t="shared" ca="1" si="119"/>
        <v>200</v>
      </c>
      <c r="BF134" s="9">
        <f t="shared" ca="1" si="100"/>
        <v>12</v>
      </c>
      <c r="BG134" s="9">
        <f t="shared" ca="1" si="101"/>
        <v>13</v>
      </c>
      <c r="BH134" s="24">
        <f t="shared" ca="1" si="120"/>
        <v>553.70923978911503</v>
      </c>
      <c r="BI134" s="24">
        <f t="shared" ca="1" si="121"/>
        <v>383.81978004351674</v>
      </c>
      <c r="BJ134" s="9">
        <f t="shared" ca="1" si="102"/>
        <v>8</v>
      </c>
      <c r="BK134" s="30">
        <f t="shared" ca="1" si="103"/>
        <v>32.197612712328727</v>
      </c>
      <c r="BL134" s="15">
        <f t="shared" ca="1" si="104"/>
        <v>4.4685653720547949</v>
      </c>
      <c r="BM134" s="15">
        <f t="shared" ca="1" si="122"/>
        <v>7004.9614507142978</v>
      </c>
      <c r="BN134" s="36">
        <f t="shared" ca="1" si="128"/>
        <v>118</v>
      </c>
      <c r="BO134" s="9">
        <f t="shared" ca="1" si="105"/>
        <v>0</v>
      </c>
      <c r="BP134" s="20">
        <f t="shared" ca="1" si="123"/>
        <v>2.4949002825785391</v>
      </c>
      <c r="BQ134" s="20">
        <f t="shared" ca="1" si="124"/>
        <v>148.1074601935498</v>
      </c>
    </row>
    <row r="135" spans="1:69" x14ac:dyDescent="0.25">
      <c r="A135" s="3">
        <f t="shared" si="125"/>
        <v>41054</v>
      </c>
      <c r="B135" s="17">
        <f t="shared" si="106"/>
        <v>2012</v>
      </c>
      <c r="C135" s="4">
        <f t="shared" si="126"/>
        <v>5</v>
      </c>
      <c r="D135" s="4">
        <f t="shared" si="127"/>
        <v>6</v>
      </c>
      <c r="E135" s="5">
        <f t="shared" ref="E135:E198" si="148">VLOOKUP(C135,mes,2,TRUE)</f>
        <v>0.65</v>
      </c>
      <c r="F135" s="5">
        <f t="shared" ref="F135:F198" si="149">MIN(100%,100%-(100%-VLOOKUP(D135,semana,2,FALSE))/VLOOKUP(C135,mes,3,FALSE))</f>
        <v>1</v>
      </c>
      <c r="G135" s="10">
        <f t="shared" si="147"/>
        <v>1.8164383561644097</v>
      </c>
      <c r="H135" s="13">
        <f t="shared" ref="H135:H198" ca="1" si="150">MIN(H$1,INT((1+H$2*$G135)*(1+RANDBETWEEN(-limite,limite)/1000)*H$1*$E135*$F135))</f>
        <v>167</v>
      </c>
      <c r="I135" s="9">
        <f t="shared" ref="I135:I198" ca="1" si="151">MIN(I$1,INT((1+RANDBETWEEN(-limite,limite)/1000)*T135/96*1.6))</f>
        <v>264</v>
      </c>
      <c r="J135" s="14">
        <f t="shared" ca="1" si="107"/>
        <v>1.5808383233532934</v>
      </c>
      <c r="K135" s="5">
        <f t="shared" ca="1" si="108"/>
        <v>0.58666666666666667</v>
      </c>
      <c r="L135" s="21">
        <f t="shared" ref="L135:L198" ca="1" si="152">T135/H135</f>
        <v>99.587090870314242</v>
      </c>
      <c r="M135" s="9">
        <f t="shared" ca="1" si="141"/>
        <v>46</v>
      </c>
      <c r="N135" s="9">
        <f t="shared" ca="1" si="141"/>
        <v>60</v>
      </c>
      <c r="O135" s="9">
        <f t="shared" ca="1" si="141"/>
        <v>24</v>
      </c>
      <c r="P135" s="9">
        <f t="shared" ca="1" si="141"/>
        <v>69</v>
      </c>
      <c r="Q135" s="20">
        <f t="shared" ref="Q135:Q198" ca="1" si="153">Z135/(M135+N135)</f>
        <v>37.737954026363433</v>
      </c>
      <c r="R135" s="20">
        <f t="shared" ref="R135:R198" ca="1" si="154">AA135/O135</f>
        <v>46.797173496986325</v>
      </c>
      <c r="S135" s="20">
        <f t="shared" ref="S135:S198" ca="1" si="155">AB135/P135</f>
        <v>18.555165815842777</v>
      </c>
      <c r="T135" s="6">
        <f t="shared" ca="1" si="142"/>
        <v>16631.044175342478</v>
      </c>
      <c r="U135" s="6">
        <f t="shared" ca="1" si="142"/>
        <v>1836.115084931509</v>
      </c>
      <c r="V135" s="6">
        <f t="shared" ca="1" si="142"/>
        <v>2851.1714382904106</v>
      </c>
      <c r="W135" s="6">
        <f t="shared" ref="W135:W198" ca="1" si="156">(1+W$2*$G135)*(1+RANDBETWEEN(-limite,limite)/1000)*W$1*VLOOKUP($E135,reducir,2,TRUE)</f>
        <v>2678.1595641863018</v>
      </c>
      <c r="X135" s="6">
        <f t="shared" ref="X135:X198" ca="1" si="157">(1+X$2*$G135)*(1+RANDBETWEEN(-limite,limite)/1000)*X$1*$E135*$F135</f>
        <v>1321.3358649863012</v>
      </c>
      <c r="Y135" s="6">
        <f t="shared" ca="1" si="109"/>
        <v>11616.492392810975</v>
      </c>
      <c r="Z135" s="6">
        <f t="shared" ca="1" si="143"/>
        <v>4000.223126794524</v>
      </c>
      <c r="AA135" s="6">
        <f t="shared" ca="1" si="143"/>
        <v>1123.1321639276719</v>
      </c>
      <c r="AB135" s="6">
        <f t="shared" ca="1" si="143"/>
        <v>1280.3064412931517</v>
      </c>
      <c r="AC135" s="6">
        <f t="shared" ref="AC135:AC198" ca="1" si="158">(1+AC$2*$G135)*(1+RANDBETWEEN(-limite,limite)/1000)*AC$1*$E135*$F135</f>
        <v>1696.1268133557785</v>
      </c>
      <c r="AD135" s="6">
        <f t="shared" ref="AD135:AD198" ca="1" si="159">(1+AD$2*$G135)*(1+RANDBETWEEN(-limite,limite)/1000)*AD$1*VLOOKUP($E135,reducir,2,TRUE)</f>
        <v>1009.6837135870187</v>
      </c>
      <c r="AE135" s="6">
        <f t="shared" ref="AE135:AE198" ca="1" si="160">(1+AE$2*$G135)*(1+RANDBETWEEN(-limite,limite)/1000)*AE$1*$E135*$F135</f>
        <v>507.88080576656233</v>
      </c>
      <c r="AF135" s="6">
        <f t="shared" ca="1" si="110"/>
        <v>3189.9703993059875</v>
      </c>
      <c r="AG135" s="6">
        <f t="shared" ca="1" si="144"/>
        <v>464.70201179178076</v>
      </c>
      <c r="AH135" s="6">
        <f t="shared" ca="1" si="144"/>
        <v>1815.5233883178091</v>
      </c>
      <c r="AI135" s="6">
        <f t="shared" ca="1" si="144"/>
        <v>3092.759840876713</v>
      </c>
      <c r="AJ135" s="6">
        <f t="shared" ca="1" si="144"/>
        <v>1415.0017641205491</v>
      </c>
      <c r="AK135" s="6">
        <f t="shared" ref="AK135:AK198" ca="1" si="161">(1+AK$2*$G135)*(1+RANDBETWEEN(-limite,limite)/1000)*AK$1*$E135*$F135</f>
        <v>2072.9605710783135</v>
      </c>
      <c r="AL135" s="6">
        <f t="shared" ref="AL135:AL198" ca="1" si="162">(1+AL$2*$G135)*(1+RANDBETWEEN(-limite,limite)/1000)*AL$1*VLOOKUP($E135,reducir,2,TRUE)</f>
        <v>1365.2611398057611</v>
      </c>
      <c r="AM135" s="6">
        <f t="shared" ref="AM135:AM198" ca="1" si="163">(1+AM$2*$G135)*(1+RANDBETWEEN(-limite,limite)/1000)*AM$1*$E135*$F135</f>
        <v>617.69218451062375</v>
      </c>
      <c r="AN135" s="6">
        <f t="shared" ca="1" si="111"/>
        <v>2732.0731097121534</v>
      </c>
      <c r="AO135" s="6">
        <f t="shared" ca="1" si="112"/>
        <v>31658.807997396187</v>
      </c>
      <c r="AP135" s="6">
        <f t="shared" ca="1" si="113"/>
        <v>14120.272095567074</v>
      </c>
      <c r="AQ135" s="6">
        <f t="shared" ca="1" si="114"/>
        <v>17538.535901829116</v>
      </c>
      <c r="AR135" s="6">
        <f t="shared" ca="1" si="145"/>
        <v>2824.824496656453</v>
      </c>
      <c r="AS135" s="6">
        <f t="shared" ca="1" si="145"/>
        <v>2247.5136004204865</v>
      </c>
      <c r="AT135" s="6">
        <f t="shared" ca="1" si="145"/>
        <v>1987.2862852280346</v>
      </c>
      <c r="AU135" s="6">
        <f t="shared" ca="1" si="145"/>
        <v>2145.4861726476634</v>
      </c>
      <c r="AV135" s="6">
        <f t="shared" ca="1" si="115"/>
        <v>9205.1105549526364</v>
      </c>
      <c r="AW135" s="6">
        <f t="shared" ca="1" si="116"/>
        <v>8333.4253468764764</v>
      </c>
      <c r="AX135" s="27">
        <f t="shared" ca="1" si="146"/>
        <v>4.2753984000000038</v>
      </c>
      <c r="AY135" s="27">
        <f t="shared" ca="1" si="146"/>
        <v>4.3649043767123317</v>
      </c>
      <c r="AZ135">
        <f t="shared" ca="1" si="117"/>
        <v>366</v>
      </c>
      <c r="BA135" s="9">
        <f t="shared" ref="BA135:BA198" ca="1" si="164">INT((1+BA$2*$G135)*(1+RANDBETWEEN(-limite,limite)/1000)*BA$1*AZ135)</f>
        <v>11</v>
      </c>
      <c r="BB135" s="4">
        <f t="shared" ca="1" si="118"/>
        <v>167</v>
      </c>
      <c r="BC135" s="9">
        <f t="shared" ref="BC135:BC198" ca="1" si="165">INT((1+BC$2*$G135)*(1+RANDBETWEEN(-limite2,limite2)/1000)*BC$1*BB135)</f>
        <v>8</v>
      </c>
      <c r="BD135" s="9">
        <f t="shared" ref="BD135:BD198" ca="1" si="166">INT((1+BD$2*$G135)*(1+RANDBETWEEN(-limite2,limite2)/1000)*BD$1*BB135)</f>
        <v>5</v>
      </c>
      <c r="BE135" s="4">
        <f t="shared" ca="1" si="119"/>
        <v>199</v>
      </c>
      <c r="BF135" s="9">
        <f t="shared" ref="BF135:BF198" ca="1" si="167">INT((1+BF$2*$G135)*(1+RANDBETWEEN(-limite2,limite2)/1000)*BF$1*BE135)</f>
        <v>11</v>
      </c>
      <c r="BG135" s="9">
        <f t="shared" ref="BG135:BG198" ca="1" si="168">INT((1+BG$2*$G135)*(1+RANDBETWEEN(-limite2,limite2)/1000)*BG$1*BE135)</f>
        <v>11</v>
      </c>
      <c r="BH135" s="24">
        <f t="shared" ca="1" si="120"/>
        <v>533.28544477256992</v>
      </c>
      <c r="BI135" s="24">
        <f t="shared" ca="1" si="121"/>
        <v>355.28245889249195</v>
      </c>
      <c r="BJ135" s="9">
        <f t="shared" ref="BJ135:BJ198" ca="1" si="169">INT((1+BJ$2*$G135)*(1+RANDBETWEEN(-limite2,limite2)/1000)*BJ$1*BB135)</f>
        <v>9</v>
      </c>
      <c r="BK135" s="30">
        <f t="shared" ref="BK135:BK198" ca="1" si="170">(1+BK$2*$G135)*(1+RANDBETWEEN(-limite,limite)/1000)*BK$1</f>
        <v>31.266006205479414</v>
      </c>
      <c r="BL135" s="15">
        <f t="shared" ref="BL135:BL198" ca="1" si="171">MIN(5,(1+BL$2*$G135)*(1+RANDBETWEEN(-limite,limite)/1000)*BL$1)</f>
        <v>4.327822295890412</v>
      </c>
      <c r="BM135" s="15">
        <f t="shared" ca="1" si="122"/>
        <v>7312.9640149042443</v>
      </c>
      <c r="BN135" s="36">
        <f t="shared" ca="1" si="128"/>
        <v>118</v>
      </c>
      <c r="BO135" s="9">
        <f t="shared" ref="BO135:BO198" ca="1" si="172">IF((1+BO$2*$G135)*(1+RANDBETWEEN(-limite2,limite2)/1000)*BO$1&gt;BO$3,1,0)</f>
        <v>0</v>
      </c>
      <c r="BP135" s="20">
        <f t="shared" ca="1" si="123"/>
        <v>2.3982800771458144</v>
      </c>
      <c r="BQ135" s="20">
        <f t="shared" ca="1" si="124"/>
        <v>148.63166018499251</v>
      </c>
    </row>
    <row r="136" spans="1:69" x14ac:dyDescent="0.25">
      <c r="A136" s="3">
        <f t="shared" si="125"/>
        <v>41053</v>
      </c>
      <c r="B136" s="17">
        <f t="shared" ref="B136:B199" si="173">YEAR(A136)</f>
        <v>2012</v>
      </c>
      <c r="C136" s="4">
        <f t="shared" si="126"/>
        <v>5</v>
      </c>
      <c r="D136" s="4">
        <f t="shared" si="127"/>
        <v>5</v>
      </c>
      <c r="E136" s="5">
        <f t="shared" si="148"/>
        <v>0.65</v>
      </c>
      <c r="F136" s="5">
        <f t="shared" si="149"/>
        <v>0.79999999999999993</v>
      </c>
      <c r="G136" s="10">
        <f t="shared" si="147"/>
        <v>1.8136986301370124</v>
      </c>
      <c r="H136" s="13">
        <f t="shared" ca="1" si="150"/>
        <v>126</v>
      </c>
      <c r="I136" s="9">
        <f t="shared" ca="1" si="151"/>
        <v>232</v>
      </c>
      <c r="J136" s="14">
        <f t="shared" ref="J136:J199" ca="1" si="174">I136/H136</f>
        <v>1.8412698412698412</v>
      </c>
      <c r="K136" s="5">
        <f t="shared" ref="K136:K199" ca="1" si="175">I136/I$1</f>
        <v>0.51555555555555554</v>
      </c>
      <c r="L136" s="21">
        <f t="shared" ca="1" si="152"/>
        <v>105.48126392694071</v>
      </c>
      <c r="M136" s="9">
        <f t="shared" ca="1" si="141"/>
        <v>40</v>
      </c>
      <c r="N136" s="9">
        <f t="shared" ca="1" si="141"/>
        <v>52</v>
      </c>
      <c r="O136" s="9">
        <f t="shared" ca="1" si="141"/>
        <v>19</v>
      </c>
      <c r="P136" s="9">
        <f t="shared" ca="1" si="141"/>
        <v>64</v>
      </c>
      <c r="Q136" s="20">
        <f t="shared" ca="1" si="153"/>
        <v>39.228767523525946</v>
      </c>
      <c r="R136" s="20">
        <f t="shared" ca="1" si="154"/>
        <v>52.700860347339628</v>
      </c>
      <c r="S136" s="20">
        <f t="shared" ca="1" si="155"/>
        <v>18.202774265753444</v>
      </c>
      <c r="T136" s="6">
        <f t="shared" ca="1" si="142"/>
        <v>13290.639254794531</v>
      </c>
      <c r="U136" s="6">
        <f t="shared" ca="1" si="142"/>
        <v>1492.3012997260289</v>
      </c>
      <c r="V136" s="6">
        <f t="shared" ca="1" si="142"/>
        <v>2267.8287604076704</v>
      </c>
      <c r="W136" s="6">
        <f t="shared" ca="1" si="156"/>
        <v>2611.9876292383569</v>
      </c>
      <c r="X136" s="6">
        <f t="shared" ca="1" si="157"/>
        <v>1053.771493768767</v>
      </c>
      <c r="Y136" s="6">
        <f t="shared" ref="Y136:Y199" ca="1" si="176">T136+U136-V136-W136-X136</f>
        <v>8849.3526711057639</v>
      </c>
      <c r="Z136" s="6">
        <f t="shared" ca="1" si="143"/>
        <v>3609.0466121643867</v>
      </c>
      <c r="AA136" s="6">
        <f t="shared" ca="1" si="143"/>
        <v>1001.3163465994529</v>
      </c>
      <c r="AB136" s="6">
        <f t="shared" ca="1" si="143"/>
        <v>1164.9775530082204</v>
      </c>
      <c r="AC136" s="6">
        <f t="shared" ca="1" si="158"/>
        <v>1380.6309360368834</v>
      </c>
      <c r="AD136" s="6">
        <f t="shared" ca="1" si="159"/>
        <v>1026.7496138876741</v>
      </c>
      <c r="AE136" s="6">
        <f t="shared" ca="1" si="160"/>
        <v>440.41876743331318</v>
      </c>
      <c r="AF136" s="6">
        <f t="shared" ref="AF136:AF199" ca="1" si="177">Z136+AA136+AB136-AC136-AD136-AE136</f>
        <v>2927.5411944141897</v>
      </c>
      <c r="AG136" s="6">
        <f t="shared" ca="1" si="144"/>
        <v>403.46557860821906</v>
      </c>
      <c r="AH136" s="6">
        <f t="shared" ca="1" si="144"/>
        <v>1621.9506098849329</v>
      </c>
      <c r="AI136" s="6">
        <f t="shared" ca="1" si="144"/>
        <v>2530.7301637260275</v>
      </c>
      <c r="AJ136" s="6">
        <f t="shared" ca="1" si="144"/>
        <v>1139.447479758905</v>
      </c>
      <c r="AK136" s="6">
        <f t="shared" ca="1" si="161"/>
        <v>1628.0040765489055</v>
      </c>
      <c r="AL136" s="6">
        <f t="shared" ca="1" si="162"/>
        <v>1315.5491852590224</v>
      </c>
      <c r="AM136" s="6">
        <f t="shared" ca="1" si="163"/>
        <v>489.92904032873241</v>
      </c>
      <c r="AN136" s="6">
        <f t="shared" ref="AN136:AN199" ca="1" si="178">AG136+AH136+AI136+AJ136-AK136-AL136-AM136</f>
        <v>2262.1115298414234</v>
      </c>
      <c r="AO136" s="6">
        <f t="shared" ref="AO136:AO199" ca="1" si="179">T136+U136+Z136+AA136+AB136+AG136+AH136+AI136+AJ136</f>
        <v>26253.874898270704</v>
      </c>
      <c r="AP136" s="6">
        <f t="shared" ref="AP136:AP199" ca="1" si="180">V136+W136+X136+AC136+AD136+AE136+AK136+AL136+AM136</f>
        <v>12214.869502909325</v>
      </c>
      <c r="AQ136" s="6">
        <f t="shared" ref="AQ136:AQ199" ca="1" si="181">Y136+AF136+AN136</f>
        <v>14039.005395361375</v>
      </c>
      <c r="AR136" s="6">
        <f t="shared" ca="1" si="145"/>
        <v>2748.5915339586986</v>
      </c>
      <c r="AS136" s="6">
        <f t="shared" ca="1" si="145"/>
        <v>1907.4059908929069</v>
      </c>
      <c r="AT136" s="6">
        <f t="shared" ca="1" si="145"/>
        <v>1848.1083368199329</v>
      </c>
      <c r="AU136" s="6">
        <f t="shared" ca="1" si="145"/>
        <v>1941.4489918512329</v>
      </c>
      <c r="AV136" s="6">
        <f t="shared" ref="AV136:AV199" ca="1" si="182">AR136+AS136+AT136+AU136</f>
        <v>8445.5548535227717</v>
      </c>
      <c r="AW136" s="6">
        <f t="shared" ref="AW136:AW199" ca="1" si="183">AO136-AP136-AV136</f>
        <v>5593.450541838607</v>
      </c>
      <c r="AX136" s="27">
        <f t="shared" ca="1" si="146"/>
        <v>4.057448876712332</v>
      </c>
      <c r="AY136" s="27">
        <f t="shared" ca="1" si="146"/>
        <v>4.5309323835616464</v>
      </c>
      <c r="AZ136">
        <f t="shared" ref="AZ136:AZ199" ca="1" si="184">BB136+BE136</f>
        <v>301</v>
      </c>
      <c r="BA136" s="9">
        <f t="shared" ca="1" si="164"/>
        <v>9</v>
      </c>
      <c r="BB136" s="4">
        <f t="shared" ref="BB136:BB199" ca="1" si="185">H136</f>
        <v>126</v>
      </c>
      <c r="BC136" s="9">
        <f t="shared" ca="1" si="165"/>
        <v>7</v>
      </c>
      <c r="BD136" s="9">
        <f t="shared" ca="1" si="166"/>
        <v>4</v>
      </c>
      <c r="BE136" s="4">
        <f t="shared" ref="BE136:BE199" ca="1" si="186">M136+N136+O136+P136</f>
        <v>175</v>
      </c>
      <c r="BF136" s="9">
        <f t="shared" ca="1" si="167"/>
        <v>10</v>
      </c>
      <c r="BG136" s="9">
        <f t="shared" ca="1" si="168"/>
        <v>11</v>
      </c>
      <c r="BH136" s="24">
        <f t="shared" ref="BH136:BH199" ca="1" si="187">(BC136+BD136)*(V136+W136+X136)/BB136</f>
        <v>518.01164061557733</v>
      </c>
      <c r="BI136" s="24">
        <f t="shared" ref="BI136:BI199" ca="1" si="188">(BF136+BG136)*(AC136+AD136+AE136)/BE136</f>
        <v>341.73591808294447</v>
      </c>
      <c r="BJ136" s="9">
        <f t="shared" ca="1" si="169"/>
        <v>7</v>
      </c>
      <c r="BK136" s="30">
        <f t="shared" ca="1" si="170"/>
        <v>30.753675534246536</v>
      </c>
      <c r="BL136" s="15">
        <f t="shared" ca="1" si="171"/>
        <v>4.5341816284931511</v>
      </c>
      <c r="BM136" s="15">
        <f t="shared" ref="BM136:BM199" ca="1" si="189">W136+AD136+AL136+AR136*80%</f>
        <v>7153.1596555520118</v>
      </c>
      <c r="BN136" s="36">
        <f t="shared" ca="1" si="128"/>
        <v>118</v>
      </c>
      <c r="BO136" s="9">
        <f t="shared" ca="1" si="172"/>
        <v>1</v>
      </c>
      <c r="BP136" s="20">
        <f t="shared" ref="BP136:BP199" ca="1" si="190">AQ136/BM136</f>
        <v>1.9626299525503852</v>
      </c>
      <c r="BQ136" s="20">
        <f t="shared" ref="BQ136:BQ199" ca="1" si="191">AQ136/BN136</f>
        <v>118.97462199458792</v>
      </c>
    </row>
    <row r="137" spans="1:69" x14ac:dyDescent="0.25">
      <c r="A137" s="3">
        <f t="shared" ref="A137:A200" si="192">A136-1</f>
        <v>41052</v>
      </c>
      <c r="B137" s="17">
        <f t="shared" si="173"/>
        <v>2012</v>
      </c>
      <c r="C137" s="4">
        <f t="shared" ref="C137:C200" si="193">MONTH(A137)</f>
        <v>5</v>
      </c>
      <c r="D137" s="4">
        <f t="shared" ref="D137:D200" si="194">WEEKDAY(A137)</f>
        <v>4</v>
      </c>
      <c r="E137" s="5">
        <f t="shared" si="148"/>
        <v>0.65</v>
      </c>
      <c r="F137" s="5">
        <f t="shared" si="149"/>
        <v>0.73333333333333339</v>
      </c>
      <c r="G137" s="10">
        <f t="shared" si="147"/>
        <v>1.810958904109615</v>
      </c>
      <c r="H137" s="13">
        <f t="shared" ca="1" si="150"/>
        <v>117</v>
      </c>
      <c r="I137" s="9">
        <f t="shared" ca="1" si="151"/>
        <v>199</v>
      </c>
      <c r="J137" s="14">
        <f t="shared" ca="1" si="174"/>
        <v>1.7008547008547008</v>
      </c>
      <c r="K137" s="5">
        <f t="shared" ca="1" si="175"/>
        <v>0.44222222222222224</v>
      </c>
      <c r="L137" s="21">
        <f t="shared" ca="1" si="152"/>
        <v>103.70846343987832</v>
      </c>
      <c r="M137" s="9">
        <f t="shared" ca="1" si="141"/>
        <v>35</v>
      </c>
      <c r="N137" s="9">
        <f t="shared" ca="1" si="141"/>
        <v>42</v>
      </c>
      <c r="O137" s="9">
        <f t="shared" ca="1" si="141"/>
        <v>17</v>
      </c>
      <c r="P137" s="9">
        <f t="shared" ca="1" si="141"/>
        <v>51</v>
      </c>
      <c r="Q137" s="20">
        <f t="shared" ca="1" si="153"/>
        <v>39.811641623910383</v>
      </c>
      <c r="R137" s="20">
        <f t="shared" ca="1" si="154"/>
        <v>52.492614985334463</v>
      </c>
      <c r="S137" s="20">
        <f t="shared" ca="1" si="155"/>
        <v>18.573527717260291</v>
      </c>
      <c r="T137" s="6">
        <f t="shared" ca="1" si="142"/>
        <v>12133.890222465763</v>
      </c>
      <c r="U137" s="6">
        <f t="shared" ca="1" si="142"/>
        <v>1394.8020975342483</v>
      </c>
      <c r="V137" s="6">
        <f t="shared" ca="1" si="142"/>
        <v>1974.1614714739721</v>
      </c>
      <c r="W137" s="6">
        <f t="shared" ca="1" si="156"/>
        <v>2551.1068681643842</v>
      </c>
      <c r="X137" s="6">
        <f t="shared" ca="1" si="157"/>
        <v>999.46324129315042</v>
      </c>
      <c r="Y137" s="6">
        <f t="shared" ca="1" si="176"/>
        <v>8003.9607390685042</v>
      </c>
      <c r="Z137" s="6">
        <f t="shared" ca="1" si="143"/>
        <v>3065.4964050410995</v>
      </c>
      <c r="AA137" s="6">
        <f t="shared" ca="1" si="143"/>
        <v>892.37445475068591</v>
      </c>
      <c r="AB137" s="6">
        <f t="shared" ca="1" si="143"/>
        <v>947.24991358027478</v>
      </c>
      <c r="AC137" s="6">
        <f t="shared" ca="1" si="158"/>
        <v>1242.6328231402235</v>
      </c>
      <c r="AD137" s="6">
        <f t="shared" ca="1" si="159"/>
        <v>962.3607709516458</v>
      </c>
      <c r="AE137" s="6">
        <f t="shared" ca="1" si="160"/>
        <v>377.86609228211387</v>
      </c>
      <c r="AF137" s="6">
        <f t="shared" ca="1" si="177"/>
        <v>2322.2610869980772</v>
      </c>
      <c r="AG137" s="6">
        <f t="shared" ca="1" si="144"/>
        <v>351.00971891506839</v>
      </c>
      <c r="AH137" s="6">
        <f t="shared" ca="1" si="144"/>
        <v>1310.5660829808228</v>
      </c>
      <c r="AI137" s="6">
        <f t="shared" ca="1" si="144"/>
        <v>2286.5865795616442</v>
      </c>
      <c r="AJ137" s="6">
        <f t="shared" ca="1" si="144"/>
        <v>1015.1735797479462</v>
      </c>
      <c r="AK137" s="6">
        <f t="shared" ca="1" si="161"/>
        <v>1526.0124997856601</v>
      </c>
      <c r="AL137" s="6">
        <f t="shared" ca="1" si="162"/>
        <v>1300.9505219048344</v>
      </c>
      <c r="AM137" s="6">
        <f t="shared" ca="1" si="163"/>
        <v>409.85209233660856</v>
      </c>
      <c r="AN137" s="6">
        <f t="shared" ca="1" si="178"/>
        <v>1726.5208471783781</v>
      </c>
      <c r="AO137" s="6">
        <f t="shared" ca="1" si="179"/>
        <v>23397.149054577552</v>
      </c>
      <c r="AP137" s="6">
        <f t="shared" ca="1" si="180"/>
        <v>11344.406381332594</v>
      </c>
      <c r="AQ137" s="6">
        <f t="shared" ca="1" si="181"/>
        <v>12052.74267324496</v>
      </c>
      <c r="AR137" s="6">
        <f t="shared" ca="1" si="145"/>
        <v>2722.8775302178233</v>
      </c>
      <c r="AS137" s="6">
        <f t="shared" ca="1" si="145"/>
        <v>1839.3560708992204</v>
      </c>
      <c r="AT137" s="6">
        <f t="shared" ca="1" si="145"/>
        <v>1770.6242364525715</v>
      </c>
      <c r="AU137" s="6">
        <f t="shared" ca="1" si="145"/>
        <v>1907.3724293663406</v>
      </c>
      <c r="AV137" s="6">
        <f t="shared" ca="1" si="182"/>
        <v>8240.230266935956</v>
      </c>
      <c r="AW137" s="6">
        <f t="shared" ca="1" si="183"/>
        <v>3812.5124063090025</v>
      </c>
      <c r="AX137" s="27">
        <f t="shared" ca="1" si="146"/>
        <v>4.1741445698630173</v>
      </c>
      <c r="AY137" s="27">
        <f t="shared" ca="1" si="146"/>
        <v>4.4542259794520573</v>
      </c>
      <c r="AZ137">
        <f t="shared" ca="1" si="184"/>
        <v>262</v>
      </c>
      <c r="BA137" s="9">
        <f t="shared" ca="1" si="164"/>
        <v>8</v>
      </c>
      <c r="BB137" s="4">
        <f t="shared" ca="1" si="185"/>
        <v>117</v>
      </c>
      <c r="BC137" s="9">
        <f t="shared" ca="1" si="165"/>
        <v>6</v>
      </c>
      <c r="BD137" s="9">
        <f t="shared" ca="1" si="166"/>
        <v>4</v>
      </c>
      <c r="BE137" s="4">
        <f t="shared" ca="1" si="186"/>
        <v>145</v>
      </c>
      <c r="BF137" s="9">
        <f t="shared" ca="1" si="167"/>
        <v>7</v>
      </c>
      <c r="BG137" s="9">
        <f t="shared" ca="1" si="168"/>
        <v>8</v>
      </c>
      <c r="BH137" s="24">
        <f t="shared" ca="1" si="187"/>
        <v>472.19928042149633</v>
      </c>
      <c r="BI137" s="24">
        <f t="shared" ca="1" si="188"/>
        <v>267.19238134903276</v>
      </c>
      <c r="BJ137" s="9">
        <f t="shared" ca="1" si="169"/>
        <v>6</v>
      </c>
      <c r="BK137" s="30">
        <f t="shared" ca="1" si="170"/>
        <v>31.629016712328728</v>
      </c>
      <c r="BL137" s="15">
        <f t="shared" ca="1" si="171"/>
        <v>4.2704290060273982</v>
      </c>
      <c r="BM137" s="15">
        <f t="shared" ca="1" si="189"/>
        <v>6992.7201851951231</v>
      </c>
      <c r="BN137" s="36">
        <f t="shared" ca="1" si="128"/>
        <v>118</v>
      </c>
      <c r="BO137" s="9">
        <f t="shared" ca="1" si="172"/>
        <v>0</v>
      </c>
      <c r="BP137" s="20">
        <f t="shared" ca="1" si="190"/>
        <v>1.7236128937009143</v>
      </c>
      <c r="BQ137" s="20">
        <f t="shared" ca="1" si="191"/>
        <v>102.14188706139797</v>
      </c>
    </row>
    <row r="138" spans="1:69" x14ac:dyDescent="0.25">
      <c r="A138" s="3">
        <f t="shared" si="192"/>
        <v>41051</v>
      </c>
      <c r="B138" s="17">
        <f t="shared" si="173"/>
        <v>2012</v>
      </c>
      <c r="C138" s="4">
        <f t="shared" si="193"/>
        <v>5</v>
      </c>
      <c r="D138" s="4">
        <f t="shared" si="194"/>
        <v>3</v>
      </c>
      <c r="E138" s="5">
        <f t="shared" si="148"/>
        <v>0.65</v>
      </c>
      <c r="F138" s="5">
        <f t="shared" si="149"/>
        <v>0.55555555555555558</v>
      </c>
      <c r="G138" s="10">
        <f t="shared" si="147"/>
        <v>1.8082191780822177</v>
      </c>
      <c r="H138" s="13">
        <f t="shared" ca="1" si="150"/>
        <v>90</v>
      </c>
      <c r="I138" s="9">
        <f t="shared" ca="1" si="151"/>
        <v>159</v>
      </c>
      <c r="J138" s="14">
        <f t="shared" ca="1" si="174"/>
        <v>1.7666666666666666</v>
      </c>
      <c r="K138" s="5">
        <f t="shared" ca="1" si="175"/>
        <v>0.35333333333333333</v>
      </c>
      <c r="L138" s="21">
        <f t="shared" ca="1" si="152"/>
        <v>104.87020192795543</v>
      </c>
      <c r="M138" s="9">
        <f t="shared" ca="1" si="141"/>
        <v>28</v>
      </c>
      <c r="N138" s="9">
        <f t="shared" ca="1" si="141"/>
        <v>35</v>
      </c>
      <c r="O138" s="9">
        <f t="shared" ca="1" si="141"/>
        <v>13</v>
      </c>
      <c r="P138" s="9">
        <f t="shared" ca="1" si="141"/>
        <v>44</v>
      </c>
      <c r="Q138" s="20">
        <f t="shared" ca="1" si="153"/>
        <v>36.562836529680396</v>
      </c>
      <c r="R138" s="20">
        <f t="shared" ca="1" si="154"/>
        <v>53.700503982297199</v>
      </c>
      <c r="S138" s="20">
        <f t="shared" ca="1" si="155"/>
        <v>18.622233673599023</v>
      </c>
      <c r="T138" s="6">
        <f t="shared" ca="1" si="142"/>
        <v>9438.3181735159887</v>
      </c>
      <c r="U138" s="6">
        <f t="shared" ca="1" si="142"/>
        <v>980.77619482496323</v>
      </c>
      <c r="V138" s="6">
        <f t="shared" ca="1" si="142"/>
        <v>1454.4210805479447</v>
      </c>
      <c r="W138" s="6">
        <f t="shared" ca="1" si="156"/>
        <v>2751.9417389589044</v>
      </c>
      <c r="X138" s="6">
        <f t="shared" ca="1" si="157"/>
        <v>745.65521095890404</v>
      </c>
      <c r="Y138" s="6">
        <f t="shared" ca="1" si="176"/>
        <v>5467.0763378751981</v>
      </c>
      <c r="Z138" s="6">
        <f t="shared" ca="1" si="143"/>
        <v>2303.4587013698651</v>
      </c>
      <c r="AA138" s="6">
        <f t="shared" ca="1" si="143"/>
        <v>698.10655176986359</v>
      </c>
      <c r="AB138" s="6">
        <f t="shared" ca="1" si="143"/>
        <v>819.37828163835695</v>
      </c>
      <c r="AC138" s="6">
        <f t="shared" ca="1" si="158"/>
        <v>973.34908581890522</v>
      </c>
      <c r="AD138" s="6">
        <f t="shared" ca="1" si="159"/>
        <v>1007.5830715070686</v>
      </c>
      <c r="AE138" s="6">
        <f t="shared" ca="1" si="160"/>
        <v>285.6837392985334</v>
      </c>
      <c r="AF138" s="6">
        <f t="shared" ca="1" si="177"/>
        <v>1554.3276381535784</v>
      </c>
      <c r="AG138" s="6">
        <f t="shared" ca="1" si="144"/>
        <v>288.89357326027391</v>
      </c>
      <c r="AH138" s="6">
        <f t="shared" ca="1" si="144"/>
        <v>1109.2765597808229</v>
      </c>
      <c r="AI138" s="6">
        <f t="shared" ca="1" si="144"/>
        <v>1718.3038520547948</v>
      </c>
      <c r="AJ138" s="6">
        <f t="shared" ca="1" si="144"/>
        <v>824.13012427397314</v>
      </c>
      <c r="AK138" s="6">
        <f t="shared" ca="1" si="161"/>
        <v>1070.634867650163</v>
      </c>
      <c r="AL138" s="6">
        <f t="shared" ca="1" si="162"/>
        <v>1320.1415855304394</v>
      </c>
      <c r="AM138" s="6">
        <f t="shared" ca="1" si="163"/>
        <v>321.61357905400973</v>
      </c>
      <c r="AN138" s="6">
        <f t="shared" ca="1" si="178"/>
        <v>1228.2140771352529</v>
      </c>
      <c r="AO138" s="6">
        <f t="shared" ca="1" si="179"/>
        <v>18180.642012488901</v>
      </c>
      <c r="AP138" s="6">
        <f t="shared" ca="1" si="180"/>
        <v>9931.0239593248734</v>
      </c>
      <c r="AQ138" s="6">
        <f t="shared" ca="1" si="181"/>
        <v>8249.6180531640293</v>
      </c>
      <c r="AR138" s="6">
        <f t="shared" ca="1" si="145"/>
        <v>2656.4999499945116</v>
      </c>
      <c r="AS138" s="6">
        <f t="shared" ca="1" si="145"/>
        <v>1550.1932202243188</v>
      </c>
      <c r="AT138" s="6">
        <f t="shared" ca="1" si="145"/>
        <v>1676.0913258691398</v>
      </c>
      <c r="AU138" s="6">
        <f t="shared" ca="1" si="145"/>
        <v>1754.5092456727141</v>
      </c>
      <c r="AV138" s="6">
        <f t="shared" ca="1" si="182"/>
        <v>7637.2937417606845</v>
      </c>
      <c r="AW138" s="6">
        <f t="shared" ca="1" si="183"/>
        <v>612.32431140334302</v>
      </c>
      <c r="AX138" s="27">
        <f t="shared" ca="1" si="146"/>
        <v>4.3493654794520582</v>
      </c>
      <c r="AY138" s="27">
        <f t="shared" ca="1" si="146"/>
        <v>4.4089902739726057</v>
      </c>
      <c r="AZ138">
        <f t="shared" ca="1" si="184"/>
        <v>210</v>
      </c>
      <c r="BA138" s="9">
        <f t="shared" ca="1" si="164"/>
        <v>6</v>
      </c>
      <c r="BB138" s="4">
        <f t="shared" ca="1" si="185"/>
        <v>90</v>
      </c>
      <c r="BC138" s="9">
        <f t="shared" ca="1" si="165"/>
        <v>4</v>
      </c>
      <c r="BD138" s="9">
        <f t="shared" ca="1" si="166"/>
        <v>3</v>
      </c>
      <c r="BE138" s="4">
        <f t="shared" ca="1" si="186"/>
        <v>120</v>
      </c>
      <c r="BF138" s="9">
        <f t="shared" ca="1" si="167"/>
        <v>6</v>
      </c>
      <c r="BG138" s="9">
        <f t="shared" ca="1" si="168"/>
        <v>7</v>
      </c>
      <c r="BH138" s="24">
        <f t="shared" ca="1" si="187"/>
        <v>385.15695792511406</v>
      </c>
      <c r="BI138" s="24">
        <f t="shared" ca="1" si="188"/>
        <v>245.55005546765494</v>
      </c>
      <c r="BJ138" s="9">
        <f t="shared" ca="1" si="169"/>
        <v>6</v>
      </c>
      <c r="BK138" s="30">
        <f t="shared" ca="1" si="170"/>
        <v>32.181794246575308</v>
      </c>
      <c r="BL138" s="15">
        <f t="shared" ca="1" si="171"/>
        <v>4.5690362739726034</v>
      </c>
      <c r="BM138" s="15">
        <f t="shared" ca="1" si="189"/>
        <v>7204.8663559920224</v>
      </c>
      <c r="BN138" s="36">
        <f t="shared" ca="1" si="128"/>
        <v>118</v>
      </c>
      <c r="BO138" s="9">
        <f t="shared" ca="1" si="172"/>
        <v>0</v>
      </c>
      <c r="BP138" s="20">
        <f t="shared" ca="1" si="190"/>
        <v>1.1450063950600728</v>
      </c>
      <c r="BQ138" s="20">
        <f t="shared" ca="1" si="191"/>
        <v>69.912017399695159</v>
      </c>
    </row>
    <row r="139" spans="1:69" x14ac:dyDescent="0.25">
      <c r="A139" s="3">
        <f t="shared" si="192"/>
        <v>41050</v>
      </c>
      <c r="B139" s="17">
        <f t="shared" si="173"/>
        <v>2012</v>
      </c>
      <c r="C139" s="4">
        <f t="shared" si="193"/>
        <v>5</v>
      </c>
      <c r="D139" s="4">
        <f t="shared" si="194"/>
        <v>2</v>
      </c>
      <c r="E139" s="5">
        <f t="shared" si="148"/>
        <v>0.65</v>
      </c>
      <c r="F139" s="5">
        <f t="shared" si="149"/>
        <v>0.55555555555555558</v>
      </c>
      <c r="G139" s="10">
        <f t="shared" si="147"/>
        <v>1.8054794520548203</v>
      </c>
      <c r="H139" s="13">
        <f t="shared" ca="1" si="150"/>
        <v>94</v>
      </c>
      <c r="I139" s="9">
        <f t="shared" ca="1" si="151"/>
        <v>160</v>
      </c>
      <c r="J139" s="14">
        <f t="shared" ca="1" si="174"/>
        <v>1.7021276595744681</v>
      </c>
      <c r="K139" s="5">
        <f t="shared" ca="1" si="175"/>
        <v>0.35555555555555557</v>
      </c>
      <c r="L139" s="21">
        <f t="shared" ca="1" si="152"/>
        <v>101.95489147964642</v>
      </c>
      <c r="M139" s="9">
        <f t="shared" ca="1" si="141"/>
        <v>30</v>
      </c>
      <c r="N139" s="9">
        <f t="shared" ca="1" si="141"/>
        <v>33</v>
      </c>
      <c r="O139" s="9">
        <f t="shared" ca="1" si="141"/>
        <v>14</v>
      </c>
      <c r="P139" s="9">
        <f t="shared" ca="1" si="141"/>
        <v>41</v>
      </c>
      <c r="Q139" s="20">
        <f t="shared" ca="1" si="153"/>
        <v>39.000185570776289</v>
      </c>
      <c r="R139" s="20">
        <f t="shared" ca="1" si="154"/>
        <v>53.115654913502979</v>
      </c>
      <c r="S139" s="20">
        <f t="shared" ca="1" si="155"/>
        <v>19.35944552435685</v>
      </c>
      <c r="T139" s="6">
        <f t="shared" ca="1" si="142"/>
        <v>9583.7597990867635</v>
      </c>
      <c r="U139" s="6">
        <f t="shared" ca="1" si="142"/>
        <v>1053.331856164385</v>
      </c>
      <c r="V139" s="6">
        <f t="shared" ca="1" si="142"/>
        <v>1484.9939861917803</v>
      </c>
      <c r="W139" s="6">
        <f t="shared" ca="1" si="156"/>
        <v>2717.4952093808229</v>
      </c>
      <c r="X139" s="6">
        <f t="shared" ca="1" si="157"/>
        <v>772.57747726027389</v>
      </c>
      <c r="Y139" s="6">
        <f t="shared" ca="1" si="176"/>
        <v>5662.0249824182711</v>
      </c>
      <c r="Z139" s="6">
        <f t="shared" ca="1" si="143"/>
        <v>2457.011690958906</v>
      </c>
      <c r="AA139" s="6">
        <f t="shared" ca="1" si="143"/>
        <v>743.61916878904174</v>
      </c>
      <c r="AB139" s="6">
        <f t="shared" ca="1" si="143"/>
        <v>793.7372664986309</v>
      </c>
      <c r="AC139" s="6">
        <f t="shared" ca="1" si="158"/>
        <v>1001.4415099094246</v>
      </c>
      <c r="AD139" s="6">
        <f t="shared" ca="1" si="159"/>
        <v>1043.7528178888592</v>
      </c>
      <c r="AE139" s="6">
        <f t="shared" ca="1" si="160"/>
        <v>290.95357451772998</v>
      </c>
      <c r="AF139" s="6">
        <f t="shared" ca="1" si="177"/>
        <v>1658.2202239305652</v>
      </c>
      <c r="AG139" s="6">
        <f t="shared" ca="1" si="144"/>
        <v>284.2142202739725</v>
      </c>
      <c r="AH139" s="6">
        <f t="shared" ca="1" si="144"/>
        <v>1093.4973650410966</v>
      </c>
      <c r="AI139" s="6">
        <f t="shared" ca="1" si="144"/>
        <v>1729.0642630136992</v>
      </c>
      <c r="AJ139" s="6">
        <f t="shared" ca="1" si="144"/>
        <v>812.75929249315152</v>
      </c>
      <c r="AK139" s="6">
        <f t="shared" ca="1" si="161"/>
        <v>1073.9574026772946</v>
      </c>
      <c r="AL139" s="6">
        <f t="shared" ca="1" si="162"/>
        <v>1322.4359921655187</v>
      </c>
      <c r="AM139" s="6">
        <f t="shared" ca="1" si="163"/>
        <v>316.06427585690176</v>
      </c>
      <c r="AN139" s="6">
        <f t="shared" ca="1" si="178"/>
        <v>1207.0774701222047</v>
      </c>
      <c r="AO139" s="6">
        <f t="shared" ca="1" si="179"/>
        <v>18550.994922319649</v>
      </c>
      <c r="AP139" s="6">
        <f t="shared" ca="1" si="180"/>
        <v>10023.672245848604</v>
      </c>
      <c r="AQ139" s="6">
        <f t="shared" ca="1" si="181"/>
        <v>8527.3226764710416</v>
      </c>
      <c r="AR139" s="6">
        <f t="shared" ca="1" si="145"/>
        <v>2652.6633516001912</v>
      </c>
      <c r="AS139" s="6">
        <f t="shared" ca="1" si="145"/>
        <v>1506.1962771635112</v>
      </c>
      <c r="AT139" s="6">
        <f t="shared" ca="1" si="145"/>
        <v>1672.4910049902451</v>
      </c>
      <c r="AU139" s="6">
        <f t="shared" ca="1" si="145"/>
        <v>1745.4849288722753</v>
      </c>
      <c r="AV139" s="6">
        <f t="shared" ca="1" si="182"/>
        <v>7576.8355626262228</v>
      </c>
      <c r="AW139" s="6">
        <f t="shared" ca="1" si="183"/>
        <v>950.48711384482249</v>
      </c>
      <c r="AX139" s="27">
        <f t="shared" ca="1" si="146"/>
        <v>4.1440199013698669</v>
      </c>
      <c r="AY139" s="27">
        <f t="shared" ca="1" si="146"/>
        <v>4.7187934931506872</v>
      </c>
      <c r="AZ139">
        <f t="shared" ca="1" si="184"/>
        <v>212</v>
      </c>
      <c r="BA139" s="9">
        <f t="shared" ca="1" si="164"/>
        <v>6</v>
      </c>
      <c r="BB139" s="4">
        <f t="shared" ca="1" si="185"/>
        <v>94</v>
      </c>
      <c r="BC139" s="9">
        <f t="shared" ca="1" si="165"/>
        <v>4</v>
      </c>
      <c r="BD139" s="9">
        <f t="shared" ca="1" si="166"/>
        <v>3</v>
      </c>
      <c r="BE139" s="4">
        <f t="shared" ca="1" si="186"/>
        <v>118</v>
      </c>
      <c r="BF139" s="9">
        <f t="shared" ca="1" si="167"/>
        <v>7</v>
      </c>
      <c r="BG139" s="9">
        <f t="shared" ca="1" si="168"/>
        <v>6</v>
      </c>
      <c r="BH139" s="24">
        <f t="shared" ca="1" si="187"/>
        <v>370.48368840244825</v>
      </c>
      <c r="BI139" s="24">
        <f t="shared" ca="1" si="188"/>
        <v>257.37222652634051</v>
      </c>
      <c r="BJ139" s="9">
        <f t="shared" ca="1" si="169"/>
        <v>6</v>
      </c>
      <c r="BK139" s="30">
        <f t="shared" ca="1" si="170"/>
        <v>30.700898506849278</v>
      </c>
      <c r="BL139" s="15">
        <f t="shared" ca="1" si="171"/>
        <v>4.5205644591780834</v>
      </c>
      <c r="BM139" s="15">
        <f t="shared" ca="1" si="189"/>
        <v>7205.8147007153539</v>
      </c>
      <c r="BN139" s="36">
        <f t="shared" ca="1" si="128"/>
        <v>118</v>
      </c>
      <c r="BO139" s="9">
        <f t="shared" ca="1" si="172"/>
        <v>0</v>
      </c>
      <c r="BP139" s="20">
        <f t="shared" ca="1" si="190"/>
        <v>1.1833946653699678</v>
      </c>
      <c r="BQ139" s="20">
        <f t="shared" ca="1" si="191"/>
        <v>72.265446410771546</v>
      </c>
    </row>
    <row r="140" spans="1:69" x14ac:dyDescent="0.25">
      <c r="A140" s="3">
        <f t="shared" si="192"/>
        <v>41049</v>
      </c>
      <c r="B140" s="17">
        <f t="shared" si="173"/>
        <v>2012</v>
      </c>
      <c r="C140" s="4">
        <f t="shared" si="193"/>
        <v>5</v>
      </c>
      <c r="D140" s="4">
        <f t="shared" si="194"/>
        <v>1</v>
      </c>
      <c r="E140" s="5">
        <f t="shared" si="148"/>
        <v>0.65</v>
      </c>
      <c r="F140" s="5">
        <f t="shared" si="149"/>
        <v>0.60000000000000009</v>
      </c>
      <c r="G140" s="10">
        <f t="shared" si="147"/>
        <v>1.8027397260274229</v>
      </c>
      <c r="H140" s="13">
        <f t="shared" ca="1" si="150"/>
        <v>93</v>
      </c>
      <c r="I140" s="9">
        <f t="shared" ca="1" si="151"/>
        <v>164</v>
      </c>
      <c r="J140" s="14">
        <f t="shared" ca="1" si="174"/>
        <v>1.7634408602150538</v>
      </c>
      <c r="K140" s="5">
        <f t="shared" ca="1" si="175"/>
        <v>0.36444444444444446</v>
      </c>
      <c r="L140" s="21">
        <f t="shared" ca="1" si="152"/>
        <v>103.54215367211675</v>
      </c>
      <c r="M140" s="9">
        <f t="shared" ca="1" si="141"/>
        <v>28</v>
      </c>
      <c r="N140" s="9">
        <f t="shared" ca="1" si="141"/>
        <v>34</v>
      </c>
      <c r="O140" s="9">
        <f t="shared" ca="1" si="141"/>
        <v>14</v>
      </c>
      <c r="P140" s="9">
        <f t="shared" ca="1" si="141"/>
        <v>43</v>
      </c>
      <c r="Q140" s="20">
        <f t="shared" ca="1" si="153"/>
        <v>41.171636616880285</v>
      </c>
      <c r="R140" s="20">
        <f t="shared" ca="1" si="154"/>
        <v>51.838269142544092</v>
      </c>
      <c r="S140" s="20">
        <f t="shared" ca="1" si="155"/>
        <v>19.612978346224931</v>
      </c>
      <c r="T140" s="6">
        <f t="shared" ca="1" si="142"/>
        <v>9629.4202915068581</v>
      </c>
      <c r="U140" s="6">
        <f t="shared" ca="1" si="142"/>
        <v>1054.5505545205494</v>
      </c>
      <c r="V140" s="6">
        <f t="shared" ca="1" si="142"/>
        <v>1600.5506943649316</v>
      </c>
      <c r="W140" s="6">
        <f t="shared" ca="1" si="156"/>
        <v>2749.1357036712338</v>
      </c>
      <c r="X140" s="6">
        <f t="shared" ca="1" si="157"/>
        <v>841.04423913205471</v>
      </c>
      <c r="Y140" s="6">
        <f t="shared" ca="1" si="176"/>
        <v>5493.2402088591853</v>
      </c>
      <c r="Z140" s="6">
        <f t="shared" ca="1" si="143"/>
        <v>2552.6414702465777</v>
      </c>
      <c r="AA140" s="6">
        <f t="shared" ca="1" si="143"/>
        <v>725.73576799561727</v>
      </c>
      <c r="AB140" s="6">
        <f t="shared" ca="1" si="143"/>
        <v>843.35806888767206</v>
      </c>
      <c r="AC140" s="6">
        <f t="shared" ca="1" si="158"/>
        <v>993.81170101846419</v>
      </c>
      <c r="AD140" s="6">
        <f t="shared" ca="1" si="159"/>
        <v>992.44083738131849</v>
      </c>
      <c r="AE140" s="6">
        <f t="shared" ca="1" si="160"/>
        <v>321.81643092375577</v>
      </c>
      <c r="AF140" s="6">
        <f t="shared" ca="1" si="177"/>
        <v>1813.6663378063281</v>
      </c>
      <c r="AG140" s="6">
        <f t="shared" ca="1" si="144"/>
        <v>277.70342321095887</v>
      </c>
      <c r="AH140" s="6">
        <f t="shared" ca="1" si="144"/>
        <v>1105.2583038246585</v>
      </c>
      <c r="AI140" s="6">
        <f t="shared" ca="1" si="144"/>
        <v>1770.4066533698635</v>
      </c>
      <c r="AJ140" s="6">
        <f t="shared" ca="1" si="144"/>
        <v>870.97153788493233</v>
      </c>
      <c r="AK140" s="6">
        <f t="shared" ca="1" si="161"/>
        <v>1216.1835508456429</v>
      </c>
      <c r="AL140" s="6">
        <f t="shared" ca="1" si="162"/>
        <v>1240.310185286768</v>
      </c>
      <c r="AM140" s="6">
        <f t="shared" ca="1" si="163"/>
        <v>351.59418941767541</v>
      </c>
      <c r="AN140" s="6">
        <f t="shared" ca="1" si="178"/>
        <v>1216.2519927403268</v>
      </c>
      <c r="AO140" s="6">
        <f t="shared" ca="1" si="179"/>
        <v>18830.046071447687</v>
      </c>
      <c r="AP140" s="6">
        <f t="shared" ca="1" si="180"/>
        <v>10306.887532041845</v>
      </c>
      <c r="AQ140" s="6">
        <f t="shared" ca="1" si="181"/>
        <v>8523.1585394058402</v>
      </c>
      <c r="AR140" s="6">
        <f t="shared" ca="1" si="145"/>
        <v>2664.9605155317495</v>
      </c>
      <c r="AS140" s="6">
        <f t="shared" ca="1" si="145"/>
        <v>1562.2504407232611</v>
      </c>
      <c r="AT140" s="6">
        <f t="shared" ca="1" si="145"/>
        <v>1714.9181350456515</v>
      </c>
      <c r="AU140" s="6">
        <f t="shared" ca="1" si="145"/>
        <v>1761.8640633526375</v>
      </c>
      <c r="AV140" s="6">
        <f t="shared" ca="1" si="182"/>
        <v>7703.9931546532989</v>
      </c>
      <c r="AW140" s="6">
        <f t="shared" ca="1" si="183"/>
        <v>819.1653847525431</v>
      </c>
      <c r="AX140" s="27">
        <f t="shared" ca="1" si="146"/>
        <v>3.9930721643835656</v>
      </c>
      <c r="AY140" s="27">
        <f t="shared" ca="1" si="146"/>
        <v>4.4937945205479473</v>
      </c>
      <c r="AZ140">
        <f t="shared" ca="1" si="184"/>
        <v>212</v>
      </c>
      <c r="BA140" s="9">
        <f t="shared" ca="1" si="164"/>
        <v>6</v>
      </c>
      <c r="BB140" s="4">
        <f t="shared" ca="1" si="185"/>
        <v>93</v>
      </c>
      <c r="BC140" s="9">
        <f t="shared" ca="1" si="165"/>
        <v>5</v>
      </c>
      <c r="BD140" s="9">
        <f t="shared" ca="1" si="166"/>
        <v>3</v>
      </c>
      <c r="BE140" s="4">
        <f t="shared" ca="1" si="186"/>
        <v>119</v>
      </c>
      <c r="BF140" s="9">
        <f t="shared" ca="1" si="167"/>
        <v>7</v>
      </c>
      <c r="BG140" s="9">
        <f t="shared" ca="1" si="168"/>
        <v>8</v>
      </c>
      <c r="BH140" s="24">
        <f t="shared" ca="1" si="187"/>
        <v>446.51446341231997</v>
      </c>
      <c r="BI140" s="24">
        <f t="shared" ca="1" si="188"/>
        <v>290.93306336010988</v>
      </c>
      <c r="BJ140" s="9">
        <f t="shared" ca="1" si="169"/>
        <v>6</v>
      </c>
      <c r="BK140" s="30">
        <f t="shared" ca="1" si="170"/>
        <v>32.2545898356164</v>
      </c>
      <c r="BL140" s="15">
        <f t="shared" ca="1" si="171"/>
        <v>4.4018074126027402</v>
      </c>
      <c r="BM140" s="15">
        <f t="shared" ca="1" si="189"/>
        <v>7113.8551387647203</v>
      </c>
      <c r="BN140" s="36">
        <f t="shared" ca="1" si="128"/>
        <v>118</v>
      </c>
      <c r="BO140" s="9">
        <f t="shared" ca="1" si="172"/>
        <v>0</v>
      </c>
      <c r="BP140" s="20">
        <f t="shared" ca="1" si="190"/>
        <v>1.1981068454657677</v>
      </c>
      <c r="BQ140" s="20">
        <f t="shared" ca="1" si="191"/>
        <v>72.230157113608811</v>
      </c>
    </row>
    <row r="141" spans="1:69" x14ac:dyDescent="0.25">
      <c r="A141" s="3">
        <f t="shared" si="192"/>
        <v>41048</v>
      </c>
      <c r="B141" s="17">
        <f t="shared" si="173"/>
        <v>2012</v>
      </c>
      <c r="C141" s="4">
        <f t="shared" si="193"/>
        <v>5</v>
      </c>
      <c r="D141" s="4">
        <f t="shared" si="194"/>
        <v>7</v>
      </c>
      <c r="E141" s="5">
        <f t="shared" si="148"/>
        <v>0.65</v>
      </c>
      <c r="F141" s="5">
        <f t="shared" si="149"/>
        <v>0.94444444444444442</v>
      </c>
      <c r="G141" s="10">
        <f t="shared" si="147"/>
        <v>1.8000000000000256</v>
      </c>
      <c r="H141" s="13">
        <f t="shared" ca="1" si="150"/>
        <v>162</v>
      </c>
      <c r="I141" s="9">
        <f t="shared" ca="1" si="151"/>
        <v>240</v>
      </c>
      <c r="J141" s="14">
        <f t="shared" ca="1" si="174"/>
        <v>1.4814814814814814</v>
      </c>
      <c r="K141" s="5">
        <f t="shared" ca="1" si="175"/>
        <v>0.53333333333333333</v>
      </c>
      <c r="L141" s="21">
        <f t="shared" ca="1" si="152"/>
        <v>91.448162962963025</v>
      </c>
      <c r="M141" s="9">
        <f t="shared" ca="1" si="141"/>
        <v>41</v>
      </c>
      <c r="N141" s="9">
        <f t="shared" ca="1" si="141"/>
        <v>53</v>
      </c>
      <c r="O141" s="9">
        <f t="shared" ca="1" si="141"/>
        <v>21</v>
      </c>
      <c r="P141" s="9">
        <f t="shared" ca="1" si="141"/>
        <v>67</v>
      </c>
      <c r="Q141" s="20">
        <f t="shared" ca="1" si="153"/>
        <v>39.084663829787274</v>
      </c>
      <c r="R141" s="20">
        <f t="shared" ca="1" si="154"/>
        <v>49.909379657142892</v>
      </c>
      <c r="S141" s="20">
        <f t="shared" ca="1" si="155"/>
        <v>17.343590400000011</v>
      </c>
      <c r="T141" s="6">
        <f t="shared" ca="1" si="142"/>
        <v>14814.602400000011</v>
      </c>
      <c r="U141" s="6">
        <f t="shared" ca="1" si="142"/>
        <v>1809.3515555555575</v>
      </c>
      <c r="V141" s="6">
        <f t="shared" ca="1" si="142"/>
        <v>2550.6066143999992</v>
      </c>
      <c r="W141" s="6">
        <f t="shared" ca="1" si="156"/>
        <v>2608.9584192000007</v>
      </c>
      <c r="X141" s="6">
        <f t="shared" ca="1" si="157"/>
        <v>1245.4810367999996</v>
      </c>
      <c r="Y141" s="6">
        <f t="shared" ca="1" si="176"/>
        <v>10218.907885155568</v>
      </c>
      <c r="Z141" s="6">
        <f t="shared" ca="1" si="143"/>
        <v>3673.9584000000036</v>
      </c>
      <c r="AA141" s="6">
        <f t="shared" ca="1" si="143"/>
        <v>1048.0969728000007</v>
      </c>
      <c r="AB141" s="6">
        <f t="shared" ca="1" si="143"/>
        <v>1162.0205568000008</v>
      </c>
      <c r="AC141" s="6">
        <f t="shared" ca="1" si="158"/>
        <v>1612.0905198659971</v>
      </c>
      <c r="AD141" s="6">
        <f t="shared" ca="1" si="159"/>
        <v>1046.707580219494</v>
      </c>
      <c r="AE141" s="6">
        <f t="shared" ca="1" si="160"/>
        <v>482.71198717968599</v>
      </c>
      <c r="AF141" s="6">
        <f t="shared" ca="1" si="177"/>
        <v>2742.5658423348286</v>
      </c>
      <c r="AG141" s="6">
        <f t="shared" ca="1" si="144"/>
        <v>427.19356799999991</v>
      </c>
      <c r="AH141" s="6">
        <f t="shared" ca="1" si="144"/>
        <v>1596.2787840000012</v>
      </c>
      <c r="AI141" s="6">
        <f t="shared" ca="1" si="144"/>
        <v>2760.0830400000004</v>
      </c>
      <c r="AJ141" s="6">
        <f t="shared" ca="1" si="144"/>
        <v>1227.5343360000011</v>
      </c>
      <c r="AK141" s="6">
        <f t="shared" ca="1" si="161"/>
        <v>1955.8459003748285</v>
      </c>
      <c r="AL141" s="6">
        <f t="shared" ca="1" si="162"/>
        <v>1234.8308989541406</v>
      </c>
      <c r="AM141" s="6">
        <f t="shared" ca="1" si="163"/>
        <v>542.33420000734213</v>
      </c>
      <c r="AN141" s="6">
        <f t="shared" ca="1" si="178"/>
        <v>2278.0787286636914</v>
      </c>
      <c r="AO141" s="6">
        <f t="shared" ca="1" si="179"/>
        <v>28519.119613155577</v>
      </c>
      <c r="AP141" s="6">
        <f t="shared" ca="1" si="180"/>
        <v>13279.567157001487</v>
      </c>
      <c r="AQ141" s="6">
        <f t="shared" ca="1" si="181"/>
        <v>15239.552456154088</v>
      </c>
      <c r="AR141" s="6">
        <f t="shared" ca="1" si="145"/>
        <v>2798.7537628161499</v>
      </c>
      <c r="AS141" s="6">
        <f t="shared" ca="1" si="145"/>
        <v>2057.0052358650746</v>
      </c>
      <c r="AT141" s="6">
        <f t="shared" ca="1" si="145"/>
        <v>1975.5017406192137</v>
      </c>
      <c r="AU141" s="6">
        <f t="shared" ca="1" si="145"/>
        <v>2053.7900541116151</v>
      </c>
      <c r="AV141" s="6">
        <f t="shared" ca="1" si="182"/>
        <v>8885.0507934120542</v>
      </c>
      <c r="AW141" s="6">
        <f t="shared" ca="1" si="183"/>
        <v>6354.5016627420355</v>
      </c>
      <c r="AX141" s="27">
        <f t="shared" ca="1" si="146"/>
        <v>4.143172800000003</v>
      </c>
      <c r="AY141" s="27">
        <f t="shared" ca="1" si="146"/>
        <v>4.5878635000000019</v>
      </c>
      <c r="AZ141">
        <f t="shared" ca="1" si="184"/>
        <v>344</v>
      </c>
      <c r="BA141" s="9">
        <f t="shared" ca="1" si="164"/>
        <v>11</v>
      </c>
      <c r="BB141" s="4">
        <f t="shared" ca="1" si="185"/>
        <v>162</v>
      </c>
      <c r="BC141" s="9">
        <f t="shared" ca="1" si="165"/>
        <v>8</v>
      </c>
      <c r="BD141" s="9">
        <f t="shared" ca="1" si="166"/>
        <v>6</v>
      </c>
      <c r="BE141" s="4">
        <f t="shared" ca="1" si="186"/>
        <v>182</v>
      </c>
      <c r="BF141" s="9">
        <f t="shared" ca="1" si="167"/>
        <v>10</v>
      </c>
      <c r="BG141" s="9">
        <f t="shared" ca="1" si="168"/>
        <v>12</v>
      </c>
      <c r="BH141" s="24">
        <f t="shared" ca="1" si="187"/>
        <v>553.52249991111114</v>
      </c>
      <c r="BI141" s="24">
        <f t="shared" ca="1" si="188"/>
        <v>379.74297758150487</v>
      </c>
      <c r="BJ141" s="9">
        <f t="shared" ca="1" si="169"/>
        <v>9</v>
      </c>
      <c r="BK141" s="30">
        <f t="shared" ca="1" si="170"/>
        <v>32.743073999999964</v>
      </c>
      <c r="BL141" s="15">
        <f t="shared" ca="1" si="171"/>
        <v>4.2523078400000012</v>
      </c>
      <c r="BM141" s="15">
        <f t="shared" ca="1" si="189"/>
        <v>7129.4999086265552</v>
      </c>
      <c r="BN141" s="36">
        <f t="shared" ca="1" si="128"/>
        <v>118</v>
      </c>
      <c r="BO141" s="9">
        <f t="shared" ca="1" si="172"/>
        <v>0</v>
      </c>
      <c r="BP141" s="20">
        <f t="shared" ca="1" si="190"/>
        <v>2.1375345608342777</v>
      </c>
      <c r="BQ141" s="20">
        <f t="shared" ca="1" si="191"/>
        <v>129.14874962842447</v>
      </c>
    </row>
    <row r="142" spans="1:69" x14ac:dyDescent="0.25">
      <c r="A142" s="3">
        <f t="shared" si="192"/>
        <v>41047</v>
      </c>
      <c r="B142" s="17">
        <f t="shared" si="173"/>
        <v>2012</v>
      </c>
      <c r="C142" s="4">
        <f t="shared" si="193"/>
        <v>5</v>
      </c>
      <c r="D142" s="4">
        <f t="shared" si="194"/>
        <v>6</v>
      </c>
      <c r="E142" s="5">
        <f t="shared" si="148"/>
        <v>0.65</v>
      </c>
      <c r="F142" s="5">
        <f t="shared" si="149"/>
        <v>1</v>
      </c>
      <c r="G142" s="10">
        <f t="shared" si="147"/>
        <v>1.7972602739726282</v>
      </c>
      <c r="H142" s="13">
        <f t="shared" ca="1" si="150"/>
        <v>156</v>
      </c>
      <c r="I142" s="9">
        <f t="shared" ca="1" si="151"/>
        <v>267</v>
      </c>
      <c r="J142" s="14">
        <f t="shared" ca="1" si="174"/>
        <v>1.7115384615384615</v>
      </c>
      <c r="K142" s="5">
        <f t="shared" ca="1" si="175"/>
        <v>0.59333333333333338</v>
      </c>
      <c r="L142" s="21">
        <f t="shared" ca="1" si="152"/>
        <v>105.28638904109597</v>
      </c>
      <c r="M142" s="9">
        <f t="shared" ca="1" si="141"/>
        <v>48</v>
      </c>
      <c r="N142" s="9">
        <f t="shared" ca="1" si="141"/>
        <v>55</v>
      </c>
      <c r="O142" s="9">
        <f t="shared" ca="1" si="141"/>
        <v>23</v>
      </c>
      <c r="P142" s="9">
        <f t="shared" ca="1" si="141"/>
        <v>71</v>
      </c>
      <c r="Q142" s="20">
        <f t="shared" ca="1" si="153"/>
        <v>36.994143346721671</v>
      </c>
      <c r="R142" s="20">
        <f t="shared" ca="1" si="154"/>
        <v>50.484752087671268</v>
      </c>
      <c r="S142" s="20">
        <f t="shared" ca="1" si="155"/>
        <v>19.038439959822512</v>
      </c>
      <c r="T142" s="6">
        <f t="shared" ca="1" si="142"/>
        <v>16424.676690410972</v>
      </c>
      <c r="U142" s="6">
        <f t="shared" ca="1" si="142"/>
        <v>1758.9844109589062</v>
      </c>
      <c r="V142" s="6">
        <f t="shared" ca="1" si="142"/>
        <v>2634.7944975780815</v>
      </c>
      <c r="W142" s="6">
        <f t="shared" ca="1" si="156"/>
        <v>2532.2272585643841</v>
      </c>
      <c r="X142" s="6">
        <f t="shared" ca="1" si="157"/>
        <v>1436.3980731616437</v>
      </c>
      <c r="Y142" s="6">
        <f t="shared" ca="1" si="176"/>
        <v>11580.24127206577</v>
      </c>
      <c r="Z142" s="6">
        <f t="shared" ca="1" si="143"/>
        <v>3810.3967647123322</v>
      </c>
      <c r="AA142" s="6">
        <f t="shared" ca="1" si="143"/>
        <v>1161.1492980164392</v>
      </c>
      <c r="AB142" s="6">
        <f t="shared" ca="1" si="143"/>
        <v>1351.7292371473984</v>
      </c>
      <c r="AC142" s="6">
        <f t="shared" ca="1" si="158"/>
        <v>1698.2676658270002</v>
      </c>
      <c r="AD142" s="6">
        <f t="shared" ca="1" si="159"/>
        <v>994.39308831456026</v>
      </c>
      <c r="AE142" s="6">
        <f t="shared" ca="1" si="160"/>
        <v>517.96115875499879</v>
      </c>
      <c r="AF142" s="6">
        <f t="shared" ca="1" si="177"/>
        <v>3112.6533869796103</v>
      </c>
      <c r="AG142" s="6">
        <f t="shared" ca="1" si="144"/>
        <v>452.13994770410955</v>
      </c>
      <c r="AH142" s="6">
        <f t="shared" ca="1" si="144"/>
        <v>1768.517925172604</v>
      </c>
      <c r="AI142" s="6">
        <f t="shared" ca="1" si="144"/>
        <v>2840.2962575342472</v>
      </c>
      <c r="AJ142" s="6">
        <f t="shared" ca="1" si="144"/>
        <v>1392.9670371945219</v>
      </c>
      <c r="AK142" s="6">
        <f t="shared" ca="1" si="161"/>
        <v>1965.0435900772675</v>
      </c>
      <c r="AL142" s="6">
        <f t="shared" ca="1" si="162"/>
        <v>1326.7157254938868</v>
      </c>
      <c r="AM142" s="6">
        <f t="shared" ca="1" si="163"/>
        <v>573.66061179973724</v>
      </c>
      <c r="AN142" s="6">
        <f t="shared" ca="1" si="178"/>
        <v>2588.5012402345919</v>
      </c>
      <c r="AO142" s="6">
        <f t="shared" ca="1" si="179"/>
        <v>30960.85756885153</v>
      </c>
      <c r="AP142" s="6">
        <f t="shared" ca="1" si="180"/>
        <v>13679.461669571561</v>
      </c>
      <c r="AQ142" s="6">
        <f t="shared" ca="1" si="181"/>
        <v>17281.395899279974</v>
      </c>
      <c r="AR142" s="6">
        <f t="shared" ca="1" si="145"/>
        <v>2829.9966955288</v>
      </c>
      <c r="AS142" s="6">
        <f t="shared" ca="1" si="145"/>
        <v>2168.0068157453193</v>
      </c>
      <c r="AT142" s="6">
        <f t="shared" ca="1" si="145"/>
        <v>1994.2818562083949</v>
      </c>
      <c r="AU142" s="6">
        <f t="shared" ca="1" si="145"/>
        <v>2081.2365008452357</v>
      </c>
      <c r="AV142" s="6">
        <f t="shared" ca="1" si="182"/>
        <v>9073.521868327749</v>
      </c>
      <c r="AW142" s="6">
        <f t="shared" ca="1" si="183"/>
        <v>8207.8740309522182</v>
      </c>
      <c r="AX142" s="27">
        <f t="shared" ca="1" si="146"/>
        <v>4.0633221698630173</v>
      </c>
      <c r="AY142" s="27">
        <f t="shared" ca="1" si="146"/>
        <v>4.7043861369863036</v>
      </c>
      <c r="AZ142">
        <f t="shared" ca="1" si="184"/>
        <v>353</v>
      </c>
      <c r="BA142" s="9">
        <f t="shared" ca="1" si="164"/>
        <v>11</v>
      </c>
      <c r="BB142" s="4">
        <f t="shared" ca="1" si="185"/>
        <v>156</v>
      </c>
      <c r="BC142" s="9">
        <f t="shared" ca="1" si="165"/>
        <v>8</v>
      </c>
      <c r="BD142" s="9">
        <f t="shared" ca="1" si="166"/>
        <v>5</v>
      </c>
      <c r="BE142" s="4">
        <f t="shared" ca="1" si="186"/>
        <v>197</v>
      </c>
      <c r="BF142" s="9">
        <f t="shared" ca="1" si="167"/>
        <v>12</v>
      </c>
      <c r="BG142" s="9">
        <f t="shared" ca="1" si="168"/>
        <v>12</v>
      </c>
      <c r="BH142" s="24">
        <f t="shared" ca="1" si="187"/>
        <v>550.28498577534242</v>
      </c>
      <c r="BI142" s="24">
        <f t="shared" ca="1" si="188"/>
        <v>391.14175588587523</v>
      </c>
      <c r="BJ142" s="9">
        <f t="shared" ca="1" si="169"/>
        <v>9</v>
      </c>
      <c r="BK142" s="30">
        <f t="shared" ca="1" si="170"/>
        <v>31.713811068493115</v>
      </c>
      <c r="BL142" s="15">
        <f t="shared" ca="1" si="171"/>
        <v>4.3312402893150699</v>
      </c>
      <c r="BM142" s="15">
        <f t="shared" ca="1" si="189"/>
        <v>7117.3334287958714</v>
      </c>
      <c r="BN142" s="36">
        <f t="shared" ca="1" si="128"/>
        <v>118</v>
      </c>
      <c r="BO142" s="9">
        <f t="shared" ca="1" si="172"/>
        <v>0</v>
      </c>
      <c r="BP142" s="20">
        <f t="shared" ca="1" si="190"/>
        <v>2.428071703000668</v>
      </c>
      <c r="BQ142" s="20">
        <f t="shared" ca="1" si="191"/>
        <v>146.45250762101674</v>
      </c>
    </row>
    <row r="143" spans="1:69" x14ac:dyDescent="0.25">
      <c r="A143" s="3">
        <f t="shared" si="192"/>
        <v>41046</v>
      </c>
      <c r="B143" s="17">
        <f t="shared" si="173"/>
        <v>2012</v>
      </c>
      <c r="C143" s="4">
        <f t="shared" si="193"/>
        <v>5</v>
      </c>
      <c r="D143" s="4">
        <f t="shared" si="194"/>
        <v>5</v>
      </c>
      <c r="E143" s="5">
        <f t="shared" si="148"/>
        <v>0.65</v>
      </c>
      <c r="F143" s="5">
        <f t="shared" si="149"/>
        <v>0.79999999999999993</v>
      </c>
      <c r="G143" s="10">
        <f t="shared" si="147"/>
        <v>1.7945205479452309</v>
      </c>
      <c r="H143" s="13">
        <f t="shared" ca="1" si="150"/>
        <v>131</v>
      </c>
      <c r="I143" s="9">
        <f t="shared" ca="1" si="151"/>
        <v>238</v>
      </c>
      <c r="J143" s="14">
        <f t="shared" ca="1" si="174"/>
        <v>1.8167938931297709</v>
      </c>
      <c r="K143" s="5">
        <f t="shared" ca="1" si="175"/>
        <v>0.52888888888888885</v>
      </c>
      <c r="L143" s="21">
        <f t="shared" ca="1" si="152"/>
        <v>104.51217634633488</v>
      </c>
      <c r="M143" s="9">
        <f t="shared" ca="1" si="141"/>
        <v>40</v>
      </c>
      <c r="N143" s="9">
        <f t="shared" ca="1" si="141"/>
        <v>52</v>
      </c>
      <c r="O143" s="9">
        <f t="shared" ca="1" si="141"/>
        <v>20</v>
      </c>
      <c r="P143" s="9">
        <f t="shared" ca="1" si="141"/>
        <v>63</v>
      </c>
      <c r="Q143" s="20">
        <f t="shared" ca="1" si="153"/>
        <v>39.011190946992294</v>
      </c>
      <c r="R143" s="20">
        <f t="shared" ca="1" si="154"/>
        <v>54.439226945753468</v>
      </c>
      <c r="S143" s="20">
        <f t="shared" ca="1" si="155"/>
        <v>19.123635156164401</v>
      </c>
      <c r="T143" s="6">
        <f t="shared" ca="1" si="142"/>
        <v>13691.09510136987</v>
      </c>
      <c r="U143" s="6">
        <f t="shared" ca="1" si="142"/>
        <v>1430.5836109589056</v>
      </c>
      <c r="V143" s="6">
        <f t="shared" ca="1" si="142"/>
        <v>2217.807697709588</v>
      </c>
      <c r="W143" s="6">
        <f t="shared" ca="1" si="156"/>
        <v>2733.0329924383568</v>
      </c>
      <c r="X143" s="6">
        <f t="shared" ca="1" si="157"/>
        <v>1096.0044046027394</v>
      </c>
      <c r="Y143" s="6">
        <f t="shared" ca="1" si="176"/>
        <v>9074.8336175780914</v>
      </c>
      <c r="Z143" s="6">
        <f t="shared" ca="1" si="143"/>
        <v>3589.0295671232907</v>
      </c>
      <c r="AA143" s="6">
        <f t="shared" ca="1" si="143"/>
        <v>1088.7845389150693</v>
      </c>
      <c r="AB143" s="6">
        <f t="shared" ca="1" si="143"/>
        <v>1204.7890148383572</v>
      </c>
      <c r="AC143" s="6">
        <f t="shared" ca="1" si="158"/>
        <v>1408.8256837123115</v>
      </c>
      <c r="AD143" s="6">
        <f t="shared" ca="1" si="159"/>
        <v>1020.5047085950665</v>
      </c>
      <c r="AE143" s="6">
        <f t="shared" ca="1" si="160"/>
        <v>416.90483753523739</v>
      </c>
      <c r="AF143" s="6">
        <f t="shared" ca="1" si="177"/>
        <v>3036.3678910341027</v>
      </c>
      <c r="AG143" s="6">
        <f t="shared" ca="1" si="144"/>
        <v>422.39512306849304</v>
      </c>
      <c r="AH143" s="6">
        <f t="shared" ca="1" si="144"/>
        <v>1640.5168640000011</v>
      </c>
      <c r="AI143" s="6">
        <f t="shared" ca="1" si="144"/>
        <v>2534.3965010958905</v>
      </c>
      <c r="AJ143" s="6">
        <f t="shared" ca="1" si="144"/>
        <v>1179.0995217534257</v>
      </c>
      <c r="AK143" s="6">
        <f t="shared" ca="1" si="161"/>
        <v>1629.5394459395225</v>
      </c>
      <c r="AL143" s="6">
        <f t="shared" ca="1" si="162"/>
        <v>1341.9845209982084</v>
      </c>
      <c r="AM143" s="6">
        <f t="shared" ca="1" si="163"/>
        <v>465.52858383321995</v>
      </c>
      <c r="AN143" s="6">
        <f t="shared" ca="1" si="178"/>
        <v>2339.3554591468583</v>
      </c>
      <c r="AO143" s="6">
        <f t="shared" ca="1" si="179"/>
        <v>26780.689843123302</v>
      </c>
      <c r="AP143" s="6">
        <f t="shared" ca="1" si="180"/>
        <v>12330.132875364252</v>
      </c>
      <c r="AQ143" s="6">
        <f t="shared" ca="1" si="181"/>
        <v>14450.556967759052</v>
      </c>
      <c r="AR143" s="6">
        <f t="shared" ca="1" si="145"/>
        <v>2749.8099596960092</v>
      </c>
      <c r="AS143" s="6">
        <f t="shared" ca="1" si="145"/>
        <v>1918.8392501343858</v>
      </c>
      <c r="AT143" s="6">
        <f t="shared" ca="1" si="145"/>
        <v>1818.1347806735134</v>
      </c>
      <c r="AU143" s="6">
        <f t="shared" ca="1" si="145"/>
        <v>1927.0247684280789</v>
      </c>
      <c r="AV143" s="6">
        <f t="shared" ca="1" si="182"/>
        <v>8413.8087589319875</v>
      </c>
      <c r="AW143" s="6">
        <f t="shared" ca="1" si="183"/>
        <v>6036.7482088270626</v>
      </c>
      <c r="AX143" s="27">
        <f t="shared" ca="1" si="146"/>
        <v>4.0503669041095929</v>
      </c>
      <c r="AY143" s="27">
        <f t="shared" ca="1" si="146"/>
        <v>4.5962479109589065</v>
      </c>
      <c r="AZ143">
        <f t="shared" ca="1" si="184"/>
        <v>306</v>
      </c>
      <c r="BA143" s="9">
        <f t="shared" ca="1" si="164"/>
        <v>10</v>
      </c>
      <c r="BB143" s="4">
        <f t="shared" ca="1" si="185"/>
        <v>131</v>
      </c>
      <c r="BC143" s="9">
        <f t="shared" ca="1" si="165"/>
        <v>7</v>
      </c>
      <c r="BD143" s="9">
        <f t="shared" ca="1" si="166"/>
        <v>4</v>
      </c>
      <c r="BE143" s="4">
        <f t="shared" ca="1" si="186"/>
        <v>175</v>
      </c>
      <c r="BF143" s="9">
        <f t="shared" ca="1" si="167"/>
        <v>9</v>
      </c>
      <c r="BG143" s="9">
        <f t="shared" ca="1" si="168"/>
        <v>12</v>
      </c>
      <c r="BH143" s="24">
        <f t="shared" ca="1" si="187"/>
        <v>507.75035146761473</v>
      </c>
      <c r="BI143" s="24">
        <f t="shared" ca="1" si="188"/>
        <v>341.54822758111385</v>
      </c>
      <c r="BJ143" s="9">
        <f t="shared" ca="1" si="169"/>
        <v>8</v>
      </c>
      <c r="BK143" s="30">
        <f t="shared" ca="1" si="170"/>
        <v>32.202348835616398</v>
      </c>
      <c r="BL143" s="15">
        <f t="shared" ca="1" si="171"/>
        <v>4.2344637589041101</v>
      </c>
      <c r="BM143" s="15">
        <f t="shared" ca="1" si="189"/>
        <v>7295.3701897884393</v>
      </c>
      <c r="BN143" s="36">
        <f t="shared" ref="BN143:BN206" ca="1" si="195">IF(D143=1,INT(SUM(BM137:BM143)/22000*52),BN144)</f>
        <v>118</v>
      </c>
      <c r="BO143" s="9">
        <f t="shared" ca="1" si="172"/>
        <v>0</v>
      </c>
      <c r="BP143" s="20">
        <f t="shared" ca="1" si="190"/>
        <v>1.9807846061034646</v>
      </c>
      <c r="BQ143" s="20">
        <f t="shared" ca="1" si="191"/>
        <v>122.46234718439875</v>
      </c>
    </row>
    <row r="144" spans="1:69" x14ac:dyDescent="0.25">
      <c r="A144" s="3">
        <f t="shared" si="192"/>
        <v>41045</v>
      </c>
      <c r="B144" s="17">
        <f t="shared" si="173"/>
        <v>2012</v>
      </c>
      <c r="C144" s="4">
        <f t="shared" si="193"/>
        <v>5</v>
      </c>
      <c r="D144" s="4">
        <f t="shared" si="194"/>
        <v>4</v>
      </c>
      <c r="E144" s="5">
        <f t="shared" si="148"/>
        <v>0.65</v>
      </c>
      <c r="F144" s="5">
        <f t="shared" si="149"/>
        <v>0.73333333333333339</v>
      </c>
      <c r="G144" s="10">
        <f t="shared" si="147"/>
        <v>1.7917808219178335</v>
      </c>
      <c r="H144" s="13">
        <f t="shared" ca="1" si="150"/>
        <v>123</v>
      </c>
      <c r="I144" s="9">
        <f t="shared" ca="1" si="151"/>
        <v>193</v>
      </c>
      <c r="J144" s="14">
        <f t="shared" ca="1" si="174"/>
        <v>1.5691056910569106</v>
      </c>
      <c r="K144" s="5">
        <f t="shared" ca="1" si="175"/>
        <v>0.42888888888888888</v>
      </c>
      <c r="L144" s="21">
        <f t="shared" ca="1" si="152"/>
        <v>96.341505789063447</v>
      </c>
      <c r="M144" s="9">
        <f t="shared" ca="1" si="141"/>
        <v>34</v>
      </c>
      <c r="N144" s="9">
        <f t="shared" ca="1" si="141"/>
        <v>40</v>
      </c>
      <c r="O144" s="9">
        <f t="shared" ca="1" si="141"/>
        <v>16</v>
      </c>
      <c r="P144" s="9">
        <f t="shared" ca="1" si="141"/>
        <v>52</v>
      </c>
      <c r="Q144" s="20">
        <f t="shared" ca="1" si="153"/>
        <v>38.856568669381744</v>
      </c>
      <c r="R144" s="20">
        <f t="shared" ca="1" si="154"/>
        <v>50.949061535342508</v>
      </c>
      <c r="S144" s="20">
        <f t="shared" ca="1" si="155"/>
        <v>19.023741801180208</v>
      </c>
      <c r="T144" s="6">
        <f t="shared" ca="1" si="142"/>
        <v>11850.005212054804</v>
      </c>
      <c r="U144" s="6">
        <f t="shared" ca="1" si="142"/>
        <v>1373.3202065753439</v>
      </c>
      <c r="V144" s="6">
        <f t="shared" ca="1" si="142"/>
        <v>2024.9990010739721</v>
      </c>
      <c r="W144" s="6">
        <f t="shared" ca="1" si="156"/>
        <v>2748.8107449863019</v>
      </c>
      <c r="X144" s="6">
        <f t="shared" ca="1" si="157"/>
        <v>964.0993867397259</v>
      </c>
      <c r="Y144" s="6">
        <f t="shared" ca="1" si="176"/>
        <v>7485.4162858301506</v>
      </c>
      <c r="Z144" s="6">
        <f t="shared" ca="1" si="143"/>
        <v>2875.3860815342491</v>
      </c>
      <c r="AA144" s="6">
        <f t="shared" ca="1" si="143"/>
        <v>815.18498456548014</v>
      </c>
      <c r="AB144" s="6">
        <f t="shared" ca="1" si="143"/>
        <v>989.23457366137086</v>
      </c>
      <c r="AC144" s="6">
        <f t="shared" ca="1" si="158"/>
        <v>1291.4669355811482</v>
      </c>
      <c r="AD144" s="6">
        <f t="shared" ca="1" si="159"/>
        <v>991.31813331503554</v>
      </c>
      <c r="AE144" s="6">
        <f t="shared" ca="1" si="160"/>
        <v>394.91030810909945</v>
      </c>
      <c r="AF144" s="6">
        <f t="shared" ca="1" si="177"/>
        <v>2002.1102627558166</v>
      </c>
      <c r="AG144" s="6">
        <f t="shared" ca="1" si="144"/>
        <v>334.35184635616429</v>
      </c>
      <c r="AH144" s="6">
        <f t="shared" ca="1" si="144"/>
        <v>1297.6914414465764</v>
      </c>
      <c r="AI144" s="6">
        <f t="shared" ca="1" si="144"/>
        <v>2180.4888624109594</v>
      </c>
      <c r="AJ144" s="6">
        <f t="shared" ca="1" si="144"/>
        <v>983.86106406575425</v>
      </c>
      <c r="AK144" s="6">
        <f t="shared" ca="1" si="161"/>
        <v>1490.807441703382</v>
      </c>
      <c r="AL144" s="6">
        <f t="shared" ca="1" si="162"/>
        <v>1342.9729995100511</v>
      </c>
      <c r="AM144" s="6">
        <f t="shared" ca="1" si="163"/>
        <v>413.79931192313785</v>
      </c>
      <c r="AN144" s="6">
        <f t="shared" ca="1" si="178"/>
        <v>1548.8134611428836</v>
      </c>
      <c r="AO144" s="6">
        <f t="shared" ca="1" si="179"/>
        <v>22699.5242726707</v>
      </c>
      <c r="AP144" s="6">
        <f t="shared" ca="1" si="180"/>
        <v>11663.184262941855</v>
      </c>
      <c r="AQ144" s="6">
        <f t="shared" ca="1" si="181"/>
        <v>11036.34000972885</v>
      </c>
      <c r="AR144" s="6">
        <f t="shared" ca="1" si="145"/>
        <v>2713.5911895018839</v>
      </c>
      <c r="AS144" s="6">
        <f t="shared" ca="1" si="145"/>
        <v>1827.2623013577554</v>
      </c>
      <c r="AT144" s="6">
        <f t="shared" ca="1" si="145"/>
        <v>1774.1822667046576</v>
      </c>
      <c r="AU144" s="6">
        <f t="shared" ca="1" si="145"/>
        <v>1905.4404773562558</v>
      </c>
      <c r="AV144" s="6">
        <f t="shared" ca="1" si="182"/>
        <v>8220.4762349205539</v>
      </c>
      <c r="AW144" s="6">
        <f t="shared" ca="1" si="183"/>
        <v>2815.8637748082911</v>
      </c>
      <c r="AX144" s="27">
        <f t="shared" ca="1" si="146"/>
        <v>3.9747214356164418</v>
      </c>
      <c r="AY144" s="27">
        <f t="shared" ca="1" si="146"/>
        <v>4.2859560821917828</v>
      </c>
      <c r="AZ144">
        <f t="shared" ca="1" si="184"/>
        <v>265</v>
      </c>
      <c r="BA144" s="9">
        <f t="shared" ca="1" si="164"/>
        <v>8</v>
      </c>
      <c r="BB144" s="4">
        <f t="shared" ca="1" si="185"/>
        <v>123</v>
      </c>
      <c r="BC144" s="9">
        <f t="shared" ca="1" si="165"/>
        <v>7</v>
      </c>
      <c r="BD144" s="9">
        <f t="shared" ca="1" si="166"/>
        <v>4</v>
      </c>
      <c r="BE144" s="4">
        <f t="shared" ca="1" si="186"/>
        <v>142</v>
      </c>
      <c r="BF144" s="9">
        <f t="shared" ca="1" si="167"/>
        <v>8</v>
      </c>
      <c r="BG144" s="9">
        <f t="shared" ca="1" si="168"/>
        <v>9</v>
      </c>
      <c r="BH144" s="24">
        <f t="shared" ca="1" si="187"/>
        <v>513.14634520975608</v>
      </c>
      <c r="BI144" s="24">
        <f t="shared" ca="1" si="188"/>
        <v>320.56916485274513</v>
      </c>
      <c r="BJ144" s="9">
        <f t="shared" ca="1" si="169"/>
        <v>7</v>
      </c>
      <c r="BK144" s="30">
        <f t="shared" ca="1" si="170"/>
        <v>33.337077698630104</v>
      </c>
      <c r="BL144" s="15">
        <f t="shared" ca="1" si="171"/>
        <v>4.4803050082191795</v>
      </c>
      <c r="BM144" s="15">
        <f t="shared" ca="1" si="189"/>
        <v>7253.9748294128958</v>
      </c>
      <c r="BN144" s="36">
        <f t="shared" ca="1" si="195"/>
        <v>118</v>
      </c>
      <c r="BO144" s="9">
        <f t="shared" ca="1" si="172"/>
        <v>0</v>
      </c>
      <c r="BP144" s="20">
        <f t="shared" ca="1" si="190"/>
        <v>1.5214196725606894</v>
      </c>
      <c r="BQ144" s="20">
        <f t="shared" ca="1" si="191"/>
        <v>93.528305167193651</v>
      </c>
    </row>
    <row r="145" spans="1:69" x14ac:dyDescent="0.25">
      <c r="A145" s="3">
        <f t="shared" si="192"/>
        <v>41044</v>
      </c>
      <c r="B145" s="17">
        <f t="shared" si="173"/>
        <v>2012</v>
      </c>
      <c r="C145" s="4">
        <f t="shared" si="193"/>
        <v>5</v>
      </c>
      <c r="D145" s="4">
        <f t="shared" si="194"/>
        <v>3</v>
      </c>
      <c r="E145" s="5">
        <f t="shared" si="148"/>
        <v>0.65</v>
      </c>
      <c r="F145" s="5">
        <f t="shared" si="149"/>
        <v>0.55555555555555558</v>
      </c>
      <c r="G145" s="10">
        <f t="shared" si="147"/>
        <v>1.7890410958904361</v>
      </c>
      <c r="H145" s="13">
        <f t="shared" ca="1" si="150"/>
        <v>87</v>
      </c>
      <c r="I145" s="9">
        <f t="shared" ca="1" si="151"/>
        <v>161</v>
      </c>
      <c r="J145" s="14">
        <f t="shared" ca="1" si="174"/>
        <v>1.8505747126436782</v>
      </c>
      <c r="K145" s="5">
        <f t="shared" ca="1" si="175"/>
        <v>0.35777777777777775</v>
      </c>
      <c r="L145" s="21">
        <f t="shared" ca="1" si="152"/>
        <v>106.11801543064092</v>
      </c>
      <c r="M145" s="9">
        <f t="shared" ca="1" si="141"/>
        <v>29</v>
      </c>
      <c r="N145" s="9">
        <f t="shared" ca="1" si="141"/>
        <v>34</v>
      </c>
      <c r="O145" s="9">
        <f t="shared" ca="1" si="141"/>
        <v>14</v>
      </c>
      <c r="P145" s="9">
        <f t="shared" ca="1" si="141"/>
        <v>43</v>
      </c>
      <c r="Q145" s="20">
        <f t="shared" ca="1" si="153"/>
        <v>39.794941954337936</v>
      </c>
      <c r="R145" s="20">
        <f t="shared" ca="1" si="154"/>
        <v>51.935356760547997</v>
      </c>
      <c r="S145" s="20">
        <f t="shared" ca="1" si="155"/>
        <v>18.728725254514192</v>
      </c>
      <c r="T145" s="6">
        <f t="shared" ca="1" si="142"/>
        <v>9232.2673424657605</v>
      </c>
      <c r="U145" s="6">
        <f t="shared" ca="1" si="142"/>
        <v>1068.9037785388141</v>
      </c>
      <c r="V145" s="6">
        <f t="shared" ca="1" si="142"/>
        <v>1489.8729310684928</v>
      </c>
      <c r="W145" s="6">
        <f t="shared" ca="1" si="156"/>
        <v>2701.1553408000004</v>
      </c>
      <c r="X145" s="6">
        <f t="shared" ca="1" si="157"/>
        <v>732.70107353424646</v>
      </c>
      <c r="Y145" s="6">
        <f t="shared" ca="1" si="176"/>
        <v>5377.4417756018356</v>
      </c>
      <c r="Z145" s="6">
        <f t="shared" ca="1" si="143"/>
        <v>2507.08134312329</v>
      </c>
      <c r="AA145" s="6">
        <f t="shared" ca="1" si="143"/>
        <v>727.09499464767191</v>
      </c>
      <c r="AB145" s="6">
        <f t="shared" ca="1" si="143"/>
        <v>805.33518594411032</v>
      </c>
      <c r="AC145" s="6">
        <f t="shared" ca="1" si="158"/>
        <v>987.12685783242739</v>
      </c>
      <c r="AD145" s="6">
        <f t="shared" ca="1" si="159"/>
        <v>983.24592397983679</v>
      </c>
      <c r="AE145" s="6">
        <f t="shared" ca="1" si="160"/>
        <v>281.92630285921763</v>
      </c>
      <c r="AF145" s="6">
        <f t="shared" ca="1" si="177"/>
        <v>1787.2124390435906</v>
      </c>
      <c r="AG145" s="6">
        <f t="shared" ca="1" si="144"/>
        <v>275.22305206027391</v>
      </c>
      <c r="AH145" s="6">
        <f t="shared" ca="1" si="144"/>
        <v>1133.4737632438366</v>
      </c>
      <c r="AI145" s="6">
        <f t="shared" ca="1" si="144"/>
        <v>1851.3563835890416</v>
      </c>
      <c r="AJ145" s="6">
        <f t="shared" ca="1" si="144"/>
        <v>790.83821063013772</v>
      </c>
      <c r="AK145" s="6">
        <f t="shared" ca="1" si="161"/>
        <v>1160.4572765667544</v>
      </c>
      <c r="AL145" s="6">
        <f t="shared" ca="1" si="162"/>
        <v>1327.0965062091534</v>
      </c>
      <c r="AM145" s="6">
        <f t="shared" ca="1" si="163"/>
        <v>313.16440407520696</v>
      </c>
      <c r="AN145" s="6">
        <f t="shared" ca="1" si="178"/>
        <v>1250.1732226721751</v>
      </c>
      <c r="AO145" s="6">
        <f t="shared" ca="1" si="179"/>
        <v>18391.574054242934</v>
      </c>
      <c r="AP145" s="6">
        <f t="shared" ca="1" si="180"/>
        <v>9976.7466169253348</v>
      </c>
      <c r="AQ145" s="6">
        <f t="shared" ca="1" si="181"/>
        <v>8414.8274373176027</v>
      </c>
      <c r="AR145" s="6">
        <f t="shared" ca="1" si="145"/>
        <v>2649.9140411435524</v>
      </c>
      <c r="AS145" s="6">
        <f t="shared" ca="1" si="145"/>
        <v>1499.5191283827489</v>
      </c>
      <c r="AT145" s="6">
        <f t="shared" ca="1" si="145"/>
        <v>1650.8943210184584</v>
      </c>
      <c r="AU145" s="6">
        <f t="shared" ca="1" si="145"/>
        <v>1769.7089732353506</v>
      </c>
      <c r="AV145" s="6">
        <f t="shared" ca="1" si="182"/>
        <v>7570.0364637801104</v>
      </c>
      <c r="AW145" s="6">
        <f t="shared" ca="1" si="183"/>
        <v>844.79097353748875</v>
      </c>
      <c r="AX145" s="27">
        <f t="shared" ca="1" si="146"/>
        <v>4.1958067726027437</v>
      </c>
      <c r="AY145" s="27">
        <f t="shared" ca="1" si="146"/>
        <v>4.5237681712328781</v>
      </c>
      <c r="AZ145">
        <f t="shared" ca="1" si="184"/>
        <v>207</v>
      </c>
      <c r="BA145" s="9">
        <f t="shared" ca="1" si="164"/>
        <v>6</v>
      </c>
      <c r="BB145" s="4">
        <f t="shared" ca="1" si="185"/>
        <v>87</v>
      </c>
      <c r="BC145" s="9">
        <f t="shared" ca="1" si="165"/>
        <v>4</v>
      </c>
      <c r="BD145" s="9">
        <f t="shared" ca="1" si="166"/>
        <v>3</v>
      </c>
      <c r="BE145" s="4">
        <f t="shared" ca="1" si="186"/>
        <v>120</v>
      </c>
      <c r="BF145" s="9">
        <f t="shared" ca="1" si="167"/>
        <v>7</v>
      </c>
      <c r="BG145" s="9">
        <f t="shared" ca="1" si="168"/>
        <v>7</v>
      </c>
      <c r="BH145" s="24">
        <f t="shared" ca="1" si="187"/>
        <v>396.16213123930089</v>
      </c>
      <c r="BI145" s="24">
        <f t="shared" ca="1" si="188"/>
        <v>262.76822654500626</v>
      </c>
      <c r="BJ145" s="9">
        <f t="shared" ca="1" si="169"/>
        <v>5</v>
      </c>
      <c r="BK145" s="30">
        <f t="shared" ca="1" si="170"/>
        <v>33.729022849315029</v>
      </c>
      <c r="BL145" s="15">
        <f t="shared" ca="1" si="171"/>
        <v>4.4801608109589059</v>
      </c>
      <c r="BM145" s="15">
        <f t="shared" ca="1" si="189"/>
        <v>7131.4290039038333</v>
      </c>
      <c r="BN145" s="36">
        <f t="shared" ca="1" si="195"/>
        <v>118</v>
      </c>
      <c r="BO145" s="9">
        <f t="shared" ca="1" si="172"/>
        <v>0</v>
      </c>
      <c r="BP145" s="20">
        <f t="shared" ca="1" si="190"/>
        <v>1.1799637117205011</v>
      </c>
      <c r="BQ145" s="20">
        <f t="shared" ca="1" si="191"/>
        <v>71.312096926420367</v>
      </c>
    </row>
    <row r="146" spans="1:69" x14ac:dyDescent="0.25">
      <c r="A146" s="3">
        <f t="shared" si="192"/>
        <v>41043</v>
      </c>
      <c r="B146" s="17">
        <f t="shared" si="173"/>
        <v>2012</v>
      </c>
      <c r="C146" s="4">
        <f t="shared" si="193"/>
        <v>5</v>
      </c>
      <c r="D146" s="4">
        <f t="shared" si="194"/>
        <v>2</v>
      </c>
      <c r="E146" s="5">
        <f t="shared" si="148"/>
        <v>0.65</v>
      </c>
      <c r="F146" s="5">
        <f t="shared" si="149"/>
        <v>0.55555555555555558</v>
      </c>
      <c r="G146" s="10">
        <f t="shared" si="147"/>
        <v>1.7863013698630388</v>
      </c>
      <c r="H146" s="13">
        <f t="shared" ca="1" si="150"/>
        <v>92</v>
      </c>
      <c r="I146" s="9">
        <f t="shared" ca="1" si="151"/>
        <v>150</v>
      </c>
      <c r="J146" s="14">
        <f t="shared" ca="1" si="174"/>
        <v>1.6304347826086956</v>
      </c>
      <c r="K146" s="5">
        <f t="shared" ca="1" si="175"/>
        <v>0.33333333333333331</v>
      </c>
      <c r="L146" s="21">
        <f t="shared" ca="1" si="152"/>
        <v>99.548894977169013</v>
      </c>
      <c r="M146" s="9">
        <f t="shared" ca="1" si="141"/>
        <v>28</v>
      </c>
      <c r="N146" s="9">
        <f t="shared" ca="1" si="141"/>
        <v>33</v>
      </c>
      <c r="O146" s="9">
        <f t="shared" ca="1" si="141"/>
        <v>12</v>
      </c>
      <c r="P146" s="9">
        <f t="shared" ca="1" si="141"/>
        <v>41</v>
      </c>
      <c r="Q146" s="20">
        <f t="shared" ca="1" si="153"/>
        <v>35.263067954188223</v>
      </c>
      <c r="R146" s="20">
        <f t="shared" ca="1" si="154"/>
        <v>56.556596712328819</v>
      </c>
      <c r="S146" s="20">
        <f t="shared" ca="1" si="155"/>
        <v>18.35240572001338</v>
      </c>
      <c r="T146" s="6">
        <f t="shared" ca="1" si="142"/>
        <v>9158.4983378995494</v>
      </c>
      <c r="U146" s="6">
        <f t="shared" ca="1" si="142"/>
        <v>1054.4509345509905</v>
      </c>
      <c r="V146" s="6">
        <f t="shared" ca="1" si="142"/>
        <v>1544.8791636164378</v>
      </c>
      <c r="W146" s="6">
        <f t="shared" ca="1" si="156"/>
        <v>2563.6430939178085</v>
      </c>
      <c r="X146" s="6">
        <f t="shared" ca="1" si="157"/>
        <v>793.45679079452054</v>
      </c>
      <c r="Y146" s="6">
        <f t="shared" ca="1" si="176"/>
        <v>5310.9702241217728</v>
      </c>
      <c r="Z146" s="6">
        <f t="shared" ca="1" si="143"/>
        <v>2151.0471452054817</v>
      </c>
      <c r="AA146" s="6">
        <f t="shared" ca="1" si="143"/>
        <v>678.6791605479458</v>
      </c>
      <c r="AB146" s="6">
        <f t="shared" ca="1" si="143"/>
        <v>752.44863452054858</v>
      </c>
      <c r="AC146" s="6">
        <f t="shared" ca="1" si="158"/>
        <v>936.83421822043761</v>
      </c>
      <c r="AD146" s="6">
        <f t="shared" ca="1" si="159"/>
        <v>958.08350838523074</v>
      </c>
      <c r="AE146" s="6">
        <f t="shared" ca="1" si="160"/>
        <v>289.53656231426248</v>
      </c>
      <c r="AF146" s="6">
        <f t="shared" ca="1" si="177"/>
        <v>1397.720651354045</v>
      </c>
      <c r="AG146" s="6">
        <f t="shared" ca="1" si="144"/>
        <v>273.39747287671219</v>
      </c>
      <c r="AH146" s="6">
        <f t="shared" ca="1" si="144"/>
        <v>1009.4225884931516</v>
      </c>
      <c r="AI146" s="6">
        <f t="shared" ca="1" si="144"/>
        <v>1739.9350356164389</v>
      </c>
      <c r="AJ146" s="6">
        <f t="shared" ca="1" si="144"/>
        <v>759.10235178082269</v>
      </c>
      <c r="AK146" s="6">
        <f t="shared" ca="1" si="161"/>
        <v>1156.0132696666403</v>
      </c>
      <c r="AL146" s="6">
        <f t="shared" ca="1" si="162"/>
        <v>1239.8943528058344</v>
      </c>
      <c r="AM146" s="6">
        <f t="shared" ca="1" si="163"/>
        <v>330.49713221382518</v>
      </c>
      <c r="AN146" s="6">
        <f t="shared" ca="1" si="178"/>
        <v>1055.4526940808248</v>
      </c>
      <c r="AO146" s="6">
        <f t="shared" ca="1" si="179"/>
        <v>17576.981661491642</v>
      </c>
      <c r="AP146" s="6">
        <f t="shared" ca="1" si="180"/>
        <v>9812.8380919349966</v>
      </c>
      <c r="AQ146" s="6">
        <f t="shared" ca="1" si="181"/>
        <v>7764.1435695566424</v>
      </c>
      <c r="AR146" s="6">
        <f t="shared" ca="1" si="145"/>
        <v>2658.2369899234386</v>
      </c>
      <c r="AS146" s="6">
        <f t="shared" ca="1" si="145"/>
        <v>1527.9827065754353</v>
      </c>
      <c r="AT146" s="6">
        <f t="shared" ca="1" si="145"/>
        <v>1666.0182780545838</v>
      </c>
      <c r="AU146" s="6">
        <f t="shared" ca="1" si="145"/>
        <v>1757.9844540923998</v>
      </c>
      <c r="AV146" s="6">
        <f t="shared" ca="1" si="182"/>
        <v>7610.2224286458577</v>
      </c>
      <c r="AW146" s="6">
        <f t="shared" ca="1" si="183"/>
        <v>153.92114091078747</v>
      </c>
      <c r="AX146" s="27">
        <f t="shared" ca="1" si="146"/>
        <v>4.1744843506849358</v>
      </c>
      <c r="AY146" s="27">
        <f t="shared" ca="1" si="146"/>
        <v>4.4650752328767149</v>
      </c>
      <c r="AZ146">
        <f t="shared" ca="1" si="184"/>
        <v>206</v>
      </c>
      <c r="BA146" s="9">
        <f t="shared" ca="1" si="164"/>
        <v>6</v>
      </c>
      <c r="BB146" s="4">
        <f t="shared" ca="1" si="185"/>
        <v>92</v>
      </c>
      <c r="BC146" s="9">
        <f t="shared" ca="1" si="165"/>
        <v>4</v>
      </c>
      <c r="BD146" s="9">
        <f t="shared" ca="1" si="166"/>
        <v>3</v>
      </c>
      <c r="BE146" s="4">
        <f t="shared" ca="1" si="186"/>
        <v>114</v>
      </c>
      <c r="BF146" s="9">
        <f t="shared" ca="1" si="167"/>
        <v>6</v>
      </c>
      <c r="BG146" s="9">
        <f t="shared" ca="1" si="168"/>
        <v>7</v>
      </c>
      <c r="BH146" s="24">
        <f t="shared" ca="1" si="187"/>
        <v>372.97666672066708</v>
      </c>
      <c r="BI146" s="24">
        <f t="shared" ca="1" si="188"/>
        <v>249.10443645578161</v>
      </c>
      <c r="BJ146" s="9">
        <f t="shared" ca="1" si="169"/>
        <v>6</v>
      </c>
      <c r="BK146" s="30">
        <f t="shared" ca="1" si="170"/>
        <v>32.440862904109551</v>
      </c>
      <c r="BL146" s="15">
        <f t="shared" ca="1" si="171"/>
        <v>4.5546835572602751</v>
      </c>
      <c r="BM146" s="15">
        <f t="shared" ca="1" si="189"/>
        <v>6888.2105470476254</v>
      </c>
      <c r="BN146" s="36">
        <f t="shared" ca="1" si="195"/>
        <v>118</v>
      </c>
      <c r="BO146" s="9">
        <f t="shared" ca="1" si="172"/>
        <v>0</v>
      </c>
      <c r="BP146" s="20">
        <f t="shared" ca="1" si="190"/>
        <v>1.1271640895013659</v>
      </c>
      <c r="BQ146" s="20">
        <f t="shared" ca="1" si="191"/>
        <v>65.797826860649508</v>
      </c>
    </row>
    <row r="147" spans="1:69" x14ac:dyDescent="0.25">
      <c r="A147" s="3">
        <f t="shared" si="192"/>
        <v>41042</v>
      </c>
      <c r="B147" s="17">
        <f t="shared" si="173"/>
        <v>2012</v>
      </c>
      <c r="C147" s="4">
        <f t="shared" si="193"/>
        <v>5</v>
      </c>
      <c r="D147" s="4">
        <f t="shared" si="194"/>
        <v>1</v>
      </c>
      <c r="E147" s="5">
        <f t="shared" si="148"/>
        <v>0.65</v>
      </c>
      <c r="F147" s="5">
        <f t="shared" si="149"/>
        <v>0.60000000000000009</v>
      </c>
      <c r="G147" s="10">
        <f t="shared" si="147"/>
        <v>1.7835616438356414</v>
      </c>
      <c r="H147" s="13">
        <f t="shared" ca="1" si="150"/>
        <v>99</v>
      </c>
      <c r="I147" s="9">
        <f t="shared" ca="1" si="151"/>
        <v>172</v>
      </c>
      <c r="J147" s="14">
        <f t="shared" ca="1" si="174"/>
        <v>1.7373737373737375</v>
      </c>
      <c r="K147" s="5">
        <f t="shared" ca="1" si="175"/>
        <v>0.38222222222222224</v>
      </c>
      <c r="L147" s="21">
        <f t="shared" ca="1" si="152"/>
        <v>99.504679651307683</v>
      </c>
      <c r="M147" s="9">
        <f t="shared" ref="M147:P166" ca="1" si="196">INT($I147*M$1*(1+RANDBETWEEN(-limite,limite)/1000))</f>
        <v>30</v>
      </c>
      <c r="N147" s="9">
        <f t="shared" ca="1" si="196"/>
        <v>36</v>
      </c>
      <c r="O147" s="9">
        <f t="shared" ca="1" si="196"/>
        <v>14</v>
      </c>
      <c r="P147" s="9">
        <f t="shared" ca="1" si="196"/>
        <v>48</v>
      </c>
      <c r="Q147" s="20">
        <f t="shared" ca="1" si="153"/>
        <v>39.165943073474509</v>
      </c>
      <c r="R147" s="20">
        <f t="shared" ca="1" si="154"/>
        <v>53.456199549745641</v>
      </c>
      <c r="S147" s="20">
        <f t="shared" ca="1" si="155"/>
        <v>18.501950465753442</v>
      </c>
      <c r="T147" s="6">
        <f t="shared" ref="T147:V166" ca="1" si="197">(1+T$2*$G147)*(1+RANDBETWEEN(-limite,limite)/1000)*T$1*$E147*$F147</f>
        <v>9850.96328547946</v>
      </c>
      <c r="U147" s="6">
        <f t="shared" ca="1" si="197"/>
        <v>1066.8760717808232</v>
      </c>
      <c r="V147" s="6">
        <f t="shared" ca="1" si="197"/>
        <v>1572.8985935605476</v>
      </c>
      <c r="W147" s="6">
        <f t="shared" ca="1" si="156"/>
        <v>2716.8527910575353</v>
      </c>
      <c r="X147" s="6">
        <f t="shared" ca="1" si="157"/>
        <v>791.35235096547933</v>
      </c>
      <c r="Y147" s="6">
        <f t="shared" ca="1" si="176"/>
        <v>5836.7356216767212</v>
      </c>
      <c r="Z147" s="6">
        <f t="shared" ref="Z147:AB166" ca="1" si="198">(1+Z$2*$G147)*(1+RANDBETWEEN(-limite,limite)/1000)*$I147*Z$1</f>
        <v>2584.9522428493174</v>
      </c>
      <c r="AA147" s="6">
        <f t="shared" ca="1" si="198"/>
        <v>748.38679369643899</v>
      </c>
      <c r="AB147" s="6">
        <f t="shared" ca="1" si="198"/>
        <v>888.09362235616516</v>
      </c>
      <c r="AC147" s="6">
        <f t="shared" ca="1" si="158"/>
        <v>1090.2097015943182</v>
      </c>
      <c r="AD147" s="6">
        <f t="shared" ca="1" si="159"/>
        <v>983.18780361881136</v>
      </c>
      <c r="AE147" s="6">
        <f t="shared" ca="1" si="160"/>
        <v>324.39344872539834</v>
      </c>
      <c r="AF147" s="6">
        <f t="shared" ca="1" si="177"/>
        <v>1823.6417049633933</v>
      </c>
      <c r="AG147" s="6">
        <f t="shared" ref="AG147:AJ166" ca="1" si="199">(1+AG$2*$G147)*(1+RANDBETWEEN(-limite,limite)/1000)*$I147*AG$1</f>
        <v>312.89635785205473</v>
      </c>
      <c r="AH147" s="6">
        <f t="shared" ca="1" si="199"/>
        <v>1167.8182421041104</v>
      </c>
      <c r="AI147" s="6">
        <f t="shared" ca="1" si="199"/>
        <v>1879.5271066301373</v>
      </c>
      <c r="AJ147" s="6">
        <f t="shared" ca="1" si="199"/>
        <v>925.18735535342546</v>
      </c>
      <c r="AK147" s="6">
        <f t="shared" ca="1" si="161"/>
        <v>1243.6948561234447</v>
      </c>
      <c r="AL147" s="6">
        <f t="shared" ca="1" si="162"/>
        <v>1284.9917479883638</v>
      </c>
      <c r="AM147" s="6">
        <f t="shared" ca="1" si="163"/>
        <v>363.65300165048853</v>
      </c>
      <c r="AN147" s="6">
        <f t="shared" ca="1" si="178"/>
        <v>1393.0894561774307</v>
      </c>
      <c r="AO147" s="6">
        <f t="shared" ca="1" si="179"/>
        <v>19424.701078101931</v>
      </c>
      <c r="AP147" s="6">
        <f t="shared" ca="1" si="180"/>
        <v>10371.234295284388</v>
      </c>
      <c r="AQ147" s="6">
        <f t="shared" ca="1" si="181"/>
        <v>9053.4667828175461</v>
      </c>
      <c r="AR147" s="6">
        <f t="shared" ref="AR147:AU166" ca="1" si="200">(1+AR$2*$G147)*(1+RANDBETWEEN(-limite,limite)/1000)*AR$1*$E147*$F147+AR$3*(1+ipc)^($B147-2010)</f>
        <v>2668.7928217739259</v>
      </c>
      <c r="AS147" s="6">
        <f t="shared" ca="1" si="200"/>
        <v>1634.1319597381732</v>
      </c>
      <c r="AT147" s="6">
        <f t="shared" ca="1" si="200"/>
        <v>1685.1245598198432</v>
      </c>
      <c r="AU147" s="6">
        <f t="shared" ca="1" si="200"/>
        <v>1805.5195674049114</v>
      </c>
      <c r="AV147" s="6">
        <f t="shared" ca="1" si="182"/>
        <v>7793.5689087368537</v>
      </c>
      <c r="AW147" s="6">
        <f t="shared" ca="1" si="183"/>
        <v>1259.8978740806888</v>
      </c>
      <c r="AX147" s="27">
        <f t="shared" ref="AX147:AY166" ca="1" si="201">MIN(5,(1+AX$2*$G147)*(1+RANDBETWEEN(-limite,limite)/1000)*AX$1)</f>
        <v>4.3871473972602777</v>
      </c>
      <c r="AY147" s="27">
        <f t="shared" ca="1" si="201"/>
        <v>4.6714021917808255</v>
      </c>
      <c r="AZ147">
        <f t="shared" ca="1" si="184"/>
        <v>227</v>
      </c>
      <c r="BA147" s="9">
        <f t="shared" ca="1" si="164"/>
        <v>7</v>
      </c>
      <c r="BB147" s="4">
        <f t="shared" ca="1" si="185"/>
        <v>99</v>
      </c>
      <c r="BC147" s="9">
        <f t="shared" ca="1" si="165"/>
        <v>5</v>
      </c>
      <c r="BD147" s="9">
        <f t="shared" ca="1" si="166"/>
        <v>3</v>
      </c>
      <c r="BE147" s="4">
        <f t="shared" ca="1" si="186"/>
        <v>128</v>
      </c>
      <c r="BF147" s="9">
        <f t="shared" ca="1" si="167"/>
        <v>8</v>
      </c>
      <c r="BG147" s="9">
        <f t="shared" ca="1" si="168"/>
        <v>7</v>
      </c>
      <c r="BH147" s="24">
        <f t="shared" ca="1" si="187"/>
        <v>410.59424125927779</v>
      </c>
      <c r="BI147" s="24">
        <f t="shared" ca="1" si="188"/>
        <v>280.99112741467121</v>
      </c>
      <c r="BJ147" s="9">
        <f t="shared" ca="1" si="169"/>
        <v>6</v>
      </c>
      <c r="BK147" s="30">
        <f t="shared" ca="1" si="170"/>
        <v>32.832791561643802</v>
      </c>
      <c r="BL147" s="15">
        <f t="shared" ca="1" si="171"/>
        <v>4.3964238126027402</v>
      </c>
      <c r="BM147" s="15">
        <f t="shared" ca="1" si="189"/>
        <v>7120.066600083851</v>
      </c>
      <c r="BN147" s="36">
        <f t="shared" ca="1" si="195"/>
        <v>118</v>
      </c>
      <c r="BO147" s="9">
        <f t="shared" ca="1" si="172"/>
        <v>0</v>
      </c>
      <c r="BP147" s="20">
        <f t="shared" ca="1" si="190"/>
        <v>1.2715424294922923</v>
      </c>
      <c r="BQ147" s="20">
        <f t="shared" ca="1" si="191"/>
        <v>76.724294769640224</v>
      </c>
    </row>
    <row r="148" spans="1:69" x14ac:dyDescent="0.25">
      <c r="A148" s="3">
        <f t="shared" si="192"/>
        <v>41041</v>
      </c>
      <c r="B148" s="17">
        <f t="shared" si="173"/>
        <v>2012</v>
      </c>
      <c r="C148" s="4">
        <f t="shared" si="193"/>
        <v>5</v>
      </c>
      <c r="D148" s="4">
        <f t="shared" si="194"/>
        <v>7</v>
      </c>
      <c r="E148" s="5">
        <f t="shared" si="148"/>
        <v>0.65</v>
      </c>
      <c r="F148" s="5">
        <f t="shared" si="149"/>
        <v>0.94444444444444442</v>
      </c>
      <c r="G148" s="10">
        <f t="shared" si="147"/>
        <v>1.7808219178082441</v>
      </c>
      <c r="H148" s="13">
        <f t="shared" ca="1" si="150"/>
        <v>150</v>
      </c>
      <c r="I148" s="9">
        <f t="shared" ca="1" si="151"/>
        <v>247</v>
      </c>
      <c r="J148" s="14">
        <f t="shared" ca="1" si="174"/>
        <v>1.6466666666666667</v>
      </c>
      <c r="K148" s="5">
        <f t="shared" ca="1" si="175"/>
        <v>0.54888888888888887</v>
      </c>
      <c r="L148" s="21">
        <f t="shared" ca="1" si="152"/>
        <v>103.88358964992399</v>
      </c>
      <c r="M148" s="9">
        <f t="shared" ca="1" si="196"/>
        <v>43</v>
      </c>
      <c r="N148" s="9">
        <f t="shared" ca="1" si="196"/>
        <v>54</v>
      </c>
      <c r="O148" s="9">
        <f t="shared" ca="1" si="196"/>
        <v>21</v>
      </c>
      <c r="P148" s="9">
        <f t="shared" ca="1" si="196"/>
        <v>65</v>
      </c>
      <c r="Q148" s="20">
        <f t="shared" ca="1" si="153"/>
        <v>36.928666177093667</v>
      </c>
      <c r="R148" s="20">
        <f t="shared" ca="1" si="154"/>
        <v>53.884296117416874</v>
      </c>
      <c r="S148" s="20">
        <f t="shared" ca="1" si="155"/>
        <v>17.787590531506865</v>
      </c>
      <c r="T148" s="6">
        <f t="shared" ca="1" si="197"/>
        <v>15582.5384474886</v>
      </c>
      <c r="U148" s="6">
        <f t="shared" ca="1" si="197"/>
        <v>1785.1628196347049</v>
      </c>
      <c r="V148" s="6">
        <f t="shared" ca="1" si="197"/>
        <v>2675.7822641095881</v>
      </c>
      <c r="W148" s="6">
        <f t="shared" ca="1" si="156"/>
        <v>2526.4927035616447</v>
      </c>
      <c r="X148" s="6">
        <f t="shared" ca="1" si="157"/>
        <v>1358.0862936986298</v>
      </c>
      <c r="Y148" s="6">
        <f t="shared" ca="1" si="176"/>
        <v>10807.340005753442</v>
      </c>
      <c r="Z148" s="6">
        <f t="shared" ca="1" si="198"/>
        <v>3582.0806191780857</v>
      </c>
      <c r="AA148" s="6">
        <f t="shared" ca="1" si="198"/>
        <v>1131.5702184657544</v>
      </c>
      <c r="AB148" s="6">
        <f t="shared" ca="1" si="198"/>
        <v>1156.1933845479462</v>
      </c>
      <c r="AC148" s="6">
        <f t="shared" ca="1" si="158"/>
        <v>1569.6899033839118</v>
      </c>
      <c r="AD148" s="6">
        <f t="shared" ca="1" si="159"/>
        <v>984.16401822709031</v>
      </c>
      <c r="AE148" s="6">
        <f t="shared" ca="1" si="160"/>
        <v>491.73683905737715</v>
      </c>
      <c r="AF148" s="6">
        <f t="shared" ca="1" si="177"/>
        <v>2824.2534615234067</v>
      </c>
      <c r="AG148" s="6">
        <f t="shared" ca="1" si="199"/>
        <v>432.75232356164378</v>
      </c>
      <c r="AH148" s="6">
        <f t="shared" ca="1" si="199"/>
        <v>1610.3003265753439</v>
      </c>
      <c r="AI148" s="6">
        <f t="shared" ca="1" si="199"/>
        <v>2878.7657136986304</v>
      </c>
      <c r="AJ148" s="6">
        <f t="shared" ca="1" si="199"/>
        <v>1237.0323024657544</v>
      </c>
      <c r="AK148" s="6">
        <f t="shared" ca="1" si="161"/>
        <v>1978.4030251806232</v>
      </c>
      <c r="AL148" s="6">
        <f t="shared" ca="1" si="162"/>
        <v>1320.9936794910573</v>
      </c>
      <c r="AM148" s="6">
        <f t="shared" ca="1" si="163"/>
        <v>538.5283256373242</v>
      </c>
      <c r="AN148" s="6">
        <f t="shared" ca="1" si="178"/>
        <v>2320.9256359923684</v>
      </c>
      <c r="AO148" s="6">
        <f t="shared" ca="1" si="179"/>
        <v>29396.396155616465</v>
      </c>
      <c r="AP148" s="6">
        <f t="shared" ca="1" si="180"/>
        <v>13443.877052347247</v>
      </c>
      <c r="AQ148" s="6">
        <f t="shared" ca="1" si="181"/>
        <v>15952.519103269216</v>
      </c>
      <c r="AR148" s="6">
        <f t="shared" ca="1" si="200"/>
        <v>2795.2182879889501</v>
      </c>
      <c r="AS148" s="6">
        <f t="shared" ca="1" si="200"/>
        <v>2044.225157658507</v>
      </c>
      <c r="AT148" s="6">
        <f t="shared" ca="1" si="200"/>
        <v>1943.5027298740224</v>
      </c>
      <c r="AU148" s="6">
        <f t="shared" ca="1" si="200"/>
        <v>2097.2378294786599</v>
      </c>
      <c r="AV148" s="6">
        <f t="shared" ca="1" si="182"/>
        <v>8880.1840050001392</v>
      </c>
      <c r="AW148" s="6">
        <f t="shared" ca="1" si="183"/>
        <v>7072.335098269079</v>
      </c>
      <c r="AX148" s="27">
        <f t="shared" ca="1" si="201"/>
        <v>4.044118356164387</v>
      </c>
      <c r="AY148" s="27">
        <f t="shared" ca="1" si="201"/>
        <v>4.4195753424657553</v>
      </c>
      <c r="AZ148">
        <f t="shared" ca="1" si="184"/>
        <v>333</v>
      </c>
      <c r="BA148" s="9">
        <f t="shared" ca="1" si="164"/>
        <v>11</v>
      </c>
      <c r="BB148" s="4">
        <f t="shared" ca="1" si="185"/>
        <v>150</v>
      </c>
      <c r="BC148" s="9">
        <f t="shared" ca="1" si="165"/>
        <v>8</v>
      </c>
      <c r="BD148" s="9">
        <f t="shared" ca="1" si="166"/>
        <v>5</v>
      </c>
      <c r="BE148" s="4">
        <f t="shared" ca="1" si="186"/>
        <v>183</v>
      </c>
      <c r="BF148" s="9">
        <f t="shared" ca="1" si="167"/>
        <v>10</v>
      </c>
      <c r="BG148" s="9">
        <f t="shared" ca="1" si="168"/>
        <v>12</v>
      </c>
      <c r="BH148" s="24">
        <f t="shared" ca="1" si="187"/>
        <v>568.56464265205466</v>
      </c>
      <c r="BI148" s="24">
        <f t="shared" ca="1" si="188"/>
        <v>366.13659417871224</v>
      </c>
      <c r="BJ148" s="9">
        <f t="shared" ca="1" si="169"/>
        <v>9</v>
      </c>
      <c r="BK148" s="30">
        <f t="shared" ca="1" si="170"/>
        <v>30.897789041095855</v>
      </c>
      <c r="BL148" s="15">
        <f t="shared" ca="1" si="171"/>
        <v>4.304052602739727</v>
      </c>
      <c r="BM148" s="15">
        <f t="shared" ca="1" si="189"/>
        <v>7067.8250316709527</v>
      </c>
      <c r="BN148" s="36">
        <f t="shared" ca="1" si="195"/>
        <v>117</v>
      </c>
      <c r="BO148" s="9">
        <f t="shared" ca="1" si="172"/>
        <v>0</v>
      </c>
      <c r="BP148" s="20">
        <f t="shared" ca="1" si="190"/>
        <v>2.2570619719342107</v>
      </c>
      <c r="BQ148" s="20">
        <f t="shared" ca="1" si="191"/>
        <v>136.34631712195912</v>
      </c>
    </row>
    <row r="149" spans="1:69" x14ac:dyDescent="0.25">
      <c r="A149" s="3">
        <f t="shared" si="192"/>
        <v>41040</v>
      </c>
      <c r="B149" s="17">
        <f t="shared" si="173"/>
        <v>2012</v>
      </c>
      <c r="C149" s="4">
        <f t="shared" si="193"/>
        <v>5</v>
      </c>
      <c r="D149" s="4">
        <f t="shared" si="194"/>
        <v>6</v>
      </c>
      <c r="E149" s="5">
        <f t="shared" si="148"/>
        <v>0.65</v>
      </c>
      <c r="F149" s="5">
        <f t="shared" si="149"/>
        <v>1</v>
      </c>
      <c r="G149" s="10">
        <f t="shared" si="147"/>
        <v>1.7780821917808467</v>
      </c>
      <c r="H149" s="13">
        <f t="shared" ca="1" si="150"/>
        <v>158</v>
      </c>
      <c r="I149" s="9">
        <f t="shared" ca="1" si="151"/>
        <v>263</v>
      </c>
      <c r="J149" s="14">
        <f t="shared" ca="1" si="174"/>
        <v>1.6645569620253164</v>
      </c>
      <c r="K149" s="5">
        <f t="shared" ca="1" si="175"/>
        <v>0.58444444444444443</v>
      </c>
      <c r="L149" s="21">
        <f t="shared" ca="1" si="152"/>
        <v>104.41690528871172</v>
      </c>
      <c r="M149" s="9">
        <f t="shared" ca="1" si="196"/>
        <v>48</v>
      </c>
      <c r="N149" s="9">
        <f t="shared" ca="1" si="196"/>
        <v>59</v>
      </c>
      <c r="O149" s="9">
        <f t="shared" ca="1" si="196"/>
        <v>23</v>
      </c>
      <c r="P149" s="9">
        <f t="shared" ca="1" si="196"/>
        <v>73</v>
      </c>
      <c r="Q149" s="20">
        <f t="shared" ca="1" si="153"/>
        <v>36.04776331225198</v>
      </c>
      <c r="R149" s="20">
        <f t="shared" ca="1" si="154"/>
        <v>51.112632249863047</v>
      </c>
      <c r="S149" s="20">
        <f t="shared" ca="1" si="155"/>
        <v>17.765849080487911</v>
      </c>
      <c r="T149" s="6">
        <f t="shared" ca="1" si="197"/>
        <v>16497.871035616452</v>
      </c>
      <c r="U149" s="6">
        <f t="shared" ca="1" si="197"/>
        <v>1790.5612506849338</v>
      </c>
      <c r="V149" s="6">
        <f t="shared" ca="1" si="197"/>
        <v>2874.4976866191773</v>
      </c>
      <c r="W149" s="6">
        <f t="shared" ca="1" si="156"/>
        <v>2597.7708359013704</v>
      </c>
      <c r="X149" s="6">
        <f t="shared" ca="1" si="157"/>
        <v>1404.7890095342464</v>
      </c>
      <c r="Y149" s="6">
        <f t="shared" ca="1" si="176"/>
        <v>11411.374754246594</v>
      </c>
      <c r="Z149" s="6">
        <f t="shared" ca="1" si="198"/>
        <v>3857.1106744109616</v>
      </c>
      <c r="AA149" s="6">
        <f t="shared" ca="1" si="198"/>
        <v>1175.59054174685</v>
      </c>
      <c r="AB149" s="6">
        <f t="shared" ca="1" si="198"/>
        <v>1296.9069828756176</v>
      </c>
      <c r="AC149" s="6">
        <f t="shared" ca="1" si="158"/>
        <v>1726.5426779118936</v>
      </c>
      <c r="AD149" s="6">
        <f t="shared" ca="1" si="159"/>
        <v>975.0877226585402</v>
      </c>
      <c r="AE149" s="6">
        <f t="shared" ca="1" si="160"/>
        <v>534.88867338474233</v>
      </c>
      <c r="AF149" s="6">
        <f t="shared" ca="1" si="177"/>
        <v>3093.0891250782524</v>
      </c>
      <c r="AG149" s="6">
        <f t="shared" ca="1" si="199"/>
        <v>447.77820422465737</v>
      </c>
      <c r="AH149" s="6">
        <f t="shared" ca="1" si="199"/>
        <v>1820.8566613917819</v>
      </c>
      <c r="AI149" s="6">
        <f t="shared" ca="1" si="199"/>
        <v>2950.3287976438364</v>
      </c>
      <c r="AJ149" s="6">
        <f t="shared" ca="1" si="199"/>
        <v>1365.7078987397269</v>
      </c>
      <c r="AK149" s="6">
        <f t="shared" ca="1" si="161"/>
        <v>2020.8822259740232</v>
      </c>
      <c r="AL149" s="6">
        <f t="shared" ca="1" si="162"/>
        <v>1341.4261052172419</v>
      </c>
      <c r="AM149" s="6">
        <f t="shared" ca="1" si="163"/>
        <v>593.16913711418124</v>
      </c>
      <c r="AN149" s="6">
        <f t="shared" ca="1" si="178"/>
        <v>2629.1940936945575</v>
      </c>
      <c r="AO149" s="6">
        <f t="shared" ca="1" si="179"/>
        <v>31202.712047334819</v>
      </c>
      <c r="AP149" s="6">
        <f t="shared" ca="1" si="180"/>
        <v>14069.054074315416</v>
      </c>
      <c r="AQ149" s="6">
        <f t="shared" ca="1" si="181"/>
        <v>17133.657973019403</v>
      </c>
      <c r="AR149" s="6">
        <f t="shared" ca="1" si="200"/>
        <v>2843.2710720105647</v>
      </c>
      <c r="AS149" s="6">
        <f t="shared" ca="1" si="200"/>
        <v>2114.910182450315</v>
      </c>
      <c r="AT149" s="6">
        <f t="shared" ca="1" si="200"/>
        <v>1949.6529411990903</v>
      </c>
      <c r="AU149" s="6">
        <f t="shared" ca="1" si="200"/>
        <v>2135.3473120561639</v>
      </c>
      <c r="AV149" s="6">
        <f t="shared" ca="1" si="182"/>
        <v>9043.1815077161336</v>
      </c>
      <c r="AW149" s="6">
        <f t="shared" ca="1" si="183"/>
        <v>8090.4764653032689</v>
      </c>
      <c r="AX149" s="27">
        <f t="shared" ca="1" si="201"/>
        <v>4.0813010630137017</v>
      </c>
      <c r="AY149" s="27">
        <f t="shared" ca="1" si="201"/>
        <v>4.3923386712328787</v>
      </c>
      <c r="AZ149">
        <f t="shared" ca="1" si="184"/>
        <v>361</v>
      </c>
      <c r="BA149" s="9">
        <f t="shared" ca="1" si="164"/>
        <v>11</v>
      </c>
      <c r="BB149" s="4">
        <f t="shared" ca="1" si="185"/>
        <v>158</v>
      </c>
      <c r="BC149" s="9">
        <f t="shared" ca="1" si="165"/>
        <v>8</v>
      </c>
      <c r="BD149" s="9">
        <f t="shared" ca="1" si="166"/>
        <v>6</v>
      </c>
      <c r="BE149" s="4">
        <f t="shared" ca="1" si="186"/>
        <v>203</v>
      </c>
      <c r="BF149" s="9">
        <f t="shared" ca="1" si="167"/>
        <v>12</v>
      </c>
      <c r="BG149" s="9">
        <f t="shared" ca="1" si="168"/>
        <v>12</v>
      </c>
      <c r="BH149" s="24">
        <f t="shared" ca="1" si="187"/>
        <v>609.35952815675387</v>
      </c>
      <c r="BI149" s="24">
        <f t="shared" ca="1" si="188"/>
        <v>382.64264913755778</v>
      </c>
      <c r="BJ149" s="9">
        <f t="shared" ca="1" si="169"/>
        <v>10</v>
      </c>
      <c r="BK149" s="30">
        <f t="shared" ca="1" si="170"/>
        <v>32.291662315068457</v>
      </c>
      <c r="BL149" s="15">
        <f t="shared" ca="1" si="171"/>
        <v>4.5015427671232882</v>
      </c>
      <c r="BM149" s="15">
        <f t="shared" ca="1" si="189"/>
        <v>7188.9015213856046</v>
      </c>
      <c r="BN149" s="36">
        <f t="shared" ca="1" si="195"/>
        <v>117</v>
      </c>
      <c r="BO149" s="9">
        <f t="shared" ca="1" si="172"/>
        <v>0</v>
      </c>
      <c r="BP149" s="20">
        <f t="shared" ca="1" si="190"/>
        <v>2.383348543870027</v>
      </c>
      <c r="BQ149" s="20">
        <f t="shared" ca="1" si="191"/>
        <v>146.44152113691797</v>
      </c>
    </row>
    <row r="150" spans="1:69" x14ac:dyDescent="0.25">
      <c r="A150" s="3">
        <f t="shared" si="192"/>
        <v>41039</v>
      </c>
      <c r="B150" s="17">
        <f t="shared" si="173"/>
        <v>2012</v>
      </c>
      <c r="C150" s="4">
        <f t="shared" si="193"/>
        <v>5</v>
      </c>
      <c r="D150" s="4">
        <f t="shared" si="194"/>
        <v>5</v>
      </c>
      <c r="E150" s="5">
        <f t="shared" si="148"/>
        <v>0.65</v>
      </c>
      <c r="F150" s="5">
        <f t="shared" si="149"/>
        <v>0.79999999999999993</v>
      </c>
      <c r="G150" s="10">
        <f t="shared" si="147"/>
        <v>1.7753424657534493</v>
      </c>
      <c r="H150" s="13">
        <f t="shared" ca="1" si="150"/>
        <v>127</v>
      </c>
      <c r="I150" s="9">
        <f t="shared" ca="1" si="151"/>
        <v>212</v>
      </c>
      <c r="J150" s="14">
        <f t="shared" ca="1" si="174"/>
        <v>1.6692913385826771</v>
      </c>
      <c r="K150" s="5">
        <f t="shared" ca="1" si="175"/>
        <v>0.47111111111111109</v>
      </c>
      <c r="L150" s="21">
        <f t="shared" ca="1" si="152"/>
        <v>102.05246129220157</v>
      </c>
      <c r="M150" s="9">
        <f t="shared" ca="1" si="196"/>
        <v>39</v>
      </c>
      <c r="N150" s="9">
        <f t="shared" ca="1" si="196"/>
        <v>45</v>
      </c>
      <c r="O150" s="9">
        <f t="shared" ca="1" si="196"/>
        <v>19</v>
      </c>
      <c r="P150" s="9">
        <f t="shared" ca="1" si="196"/>
        <v>55</v>
      </c>
      <c r="Q150" s="20">
        <f t="shared" ca="1" si="153"/>
        <v>39.734608219178121</v>
      </c>
      <c r="R150" s="20">
        <f t="shared" ca="1" si="154"/>
        <v>48.484587208075013</v>
      </c>
      <c r="S150" s="20">
        <f t="shared" ca="1" si="155"/>
        <v>18.98666134332256</v>
      </c>
      <c r="T150" s="6">
        <f t="shared" ca="1" si="197"/>
        <v>12960.662584109599</v>
      </c>
      <c r="U150" s="6">
        <f t="shared" ca="1" si="197"/>
        <v>1472.0131506849332</v>
      </c>
      <c r="V150" s="6">
        <f t="shared" ca="1" si="197"/>
        <v>2290.8812310443827</v>
      </c>
      <c r="W150" s="6">
        <f t="shared" ca="1" si="156"/>
        <v>2528.985966115069</v>
      </c>
      <c r="X150" s="6">
        <f t="shared" ca="1" si="157"/>
        <v>1118.3199575671229</v>
      </c>
      <c r="Y150" s="6">
        <f t="shared" ca="1" si="176"/>
        <v>8494.4885800679585</v>
      </c>
      <c r="Z150" s="6">
        <f t="shared" ca="1" si="198"/>
        <v>3337.7070904109623</v>
      </c>
      <c r="AA150" s="6">
        <f t="shared" ca="1" si="198"/>
        <v>921.20715695342528</v>
      </c>
      <c r="AB150" s="6">
        <f t="shared" ca="1" si="198"/>
        <v>1044.2663738827407</v>
      </c>
      <c r="AC150" s="6">
        <f t="shared" ca="1" si="158"/>
        <v>1361.7669932682657</v>
      </c>
      <c r="AD150" s="6">
        <f t="shared" ca="1" si="159"/>
        <v>1009.2362224637856</v>
      </c>
      <c r="AE150" s="6">
        <f t="shared" ca="1" si="160"/>
        <v>423.28745588442757</v>
      </c>
      <c r="AF150" s="6">
        <f t="shared" ca="1" si="177"/>
        <v>2508.8899496306494</v>
      </c>
      <c r="AG150" s="6">
        <f t="shared" ca="1" si="199"/>
        <v>356.83367907945194</v>
      </c>
      <c r="AH150" s="6">
        <f t="shared" ca="1" si="199"/>
        <v>1383.3335064547957</v>
      </c>
      <c r="AI150" s="6">
        <f t="shared" ca="1" si="199"/>
        <v>2323.559565589042</v>
      </c>
      <c r="AJ150" s="6">
        <f t="shared" ca="1" si="199"/>
        <v>1088.7736761863025</v>
      </c>
      <c r="AK150" s="6">
        <f t="shared" ca="1" si="161"/>
        <v>1562.3810479559697</v>
      </c>
      <c r="AL150" s="6">
        <f t="shared" ca="1" si="162"/>
        <v>1350.1870810297053</v>
      </c>
      <c r="AM150" s="6">
        <f t="shared" ca="1" si="163"/>
        <v>488.19846963078629</v>
      </c>
      <c r="AN150" s="6">
        <f t="shared" ca="1" si="178"/>
        <v>1751.7338286931308</v>
      </c>
      <c r="AO150" s="6">
        <f t="shared" ca="1" si="179"/>
        <v>24888.356783351253</v>
      </c>
      <c r="AP150" s="6">
        <f t="shared" ca="1" si="180"/>
        <v>12133.244424959514</v>
      </c>
      <c r="AQ150" s="6">
        <f t="shared" ca="1" si="181"/>
        <v>12755.11235839174</v>
      </c>
      <c r="AR150" s="6">
        <f t="shared" ca="1" si="200"/>
        <v>2743.2474690094532</v>
      </c>
      <c r="AS150" s="6">
        <f t="shared" ca="1" si="200"/>
        <v>1893.933866304558</v>
      </c>
      <c r="AT150" s="6">
        <f t="shared" ca="1" si="200"/>
        <v>1858.7219932570779</v>
      </c>
      <c r="AU150" s="6">
        <f t="shared" ca="1" si="200"/>
        <v>1925.5746376612067</v>
      </c>
      <c r="AV150" s="6">
        <f t="shared" ca="1" si="182"/>
        <v>8421.4779662322962</v>
      </c>
      <c r="AW150" s="6">
        <f t="shared" ca="1" si="183"/>
        <v>4333.6343921594435</v>
      </c>
      <c r="AX150" s="27">
        <f t="shared" ca="1" si="201"/>
        <v>4.093414356164387</v>
      </c>
      <c r="AY150" s="27">
        <f t="shared" ca="1" si="201"/>
        <v>4.288761095890413</v>
      </c>
      <c r="AZ150">
        <f t="shared" ca="1" si="184"/>
        <v>285</v>
      </c>
      <c r="BA150" s="9">
        <f t="shared" ca="1" si="164"/>
        <v>9</v>
      </c>
      <c r="BB150" s="4">
        <f t="shared" ca="1" si="185"/>
        <v>127</v>
      </c>
      <c r="BC150" s="9">
        <f t="shared" ca="1" si="165"/>
        <v>6</v>
      </c>
      <c r="BD150" s="9">
        <f t="shared" ca="1" si="166"/>
        <v>5</v>
      </c>
      <c r="BE150" s="4">
        <f t="shared" ca="1" si="186"/>
        <v>158</v>
      </c>
      <c r="BF150" s="9">
        <f t="shared" ca="1" si="167"/>
        <v>9</v>
      </c>
      <c r="BG150" s="9">
        <f t="shared" ca="1" si="168"/>
        <v>10</v>
      </c>
      <c r="BH150" s="24">
        <f t="shared" ca="1" si="187"/>
        <v>514.33117088182928</v>
      </c>
      <c r="BI150" s="24">
        <f t="shared" ca="1" si="188"/>
        <v>336.02229595388042</v>
      </c>
      <c r="BJ150" s="9">
        <f t="shared" ca="1" si="169"/>
        <v>7</v>
      </c>
      <c r="BK150" s="30">
        <f t="shared" ca="1" si="170"/>
        <v>30.938000876712291</v>
      </c>
      <c r="BL150" s="15">
        <f t="shared" ca="1" si="171"/>
        <v>4.3169503408219185</v>
      </c>
      <c r="BM150" s="15">
        <f t="shared" ca="1" si="189"/>
        <v>7083.0072448161227</v>
      </c>
      <c r="BN150" s="36">
        <f t="shared" ca="1" si="195"/>
        <v>117</v>
      </c>
      <c r="BO150" s="9">
        <f t="shared" ca="1" si="172"/>
        <v>0</v>
      </c>
      <c r="BP150" s="20">
        <f t="shared" ca="1" si="190"/>
        <v>1.8008046466035863</v>
      </c>
      <c r="BQ150" s="20">
        <f t="shared" ca="1" si="191"/>
        <v>109.01805434522855</v>
      </c>
    </row>
    <row r="151" spans="1:69" x14ac:dyDescent="0.25">
      <c r="A151" s="3">
        <f t="shared" si="192"/>
        <v>41038</v>
      </c>
      <c r="B151" s="17">
        <f t="shared" si="173"/>
        <v>2012</v>
      </c>
      <c r="C151" s="4">
        <f t="shared" si="193"/>
        <v>5</v>
      </c>
      <c r="D151" s="4">
        <f t="shared" si="194"/>
        <v>4</v>
      </c>
      <c r="E151" s="5">
        <f t="shared" si="148"/>
        <v>0.65</v>
      </c>
      <c r="F151" s="5">
        <f t="shared" si="149"/>
        <v>0.73333333333333339</v>
      </c>
      <c r="G151" s="10">
        <f t="shared" si="147"/>
        <v>1.772602739726052</v>
      </c>
      <c r="H151" s="13">
        <f t="shared" ca="1" si="150"/>
        <v>117</v>
      </c>
      <c r="I151" s="9">
        <f t="shared" ca="1" si="151"/>
        <v>192</v>
      </c>
      <c r="J151" s="14">
        <f t="shared" ca="1" si="174"/>
        <v>1.641025641025641</v>
      </c>
      <c r="K151" s="5">
        <f t="shared" ca="1" si="175"/>
        <v>0.42666666666666669</v>
      </c>
      <c r="L151" s="21">
        <f t="shared" ca="1" si="152"/>
        <v>100.91786423135471</v>
      </c>
      <c r="M151" s="9">
        <f t="shared" ca="1" si="196"/>
        <v>34</v>
      </c>
      <c r="N151" s="9">
        <f t="shared" ca="1" si="196"/>
        <v>41</v>
      </c>
      <c r="O151" s="9">
        <f t="shared" ca="1" si="196"/>
        <v>17</v>
      </c>
      <c r="P151" s="9">
        <f t="shared" ca="1" si="196"/>
        <v>51</v>
      </c>
      <c r="Q151" s="20">
        <f t="shared" ca="1" si="153"/>
        <v>38.035772458082228</v>
      </c>
      <c r="R151" s="20">
        <f t="shared" ca="1" si="154"/>
        <v>47.569308570507701</v>
      </c>
      <c r="S151" s="20">
        <f t="shared" ca="1" si="155"/>
        <v>18.57924390575344</v>
      </c>
      <c r="T151" s="6">
        <f t="shared" ca="1" si="197"/>
        <v>11807.390115068501</v>
      </c>
      <c r="U151" s="6">
        <f t="shared" ca="1" si="197"/>
        <v>1339.7313871232891</v>
      </c>
      <c r="V151" s="6">
        <f t="shared" ca="1" si="197"/>
        <v>2025.4752686465747</v>
      </c>
      <c r="W151" s="6">
        <f t="shared" ca="1" si="156"/>
        <v>2658.3956920109599</v>
      </c>
      <c r="X151" s="6">
        <f t="shared" ca="1" si="157"/>
        <v>979.47444585205449</v>
      </c>
      <c r="Y151" s="6">
        <f t="shared" ca="1" si="176"/>
        <v>7483.7760956822021</v>
      </c>
      <c r="Z151" s="6">
        <f t="shared" ca="1" si="198"/>
        <v>2852.6829343561672</v>
      </c>
      <c r="AA151" s="6">
        <f t="shared" ca="1" si="198"/>
        <v>808.67824569863092</v>
      </c>
      <c r="AB151" s="6">
        <f t="shared" ca="1" si="198"/>
        <v>947.5414391934255</v>
      </c>
      <c r="AC151" s="6">
        <f t="shared" ca="1" si="158"/>
        <v>1268.771796303382</v>
      </c>
      <c r="AD151" s="6">
        <f t="shared" ca="1" si="159"/>
        <v>1032.3256596063118</v>
      </c>
      <c r="AE151" s="6">
        <f t="shared" ca="1" si="160"/>
        <v>399.60487825325953</v>
      </c>
      <c r="AF151" s="6">
        <f t="shared" ca="1" si="177"/>
        <v>1908.2002850852698</v>
      </c>
      <c r="AG151" s="6">
        <f t="shared" ca="1" si="199"/>
        <v>349.31862759452048</v>
      </c>
      <c r="AH151" s="6">
        <f t="shared" ca="1" si="199"/>
        <v>1234.6145469369869</v>
      </c>
      <c r="AI151" s="6">
        <f t="shared" ca="1" si="199"/>
        <v>2254.7598009863018</v>
      </c>
      <c r="AJ151" s="6">
        <f t="shared" ca="1" si="199"/>
        <v>982.99744648767216</v>
      </c>
      <c r="AK151" s="6">
        <f t="shared" ca="1" si="161"/>
        <v>1521.5026840229416</v>
      </c>
      <c r="AL151" s="6">
        <f t="shared" ca="1" si="162"/>
        <v>1307.1252305580867</v>
      </c>
      <c r="AM151" s="6">
        <f t="shared" ca="1" si="163"/>
        <v>438.03094686866962</v>
      </c>
      <c r="AN151" s="6">
        <f t="shared" ca="1" si="178"/>
        <v>1555.0315605557832</v>
      </c>
      <c r="AO151" s="6">
        <f t="shared" ca="1" si="179"/>
        <v>22577.714543445494</v>
      </c>
      <c r="AP151" s="6">
        <f t="shared" ca="1" si="180"/>
        <v>11630.706602122242</v>
      </c>
      <c r="AQ151" s="6">
        <f t="shared" ca="1" si="181"/>
        <v>10947.007941323254</v>
      </c>
      <c r="AR151" s="6">
        <f t="shared" ca="1" si="200"/>
        <v>2734.6189747980352</v>
      </c>
      <c r="AS151" s="6">
        <f t="shared" ca="1" si="200"/>
        <v>1803.3567336653791</v>
      </c>
      <c r="AT151" s="6">
        <f t="shared" ca="1" si="200"/>
        <v>1805.6023392762572</v>
      </c>
      <c r="AU151" s="6">
        <f t="shared" ca="1" si="200"/>
        <v>1897.5663284138909</v>
      </c>
      <c r="AV151" s="6">
        <f t="shared" ca="1" si="182"/>
        <v>8241.1443761535629</v>
      </c>
      <c r="AW151" s="6">
        <f t="shared" ca="1" si="183"/>
        <v>2705.8635651696895</v>
      </c>
      <c r="AX151" s="27">
        <f t="shared" ca="1" si="201"/>
        <v>4.1431138191780859</v>
      </c>
      <c r="AY151" s="27">
        <f t="shared" ca="1" si="201"/>
        <v>4.3513475958904131</v>
      </c>
      <c r="AZ151">
        <f t="shared" ca="1" si="184"/>
        <v>260</v>
      </c>
      <c r="BA151" s="9">
        <f t="shared" ca="1" si="164"/>
        <v>8</v>
      </c>
      <c r="BB151" s="4">
        <f t="shared" ca="1" si="185"/>
        <v>117</v>
      </c>
      <c r="BC151" s="9">
        <f t="shared" ca="1" si="165"/>
        <v>6</v>
      </c>
      <c r="BD151" s="9">
        <f t="shared" ca="1" si="166"/>
        <v>4</v>
      </c>
      <c r="BE151" s="4">
        <f t="shared" ca="1" si="186"/>
        <v>143</v>
      </c>
      <c r="BF151" s="9">
        <f t="shared" ca="1" si="167"/>
        <v>8</v>
      </c>
      <c r="BG151" s="9">
        <f t="shared" ca="1" si="168"/>
        <v>9</v>
      </c>
      <c r="BH151" s="24">
        <f t="shared" ca="1" si="187"/>
        <v>484.04661594099053</v>
      </c>
      <c r="BI151" s="24">
        <f t="shared" ca="1" si="188"/>
        <v>321.0625152501413</v>
      </c>
      <c r="BJ151" s="9">
        <f t="shared" ca="1" si="169"/>
        <v>7</v>
      </c>
      <c r="BK151" s="30">
        <f t="shared" ca="1" si="170"/>
        <v>31.911913849315034</v>
      </c>
      <c r="BL151" s="15">
        <f t="shared" ca="1" si="171"/>
        <v>4.4661212284931517</v>
      </c>
      <c r="BM151" s="15">
        <f t="shared" ca="1" si="189"/>
        <v>7185.5417620137869</v>
      </c>
      <c r="BN151" s="36">
        <f t="shared" ca="1" si="195"/>
        <v>117</v>
      </c>
      <c r="BO151" s="9">
        <f t="shared" ca="1" si="172"/>
        <v>0</v>
      </c>
      <c r="BP151" s="20">
        <f t="shared" ca="1" si="190"/>
        <v>1.5234770465317422</v>
      </c>
      <c r="BQ151" s="20">
        <f t="shared" ca="1" si="191"/>
        <v>93.564170438660298</v>
      </c>
    </row>
    <row r="152" spans="1:69" x14ac:dyDescent="0.25">
      <c r="A152" s="3">
        <f t="shared" si="192"/>
        <v>41037</v>
      </c>
      <c r="B152" s="17">
        <f t="shared" si="173"/>
        <v>2012</v>
      </c>
      <c r="C152" s="4">
        <f t="shared" si="193"/>
        <v>5</v>
      </c>
      <c r="D152" s="4">
        <f t="shared" si="194"/>
        <v>3</v>
      </c>
      <c r="E152" s="5">
        <f t="shared" si="148"/>
        <v>0.65</v>
      </c>
      <c r="F152" s="5">
        <f t="shared" si="149"/>
        <v>0.55555555555555558</v>
      </c>
      <c r="G152" s="10">
        <f t="shared" si="147"/>
        <v>1.7698630136986546</v>
      </c>
      <c r="H152" s="13">
        <f t="shared" ca="1" si="150"/>
        <v>87</v>
      </c>
      <c r="I152" s="9">
        <f t="shared" ca="1" si="151"/>
        <v>148</v>
      </c>
      <c r="J152" s="14">
        <f t="shared" ca="1" si="174"/>
        <v>1.7011494252873562</v>
      </c>
      <c r="K152" s="5">
        <f t="shared" ca="1" si="175"/>
        <v>0.3288888888888889</v>
      </c>
      <c r="L152" s="21">
        <f t="shared" ca="1" si="152"/>
        <v>104.38157350548477</v>
      </c>
      <c r="M152" s="9">
        <f t="shared" ca="1" si="196"/>
        <v>27</v>
      </c>
      <c r="N152" s="9">
        <f t="shared" ca="1" si="196"/>
        <v>32</v>
      </c>
      <c r="O152" s="9">
        <f t="shared" ca="1" si="196"/>
        <v>12</v>
      </c>
      <c r="P152" s="9">
        <f t="shared" ca="1" si="196"/>
        <v>38</v>
      </c>
      <c r="Q152" s="20">
        <f t="shared" ca="1" si="153"/>
        <v>38.507368076155124</v>
      </c>
      <c r="R152" s="20">
        <f t="shared" ca="1" si="154"/>
        <v>53.690622391232914</v>
      </c>
      <c r="S152" s="20">
        <f t="shared" ca="1" si="155"/>
        <v>19.333848816726764</v>
      </c>
      <c r="T152" s="6">
        <f t="shared" ca="1" si="197"/>
        <v>9081.1968949771745</v>
      </c>
      <c r="U152" s="6">
        <f t="shared" ca="1" si="197"/>
        <v>1044.4575555555568</v>
      </c>
      <c r="V152" s="6">
        <f t="shared" ca="1" si="197"/>
        <v>1494.8039329315066</v>
      </c>
      <c r="W152" s="6">
        <f t="shared" ca="1" si="156"/>
        <v>2626.607560241097</v>
      </c>
      <c r="X152" s="6">
        <f t="shared" ca="1" si="157"/>
        <v>742.04259287671221</v>
      </c>
      <c r="Y152" s="6">
        <f t="shared" ca="1" si="176"/>
        <v>5262.2003644834149</v>
      </c>
      <c r="Z152" s="6">
        <f t="shared" ca="1" si="198"/>
        <v>2271.9347164931523</v>
      </c>
      <c r="AA152" s="6">
        <f t="shared" ca="1" si="198"/>
        <v>644.28746869479494</v>
      </c>
      <c r="AB152" s="6">
        <f t="shared" ca="1" si="198"/>
        <v>734.68625503561702</v>
      </c>
      <c r="AC152" s="6">
        <f t="shared" ca="1" si="158"/>
        <v>959.28704429281981</v>
      </c>
      <c r="AD152" s="6">
        <f t="shared" ca="1" si="159"/>
        <v>998.11984171496294</v>
      </c>
      <c r="AE152" s="6">
        <f t="shared" ca="1" si="160"/>
        <v>300.9826978653382</v>
      </c>
      <c r="AF152" s="6">
        <f t="shared" ca="1" si="177"/>
        <v>1392.518856350443</v>
      </c>
      <c r="AG152" s="6">
        <f t="shared" ca="1" si="199"/>
        <v>252.26442187397254</v>
      </c>
      <c r="AH152" s="6">
        <f t="shared" ca="1" si="199"/>
        <v>970.560131857535</v>
      </c>
      <c r="AI152" s="6">
        <f t="shared" ca="1" si="199"/>
        <v>1631.9611693150691</v>
      </c>
      <c r="AJ152" s="6">
        <f t="shared" ca="1" si="199"/>
        <v>728.74334544657597</v>
      </c>
      <c r="AK152" s="6">
        <f t="shared" ca="1" si="161"/>
        <v>1113.8189065679394</v>
      </c>
      <c r="AL152" s="6">
        <f t="shared" ca="1" si="162"/>
        <v>1283.5106153852971</v>
      </c>
      <c r="AM152" s="6">
        <f t="shared" ca="1" si="163"/>
        <v>316.1556523543918</v>
      </c>
      <c r="AN152" s="6">
        <f t="shared" ca="1" si="178"/>
        <v>870.0438941855241</v>
      </c>
      <c r="AO152" s="6">
        <f t="shared" ca="1" si="179"/>
        <v>17360.091959249447</v>
      </c>
      <c r="AP152" s="6">
        <f t="shared" ca="1" si="180"/>
        <v>9835.3288442300654</v>
      </c>
      <c r="AQ152" s="6">
        <f t="shared" ca="1" si="181"/>
        <v>7524.7631150193829</v>
      </c>
      <c r="AR152" s="6">
        <f t="shared" ca="1" si="200"/>
        <v>2651.6603211724723</v>
      </c>
      <c r="AS152" s="6">
        <f t="shared" ca="1" si="200"/>
        <v>1501.7700806167963</v>
      </c>
      <c r="AT152" s="6">
        <f t="shared" ca="1" si="200"/>
        <v>1665.5363982908771</v>
      </c>
      <c r="AU152" s="6">
        <f t="shared" ca="1" si="200"/>
        <v>1728.6241656794198</v>
      </c>
      <c r="AV152" s="6">
        <f t="shared" ca="1" si="182"/>
        <v>7547.5909657595648</v>
      </c>
      <c r="AW152" s="6">
        <f t="shared" ca="1" si="183"/>
        <v>-22.827850740183749</v>
      </c>
      <c r="AX152" s="27">
        <f t="shared" ca="1" si="201"/>
        <v>4.080048361643839</v>
      </c>
      <c r="AY152" s="27">
        <f t="shared" ca="1" si="201"/>
        <v>4.7013025068493173</v>
      </c>
      <c r="AZ152">
        <f t="shared" ca="1" si="184"/>
        <v>196</v>
      </c>
      <c r="BA152" s="9">
        <f t="shared" ca="1" si="164"/>
        <v>6</v>
      </c>
      <c r="BB152" s="4">
        <f t="shared" ca="1" si="185"/>
        <v>87</v>
      </c>
      <c r="BC152" s="9">
        <f t="shared" ca="1" si="165"/>
        <v>5</v>
      </c>
      <c r="BD152" s="9">
        <f t="shared" ca="1" si="166"/>
        <v>3</v>
      </c>
      <c r="BE152" s="4">
        <f t="shared" ca="1" si="186"/>
        <v>109</v>
      </c>
      <c r="BF152" s="9">
        <f t="shared" ca="1" si="167"/>
        <v>6</v>
      </c>
      <c r="BG152" s="9">
        <f t="shared" ca="1" si="168"/>
        <v>7</v>
      </c>
      <c r="BH152" s="24">
        <f t="shared" ca="1" si="187"/>
        <v>447.214168832121</v>
      </c>
      <c r="BI152" s="24">
        <f t="shared" ca="1" si="188"/>
        <v>269.3492164252346</v>
      </c>
      <c r="BJ152" s="9">
        <f t="shared" ca="1" si="169"/>
        <v>5</v>
      </c>
      <c r="BK152" s="30">
        <f t="shared" ca="1" si="170"/>
        <v>33.791492191780783</v>
      </c>
      <c r="BL152" s="15">
        <f t="shared" ca="1" si="171"/>
        <v>4.5713692536986308</v>
      </c>
      <c r="BM152" s="15">
        <f t="shared" ca="1" si="189"/>
        <v>7029.5662742793347</v>
      </c>
      <c r="BN152" s="36">
        <f t="shared" ca="1" si="195"/>
        <v>117</v>
      </c>
      <c r="BO152" s="9">
        <f t="shared" ca="1" si="172"/>
        <v>0</v>
      </c>
      <c r="BP152" s="20">
        <f t="shared" ca="1" si="190"/>
        <v>1.0704448640810085</v>
      </c>
      <c r="BQ152" s="20">
        <f t="shared" ca="1" si="191"/>
        <v>64.314214658285323</v>
      </c>
    </row>
    <row r="153" spans="1:69" x14ac:dyDescent="0.25">
      <c r="A153" s="3">
        <f t="shared" si="192"/>
        <v>41036</v>
      </c>
      <c r="B153" s="17">
        <f t="shared" si="173"/>
        <v>2012</v>
      </c>
      <c r="C153" s="4">
        <f t="shared" si="193"/>
        <v>5</v>
      </c>
      <c r="D153" s="4">
        <f t="shared" si="194"/>
        <v>2</v>
      </c>
      <c r="E153" s="5">
        <f t="shared" si="148"/>
        <v>0.65</v>
      </c>
      <c r="F153" s="5">
        <f t="shared" si="149"/>
        <v>0.55555555555555558</v>
      </c>
      <c r="G153" s="10">
        <f t="shared" si="147"/>
        <v>1.7671232876712573</v>
      </c>
      <c r="H153" s="13">
        <f t="shared" ca="1" si="150"/>
        <v>86</v>
      </c>
      <c r="I153" s="9">
        <f t="shared" ca="1" si="151"/>
        <v>145</v>
      </c>
      <c r="J153" s="14">
        <f t="shared" ca="1" si="174"/>
        <v>1.6860465116279071</v>
      </c>
      <c r="K153" s="5">
        <f t="shared" ca="1" si="175"/>
        <v>0.32222222222222224</v>
      </c>
      <c r="L153" s="21">
        <f t="shared" ca="1" si="152"/>
        <v>101.97907082935126</v>
      </c>
      <c r="M153" s="9">
        <f t="shared" ca="1" si="196"/>
        <v>26</v>
      </c>
      <c r="N153" s="9">
        <f t="shared" ca="1" si="196"/>
        <v>32</v>
      </c>
      <c r="O153" s="9">
        <f t="shared" ca="1" si="196"/>
        <v>12</v>
      </c>
      <c r="P153" s="9">
        <f t="shared" ca="1" si="196"/>
        <v>39</v>
      </c>
      <c r="Q153" s="20">
        <f t="shared" ca="1" si="153"/>
        <v>36.312279452054831</v>
      </c>
      <c r="R153" s="20">
        <f t="shared" ca="1" si="154"/>
        <v>54.417989917808256</v>
      </c>
      <c r="S153" s="20">
        <f t="shared" ca="1" si="155"/>
        <v>18.070662006322461</v>
      </c>
      <c r="T153" s="6">
        <f t="shared" ca="1" si="197"/>
        <v>8770.2000913242082</v>
      </c>
      <c r="U153" s="6">
        <f t="shared" ca="1" si="197"/>
        <v>1002.4304452054806</v>
      </c>
      <c r="V153" s="6">
        <f t="shared" ca="1" si="197"/>
        <v>1470.4234323287667</v>
      </c>
      <c r="W153" s="6">
        <f t="shared" ca="1" si="156"/>
        <v>2623.8875296438359</v>
      </c>
      <c r="X153" s="6">
        <f t="shared" ca="1" si="157"/>
        <v>762.05239232876693</v>
      </c>
      <c r="Y153" s="6">
        <f t="shared" ca="1" si="176"/>
        <v>4916.2671822283173</v>
      </c>
      <c r="Z153" s="6">
        <f t="shared" ca="1" si="198"/>
        <v>2106.11220821918</v>
      </c>
      <c r="AA153" s="6">
        <f t="shared" ca="1" si="198"/>
        <v>653.01587901369908</v>
      </c>
      <c r="AB153" s="6">
        <f t="shared" ca="1" si="198"/>
        <v>704.75581824657604</v>
      </c>
      <c r="AC153" s="6">
        <f t="shared" ca="1" si="158"/>
        <v>1002.8806866375678</v>
      </c>
      <c r="AD153" s="6">
        <f t="shared" ca="1" si="159"/>
        <v>1053.3722778910533</v>
      </c>
      <c r="AE153" s="6">
        <f t="shared" ca="1" si="160"/>
        <v>287.53408150740734</v>
      </c>
      <c r="AF153" s="6">
        <f t="shared" ca="1" si="177"/>
        <v>1120.0968594434266</v>
      </c>
      <c r="AG153" s="6">
        <f t="shared" ca="1" si="199"/>
        <v>246.64507150684926</v>
      </c>
      <c r="AH153" s="6">
        <f t="shared" ca="1" si="199"/>
        <v>1026.0565479452061</v>
      </c>
      <c r="AI153" s="6">
        <f t="shared" ca="1" si="199"/>
        <v>1665.388442465754</v>
      </c>
      <c r="AJ153" s="6">
        <f t="shared" ca="1" si="199"/>
        <v>740.72553205479505</v>
      </c>
      <c r="AK153" s="6">
        <f t="shared" ca="1" si="161"/>
        <v>1141.5472080698828</v>
      </c>
      <c r="AL153" s="6">
        <f t="shared" ca="1" si="162"/>
        <v>1241.7786063786398</v>
      </c>
      <c r="AM153" s="6">
        <f t="shared" ca="1" si="163"/>
        <v>334.14504685075849</v>
      </c>
      <c r="AN153" s="6">
        <f t="shared" ca="1" si="178"/>
        <v>961.34473267332328</v>
      </c>
      <c r="AO153" s="6">
        <f t="shared" ca="1" si="179"/>
        <v>16915.330035981748</v>
      </c>
      <c r="AP153" s="6">
        <f t="shared" ca="1" si="180"/>
        <v>9917.6212616366811</v>
      </c>
      <c r="AQ153" s="6">
        <f t="shared" ca="1" si="181"/>
        <v>6997.7087743450675</v>
      </c>
      <c r="AR153" s="6">
        <f t="shared" ca="1" si="200"/>
        <v>2643.0986429819786</v>
      </c>
      <c r="AS153" s="6">
        <f t="shared" ca="1" si="200"/>
        <v>1509.8810134100481</v>
      </c>
      <c r="AT153" s="6">
        <f t="shared" ca="1" si="200"/>
        <v>1649.5922906174926</v>
      </c>
      <c r="AU153" s="6">
        <f t="shared" ca="1" si="200"/>
        <v>1765.5256248212611</v>
      </c>
      <c r="AV153" s="6">
        <f t="shared" ca="1" si="182"/>
        <v>7568.09757183078</v>
      </c>
      <c r="AW153" s="6">
        <f t="shared" ca="1" si="183"/>
        <v>-570.38879748571344</v>
      </c>
      <c r="AX153" s="27">
        <f t="shared" ca="1" si="201"/>
        <v>4.3259953972602787</v>
      </c>
      <c r="AY153" s="27">
        <f t="shared" ca="1" si="201"/>
        <v>4.2699574315068514</v>
      </c>
      <c r="AZ153">
        <f t="shared" ca="1" si="184"/>
        <v>195</v>
      </c>
      <c r="BA153" s="9">
        <f t="shared" ca="1" si="164"/>
        <v>6</v>
      </c>
      <c r="BB153" s="4">
        <f t="shared" ca="1" si="185"/>
        <v>86</v>
      </c>
      <c r="BC153" s="9">
        <f t="shared" ca="1" si="165"/>
        <v>4</v>
      </c>
      <c r="BD153" s="9">
        <f t="shared" ca="1" si="166"/>
        <v>3</v>
      </c>
      <c r="BE153" s="4">
        <f t="shared" ca="1" si="186"/>
        <v>109</v>
      </c>
      <c r="BF153" s="9">
        <f t="shared" ca="1" si="167"/>
        <v>6</v>
      </c>
      <c r="BG153" s="9">
        <f t="shared" ca="1" si="168"/>
        <v>6</v>
      </c>
      <c r="BH153" s="24">
        <f t="shared" ca="1" si="187"/>
        <v>395.2853893035998</v>
      </c>
      <c r="BI153" s="24">
        <f t="shared" ca="1" si="188"/>
        <v>258.03160139846187</v>
      </c>
      <c r="BJ153" s="9">
        <f t="shared" ca="1" si="169"/>
        <v>5</v>
      </c>
      <c r="BK153" s="30">
        <f t="shared" ca="1" si="170"/>
        <v>31.305584109589002</v>
      </c>
      <c r="BL153" s="15">
        <f t="shared" ca="1" si="171"/>
        <v>4.4394865808219182</v>
      </c>
      <c r="BM153" s="15">
        <f t="shared" ca="1" si="189"/>
        <v>7033.5173282991127</v>
      </c>
      <c r="BN153" s="36">
        <f t="shared" ca="1" si="195"/>
        <v>117</v>
      </c>
      <c r="BO153" s="9">
        <f t="shared" ca="1" si="172"/>
        <v>0</v>
      </c>
      <c r="BP153" s="20">
        <f t="shared" ca="1" si="190"/>
        <v>0.99490886959075642</v>
      </c>
      <c r="BQ153" s="20">
        <f t="shared" ca="1" si="191"/>
        <v>59.809476703803995</v>
      </c>
    </row>
    <row r="154" spans="1:69" x14ac:dyDescent="0.25">
      <c r="A154" s="3">
        <f t="shared" si="192"/>
        <v>41035</v>
      </c>
      <c r="B154" s="17">
        <f t="shared" si="173"/>
        <v>2012</v>
      </c>
      <c r="C154" s="4">
        <f t="shared" si="193"/>
        <v>5</v>
      </c>
      <c r="D154" s="4">
        <f t="shared" si="194"/>
        <v>1</v>
      </c>
      <c r="E154" s="5">
        <f t="shared" si="148"/>
        <v>0.65</v>
      </c>
      <c r="F154" s="5">
        <f t="shared" si="149"/>
        <v>0.60000000000000009</v>
      </c>
      <c r="G154" s="10">
        <f t="shared" si="147"/>
        <v>1.7643835616438599</v>
      </c>
      <c r="H154" s="13">
        <f t="shared" ca="1" si="150"/>
        <v>96</v>
      </c>
      <c r="I154" s="9">
        <f t="shared" ca="1" si="151"/>
        <v>174</v>
      </c>
      <c r="J154" s="14">
        <f t="shared" ca="1" si="174"/>
        <v>1.8125</v>
      </c>
      <c r="K154" s="5">
        <f t="shared" ca="1" si="175"/>
        <v>0.38666666666666666</v>
      </c>
      <c r="L154" s="21">
        <f t="shared" ca="1" si="152"/>
        <v>106.66459397260282</v>
      </c>
      <c r="M154" s="9">
        <f t="shared" ca="1" si="196"/>
        <v>31</v>
      </c>
      <c r="N154" s="9">
        <f t="shared" ca="1" si="196"/>
        <v>40</v>
      </c>
      <c r="O154" s="9">
        <f t="shared" ca="1" si="196"/>
        <v>15</v>
      </c>
      <c r="P154" s="9">
        <f t="shared" ca="1" si="196"/>
        <v>46</v>
      </c>
      <c r="Q154" s="20">
        <f t="shared" ca="1" si="153"/>
        <v>35.408962803009878</v>
      </c>
      <c r="R154" s="20">
        <f t="shared" ca="1" si="154"/>
        <v>52.287336520767163</v>
      </c>
      <c r="S154" s="20">
        <f t="shared" ca="1" si="155"/>
        <v>19.219490802525332</v>
      </c>
      <c r="T154" s="6">
        <f t="shared" ca="1" si="197"/>
        <v>10239.801021369871</v>
      </c>
      <c r="U154" s="6">
        <f t="shared" ca="1" si="197"/>
        <v>1124.4198772602754</v>
      </c>
      <c r="V154" s="6">
        <f t="shared" ca="1" si="197"/>
        <v>1692.0057372756164</v>
      </c>
      <c r="W154" s="6">
        <f t="shared" ca="1" si="156"/>
        <v>2713.6483689205484</v>
      </c>
      <c r="X154" s="6">
        <f t="shared" ca="1" si="157"/>
        <v>820.54335270575348</v>
      </c>
      <c r="Y154" s="6">
        <f t="shared" ca="1" si="176"/>
        <v>6138.0234397282275</v>
      </c>
      <c r="Z154" s="6">
        <f t="shared" ca="1" si="198"/>
        <v>2514.0363590137013</v>
      </c>
      <c r="AA154" s="6">
        <f t="shared" ca="1" si="198"/>
        <v>784.31004781150739</v>
      </c>
      <c r="AB154" s="6">
        <f t="shared" ca="1" si="198"/>
        <v>884.09657691616519</v>
      </c>
      <c r="AC154" s="6">
        <f t="shared" ca="1" si="158"/>
        <v>1043.4181729013055</v>
      </c>
      <c r="AD154" s="6">
        <f t="shared" ca="1" si="159"/>
        <v>1032.2341111235305</v>
      </c>
      <c r="AE154" s="6">
        <f t="shared" ca="1" si="160"/>
        <v>326.65533888040477</v>
      </c>
      <c r="AF154" s="6">
        <f t="shared" ca="1" si="177"/>
        <v>1780.135360836133</v>
      </c>
      <c r="AG154" s="6">
        <f t="shared" ca="1" si="199"/>
        <v>296.29001450958901</v>
      </c>
      <c r="AH154" s="6">
        <f t="shared" ca="1" si="199"/>
        <v>1227.6541187506857</v>
      </c>
      <c r="AI154" s="6">
        <f t="shared" ca="1" si="199"/>
        <v>1951.6658419726032</v>
      </c>
      <c r="AJ154" s="6">
        <f t="shared" ca="1" si="199"/>
        <v>915.60399465205569</v>
      </c>
      <c r="AK154" s="6">
        <f t="shared" ca="1" si="161"/>
        <v>1256.8266292019543</v>
      </c>
      <c r="AL154" s="6">
        <f t="shared" ca="1" si="162"/>
        <v>1301.0421323469134</v>
      </c>
      <c r="AM154" s="6">
        <f t="shared" ca="1" si="163"/>
        <v>335.81342919481489</v>
      </c>
      <c r="AN154" s="6">
        <f t="shared" ca="1" si="178"/>
        <v>1497.5317791412506</v>
      </c>
      <c r="AO154" s="6">
        <f t="shared" ca="1" si="179"/>
        <v>19937.87785225645</v>
      </c>
      <c r="AP154" s="6">
        <f t="shared" ca="1" si="180"/>
        <v>10522.187272550844</v>
      </c>
      <c r="AQ154" s="6">
        <f t="shared" ca="1" si="181"/>
        <v>9415.6905797056115</v>
      </c>
      <c r="AR154" s="6">
        <f t="shared" ca="1" si="200"/>
        <v>2675.5404324109322</v>
      </c>
      <c r="AS154" s="6">
        <f t="shared" ca="1" si="200"/>
        <v>1585.5690327281911</v>
      </c>
      <c r="AT154" s="6">
        <f t="shared" ca="1" si="200"/>
        <v>1715.5594584032824</v>
      </c>
      <c r="AU154" s="6">
        <f t="shared" ca="1" si="200"/>
        <v>1781.5719328652171</v>
      </c>
      <c r="AV154" s="6">
        <f t="shared" ca="1" si="182"/>
        <v>7758.2408564076231</v>
      </c>
      <c r="AW154" s="6">
        <f t="shared" ca="1" si="183"/>
        <v>1657.4497232979829</v>
      </c>
      <c r="AX154" s="27">
        <f t="shared" ca="1" si="201"/>
        <v>4.3339031013698674</v>
      </c>
      <c r="AY154" s="27">
        <f t="shared" ca="1" si="201"/>
        <v>4.4851815616438389</v>
      </c>
      <c r="AZ154">
        <f t="shared" ca="1" si="184"/>
        <v>228</v>
      </c>
      <c r="BA154" s="9">
        <f t="shared" ca="1" si="164"/>
        <v>7</v>
      </c>
      <c r="BB154" s="4">
        <f t="shared" ca="1" si="185"/>
        <v>96</v>
      </c>
      <c r="BC154" s="9">
        <f t="shared" ca="1" si="165"/>
        <v>5</v>
      </c>
      <c r="BD154" s="9">
        <f t="shared" ca="1" si="166"/>
        <v>3</v>
      </c>
      <c r="BE154" s="4">
        <f t="shared" ca="1" si="186"/>
        <v>132</v>
      </c>
      <c r="BF154" s="9">
        <f t="shared" ca="1" si="167"/>
        <v>7</v>
      </c>
      <c r="BG154" s="9">
        <f t="shared" ca="1" si="168"/>
        <v>9</v>
      </c>
      <c r="BH154" s="24">
        <f t="shared" ca="1" si="187"/>
        <v>435.51645490849324</v>
      </c>
      <c r="BI154" s="24">
        <f t="shared" ca="1" si="188"/>
        <v>291.18880277639289</v>
      </c>
      <c r="BJ154" s="9">
        <f t="shared" ca="1" si="169"/>
        <v>5</v>
      </c>
      <c r="BK154" s="30">
        <f t="shared" ca="1" si="170"/>
        <v>33.023839397260232</v>
      </c>
      <c r="BL154" s="15">
        <f t="shared" ca="1" si="171"/>
        <v>4.2505288416438365</v>
      </c>
      <c r="BM154" s="15">
        <f t="shared" ca="1" si="189"/>
        <v>7187.3569583197386</v>
      </c>
      <c r="BN154" s="36">
        <f t="shared" ca="1" si="195"/>
        <v>117</v>
      </c>
      <c r="BO154" s="9">
        <f t="shared" ca="1" si="172"/>
        <v>0</v>
      </c>
      <c r="BP154" s="20">
        <f t="shared" ca="1" si="190"/>
        <v>1.3100351957344294</v>
      </c>
      <c r="BQ154" s="20">
        <f t="shared" ca="1" si="191"/>
        <v>80.475987860731721</v>
      </c>
    </row>
    <row r="155" spans="1:69" x14ac:dyDescent="0.25">
      <c r="A155" s="3">
        <f t="shared" si="192"/>
        <v>41034</v>
      </c>
      <c r="B155" s="17">
        <f t="shared" si="173"/>
        <v>2012</v>
      </c>
      <c r="C155" s="4">
        <f t="shared" si="193"/>
        <v>5</v>
      </c>
      <c r="D155" s="4">
        <f t="shared" si="194"/>
        <v>7</v>
      </c>
      <c r="E155" s="5">
        <f t="shared" si="148"/>
        <v>0.65</v>
      </c>
      <c r="F155" s="5">
        <f t="shared" si="149"/>
        <v>0.94444444444444442</v>
      </c>
      <c r="G155" s="10">
        <f t="shared" si="147"/>
        <v>1.7616438356164625</v>
      </c>
      <c r="H155" s="13">
        <f t="shared" ca="1" si="150"/>
        <v>162</v>
      </c>
      <c r="I155" s="9">
        <f t="shared" ca="1" si="151"/>
        <v>276</v>
      </c>
      <c r="J155" s="14">
        <f t="shared" ca="1" si="174"/>
        <v>1.7037037037037037</v>
      </c>
      <c r="K155" s="5">
        <f t="shared" ca="1" si="175"/>
        <v>0.61333333333333329</v>
      </c>
      <c r="L155" s="21">
        <f t="shared" ca="1" si="152"/>
        <v>98.242539421613486</v>
      </c>
      <c r="M155" s="9">
        <f t="shared" ca="1" si="196"/>
        <v>50</v>
      </c>
      <c r="N155" s="9">
        <f t="shared" ca="1" si="196"/>
        <v>63</v>
      </c>
      <c r="O155" s="9">
        <f t="shared" ca="1" si="196"/>
        <v>24</v>
      </c>
      <c r="P155" s="9">
        <f t="shared" ca="1" si="196"/>
        <v>75</v>
      </c>
      <c r="Q155" s="20">
        <f t="shared" ca="1" si="153"/>
        <v>37.519351000121254</v>
      </c>
      <c r="R155" s="20">
        <f t="shared" ca="1" si="154"/>
        <v>50.3532960263014</v>
      </c>
      <c r="S155" s="20">
        <f t="shared" ca="1" si="155"/>
        <v>18.750464826213712</v>
      </c>
      <c r="T155" s="6">
        <f t="shared" ca="1" si="197"/>
        <v>15915.291386301384</v>
      </c>
      <c r="U155" s="6">
        <f t="shared" ca="1" si="197"/>
        <v>1668.9687731354661</v>
      </c>
      <c r="V155" s="6">
        <f t="shared" ca="1" si="197"/>
        <v>2466.1405742465745</v>
      </c>
      <c r="W155" s="6">
        <f t="shared" ca="1" si="156"/>
        <v>2626.3746211068501</v>
      </c>
      <c r="X155" s="6">
        <f t="shared" ca="1" si="157"/>
        <v>1330.844106871233</v>
      </c>
      <c r="Y155" s="6">
        <f t="shared" ca="1" si="176"/>
        <v>11160.900857212193</v>
      </c>
      <c r="Z155" s="6">
        <f t="shared" ca="1" si="198"/>
        <v>4239.6866630137019</v>
      </c>
      <c r="AA155" s="6">
        <f t="shared" ca="1" si="198"/>
        <v>1208.4791046312337</v>
      </c>
      <c r="AB155" s="6">
        <f t="shared" ca="1" si="198"/>
        <v>1406.2848619660283</v>
      </c>
      <c r="AC155" s="6">
        <f t="shared" ca="1" si="158"/>
        <v>1566.7675070119913</v>
      </c>
      <c r="AD155" s="6">
        <f t="shared" ca="1" si="159"/>
        <v>977.92998821676088</v>
      </c>
      <c r="AE155" s="6">
        <f t="shared" ca="1" si="160"/>
        <v>485.84597206527906</v>
      </c>
      <c r="AF155" s="6">
        <f t="shared" ca="1" si="177"/>
        <v>3823.907162316933</v>
      </c>
      <c r="AG155" s="6">
        <f t="shared" ca="1" si="199"/>
        <v>467.06208282739715</v>
      </c>
      <c r="AH155" s="6">
        <f t="shared" ca="1" si="199"/>
        <v>1919.265127101371</v>
      </c>
      <c r="AI155" s="6">
        <f t="shared" ca="1" si="199"/>
        <v>3021.5148696986307</v>
      </c>
      <c r="AJ155" s="6">
        <f t="shared" ca="1" si="199"/>
        <v>1487.6425286136998</v>
      </c>
      <c r="AK155" s="6">
        <f t="shared" ca="1" si="161"/>
        <v>1838.7695188540056</v>
      </c>
      <c r="AL155" s="6">
        <f t="shared" ca="1" si="162"/>
        <v>1292.9760987766235</v>
      </c>
      <c r="AM155" s="6">
        <f t="shared" ca="1" si="163"/>
        <v>558.62250153966295</v>
      </c>
      <c r="AN155" s="6">
        <f t="shared" ca="1" si="178"/>
        <v>3205.1164890708064</v>
      </c>
      <c r="AO155" s="6">
        <f t="shared" ca="1" si="179"/>
        <v>31334.195397288913</v>
      </c>
      <c r="AP155" s="6">
        <f t="shared" ca="1" si="180"/>
        <v>13144.270888688981</v>
      </c>
      <c r="AQ155" s="6">
        <f t="shared" ca="1" si="181"/>
        <v>18189.924508599932</v>
      </c>
      <c r="AR155" s="6">
        <f t="shared" ca="1" si="200"/>
        <v>2809.2861220515369</v>
      </c>
      <c r="AS155" s="6">
        <f t="shared" ca="1" si="200"/>
        <v>2167.024908743324</v>
      </c>
      <c r="AT155" s="6">
        <f t="shared" ca="1" si="200"/>
        <v>1962.9701484109414</v>
      </c>
      <c r="AU155" s="6">
        <f t="shared" ca="1" si="200"/>
        <v>2048.8297487517166</v>
      </c>
      <c r="AV155" s="6">
        <f t="shared" ca="1" si="182"/>
        <v>8988.1109279575176</v>
      </c>
      <c r="AW155" s="6">
        <f t="shared" ca="1" si="183"/>
        <v>9201.8135806424143</v>
      </c>
      <c r="AX155" s="27">
        <f t="shared" ca="1" si="201"/>
        <v>3.9952993315068528</v>
      </c>
      <c r="AY155" s="27">
        <f t="shared" ca="1" si="201"/>
        <v>4.5656961164383585</v>
      </c>
      <c r="AZ155">
        <f t="shared" ca="1" si="184"/>
        <v>374</v>
      </c>
      <c r="BA155" s="9">
        <f t="shared" ca="1" si="164"/>
        <v>12</v>
      </c>
      <c r="BB155" s="4">
        <f t="shared" ca="1" si="185"/>
        <v>162</v>
      </c>
      <c r="BC155" s="9">
        <f t="shared" ca="1" si="165"/>
        <v>8</v>
      </c>
      <c r="BD155" s="9">
        <f t="shared" ca="1" si="166"/>
        <v>6</v>
      </c>
      <c r="BE155" s="4">
        <f t="shared" ca="1" si="186"/>
        <v>212</v>
      </c>
      <c r="BF155" s="9">
        <f t="shared" ca="1" si="167"/>
        <v>11</v>
      </c>
      <c r="BG155" s="9">
        <f t="shared" ca="1" si="168"/>
        <v>15</v>
      </c>
      <c r="BH155" s="24">
        <f t="shared" ca="1" si="187"/>
        <v>555.10512488361235</v>
      </c>
      <c r="BI155" s="24">
        <f t="shared" ca="1" si="188"/>
        <v>371.67042523417359</v>
      </c>
      <c r="BJ155" s="9">
        <f t="shared" ca="1" si="169"/>
        <v>9</v>
      </c>
      <c r="BK155" s="30">
        <f t="shared" ca="1" si="170"/>
        <v>32.381074753424613</v>
      </c>
      <c r="BL155" s="15">
        <f t="shared" ca="1" si="171"/>
        <v>4.2986919046575354</v>
      </c>
      <c r="BM155" s="15">
        <f t="shared" ca="1" si="189"/>
        <v>7144.7096057414637</v>
      </c>
      <c r="BN155" s="36">
        <f t="shared" ca="1" si="195"/>
        <v>118</v>
      </c>
      <c r="BO155" s="9">
        <f t="shared" ca="1" si="172"/>
        <v>0</v>
      </c>
      <c r="BP155" s="20">
        <f t="shared" ca="1" si="190"/>
        <v>2.5459291577060839</v>
      </c>
      <c r="BQ155" s="20">
        <f t="shared" ca="1" si="191"/>
        <v>154.15190261525365</v>
      </c>
    </row>
    <row r="156" spans="1:69" x14ac:dyDescent="0.25">
      <c r="A156" s="3">
        <f t="shared" si="192"/>
        <v>41033</v>
      </c>
      <c r="B156" s="17">
        <f t="shared" si="173"/>
        <v>2012</v>
      </c>
      <c r="C156" s="4">
        <f t="shared" si="193"/>
        <v>5</v>
      </c>
      <c r="D156" s="4">
        <f t="shared" si="194"/>
        <v>6</v>
      </c>
      <c r="E156" s="5">
        <f t="shared" si="148"/>
        <v>0.65</v>
      </c>
      <c r="F156" s="5">
        <f t="shared" si="149"/>
        <v>1</v>
      </c>
      <c r="G156" s="10">
        <f t="shared" si="147"/>
        <v>1.7589041095890652</v>
      </c>
      <c r="H156" s="13">
        <f t="shared" ca="1" si="150"/>
        <v>161</v>
      </c>
      <c r="I156" s="9">
        <f t="shared" ca="1" si="151"/>
        <v>274</v>
      </c>
      <c r="J156" s="14">
        <f t="shared" ca="1" si="174"/>
        <v>1.7018633540372672</v>
      </c>
      <c r="K156" s="5">
        <f t="shared" ca="1" si="175"/>
        <v>0.60888888888888892</v>
      </c>
      <c r="L156" s="21">
        <f t="shared" ca="1" si="152"/>
        <v>97.314915749170467</v>
      </c>
      <c r="M156" s="9">
        <f t="shared" ca="1" si="196"/>
        <v>48</v>
      </c>
      <c r="N156" s="9">
        <f t="shared" ca="1" si="196"/>
        <v>62</v>
      </c>
      <c r="O156" s="9">
        <f t="shared" ca="1" si="196"/>
        <v>25</v>
      </c>
      <c r="P156" s="9">
        <f t="shared" ca="1" si="196"/>
        <v>75</v>
      </c>
      <c r="Q156" s="20">
        <f t="shared" ca="1" si="153"/>
        <v>38.819288149439636</v>
      </c>
      <c r="R156" s="20">
        <f t="shared" ca="1" si="154"/>
        <v>49.878071501326076</v>
      </c>
      <c r="S156" s="20">
        <f t="shared" ca="1" si="155"/>
        <v>17.804999741720565</v>
      </c>
      <c r="T156" s="6">
        <f t="shared" ca="1" si="197"/>
        <v>15667.701435616445</v>
      </c>
      <c r="U156" s="6">
        <f t="shared" ca="1" si="197"/>
        <v>1910.3338657534264</v>
      </c>
      <c r="V156" s="6">
        <f t="shared" ca="1" si="197"/>
        <v>2655.2750802410951</v>
      </c>
      <c r="W156" s="6">
        <f t="shared" ca="1" si="156"/>
        <v>2628.9391246027403</v>
      </c>
      <c r="X156" s="6">
        <f t="shared" ca="1" si="157"/>
        <v>1351.0221333041095</v>
      </c>
      <c r="Y156" s="6">
        <f t="shared" ca="1" si="176"/>
        <v>10942.798963221927</v>
      </c>
      <c r="Z156" s="6">
        <f t="shared" ca="1" si="198"/>
        <v>4270.1216964383602</v>
      </c>
      <c r="AA156" s="6">
        <f t="shared" ca="1" si="198"/>
        <v>1246.9517875331519</v>
      </c>
      <c r="AB156" s="6">
        <f t="shared" ca="1" si="198"/>
        <v>1335.3749806290423</v>
      </c>
      <c r="AC156" s="6">
        <f t="shared" ca="1" si="158"/>
        <v>1760.0586972439876</v>
      </c>
      <c r="AD156" s="6">
        <f t="shared" ca="1" si="159"/>
        <v>1020.1126338692325</v>
      </c>
      <c r="AE156" s="6">
        <f t="shared" ca="1" si="160"/>
        <v>520.2286019850892</v>
      </c>
      <c r="AF156" s="6">
        <f t="shared" ca="1" si="177"/>
        <v>3552.0485315022452</v>
      </c>
      <c r="AG156" s="6">
        <f t="shared" ca="1" si="199"/>
        <v>503.906088328767</v>
      </c>
      <c r="AH156" s="6">
        <f t="shared" ca="1" si="199"/>
        <v>1849.8246922520561</v>
      </c>
      <c r="AI156" s="6">
        <f t="shared" ca="1" si="199"/>
        <v>3057.8123297534248</v>
      </c>
      <c r="AJ156" s="6">
        <f t="shared" ca="1" si="199"/>
        <v>1396.4705679780834</v>
      </c>
      <c r="AK156" s="6">
        <f t="shared" ca="1" si="161"/>
        <v>1942.9281153139943</v>
      </c>
      <c r="AL156" s="6">
        <f t="shared" ca="1" si="162"/>
        <v>1345.7303104691807</v>
      </c>
      <c r="AM156" s="6">
        <f t="shared" ca="1" si="163"/>
        <v>615.03791932137926</v>
      </c>
      <c r="AN156" s="6">
        <f t="shared" ca="1" si="178"/>
        <v>2904.3173332077768</v>
      </c>
      <c r="AO156" s="6">
        <f t="shared" ca="1" si="179"/>
        <v>31238.497444282759</v>
      </c>
      <c r="AP156" s="6">
        <f t="shared" ca="1" si="180"/>
        <v>13839.332616350806</v>
      </c>
      <c r="AQ156" s="6">
        <f t="shared" ca="1" si="181"/>
        <v>17399.164827931949</v>
      </c>
      <c r="AR156" s="6">
        <f t="shared" ca="1" si="200"/>
        <v>2827.3689586719893</v>
      </c>
      <c r="AS156" s="6">
        <f t="shared" ca="1" si="200"/>
        <v>2168.7646551987318</v>
      </c>
      <c r="AT156" s="6">
        <f t="shared" ca="1" si="200"/>
        <v>1946.6191337718678</v>
      </c>
      <c r="AU156" s="6">
        <f t="shared" ca="1" si="200"/>
        <v>2125.419774667555</v>
      </c>
      <c r="AV156" s="6">
        <f t="shared" ca="1" si="182"/>
        <v>9068.1725223101439</v>
      </c>
      <c r="AW156" s="6">
        <f t="shared" ca="1" si="183"/>
        <v>8330.9923056218086</v>
      </c>
      <c r="AX156" s="27">
        <f t="shared" ca="1" si="201"/>
        <v>4.3330158246575383</v>
      </c>
      <c r="AY156" s="27">
        <f t="shared" ca="1" si="201"/>
        <v>4.4486804520547967</v>
      </c>
      <c r="AZ156">
        <f t="shared" ca="1" si="184"/>
        <v>371</v>
      </c>
      <c r="BA156" s="9">
        <f t="shared" ca="1" si="164"/>
        <v>11</v>
      </c>
      <c r="BB156" s="4">
        <f t="shared" ca="1" si="185"/>
        <v>161</v>
      </c>
      <c r="BC156" s="9">
        <f t="shared" ca="1" si="165"/>
        <v>9</v>
      </c>
      <c r="BD156" s="9">
        <f t="shared" ca="1" si="166"/>
        <v>6</v>
      </c>
      <c r="BE156" s="4">
        <f t="shared" ca="1" si="186"/>
        <v>210</v>
      </c>
      <c r="BF156" s="9">
        <f t="shared" ca="1" si="167"/>
        <v>12</v>
      </c>
      <c r="BG156" s="9">
        <f t="shared" ca="1" si="168"/>
        <v>12</v>
      </c>
      <c r="BH156" s="24">
        <f t="shared" ca="1" si="187"/>
        <v>618.18972094546064</v>
      </c>
      <c r="BI156" s="24">
        <f t="shared" ca="1" si="188"/>
        <v>377.18856378266383</v>
      </c>
      <c r="BJ156" s="9">
        <f t="shared" ca="1" si="169"/>
        <v>9</v>
      </c>
      <c r="BK156" s="30">
        <f t="shared" ca="1" si="170"/>
        <v>31.05873534246572</v>
      </c>
      <c r="BL156" s="15">
        <f t="shared" ca="1" si="171"/>
        <v>4.1931752767123296</v>
      </c>
      <c r="BM156" s="15">
        <f t="shared" ca="1" si="189"/>
        <v>7256.6772358787457</v>
      </c>
      <c r="BN156" s="36">
        <f t="shared" ca="1" si="195"/>
        <v>118</v>
      </c>
      <c r="BO156" s="9">
        <f t="shared" ca="1" si="172"/>
        <v>0</v>
      </c>
      <c r="BP156" s="20">
        <f t="shared" ca="1" si="190"/>
        <v>2.3976765484216829</v>
      </c>
      <c r="BQ156" s="20">
        <f t="shared" ca="1" si="191"/>
        <v>147.45054938925381</v>
      </c>
    </row>
    <row r="157" spans="1:69" x14ac:dyDescent="0.25">
      <c r="A157" s="3">
        <f t="shared" si="192"/>
        <v>41032</v>
      </c>
      <c r="B157" s="17">
        <f t="shared" si="173"/>
        <v>2012</v>
      </c>
      <c r="C157" s="4">
        <f t="shared" si="193"/>
        <v>5</v>
      </c>
      <c r="D157" s="4">
        <f t="shared" si="194"/>
        <v>5</v>
      </c>
      <c r="E157" s="5">
        <f t="shared" si="148"/>
        <v>0.65</v>
      </c>
      <c r="F157" s="5">
        <f t="shared" si="149"/>
        <v>0.79999999999999993</v>
      </c>
      <c r="G157" s="10">
        <f t="shared" si="147"/>
        <v>1.7561643835616678</v>
      </c>
      <c r="H157" s="13">
        <f t="shared" ca="1" si="150"/>
        <v>132</v>
      </c>
      <c r="I157" s="9">
        <f t="shared" ca="1" si="151"/>
        <v>215</v>
      </c>
      <c r="J157" s="14">
        <f t="shared" ca="1" si="174"/>
        <v>1.6287878787878789</v>
      </c>
      <c r="K157" s="5">
        <f t="shared" ca="1" si="175"/>
        <v>0.4777777777777778</v>
      </c>
      <c r="L157" s="21">
        <f t="shared" ca="1" si="152"/>
        <v>97.43651726027403</v>
      </c>
      <c r="M157" s="9">
        <f t="shared" ca="1" si="196"/>
        <v>40</v>
      </c>
      <c r="N157" s="9">
        <f t="shared" ca="1" si="196"/>
        <v>46</v>
      </c>
      <c r="O157" s="9">
        <f t="shared" ca="1" si="196"/>
        <v>19</v>
      </c>
      <c r="P157" s="9">
        <f t="shared" ca="1" si="196"/>
        <v>56</v>
      </c>
      <c r="Q157" s="20">
        <f t="shared" ca="1" si="153"/>
        <v>37.233878356164425</v>
      </c>
      <c r="R157" s="20">
        <f t="shared" ca="1" si="154"/>
        <v>49.135470904109631</v>
      </c>
      <c r="S157" s="20">
        <f t="shared" ca="1" si="155"/>
        <v>18.916809845988272</v>
      </c>
      <c r="T157" s="6">
        <f t="shared" ca="1" si="197"/>
        <v>12861.620278356171</v>
      </c>
      <c r="U157" s="6">
        <f t="shared" ca="1" si="197"/>
        <v>1507.4846301369876</v>
      </c>
      <c r="V157" s="6">
        <f t="shared" ca="1" si="197"/>
        <v>2240.8415570761631</v>
      </c>
      <c r="W157" s="6">
        <f t="shared" ca="1" si="156"/>
        <v>2774.1753468493157</v>
      </c>
      <c r="X157" s="6">
        <f t="shared" ca="1" si="157"/>
        <v>1088.5936725567119</v>
      </c>
      <c r="Y157" s="6">
        <f t="shared" ca="1" si="176"/>
        <v>8265.4943320109687</v>
      </c>
      <c r="Z157" s="6">
        <f t="shared" ca="1" si="198"/>
        <v>3202.1135386301403</v>
      </c>
      <c r="AA157" s="6">
        <f t="shared" ca="1" si="198"/>
        <v>933.57394717808302</v>
      </c>
      <c r="AB157" s="6">
        <f t="shared" ca="1" si="198"/>
        <v>1059.3413513753433</v>
      </c>
      <c r="AC157" s="6">
        <f t="shared" ca="1" si="158"/>
        <v>1429.0065387052982</v>
      </c>
      <c r="AD157" s="6">
        <f t="shared" ca="1" si="159"/>
        <v>1052.242709917103</v>
      </c>
      <c r="AE157" s="6">
        <f t="shared" ca="1" si="160"/>
        <v>437.67573562938338</v>
      </c>
      <c r="AF157" s="6">
        <f t="shared" ca="1" si="177"/>
        <v>2276.1038529317816</v>
      </c>
      <c r="AG157" s="6">
        <f t="shared" ca="1" si="199"/>
        <v>384.00568027397253</v>
      </c>
      <c r="AH157" s="6">
        <f t="shared" ca="1" si="199"/>
        <v>1428.2155432328777</v>
      </c>
      <c r="AI157" s="6">
        <f t="shared" ca="1" si="199"/>
        <v>2452.2574201369871</v>
      </c>
      <c r="AJ157" s="6">
        <f t="shared" ca="1" si="199"/>
        <v>1082.4045764383573</v>
      </c>
      <c r="AK157" s="6">
        <f t="shared" ca="1" si="161"/>
        <v>1544.7492117077484</v>
      </c>
      <c r="AL157" s="6">
        <f t="shared" ca="1" si="162"/>
        <v>1261.3307222125886</v>
      </c>
      <c r="AM157" s="6">
        <f t="shared" ca="1" si="163"/>
        <v>470.38204050061938</v>
      </c>
      <c r="AN157" s="6">
        <f t="shared" ca="1" si="178"/>
        <v>2070.4212456612381</v>
      </c>
      <c r="AO157" s="6">
        <f t="shared" ca="1" si="179"/>
        <v>24911.016965758914</v>
      </c>
      <c r="AP157" s="6">
        <f t="shared" ca="1" si="180"/>
        <v>12298.997535154933</v>
      </c>
      <c r="AQ157" s="6">
        <f t="shared" ca="1" si="181"/>
        <v>12612.019430603988</v>
      </c>
      <c r="AR157" s="6">
        <f t="shared" ca="1" si="200"/>
        <v>2734.4194416661267</v>
      </c>
      <c r="AS157" s="6">
        <f t="shared" ca="1" si="200"/>
        <v>1941.68863184</v>
      </c>
      <c r="AT157" s="6">
        <f t="shared" ca="1" si="200"/>
        <v>1819.0124011053404</v>
      </c>
      <c r="AU157" s="6">
        <f t="shared" ca="1" si="200"/>
        <v>1928.6625321487559</v>
      </c>
      <c r="AV157" s="6">
        <f t="shared" ca="1" si="182"/>
        <v>8423.7830067602226</v>
      </c>
      <c r="AW157" s="6">
        <f t="shared" ca="1" si="183"/>
        <v>4188.2364238437585</v>
      </c>
      <c r="AX157" s="27">
        <f t="shared" ca="1" si="201"/>
        <v>4.0696126027397304</v>
      </c>
      <c r="AY157" s="27">
        <f t="shared" ca="1" si="201"/>
        <v>4.5202091849315096</v>
      </c>
      <c r="AZ157">
        <f t="shared" ca="1" si="184"/>
        <v>293</v>
      </c>
      <c r="BA157" s="9">
        <f t="shared" ca="1" si="164"/>
        <v>9</v>
      </c>
      <c r="BB157" s="4">
        <f t="shared" ca="1" si="185"/>
        <v>132</v>
      </c>
      <c r="BC157" s="9">
        <f t="shared" ca="1" si="165"/>
        <v>7</v>
      </c>
      <c r="BD157" s="9">
        <f t="shared" ca="1" si="166"/>
        <v>5</v>
      </c>
      <c r="BE157" s="4">
        <f t="shared" ca="1" si="186"/>
        <v>161</v>
      </c>
      <c r="BF157" s="9">
        <f t="shared" ca="1" si="167"/>
        <v>9</v>
      </c>
      <c r="BG157" s="9">
        <f t="shared" ca="1" si="168"/>
        <v>11</v>
      </c>
      <c r="BH157" s="24">
        <f t="shared" ca="1" si="187"/>
        <v>554.87368877110816</v>
      </c>
      <c r="BI157" s="24">
        <f t="shared" ca="1" si="188"/>
        <v>362.59937692568747</v>
      </c>
      <c r="BJ157" s="9">
        <f t="shared" ca="1" si="169"/>
        <v>8</v>
      </c>
      <c r="BK157" s="30">
        <f t="shared" ca="1" si="170"/>
        <v>31.968688931506815</v>
      </c>
      <c r="BL157" s="15">
        <f t="shared" ca="1" si="171"/>
        <v>4.4520867353424673</v>
      </c>
      <c r="BM157" s="15">
        <f t="shared" ca="1" si="189"/>
        <v>7275.2843323119087</v>
      </c>
      <c r="BN157" s="36">
        <f t="shared" ca="1" si="195"/>
        <v>118</v>
      </c>
      <c r="BO157" s="9">
        <f t="shared" ca="1" si="172"/>
        <v>0</v>
      </c>
      <c r="BP157" s="20">
        <f t="shared" ca="1" si="190"/>
        <v>1.7335431653976601</v>
      </c>
      <c r="BQ157" s="20">
        <f t="shared" ca="1" si="191"/>
        <v>106.88152059833888</v>
      </c>
    </row>
    <row r="158" spans="1:69" x14ac:dyDescent="0.25">
      <c r="A158" s="3">
        <f t="shared" si="192"/>
        <v>41031</v>
      </c>
      <c r="B158" s="17">
        <f t="shared" si="173"/>
        <v>2012</v>
      </c>
      <c r="C158" s="4">
        <f t="shared" si="193"/>
        <v>5</v>
      </c>
      <c r="D158" s="4">
        <f t="shared" si="194"/>
        <v>4</v>
      </c>
      <c r="E158" s="5">
        <f t="shared" si="148"/>
        <v>0.65</v>
      </c>
      <c r="F158" s="5">
        <f t="shared" si="149"/>
        <v>0.73333333333333339</v>
      </c>
      <c r="G158" s="10">
        <f t="shared" si="147"/>
        <v>1.7534246575342705</v>
      </c>
      <c r="H158" s="13">
        <f t="shared" ca="1" si="150"/>
        <v>118</v>
      </c>
      <c r="I158" s="9">
        <f t="shared" ca="1" si="151"/>
        <v>201</v>
      </c>
      <c r="J158" s="14">
        <f t="shared" ca="1" si="174"/>
        <v>1.7033898305084745</v>
      </c>
      <c r="K158" s="5">
        <f t="shared" ca="1" si="175"/>
        <v>0.44666666666666666</v>
      </c>
      <c r="L158" s="21">
        <f t="shared" ca="1" si="152"/>
        <v>104.29402033898313</v>
      </c>
      <c r="M158" s="9">
        <f t="shared" ca="1" si="196"/>
        <v>36</v>
      </c>
      <c r="N158" s="9">
        <f t="shared" ca="1" si="196"/>
        <v>43</v>
      </c>
      <c r="O158" s="9">
        <f t="shared" ca="1" si="196"/>
        <v>17</v>
      </c>
      <c r="P158" s="9">
        <f t="shared" ca="1" si="196"/>
        <v>56</v>
      </c>
      <c r="Q158" s="20">
        <f t="shared" ca="1" si="153"/>
        <v>39.79576658921453</v>
      </c>
      <c r="R158" s="20">
        <f t="shared" ca="1" si="154"/>
        <v>51.649219923287717</v>
      </c>
      <c r="S158" s="20">
        <f t="shared" ca="1" si="155"/>
        <v>18.000552384246593</v>
      </c>
      <c r="T158" s="6">
        <f t="shared" ca="1" si="197"/>
        <v>12306.694400000009</v>
      </c>
      <c r="U158" s="6">
        <f t="shared" ca="1" si="197"/>
        <v>1346.6392273972619</v>
      </c>
      <c r="V158" s="6">
        <f t="shared" ca="1" si="197"/>
        <v>2031.9991527452053</v>
      </c>
      <c r="W158" s="6">
        <f t="shared" ca="1" si="156"/>
        <v>2652.561618410959</v>
      </c>
      <c r="X158" s="6">
        <f t="shared" ca="1" si="157"/>
        <v>1018.2028639561642</v>
      </c>
      <c r="Y158" s="6">
        <f t="shared" ca="1" si="176"/>
        <v>7950.5699922849426</v>
      </c>
      <c r="Z158" s="6">
        <f t="shared" ca="1" si="198"/>
        <v>3143.865560547948</v>
      </c>
      <c r="AA158" s="6">
        <f t="shared" ca="1" si="198"/>
        <v>878.03673869589124</v>
      </c>
      <c r="AB158" s="6">
        <f t="shared" ca="1" si="198"/>
        <v>1008.0309335178091</v>
      </c>
      <c r="AC158" s="6">
        <f t="shared" ca="1" si="158"/>
        <v>1269.0701336234993</v>
      </c>
      <c r="AD158" s="6">
        <f t="shared" ca="1" si="159"/>
        <v>1018.0423593807791</v>
      </c>
      <c r="AE158" s="6">
        <f t="shared" ca="1" si="160"/>
        <v>374.18105339589471</v>
      </c>
      <c r="AF158" s="6">
        <f t="shared" ca="1" si="177"/>
        <v>2368.6396863614755</v>
      </c>
      <c r="AG158" s="6">
        <f t="shared" ca="1" si="199"/>
        <v>343.01514575342458</v>
      </c>
      <c r="AH158" s="6">
        <f t="shared" ca="1" si="199"/>
        <v>1373.0251186849323</v>
      </c>
      <c r="AI158" s="6">
        <f t="shared" ca="1" si="199"/>
        <v>2211.5221594520553</v>
      </c>
      <c r="AJ158" s="6">
        <f t="shared" ca="1" si="199"/>
        <v>1075.8318272876722</v>
      </c>
      <c r="AK158" s="6">
        <f t="shared" ca="1" si="161"/>
        <v>1394.0473471444066</v>
      </c>
      <c r="AL158" s="6">
        <f t="shared" ca="1" si="162"/>
        <v>1358.0422997726523</v>
      </c>
      <c r="AM158" s="6">
        <f t="shared" ca="1" si="163"/>
        <v>449.75298651694129</v>
      </c>
      <c r="AN158" s="6">
        <f t="shared" ca="1" si="178"/>
        <v>1801.5516177440841</v>
      </c>
      <c r="AO158" s="6">
        <f t="shared" ca="1" si="179"/>
        <v>23686.661111336998</v>
      </c>
      <c r="AP158" s="6">
        <f t="shared" ca="1" si="180"/>
        <v>11565.899814946501</v>
      </c>
      <c r="AQ158" s="6">
        <f t="shared" ca="1" si="181"/>
        <v>12120.761296390501</v>
      </c>
      <c r="AR158" s="6">
        <f t="shared" ca="1" si="200"/>
        <v>2736.9203815627675</v>
      </c>
      <c r="AS158" s="6">
        <f t="shared" ca="1" si="200"/>
        <v>1835.3138911719602</v>
      </c>
      <c r="AT158" s="6">
        <f t="shared" ca="1" si="200"/>
        <v>1777.0881090656958</v>
      </c>
      <c r="AU158" s="6">
        <f t="shared" ca="1" si="200"/>
        <v>1877.8127098984228</v>
      </c>
      <c r="AV158" s="6">
        <f t="shared" ca="1" si="182"/>
        <v>8227.1350916988467</v>
      </c>
      <c r="AW158" s="6">
        <f t="shared" ca="1" si="183"/>
        <v>3893.6262046916509</v>
      </c>
      <c r="AX158" s="27">
        <f t="shared" ca="1" si="201"/>
        <v>4.3154344109589076</v>
      </c>
      <c r="AY158" s="27">
        <f t="shared" ca="1" si="201"/>
        <v>4.4974701369863048</v>
      </c>
      <c r="AZ158">
        <f t="shared" ca="1" si="184"/>
        <v>270</v>
      </c>
      <c r="BA158" s="9">
        <f t="shared" ca="1" si="164"/>
        <v>9</v>
      </c>
      <c r="BB158" s="4">
        <f t="shared" ca="1" si="185"/>
        <v>118</v>
      </c>
      <c r="BC158" s="9">
        <f t="shared" ca="1" si="165"/>
        <v>6</v>
      </c>
      <c r="BD158" s="9">
        <f t="shared" ca="1" si="166"/>
        <v>4</v>
      </c>
      <c r="BE158" s="4">
        <f t="shared" ca="1" si="186"/>
        <v>152</v>
      </c>
      <c r="BF158" s="9">
        <f t="shared" ca="1" si="167"/>
        <v>8</v>
      </c>
      <c r="BG158" s="9">
        <f t="shared" ca="1" si="168"/>
        <v>9</v>
      </c>
      <c r="BH158" s="24">
        <f t="shared" ca="1" si="187"/>
        <v>483.28505382307867</v>
      </c>
      <c r="BI158" s="24">
        <f t="shared" ca="1" si="188"/>
        <v>297.64467295265092</v>
      </c>
      <c r="BJ158" s="9">
        <f t="shared" ca="1" si="169"/>
        <v>8</v>
      </c>
      <c r="BK158" s="30">
        <f t="shared" ca="1" si="170"/>
        <v>30.904846575342429</v>
      </c>
      <c r="BL158" s="15">
        <f t="shared" ca="1" si="171"/>
        <v>4.3729148054794535</v>
      </c>
      <c r="BM158" s="15">
        <f t="shared" ca="1" si="189"/>
        <v>7218.1825828146048</v>
      </c>
      <c r="BN158" s="36">
        <f t="shared" ca="1" si="195"/>
        <v>118</v>
      </c>
      <c r="BO158" s="9">
        <f t="shared" ca="1" si="172"/>
        <v>0</v>
      </c>
      <c r="BP158" s="20">
        <f t="shared" ca="1" si="190"/>
        <v>1.6791984903856811</v>
      </c>
      <c r="BQ158" s="20">
        <f t="shared" ca="1" si="191"/>
        <v>102.71831607110595</v>
      </c>
    </row>
    <row r="159" spans="1:69" x14ac:dyDescent="0.25">
      <c r="A159" s="3">
        <f t="shared" si="192"/>
        <v>41030</v>
      </c>
      <c r="B159" s="17">
        <f t="shared" si="173"/>
        <v>2012</v>
      </c>
      <c r="C159" s="4">
        <f t="shared" si="193"/>
        <v>5</v>
      </c>
      <c r="D159" s="4">
        <f t="shared" si="194"/>
        <v>3</v>
      </c>
      <c r="E159" s="5">
        <f t="shared" si="148"/>
        <v>0.65</v>
      </c>
      <c r="F159" s="5">
        <f t="shared" si="149"/>
        <v>0.55555555555555558</v>
      </c>
      <c r="G159" s="10">
        <f t="shared" si="147"/>
        <v>1.7506849315068731</v>
      </c>
      <c r="H159" s="13">
        <f t="shared" ca="1" si="150"/>
        <v>95</v>
      </c>
      <c r="I159" s="9">
        <f t="shared" ca="1" si="151"/>
        <v>152</v>
      </c>
      <c r="J159" s="14">
        <f t="shared" ca="1" si="174"/>
        <v>1.6</v>
      </c>
      <c r="K159" s="5">
        <f t="shared" ca="1" si="175"/>
        <v>0.33777777777777779</v>
      </c>
      <c r="L159" s="21">
        <f t="shared" ca="1" si="152"/>
        <v>97.075632011535788</v>
      </c>
      <c r="M159" s="9">
        <f t="shared" ca="1" si="196"/>
        <v>27</v>
      </c>
      <c r="N159" s="9">
        <f t="shared" ca="1" si="196"/>
        <v>35</v>
      </c>
      <c r="O159" s="9">
        <f t="shared" ca="1" si="196"/>
        <v>13</v>
      </c>
      <c r="P159" s="9">
        <f t="shared" ca="1" si="196"/>
        <v>40</v>
      </c>
      <c r="Q159" s="20">
        <f t="shared" ca="1" si="153"/>
        <v>37.313719261157793</v>
      </c>
      <c r="R159" s="20">
        <f t="shared" ca="1" si="154"/>
        <v>50.449217130284538</v>
      </c>
      <c r="S159" s="20">
        <f t="shared" ca="1" si="155"/>
        <v>17.767573805589056</v>
      </c>
      <c r="T159" s="6">
        <f t="shared" ca="1" si="197"/>
        <v>9222.1850410958996</v>
      </c>
      <c r="U159" s="6">
        <f t="shared" ca="1" si="197"/>
        <v>1000.6523439878246</v>
      </c>
      <c r="V159" s="6">
        <f t="shared" ca="1" si="197"/>
        <v>1599.0068554520544</v>
      </c>
      <c r="W159" s="6">
        <f t="shared" ca="1" si="156"/>
        <v>2694.7538393424661</v>
      </c>
      <c r="X159" s="6">
        <f t="shared" ca="1" si="157"/>
        <v>764.46127167123279</v>
      </c>
      <c r="Y159" s="6">
        <f t="shared" ca="1" si="176"/>
        <v>5164.6154186179701</v>
      </c>
      <c r="Z159" s="6">
        <f t="shared" ca="1" si="198"/>
        <v>2313.4505941917832</v>
      </c>
      <c r="AA159" s="6">
        <f t="shared" ca="1" si="198"/>
        <v>655.83982269369903</v>
      </c>
      <c r="AB159" s="6">
        <f t="shared" ca="1" si="198"/>
        <v>710.70295222356219</v>
      </c>
      <c r="AC159" s="6">
        <f t="shared" ca="1" si="158"/>
        <v>928.52934965805468</v>
      </c>
      <c r="AD159" s="6">
        <f t="shared" ca="1" si="159"/>
        <v>1040.1211138072608</v>
      </c>
      <c r="AE159" s="6">
        <f t="shared" ca="1" si="160"/>
        <v>303.66245067749185</v>
      </c>
      <c r="AF159" s="6">
        <f t="shared" ca="1" si="177"/>
        <v>1407.6804549662365</v>
      </c>
      <c r="AG159" s="6">
        <f t="shared" ca="1" si="199"/>
        <v>270.6917969095889</v>
      </c>
      <c r="AH159" s="6">
        <f t="shared" ca="1" si="199"/>
        <v>1016.724745117809</v>
      </c>
      <c r="AI159" s="6">
        <f t="shared" ca="1" si="199"/>
        <v>1633.2205939726032</v>
      </c>
      <c r="AJ159" s="6">
        <f t="shared" ca="1" si="199"/>
        <v>779.13060506301451</v>
      </c>
      <c r="AK159" s="6">
        <f t="shared" ca="1" si="161"/>
        <v>1083.8241829899948</v>
      </c>
      <c r="AL159" s="6">
        <f t="shared" ca="1" si="162"/>
        <v>1284.0231791451233</v>
      </c>
      <c r="AM159" s="6">
        <f t="shared" ca="1" si="163"/>
        <v>336.47858932910032</v>
      </c>
      <c r="AN159" s="6">
        <f t="shared" ca="1" si="178"/>
        <v>995.44178959879741</v>
      </c>
      <c r="AO159" s="6">
        <f t="shared" ca="1" si="179"/>
        <v>17602.598495255785</v>
      </c>
      <c r="AP159" s="6">
        <f t="shared" ca="1" si="180"/>
        <v>10034.86083207278</v>
      </c>
      <c r="AQ159" s="6">
        <f t="shared" ca="1" si="181"/>
        <v>7567.7376631830039</v>
      </c>
      <c r="AR159" s="6">
        <f t="shared" ca="1" si="200"/>
        <v>2649.8048684608548</v>
      </c>
      <c r="AS159" s="6">
        <f t="shared" ca="1" si="200"/>
        <v>1490.1877124064306</v>
      </c>
      <c r="AT159" s="6">
        <f t="shared" ca="1" si="200"/>
        <v>1649.512090383771</v>
      </c>
      <c r="AU159" s="6">
        <f t="shared" ca="1" si="200"/>
        <v>1755.0753580898281</v>
      </c>
      <c r="AV159" s="6">
        <f t="shared" ca="1" si="182"/>
        <v>7544.5800293408838</v>
      </c>
      <c r="AW159" s="6">
        <f t="shared" ca="1" si="183"/>
        <v>23.157633842120958</v>
      </c>
      <c r="AX159" s="27">
        <f t="shared" ca="1" si="201"/>
        <v>4.1397219945205519</v>
      </c>
      <c r="AY159" s="27">
        <f t="shared" ca="1" si="201"/>
        <v>4.5420570136986322</v>
      </c>
      <c r="AZ159">
        <f t="shared" ca="1" si="184"/>
        <v>210</v>
      </c>
      <c r="BA159" s="9">
        <f t="shared" ca="1" si="164"/>
        <v>7</v>
      </c>
      <c r="BB159" s="4">
        <f t="shared" ca="1" si="185"/>
        <v>95</v>
      </c>
      <c r="BC159" s="9">
        <f t="shared" ca="1" si="165"/>
        <v>4</v>
      </c>
      <c r="BD159" s="9">
        <f t="shared" ca="1" si="166"/>
        <v>3</v>
      </c>
      <c r="BE159" s="4">
        <f t="shared" ca="1" si="186"/>
        <v>115</v>
      </c>
      <c r="BF159" s="9">
        <f t="shared" ca="1" si="167"/>
        <v>6</v>
      </c>
      <c r="BG159" s="9">
        <f t="shared" ca="1" si="168"/>
        <v>7</v>
      </c>
      <c r="BH159" s="24">
        <f t="shared" ca="1" si="187"/>
        <v>372.71109226589761</v>
      </c>
      <c r="BI159" s="24">
        <f t="shared" ca="1" si="188"/>
        <v>256.87015551179564</v>
      </c>
      <c r="BJ159" s="9">
        <f t="shared" ca="1" si="169"/>
        <v>6</v>
      </c>
      <c r="BK159" s="30">
        <f t="shared" ca="1" si="170"/>
        <v>31.361897383561605</v>
      </c>
      <c r="BL159" s="15">
        <f t="shared" ca="1" si="171"/>
        <v>4.5922907682191791</v>
      </c>
      <c r="BM159" s="15">
        <f t="shared" ca="1" si="189"/>
        <v>7138.7420270635339</v>
      </c>
      <c r="BN159" s="36">
        <f t="shared" ca="1" si="195"/>
        <v>118</v>
      </c>
      <c r="BO159" s="9">
        <f t="shared" ca="1" si="172"/>
        <v>0</v>
      </c>
      <c r="BP159" s="20">
        <f t="shared" ca="1" si="190"/>
        <v>1.0600940101901868</v>
      </c>
      <c r="BQ159" s="20">
        <f t="shared" ca="1" si="191"/>
        <v>64.133370026974603</v>
      </c>
    </row>
    <row r="160" spans="1:69" x14ac:dyDescent="0.25">
      <c r="A160" s="3">
        <f t="shared" si="192"/>
        <v>41029</v>
      </c>
      <c r="B160" s="17">
        <f t="shared" si="173"/>
        <v>2012</v>
      </c>
      <c r="C160" s="4">
        <f t="shared" si="193"/>
        <v>4</v>
      </c>
      <c r="D160" s="4">
        <f t="shared" si="194"/>
        <v>2</v>
      </c>
      <c r="E160" s="5">
        <f t="shared" si="148"/>
        <v>0.6</v>
      </c>
      <c r="F160" s="5">
        <f t="shared" si="149"/>
        <v>0.6</v>
      </c>
      <c r="G160" s="10">
        <f t="shared" si="147"/>
        <v>1.7479452054794757</v>
      </c>
      <c r="H160" s="13">
        <f t="shared" ca="1" si="150"/>
        <v>89</v>
      </c>
      <c r="I160" s="9">
        <f t="shared" ca="1" si="151"/>
        <v>151</v>
      </c>
      <c r="J160" s="14">
        <f t="shared" ca="1" si="174"/>
        <v>1.696629213483146</v>
      </c>
      <c r="K160" s="5">
        <f t="shared" ca="1" si="175"/>
        <v>0.33555555555555555</v>
      </c>
      <c r="L160" s="21">
        <f t="shared" ca="1" si="152"/>
        <v>106.05172986917043</v>
      </c>
      <c r="M160" s="9">
        <f t="shared" ca="1" si="196"/>
        <v>26</v>
      </c>
      <c r="N160" s="9">
        <f t="shared" ca="1" si="196"/>
        <v>32</v>
      </c>
      <c r="O160" s="9">
        <f t="shared" ca="1" si="196"/>
        <v>13</v>
      </c>
      <c r="P160" s="9">
        <f t="shared" ca="1" si="196"/>
        <v>41</v>
      </c>
      <c r="Q160" s="20">
        <f t="shared" ca="1" si="153"/>
        <v>38.528699510628279</v>
      </c>
      <c r="R160" s="20">
        <f t="shared" ca="1" si="154"/>
        <v>51.244078842739768</v>
      </c>
      <c r="S160" s="20">
        <f t="shared" ca="1" si="155"/>
        <v>17.688664594079533</v>
      </c>
      <c r="T160" s="6">
        <f t="shared" ca="1" si="197"/>
        <v>9438.6039583561687</v>
      </c>
      <c r="U160" s="6">
        <f t="shared" ca="1" si="197"/>
        <v>996.42995506849422</v>
      </c>
      <c r="V160" s="6">
        <f t="shared" ca="1" si="197"/>
        <v>1592.6177881775338</v>
      </c>
      <c r="W160" s="6">
        <f t="shared" ca="1" si="156"/>
        <v>2530.8802423232883</v>
      </c>
      <c r="X160" s="6">
        <f t="shared" ca="1" si="157"/>
        <v>762.89275055342443</v>
      </c>
      <c r="Y160" s="6">
        <f t="shared" ca="1" si="176"/>
        <v>5548.6431323704146</v>
      </c>
      <c r="Z160" s="6">
        <f t="shared" ca="1" si="198"/>
        <v>2234.6645716164403</v>
      </c>
      <c r="AA160" s="6">
        <f t="shared" ca="1" si="198"/>
        <v>666.17302495561694</v>
      </c>
      <c r="AB160" s="6">
        <f t="shared" ca="1" si="198"/>
        <v>725.23524835726084</v>
      </c>
      <c r="AC160" s="6">
        <f t="shared" ca="1" si="158"/>
        <v>946.93958016281908</v>
      </c>
      <c r="AD160" s="6">
        <f t="shared" ca="1" si="159"/>
        <v>1055.1641332676411</v>
      </c>
      <c r="AE160" s="6">
        <f t="shared" ca="1" si="160"/>
        <v>287.27727509566995</v>
      </c>
      <c r="AF160" s="6">
        <f t="shared" ca="1" si="177"/>
        <v>1336.6918564031876</v>
      </c>
      <c r="AG160" s="6">
        <f t="shared" ca="1" si="199"/>
        <v>261.44105414794518</v>
      </c>
      <c r="AH160" s="6">
        <f t="shared" ca="1" si="199"/>
        <v>967.239682454795</v>
      </c>
      <c r="AI160" s="6">
        <f t="shared" ca="1" si="199"/>
        <v>1656.2327024657536</v>
      </c>
      <c r="AJ160" s="6">
        <f t="shared" ca="1" si="199"/>
        <v>765.39523384109657</v>
      </c>
      <c r="AK160" s="6">
        <f t="shared" ca="1" si="161"/>
        <v>1086.0130374684391</v>
      </c>
      <c r="AL160" s="6">
        <f t="shared" ca="1" si="162"/>
        <v>1283.7263547909672</v>
      </c>
      <c r="AM160" s="6">
        <f t="shared" ca="1" si="163"/>
        <v>314.26093394360822</v>
      </c>
      <c r="AN160" s="6">
        <f t="shared" ca="1" si="178"/>
        <v>966.30834670657578</v>
      </c>
      <c r="AO160" s="6">
        <f t="shared" ca="1" si="179"/>
        <v>17711.415431263569</v>
      </c>
      <c r="AP160" s="6">
        <f t="shared" ca="1" si="180"/>
        <v>9859.7720957833917</v>
      </c>
      <c r="AQ160" s="6">
        <f t="shared" ca="1" si="181"/>
        <v>7851.6433354801775</v>
      </c>
      <c r="AR160" s="6">
        <f t="shared" ca="1" si="200"/>
        <v>2652.9220882139298</v>
      </c>
      <c r="AS160" s="6">
        <f t="shared" ca="1" si="200"/>
        <v>1522.6607879030355</v>
      </c>
      <c r="AT160" s="6">
        <f t="shared" ca="1" si="200"/>
        <v>1653.4778494493175</v>
      </c>
      <c r="AU160" s="6">
        <f t="shared" ca="1" si="200"/>
        <v>1741.0872015090451</v>
      </c>
      <c r="AV160" s="6">
        <f t="shared" ca="1" si="182"/>
        <v>7570.147927075328</v>
      </c>
      <c r="AW160" s="6">
        <f t="shared" ca="1" si="183"/>
        <v>281.49540840484951</v>
      </c>
      <c r="AX160" s="27">
        <f t="shared" ca="1" si="201"/>
        <v>4.0015995945205507</v>
      </c>
      <c r="AY160" s="27">
        <f t="shared" ca="1" si="201"/>
        <v>4.4205855479452074</v>
      </c>
      <c r="AZ160">
        <f t="shared" ca="1" si="184"/>
        <v>201</v>
      </c>
      <c r="BA160" s="9">
        <f t="shared" ca="1" si="164"/>
        <v>6</v>
      </c>
      <c r="BB160" s="4">
        <f t="shared" ca="1" si="185"/>
        <v>89</v>
      </c>
      <c r="BC160" s="9">
        <f t="shared" ca="1" si="165"/>
        <v>4</v>
      </c>
      <c r="BD160" s="9">
        <f t="shared" ca="1" si="166"/>
        <v>3</v>
      </c>
      <c r="BE160" s="4">
        <f t="shared" ca="1" si="186"/>
        <v>112</v>
      </c>
      <c r="BF160" s="9">
        <f t="shared" ca="1" si="167"/>
        <v>6</v>
      </c>
      <c r="BG160" s="9">
        <f t="shared" ca="1" si="168"/>
        <v>6</v>
      </c>
      <c r="BH160" s="24">
        <f t="shared" ca="1" si="187"/>
        <v>384.322870419997</v>
      </c>
      <c r="BI160" s="24">
        <f t="shared" ca="1" si="188"/>
        <v>245.29082019922822</v>
      </c>
      <c r="BJ160" s="9">
        <f t="shared" ca="1" si="169"/>
        <v>6</v>
      </c>
      <c r="BK160" s="30">
        <f t="shared" ca="1" si="170"/>
        <v>31.495370219178049</v>
      </c>
      <c r="BL160" s="15">
        <f t="shared" ca="1" si="171"/>
        <v>4.5614115375342479</v>
      </c>
      <c r="BM160" s="15">
        <f t="shared" ca="1" si="189"/>
        <v>6992.1084009530405</v>
      </c>
      <c r="BN160" s="36">
        <f t="shared" ca="1" si="195"/>
        <v>118</v>
      </c>
      <c r="BO160" s="9">
        <f t="shared" ca="1" si="172"/>
        <v>0</v>
      </c>
      <c r="BP160" s="20">
        <f t="shared" ca="1" si="190"/>
        <v>1.1229292918871197</v>
      </c>
      <c r="BQ160" s="20">
        <f t="shared" ca="1" si="191"/>
        <v>66.539350300679473</v>
      </c>
    </row>
    <row r="161" spans="1:69" x14ac:dyDescent="0.25">
      <c r="A161" s="3">
        <f t="shared" si="192"/>
        <v>41028</v>
      </c>
      <c r="B161" s="17">
        <f t="shared" si="173"/>
        <v>2012</v>
      </c>
      <c r="C161" s="4">
        <f t="shared" si="193"/>
        <v>4</v>
      </c>
      <c r="D161" s="4">
        <f t="shared" si="194"/>
        <v>1</v>
      </c>
      <c r="E161" s="5">
        <f t="shared" si="148"/>
        <v>0.6</v>
      </c>
      <c r="F161" s="5">
        <f t="shared" si="149"/>
        <v>0.64</v>
      </c>
      <c r="G161" s="10">
        <f t="shared" si="147"/>
        <v>1.7452054794520784</v>
      </c>
      <c r="H161" s="13">
        <f t="shared" ca="1" si="150"/>
        <v>97</v>
      </c>
      <c r="I161" s="9">
        <f t="shared" ca="1" si="151"/>
        <v>170</v>
      </c>
      <c r="J161" s="14">
        <f t="shared" ca="1" si="174"/>
        <v>1.7525773195876289</v>
      </c>
      <c r="K161" s="5">
        <f t="shared" ca="1" si="175"/>
        <v>0.37777777777777777</v>
      </c>
      <c r="L161" s="21">
        <f t="shared" ca="1" si="152"/>
        <v>101.48445491879683</v>
      </c>
      <c r="M161" s="9">
        <f t="shared" ca="1" si="196"/>
        <v>29</v>
      </c>
      <c r="N161" s="9">
        <f t="shared" ca="1" si="196"/>
        <v>38</v>
      </c>
      <c r="O161" s="9">
        <f t="shared" ca="1" si="196"/>
        <v>15</v>
      </c>
      <c r="P161" s="9">
        <f t="shared" ca="1" si="196"/>
        <v>47</v>
      </c>
      <c r="Q161" s="20">
        <f t="shared" ca="1" si="153"/>
        <v>36.482057002657967</v>
      </c>
      <c r="R161" s="20">
        <f t="shared" ca="1" si="154"/>
        <v>48.438562586301401</v>
      </c>
      <c r="S161" s="20">
        <f t="shared" ca="1" si="155"/>
        <v>18.06303120069952</v>
      </c>
      <c r="T161" s="6">
        <f t="shared" ca="1" si="197"/>
        <v>9843.9921271232924</v>
      </c>
      <c r="U161" s="6">
        <f t="shared" ca="1" si="197"/>
        <v>1071.4088889863026</v>
      </c>
      <c r="V161" s="6">
        <f t="shared" ca="1" si="197"/>
        <v>1580.2872104258622</v>
      </c>
      <c r="W161" s="6">
        <f t="shared" ca="1" si="156"/>
        <v>2744.7879112767132</v>
      </c>
      <c r="X161" s="6">
        <f t="shared" ca="1" si="157"/>
        <v>831.76326825731485</v>
      </c>
      <c r="Y161" s="6">
        <f t="shared" ca="1" si="176"/>
        <v>5758.5626261497055</v>
      </c>
      <c r="Z161" s="6">
        <f t="shared" ca="1" si="198"/>
        <v>2444.297819178084</v>
      </c>
      <c r="AA161" s="6">
        <f t="shared" ca="1" si="198"/>
        <v>726.57843879452105</v>
      </c>
      <c r="AB161" s="6">
        <f t="shared" ca="1" si="198"/>
        <v>848.96246643287748</v>
      </c>
      <c r="AC161" s="6">
        <f t="shared" ca="1" si="158"/>
        <v>1051.2894634223687</v>
      </c>
      <c r="AD161" s="6">
        <f t="shared" ca="1" si="159"/>
        <v>1014.9373933563899</v>
      </c>
      <c r="AE161" s="6">
        <f t="shared" ca="1" si="160"/>
        <v>326.03535875696383</v>
      </c>
      <c r="AF161" s="6">
        <f t="shared" ca="1" si="177"/>
        <v>1627.5765088697599</v>
      </c>
      <c r="AG161" s="6">
        <f t="shared" ca="1" si="199"/>
        <v>312.08473873972594</v>
      </c>
      <c r="AH161" s="6">
        <f t="shared" ca="1" si="199"/>
        <v>1142.6735798356174</v>
      </c>
      <c r="AI161" s="6">
        <f t="shared" ca="1" si="199"/>
        <v>1836.0431054794522</v>
      </c>
      <c r="AJ161" s="6">
        <f t="shared" ca="1" si="199"/>
        <v>882.56610542465819</v>
      </c>
      <c r="AK161" s="6">
        <f t="shared" ca="1" si="161"/>
        <v>1146.6111700577228</v>
      </c>
      <c r="AL161" s="6">
        <f t="shared" ca="1" si="162"/>
        <v>1287.3069610423602</v>
      </c>
      <c r="AM161" s="6">
        <f t="shared" ca="1" si="163"/>
        <v>343.91255593146445</v>
      </c>
      <c r="AN161" s="6">
        <f t="shared" ca="1" si="178"/>
        <v>1395.5368424479061</v>
      </c>
      <c r="AO161" s="6">
        <f t="shared" ca="1" si="179"/>
        <v>19108.607269994533</v>
      </c>
      <c r="AP161" s="6">
        <f t="shared" ca="1" si="180"/>
        <v>10326.931292527161</v>
      </c>
      <c r="AQ161" s="6">
        <f t="shared" ca="1" si="181"/>
        <v>8781.6759774673719</v>
      </c>
      <c r="AR161" s="6">
        <f t="shared" ca="1" si="200"/>
        <v>2661.1102643250606</v>
      </c>
      <c r="AS161" s="6">
        <f t="shared" ca="1" si="200"/>
        <v>1575.4620384201944</v>
      </c>
      <c r="AT161" s="6">
        <f t="shared" ca="1" si="200"/>
        <v>1670.4260021581852</v>
      </c>
      <c r="AU161" s="6">
        <f t="shared" ca="1" si="200"/>
        <v>1797.9358119817175</v>
      </c>
      <c r="AV161" s="6">
        <f t="shared" ca="1" si="182"/>
        <v>7704.934116885157</v>
      </c>
      <c r="AW161" s="6">
        <f t="shared" ca="1" si="183"/>
        <v>1076.7418605822149</v>
      </c>
      <c r="AX161" s="27">
        <f t="shared" ca="1" si="201"/>
        <v>4.0804625095890446</v>
      </c>
      <c r="AY161" s="27">
        <f t="shared" ca="1" si="201"/>
        <v>4.2991299863013719</v>
      </c>
      <c r="AZ161">
        <f t="shared" ca="1" si="184"/>
        <v>226</v>
      </c>
      <c r="BA161" s="9">
        <f t="shared" ca="1" si="164"/>
        <v>7</v>
      </c>
      <c r="BB161" s="4">
        <f t="shared" ca="1" si="185"/>
        <v>97</v>
      </c>
      <c r="BC161" s="9">
        <f t="shared" ca="1" si="165"/>
        <v>5</v>
      </c>
      <c r="BD161" s="9">
        <f t="shared" ca="1" si="166"/>
        <v>3</v>
      </c>
      <c r="BE161" s="4">
        <f t="shared" ca="1" si="186"/>
        <v>129</v>
      </c>
      <c r="BF161" s="9">
        <f t="shared" ca="1" si="167"/>
        <v>7</v>
      </c>
      <c r="BG161" s="9">
        <f t="shared" ca="1" si="168"/>
        <v>8</v>
      </c>
      <c r="BH161" s="24">
        <f t="shared" ca="1" si="187"/>
        <v>425.30625896576413</v>
      </c>
      <c r="BI161" s="24">
        <f t="shared" ca="1" si="188"/>
        <v>278.17002506229329</v>
      </c>
      <c r="BJ161" s="9">
        <f t="shared" ca="1" si="169"/>
        <v>6</v>
      </c>
      <c r="BK161" s="30">
        <f t="shared" ca="1" si="170"/>
        <v>33.571283986301331</v>
      </c>
      <c r="BL161" s="15">
        <f t="shared" ca="1" si="171"/>
        <v>4.51297407561644</v>
      </c>
      <c r="BM161" s="15">
        <f t="shared" ca="1" si="189"/>
        <v>7175.9204771355126</v>
      </c>
      <c r="BN161" s="36">
        <f t="shared" ca="1" si="195"/>
        <v>118</v>
      </c>
      <c r="BO161" s="9">
        <f t="shared" ca="1" si="172"/>
        <v>0</v>
      </c>
      <c r="BP161" s="20">
        <f t="shared" ca="1" si="190"/>
        <v>1.2237699686678867</v>
      </c>
      <c r="BQ161" s="20">
        <f t="shared" ca="1" si="191"/>
        <v>74.420982859892987</v>
      </c>
    </row>
    <row r="162" spans="1:69" x14ac:dyDescent="0.25">
      <c r="A162" s="3">
        <f t="shared" si="192"/>
        <v>41027</v>
      </c>
      <c r="B162" s="17">
        <f t="shared" si="173"/>
        <v>2012</v>
      </c>
      <c r="C162" s="4">
        <f t="shared" si="193"/>
        <v>4</v>
      </c>
      <c r="D162" s="4">
        <f t="shared" si="194"/>
        <v>7</v>
      </c>
      <c r="E162" s="5">
        <f t="shared" si="148"/>
        <v>0.6</v>
      </c>
      <c r="F162" s="5">
        <f t="shared" si="149"/>
        <v>0.95</v>
      </c>
      <c r="G162" s="10">
        <f t="shared" si="147"/>
        <v>1.742465753424681</v>
      </c>
      <c r="H162" s="13">
        <f t="shared" ca="1" si="150"/>
        <v>138</v>
      </c>
      <c r="I162" s="9">
        <f t="shared" ca="1" si="151"/>
        <v>251</v>
      </c>
      <c r="J162" s="14">
        <f t="shared" ca="1" si="174"/>
        <v>1.818840579710145</v>
      </c>
      <c r="K162" s="5">
        <f t="shared" ca="1" si="175"/>
        <v>0.55777777777777782</v>
      </c>
      <c r="L162" s="21">
        <f t="shared" ca="1" si="152"/>
        <v>105.66843730792142</v>
      </c>
      <c r="M162" s="9">
        <f t="shared" ca="1" si="196"/>
        <v>46</v>
      </c>
      <c r="N162" s="9">
        <f t="shared" ca="1" si="196"/>
        <v>57</v>
      </c>
      <c r="O162" s="9">
        <f t="shared" ca="1" si="196"/>
        <v>23</v>
      </c>
      <c r="P162" s="9">
        <f t="shared" ca="1" si="196"/>
        <v>69</v>
      </c>
      <c r="Q162" s="20">
        <f t="shared" ca="1" si="153"/>
        <v>36.275412236733644</v>
      </c>
      <c r="R162" s="20">
        <f t="shared" ca="1" si="154"/>
        <v>48.03901020493155</v>
      </c>
      <c r="S162" s="20">
        <f t="shared" ca="1" si="155"/>
        <v>17.199865192567017</v>
      </c>
      <c r="T162" s="6">
        <f t="shared" ca="1" si="197"/>
        <v>14582.244348493155</v>
      </c>
      <c r="U162" s="6">
        <f t="shared" ca="1" si="197"/>
        <v>1570.8387945205495</v>
      </c>
      <c r="V162" s="6">
        <f t="shared" ca="1" si="197"/>
        <v>2447.0759113643817</v>
      </c>
      <c r="W162" s="6">
        <f t="shared" ca="1" si="156"/>
        <v>2559.7890668712334</v>
      </c>
      <c r="X162" s="6">
        <f t="shared" ca="1" si="157"/>
        <v>1167.9039877610953</v>
      </c>
      <c r="Y162" s="6">
        <f t="shared" ca="1" si="176"/>
        <v>9978.3141770169932</v>
      </c>
      <c r="Z162" s="6">
        <f t="shared" ca="1" si="198"/>
        <v>3736.3674603835652</v>
      </c>
      <c r="AA162" s="6">
        <f t="shared" ca="1" si="198"/>
        <v>1104.8972347134256</v>
      </c>
      <c r="AB162" s="6">
        <f t="shared" ca="1" si="198"/>
        <v>1186.7906982871243</v>
      </c>
      <c r="AC162" s="6">
        <f t="shared" ca="1" si="158"/>
        <v>1467.323987359385</v>
      </c>
      <c r="AD162" s="6">
        <f t="shared" ca="1" si="159"/>
        <v>998.82964162132237</v>
      </c>
      <c r="AE162" s="6">
        <f t="shared" ca="1" si="160"/>
        <v>481.6604784046541</v>
      </c>
      <c r="AF162" s="6">
        <f t="shared" ca="1" si="177"/>
        <v>3080.2412859987544</v>
      </c>
      <c r="AG162" s="6">
        <f t="shared" ca="1" si="199"/>
        <v>434.16113385205472</v>
      </c>
      <c r="AH162" s="6">
        <f t="shared" ca="1" si="199"/>
        <v>1624.4483661150693</v>
      </c>
      <c r="AI162" s="6">
        <f t="shared" ca="1" si="199"/>
        <v>2702.3633192328771</v>
      </c>
      <c r="AJ162" s="6">
        <f t="shared" ca="1" si="199"/>
        <v>1225.623037019179</v>
      </c>
      <c r="AK162" s="6">
        <f t="shared" ca="1" si="161"/>
        <v>1701.9916619602618</v>
      </c>
      <c r="AL162" s="6">
        <f t="shared" ca="1" si="162"/>
        <v>1327.0667564419796</v>
      </c>
      <c r="AM162" s="6">
        <f t="shared" ca="1" si="163"/>
        <v>527.02445406832999</v>
      </c>
      <c r="AN162" s="6">
        <f t="shared" ca="1" si="178"/>
        <v>2430.5129837486083</v>
      </c>
      <c r="AO162" s="6">
        <f t="shared" ca="1" si="179"/>
        <v>28167.734392617003</v>
      </c>
      <c r="AP162" s="6">
        <f t="shared" ca="1" si="180"/>
        <v>12678.665945852643</v>
      </c>
      <c r="AQ162" s="6">
        <f t="shared" ca="1" si="181"/>
        <v>15489.068446764355</v>
      </c>
      <c r="AR162" s="6">
        <f t="shared" ca="1" si="200"/>
        <v>2789.247404771575</v>
      </c>
      <c r="AS162" s="6">
        <f t="shared" ca="1" si="200"/>
        <v>2065.6136657460893</v>
      </c>
      <c r="AT162" s="6">
        <f t="shared" ca="1" si="200"/>
        <v>1890.3368838023725</v>
      </c>
      <c r="AU162" s="6">
        <f t="shared" ca="1" si="200"/>
        <v>2004.1668190668963</v>
      </c>
      <c r="AV162" s="6">
        <f t="shared" ca="1" si="182"/>
        <v>8749.3647733869329</v>
      </c>
      <c r="AW162" s="6">
        <f t="shared" ca="1" si="183"/>
        <v>6739.7036733774275</v>
      </c>
      <c r="AX162" s="27">
        <f t="shared" ca="1" si="201"/>
        <v>4.0883881643835656</v>
      </c>
      <c r="AY162" s="27">
        <f t="shared" ca="1" si="201"/>
        <v>4.4289799726027415</v>
      </c>
      <c r="AZ162">
        <f t="shared" ca="1" si="184"/>
        <v>333</v>
      </c>
      <c r="BA162" s="9">
        <f t="shared" ca="1" si="164"/>
        <v>11</v>
      </c>
      <c r="BB162" s="4">
        <f t="shared" ca="1" si="185"/>
        <v>138</v>
      </c>
      <c r="BC162" s="9">
        <f t="shared" ca="1" si="165"/>
        <v>8</v>
      </c>
      <c r="BD162" s="9">
        <f t="shared" ca="1" si="166"/>
        <v>5</v>
      </c>
      <c r="BE162" s="4">
        <f t="shared" ca="1" si="186"/>
        <v>195</v>
      </c>
      <c r="BF162" s="9">
        <f t="shared" ca="1" si="167"/>
        <v>11</v>
      </c>
      <c r="BG162" s="9">
        <f t="shared" ca="1" si="168"/>
        <v>14</v>
      </c>
      <c r="BH162" s="24">
        <f t="shared" ca="1" si="187"/>
        <v>581.6811344779511</v>
      </c>
      <c r="BI162" s="24">
        <f t="shared" ca="1" si="188"/>
        <v>377.92488556222577</v>
      </c>
      <c r="BJ162" s="9">
        <f t="shared" ca="1" si="169"/>
        <v>8</v>
      </c>
      <c r="BK162" s="30">
        <f t="shared" ca="1" si="170"/>
        <v>32.474721808219137</v>
      </c>
      <c r="BL162" s="15">
        <f t="shared" ca="1" si="171"/>
        <v>4.1879753161643842</v>
      </c>
      <c r="BM162" s="15">
        <f t="shared" ca="1" si="189"/>
        <v>7117.0833887517947</v>
      </c>
      <c r="BN162" s="36">
        <f t="shared" ca="1" si="195"/>
        <v>116</v>
      </c>
      <c r="BO162" s="9">
        <f t="shared" ca="1" si="172"/>
        <v>0</v>
      </c>
      <c r="BP162" s="20">
        <f t="shared" ca="1" si="190"/>
        <v>2.1763224625475202</v>
      </c>
      <c r="BQ162" s="20">
        <f t="shared" ca="1" si="191"/>
        <v>133.52645212727893</v>
      </c>
    </row>
    <row r="163" spans="1:69" x14ac:dyDescent="0.25">
      <c r="A163" s="3">
        <f t="shared" si="192"/>
        <v>41026</v>
      </c>
      <c r="B163" s="17">
        <f t="shared" si="173"/>
        <v>2012</v>
      </c>
      <c r="C163" s="4">
        <f t="shared" si="193"/>
        <v>4</v>
      </c>
      <c r="D163" s="4">
        <f t="shared" si="194"/>
        <v>6</v>
      </c>
      <c r="E163" s="5">
        <f t="shared" si="148"/>
        <v>0.6</v>
      </c>
      <c r="F163" s="5">
        <f t="shared" si="149"/>
        <v>1</v>
      </c>
      <c r="G163" s="10">
        <f t="shared" si="147"/>
        <v>1.7397260273972837</v>
      </c>
      <c r="H163" s="13">
        <f t="shared" ca="1" si="150"/>
        <v>148</v>
      </c>
      <c r="I163" s="9">
        <f t="shared" ca="1" si="151"/>
        <v>262</v>
      </c>
      <c r="J163" s="14">
        <f t="shared" ca="1" si="174"/>
        <v>1.7702702702702702</v>
      </c>
      <c r="K163" s="5">
        <f t="shared" ca="1" si="175"/>
        <v>0.5822222222222222</v>
      </c>
      <c r="L163" s="21">
        <f t="shared" ca="1" si="152"/>
        <v>105.65142984079979</v>
      </c>
      <c r="M163" s="9">
        <f t="shared" ca="1" si="196"/>
        <v>48</v>
      </c>
      <c r="N163" s="9">
        <f t="shared" ca="1" si="196"/>
        <v>56</v>
      </c>
      <c r="O163" s="9">
        <f t="shared" ca="1" si="196"/>
        <v>23</v>
      </c>
      <c r="P163" s="9">
        <f t="shared" ca="1" si="196"/>
        <v>69</v>
      </c>
      <c r="Q163" s="20">
        <f t="shared" ca="1" si="153"/>
        <v>39.458867523709195</v>
      </c>
      <c r="R163" s="20">
        <f t="shared" ca="1" si="154"/>
        <v>48.72679732602743</v>
      </c>
      <c r="S163" s="20">
        <f t="shared" ca="1" si="155"/>
        <v>18.361918742108415</v>
      </c>
      <c r="T163" s="6">
        <f t="shared" ca="1" si="197"/>
        <v>15636.411616438369</v>
      </c>
      <c r="U163" s="6">
        <f t="shared" ca="1" si="197"/>
        <v>1768.6136712328782</v>
      </c>
      <c r="V163" s="6">
        <f t="shared" ca="1" si="197"/>
        <v>2502.357135780821</v>
      </c>
      <c r="W163" s="6">
        <f t="shared" ca="1" si="156"/>
        <v>2541.2221518904116</v>
      </c>
      <c r="X163" s="6">
        <f t="shared" ca="1" si="157"/>
        <v>1329.0810213698626</v>
      </c>
      <c r="Y163" s="6">
        <f t="shared" ca="1" si="176"/>
        <v>11032.364978630152</v>
      </c>
      <c r="Z163" s="6">
        <f t="shared" ca="1" si="198"/>
        <v>4103.7222224657562</v>
      </c>
      <c r="AA163" s="6">
        <f t="shared" ca="1" si="198"/>
        <v>1120.7163384986309</v>
      </c>
      <c r="AB163" s="6">
        <f t="shared" ca="1" si="198"/>
        <v>1266.9723932054806</v>
      </c>
      <c r="AC163" s="6">
        <f t="shared" ca="1" si="158"/>
        <v>1650.7949156830189</v>
      </c>
      <c r="AD163" s="6">
        <f t="shared" ca="1" si="159"/>
        <v>954.58762647656113</v>
      </c>
      <c r="AE163" s="6">
        <f t="shared" ca="1" si="160"/>
        <v>496.81379689038886</v>
      </c>
      <c r="AF163" s="6">
        <f t="shared" ca="1" si="177"/>
        <v>3389.2146151198981</v>
      </c>
      <c r="AG163" s="6">
        <f t="shared" ca="1" si="199"/>
        <v>484.24824739726017</v>
      </c>
      <c r="AH163" s="6">
        <f t="shared" ca="1" si="199"/>
        <v>1773.1367539726039</v>
      </c>
      <c r="AI163" s="6">
        <f t="shared" ca="1" si="199"/>
        <v>2785.5319589041105</v>
      </c>
      <c r="AJ163" s="6">
        <f t="shared" ca="1" si="199"/>
        <v>1386.8137486027406</v>
      </c>
      <c r="AK163" s="6">
        <f t="shared" ca="1" si="161"/>
        <v>1765.756020028932</v>
      </c>
      <c r="AL163" s="6">
        <f t="shared" ca="1" si="162"/>
        <v>1309.9653414629374</v>
      </c>
      <c r="AM163" s="6">
        <f t="shared" ca="1" si="163"/>
        <v>534.67043650603762</v>
      </c>
      <c r="AN163" s="6">
        <f t="shared" ca="1" si="178"/>
        <v>2819.3389108788087</v>
      </c>
      <c r="AO163" s="6">
        <f t="shared" ca="1" si="179"/>
        <v>30326.16695071783</v>
      </c>
      <c r="AP163" s="6">
        <f t="shared" ca="1" si="180"/>
        <v>13085.248446088972</v>
      </c>
      <c r="AQ163" s="6">
        <f t="shared" ca="1" si="181"/>
        <v>17240.918504628858</v>
      </c>
      <c r="AR163" s="6">
        <f t="shared" ca="1" si="200"/>
        <v>2795.6468403773088</v>
      </c>
      <c r="AS163" s="6">
        <f t="shared" ca="1" si="200"/>
        <v>2044.6148845776099</v>
      </c>
      <c r="AT163" s="6">
        <f t="shared" ca="1" si="200"/>
        <v>1931.7902407154747</v>
      </c>
      <c r="AU163" s="6">
        <f t="shared" ca="1" si="200"/>
        <v>2031.6225908301672</v>
      </c>
      <c r="AV163" s="6">
        <f t="shared" ca="1" si="182"/>
        <v>8803.6745565005604</v>
      </c>
      <c r="AW163" s="6">
        <f t="shared" ca="1" si="183"/>
        <v>8437.2439481282981</v>
      </c>
      <c r="AX163" s="27">
        <f t="shared" ca="1" si="201"/>
        <v>4.258996602739729</v>
      </c>
      <c r="AY163" s="27">
        <f t="shared" ca="1" si="201"/>
        <v>4.6934234931506875</v>
      </c>
      <c r="AZ163">
        <f t="shared" ca="1" si="184"/>
        <v>344</v>
      </c>
      <c r="BA163" s="9">
        <f t="shared" ca="1" si="164"/>
        <v>11</v>
      </c>
      <c r="BB163" s="4">
        <f t="shared" ca="1" si="185"/>
        <v>148</v>
      </c>
      <c r="BC163" s="9">
        <f t="shared" ca="1" si="165"/>
        <v>8</v>
      </c>
      <c r="BD163" s="9">
        <f t="shared" ca="1" si="166"/>
        <v>5</v>
      </c>
      <c r="BE163" s="4">
        <f t="shared" ca="1" si="186"/>
        <v>196</v>
      </c>
      <c r="BF163" s="9">
        <f t="shared" ca="1" si="167"/>
        <v>12</v>
      </c>
      <c r="BG163" s="9">
        <f t="shared" ca="1" si="168"/>
        <v>13</v>
      </c>
      <c r="BH163" s="24">
        <f t="shared" ca="1" si="187"/>
        <v>559.76070282117735</v>
      </c>
      <c r="BI163" s="24">
        <f t="shared" ca="1" si="188"/>
        <v>395.68830855229197</v>
      </c>
      <c r="BJ163" s="9">
        <f t="shared" ca="1" si="169"/>
        <v>8</v>
      </c>
      <c r="BK163" s="30">
        <f t="shared" ca="1" si="170"/>
        <v>33.741744246575308</v>
      </c>
      <c r="BL163" s="15">
        <f t="shared" ca="1" si="171"/>
        <v>4.3722107835616448</v>
      </c>
      <c r="BM163" s="15">
        <f t="shared" ca="1" si="189"/>
        <v>7042.2925921317574</v>
      </c>
      <c r="BN163" s="36">
        <f t="shared" ca="1" si="195"/>
        <v>116</v>
      </c>
      <c r="BO163" s="9">
        <f t="shared" ca="1" si="172"/>
        <v>1</v>
      </c>
      <c r="BP163" s="20">
        <f t="shared" ca="1" si="190"/>
        <v>2.4481968448587135</v>
      </c>
      <c r="BQ163" s="20">
        <f t="shared" ca="1" si="191"/>
        <v>148.62860779852465</v>
      </c>
    </row>
    <row r="164" spans="1:69" x14ac:dyDescent="0.25">
      <c r="A164" s="3">
        <f t="shared" si="192"/>
        <v>41025</v>
      </c>
      <c r="B164" s="17">
        <f t="shared" si="173"/>
        <v>2012</v>
      </c>
      <c r="C164" s="4">
        <f t="shared" si="193"/>
        <v>4</v>
      </c>
      <c r="D164" s="4">
        <f t="shared" si="194"/>
        <v>5</v>
      </c>
      <c r="E164" s="5">
        <f t="shared" si="148"/>
        <v>0.6</v>
      </c>
      <c r="F164" s="5">
        <f t="shared" si="149"/>
        <v>0.82</v>
      </c>
      <c r="G164" s="10">
        <f t="shared" si="147"/>
        <v>1.7369863013698863</v>
      </c>
      <c r="H164" s="13">
        <f t="shared" ca="1" si="150"/>
        <v>123</v>
      </c>
      <c r="I164" s="9">
        <f t="shared" ca="1" si="151"/>
        <v>203</v>
      </c>
      <c r="J164" s="14">
        <f t="shared" ca="1" si="174"/>
        <v>1.6504065040650406</v>
      </c>
      <c r="K164" s="5">
        <f t="shared" ca="1" si="175"/>
        <v>0.45111111111111113</v>
      </c>
      <c r="L164" s="21">
        <f t="shared" ca="1" si="152"/>
        <v>102.61856087671238</v>
      </c>
      <c r="M164" s="9">
        <f t="shared" ca="1" si="196"/>
        <v>38</v>
      </c>
      <c r="N164" s="9">
        <f t="shared" ca="1" si="196"/>
        <v>45</v>
      </c>
      <c r="O164" s="9">
        <f t="shared" ca="1" si="196"/>
        <v>18</v>
      </c>
      <c r="P164" s="9">
        <f t="shared" ca="1" si="196"/>
        <v>53</v>
      </c>
      <c r="Q164" s="20">
        <f t="shared" ca="1" si="153"/>
        <v>38.231287581449116</v>
      </c>
      <c r="R164" s="20">
        <f t="shared" ca="1" si="154"/>
        <v>49.634391642739764</v>
      </c>
      <c r="S164" s="20">
        <f t="shared" ca="1" si="155"/>
        <v>19.666948622962021</v>
      </c>
      <c r="T164" s="6">
        <f t="shared" ca="1" si="197"/>
        <v>12622.082987835623</v>
      </c>
      <c r="U164" s="6">
        <f t="shared" ca="1" si="197"/>
        <v>1379.1752626849329</v>
      </c>
      <c r="V164" s="6">
        <f t="shared" ca="1" si="197"/>
        <v>2081.1376780273963</v>
      </c>
      <c r="W164" s="6">
        <f t="shared" ca="1" si="156"/>
        <v>2535.8639552876721</v>
      </c>
      <c r="X164" s="6">
        <f t="shared" ca="1" si="157"/>
        <v>1066.81570541063</v>
      </c>
      <c r="Y164" s="6">
        <f t="shared" ca="1" si="176"/>
        <v>8317.440911794858</v>
      </c>
      <c r="Z164" s="6">
        <f t="shared" ca="1" si="198"/>
        <v>3173.1968692602768</v>
      </c>
      <c r="AA164" s="6">
        <f t="shared" ca="1" si="198"/>
        <v>893.4190495693158</v>
      </c>
      <c r="AB164" s="6">
        <f t="shared" ca="1" si="198"/>
        <v>1042.3482770169871</v>
      </c>
      <c r="AC164" s="6">
        <f t="shared" ca="1" si="158"/>
        <v>1357.6554625722911</v>
      </c>
      <c r="AD164" s="6">
        <f t="shared" ca="1" si="159"/>
        <v>977.66978371701634</v>
      </c>
      <c r="AE164" s="6">
        <f t="shared" ca="1" si="160"/>
        <v>398.2279570892872</v>
      </c>
      <c r="AF164" s="6">
        <f t="shared" ca="1" si="177"/>
        <v>2375.4109924679851</v>
      </c>
      <c r="AG164" s="6">
        <f t="shared" ca="1" si="199"/>
        <v>343.97282386849304</v>
      </c>
      <c r="AH164" s="6">
        <f t="shared" ca="1" si="199"/>
        <v>1375.1021827506856</v>
      </c>
      <c r="AI164" s="6">
        <f t="shared" ca="1" si="199"/>
        <v>2169.5564934246581</v>
      </c>
      <c r="AJ164" s="6">
        <f t="shared" ca="1" si="199"/>
        <v>1028.5534679671241</v>
      </c>
      <c r="AK164" s="6">
        <f t="shared" ca="1" si="161"/>
        <v>1485.6967908280863</v>
      </c>
      <c r="AL164" s="6">
        <f t="shared" ca="1" si="162"/>
        <v>1261.8737754831131</v>
      </c>
      <c r="AM164" s="6">
        <f t="shared" ca="1" si="163"/>
        <v>428.19142517037591</v>
      </c>
      <c r="AN164" s="6">
        <f t="shared" ca="1" si="178"/>
        <v>1741.4229765293856</v>
      </c>
      <c r="AO164" s="6">
        <f t="shared" ca="1" si="179"/>
        <v>24027.407414378096</v>
      </c>
      <c r="AP164" s="6">
        <f t="shared" ca="1" si="180"/>
        <v>11593.132533585869</v>
      </c>
      <c r="AQ164" s="6">
        <f t="shared" ca="1" si="181"/>
        <v>12434.274880792229</v>
      </c>
      <c r="AR164" s="6">
        <f t="shared" ca="1" si="200"/>
        <v>2719.5738835599336</v>
      </c>
      <c r="AS164" s="6">
        <f t="shared" ca="1" si="200"/>
        <v>1838.8965324975677</v>
      </c>
      <c r="AT164" s="6">
        <f t="shared" ca="1" si="200"/>
        <v>1792.3440789821752</v>
      </c>
      <c r="AU164" s="6">
        <f t="shared" ca="1" si="200"/>
        <v>1892.0687953718916</v>
      </c>
      <c r="AV164" s="6">
        <f t="shared" ca="1" si="182"/>
        <v>8242.8832904115679</v>
      </c>
      <c r="AW164" s="6">
        <f t="shared" ca="1" si="183"/>
        <v>4191.3915903806592</v>
      </c>
      <c r="AX164" s="27">
        <f t="shared" ca="1" si="201"/>
        <v>4.108405315068496</v>
      </c>
      <c r="AY164" s="27">
        <f t="shared" ca="1" si="201"/>
        <v>4.5226198356164407</v>
      </c>
      <c r="AZ164">
        <f t="shared" ca="1" si="184"/>
        <v>277</v>
      </c>
      <c r="BA164" s="9">
        <f t="shared" ca="1" si="164"/>
        <v>9</v>
      </c>
      <c r="BB164" s="4">
        <f t="shared" ca="1" si="185"/>
        <v>123</v>
      </c>
      <c r="BC164" s="9">
        <f t="shared" ca="1" si="165"/>
        <v>6</v>
      </c>
      <c r="BD164" s="9">
        <f t="shared" ca="1" si="166"/>
        <v>5</v>
      </c>
      <c r="BE164" s="4">
        <f t="shared" ca="1" si="186"/>
        <v>154</v>
      </c>
      <c r="BF164" s="9">
        <f t="shared" ca="1" si="167"/>
        <v>9</v>
      </c>
      <c r="BG164" s="9">
        <f t="shared" ca="1" si="168"/>
        <v>10</v>
      </c>
      <c r="BH164" s="24">
        <f t="shared" ca="1" si="187"/>
        <v>508.3088676909162</v>
      </c>
      <c r="BI164" s="24">
        <f t="shared" ca="1" si="188"/>
        <v>337.25656405320325</v>
      </c>
      <c r="BJ164" s="9">
        <f t="shared" ca="1" si="169"/>
        <v>7</v>
      </c>
      <c r="BK164" s="30">
        <f t="shared" ca="1" si="170"/>
        <v>33.001166493150649</v>
      </c>
      <c r="BL164" s="15">
        <f t="shared" ca="1" si="171"/>
        <v>4.5125380909589055</v>
      </c>
      <c r="BM164" s="15">
        <f t="shared" ca="1" si="189"/>
        <v>6951.066621335749</v>
      </c>
      <c r="BN164" s="36">
        <f t="shared" ca="1" si="195"/>
        <v>116</v>
      </c>
      <c r="BO164" s="9">
        <f t="shared" ca="1" si="172"/>
        <v>0</v>
      </c>
      <c r="BP164" s="20">
        <f t="shared" ca="1" si="190"/>
        <v>1.7888297664456569</v>
      </c>
      <c r="BQ164" s="20">
        <f t="shared" ca="1" si="191"/>
        <v>107.19202483441576</v>
      </c>
    </row>
    <row r="165" spans="1:69" x14ac:dyDescent="0.25">
      <c r="A165" s="3">
        <f t="shared" si="192"/>
        <v>41024</v>
      </c>
      <c r="B165" s="17">
        <f t="shared" si="173"/>
        <v>2012</v>
      </c>
      <c r="C165" s="4">
        <f t="shared" si="193"/>
        <v>4</v>
      </c>
      <c r="D165" s="4">
        <f t="shared" si="194"/>
        <v>4</v>
      </c>
      <c r="E165" s="5">
        <f t="shared" si="148"/>
        <v>0.6</v>
      </c>
      <c r="F165" s="5">
        <f t="shared" si="149"/>
        <v>0.76</v>
      </c>
      <c r="G165" s="10">
        <f t="shared" si="147"/>
        <v>1.7342465753424889</v>
      </c>
      <c r="H165" s="13">
        <f t="shared" ca="1" si="150"/>
        <v>110</v>
      </c>
      <c r="I165" s="9">
        <f t="shared" ca="1" si="151"/>
        <v>207</v>
      </c>
      <c r="J165" s="14">
        <f t="shared" ca="1" si="174"/>
        <v>1.8818181818181818</v>
      </c>
      <c r="K165" s="5">
        <f t="shared" ca="1" si="175"/>
        <v>0.46</v>
      </c>
      <c r="L165" s="21">
        <f t="shared" ca="1" si="152"/>
        <v>108.8538486276464</v>
      </c>
      <c r="M165" s="9">
        <f t="shared" ca="1" si="196"/>
        <v>36</v>
      </c>
      <c r="N165" s="9">
        <f t="shared" ca="1" si="196"/>
        <v>45</v>
      </c>
      <c r="O165" s="9">
        <f t="shared" ca="1" si="196"/>
        <v>18</v>
      </c>
      <c r="P165" s="9">
        <f t="shared" ca="1" si="196"/>
        <v>53</v>
      </c>
      <c r="Q165" s="20">
        <f t="shared" ca="1" si="153"/>
        <v>39.216169254185729</v>
      </c>
      <c r="R165" s="20">
        <f t="shared" ca="1" si="154"/>
        <v>53.051032543561689</v>
      </c>
      <c r="S165" s="20">
        <f t="shared" ca="1" si="155"/>
        <v>19.074720490669439</v>
      </c>
      <c r="T165" s="6">
        <f t="shared" ca="1" si="197"/>
        <v>11973.923349041104</v>
      </c>
      <c r="U165" s="6">
        <f t="shared" ca="1" si="197"/>
        <v>1270.3684510684943</v>
      </c>
      <c r="V165" s="6">
        <f t="shared" ca="1" si="197"/>
        <v>1865.2695813330406</v>
      </c>
      <c r="W165" s="6">
        <f t="shared" ca="1" si="156"/>
        <v>2527.8646243068497</v>
      </c>
      <c r="X165" s="6">
        <f t="shared" ca="1" si="157"/>
        <v>988.77799640021897</v>
      </c>
      <c r="Y165" s="6">
        <f t="shared" ca="1" si="176"/>
        <v>7862.3795980694877</v>
      </c>
      <c r="Z165" s="6">
        <f t="shared" ca="1" si="198"/>
        <v>3176.5097095890442</v>
      </c>
      <c r="AA165" s="6">
        <f t="shared" ca="1" si="198"/>
        <v>954.91858578411041</v>
      </c>
      <c r="AB165" s="6">
        <f t="shared" ca="1" si="198"/>
        <v>1010.9601860054803</v>
      </c>
      <c r="AC165" s="6">
        <f t="shared" ca="1" si="158"/>
        <v>1260.8028552078847</v>
      </c>
      <c r="AD165" s="6">
        <f t="shared" ca="1" si="159"/>
        <v>961.5645576622594</v>
      </c>
      <c r="AE165" s="6">
        <f t="shared" ca="1" si="160"/>
        <v>354.68831683700006</v>
      </c>
      <c r="AF165" s="6">
        <f t="shared" ca="1" si="177"/>
        <v>2565.3327516714903</v>
      </c>
      <c r="AG165" s="6">
        <f t="shared" ca="1" si="199"/>
        <v>350.39425477808214</v>
      </c>
      <c r="AH165" s="6">
        <f t="shared" ca="1" si="199"/>
        <v>1325.4333269917815</v>
      </c>
      <c r="AI165" s="6">
        <f t="shared" ca="1" si="199"/>
        <v>2369.7680367945209</v>
      </c>
      <c r="AJ165" s="6">
        <f t="shared" ca="1" si="199"/>
        <v>1020.0248600547952</v>
      </c>
      <c r="AK165" s="6">
        <f t="shared" ca="1" si="161"/>
        <v>1434.4122731901377</v>
      </c>
      <c r="AL165" s="6">
        <f t="shared" ca="1" si="162"/>
        <v>1348.097574293125</v>
      </c>
      <c r="AM165" s="6">
        <f t="shared" ca="1" si="163"/>
        <v>405.54164534015655</v>
      </c>
      <c r="AN165" s="6">
        <f t="shared" ca="1" si="178"/>
        <v>1877.5689857957598</v>
      </c>
      <c r="AO165" s="6">
        <f t="shared" ca="1" si="179"/>
        <v>23452.300760107413</v>
      </c>
      <c r="AP165" s="6">
        <f t="shared" ca="1" si="180"/>
        <v>11147.019424570673</v>
      </c>
      <c r="AQ165" s="6">
        <f t="shared" ca="1" si="181"/>
        <v>12305.281335536738</v>
      </c>
      <c r="AR165" s="6">
        <f t="shared" ca="1" si="200"/>
        <v>2707.4506935222835</v>
      </c>
      <c r="AS165" s="6">
        <f t="shared" ca="1" si="200"/>
        <v>1745.4864390284015</v>
      </c>
      <c r="AT165" s="6">
        <f t="shared" ca="1" si="200"/>
        <v>1751.7795263781045</v>
      </c>
      <c r="AU165" s="6">
        <f t="shared" ca="1" si="200"/>
        <v>1880.3538392308042</v>
      </c>
      <c r="AV165" s="6">
        <f t="shared" ca="1" si="182"/>
        <v>8085.0704981595936</v>
      </c>
      <c r="AW165" s="6">
        <f t="shared" ca="1" si="183"/>
        <v>4220.2108373771462</v>
      </c>
      <c r="AX165" s="27">
        <f t="shared" ca="1" si="201"/>
        <v>4.3582168767123326</v>
      </c>
      <c r="AY165" s="27">
        <f t="shared" ca="1" si="201"/>
        <v>4.4101621712328791</v>
      </c>
      <c r="AZ165">
        <f t="shared" ca="1" si="184"/>
        <v>262</v>
      </c>
      <c r="BA165" s="9">
        <f t="shared" ca="1" si="164"/>
        <v>8</v>
      </c>
      <c r="BB165" s="4">
        <f t="shared" ca="1" si="185"/>
        <v>110</v>
      </c>
      <c r="BC165" s="9">
        <f t="shared" ca="1" si="165"/>
        <v>6</v>
      </c>
      <c r="BD165" s="9">
        <f t="shared" ca="1" si="166"/>
        <v>4</v>
      </c>
      <c r="BE165" s="4">
        <f t="shared" ca="1" si="186"/>
        <v>152</v>
      </c>
      <c r="BF165" s="9">
        <f t="shared" ca="1" si="167"/>
        <v>9</v>
      </c>
      <c r="BG165" s="9">
        <f t="shared" ca="1" si="168"/>
        <v>10</v>
      </c>
      <c r="BH165" s="24">
        <f t="shared" ca="1" si="187"/>
        <v>489.26474564000989</v>
      </c>
      <c r="BI165" s="24">
        <f t="shared" ca="1" si="188"/>
        <v>322.13196621339301</v>
      </c>
      <c r="BJ165" s="9">
        <f t="shared" ca="1" si="169"/>
        <v>7</v>
      </c>
      <c r="BK165" s="30">
        <f t="shared" ca="1" si="170"/>
        <v>30.964800712328735</v>
      </c>
      <c r="BL165" s="15">
        <f t="shared" ca="1" si="171"/>
        <v>4.6089614794520566</v>
      </c>
      <c r="BM165" s="15">
        <f t="shared" ca="1" si="189"/>
        <v>7003.4873110800609</v>
      </c>
      <c r="BN165" s="36">
        <f t="shared" ca="1" si="195"/>
        <v>116</v>
      </c>
      <c r="BO165" s="9">
        <f t="shared" ca="1" si="172"/>
        <v>0</v>
      </c>
      <c r="BP165" s="20">
        <f t="shared" ca="1" si="190"/>
        <v>1.7570220076031018</v>
      </c>
      <c r="BQ165" s="20">
        <f t="shared" ca="1" si="191"/>
        <v>106.08001151324774</v>
      </c>
    </row>
    <row r="166" spans="1:69" x14ac:dyDescent="0.25">
      <c r="A166" s="3">
        <f t="shared" si="192"/>
        <v>41023</v>
      </c>
      <c r="B166" s="17">
        <f t="shared" si="173"/>
        <v>2012</v>
      </c>
      <c r="C166" s="4">
        <f t="shared" si="193"/>
        <v>4</v>
      </c>
      <c r="D166" s="4">
        <f t="shared" si="194"/>
        <v>3</v>
      </c>
      <c r="E166" s="5">
        <f t="shared" si="148"/>
        <v>0.6</v>
      </c>
      <c r="F166" s="5">
        <f t="shared" si="149"/>
        <v>0.6</v>
      </c>
      <c r="G166" s="10">
        <f t="shared" si="147"/>
        <v>1.7315068493150916</v>
      </c>
      <c r="H166" s="13">
        <f t="shared" ca="1" si="150"/>
        <v>86</v>
      </c>
      <c r="I166" s="9">
        <f t="shared" ca="1" si="151"/>
        <v>154</v>
      </c>
      <c r="J166" s="14">
        <f t="shared" ca="1" si="174"/>
        <v>1.7906976744186047</v>
      </c>
      <c r="K166" s="5">
        <f t="shared" ca="1" si="175"/>
        <v>0.34222222222222221</v>
      </c>
      <c r="L166" s="21">
        <f t="shared" ca="1" si="152"/>
        <v>104.8383270086015</v>
      </c>
      <c r="M166" s="9">
        <f t="shared" ca="1" si="196"/>
        <v>27</v>
      </c>
      <c r="N166" s="9">
        <f t="shared" ca="1" si="196"/>
        <v>32</v>
      </c>
      <c r="O166" s="9">
        <f t="shared" ca="1" si="196"/>
        <v>13</v>
      </c>
      <c r="P166" s="9">
        <f t="shared" ca="1" si="196"/>
        <v>40</v>
      </c>
      <c r="Q166" s="20">
        <f t="shared" ca="1" si="153"/>
        <v>40.636239944276795</v>
      </c>
      <c r="R166" s="20">
        <f t="shared" ca="1" si="154"/>
        <v>50.289781498672319</v>
      </c>
      <c r="S166" s="20">
        <f t="shared" ca="1" si="155"/>
        <v>19.103282693753439</v>
      </c>
      <c r="T166" s="6">
        <f t="shared" ca="1" si="197"/>
        <v>9016.0961227397293</v>
      </c>
      <c r="U166" s="6">
        <f t="shared" ca="1" si="197"/>
        <v>1038.3922454794529</v>
      </c>
      <c r="V166" s="6">
        <f t="shared" ca="1" si="197"/>
        <v>1448.26451617315</v>
      </c>
      <c r="W166" s="6">
        <f t="shared" ca="1" si="156"/>
        <v>2752.3062096657541</v>
      </c>
      <c r="X166" s="6">
        <f t="shared" ca="1" si="157"/>
        <v>746.12426885260254</v>
      </c>
      <c r="Y166" s="6">
        <f t="shared" ca="1" si="176"/>
        <v>5107.7933735276756</v>
      </c>
      <c r="Z166" s="6">
        <f t="shared" ca="1" si="198"/>
        <v>2397.5381567123309</v>
      </c>
      <c r="AA166" s="6">
        <f t="shared" ca="1" si="198"/>
        <v>653.76715948274011</v>
      </c>
      <c r="AB166" s="6">
        <f t="shared" ca="1" si="198"/>
        <v>764.13130775013758</v>
      </c>
      <c r="AC166" s="6">
        <f t="shared" ca="1" si="158"/>
        <v>1012.7826341862368</v>
      </c>
      <c r="AD166" s="6">
        <f t="shared" ca="1" si="159"/>
        <v>1036.8916168866249</v>
      </c>
      <c r="AE166" s="6">
        <f t="shared" ca="1" si="160"/>
        <v>284.69037121402738</v>
      </c>
      <c r="AF166" s="6">
        <f t="shared" ca="1" si="177"/>
        <v>1481.0720016583196</v>
      </c>
      <c r="AG166" s="6">
        <f t="shared" ca="1" si="199"/>
        <v>265.04545591232869</v>
      </c>
      <c r="AH166" s="6">
        <f t="shared" ca="1" si="199"/>
        <v>1050.2755580493156</v>
      </c>
      <c r="AI166" s="6">
        <f t="shared" ca="1" si="199"/>
        <v>1654.3984569863017</v>
      </c>
      <c r="AJ166" s="6">
        <f t="shared" ca="1" si="199"/>
        <v>827.5458626630143</v>
      </c>
      <c r="AK166" s="6">
        <f t="shared" ca="1" si="161"/>
        <v>1150.1186920642783</v>
      </c>
      <c r="AL166" s="6">
        <f t="shared" ca="1" si="162"/>
        <v>1314.2199657824947</v>
      </c>
      <c r="AM166" s="6">
        <f t="shared" ca="1" si="163"/>
        <v>322.4538549659988</v>
      </c>
      <c r="AN166" s="6">
        <f t="shared" ca="1" si="178"/>
        <v>1010.4728207981886</v>
      </c>
      <c r="AO166" s="6">
        <f t="shared" ca="1" si="179"/>
        <v>17667.190325775351</v>
      </c>
      <c r="AP166" s="6">
        <f t="shared" ca="1" si="180"/>
        <v>10067.852129791168</v>
      </c>
      <c r="AQ166" s="6">
        <f t="shared" ca="1" si="181"/>
        <v>7599.3381959841836</v>
      </c>
      <c r="AR166" s="6">
        <f t="shared" ca="1" si="200"/>
        <v>2645.4725399813797</v>
      </c>
      <c r="AS166" s="6">
        <f t="shared" ca="1" si="200"/>
        <v>1502.2186535894461</v>
      </c>
      <c r="AT166" s="6">
        <f t="shared" ca="1" si="200"/>
        <v>1674.4298443277205</v>
      </c>
      <c r="AU166" s="6">
        <f t="shared" ca="1" si="200"/>
        <v>1750.863951350716</v>
      </c>
      <c r="AV166" s="6">
        <f t="shared" ca="1" si="182"/>
        <v>7572.9849892492621</v>
      </c>
      <c r="AW166" s="6">
        <f t="shared" ca="1" si="183"/>
        <v>26.353206734920605</v>
      </c>
      <c r="AX166" s="27">
        <f t="shared" ca="1" si="201"/>
        <v>4.3077288657534281</v>
      </c>
      <c r="AY166" s="27">
        <f t="shared" ca="1" si="201"/>
        <v>4.3380944657534268</v>
      </c>
      <c r="AZ166">
        <f t="shared" ca="1" si="184"/>
        <v>198</v>
      </c>
      <c r="BA166" s="9">
        <f t="shared" ca="1" si="164"/>
        <v>6</v>
      </c>
      <c r="BB166" s="4">
        <f t="shared" ca="1" si="185"/>
        <v>86</v>
      </c>
      <c r="BC166" s="9">
        <f t="shared" ca="1" si="165"/>
        <v>5</v>
      </c>
      <c r="BD166" s="9">
        <f t="shared" ca="1" si="166"/>
        <v>3</v>
      </c>
      <c r="BE166" s="4">
        <f t="shared" ca="1" si="186"/>
        <v>112</v>
      </c>
      <c r="BF166" s="9">
        <f t="shared" ca="1" si="167"/>
        <v>6</v>
      </c>
      <c r="BG166" s="9">
        <f t="shared" ca="1" si="168"/>
        <v>7</v>
      </c>
      <c r="BH166" s="24">
        <f t="shared" ca="1" si="187"/>
        <v>460.15767392479131</v>
      </c>
      <c r="BI166" s="24">
        <f t="shared" ca="1" si="188"/>
        <v>270.95303651544248</v>
      </c>
      <c r="BJ166" s="9">
        <f t="shared" ca="1" si="169"/>
        <v>5</v>
      </c>
      <c r="BK166" s="30">
        <f t="shared" ca="1" si="170"/>
        <v>31.778594630136951</v>
      </c>
      <c r="BL166" s="15">
        <f t="shared" ca="1" si="171"/>
        <v>4.6044236953424669</v>
      </c>
      <c r="BM166" s="15">
        <f t="shared" ca="1" si="189"/>
        <v>7219.7958243199773</v>
      </c>
      <c r="BN166" s="36">
        <f t="shared" ca="1" si="195"/>
        <v>116</v>
      </c>
      <c r="BO166" s="9">
        <f t="shared" ca="1" si="172"/>
        <v>0</v>
      </c>
      <c r="BP166" s="20">
        <f t="shared" ca="1" si="190"/>
        <v>1.0525696821488653</v>
      </c>
      <c r="BQ166" s="20">
        <f t="shared" ca="1" si="191"/>
        <v>65.511536172277445</v>
      </c>
    </row>
    <row r="167" spans="1:69" x14ac:dyDescent="0.25">
      <c r="A167" s="3">
        <f t="shared" si="192"/>
        <v>41022</v>
      </c>
      <c r="B167" s="17">
        <f t="shared" si="173"/>
        <v>2012</v>
      </c>
      <c r="C167" s="4">
        <f t="shared" si="193"/>
        <v>4</v>
      </c>
      <c r="D167" s="4">
        <f t="shared" si="194"/>
        <v>2</v>
      </c>
      <c r="E167" s="5">
        <f t="shared" si="148"/>
        <v>0.6</v>
      </c>
      <c r="F167" s="5">
        <f t="shared" si="149"/>
        <v>0.6</v>
      </c>
      <c r="G167" s="10">
        <f t="shared" si="147"/>
        <v>1.7287671232876942</v>
      </c>
      <c r="H167" s="13">
        <f t="shared" ca="1" si="150"/>
        <v>90</v>
      </c>
      <c r="I167" s="9">
        <f t="shared" ca="1" si="151"/>
        <v>144</v>
      </c>
      <c r="J167" s="14">
        <f t="shared" ca="1" si="174"/>
        <v>1.6</v>
      </c>
      <c r="K167" s="5">
        <f t="shared" ca="1" si="175"/>
        <v>0.32</v>
      </c>
      <c r="L167" s="21">
        <f t="shared" ca="1" si="152"/>
        <v>99.767103123287725</v>
      </c>
      <c r="M167" s="9">
        <f t="shared" ref="M167:P186" ca="1" si="202">INT($I167*M$1*(1+RANDBETWEEN(-limite,limite)/1000))</f>
        <v>26</v>
      </c>
      <c r="N167" s="9">
        <f t="shared" ca="1" si="202"/>
        <v>33</v>
      </c>
      <c r="O167" s="9">
        <f t="shared" ca="1" si="202"/>
        <v>13</v>
      </c>
      <c r="P167" s="9">
        <f t="shared" ca="1" si="202"/>
        <v>40</v>
      </c>
      <c r="Q167" s="20">
        <f t="shared" ca="1" si="153"/>
        <v>37.482175985140508</v>
      </c>
      <c r="R167" s="20">
        <f t="shared" ca="1" si="154"/>
        <v>49.323783197133871</v>
      </c>
      <c r="S167" s="20">
        <f t="shared" ca="1" si="155"/>
        <v>17.22497976986303</v>
      </c>
      <c r="T167" s="6">
        <f t="shared" ref="T167:V186" ca="1" si="203">(1+T$2*$G167)*(1+RANDBETWEEN(-limite,limite)/1000)*T$1*$E167*$F167</f>
        <v>8979.0392810958947</v>
      </c>
      <c r="U167" s="6">
        <f t="shared" ca="1" si="203"/>
        <v>1011.8217698630144</v>
      </c>
      <c r="V167" s="6">
        <f t="shared" ca="1" si="203"/>
        <v>1498.5700635353421</v>
      </c>
      <c r="W167" s="6">
        <f t="shared" ca="1" si="156"/>
        <v>2543.562855715069</v>
      </c>
      <c r="X167" s="6">
        <f t="shared" ca="1" si="157"/>
        <v>730.03709257643823</v>
      </c>
      <c r="Y167" s="6">
        <f t="shared" ca="1" si="176"/>
        <v>5218.6910391320598</v>
      </c>
      <c r="Z167" s="6">
        <f t="shared" ref="Z167:AB186" ca="1" si="204">(1+Z$2*$G167)*(1+RANDBETWEEN(-limite,limite)/1000)*$I167*Z$1</f>
        <v>2211.4483831232901</v>
      </c>
      <c r="AA167" s="6">
        <f t="shared" ca="1" si="204"/>
        <v>641.20918156274035</v>
      </c>
      <c r="AB167" s="6">
        <f t="shared" ca="1" si="204"/>
        <v>688.99919079452116</v>
      </c>
      <c r="AC167" s="6">
        <f t="shared" ca="1" si="158"/>
        <v>986.74795396164654</v>
      </c>
      <c r="AD167" s="6">
        <f t="shared" ca="1" si="159"/>
        <v>972.55949775898</v>
      </c>
      <c r="AE167" s="6">
        <f t="shared" ca="1" si="160"/>
        <v>280.61293453099535</v>
      </c>
      <c r="AF167" s="6">
        <f t="shared" ca="1" si="177"/>
        <v>1301.7363692289298</v>
      </c>
      <c r="AG167" s="6">
        <f t="shared" ref="AG167:AJ186" ca="1" si="205">(1+AG$2*$G167)*(1+RANDBETWEEN(-limite,limite)/1000)*$I167*AG$1</f>
        <v>260.32285439999993</v>
      </c>
      <c r="AH167" s="6">
        <f t="shared" ca="1" si="205"/>
        <v>1013.0198163287678</v>
      </c>
      <c r="AI167" s="6">
        <f t="shared" ca="1" si="205"/>
        <v>1566.2649284383565</v>
      </c>
      <c r="AJ167" s="6">
        <f t="shared" ca="1" si="205"/>
        <v>705.74209052054857</v>
      </c>
      <c r="AK167" s="6">
        <f t="shared" ca="1" si="161"/>
        <v>1129.1007427311165</v>
      </c>
      <c r="AL167" s="6">
        <f t="shared" ca="1" si="162"/>
        <v>1267.4510672651145</v>
      </c>
      <c r="AM167" s="6">
        <f t="shared" ca="1" si="163"/>
        <v>328.65592507161318</v>
      </c>
      <c r="AN167" s="6">
        <f t="shared" ca="1" si="178"/>
        <v>820.14195461982854</v>
      </c>
      <c r="AO167" s="6">
        <f t="shared" ca="1" si="179"/>
        <v>17077.867496127132</v>
      </c>
      <c r="AP167" s="6">
        <f t="shared" ca="1" si="180"/>
        <v>9737.2981331463143</v>
      </c>
      <c r="AQ167" s="6">
        <f t="shared" ca="1" si="181"/>
        <v>7340.5693629808184</v>
      </c>
      <c r="AR167" s="6">
        <f t="shared" ref="AR167:AU186" ca="1" si="206">(1+AR$2*$G167)*(1+RANDBETWEEN(-limite,limite)/1000)*AR$1*$E167*$F167+AR$3*(1+ipc)^($B167-2010)</f>
        <v>2660.492887660489</v>
      </c>
      <c r="AS167" s="6">
        <f t="shared" ca="1" si="206"/>
        <v>1497.3257588940555</v>
      </c>
      <c r="AT167" s="6">
        <f t="shared" ca="1" si="206"/>
        <v>1651.0022980895505</v>
      </c>
      <c r="AU167" s="6">
        <f t="shared" ca="1" si="206"/>
        <v>1745.4649902157339</v>
      </c>
      <c r="AV167" s="6">
        <f t="shared" ca="1" si="182"/>
        <v>7554.2859348598286</v>
      </c>
      <c r="AW167" s="6">
        <f t="shared" ca="1" si="183"/>
        <v>-213.7165718790111</v>
      </c>
      <c r="AX167" s="27">
        <f t="shared" ref="AX167:AY186" ca="1" si="207">MIN(5,(1+AX$2*$G167)*(1+RANDBETWEEN(-limite,limite)/1000)*AX$1)</f>
        <v>4.0779545424657568</v>
      </c>
      <c r="AY167" s="27">
        <f t="shared" ca="1" si="207"/>
        <v>4.4230406712328794</v>
      </c>
      <c r="AZ167">
        <f t="shared" ca="1" si="184"/>
        <v>202</v>
      </c>
      <c r="BA167" s="9">
        <f t="shared" ca="1" si="164"/>
        <v>6</v>
      </c>
      <c r="BB167" s="4">
        <f t="shared" ca="1" si="185"/>
        <v>90</v>
      </c>
      <c r="BC167" s="9">
        <f t="shared" ca="1" si="165"/>
        <v>5</v>
      </c>
      <c r="BD167" s="9">
        <f t="shared" ca="1" si="166"/>
        <v>3</v>
      </c>
      <c r="BE167" s="4">
        <f t="shared" ca="1" si="186"/>
        <v>112</v>
      </c>
      <c r="BF167" s="9">
        <f t="shared" ca="1" si="167"/>
        <v>6</v>
      </c>
      <c r="BG167" s="9">
        <f t="shared" ca="1" si="168"/>
        <v>6</v>
      </c>
      <c r="BH167" s="24">
        <f t="shared" ca="1" si="187"/>
        <v>424.19288994016438</v>
      </c>
      <c r="BI167" s="24">
        <f t="shared" ca="1" si="188"/>
        <v>239.9914699555309</v>
      </c>
      <c r="BJ167" s="9">
        <f t="shared" ca="1" si="169"/>
        <v>5</v>
      </c>
      <c r="BK167" s="30">
        <f t="shared" ca="1" si="170"/>
        <v>32.722187534246537</v>
      </c>
      <c r="BL167" s="15">
        <f t="shared" ca="1" si="171"/>
        <v>4.5779401720547952</v>
      </c>
      <c r="BM167" s="15">
        <f t="shared" ca="1" si="189"/>
        <v>6911.9677308675546</v>
      </c>
      <c r="BN167" s="36">
        <f t="shared" ca="1" si="195"/>
        <v>116</v>
      </c>
      <c r="BO167" s="9">
        <f t="shared" ca="1" si="172"/>
        <v>0</v>
      </c>
      <c r="BP167" s="20">
        <f t="shared" ca="1" si="190"/>
        <v>1.0620086274707576</v>
      </c>
      <c r="BQ167" s="20">
        <f t="shared" ca="1" si="191"/>
        <v>63.280770370524294</v>
      </c>
    </row>
    <row r="168" spans="1:69" x14ac:dyDescent="0.25">
      <c r="A168" s="3">
        <f t="shared" si="192"/>
        <v>41021</v>
      </c>
      <c r="B168" s="17">
        <f t="shared" si="173"/>
        <v>2012</v>
      </c>
      <c r="C168" s="4">
        <f t="shared" si="193"/>
        <v>4</v>
      </c>
      <c r="D168" s="4">
        <f t="shared" si="194"/>
        <v>1</v>
      </c>
      <c r="E168" s="5">
        <f t="shared" si="148"/>
        <v>0.6</v>
      </c>
      <c r="F168" s="5">
        <f t="shared" si="149"/>
        <v>0.64</v>
      </c>
      <c r="G168" s="10">
        <f t="shared" si="147"/>
        <v>1.7260273972602969</v>
      </c>
      <c r="H168" s="13">
        <f t="shared" ca="1" si="150"/>
        <v>91</v>
      </c>
      <c r="I168" s="9">
        <f t="shared" ca="1" si="151"/>
        <v>165</v>
      </c>
      <c r="J168" s="14">
        <f t="shared" ca="1" si="174"/>
        <v>1.8131868131868132</v>
      </c>
      <c r="K168" s="5">
        <f t="shared" ca="1" si="175"/>
        <v>0.36666666666666664</v>
      </c>
      <c r="L168" s="21">
        <f t="shared" ca="1" si="152"/>
        <v>108.64919006472986</v>
      </c>
      <c r="M168" s="9">
        <f t="shared" ca="1" si="202"/>
        <v>31</v>
      </c>
      <c r="N168" s="9">
        <f t="shared" ca="1" si="202"/>
        <v>35</v>
      </c>
      <c r="O168" s="9">
        <f t="shared" ca="1" si="202"/>
        <v>14</v>
      </c>
      <c r="P168" s="9">
        <f t="shared" ca="1" si="202"/>
        <v>44</v>
      </c>
      <c r="Q168" s="20">
        <f t="shared" ca="1" si="153"/>
        <v>38.277016438356192</v>
      </c>
      <c r="R168" s="20">
        <f t="shared" ca="1" si="154"/>
        <v>53.622093416829799</v>
      </c>
      <c r="S168" s="20">
        <f t="shared" ca="1" si="155"/>
        <v>18.989697698630156</v>
      </c>
      <c r="T168" s="6">
        <f t="shared" ca="1" si="203"/>
        <v>9887.0762958904179</v>
      </c>
      <c r="U168" s="6">
        <f t="shared" ca="1" si="203"/>
        <v>1044.4344460273983</v>
      </c>
      <c r="V168" s="6">
        <f t="shared" ca="1" si="203"/>
        <v>1673.2563540164376</v>
      </c>
      <c r="W168" s="6">
        <f t="shared" ca="1" si="156"/>
        <v>2612.1591557260276</v>
      </c>
      <c r="X168" s="6">
        <f t="shared" ca="1" si="157"/>
        <v>854.79632166575311</v>
      </c>
      <c r="Y168" s="6">
        <f t="shared" ca="1" si="176"/>
        <v>5791.2989105095985</v>
      </c>
      <c r="Z168" s="6">
        <f t="shared" ca="1" si="204"/>
        <v>2526.2830849315087</v>
      </c>
      <c r="AA168" s="6">
        <f t="shared" ca="1" si="204"/>
        <v>750.70930783561721</v>
      </c>
      <c r="AB168" s="6">
        <f t="shared" ca="1" si="204"/>
        <v>835.54669873972682</v>
      </c>
      <c r="AC168" s="6">
        <f t="shared" ca="1" si="158"/>
        <v>1058.745938730428</v>
      </c>
      <c r="AD168" s="6">
        <f t="shared" ca="1" si="159"/>
        <v>967.50733216196909</v>
      </c>
      <c r="AE168" s="6">
        <f t="shared" ca="1" si="160"/>
        <v>296.52675831892566</v>
      </c>
      <c r="AF168" s="6">
        <f t="shared" ca="1" si="177"/>
        <v>1789.7590622955299</v>
      </c>
      <c r="AG168" s="6">
        <f t="shared" ca="1" si="205"/>
        <v>284.57685616438346</v>
      </c>
      <c r="AH168" s="6">
        <f t="shared" ca="1" si="205"/>
        <v>1166.2145753424666</v>
      </c>
      <c r="AI168" s="6">
        <f t="shared" ca="1" si="205"/>
        <v>1872.1759808219181</v>
      </c>
      <c r="AJ168" s="6">
        <f t="shared" ca="1" si="205"/>
        <v>873.77432547945295</v>
      </c>
      <c r="AK168" s="6">
        <f t="shared" ca="1" si="161"/>
        <v>1141.8489592948445</v>
      </c>
      <c r="AL168" s="6">
        <f t="shared" ca="1" si="162"/>
        <v>1332.9671380023367</v>
      </c>
      <c r="AM168" s="6">
        <f t="shared" ca="1" si="163"/>
        <v>343.61827593271266</v>
      </c>
      <c r="AN168" s="6">
        <f t="shared" ca="1" si="178"/>
        <v>1378.307364578327</v>
      </c>
      <c r="AO168" s="6">
        <f t="shared" ca="1" si="179"/>
        <v>19240.79157123289</v>
      </c>
      <c r="AP168" s="6">
        <f t="shared" ca="1" si="180"/>
        <v>10281.426233849435</v>
      </c>
      <c r="AQ168" s="6">
        <f t="shared" ca="1" si="181"/>
        <v>8959.3653373834568</v>
      </c>
      <c r="AR168" s="6">
        <f t="shared" ca="1" si="206"/>
        <v>2675.8860061238784</v>
      </c>
      <c r="AS168" s="6">
        <f t="shared" ca="1" si="206"/>
        <v>1545.8442822034431</v>
      </c>
      <c r="AT168" s="6">
        <f t="shared" ca="1" si="206"/>
        <v>1703.7661899358804</v>
      </c>
      <c r="AU168" s="6">
        <f t="shared" ca="1" si="206"/>
        <v>1761.4487789763875</v>
      </c>
      <c r="AV168" s="6">
        <f t="shared" ca="1" si="182"/>
        <v>7686.9452572395894</v>
      </c>
      <c r="AW168" s="6">
        <f t="shared" ca="1" si="183"/>
        <v>1272.4200801438656</v>
      </c>
      <c r="AX168" s="27">
        <f t="shared" ca="1" si="207"/>
        <v>4.0566902465753456</v>
      </c>
      <c r="AY168" s="27">
        <f t="shared" ca="1" si="207"/>
        <v>4.3509815068493163</v>
      </c>
      <c r="AZ168">
        <f t="shared" ca="1" si="184"/>
        <v>215</v>
      </c>
      <c r="BA168" s="9">
        <f t="shared" ca="1" si="164"/>
        <v>6</v>
      </c>
      <c r="BB168" s="4">
        <f t="shared" ca="1" si="185"/>
        <v>91</v>
      </c>
      <c r="BC168" s="9">
        <f t="shared" ca="1" si="165"/>
        <v>5</v>
      </c>
      <c r="BD168" s="9">
        <f t="shared" ca="1" si="166"/>
        <v>3</v>
      </c>
      <c r="BE168" s="4">
        <f t="shared" ca="1" si="186"/>
        <v>124</v>
      </c>
      <c r="BF168" s="9">
        <f t="shared" ca="1" si="167"/>
        <v>7</v>
      </c>
      <c r="BG168" s="9">
        <f t="shared" ca="1" si="168"/>
        <v>8</v>
      </c>
      <c r="BH168" s="24">
        <f t="shared" ca="1" si="187"/>
        <v>451.88675440951369</v>
      </c>
      <c r="BI168" s="24">
        <f t="shared" ca="1" si="188"/>
        <v>280.98145514653095</v>
      </c>
      <c r="BJ168" s="9">
        <f t="shared" ca="1" si="169"/>
        <v>6</v>
      </c>
      <c r="BK168" s="30">
        <f t="shared" ca="1" si="170"/>
        <v>32.0459031506849</v>
      </c>
      <c r="BL168" s="15">
        <f t="shared" ca="1" si="171"/>
        <v>4.2266676821917821</v>
      </c>
      <c r="BM168" s="15">
        <f t="shared" ca="1" si="189"/>
        <v>7053.3424307894356</v>
      </c>
      <c r="BN168" s="36">
        <f t="shared" ca="1" si="195"/>
        <v>116</v>
      </c>
      <c r="BO168" s="9">
        <f t="shared" ca="1" si="172"/>
        <v>0</v>
      </c>
      <c r="BP168" s="20">
        <f t="shared" ca="1" si="190"/>
        <v>1.270229742182061</v>
      </c>
      <c r="BQ168" s="20">
        <f t="shared" ca="1" si="191"/>
        <v>77.235908080891875</v>
      </c>
    </row>
    <row r="169" spans="1:69" x14ac:dyDescent="0.25">
      <c r="A169" s="3">
        <f t="shared" si="192"/>
        <v>41020</v>
      </c>
      <c r="B169" s="17">
        <f t="shared" si="173"/>
        <v>2012</v>
      </c>
      <c r="C169" s="4">
        <f t="shared" si="193"/>
        <v>4</v>
      </c>
      <c r="D169" s="4">
        <f t="shared" si="194"/>
        <v>7</v>
      </c>
      <c r="E169" s="5">
        <f t="shared" si="148"/>
        <v>0.6</v>
      </c>
      <c r="F169" s="5">
        <f t="shared" si="149"/>
        <v>0.95</v>
      </c>
      <c r="G169" s="10">
        <f t="shared" si="147"/>
        <v>1.7232876712328995</v>
      </c>
      <c r="H169" s="13">
        <f t="shared" ca="1" si="150"/>
        <v>148</v>
      </c>
      <c r="I169" s="9">
        <f t="shared" ca="1" si="151"/>
        <v>253</v>
      </c>
      <c r="J169" s="14">
        <f t="shared" ca="1" si="174"/>
        <v>1.7094594594594594</v>
      </c>
      <c r="K169" s="5">
        <f t="shared" ca="1" si="175"/>
        <v>0.56222222222222218</v>
      </c>
      <c r="L169" s="21">
        <f t="shared" ca="1" si="152"/>
        <v>99.058072758237728</v>
      </c>
      <c r="M169" s="9">
        <f t="shared" ca="1" si="202"/>
        <v>43</v>
      </c>
      <c r="N169" s="9">
        <f t="shared" ca="1" si="202"/>
        <v>54</v>
      </c>
      <c r="O169" s="9">
        <f t="shared" ca="1" si="202"/>
        <v>23</v>
      </c>
      <c r="P169" s="9">
        <f t="shared" ca="1" si="202"/>
        <v>64</v>
      </c>
      <c r="Q169" s="20">
        <f t="shared" ca="1" si="153"/>
        <v>40.203505764722536</v>
      </c>
      <c r="R169" s="20">
        <f t="shared" ca="1" si="154"/>
        <v>48.581782540274013</v>
      </c>
      <c r="S169" s="20">
        <f t="shared" ca="1" si="155"/>
        <v>20.113232192568507</v>
      </c>
      <c r="T169" s="6">
        <f t="shared" ca="1" si="203"/>
        <v>14660.594768219184</v>
      </c>
      <c r="U169" s="6">
        <f t="shared" ca="1" si="203"/>
        <v>1532.4302268493166</v>
      </c>
      <c r="V169" s="6">
        <f t="shared" ca="1" si="203"/>
        <v>2351.1919443287661</v>
      </c>
      <c r="W169" s="6">
        <f t="shared" ca="1" si="156"/>
        <v>2604.1584967890412</v>
      </c>
      <c r="X169" s="6">
        <f t="shared" ca="1" si="157"/>
        <v>1248.2246423145202</v>
      </c>
      <c r="Y169" s="6">
        <f t="shared" ca="1" si="176"/>
        <v>9989.4499116361712</v>
      </c>
      <c r="Z169" s="6">
        <f t="shared" ca="1" si="204"/>
        <v>3899.7400591780856</v>
      </c>
      <c r="AA169" s="6">
        <f t="shared" ca="1" si="204"/>
        <v>1117.3809984263023</v>
      </c>
      <c r="AB169" s="6">
        <f t="shared" ca="1" si="204"/>
        <v>1287.2468603243844</v>
      </c>
      <c r="AC169" s="6">
        <f t="shared" ca="1" si="158"/>
        <v>1515.0623589345712</v>
      </c>
      <c r="AD169" s="6">
        <f t="shared" ca="1" si="159"/>
        <v>1042.8275274786674</v>
      </c>
      <c r="AE169" s="6">
        <f t="shared" ca="1" si="160"/>
        <v>481.73542168743052</v>
      </c>
      <c r="AF169" s="6">
        <f t="shared" ca="1" si="177"/>
        <v>3264.7426098281026</v>
      </c>
      <c r="AG169" s="6">
        <f t="shared" ca="1" si="205"/>
        <v>448.89480438904098</v>
      </c>
      <c r="AH169" s="6">
        <f t="shared" ca="1" si="205"/>
        <v>1645.011467572604</v>
      </c>
      <c r="AI169" s="6">
        <f t="shared" ca="1" si="205"/>
        <v>2935.7045824383567</v>
      </c>
      <c r="AJ169" s="6">
        <f t="shared" ca="1" si="205"/>
        <v>1312.3896365589048</v>
      </c>
      <c r="AK169" s="6">
        <f t="shared" ca="1" si="161"/>
        <v>1801.7309448542192</v>
      </c>
      <c r="AL169" s="6">
        <f t="shared" ca="1" si="162"/>
        <v>1247.5127117106163</v>
      </c>
      <c r="AM169" s="6">
        <f t="shared" ca="1" si="163"/>
        <v>516.78115783605392</v>
      </c>
      <c r="AN169" s="6">
        <f t="shared" ca="1" si="178"/>
        <v>2775.9756765580169</v>
      </c>
      <c r="AO169" s="6">
        <f t="shared" ca="1" si="179"/>
        <v>28839.393403956179</v>
      </c>
      <c r="AP169" s="6">
        <f t="shared" ca="1" si="180"/>
        <v>12809.225205933888</v>
      </c>
      <c r="AQ169" s="6">
        <f t="shared" ca="1" si="181"/>
        <v>16030.168198022291</v>
      </c>
      <c r="AR169" s="6">
        <f t="shared" ca="1" si="206"/>
        <v>2777.7951541550406</v>
      </c>
      <c r="AS169" s="6">
        <f t="shared" ca="1" si="206"/>
        <v>1989.5362850220711</v>
      </c>
      <c r="AT169" s="6">
        <f t="shared" ca="1" si="206"/>
        <v>1867.566534755272</v>
      </c>
      <c r="AU169" s="6">
        <f t="shared" ca="1" si="206"/>
        <v>2013.227470783615</v>
      </c>
      <c r="AV169" s="6">
        <f t="shared" ca="1" si="182"/>
        <v>8648.125444715999</v>
      </c>
      <c r="AW169" s="6">
        <f t="shared" ca="1" si="183"/>
        <v>7382.0427533062921</v>
      </c>
      <c r="AX169" s="27">
        <f t="shared" ca="1" si="207"/>
        <v>4.2647160328767146</v>
      </c>
      <c r="AY169" s="27">
        <f t="shared" ca="1" si="207"/>
        <v>4.3103285410958918</v>
      </c>
      <c r="AZ169">
        <f t="shared" ca="1" si="184"/>
        <v>332</v>
      </c>
      <c r="BA169" s="9">
        <f t="shared" ca="1" si="164"/>
        <v>10</v>
      </c>
      <c r="BB169" s="4">
        <f t="shared" ca="1" si="185"/>
        <v>148</v>
      </c>
      <c r="BC169" s="9">
        <f t="shared" ca="1" si="165"/>
        <v>9</v>
      </c>
      <c r="BD169" s="9">
        <f t="shared" ca="1" si="166"/>
        <v>6</v>
      </c>
      <c r="BE169" s="4">
        <f t="shared" ca="1" si="186"/>
        <v>184</v>
      </c>
      <c r="BF169" s="9">
        <f t="shared" ca="1" si="167"/>
        <v>11</v>
      </c>
      <c r="BG169" s="9">
        <f t="shared" ca="1" si="168"/>
        <v>11</v>
      </c>
      <c r="BH169" s="24">
        <f t="shared" ca="1" si="187"/>
        <v>628.74071791543861</v>
      </c>
      <c r="BI169" s="24">
        <f t="shared" ca="1" si="188"/>
        <v>363.43346075116699</v>
      </c>
      <c r="BJ169" s="9">
        <f t="shared" ca="1" si="169"/>
        <v>10</v>
      </c>
      <c r="BK169" s="30">
        <f t="shared" ca="1" si="170"/>
        <v>32.406452054794485</v>
      </c>
      <c r="BL169" s="15">
        <f t="shared" ca="1" si="171"/>
        <v>4.3186988975342482</v>
      </c>
      <c r="BM169" s="15">
        <f t="shared" ca="1" si="189"/>
        <v>7116.7348593023571</v>
      </c>
      <c r="BN169" s="36">
        <f t="shared" ca="1" si="195"/>
        <v>117</v>
      </c>
      <c r="BO169" s="9">
        <f t="shared" ca="1" si="172"/>
        <v>1</v>
      </c>
      <c r="BP169" s="20">
        <f t="shared" ca="1" si="190"/>
        <v>2.2524610674611676</v>
      </c>
      <c r="BQ169" s="20">
        <f t="shared" ca="1" si="191"/>
        <v>137.00998459848111</v>
      </c>
    </row>
    <row r="170" spans="1:69" x14ac:dyDescent="0.25">
      <c r="A170" s="3">
        <f t="shared" si="192"/>
        <v>41019</v>
      </c>
      <c r="B170" s="17">
        <f t="shared" si="173"/>
        <v>2012</v>
      </c>
      <c r="C170" s="4">
        <f t="shared" si="193"/>
        <v>4</v>
      </c>
      <c r="D170" s="4">
        <f t="shared" si="194"/>
        <v>6</v>
      </c>
      <c r="E170" s="5">
        <f t="shared" si="148"/>
        <v>0.6</v>
      </c>
      <c r="F170" s="5">
        <f t="shared" si="149"/>
        <v>1</v>
      </c>
      <c r="G170" s="10">
        <f t="shared" si="147"/>
        <v>1.7205479452055021</v>
      </c>
      <c r="H170" s="13">
        <f t="shared" ca="1" si="150"/>
        <v>157</v>
      </c>
      <c r="I170" s="9">
        <f t="shared" ca="1" si="151"/>
        <v>259</v>
      </c>
      <c r="J170" s="14">
        <f t="shared" ca="1" si="174"/>
        <v>1.6496815286624205</v>
      </c>
      <c r="K170" s="5">
        <f t="shared" ca="1" si="175"/>
        <v>0.5755555555555556</v>
      </c>
      <c r="L170" s="21">
        <f t="shared" ca="1" si="152"/>
        <v>94.814273937701813</v>
      </c>
      <c r="M170" s="9">
        <f t="shared" ca="1" si="202"/>
        <v>45</v>
      </c>
      <c r="N170" s="9">
        <f t="shared" ca="1" si="202"/>
        <v>55</v>
      </c>
      <c r="O170" s="9">
        <f t="shared" ca="1" si="202"/>
        <v>24</v>
      </c>
      <c r="P170" s="9">
        <f t="shared" ca="1" si="202"/>
        <v>67</v>
      </c>
      <c r="Q170" s="20">
        <f t="shared" ca="1" si="153"/>
        <v>37.902862119452081</v>
      </c>
      <c r="R170" s="20">
        <f t="shared" ca="1" si="154"/>
        <v>46.988254573150719</v>
      </c>
      <c r="S170" s="20">
        <f t="shared" ca="1" si="155"/>
        <v>19.040428191731767</v>
      </c>
      <c r="T170" s="6">
        <f t="shared" ca="1" si="203"/>
        <v>14885.841008219184</v>
      </c>
      <c r="U170" s="6">
        <f t="shared" ca="1" si="203"/>
        <v>1768.7476602739746</v>
      </c>
      <c r="V170" s="6">
        <f t="shared" ca="1" si="203"/>
        <v>2525.7916563287663</v>
      </c>
      <c r="W170" s="6">
        <f t="shared" ca="1" si="156"/>
        <v>2609.3635878575346</v>
      </c>
      <c r="X170" s="6">
        <f t="shared" ca="1" si="157"/>
        <v>1216.8096136767122</v>
      </c>
      <c r="Y170" s="6">
        <f t="shared" ca="1" si="176"/>
        <v>10302.623810630144</v>
      </c>
      <c r="Z170" s="6">
        <f t="shared" ca="1" si="204"/>
        <v>3790.2862119452084</v>
      </c>
      <c r="AA170" s="6">
        <f t="shared" ca="1" si="204"/>
        <v>1127.7181097556172</v>
      </c>
      <c r="AB170" s="6">
        <f t="shared" ca="1" si="204"/>
        <v>1275.7086888460283</v>
      </c>
      <c r="AC170" s="6">
        <f t="shared" ca="1" si="158"/>
        <v>1612.5587630204807</v>
      </c>
      <c r="AD170" s="6">
        <f t="shared" ca="1" si="159"/>
        <v>1030.7412314653993</v>
      </c>
      <c r="AE170" s="6">
        <f t="shared" ca="1" si="160"/>
        <v>490.0843688687994</v>
      </c>
      <c r="AF170" s="6">
        <f t="shared" ca="1" si="177"/>
        <v>3060.3286471921747</v>
      </c>
      <c r="AG170" s="6">
        <f t="shared" ca="1" si="205"/>
        <v>464.13512995068481</v>
      </c>
      <c r="AH170" s="6">
        <f t="shared" ca="1" si="205"/>
        <v>1743.1594082191791</v>
      </c>
      <c r="AI170" s="6">
        <f t="shared" ca="1" si="205"/>
        <v>2764.709564054795</v>
      </c>
      <c r="AJ170" s="6">
        <f t="shared" ca="1" si="205"/>
        <v>1306.1704982794531</v>
      </c>
      <c r="AK170" s="6">
        <f t="shared" ca="1" si="161"/>
        <v>1929.7243089967776</v>
      </c>
      <c r="AL170" s="6">
        <f t="shared" ca="1" si="162"/>
        <v>1262.7010986033893</v>
      </c>
      <c r="AM170" s="6">
        <f t="shared" ca="1" si="163"/>
        <v>564.64331032662187</v>
      </c>
      <c r="AN170" s="6">
        <f t="shared" ca="1" si="178"/>
        <v>2521.1058825773225</v>
      </c>
      <c r="AO170" s="6">
        <f t="shared" ca="1" si="179"/>
        <v>29126.476279544127</v>
      </c>
      <c r="AP170" s="6">
        <f t="shared" ca="1" si="180"/>
        <v>13242.417939144483</v>
      </c>
      <c r="AQ170" s="6">
        <f t="shared" ca="1" si="181"/>
        <v>15884.058340399642</v>
      </c>
      <c r="AR170" s="6">
        <f t="shared" ca="1" si="206"/>
        <v>2802.2849405662682</v>
      </c>
      <c r="AS170" s="6">
        <f t="shared" ca="1" si="206"/>
        <v>2106.4556979390309</v>
      </c>
      <c r="AT170" s="6">
        <f t="shared" ca="1" si="206"/>
        <v>1915.7560704119451</v>
      </c>
      <c r="AU170" s="6">
        <f t="shared" ca="1" si="206"/>
        <v>2062.8420688875062</v>
      </c>
      <c r="AV170" s="6">
        <f t="shared" ca="1" si="182"/>
        <v>8887.3387778047509</v>
      </c>
      <c r="AW170" s="6">
        <f t="shared" ca="1" si="183"/>
        <v>6996.7195625948934</v>
      </c>
      <c r="AX170" s="27">
        <f t="shared" ca="1" si="207"/>
        <v>4.3142996712328801</v>
      </c>
      <c r="AY170" s="27">
        <f t="shared" ca="1" si="207"/>
        <v>4.6284775890410979</v>
      </c>
      <c r="AZ170">
        <f t="shared" ca="1" si="184"/>
        <v>348</v>
      </c>
      <c r="BA170" s="9">
        <f t="shared" ca="1" si="164"/>
        <v>11</v>
      </c>
      <c r="BB170" s="4">
        <f t="shared" ca="1" si="185"/>
        <v>157</v>
      </c>
      <c r="BC170" s="9">
        <f t="shared" ca="1" si="165"/>
        <v>8</v>
      </c>
      <c r="BD170" s="9">
        <f t="shared" ca="1" si="166"/>
        <v>6</v>
      </c>
      <c r="BE170" s="4">
        <f t="shared" ca="1" si="186"/>
        <v>191</v>
      </c>
      <c r="BF170" s="9">
        <f t="shared" ca="1" si="167"/>
        <v>11</v>
      </c>
      <c r="BG170" s="9">
        <f t="shared" ca="1" si="168"/>
        <v>13</v>
      </c>
      <c r="BH170" s="24">
        <f t="shared" ca="1" si="187"/>
        <v>566.41724847186106</v>
      </c>
      <c r="BI170" s="24">
        <f t="shared" ca="1" si="188"/>
        <v>393.7236896361901</v>
      </c>
      <c r="BJ170" s="9">
        <f t="shared" ca="1" si="169"/>
        <v>9</v>
      </c>
      <c r="BK170" s="30">
        <f t="shared" ca="1" si="170"/>
        <v>32.280933041095857</v>
      </c>
      <c r="BL170" s="15">
        <f t="shared" ca="1" si="171"/>
        <v>4.4326680767123294</v>
      </c>
      <c r="BM170" s="15">
        <f t="shared" ca="1" si="189"/>
        <v>7144.633870379339</v>
      </c>
      <c r="BN170" s="36">
        <f t="shared" ca="1" si="195"/>
        <v>117</v>
      </c>
      <c r="BO170" s="9">
        <f t="shared" ca="1" si="172"/>
        <v>0</v>
      </c>
      <c r="BP170" s="20">
        <f t="shared" ca="1" si="190"/>
        <v>2.223215160996947</v>
      </c>
      <c r="BQ170" s="20">
        <f t="shared" ca="1" si="191"/>
        <v>135.76118239657814</v>
      </c>
    </row>
    <row r="171" spans="1:69" x14ac:dyDescent="0.25">
      <c r="A171" s="3">
        <f t="shared" si="192"/>
        <v>41018</v>
      </c>
      <c r="B171" s="17">
        <f t="shared" si="173"/>
        <v>2012</v>
      </c>
      <c r="C171" s="4">
        <f t="shared" si="193"/>
        <v>4</v>
      </c>
      <c r="D171" s="4">
        <f t="shared" si="194"/>
        <v>5</v>
      </c>
      <c r="E171" s="5">
        <f t="shared" si="148"/>
        <v>0.6</v>
      </c>
      <c r="F171" s="5">
        <f t="shared" si="149"/>
        <v>0.82</v>
      </c>
      <c r="G171" s="10">
        <f t="shared" si="147"/>
        <v>1.7178082191781048</v>
      </c>
      <c r="H171" s="13">
        <f t="shared" ca="1" si="150"/>
        <v>128</v>
      </c>
      <c r="I171" s="9">
        <f t="shared" ca="1" si="151"/>
        <v>193</v>
      </c>
      <c r="J171" s="14">
        <f t="shared" ca="1" si="174"/>
        <v>1.5078125</v>
      </c>
      <c r="K171" s="5">
        <f t="shared" ca="1" si="175"/>
        <v>0.42888888888888888</v>
      </c>
      <c r="L171" s="21">
        <f t="shared" ca="1" si="152"/>
        <v>94.578933390411009</v>
      </c>
      <c r="M171" s="9">
        <f t="shared" ca="1" si="202"/>
        <v>35</v>
      </c>
      <c r="N171" s="9">
        <f t="shared" ca="1" si="202"/>
        <v>41</v>
      </c>
      <c r="O171" s="9">
        <f t="shared" ca="1" si="202"/>
        <v>16</v>
      </c>
      <c r="P171" s="9">
        <f t="shared" ca="1" si="202"/>
        <v>51</v>
      </c>
      <c r="Q171" s="20">
        <f t="shared" ca="1" si="153"/>
        <v>36.589700868060596</v>
      </c>
      <c r="R171" s="20">
        <f t="shared" ca="1" si="154"/>
        <v>52.035903863013743</v>
      </c>
      <c r="S171" s="20">
        <f t="shared" ca="1" si="155"/>
        <v>18.730604949041108</v>
      </c>
      <c r="T171" s="6">
        <f t="shared" ca="1" si="203"/>
        <v>12106.103473972609</v>
      </c>
      <c r="U171" s="6">
        <f t="shared" ca="1" si="203"/>
        <v>1414.0742919452068</v>
      </c>
      <c r="V171" s="6">
        <f t="shared" ca="1" si="203"/>
        <v>2089.953327665095</v>
      </c>
      <c r="W171" s="6">
        <f t="shared" ca="1" si="156"/>
        <v>2754.5402083068498</v>
      </c>
      <c r="X171" s="6">
        <f t="shared" ca="1" si="157"/>
        <v>1090.0402310663012</v>
      </c>
      <c r="Y171" s="6">
        <f t="shared" ca="1" si="176"/>
        <v>7585.6439988795701</v>
      </c>
      <c r="Z171" s="6">
        <f t="shared" ca="1" si="204"/>
        <v>2780.8172659726051</v>
      </c>
      <c r="AA171" s="6">
        <f t="shared" ca="1" si="204"/>
        <v>832.57446180821989</v>
      </c>
      <c r="AB171" s="6">
        <f t="shared" ca="1" si="204"/>
        <v>955.2608524010966</v>
      </c>
      <c r="AC171" s="6">
        <f t="shared" ca="1" si="158"/>
        <v>1295.9485116080969</v>
      </c>
      <c r="AD171" s="6">
        <f t="shared" ca="1" si="159"/>
        <v>999.56841256653627</v>
      </c>
      <c r="AE171" s="6">
        <f t="shared" ca="1" si="160"/>
        <v>390.71483256370254</v>
      </c>
      <c r="AF171" s="6">
        <f t="shared" ca="1" si="177"/>
        <v>1882.420823443586</v>
      </c>
      <c r="AG171" s="6">
        <f t="shared" ca="1" si="205"/>
        <v>335.6279845643835</v>
      </c>
      <c r="AH171" s="6">
        <f t="shared" ca="1" si="205"/>
        <v>1336.5218993095898</v>
      </c>
      <c r="AI171" s="6">
        <f t="shared" ca="1" si="205"/>
        <v>2099.003934575343</v>
      </c>
      <c r="AJ171" s="6">
        <f t="shared" ca="1" si="205"/>
        <v>940.55234630137056</v>
      </c>
      <c r="AK171" s="6">
        <f t="shared" ca="1" si="161"/>
        <v>1567.2519659925151</v>
      </c>
      <c r="AL171" s="6">
        <f t="shared" ca="1" si="162"/>
        <v>1272.7243606904417</v>
      </c>
      <c r="AM171" s="6">
        <f t="shared" ca="1" si="163"/>
        <v>463.01780420968964</v>
      </c>
      <c r="AN171" s="6">
        <f t="shared" ca="1" si="178"/>
        <v>1408.7120338580407</v>
      </c>
      <c r="AO171" s="6">
        <f t="shared" ca="1" si="179"/>
        <v>22800.536510850427</v>
      </c>
      <c r="AP171" s="6">
        <f t="shared" ca="1" si="180"/>
        <v>11923.759654669228</v>
      </c>
      <c r="AQ171" s="6">
        <f t="shared" ca="1" si="181"/>
        <v>10876.776856181197</v>
      </c>
      <c r="AR171" s="6">
        <f t="shared" ca="1" si="206"/>
        <v>2728.6972328029769</v>
      </c>
      <c r="AS171" s="6">
        <f t="shared" ca="1" si="206"/>
        <v>1804.2716454085091</v>
      </c>
      <c r="AT171" s="6">
        <f t="shared" ca="1" si="206"/>
        <v>1816.0754024825219</v>
      </c>
      <c r="AU171" s="6">
        <f t="shared" ca="1" si="206"/>
        <v>1893.1497831265065</v>
      </c>
      <c r="AV171" s="6">
        <f t="shared" ca="1" si="182"/>
        <v>8242.1940638205142</v>
      </c>
      <c r="AW171" s="6">
        <f t="shared" ca="1" si="183"/>
        <v>2634.5827923606848</v>
      </c>
      <c r="AX171" s="27">
        <f t="shared" ca="1" si="207"/>
        <v>3.9762510904109627</v>
      </c>
      <c r="AY171" s="27">
        <f t="shared" ca="1" si="207"/>
        <v>4.5250263630136995</v>
      </c>
      <c r="AZ171">
        <f t="shared" ca="1" si="184"/>
        <v>271</v>
      </c>
      <c r="BA171" s="9">
        <f t="shared" ca="1" si="164"/>
        <v>8</v>
      </c>
      <c r="BB171" s="4">
        <f t="shared" ca="1" si="185"/>
        <v>128</v>
      </c>
      <c r="BC171" s="9">
        <f t="shared" ca="1" si="165"/>
        <v>6</v>
      </c>
      <c r="BD171" s="9">
        <f t="shared" ca="1" si="166"/>
        <v>5</v>
      </c>
      <c r="BE171" s="4">
        <f t="shared" ca="1" si="186"/>
        <v>143</v>
      </c>
      <c r="BF171" s="9">
        <f t="shared" ca="1" si="167"/>
        <v>8</v>
      </c>
      <c r="BG171" s="9">
        <f t="shared" ca="1" si="168"/>
        <v>9</v>
      </c>
      <c r="BH171" s="24">
        <f t="shared" ca="1" si="187"/>
        <v>509.99899560484926</v>
      </c>
      <c r="BI171" s="24">
        <f t="shared" ca="1" si="188"/>
        <v>319.34223681504687</v>
      </c>
      <c r="BJ171" s="9">
        <f t="shared" ca="1" si="169"/>
        <v>9</v>
      </c>
      <c r="BK171" s="30">
        <f t="shared" ca="1" si="170"/>
        <v>31.215354780821883</v>
      </c>
      <c r="BL171" s="15">
        <f t="shared" ca="1" si="171"/>
        <v>4.4939662378082206</v>
      </c>
      <c r="BM171" s="15">
        <f t="shared" ca="1" si="189"/>
        <v>7209.7907678062093</v>
      </c>
      <c r="BN171" s="36">
        <f t="shared" ca="1" si="195"/>
        <v>117</v>
      </c>
      <c r="BO171" s="9">
        <f t="shared" ca="1" si="172"/>
        <v>0</v>
      </c>
      <c r="BP171" s="20">
        <f t="shared" ca="1" si="190"/>
        <v>1.5086119981108379</v>
      </c>
      <c r="BQ171" s="20">
        <f t="shared" ca="1" si="191"/>
        <v>92.963904753685441</v>
      </c>
    </row>
    <row r="172" spans="1:69" x14ac:dyDescent="0.25">
      <c r="A172" s="3">
        <f t="shared" si="192"/>
        <v>41017</v>
      </c>
      <c r="B172" s="17">
        <f t="shared" si="173"/>
        <v>2012</v>
      </c>
      <c r="C172" s="4">
        <f t="shared" si="193"/>
        <v>4</v>
      </c>
      <c r="D172" s="4">
        <f t="shared" si="194"/>
        <v>4</v>
      </c>
      <c r="E172" s="5">
        <f t="shared" si="148"/>
        <v>0.6</v>
      </c>
      <c r="F172" s="5">
        <f t="shared" si="149"/>
        <v>0.76</v>
      </c>
      <c r="G172" s="10">
        <f t="shared" si="147"/>
        <v>1.7150684931507074</v>
      </c>
      <c r="H172" s="13">
        <f t="shared" ca="1" si="150"/>
        <v>119</v>
      </c>
      <c r="I172" s="9">
        <f t="shared" ca="1" si="151"/>
        <v>192</v>
      </c>
      <c r="J172" s="14">
        <f t="shared" ca="1" si="174"/>
        <v>1.6134453781512605</v>
      </c>
      <c r="K172" s="5">
        <f t="shared" ca="1" si="175"/>
        <v>0.42666666666666669</v>
      </c>
      <c r="L172" s="21">
        <f t="shared" ca="1" si="152"/>
        <v>94.570884700356913</v>
      </c>
      <c r="M172" s="9">
        <f t="shared" ca="1" si="202"/>
        <v>35</v>
      </c>
      <c r="N172" s="9">
        <f t="shared" ca="1" si="202"/>
        <v>42</v>
      </c>
      <c r="O172" s="9">
        <f t="shared" ca="1" si="202"/>
        <v>17</v>
      </c>
      <c r="P172" s="9">
        <f t="shared" ca="1" si="202"/>
        <v>53</v>
      </c>
      <c r="Q172" s="20">
        <f t="shared" ca="1" si="153"/>
        <v>36.520567232876743</v>
      </c>
      <c r="R172" s="20">
        <f t="shared" ca="1" si="154"/>
        <v>51.114552794456117</v>
      </c>
      <c r="S172" s="20">
        <f t="shared" ca="1" si="155"/>
        <v>18.106249975332137</v>
      </c>
      <c r="T172" s="6">
        <f t="shared" ca="1" si="203"/>
        <v>11253.935279342473</v>
      </c>
      <c r="U172" s="6">
        <f t="shared" ca="1" si="203"/>
        <v>1347.7709155068505</v>
      </c>
      <c r="V172" s="6">
        <f t="shared" ca="1" si="203"/>
        <v>1948.6712015605476</v>
      </c>
      <c r="W172" s="6">
        <f t="shared" ca="1" si="156"/>
        <v>2516.7777313315073</v>
      </c>
      <c r="X172" s="6">
        <f t="shared" ca="1" si="157"/>
        <v>955.90267615035611</v>
      </c>
      <c r="Y172" s="6">
        <f t="shared" ca="1" si="176"/>
        <v>7180.3545858069128</v>
      </c>
      <c r="Z172" s="6">
        <f t="shared" ca="1" si="204"/>
        <v>2812.0836769315092</v>
      </c>
      <c r="AA172" s="6">
        <f t="shared" ca="1" si="204"/>
        <v>868.947397505754</v>
      </c>
      <c r="AB172" s="6">
        <f t="shared" ca="1" si="204"/>
        <v>959.63124869260332</v>
      </c>
      <c r="AC172" s="6">
        <f t="shared" ca="1" si="158"/>
        <v>1262.3223599485498</v>
      </c>
      <c r="AD172" s="6">
        <f t="shared" ca="1" si="159"/>
        <v>1047.7578067152863</v>
      </c>
      <c r="AE172" s="6">
        <f t="shared" ca="1" si="160"/>
        <v>352.52635350817343</v>
      </c>
      <c r="AF172" s="6">
        <f t="shared" ca="1" si="177"/>
        <v>1978.0558029578565</v>
      </c>
      <c r="AG172" s="6">
        <f t="shared" ca="1" si="205"/>
        <v>344.08846869041088</v>
      </c>
      <c r="AH172" s="6">
        <f t="shared" ca="1" si="205"/>
        <v>1313.9886977753431</v>
      </c>
      <c r="AI172" s="6">
        <f t="shared" ca="1" si="205"/>
        <v>2135.3329130958909</v>
      </c>
      <c r="AJ172" s="6">
        <f t="shared" ca="1" si="205"/>
        <v>978.91533922191866</v>
      </c>
      <c r="AK172" s="6">
        <f t="shared" ca="1" si="161"/>
        <v>1365.7211998914368</v>
      </c>
      <c r="AL172" s="6">
        <f t="shared" ca="1" si="162"/>
        <v>1333.0212026862914</v>
      </c>
      <c r="AM172" s="6">
        <f t="shared" ca="1" si="163"/>
        <v>393.62659673610688</v>
      </c>
      <c r="AN172" s="6">
        <f t="shared" ca="1" si="178"/>
        <v>1679.9564194697286</v>
      </c>
      <c r="AO172" s="6">
        <f t="shared" ca="1" si="179"/>
        <v>22014.693936762756</v>
      </c>
      <c r="AP172" s="6">
        <f t="shared" ca="1" si="180"/>
        <v>11176.327128528257</v>
      </c>
      <c r="AQ172" s="6">
        <f t="shared" ca="1" si="181"/>
        <v>10838.366808234498</v>
      </c>
      <c r="AR172" s="6">
        <f t="shared" ca="1" si="206"/>
        <v>2702.8370503112615</v>
      </c>
      <c r="AS172" s="6">
        <f t="shared" ca="1" si="206"/>
        <v>1735.9927908412051</v>
      </c>
      <c r="AT172" s="6">
        <f t="shared" ca="1" si="206"/>
        <v>1765.7329946251066</v>
      </c>
      <c r="AU172" s="6">
        <f t="shared" ca="1" si="206"/>
        <v>1893.8466552857947</v>
      </c>
      <c r="AV172" s="6">
        <f t="shared" ca="1" si="182"/>
        <v>8098.4094910633676</v>
      </c>
      <c r="AW172" s="6">
        <f t="shared" ca="1" si="183"/>
        <v>2739.9573171711318</v>
      </c>
      <c r="AX172" s="27">
        <f t="shared" ca="1" si="207"/>
        <v>4.1383778301369896</v>
      </c>
      <c r="AY172" s="27">
        <f t="shared" ca="1" si="207"/>
        <v>4.7085883561643866</v>
      </c>
      <c r="AZ172">
        <f t="shared" ca="1" si="184"/>
        <v>266</v>
      </c>
      <c r="BA172" s="9">
        <f t="shared" ca="1" si="164"/>
        <v>9</v>
      </c>
      <c r="BB172" s="4">
        <f t="shared" ca="1" si="185"/>
        <v>119</v>
      </c>
      <c r="BC172" s="9">
        <f t="shared" ca="1" si="165"/>
        <v>6</v>
      </c>
      <c r="BD172" s="9">
        <f t="shared" ca="1" si="166"/>
        <v>4</v>
      </c>
      <c r="BE172" s="4">
        <f t="shared" ca="1" si="186"/>
        <v>147</v>
      </c>
      <c r="BF172" s="9">
        <f t="shared" ca="1" si="167"/>
        <v>9</v>
      </c>
      <c r="BG172" s="9">
        <f t="shared" ca="1" si="168"/>
        <v>10</v>
      </c>
      <c r="BH172" s="24">
        <f t="shared" ca="1" si="187"/>
        <v>455.57576546574893</v>
      </c>
      <c r="BI172" s="24">
        <f t="shared" ca="1" si="188"/>
        <v>344.14642097461353</v>
      </c>
      <c r="BJ172" s="9">
        <f t="shared" ca="1" si="169"/>
        <v>8</v>
      </c>
      <c r="BK172" s="30">
        <f t="shared" ca="1" si="170"/>
        <v>32.516078383561606</v>
      </c>
      <c r="BL172" s="15">
        <f t="shared" ca="1" si="171"/>
        <v>4.1997921402739733</v>
      </c>
      <c r="BM172" s="15">
        <f t="shared" ca="1" si="189"/>
        <v>7059.8263809820946</v>
      </c>
      <c r="BN172" s="36">
        <f t="shared" ca="1" si="195"/>
        <v>117</v>
      </c>
      <c r="BO172" s="9">
        <f t="shared" ca="1" si="172"/>
        <v>0</v>
      </c>
      <c r="BP172" s="20">
        <f t="shared" ca="1" si="190"/>
        <v>1.5352171885460402</v>
      </c>
      <c r="BQ172" s="20">
        <f t="shared" ca="1" si="191"/>
        <v>92.635613745594</v>
      </c>
    </row>
    <row r="173" spans="1:69" x14ac:dyDescent="0.25">
      <c r="A173" s="3">
        <f t="shared" si="192"/>
        <v>41016</v>
      </c>
      <c r="B173" s="17">
        <f t="shared" si="173"/>
        <v>2012</v>
      </c>
      <c r="C173" s="4">
        <f t="shared" si="193"/>
        <v>4</v>
      </c>
      <c r="D173" s="4">
        <f t="shared" si="194"/>
        <v>3</v>
      </c>
      <c r="E173" s="5">
        <f t="shared" si="148"/>
        <v>0.6</v>
      </c>
      <c r="F173" s="5">
        <f t="shared" si="149"/>
        <v>0.6</v>
      </c>
      <c r="G173" s="10">
        <f t="shared" si="147"/>
        <v>1.7123287671233101</v>
      </c>
      <c r="H173" s="13">
        <f t="shared" ca="1" si="150"/>
        <v>94</v>
      </c>
      <c r="I173" s="9">
        <f t="shared" ca="1" si="151"/>
        <v>157</v>
      </c>
      <c r="J173" s="14">
        <f t="shared" ca="1" si="174"/>
        <v>1.6702127659574468</v>
      </c>
      <c r="K173" s="5">
        <f t="shared" ca="1" si="175"/>
        <v>0.34888888888888892</v>
      </c>
      <c r="L173" s="21">
        <f t="shared" ca="1" si="152"/>
        <v>97.892824249489976</v>
      </c>
      <c r="M173" s="9">
        <f t="shared" ca="1" si="202"/>
        <v>28</v>
      </c>
      <c r="N173" s="9">
        <f t="shared" ca="1" si="202"/>
        <v>33</v>
      </c>
      <c r="O173" s="9">
        <f t="shared" ca="1" si="202"/>
        <v>14</v>
      </c>
      <c r="P173" s="9">
        <f t="shared" ca="1" si="202"/>
        <v>40</v>
      </c>
      <c r="Q173" s="20">
        <f t="shared" ca="1" si="153"/>
        <v>39.617308780597384</v>
      </c>
      <c r="R173" s="20">
        <f t="shared" ca="1" si="154"/>
        <v>50.103154990215309</v>
      </c>
      <c r="S173" s="20">
        <f t="shared" ca="1" si="155"/>
        <v>19.73094811643837</v>
      </c>
      <c r="T173" s="6">
        <f t="shared" ca="1" si="203"/>
        <v>9201.9254794520584</v>
      </c>
      <c r="U173" s="6">
        <f t="shared" ca="1" si="203"/>
        <v>985.65287671232977</v>
      </c>
      <c r="V173" s="6">
        <f t="shared" ca="1" si="203"/>
        <v>1562.8481753424653</v>
      </c>
      <c r="W173" s="6">
        <f t="shared" ca="1" si="156"/>
        <v>2577.4421917808227</v>
      </c>
      <c r="X173" s="6">
        <f t="shared" ca="1" si="157"/>
        <v>739.33781917808199</v>
      </c>
      <c r="Y173" s="6">
        <f t="shared" ca="1" si="176"/>
        <v>5307.9501698630165</v>
      </c>
      <c r="Z173" s="6">
        <f t="shared" ca="1" si="204"/>
        <v>2416.6558356164405</v>
      </c>
      <c r="AA173" s="6">
        <f t="shared" ca="1" si="204"/>
        <v>701.44416986301428</v>
      </c>
      <c r="AB173" s="6">
        <f t="shared" ca="1" si="204"/>
        <v>789.23792465753479</v>
      </c>
      <c r="AC173" s="6">
        <f t="shared" ca="1" si="158"/>
        <v>970.52980163375923</v>
      </c>
      <c r="AD173" s="6">
        <f t="shared" ca="1" si="159"/>
        <v>1039.6905595990506</v>
      </c>
      <c r="AE173" s="6">
        <f t="shared" ca="1" si="160"/>
        <v>299.61321637410163</v>
      </c>
      <c r="AF173" s="6">
        <f t="shared" ca="1" si="177"/>
        <v>1597.504352530078</v>
      </c>
      <c r="AG173" s="6">
        <f t="shared" ca="1" si="205"/>
        <v>281.92737328767117</v>
      </c>
      <c r="AH173" s="6">
        <f t="shared" ca="1" si="205"/>
        <v>1020.4982794520556</v>
      </c>
      <c r="AI173" s="6">
        <f t="shared" ca="1" si="205"/>
        <v>1693.3353287671234</v>
      </c>
      <c r="AJ173" s="6">
        <f t="shared" ca="1" si="205"/>
        <v>780.25472876712399</v>
      </c>
      <c r="AK173" s="6">
        <f t="shared" ca="1" si="161"/>
        <v>1144.5455247298526</v>
      </c>
      <c r="AL173" s="6">
        <f t="shared" ca="1" si="162"/>
        <v>1266.9787395143567</v>
      </c>
      <c r="AM173" s="6">
        <f t="shared" ca="1" si="163"/>
        <v>329.35193375220791</v>
      </c>
      <c r="AN173" s="6">
        <f t="shared" ca="1" si="178"/>
        <v>1035.1395122775571</v>
      </c>
      <c r="AO173" s="6">
        <f t="shared" ca="1" si="179"/>
        <v>17870.931996575349</v>
      </c>
      <c r="AP173" s="6">
        <f t="shared" ca="1" si="180"/>
        <v>9930.3379619047009</v>
      </c>
      <c r="AQ173" s="6">
        <f t="shared" ca="1" si="181"/>
        <v>7940.594034670652</v>
      </c>
      <c r="AR173" s="6">
        <f t="shared" ca="1" si="206"/>
        <v>2646.0917514070184</v>
      </c>
      <c r="AS173" s="6">
        <f t="shared" ca="1" si="206"/>
        <v>1510.9455617978351</v>
      </c>
      <c r="AT173" s="6">
        <f t="shared" ca="1" si="206"/>
        <v>1662.0308423138863</v>
      </c>
      <c r="AU173" s="6">
        <f t="shared" ca="1" si="206"/>
        <v>1759.7234276387708</v>
      </c>
      <c r="AV173" s="6">
        <f t="shared" ca="1" si="182"/>
        <v>7578.791583157511</v>
      </c>
      <c r="AW173" s="6">
        <f t="shared" ca="1" si="183"/>
        <v>361.80245151313738</v>
      </c>
      <c r="AX173" s="27">
        <f t="shared" ca="1" si="207"/>
        <v>4.2337972602739757</v>
      </c>
      <c r="AY173" s="27">
        <f t="shared" ca="1" si="207"/>
        <v>4.2822919520547966</v>
      </c>
      <c r="AZ173">
        <f t="shared" ca="1" si="184"/>
        <v>209</v>
      </c>
      <c r="BA173" s="9">
        <f t="shared" ca="1" si="164"/>
        <v>6</v>
      </c>
      <c r="BB173" s="4">
        <f t="shared" ca="1" si="185"/>
        <v>94</v>
      </c>
      <c r="BC173" s="9">
        <f t="shared" ca="1" si="165"/>
        <v>4</v>
      </c>
      <c r="BD173" s="9">
        <f t="shared" ca="1" si="166"/>
        <v>3</v>
      </c>
      <c r="BE173" s="4">
        <f t="shared" ca="1" si="186"/>
        <v>115</v>
      </c>
      <c r="BF173" s="9">
        <f t="shared" ca="1" si="167"/>
        <v>7</v>
      </c>
      <c r="BG173" s="9">
        <f t="shared" ca="1" si="168"/>
        <v>8</v>
      </c>
      <c r="BH173" s="24">
        <f t="shared" ca="1" si="187"/>
        <v>363.37656706499564</v>
      </c>
      <c r="BI173" s="24">
        <f t="shared" ca="1" si="188"/>
        <v>301.28264055742324</v>
      </c>
      <c r="BJ173" s="9">
        <f t="shared" ca="1" si="169"/>
        <v>6</v>
      </c>
      <c r="BK173" s="30">
        <f t="shared" ca="1" si="170"/>
        <v>31.288142123287638</v>
      </c>
      <c r="BL173" s="15">
        <f t="shared" ca="1" si="171"/>
        <v>4.3532493150684939</v>
      </c>
      <c r="BM173" s="15">
        <f t="shared" ca="1" si="189"/>
        <v>7000.9848920198447</v>
      </c>
      <c r="BN173" s="36">
        <f t="shared" ca="1" si="195"/>
        <v>117</v>
      </c>
      <c r="BO173" s="9">
        <f t="shared" ca="1" si="172"/>
        <v>0</v>
      </c>
      <c r="BP173" s="20">
        <f t="shared" ca="1" si="190"/>
        <v>1.1342109941876652</v>
      </c>
      <c r="BQ173" s="20">
        <f t="shared" ca="1" si="191"/>
        <v>67.868325082655147</v>
      </c>
    </row>
    <row r="174" spans="1:69" x14ac:dyDescent="0.25">
      <c r="A174" s="3">
        <f t="shared" si="192"/>
        <v>41015</v>
      </c>
      <c r="B174" s="17">
        <f t="shared" si="173"/>
        <v>2012</v>
      </c>
      <c r="C174" s="4">
        <f t="shared" si="193"/>
        <v>4</v>
      </c>
      <c r="D174" s="4">
        <f t="shared" si="194"/>
        <v>2</v>
      </c>
      <c r="E174" s="5">
        <f t="shared" si="148"/>
        <v>0.6</v>
      </c>
      <c r="F174" s="5">
        <f t="shared" si="149"/>
        <v>0.6</v>
      </c>
      <c r="G174" s="10">
        <f t="shared" si="147"/>
        <v>1.7095890410959127</v>
      </c>
      <c r="H174" s="13">
        <f t="shared" ca="1" si="150"/>
        <v>93</v>
      </c>
      <c r="I174" s="9">
        <f t="shared" ca="1" si="151"/>
        <v>146</v>
      </c>
      <c r="J174" s="14">
        <f t="shared" ca="1" si="174"/>
        <v>1.5698924731182795</v>
      </c>
      <c r="K174" s="5">
        <f t="shared" ca="1" si="175"/>
        <v>0.32444444444444442</v>
      </c>
      <c r="L174" s="21">
        <f t="shared" ca="1" si="152"/>
        <v>96.7890037649139</v>
      </c>
      <c r="M174" s="9">
        <f t="shared" ca="1" si="202"/>
        <v>27</v>
      </c>
      <c r="N174" s="9">
        <f t="shared" ca="1" si="202"/>
        <v>31</v>
      </c>
      <c r="O174" s="9">
        <f t="shared" ca="1" si="202"/>
        <v>13</v>
      </c>
      <c r="P174" s="9">
        <f t="shared" ca="1" si="202"/>
        <v>38</v>
      </c>
      <c r="Q174" s="20">
        <f t="shared" ca="1" si="153"/>
        <v>38.780849655172446</v>
      </c>
      <c r="R174" s="20">
        <f t="shared" ca="1" si="154"/>
        <v>47.439533907692329</v>
      </c>
      <c r="S174" s="20">
        <f t="shared" ca="1" si="155"/>
        <v>18.087576252631592</v>
      </c>
      <c r="T174" s="6">
        <f t="shared" ca="1" si="203"/>
        <v>9001.3773501369924</v>
      </c>
      <c r="U174" s="6">
        <f t="shared" ca="1" si="203"/>
        <v>1035.312933698631</v>
      </c>
      <c r="V174" s="6">
        <f t="shared" ca="1" si="203"/>
        <v>1485.2125913424652</v>
      </c>
      <c r="W174" s="6">
        <f t="shared" ca="1" si="156"/>
        <v>2712.0438854136996</v>
      </c>
      <c r="X174" s="6">
        <f t="shared" ca="1" si="157"/>
        <v>764.66409352767107</v>
      </c>
      <c r="Y174" s="6">
        <f t="shared" ca="1" si="176"/>
        <v>5074.7697135517874</v>
      </c>
      <c r="Z174" s="6">
        <f t="shared" ca="1" si="204"/>
        <v>2249.2892800000018</v>
      </c>
      <c r="AA174" s="6">
        <f t="shared" ca="1" si="204"/>
        <v>616.71394080000027</v>
      </c>
      <c r="AB174" s="6">
        <f t="shared" ca="1" si="204"/>
        <v>687.32789760000048</v>
      </c>
      <c r="AC174" s="6">
        <f t="shared" ca="1" si="158"/>
        <v>990.84278677430336</v>
      </c>
      <c r="AD174" s="6">
        <f t="shared" ca="1" si="159"/>
        <v>981.39867651721147</v>
      </c>
      <c r="AE174" s="6">
        <f t="shared" ca="1" si="160"/>
        <v>289.70061862167245</v>
      </c>
      <c r="AF174" s="6">
        <f t="shared" ca="1" si="177"/>
        <v>1291.3890364868153</v>
      </c>
      <c r="AG174" s="6">
        <f t="shared" ca="1" si="205"/>
        <v>261.14857919999992</v>
      </c>
      <c r="AH174" s="6">
        <f t="shared" ca="1" si="205"/>
        <v>1010.8105728000006</v>
      </c>
      <c r="AI174" s="6">
        <f t="shared" ca="1" si="205"/>
        <v>1620.3883520000004</v>
      </c>
      <c r="AJ174" s="6">
        <f t="shared" ca="1" si="205"/>
        <v>767.44128000000035</v>
      </c>
      <c r="AK174" s="6">
        <f t="shared" ca="1" si="161"/>
        <v>1088.1416872052862</v>
      </c>
      <c r="AL174" s="6">
        <f t="shared" ca="1" si="162"/>
        <v>1264.1077224269434</v>
      </c>
      <c r="AM174" s="6">
        <f t="shared" ca="1" si="163"/>
        <v>330.01144922403756</v>
      </c>
      <c r="AN174" s="6">
        <f t="shared" ca="1" si="178"/>
        <v>977.52792514373436</v>
      </c>
      <c r="AO174" s="6">
        <f t="shared" ca="1" si="179"/>
        <v>17249.810186235627</v>
      </c>
      <c r="AP174" s="6">
        <f t="shared" ca="1" si="180"/>
        <v>9906.1235110532889</v>
      </c>
      <c r="AQ174" s="6">
        <f t="shared" ca="1" si="181"/>
        <v>7343.6866751823372</v>
      </c>
      <c r="AR174" s="6">
        <f t="shared" ca="1" si="206"/>
        <v>2653.7083669914259</v>
      </c>
      <c r="AS174" s="6">
        <f t="shared" ca="1" si="206"/>
        <v>1504.4320878443164</v>
      </c>
      <c r="AT174" s="6">
        <f t="shared" ca="1" si="206"/>
        <v>1648.1311689077761</v>
      </c>
      <c r="AU174" s="6">
        <f t="shared" ca="1" si="206"/>
        <v>1724.7252893756483</v>
      </c>
      <c r="AV174" s="6">
        <f t="shared" ca="1" si="182"/>
        <v>7530.9969131191665</v>
      </c>
      <c r="AW174" s="6">
        <f t="shared" ca="1" si="183"/>
        <v>-187.31023793682834</v>
      </c>
      <c r="AX174" s="27">
        <f t="shared" ca="1" si="207"/>
        <v>4.2375297205479479</v>
      </c>
      <c r="AY174" s="27">
        <f t="shared" ca="1" si="207"/>
        <v>4.6362293698630168</v>
      </c>
      <c r="AZ174">
        <f t="shared" ca="1" si="184"/>
        <v>202</v>
      </c>
      <c r="BA174" s="9">
        <f t="shared" ca="1" si="164"/>
        <v>6</v>
      </c>
      <c r="BB174" s="4">
        <f t="shared" ca="1" si="185"/>
        <v>93</v>
      </c>
      <c r="BC174" s="9">
        <f t="shared" ca="1" si="165"/>
        <v>5</v>
      </c>
      <c r="BD174" s="9">
        <f t="shared" ca="1" si="166"/>
        <v>3</v>
      </c>
      <c r="BE174" s="4">
        <f t="shared" ca="1" si="186"/>
        <v>109</v>
      </c>
      <c r="BF174" s="9">
        <f t="shared" ca="1" si="167"/>
        <v>6</v>
      </c>
      <c r="BG174" s="9">
        <f t="shared" ca="1" si="168"/>
        <v>6</v>
      </c>
      <c r="BH174" s="24">
        <f t="shared" ca="1" si="187"/>
        <v>426.83187701366336</v>
      </c>
      <c r="BI174" s="24">
        <f t="shared" ca="1" si="188"/>
        <v>249.02114663264447</v>
      </c>
      <c r="BJ174" s="9">
        <f t="shared" ca="1" si="169"/>
        <v>6</v>
      </c>
      <c r="BK174" s="30">
        <f t="shared" ca="1" si="170"/>
        <v>32.102797808219144</v>
      </c>
      <c r="BL174" s="15">
        <f t="shared" ca="1" si="171"/>
        <v>4.6076255342465773</v>
      </c>
      <c r="BM174" s="15">
        <f t="shared" ca="1" si="189"/>
        <v>7080.5169779509952</v>
      </c>
      <c r="BN174" s="36">
        <f t="shared" ca="1" si="195"/>
        <v>117</v>
      </c>
      <c r="BO174" s="9">
        <f t="shared" ca="1" si="172"/>
        <v>0</v>
      </c>
      <c r="BP174" s="20">
        <f t="shared" ca="1" si="190"/>
        <v>1.0371681471919159</v>
      </c>
      <c r="BQ174" s="20">
        <f t="shared" ca="1" si="191"/>
        <v>62.766552779336216</v>
      </c>
    </row>
    <row r="175" spans="1:69" x14ac:dyDescent="0.25">
      <c r="A175" s="3">
        <f t="shared" si="192"/>
        <v>41014</v>
      </c>
      <c r="B175" s="17">
        <f t="shared" si="173"/>
        <v>2012</v>
      </c>
      <c r="C175" s="4">
        <f t="shared" si="193"/>
        <v>4</v>
      </c>
      <c r="D175" s="4">
        <f t="shared" si="194"/>
        <v>1</v>
      </c>
      <c r="E175" s="5">
        <f t="shared" si="148"/>
        <v>0.6</v>
      </c>
      <c r="F175" s="5">
        <f t="shared" si="149"/>
        <v>0.64</v>
      </c>
      <c r="G175" s="10">
        <f t="shared" si="147"/>
        <v>1.7068493150685153</v>
      </c>
      <c r="H175" s="13">
        <f t="shared" ca="1" si="150"/>
        <v>101</v>
      </c>
      <c r="I175" s="9">
        <f t="shared" ca="1" si="151"/>
        <v>154</v>
      </c>
      <c r="J175" s="14">
        <f t="shared" ca="1" si="174"/>
        <v>1.5247524752475248</v>
      </c>
      <c r="K175" s="5">
        <f t="shared" ca="1" si="175"/>
        <v>0.34222222222222221</v>
      </c>
      <c r="L175" s="21">
        <f t="shared" ca="1" si="152"/>
        <v>96.495417394276487</v>
      </c>
      <c r="M175" s="9">
        <f t="shared" ca="1" si="202"/>
        <v>27</v>
      </c>
      <c r="N175" s="9">
        <f t="shared" ca="1" si="202"/>
        <v>32</v>
      </c>
      <c r="O175" s="9">
        <f t="shared" ca="1" si="202"/>
        <v>13</v>
      </c>
      <c r="P175" s="9">
        <f t="shared" ca="1" si="202"/>
        <v>40</v>
      </c>
      <c r="Q175" s="20">
        <f t="shared" ca="1" si="153"/>
        <v>40.130309289993065</v>
      </c>
      <c r="R175" s="20">
        <f t="shared" ca="1" si="154"/>
        <v>50.87209077749214</v>
      </c>
      <c r="S175" s="20">
        <f t="shared" ca="1" si="155"/>
        <v>18.500443436712342</v>
      </c>
      <c r="T175" s="6">
        <f t="shared" ca="1" si="203"/>
        <v>9746.0371568219252</v>
      </c>
      <c r="U175" s="6">
        <f t="shared" ca="1" si="203"/>
        <v>1033.7600455890422</v>
      </c>
      <c r="V175" s="6">
        <f t="shared" ca="1" si="203"/>
        <v>1618.4028916918351</v>
      </c>
      <c r="W175" s="6">
        <f t="shared" ca="1" si="156"/>
        <v>2606.3370337315077</v>
      </c>
      <c r="X175" s="6">
        <f t="shared" ca="1" si="157"/>
        <v>847.56627725326018</v>
      </c>
      <c r="Y175" s="6">
        <f t="shared" ca="1" si="176"/>
        <v>5707.4909997343648</v>
      </c>
      <c r="Z175" s="6">
        <f t="shared" ca="1" si="204"/>
        <v>2367.6882481095909</v>
      </c>
      <c r="AA175" s="6">
        <f t="shared" ca="1" si="204"/>
        <v>661.33718010739778</v>
      </c>
      <c r="AB175" s="6">
        <f t="shared" ca="1" si="204"/>
        <v>740.01773746849369</v>
      </c>
      <c r="AC175" s="6">
        <f t="shared" ca="1" si="158"/>
        <v>1081.6580605092724</v>
      </c>
      <c r="AD175" s="6">
        <f t="shared" ca="1" si="159"/>
        <v>967.30703085641051</v>
      </c>
      <c r="AE175" s="6">
        <f t="shared" ca="1" si="160"/>
        <v>320.8464317040756</v>
      </c>
      <c r="AF175" s="6">
        <f t="shared" ca="1" si="177"/>
        <v>1399.2316426157231</v>
      </c>
      <c r="AG175" s="6">
        <f t="shared" ca="1" si="205"/>
        <v>265.38442974246567</v>
      </c>
      <c r="AH175" s="6">
        <f t="shared" ca="1" si="205"/>
        <v>1087.8715265753433</v>
      </c>
      <c r="AI175" s="6">
        <f t="shared" ca="1" si="205"/>
        <v>1666.0578644931511</v>
      </c>
      <c r="AJ175" s="6">
        <f t="shared" ca="1" si="205"/>
        <v>793.6164611506855</v>
      </c>
      <c r="AK175" s="6">
        <f t="shared" ca="1" si="161"/>
        <v>1142.9848639610007</v>
      </c>
      <c r="AL175" s="6">
        <f t="shared" ca="1" si="162"/>
        <v>1234.1837682986093</v>
      </c>
      <c r="AM175" s="6">
        <f t="shared" ca="1" si="163"/>
        <v>360.71618193079303</v>
      </c>
      <c r="AN175" s="6">
        <f t="shared" ca="1" si="178"/>
        <v>1075.0454677712428</v>
      </c>
      <c r="AO175" s="6">
        <f t="shared" ca="1" si="179"/>
        <v>18361.770650058097</v>
      </c>
      <c r="AP175" s="6">
        <f t="shared" ca="1" si="180"/>
        <v>10180.002539936764</v>
      </c>
      <c r="AQ175" s="6">
        <f t="shared" ca="1" si="181"/>
        <v>8181.7681101213311</v>
      </c>
      <c r="AR175" s="6">
        <f t="shared" ca="1" si="206"/>
        <v>2675.5858579328296</v>
      </c>
      <c r="AS175" s="6">
        <f t="shared" ca="1" si="206"/>
        <v>1582.8262971637084</v>
      </c>
      <c r="AT175" s="6">
        <f t="shared" ca="1" si="206"/>
        <v>1668.9591378079649</v>
      </c>
      <c r="AU175" s="6">
        <f t="shared" ca="1" si="206"/>
        <v>1789.5594353503486</v>
      </c>
      <c r="AV175" s="6">
        <f t="shared" ca="1" si="182"/>
        <v>7716.9307282548516</v>
      </c>
      <c r="AW175" s="6">
        <f t="shared" ca="1" si="183"/>
        <v>464.83738186648134</v>
      </c>
      <c r="AX175" s="27">
        <f t="shared" ca="1" si="207"/>
        <v>4.1412708821917841</v>
      </c>
      <c r="AY175" s="27">
        <f t="shared" ca="1" si="207"/>
        <v>4.4790028150684948</v>
      </c>
      <c r="AZ175">
        <f t="shared" ca="1" si="184"/>
        <v>213</v>
      </c>
      <c r="BA175" s="9">
        <f t="shared" ca="1" si="164"/>
        <v>6</v>
      </c>
      <c r="BB175" s="4">
        <f t="shared" ca="1" si="185"/>
        <v>101</v>
      </c>
      <c r="BC175" s="9">
        <f t="shared" ca="1" si="165"/>
        <v>5</v>
      </c>
      <c r="BD175" s="9">
        <f t="shared" ca="1" si="166"/>
        <v>4</v>
      </c>
      <c r="BE175" s="4">
        <f t="shared" ca="1" si="186"/>
        <v>112</v>
      </c>
      <c r="BF175" s="9">
        <f t="shared" ca="1" si="167"/>
        <v>6</v>
      </c>
      <c r="BG175" s="9">
        <f t="shared" ca="1" si="168"/>
        <v>7</v>
      </c>
      <c r="BH175" s="24">
        <f t="shared" ca="1" si="187"/>
        <v>451.987681426628</v>
      </c>
      <c r="BI175" s="24">
        <f t="shared" ca="1" si="188"/>
        <v>275.06740892773985</v>
      </c>
      <c r="BJ175" s="9">
        <f t="shared" ca="1" si="169"/>
        <v>7</v>
      </c>
      <c r="BK175" s="30">
        <f t="shared" ca="1" si="170"/>
        <v>32.690641315068461</v>
      </c>
      <c r="BL175" s="15">
        <f t="shared" ca="1" si="171"/>
        <v>4.5021633336986318</v>
      </c>
      <c r="BM175" s="15">
        <f t="shared" ca="1" si="189"/>
        <v>6948.2965192327911</v>
      </c>
      <c r="BN175" s="36">
        <f t="shared" ca="1" si="195"/>
        <v>117</v>
      </c>
      <c r="BO175" s="9">
        <f t="shared" ca="1" si="172"/>
        <v>0</v>
      </c>
      <c r="BP175" s="20">
        <f t="shared" ca="1" si="190"/>
        <v>1.1775214381646362</v>
      </c>
      <c r="BQ175" s="20">
        <f t="shared" ca="1" si="191"/>
        <v>69.92964196684899</v>
      </c>
    </row>
    <row r="176" spans="1:69" x14ac:dyDescent="0.25">
      <c r="A176" s="3">
        <f t="shared" si="192"/>
        <v>41013</v>
      </c>
      <c r="B176" s="17">
        <f t="shared" si="173"/>
        <v>2012</v>
      </c>
      <c r="C176" s="4">
        <f t="shared" si="193"/>
        <v>4</v>
      </c>
      <c r="D176" s="4">
        <f t="shared" si="194"/>
        <v>7</v>
      </c>
      <c r="E176" s="5">
        <f t="shared" si="148"/>
        <v>0.6</v>
      </c>
      <c r="F176" s="5">
        <f t="shared" si="149"/>
        <v>0.95</v>
      </c>
      <c r="G176" s="10">
        <f t="shared" si="147"/>
        <v>1.704109589041118</v>
      </c>
      <c r="H176" s="13">
        <f t="shared" ca="1" si="150"/>
        <v>141</v>
      </c>
      <c r="I176" s="9">
        <f t="shared" ca="1" si="151"/>
        <v>232</v>
      </c>
      <c r="J176" s="14">
        <f t="shared" ca="1" si="174"/>
        <v>1.6453900709219857</v>
      </c>
      <c r="K176" s="5">
        <f t="shared" ca="1" si="175"/>
        <v>0.51555555555555554</v>
      </c>
      <c r="L176" s="21">
        <f t="shared" ca="1" si="152"/>
        <v>103.81698704750806</v>
      </c>
      <c r="M176" s="9">
        <f t="shared" ca="1" si="202"/>
        <v>40</v>
      </c>
      <c r="N176" s="9">
        <f t="shared" ca="1" si="202"/>
        <v>49</v>
      </c>
      <c r="O176" s="9">
        <f t="shared" ca="1" si="202"/>
        <v>20</v>
      </c>
      <c r="P176" s="9">
        <f t="shared" ca="1" si="202"/>
        <v>63</v>
      </c>
      <c r="Q176" s="20">
        <f t="shared" ca="1" si="153"/>
        <v>37.773557105125469</v>
      </c>
      <c r="R176" s="20">
        <f t="shared" ca="1" si="154"/>
        <v>51.24622882980826</v>
      </c>
      <c r="S176" s="20">
        <f t="shared" ca="1" si="155"/>
        <v>18.127250100352267</v>
      </c>
      <c r="T176" s="6">
        <f t="shared" ca="1" si="203"/>
        <v>14638.195173698638</v>
      </c>
      <c r="U176" s="6">
        <f t="shared" ca="1" si="203"/>
        <v>1574.5007556164394</v>
      </c>
      <c r="V176" s="6">
        <f t="shared" ca="1" si="203"/>
        <v>2443.4021994608206</v>
      </c>
      <c r="W176" s="6">
        <f t="shared" ca="1" si="156"/>
        <v>2624.7440471671243</v>
      </c>
      <c r="X176" s="6">
        <f t="shared" ca="1" si="157"/>
        <v>1227.77376941589</v>
      </c>
      <c r="Y176" s="6">
        <f t="shared" ca="1" si="176"/>
        <v>9916.7759132712417</v>
      </c>
      <c r="Z176" s="6">
        <f t="shared" ca="1" si="204"/>
        <v>3361.8465823561669</v>
      </c>
      <c r="AA176" s="6">
        <f t="shared" ca="1" si="204"/>
        <v>1024.9245765961653</v>
      </c>
      <c r="AB176" s="6">
        <f t="shared" ca="1" si="204"/>
        <v>1142.0167563221928</v>
      </c>
      <c r="AC176" s="6">
        <f t="shared" ca="1" si="158"/>
        <v>1498.5974021691068</v>
      </c>
      <c r="AD176" s="6">
        <f t="shared" ca="1" si="159"/>
        <v>973.30507318408934</v>
      </c>
      <c r="AE176" s="6">
        <f t="shared" ca="1" si="160"/>
        <v>445.31657893698906</v>
      </c>
      <c r="AF176" s="6">
        <f t="shared" ca="1" si="177"/>
        <v>2611.5688609843401</v>
      </c>
      <c r="AG176" s="6">
        <f t="shared" ca="1" si="205"/>
        <v>412.12557290958898</v>
      </c>
      <c r="AH176" s="6">
        <f t="shared" ca="1" si="205"/>
        <v>1551.3436103890419</v>
      </c>
      <c r="AI176" s="6">
        <f t="shared" ca="1" si="205"/>
        <v>2540.9836103013704</v>
      </c>
      <c r="AJ176" s="6">
        <f t="shared" ca="1" si="205"/>
        <v>1221.624569687672</v>
      </c>
      <c r="AK176" s="6">
        <f t="shared" ca="1" si="161"/>
        <v>1705.3633243818826</v>
      </c>
      <c r="AL176" s="6">
        <f t="shared" ca="1" si="162"/>
        <v>1269.9612133058633</v>
      </c>
      <c r="AM176" s="6">
        <f t="shared" ca="1" si="163"/>
        <v>539.06439710445466</v>
      </c>
      <c r="AN176" s="6">
        <f t="shared" ca="1" si="178"/>
        <v>2211.6884284954731</v>
      </c>
      <c r="AO176" s="6">
        <f t="shared" ca="1" si="179"/>
        <v>27467.561207877272</v>
      </c>
      <c r="AP176" s="6">
        <f t="shared" ca="1" si="180"/>
        <v>12727.52800512622</v>
      </c>
      <c r="AQ176" s="6">
        <f t="shared" ca="1" si="181"/>
        <v>14740.033202751056</v>
      </c>
      <c r="AR176" s="6">
        <f t="shared" ca="1" si="206"/>
        <v>2795.10570466218</v>
      </c>
      <c r="AS176" s="6">
        <f t="shared" ca="1" si="206"/>
        <v>1948.1520311788795</v>
      </c>
      <c r="AT176" s="6">
        <f t="shared" ca="1" si="206"/>
        <v>1901.9667067769331</v>
      </c>
      <c r="AU176" s="6">
        <f t="shared" ca="1" si="206"/>
        <v>2027.2540099860025</v>
      </c>
      <c r="AV176" s="6">
        <f t="shared" ca="1" si="182"/>
        <v>8672.4784526039948</v>
      </c>
      <c r="AW176" s="6">
        <f t="shared" ca="1" si="183"/>
        <v>6067.5547501470573</v>
      </c>
      <c r="AX176" s="27">
        <f t="shared" ca="1" si="207"/>
        <v>4.1158510027397295</v>
      </c>
      <c r="AY176" s="27">
        <f t="shared" ca="1" si="207"/>
        <v>4.3890447534246597</v>
      </c>
      <c r="AZ176">
        <f t="shared" ca="1" si="184"/>
        <v>313</v>
      </c>
      <c r="BA176" s="9">
        <f t="shared" ca="1" si="164"/>
        <v>10</v>
      </c>
      <c r="BB176" s="4">
        <f t="shared" ca="1" si="185"/>
        <v>141</v>
      </c>
      <c r="BC176" s="9">
        <f t="shared" ca="1" si="165"/>
        <v>8</v>
      </c>
      <c r="BD176" s="9">
        <f t="shared" ca="1" si="166"/>
        <v>5</v>
      </c>
      <c r="BE176" s="4">
        <f t="shared" ca="1" si="186"/>
        <v>172</v>
      </c>
      <c r="BF176" s="9">
        <f t="shared" ca="1" si="167"/>
        <v>10</v>
      </c>
      <c r="BG176" s="9">
        <f t="shared" ca="1" si="168"/>
        <v>11</v>
      </c>
      <c r="BH176" s="24">
        <f t="shared" ca="1" si="187"/>
        <v>580.47489509624006</v>
      </c>
      <c r="BI176" s="24">
        <f t="shared" ca="1" si="188"/>
        <v>356.1720938377552</v>
      </c>
      <c r="BJ176" s="9">
        <f t="shared" ca="1" si="169"/>
        <v>8</v>
      </c>
      <c r="BK176" s="30">
        <f t="shared" ca="1" si="170"/>
        <v>32.792103534246536</v>
      </c>
      <c r="BL176" s="15">
        <f t="shared" ca="1" si="171"/>
        <v>4.4054837830137004</v>
      </c>
      <c r="BM176" s="15">
        <f t="shared" ca="1" si="189"/>
        <v>7104.0948973868217</v>
      </c>
      <c r="BN176" s="36">
        <f t="shared" ca="1" si="195"/>
        <v>116</v>
      </c>
      <c r="BO176" s="9">
        <f t="shared" ca="1" si="172"/>
        <v>0</v>
      </c>
      <c r="BP176" s="20">
        <f t="shared" ca="1" si="190"/>
        <v>2.0748643445307926</v>
      </c>
      <c r="BQ176" s="20">
        <f t="shared" ca="1" si="191"/>
        <v>127.06925174785393</v>
      </c>
    </row>
    <row r="177" spans="1:69" x14ac:dyDescent="0.25">
      <c r="A177" s="3">
        <f t="shared" si="192"/>
        <v>41012</v>
      </c>
      <c r="B177" s="17">
        <f t="shared" si="173"/>
        <v>2012</v>
      </c>
      <c r="C177" s="4">
        <f t="shared" si="193"/>
        <v>4</v>
      </c>
      <c r="D177" s="4">
        <f t="shared" si="194"/>
        <v>6</v>
      </c>
      <c r="E177" s="5">
        <f t="shared" si="148"/>
        <v>0.6</v>
      </c>
      <c r="F177" s="5">
        <f t="shared" si="149"/>
        <v>1</v>
      </c>
      <c r="G177" s="10">
        <f t="shared" si="147"/>
        <v>1.7013698630137206</v>
      </c>
      <c r="H177" s="13">
        <f t="shared" ca="1" si="150"/>
        <v>155</v>
      </c>
      <c r="I177" s="9">
        <f t="shared" ca="1" si="151"/>
        <v>240</v>
      </c>
      <c r="J177" s="14">
        <f t="shared" ca="1" si="174"/>
        <v>1.5483870967741935</v>
      </c>
      <c r="K177" s="5">
        <f t="shared" ca="1" si="175"/>
        <v>0.53333333333333333</v>
      </c>
      <c r="L177" s="21">
        <f t="shared" ca="1" si="152"/>
        <v>95.594560989836566</v>
      </c>
      <c r="M177" s="9">
        <f t="shared" ca="1" si="202"/>
        <v>43</v>
      </c>
      <c r="N177" s="9">
        <f t="shared" ca="1" si="202"/>
        <v>54</v>
      </c>
      <c r="O177" s="9">
        <f t="shared" ca="1" si="202"/>
        <v>21</v>
      </c>
      <c r="P177" s="9">
        <f t="shared" ca="1" si="202"/>
        <v>63</v>
      </c>
      <c r="Q177" s="20">
        <f t="shared" ca="1" si="153"/>
        <v>37.255512972743986</v>
      </c>
      <c r="R177" s="20">
        <f t="shared" ca="1" si="154"/>
        <v>52.555619694716285</v>
      </c>
      <c r="S177" s="20">
        <f t="shared" ca="1" si="155"/>
        <v>19.422729017612539</v>
      </c>
      <c r="T177" s="6">
        <f t="shared" ca="1" si="203"/>
        <v>14817.156953424668</v>
      </c>
      <c r="U177" s="6">
        <f t="shared" ca="1" si="203"/>
        <v>1755.3370027397277</v>
      </c>
      <c r="V177" s="6">
        <f t="shared" ca="1" si="203"/>
        <v>2500.994382904109</v>
      </c>
      <c r="W177" s="6">
        <f t="shared" ca="1" si="156"/>
        <v>2511.124494115069</v>
      </c>
      <c r="X177" s="6">
        <f t="shared" ca="1" si="157"/>
        <v>1311.5975623890408</v>
      </c>
      <c r="Y177" s="6">
        <f t="shared" ca="1" si="176"/>
        <v>10248.777516756176</v>
      </c>
      <c r="Z177" s="6">
        <f t="shared" ca="1" si="204"/>
        <v>3613.7847583561665</v>
      </c>
      <c r="AA177" s="6">
        <f t="shared" ca="1" si="204"/>
        <v>1103.6680135890419</v>
      </c>
      <c r="AB177" s="6">
        <f t="shared" ca="1" si="204"/>
        <v>1223.63192810959</v>
      </c>
      <c r="AC177" s="6">
        <f t="shared" ca="1" si="158"/>
        <v>1587.1822039515419</v>
      </c>
      <c r="AD177" s="6">
        <f t="shared" ca="1" si="159"/>
        <v>1010.4395646141609</v>
      </c>
      <c r="AE177" s="6">
        <f t="shared" ca="1" si="160"/>
        <v>500.37228865813319</v>
      </c>
      <c r="AF177" s="6">
        <f t="shared" ca="1" si="177"/>
        <v>2843.0906428309631</v>
      </c>
      <c r="AG177" s="6">
        <f t="shared" ca="1" si="205"/>
        <v>434.41703408219166</v>
      </c>
      <c r="AH177" s="6">
        <f t="shared" ca="1" si="205"/>
        <v>1617.6279215342477</v>
      </c>
      <c r="AI177" s="6">
        <f t="shared" ca="1" si="205"/>
        <v>2620.478176438357</v>
      </c>
      <c r="AJ177" s="6">
        <f t="shared" ca="1" si="205"/>
        <v>1286.9974829589053</v>
      </c>
      <c r="AK177" s="6">
        <f t="shared" ca="1" si="161"/>
        <v>1920.4354049011395</v>
      </c>
      <c r="AL177" s="6">
        <f t="shared" ca="1" si="162"/>
        <v>1252.9264567668779</v>
      </c>
      <c r="AM177" s="6">
        <f t="shared" ca="1" si="163"/>
        <v>533.20621534577424</v>
      </c>
      <c r="AN177" s="6">
        <f t="shared" ca="1" si="178"/>
        <v>2252.9525379999104</v>
      </c>
      <c r="AO177" s="6">
        <f t="shared" ca="1" si="179"/>
        <v>28473.099271232895</v>
      </c>
      <c r="AP177" s="6">
        <f t="shared" ca="1" si="180"/>
        <v>13128.278573645846</v>
      </c>
      <c r="AQ177" s="6">
        <f t="shared" ca="1" si="181"/>
        <v>15344.820697587049</v>
      </c>
      <c r="AR177" s="6">
        <f t="shared" ca="1" si="206"/>
        <v>2792.4769352380722</v>
      </c>
      <c r="AS177" s="6">
        <f t="shared" ca="1" si="206"/>
        <v>2015.595146409318</v>
      </c>
      <c r="AT177" s="6">
        <f t="shared" ca="1" si="206"/>
        <v>1901.7131286189601</v>
      </c>
      <c r="AU177" s="6">
        <f t="shared" ca="1" si="206"/>
        <v>2018.5587230167998</v>
      </c>
      <c r="AV177" s="6">
        <f t="shared" ca="1" si="182"/>
        <v>8728.3439332831513</v>
      </c>
      <c r="AW177" s="6">
        <f t="shared" ca="1" si="183"/>
        <v>6616.4767643038977</v>
      </c>
      <c r="AX177" s="27">
        <f t="shared" ca="1" si="207"/>
        <v>4.2320603178082221</v>
      </c>
      <c r="AY177" s="27">
        <f t="shared" ca="1" si="207"/>
        <v>4.5232433356164403</v>
      </c>
      <c r="AZ177">
        <f t="shared" ca="1" si="184"/>
        <v>336</v>
      </c>
      <c r="BA177" s="9">
        <f t="shared" ca="1" si="164"/>
        <v>11</v>
      </c>
      <c r="BB177" s="4">
        <f t="shared" ca="1" si="185"/>
        <v>155</v>
      </c>
      <c r="BC177" s="9">
        <f t="shared" ca="1" si="165"/>
        <v>9</v>
      </c>
      <c r="BD177" s="9">
        <f t="shared" ca="1" si="166"/>
        <v>5</v>
      </c>
      <c r="BE177" s="4">
        <f t="shared" ca="1" si="186"/>
        <v>181</v>
      </c>
      <c r="BF177" s="9">
        <f t="shared" ca="1" si="167"/>
        <v>10</v>
      </c>
      <c r="BG177" s="9">
        <f t="shared" ca="1" si="168"/>
        <v>11</v>
      </c>
      <c r="BH177" s="24">
        <f t="shared" ca="1" si="187"/>
        <v>571.17438807558108</v>
      </c>
      <c r="BI177" s="24">
        <f t="shared" ca="1" si="188"/>
        <v>359.43577459503075</v>
      </c>
      <c r="BJ177" s="9">
        <f t="shared" ca="1" si="169"/>
        <v>11</v>
      </c>
      <c r="BK177" s="30">
        <f t="shared" ca="1" si="170"/>
        <v>33.055787684931467</v>
      </c>
      <c r="BL177" s="15">
        <f t="shared" ca="1" si="171"/>
        <v>4.5676901030136996</v>
      </c>
      <c r="BM177" s="15">
        <f t="shared" ca="1" si="189"/>
        <v>7008.4720636865659</v>
      </c>
      <c r="BN177" s="36">
        <f t="shared" ca="1" si="195"/>
        <v>116</v>
      </c>
      <c r="BO177" s="9">
        <f t="shared" ca="1" si="172"/>
        <v>0</v>
      </c>
      <c r="BP177" s="20">
        <f t="shared" ca="1" si="190"/>
        <v>2.1894673415471151</v>
      </c>
      <c r="BQ177" s="20">
        <f t="shared" ca="1" si="191"/>
        <v>132.28293704816423</v>
      </c>
    </row>
    <row r="178" spans="1:69" x14ac:dyDescent="0.25">
      <c r="A178" s="3">
        <f t="shared" si="192"/>
        <v>41011</v>
      </c>
      <c r="B178" s="17">
        <f t="shared" si="173"/>
        <v>2012</v>
      </c>
      <c r="C178" s="4">
        <f t="shared" si="193"/>
        <v>4</v>
      </c>
      <c r="D178" s="4">
        <f t="shared" si="194"/>
        <v>5</v>
      </c>
      <c r="E178" s="5">
        <f t="shared" si="148"/>
        <v>0.6</v>
      </c>
      <c r="F178" s="5">
        <f t="shared" si="149"/>
        <v>0.82</v>
      </c>
      <c r="G178" s="10">
        <f t="shared" si="147"/>
        <v>1.6986301369863233</v>
      </c>
      <c r="H178" s="13">
        <f t="shared" ca="1" si="150"/>
        <v>119</v>
      </c>
      <c r="I178" s="9">
        <f t="shared" ca="1" si="151"/>
        <v>214</v>
      </c>
      <c r="J178" s="14">
        <f t="shared" ca="1" si="174"/>
        <v>1.7983193277310925</v>
      </c>
      <c r="K178" s="5">
        <f t="shared" ca="1" si="175"/>
        <v>0.47555555555555556</v>
      </c>
      <c r="L178" s="21">
        <f t="shared" ca="1" si="152"/>
        <v>104.70051790491544</v>
      </c>
      <c r="M178" s="9">
        <f t="shared" ca="1" si="202"/>
        <v>37</v>
      </c>
      <c r="N178" s="9">
        <f t="shared" ca="1" si="202"/>
        <v>49</v>
      </c>
      <c r="O178" s="9">
        <f t="shared" ca="1" si="202"/>
        <v>19</v>
      </c>
      <c r="P178" s="9">
        <f t="shared" ca="1" si="202"/>
        <v>59</v>
      </c>
      <c r="Q178" s="20">
        <f t="shared" ca="1" si="153"/>
        <v>35.604448728894582</v>
      </c>
      <c r="R178" s="20">
        <f t="shared" ca="1" si="154"/>
        <v>49.20015018082195</v>
      </c>
      <c r="S178" s="20">
        <f t="shared" ca="1" si="155"/>
        <v>17.35294679582077</v>
      </c>
      <c r="T178" s="6">
        <f t="shared" ca="1" si="203"/>
        <v>12459.361630684938</v>
      </c>
      <c r="U178" s="6">
        <f t="shared" ca="1" si="203"/>
        <v>1411.4377380821929</v>
      </c>
      <c r="V178" s="6">
        <f t="shared" ca="1" si="203"/>
        <v>2075.869614851506</v>
      </c>
      <c r="W178" s="6">
        <f t="shared" ca="1" si="156"/>
        <v>2537.4545201095893</v>
      </c>
      <c r="X178" s="6">
        <f t="shared" ca="1" si="157"/>
        <v>1013.685458656438</v>
      </c>
      <c r="Y178" s="6">
        <f t="shared" ca="1" si="176"/>
        <v>8243.7897751495966</v>
      </c>
      <c r="Z178" s="6">
        <f t="shared" ca="1" si="204"/>
        <v>3061.9825906849342</v>
      </c>
      <c r="AA178" s="6">
        <f t="shared" ca="1" si="204"/>
        <v>934.80285343561707</v>
      </c>
      <c r="AB178" s="6">
        <f t="shared" ca="1" si="204"/>
        <v>1023.8238609534255</v>
      </c>
      <c r="AC178" s="6">
        <f t="shared" ca="1" si="158"/>
        <v>1350.3735788550302</v>
      </c>
      <c r="AD178" s="6">
        <f t="shared" ca="1" si="159"/>
        <v>1000.3658387227241</v>
      </c>
      <c r="AE178" s="6">
        <f t="shared" ca="1" si="160"/>
        <v>418.6881569227545</v>
      </c>
      <c r="AF178" s="6">
        <f t="shared" ca="1" si="177"/>
        <v>2251.1817305734676</v>
      </c>
      <c r="AG178" s="6">
        <f t="shared" ca="1" si="205"/>
        <v>363.51060164383551</v>
      </c>
      <c r="AH178" s="6">
        <f t="shared" ca="1" si="205"/>
        <v>1373.1812225753436</v>
      </c>
      <c r="AI178" s="6">
        <f t="shared" ca="1" si="205"/>
        <v>2374.8338673972607</v>
      </c>
      <c r="AJ178" s="6">
        <f t="shared" ca="1" si="205"/>
        <v>1110.1572348493162</v>
      </c>
      <c r="AK178" s="6">
        <f t="shared" ca="1" si="161"/>
        <v>1585.3273566857747</v>
      </c>
      <c r="AL178" s="6">
        <f t="shared" ca="1" si="162"/>
        <v>1315.7179796347507</v>
      </c>
      <c r="AM178" s="6">
        <f t="shared" ca="1" si="163"/>
        <v>462.64412515304309</v>
      </c>
      <c r="AN178" s="6">
        <f t="shared" ca="1" si="178"/>
        <v>1857.9934649921879</v>
      </c>
      <c r="AO178" s="6">
        <f t="shared" ca="1" si="179"/>
        <v>24113.091600306863</v>
      </c>
      <c r="AP178" s="6">
        <f t="shared" ca="1" si="180"/>
        <v>11760.12662959161</v>
      </c>
      <c r="AQ178" s="6">
        <f t="shared" ca="1" si="181"/>
        <v>12352.964970715253</v>
      </c>
      <c r="AR178" s="6">
        <f t="shared" ca="1" si="206"/>
        <v>2720.9627899943771</v>
      </c>
      <c r="AS178" s="6">
        <f t="shared" ca="1" si="206"/>
        <v>1870.476932968681</v>
      </c>
      <c r="AT178" s="6">
        <f t="shared" ca="1" si="206"/>
        <v>1805.6406239149455</v>
      </c>
      <c r="AU178" s="6">
        <f t="shared" ca="1" si="206"/>
        <v>1932.839567869511</v>
      </c>
      <c r="AV178" s="6">
        <f t="shared" ca="1" si="182"/>
        <v>8329.9199147475138</v>
      </c>
      <c r="AW178" s="6">
        <f t="shared" ca="1" si="183"/>
        <v>4023.0450559677392</v>
      </c>
      <c r="AX178" s="27">
        <f t="shared" ca="1" si="207"/>
        <v>4.1691512876712356</v>
      </c>
      <c r="AY178" s="27">
        <f t="shared" ca="1" si="207"/>
        <v>4.5453591780821947</v>
      </c>
      <c r="AZ178">
        <f t="shared" ca="1" si="184"/>
        <v>283</v>
      </c>
      <c r="BA178" s="9">
        <f t="shared" ca="1" si="164"/>
        <v>9</v>
      </c>
      <c r="BB178" s="4">
        <f t="shared" ca="1" si="185"/>
        <v>119</v>
      </c>
      <c r="BC178" s="9">
        <f t="shared" ca="1" si="165"/>
        <v>6</v>
      </c>
      <c r="BD178" s="9">
        <f t="shared" ca="1" si="166"/>
        <v>4</v>
      </c>
      <c r="BE178" s="4">
        <f t="shared" ca="1" si="186"/>
        <v>164</v>
      </c>
      <c r="BF178" s="9">
        <f t="shared" ca="1" si="167"/>
        <v>8</v>
      </c>
      <c r="BG178" s="9">
        <f t="shared" ca="1" si="168"/>
        <v>12</v>
      </c>
      <c r="BH178" s="24">
        <f t="shared" ca="1" si="187"/>
        <v>472.85794904349018</v>
      </c>
      <c r="BI178" s="24">
        <f t="shared" ca="1" si="188"/>
        <v>337.73507006103767</v>
      </c>
      <c r="BJ178" s="9">
        <f t="shared" ca="1" si="169"/>
        <v>7</v>
      </c>
      <c r="BK178" s="30">
        <f t="shared" ca="1" si="170"/>
        <v>33.935965479452022</v>
      </c>
      <c r="BL178" s="15">
        <f t="shared" ca="1" si="171"/>
        <v>4.22530629041096</v>
      </c>
      <c r="BM178" s="15">
        <f t="shared" ca="1" si="189"/>
        <v>7030.3085704625664</v>
      </c>
      <c r="BN178" s="36">
        <f t="shared" ca="1" si="195"/>
        <v>116</v>
      </c>
      <c r="BO178" s="9">
        <f t="shared" ca="1" si="172"/>
        <v>0</v>
      </c>
      <c r="BP178" s="20">
        <f t="shared" ca="1" si="190"/>
        <v>1.7571013913408464</v>
      </c>
      <c r="BQ178" s="20">
        <f t="shared" ca="1" si="191"/>
        <v>106.49107733375219</v>
      </c>
    </row>
    <row r="179" spans="1:69" x14ac:dyDescent="0.25">
      <c r="A179" s="3">
        <f t="shared" si="192"/>
        <v>41010</v>
      </c>
      <c r="B179" s="17">
        <f t="shared" si="173"/>
        <v>2012</v>
      </c>
      <c r="C179" s="4">
        <f t="shared" si="193"/>
        <v>4</v>
      </c>
      <c r="D179" s="4">
        <f t="shared" si="194"/>
        <v>4</v>
      </c>
      <c r="E179" s="5">
        <f t="shared" si="148"/>
        <v>0.6</v>
      </c>
      <c r="F179" s="5">
        <f t="shared" si="149"/>
        <v>0.76</v>
      </c>
      <c r="G179" s="10">
        <f t="shared" si="147"/>
        <v>1.6958904109589259</v>
      </c>
      <c r="H179" s="13">
        <f t="shared" ca="1" si="150"/>
        <v>119</v>
      </c>
      <c r="I179" s="9">
        <f t="shared" ca="1" si="151"/>
        <v>188</v>
      </c>
      <c r="J179" s="14">
        <f t="shared" ca="1" si="174"/>
        <v>1.5798319327731092</v>
      </c>
      <c r="K179" s="5">
        <f t="shared" ca="1" si="175"/>
        <v>0.4177777777777778</v>
      </c>
      <c r="L179" s="21">
        <f t="shared" ca="1" si="152"/>
        <v>94.035909930701095</v>
      </c>
      <c r="M179" s="9">
        <f t="shared" ca="1" si="202"/>
        <v>34</v>
      </c>
      <c r="N179" s="9">
        <f t="shared" ca="1" si="202"/>
        <v>40</v>
      </c>
      <c r="O179" s="9">
        <f t="shared" ca="1" si="202"/>
        <v>16</v>
      </c>
      <c r="P179" s="9">
        <f t="shared" ca="1" si="202"/>
        <v>48</v>
      </c>
      <c r="Q179" s="20">
        <f t="shared" ca="1" si="153"/>
        <v>38.701941432062227</v>
      </c>
      <c r="R179" s="20">
        <f t="shared" ca="1" si="154"/>
        <v>49.503454974246623</v>
      </c>
      <c r="S179" s="20">
        <f t="shared" ca="1" si="155"/>
        <v>18.467528232328782</v>
      </c>
      <c r="T179" s="6">
        <f t="shared" ca="1" si="203"/>
        <v>11190.273281753431</v>
      </c>
      <c r="U179" s="6">
        <f t="shared" ca="1" si="203"/>
        <v>1335.0054141369878</v>
      </c>
      <c r="V179" s="6">
        <f t="shared" ca="1" si="203"/>
        <v>2024.392486897972</v>
      </c>
      <c r="W179" s="6">
        <f t="shared" ca="1" si="156"/>
        <v>2716.923470991781</v>
      </c>
      <c r="X179" s="6">
        <f t="shared" ca="1" si="157"/>
        <v>924.96027378673955</v>
      </c>
      <c r="Y179" s="6">
        <f t="shared" ca="1" si="176"/>
        <v>6859.0024642139251</v>
      </c>
      <c r="Z179" s="6">
        <f t="shared" ca="1" si="204"/>
        <v>2863.9436659726048</v>
      </c>
      <c r="AA179" s="6">
        <f t="shared" ca="1" si="204"/>
        <v>792.05527958794596</v>
      </c>
      <c r="AB179" s="6">
        <f t="shared" ca="1" si="204"/>
        <v>886.44135515178152</v>
      </c>
      <c r="AC179" s="6">
        <f t="shared" ca="1" si="158"/>
        <v>1170.8588718476076</v>
      </c>
      <c r="AD179" s="6">
        <f t="shared" ca="1" si="159"/>
        <v>1045.5321583169139</v>
      </c>
      <c r="AE179" s="6">
        <f t="shared" ca="1" si="160"/>
        <v>369.58196243142356</v>
      </c>
      <c r="AF179" s="6">
        <f t="shared" ca="1" si="177"/>
        <v>1956.4673081163878</v>
      </c>
      <c r="AG179" s="6">
        <f t="shared" ca="1" si="205"/>
        <v>344.30424558904099</v>
      </c>
      <c r="AH179" s="6">
        <f t="shared" ca="1" si="205"/>
        <v>1265.6792751342473</v>
      </c>
      <c r="AI179" s="6">
        <f t="shared" ca="1" si="205"/>
        <v>2103.0710136986308</v>
      </c>
      <c r="AJ179" s="6">
        <f t="shared" ca="1" si="205"/>
        <v>949.16063736986382</v>
      </c>
      <c r="AK179" s="6">
        <f t="shared" ca="1" si="161"/>
        <v>1438.504674874544</v>
      </c>
      <c r="AL179" s="6">
        <f t="shared" ca="1" si="162"/>
        <v>1338.58022129353</v>
      </c>
      <c r="AM179" s="6">
        <f t="shared" ca="1" si="163"/>
        <v>393.27472519781946</v>
      </c>
      <c r="AN179" s="6">
        <f t="shared" ca="1" si="178"/>
        <v>1491.8555504258898</v>
      </c>
      <c r="AO179" s="6">
        <f t="shared" ca="1" si="179"/>
        <v>21729.934168394535</v>
      </c>
      <c r="AP179" s="6">
        <f t="shared" ca="1" si="180"/>
        <v>11422.608845638331</v>
      </c>
      <c r="AQ179" s="6">
        <f t="shared" ca="1" si="181"/>
        <v>10307.325322756202</v>
      </c>
      <c r="AR179" s="6">
        <f t="shared" ca="1" si="206"/>
        <v>2711.0052919068794</v>
      </c>
      <c r="AS179" s="6">
        <f t="shared" ca="1" si="206"/>
        <v>1736.7710764883534</v>
      </c>
      <c r="AT179" s="6">
        <f t="shared" ca="1" si="206"/>
        <v>1786.7138779628401</v>
      </c>
      <c r="AU179" s="6">
        <f t="shared" ca="1" si="206"/>
        <v>1877.2296029420802</v>
      </c>
      <c r="AV179" s="6">
        <f t="shared" ca="1" si="182"/>
        <v>8111.7198493001533</v>
      </c>
      <c r="AW179" s="6">
        <f t="shared" ca="1" si="183"/>
        <v>2195.6054734560503</v>
      </c>
      <c r="AX179" s="27">
        <f t="shared" ca="1" si="207"/>
        <v>4.3353058191780862</v>
      </c>
      <c r="AY179" s="27">
        <f t="shared" ca="1" si="207"/>
        <v>4.3343920479452063</v>
      </c>
      <c r="AZ179">
        <f t="shared" ca="1" si="184"/>
        <v>257</v>
      </c>
      <c r="BA179" s="9">
        <f t="shared" ca="1" si="164"/>
        <v>8</v>
      </c>
      <c r="BB179" s="4">
        <f t="shared" ca="1" si="185"/>
        <v>119</v>
      </c>
      <c r="BC179" s="9">
        <f t="shared" ca="1" si="165"/>
        <v>7</v>
      </c>
      <c r="BD179" s="9">
        <f t="shared" ca="1" si="166"/>
        <v>5</v>
      </c>
      <c r="BE179" s="4">
        <f t="shared" ca="1" si="186"/>
        <v>138</v>
      </c>
      <c r="BF179" s="9">
        <f t="shared" ca="1" si="167"/>
        <v>7</v>
      </c>
      <c r="BG179" s="9">
        <f t="shared" ca="1" si="168"/>
        <v>9</v>
      </c>
      <c r="BH179" s="24">
        <f t="shared" ca="1" si="187"/>
        <v>571.38919983292362</v>
      </c>
      <c r="BI179" s="24">
        <f t="shared" ca="1" si="188"/>
        <v>299.82295566329799</v>
      </c>
      <c r="BJ179" s="9">
        <f t="shared" ca="1" si="169"/>
        <v>8</v>
      </c>
      <c r="BK179" s="30">
        <f t="shared" ca="1" si="170"/>
        <v>31.960969657534214</v>
      </c>
      <c r="BL179" s="15">
        <f t="shared" ca="1" si="171"/>
        <v>4.2822077545205488</v>
      </c>
      <c r="BM179" s="15">
        <f t="shared" ca="1" si="189"/>
        <v>7269.8400841277289</v>
      </c>
      <c r="BN179" s="36">
        <f t="shared" ca="1" si="195"/>
        <v>116</v>
      </c>
      <c r="BO179" s="9">
        <f t="shared" ca="1" si="172"/>
        <v>0</v>
      </c>
      <c r="BP179" s="20">
        <f t="shared" ca="1" si="190"/>
        <v>1.4178200900540063</v>
      </c>
      <c r="BQ179" s="20">
        <f t="shared" ca="1" si="191"/>
        <v>88.856252782381048</v>
      </c>
    </row>
    <row r="180" spans="1:69" x14ac:dyDescent="0.25">
      <c r="A180" s="3">
        <f t="shared" si="192"/>
        <v>41009</v>
      </c>
      <c r="B180" s="17">
        <f t="shared" si="173"/>
        <v>2012</v>
      </c>
      <c r="C180" s="4">
        <f t="shared" si="193"/>
        <v>4</v>
      </c>
      <c r="D180" s="4">
        <f t="shared" si="194"/>
        <v>3</v>
      </c>
      <c r="E180" s="5">
        <f t="shared" si="148"/>
        <v>0.6</v>
      </c>
      <c r="F180" s="5">
        <f t="shared" si="149"/>
        <v>0.6</v>
      </c>
      <c r="G180" s="10">
        <f t="shared" si="147"/>
        <v>1.6931506849315285</v>
      </c>
      <c r="H180" s="13">
        <f t="shared" ca="1" si="150"/>
        <v>89</v>
      </c>
      <c r="I180" s="9">
        <f t="shared" ca="1" si="151"/>
        <v>162</v>
      </c>
      <c r="J180" s="14">
        <f t="shared" ca="1" si="174"/>
        <v>1.8202247191011236</v>
      </c>
      <c r="K180" s="5">
        <f t="shared" ca="1" si="175"/>
        <v>0.36</v>
      </c>
      <c r="L180" s="21">
        <f t="shared" ca="1" si="152"/>
        <v>104.76397756503006</v>
      </c>
      <c r="M180" s="9">
        <f t="shared" ca="1" si="202"/>
        <v>28</v>
      </c>
      <c r="N180" s="9">
        <f t="shared" ca="1" si="202"/>
        <v>36</v>
      </c>
      <c r="O180" s="9">
        <f t="shared" ca="1" si="202"/>
        <v>14</v>
      </c>
      <c r="P180" s="9">
        <f t="shared" ca="1" si="202"/>
        <v>44</v>
      </c>
      <c r="Q180" s="20">
        <f t="shared" ca="1" si="153"/>
        <v>38.102403883561671</v>
      </c>
      <c r="R180" s="20">
        <f t="shared" ca="1" si="154"/>
        <v>51.559379427945245</v>
      </c>
      <c r="S180" s="20">
        <f t="shared" ca="1" si="155"/>
        <v>17.592982419676225</v>
      </c>
      <c r="T180" s="6">
        <f t="shared" ca="1" si="203"/>
        <v>9323.9940032876748</v>
      </c>
      <c r="U180" s="6">
        <f t="shared" ca="1" si="203"/>
        <v>1049.7575934246588</v>
      </c>
      <c r="V180" s="6">
        <f t="shared" ca="1" si="203"/>
        <v>1456.563267892602</v>
      </c>
      <c r="W180" s="6">
        <f t="shared" ca="1" si="156"/>
        <v>2521.462732273973</v>
      </c>
      <c r="X180" s="6">
        <f t="shared" ca="1" si="157"/>
        <v>782.40859318356149</v>
      </c>
      <c r="Y180" s="6">
        <f t="shared" ca="1" si="176"/>
        <v>5613.3170033621973</v>
      </c>
      <c r="Z180" s="6">
        <f t="shared" ca="1" si="204"/>
        <v>2438.5538485479469</v>
      </c>
      <c r="AA180" s="6">
        <f t="shared" ca="1" si="204"/>
        <v>721.83131199123341</v>
      </c>
      <c r="AB180" s="6">
        <f t="shared" ca="1" si="204"/>
        <v>774.09122646575395</v>
      </c>
      <c r="AC180" s="6">
        <f t="shared" ca="1" si="158"/>
        <v>1013.2586830551832</v>
      </c>
      <c r="AD180" s="6">
        <f t="shared" ca="1" si="159"/>
        <v>971.18125427305517</v>
      </c>
      <c r="AE180" s="6">
        <f t="shared" ca="1" si="160"/>
        <v>285.65430048107459</v>
      </c>
      <c r="AF180" s="6">
        <f t="shared" ca="1" si="177"/>
        <v>1664.3821491956212</v>
      </c>
      <c r="AG180" s="6">
        <f t="shared" ca="1" si="205"/>
        <v>278.92287774246563</v>
      </c>
      <c r="AH180" s="6">
        <f t="shared" ca="1" si="205"/>
        <v>1119.9687441534254</v>
      </c>
      <c r="AI180" s="6">
        <f t="shared" ca="1" si="205"/>
        <v>1850.2275560547946</v>
      </c>
      <c r="AJ180" s="6">
        <f t="shared" ca="1" si="205"/>
        <v>811.16769244931572</v>
      </c>
      <c r="AK180" s="6">
        <f t="shared" ca="1" si="161"/>
        <v>1150.0307682623816</v>
      </c>
      <c r="AL180" s="6">
        <f t="shared" ca="1" si="162"/>
        <v>1329.2617657021128</v>
      </c>
      <c r="AM180" s="6">
        <f t="shared" ca="1" si="163"/>
        <v>315.37907107737948</v>
      </c>
      <c r="AN180" s="6">
        <f t="shared" ca="1" si="178"/>
        <v>1265.6152653581278</v>
      </c>
      <c r="AO180" s="6">
        <f t="shared" ca="1" si="179"/>
        <v>18368.514854117268</v>
      </c>
      <c r="AP180" s="6">
        <f t="shared" ca="1" si="180"/>
        <v>9825.2004362013231</v>
      </c>
      <c r="AQ180" s="6">
        <f t="shared" ca="1" si="181"/>
        <v>8543.3144179159463</v>
      </c>
      <c r="AR180" s="6">
        <f t="shared" ca="1" si="206"/>
        <v>2648.9526035616177</v>
      </c>
      <c r="AS180" s="6">
        <f t="shared" ca="1" si="206"/>
        <v>1538.3109534342639</v>
      </c>
      <c r="AT180" s="6">
        <f t="shared" ca="1" si="206"/>
        <v>1664.7107688139713</v>
      </c>
      <c r="AU180" s="6">
        <f t="shared" ca="1" si="206"/>
        <v>1767.2333472514088</v>
      </c>
      <c r="AV180" s="6">
        <f t="shared" ca="1" si="182"/>
        <v>7619.2076730612625</v>
      </c>
      <c r="AW180" s="6">
        <f t="shared" ca="1" si="183"/>
        <v>924.10674485468189</v>
      </c>
      <c r="AX180" s="27">
        <f t="shared" ca="1" si="207"/>
        <v>4.1974445589041132</v>
      </c>
      <c r="AY180" s="27">
        <f t="shared" ca="1" si="207"/>
        <v>4.5626899452054817</v>
      </c>
      <c r="AZ180">
        <f t="shared" ca="1" si="184"/>
        <v>211</v>
      </c>
      <c r="BA180" s="9">
        <f t="shared" ca="1" si="164"/>
        <v>6</v>
      </c>
      <c r="BB180" s="4">
        <f t="shared" ca="1" si="185"/>
        <v>89</v>
      </c>
      <c r="BC180" s="9">
        <f t="shared" ca="1" si="165"/>
        <v>5</v>
      </c>
      <c r="BD180" s="9">
        <f t="shared" ca="1" si="166"/>
        <v>3</v>
      </c>
      <c r="BE180" s="4">
        <f t="shared" ca="1" si="186"/>
        <v>122</v>
      </c>
      <c r="BF180" s="9">
        <f t="shared" ca="1" si="167"/>
        <v>6</v>
      </c>
      <c r="BG180" s="9">
        <f t="shared" ca="1" si="168"/>
        <v>8</v>
      </c>
      <c r="BH180" s="24">
        <f t="shared" ca="1" si="187"/>
        <v>427.90423311012461</v>
      </c>
      <c r="BI180" s="24">
        <f t="shared" ca="1" si="188"/>
        <v>260.50261745352771</v>
      </c>
      <c r="BJ180" s="9">
        <f t="shared" ca="1" si="169"/>
        <v>6</v>
      </c>
      <c r="BK180" s="30">
        <f t="shared" ca="1" si="170"/>
        <v>31.640513013698595</v>
      </c>
      <c r="BL180" s="15">
        <f t="shared" ca="1" si="171"/>
        <v>4.4619518071232882</v>
      </c>
      <c r="BM180" s="15">
        <f t="shared" ca="1" si="189"/>
        <v>6941.0678350984354</v>
      </c>
      <c r="BN180" s="36">
        <f t="shared" ca="1" si="195"/>
        <v>116</v>
      </c>
      <c r="BO180" s="9">
        <f t="shared" ca="1" si="172"/>
        <v>0</v>
      </c>
      <c r="BP180" s="20">
        <f t="shared" ca="1" si="190"/>
        <v>1.2308357475942733</v>
      </c>
      <c r="BQ180" s="20">
        <f t="shared" ca="1" si="191"/>
        <v>73.649262223413331</v>
      </c>
    </row>
    <row r="181" spans="1:69" x14ac:dyDescent="0.25">
      <c r="A181" s="3">
        <f t="shared" si="192"/>
        <v>41008</v>
      </c>
      <c r="B181" s="17">
        <f t="shared" si="173"/>
        <v>2012</v>
      </c>
      <c r="C181" s="4">
        <f t="shared" si="193"/>
        <v>4</v>
      </c>
      <c r="D181" s="4">
        <f t="shared" si="194"/>
        <v>2</v>
      </c>
      <c r="E181" s="5">
        <f t="shared" si="148"/>
        <v>0.6</v>
      </c>
      <c r="F181" s="5">
        <f t="shared" si="149"/>
        <v>0.6</v>
      </c>
      <c r="G181" s="10">
        <f t="shared" si="147"/>
        <v>1.6904109589041312</v>
      </c>
      <c r="H181" s="13">
        <f t="shared" ca="1" si="150"/>
        <v>94</v>
      </c>
      <c r="I181" s="9">
        <f t="shared" ca="1" si="151"/>
        <v>154</v>
      </c>
      <c r="J181" s="14">
        <f t="shared" ca="1" si="174"/>
        <v>1.6382978723404256</v>
      </c>
      <c r="K181" s="5">
        <f t="shared" ca="1" si="175"/>
        <v>0.34222222222222221</v>
      </c>
      <c r="L181" s="21">
        <f t="shared" ca="1" si="152"/>
        <v>97.155568592247207</v>
      </c>
      <c r="M181" s="9">
        <f t="shared" ca="1" si="202"/>
        <v>26</v>
      </c>
      <c r="N181" s="9">
        <f t="shared" ca="1" si="202"/>
        <v>32</v>
      </c>
      <c r="O181" s="9">
        <f t="shared" ca="1" si="202"/>
        <v>13</v>
      </c>
      <c r="P181" s="9">
        <f t="shared" ca="1" si="202"/>
        <v>40</v>
      </c>
      <c r="Q181" s="20">
        <f t="shared" ca="1" si="153"/>
        <v>41.590802259801642</v>
      </c>
      <c r="R181" s="20">
        <f t="shared" ca="1" si="154"/>
        <v>50.003031330663894</v>
      </c>
      <c r="S181" s="20">
        <f t="shared" ca="1" si="155"/>
        <v>17.97966384756166</v>
      </c>
      <c r="T181" s="6">
        <f t="shared" ca="1" si="203"/>
        <v>9132.623447671238</v>
      </c>
      <c r="U181" s="6">
        <f t="shared" ca="1" si="203"/>
        <v>1026.2774564383569</v>
      </c>
      <c r="V181" s="6">
        <f t="shared" ca="1" si="203"/>
        <v>1599.8355182465748</v>
      </c>
      <c r="W181" s="6">
        <f t="shared" ca="1" si="156"/>
        <v>2521.3881323835622</v>
      </c>
      <c r="X181" s="6">
        <f t="shared" ca="1" si="157"/>
        <v>783.96014591999983</v>
      </c>
      <c r="Y181" s="6">
        <f t="shared" ca="1" si="176"/>
        <v>5253.7171075594579</v>
      </c>
      <c r="Z181" s="6">
        <f t="shared" ca="1" si="204"/>
        <v>2412.2665310684952</v>
      </c>
      <c r="AA181" s="6">
        <f t="shared" ca="1" si="204"/>
        <v>650.03940729863064</v>
      </c>
      <c r="AB181" s="6">
        <f t="shared" ca="1" si="204"/>
        <v>719.18655390246636</v>
      </c>
      <c r="AC181" s="6">
        <f t="shared" ca="1" si="158"/>
        <v>947.6073646343674</v>
      </c>
      <c r="AD181" s="6">
        <f t="shared" ca="1" si="159"/>
        <v>1024.3801151646269</v>
      </c>
      <c r="AE181" s="6">
        <f t="shared" ca="1" si="160"/>
        <v>297.91575174855444</v>
      </c>
      <c r="AF181" s="6">
        <f t="shared" ca="1" si="177"/>
        <v>1511.589260722043</v>
      </c>
      <c r="AG181" s="6">
        <f t="shared" ca="1" si="205"/>
        <v>268.97149647123285</v>
      </c>
      <c r="AH181" s="6">
        <f t="shared" ca="1" si="205"/>
        <v>1062.5072050849319</v>
      </c>
      <c r="AI181" s="6">
        <f t="shared" ca="1" si="205"/>
        <v>1676.124401479452</v>
      </c>
      <c r="AJ181" s="6">
        <f t="shared" ca="1" si="205"/>
        <v>820.74935408219244</v>
      </c>
      <c r="AK181" s="6">
        <f t="shared" ca="1" si="161"/>
        <v>1102.4753985835052</v>
      </c>
      <c r="AL181" s="6">
        <f t="shared" ca="1" si="162"/>
        <v>1274.9200462875122</v>
      </c>
      <c r="AM181" s="6">
        <f t="shared" ca="1" si="163"/>
        <v>325.49669726404267</v>
      </c>
      <c r="AN181" s="6">
        <f t="shared" ca="1" si="178"/>
        <v>1125.4603149827487</v>
      </c>
      <c r="AO181" s="6">
        <f t="shared" ca="1" si="179"/>
        <v>17768.745853496996</v>
      </c>
      <c r="AP181" s="6">
        <f t="shared" ca="1" si="180"/>
        <v>9877.9791702327457</v>
      </c>
      <c r="AQ181" s="6">
        <f t="shared" ca="1" si="181"/>
        <v>7890.7666832642499</v>
      </c>
      <c r="AR181" s="6">
        <f t="shared" ca="1" si="206"/>
        <v>2648.7206404319686</v>
      </c>
      <c r="AS181" s="6">
        <f t="shared" ca="1" si="206"/>
        <v>1511.5348576177444</v>
      </c>
      <c r="AT181" s="6">
        <f t="shared" ca="1" si="206"/>
        <v>1660.3337983582733</v>
      </c>
      <c r="AU181" s="6">
        <f t="shared" ca="1" si="206"/>
        <v>1728.2080719217747</v>
      </c>
      <c r="AV181" s="6">
        <f t="shared" ca="1" si="182"/>
        <v>7548.7973683297614</v>
      </c>
      <c r="AW181" s="6">
        <f t="shared" ca="1" si="183"/>
        <v>341.96931493448847</v>
      </c>
      <c r="AX181" s="27">
        <f t="shared" ca="1" si="207"/>
        <v>3.9846648328767156</v>
      </c>
      <c r="AY181" s="27">
        <f t="shared" ca="1" si="207"/>
        <v>4.562390123287674</v>
      </c>
      <c r="AZ181">
        <f t="shared" ca="1" si="184"/>
        <v>205</v>
      </c>
      <c r="BA181" s="9">
        <f t="shared" ca="1" si="164"/>
        <v>6</v>
      </c>
      <c r="BB181" s="4">
        <f t="shared" ca="1" si="185"/>
        <v>94</v>
      </c>
      <c r="BC181" s="9">
        <f t="shared" ca="1" si="165"/>
        <v>5</v>
      </c>
      <c r="BD181" s="9">
        <f t="shared" ca="1" si="166"/>
        <v>3</v>
      </c>
      <c r="BE181" s="4">
        <f t="shared" ca="1" si="186"/>
        <v>111</v>
      </c>
      <c r="BF181" s="9">
        <f t="shared" ca="1" si="167"/>
        <v>6</v>
      </c>
      <c r="BG181" s="9">
        <f t="shared" ca="1" si="168"/>
        <v>6</v>
      </c>
      <c r="BH181" s="24">
        <f t="shared" ca="1" si="187"/>
        <v>417.46245077022439</v>
      </c>
      <c r="BI181" s="24">
        <f t="shared" ca="1" si="188"/>
        <v>245.39494395108636</v>
      </c>
      <c r="BJ181" s="9">
        <f t="shared" ca="1" si="169"/>
        <v>5</v>
      </c>
      <c r="BK181" s="30">
        <f t="shared" ca="1" si="170"/>
        <v>33.559433178082159</v>
      </c>
      <c r="BL181" s="15">
        <f t="shared" ca="1" si="171"/>
        <v>4.229285098082193</v>
      </c>
      <c r="BM181" s="15">
        <f t="shared" ca="1" si="189"/>
        <v>6939.6648061812757</v>
      </c>
      <c r="BN181" s="36">
        <f t="shared" ca="1" si="195"/>
        <v>116</v>
      </c>
      <c r="BO181" s="9">
        <f t="shared" ca="1" si="172"/>
        <v>0</v>
      </c>
      <c r="BP181" s="20">
        <f t="shared" ca="1" si="190"/>
        <v>1.1370529994814464</v>
      </c>
      <c r="BQ181" s="20">
        <f t="shared" ca="1" si="191"/>
        <v>68.023850717795256</v>
      </c>
    </row>
    <row r="182" spans="1:69" x14ac:dyDescent="0.25">
      <c r="A182" s="3">
        <f t="shared" si="192"/>
        <v>41007</v>
      </c>
      <c r="B182" s="17">
        <f t="shared" si="173"/>
        <v>2012</v>
      </c>
      <c r="C182" s="4">
        <f t="shared" si="193"/>
        <v>4</v>
      </c>
      <c r="D182" s="4">
        <f t="shared" si="194"/>
        <v>1</v>
      </c>
      <c r="E182" s="5">
        <f t="shared" si="148"/>
        <v>0.6</v>
      </c>
      <c r="F182" s="5">
        <f t="shared" si="149"/>
        <v>0.64</v>
      </c>
      <c r="G182" s="10">
        <f t="shared" si="147"/>
        <v>1.6876712328767338</v>
      </c>
      <c r="H182" s="13">
        <f t="shared" ca="1" si="150"/>
        <v>93</v>
      </c>
      <c r="I182" s="9">
        <f t="shared" ca="1" si="151"/>
        <v>150</v>
      </c>
      <c r="J182" s="14">
        <f t="shared" ca="1" si="174"/>
        <v>1.6129032258064515</v>
      </c>
      <c r="K182" s="5">
        <f t="shared" ca="1" si="175"/>
        <v>0.33333333333333331</v>
      </c>
      <c r="L182" s="21">
        <f t="shared" ca="1" si="152"/>
        <v>99.324810803358446</v>
      </c>
      <c r="M182" s="9">
        <f t="shared" ca="1" si="202"/>
        <v>27</v>
      </c>
      <c r="N182" s="9">
        <f t="shared" ca="1" si="202"/>
        <v>32</v>
      </c>
      <c r="O182" s="9">
        <f t="shared" ca="1" si="202"/>
        <v>13</v>
      </c>
      <c r="P182" s="9">
        <f t="shared" ca="1" si="202"/>
        <v>41</v>
      </c>
      <c r="Q182" s="20">
        <f t="shared" ca="1" si="153"/>
        <v>36.36217822149991</v>
      </c>
      <c r="R182" s="20">
        <f t="shared" ca="1" si="154"/>
        <v>48.597263924130701</v>
      </c>
      <c r="S182" s="20">
        <f t="shared" ca="1" si="155"/>
        <v>17.298883401269645</v>
      </c>
      <c r="T182" s="6">
        <f t="shared" ca="1" si="203"/>
        <v>9237.2074047123351</v>
      </c>
      <c r="U182" s="6">
        <f t="shared" ca="1" si="203"/>
        <v>1029.5987690958914</v>
      </c>
      <c r="V182" s="6">
        <f t="shared" ca="1" si="203"/>
        <v>1661.0405253119993</v>
      </c>
      <c r="W182" s="6">
        <f t="shared" ca="1" si="156"/>
        <v>2690.2811409534247</v>
      </c>
      <c r="X182" s="6">
        <f t="shared" ca="1" si="157"/>
        <v>803.51307815276687</v>
      </c>
      <c r="Y182" s="6">
        <f t="shared" ca="1" si="176"/>
        <v>5111.971429390037</v>
      </c>
      <c r="Z182" s="6">
        <f t="shared" ca="1" si="204"/>
        <v>2145.3685150684946</v>
      </c>
      <c r="AA182" s="6">
        <f t="shared" ca="1" si="204"/>
        <v>631.7644310136991</v>
      </c>
      <c r="AB182" s="6">
        <f t="shared" ca="1" si="204"/>
        <v>709.25421945205539</v>
      </c>
      <c r="AC182" s="6">
        <f t="shared" ca="1" si="158"/>
        <v>1043.7876702962162</v>
      </c>
      <c r="AD182" s="6">
        <f t="shared" ca="1" si="159"/>
        <v>1045.4393618509205</v>
      </c>
      <c r="AE182" s="6">
        <f t="shared" ca="1" si="160"/>
        <v>323.07507256089508</v>
      </c>
      <c r="AF182" s="6">
        <f t="shared" ca="1" si="177"/>
        <v>1074.0850608262174</v>
      </c>
      <c r="AG182" s="6">
        <f t="shared" ca="1" si="205"/>
        <v>273.14114301369852</v>
      </c>
      <c r="AH182" s="6">
        <f t="shared" ca="1" si="205"/>
        <v>1012.6393512328774</v>
      </c>
      <c r="AI182" s="6">
        <f t="shared" ca="1" si="205"/>
        <v>1704.6921205479457</v>
      </c>
      <c r="AJ182" s="6">
        <f t="shared" ca="1" si="205"/>
        <v>750.15841315068565</v>
      </c>
      <c r="AK182" s="6">
        <f t="shared" ca="1" si="161"/>
        <v>1162.9927721140352</v>
      </c>
      <c r="AL182" s="6">
        <f t="shared" ca="1" si="162"/>
        <v>1323.4994051868202</v>
      </c>
      <c r="AM182" s="6">
        <f t="shared" ca="1" si="163"/>
        <v>336.76719145242163</v>
      </c>
      <c r="AN182" s="6">
        <f t="shared" ca="1" si="178"/>
        <v>917.37165919193012</v>
      </c>
      <c r="AO182" s="6">
        <f t="shared" ca="1" si="179"/>
        <v>17493.824367287682</v>
      </c>
      <c r="AP182" s="6">
        <f t="shared" ca="1" si="180"/>
        <v>10390.396217879499</v>
      </c>
      <c r="AQ182" s="6">
        <f t="shared" ca="1" si="181"/>
        <v>7103.4281494081843</v>
      </c>
      <c r="AR182" s="6">
        <f t="shared" ca="1" si="206"/>
        <v>2670.7424195126905</v>
      </c>
      <c r="AS182" s="6">
        <f t="shared" ca="1" si="206"/>
        <v>1544.5756357122398</v>
      </c>
      <c r="AT182" s="6">
        <f t="shared" ca="1" si="206"/>
        <v>1670.5530566251387</v>
      </c>
      <c r="AU182" s="6">
        <f t="shared" ca="1" si="206"/>
        <v>1753.0921205773334</v>
      </c>
      <c r="AV182" s="6">
        <f t="shared" ca="1" si="182"/>
        <v>7638.9632324274025</v>
      </c>
      <c r="AW182" s="6">
        <f t="shared" ca="1" si="183"/>
        <v>-535.53508301922011</v>
      </c>
      <c r="AX182" s="27">
        <f t="shared" ca="1" si="207"/>
        <v>4.0550315178082226</v>
      </c>
      <c r="AY182" s="27">
        <f t="shared" ca="1" si="207"/>
        <v>4.5979416986301391</v>
      </c>
      <c r="AZ182">
        <f t="shared" ca="1" si="184"/>
        <v>206</v>
      </c>
      <c r="BA182" s="9">
        <f t="shared" ca="1" si="164"/>
        <v>6</v>
      </c>
      <c r="BB182" s="4">
        <f t="shared" ca="1" si="185"/>
        <v>93</v>
      </c>
      <c r="BC182" s="9">
        <f t="shared" ca="1" si="165"/>
        <v>4</v>
      </c>
      <c r="BD182" s="9">
        <f t="shared" ca="1" si="166"/>
        <v>3</v>
      </c>
      <c r="BE182" s="4">
        <f t="shared" ca="1" si="186"/>
        <v>113</v>
      </c>
      <c r="BF182" s="9">
        <f t="shared" ca="1" si="167"/>
        <v>7</v>
      </c>
      <c r="BG182" s="9">
        <f t="shared" ca="1" si="168"/>
        <v>7</v>
      </c>
      <c r="BH182" s="24">
        <f t="shared" ca="1" si="187"/>
        <v>387.99831409599284</v>
      </c>
      <c r="BI182" s="24">
        <f t="shared" ca="1" si="188"/>
        <v>298.86928730895971</v>
      </c>
      <c r="BJ182" s="9">
        <f t="shared" ca="1" si="169"/>
        <v>6</v>
      </c>
      <c r="BK182" s="30">
        <f t="shared" ca="1" si="170"/>
        <v>31.291492821917775</v>
      </c>
      <c r="BL182" s="15">
        <f t="shared" ca="1" si="171"/>
        <v>4.2335359013698639</v>
      </c>
      <c r="BM182" s="15">
        <f t="shared" ca="1" si="189"/>
        <v>7195.8138436013187</v>
      </c>
      <c r="BN182" s="36">
        <f t="shared" ca="1" si="195"/>
        <v>116</v>
      </c>
      <c r="BO182" s="9">
        <f t="shared" ca="1" si="172"/>
        <v>0</v>
      </c>
      <c r="BP182" s="20">
        <f t="shared" ca="1" si="190"/>
        <v>0.9871611889633185</v>
      </c>
      <c r="BQ182" s="20">
        <f t="shared" ca="1" si="191"/>
        <v>61.236449563863658</v>
      </c>
    </row>
    <row r="183" spans="1:69" x14ac:dyDescent="0.25">
      <c r="A183" s="3">
        <f t="shared" si="192"/>
        <v>41006</v>
      </c>
      <c r="B183" s="17">
        <f t="shared" si="173"/>
        <v>2012</v>
      </c>
      <c r="C183" s="4">
        <f t="shared" si="193"/>
        <v>4</v>
      </c>
      <c r="D183" s="4">
        <f t="shared" si="194"/>
        <v>7</v>
      </c>
      <c r="E183" s="5">
        <f t="shared" si="148"/>
        <v>0.6</v>
      </c>
      <c r="F183" s="5">
        <f t="shared" si="149"/>
        <v>0.95</v>
      </c>
      <c r="G183" s="10">
        <f t="shared" si="147"/>
        <v>1.6849315068493365</v>
      </c>
      <c r="H183" s="13">
        <f t="shared" ca="1" si="150"/>
        <v>148</v>
      </c>
      <c r="I183" s="9">
        <f t="shared" ca="1" si="151"/>
        <v>253</v>
      </c>
      <c r="J183" s="14">
        <f t="shared" ca="1" si="174"/>
        <v>1.7094594594594594</v>
      </c>
      <c r="K183" s="5">
        <f t="shared" ca="1" si="175"/>
        <v>0.56222222222222218</v>
      </c>
      <c r="L183" s="21">
        <f t="shared" ca="1" si="152"/>
        <v>98.852586597556495</v>
      </c>
      <c r="M183" s="9">
        <f t="shared" ca="1" si="202"/>
        <v>44</v>
      </c>
      <c r="N183" s="9">
        <f t="shared" ca="1" si="202"/>
        <v>53</v>
      </c>
      <c r="O183" s="9">
        <f t="shared" ca="1" si="202"/>
        <v>22</v>
      </c>
      <c r="P183" s="9">
        <f t="shared" ca="1" si="202"/>
        <v>66</v>
      </c>
      <c r="Q183" s="20">
        <f t="shared" ca="1" si="153"/>
        <v>38.820600118627333</v>
      </c>
      <c r="R183" s="20">
        <f t="shared" ca="1" si="154"/>
        <v>52.292528284931542</v>
      </c>
      <c r="S183" s="20">
        <f t="shared" ca="1" si="155"/>
        <v>18.367675989041107</v>
      </c>
      <c r="T183" s="6">
        <f t="shared" ca="1" si="203"/>
        <v>14630.182816438362</v>
      </c>
      <c r="U183" s="6">
        <f t="shared" ca="1" si="203"/>
        <v>1650.238467123289</v>
      </c>
      <c r="V183" s="6">
        <f t="shared" ca="1" si="203"/>
        <v>2492.2285016547935</v>
      </c>
      <c r="W183" s="6">
        <f t="shared" ca="1" si="156"/>
        <v>2534.4391364383569</v>
      </c>
      <c r="X183" s="6">
        <f t="shared" ca="1" si="157"/>
        <v>1249.8276174904106</v>
      </c>
      <c r="Y183" s="6">
        <f t="shared" ca="1" si="176"/>
        <v>10003.926027978088</v>
      </c>
      <c r="Z183" s="6">
        <f t="shared" ca="1" si="204"/>
        <v>3765.5982115068514</v>
      </c>
      <c r="AA183" s="6">
        <f t="shared" ca="1" si="204"/>
        <v>1150.4356222684939</v>
      </c>
      <c r="AB183" s="6">
        <f t="shared" ca="1" si="204"/>
        <v>1212.2666152767131</v>
      </c>
      <c r="AC183" s="6">
        <f t="shared" ca="1" si="158"/>
        <v>1454.5928162806777</v>
      </c>
      <c r="AD183" s="6">
        <f t="shared" ca="1" si="159"/>
        <v>1049.4253689067157</v>
      </c>
      <c r="AE183" s="6">
        <f t="shared" ca="1" si="160"/>
        <v>443.53777173812489</v>
      </c>
      <c r="AF183" s="6">
        <f t="shared" ca="1" si="177"/>
        <v>3180.744492126541</v>
      </c>
      <c r="AG183" s="6">
        <f t="shared" ca="1" si="205"/>
        <v>428.02684175342455</v>
      </c>
      <c r="AH183" s="6">
        <f t="shared" ca="1" si="205"/>
        <v>1687.4388550136996</v>
      </c>
      <c r="AI183" s="6">
        <f t="shared" ca="1" si="205"/>
        <v>2917.6182847945211</v>
      </c>
      <c r="AJ183" s="6">
        <f t="shared" ca="1" si="205"/>
        <v>1241.8048490958911</v>
      </c>
      <c r="AK183" s="6">
        <f t="shared" ca="1" si="161"/>
        <v>1836.6095934262739</v>
      </c>
      <c r="AL183" s="6">
        <f t="shared" ca="1" si="162"/>
        <v>1345.0521317211046</v>
      </c>
      <c r="AM183" s="6">
        <f t="shared" ca="1" si="163"/>
        <v>522.62262924139588</v>
      </c>
      <c r="AN183" s="6">
        <f t="shared" ca="1" si="178"/>
        <v>2570.604476268762</v>
      </c>
      <c r="AO183" s="6">
        <f t="shared" ca="1" si="179"/>
        <v>28683.610563271246</v>
      </c>
      <c r="AP183" s="6">
        <f t="shared" ca="1" si="180"/>
        <v>12928.335566897853</v>
      </c>
      <c r="AQ183" s="6">
        <f t="shared" ca="1" si="181"/>
        <v>15755.274996373391</v>
      </c>
      <c r="AR183" s="6">
        <f t="shared" ca="1" si="206"/>
        <v>2785.4322304986686</v>
      </c>
      <c r="AS183" s="6">
        <f t="shared" ca="1" si="206"/>
        <v>2018.4305026338807</v>
      </c>
      <c r="AT183" s="6">
        <f t="shared" ca="1" si="206"/>
        <v>1920.0227264888074</v>
      </c>
      <c r="AU183" s="6">
        <f t="shared" ca="1" si="206"/>
        <v>2008.6190225363603</v>
      </c>
      <c r="AV183" s="6">
        <f t="shared" ca="1" si="182"/>
        <v>8732.5044821577176</v>
      </c>
      <c r="AW183" s="6">
        <f t="shared" ca="1" si="183"/>
        <v>7022.7705142156756</v>
      </c>
      <c r="AX183" s="27">
        <f t="shared" ca="1" si="207"/>
        <v>4.2794090958904141</v>
      </c>
      <c r="AY183" s="27">
        <f t="shared" ca="1" si="207"/>
        <v>4.3915075342465775</v>
      </c>
      <c r="AZ183">
        <f t="shared" ca="1" si="184"/>
        <v>333</v>
      </c>
      <c r="BA183" s="9">
        <f t="shared" ca="1" si="164"/>
        <v>10</v>
      </c>
      <c r="BB183" s="4">
        <f t="shared" ca="1" si="185"/>
        <v>148</v>
      </c>
      <c r="BC183" s="9">
        <f t="shared" ca="1" si="165"/>
        <v>7</v>
      </c>
      <c r="BD183" s="9">
        <f t="shared" ca="1" si="166"/>
        <v>5</v>
      </c>
      <c r="BE183" s="4">
        <f t="shared" ca="1" si="186"/>
        <v>185</v>
      </c>
      <c r="BF183" s="9">
        <f t="shared" ca="1" si="167"/>
        <v>10</v>
      </c>
      <c r="BG183" s="9">
        <f t="shared" ca="1" si="168"/>
        <v>14</v>
      </c>
      <c r="BH183" s="24">
        <f t="shared" ca="1" si="187"/>
        <v>508.90502072299137</v>
      </c>
      <c r="BI183" s="24">
        <f t="shared" ca="1" si="188"/>
        <v>382.38563765520229</v>
      </c>
      <c r="BJ183" s="9">
        <f t="shared" ca="1" si="169"/>
        <v>10</v>
      </c>
      <c r="BK183" s="30">
        <f t="shared" ca="1" si="170"/>
        <v>33.665352671232839</v>
      </c>
      <c r="BL183" s="15">
        <f t="shared" ca="1" si="171"/>
        <v>4.2992036164383576</v>
      </c>
      <c r="BM183" s="15">
        <f t="shared" ca="1" si="189"/>
        <v>7157.2624214651114</v>
      </c>
      <c r="BN183" s="36">
        <f t="shared" ca="1" si="195"/>
        <v>117</v>
      </c>
      <c r="BO183" s="9">
        <f t="shared" ca="1" si="172"/>
        <v>0</v>
      </c>
      <c r="BP183" s="20">
        <f t="shared" ca="1" si="190"/>
        <v>2.2012990538284947</v>
      </c>
      <c r="BQ183" s="20">
        <f t="shared" ca="1" si="191"/>
        <v>134.66047005447342</v>
      </c>
    </row>
    <row r="184" spans="1:69" x14ac:dyDescent="0.25">
      <c r="A184" s="3">
        <f t="shared" si="192"/>
        <v>41005</v>
      </c>
      <c r="B184" s="17">
        <f t="shared" si="173"/>
        <v>2012</v>
      </c>
      <c r="C184" s="4">
        <f t="shared" si="193"/>
        <v>4</v>
      </c>
      <c r="D184" s="4">
        <f t="shared" si="194"/>
        <v>6</v>
      </c>
      <c r="E184" s="5">
        <f t="shared" si="148"/>
        <v>0.6</v>
      </c>
      <c r="F184" s="5">
        <f t="shared" si="149"/>
        <v>1</v>
      </c>
      <c r="G184" s="10">
        <f t="shared" si="147"/>
        <v>1.6821917808219391</v>
      </c>
      <c r="H184" s="13">
        <f t="shared" ca="1" si="150"/>
        <v>146</v>
      </c>
      <c r="I184" s="9">
        <f t="shared" ca="1" si="151"/>
        <v>246</v>
      </c>
      <c r="J184" s="14">
        <f t="shared" ca="1" si="174"/>
        <v>1.6849315068493151</v>
      </c>
      <c r="K184" s="5">
        <f t="shared" ca="1" si="175"/>
        <v>0.54666666666666663</v>
      </c>
      <c r="L184" s="21">
        <f t="shared" ca="1" si="152"/>
        <v>100.29213856258217</v>
      </c>
      <c r="M184" s="9">
        <f t="shared" ca="1" si="202"/>
        <v>42</v>
      </c>
      <c r="N184" s="9">
        <f t="shared" ca="1" si="202"/>
        <v>56</v>
      </c>
      <c r="O184" s="9">
        <f t="shared" ca="1" si="202"/>
        <v>21</v>
      </c>
      <c r="P184" s="9">
        <f t="shared" ca="1" si="202"/>
        <v>64</v>
      </c>
      <c r="Q184" s="20">
        <f t="shared" ca="1" si="153"/>
        <v>37.019940164383591</v>
      </c>
      <c r="R184" s="20">
        <f t="shared" ca="1" si="154"/>
        <v>54.296662391859137</v>
      </c>
      <c r="S184" s="20">
        <f t="shared" ca="1" si="155"/>
        <v>18.528676966849332</v>
      </c>
      <c r="T184" s="6">
        <f t="shared" ca="1" si="203"/>
        <v>14642.652230136997</v>
      </c>
      <c r="U184" s="6">
        <f t="shared" ca="1" si="203"/>
        <v>1723.3439671232893</v>
      </c>
      <c r="V184" s="6">
        <f t="shared" ca="1" si="203"/>
        <v>2433.0106683616432</v>
      </c>
      <c r="W184" s="6">
        <f t="shared" ca="1" si="156"/>
        <v>2639.9626520547949</v>
      </c>
      <c r="X184" s="6">
        <f t="shared" ca="1" si="157"/>
        <v>1273.4447994739724</v>
      </c>
      <c r="Y184" s="6">
        <f t="shared" ca="1" si="176"/>
        <v>10019.578077369875</v>
      </c>
      <c r="Z184" s="6">
        <f t="shared" ca="1" si="204"/>
        <v>3627.9541361095917</v>
      </c>
      <c r="AA184" s="6">
        <f t="shared" ca="1" si="204"/>
        <v>1140.2299102290419</v>
      </c>
      <c r="AB184" s="6">
        <f t="shared" ca="1" si="204"/>
        <v>1185.8353258783573</v>
      </c>
      <c r="AC184" s="6">
        <f t="shared" ca="1" si="158"/>
        <v>1565.0137360998451</v>
      </c>
      <c r="AD184" s="6">
        <f t="shared" ca="1" si="159"/>
        <v>1025.2933957623477</v>
      </c>
      <c r="AE184" s="6">
        <f t="shared" ca="1" si="160"/>
        <v>506.77261648338231</v>
      </c>
      <c r="AF184" s="6">
        <f t="shared" ca="1" si="177"/>
        <v>2856.9396238714153</v>
      </c>
      <c r="AG184" s="6">
        <f t="shared" ca="1" si="205"/>
        <v>430.12703973698621</v>
      </c>
      <c r="AH184" s="6">
        <f t="shared" ca="1" si="205"/>
        <v>1574.4683246465763</v>
      </c>
      <c r="AI184" s="6">
        <f t="shared" ca="1" si="205"/>
        <v>2660.719945972603</v>
      </c>
      <c r="AJ184" s="6">
        <f t="shared" ca="1" si="205"/>
        <v>1236.3084698301379</v>
      </c>
      <c r="AK184" s="6">
        <f t="shared" ca="1" si="161"/>
        <v>1841.1148101425476</v>
      </c>
      <c r="AL184" s="6">
        <f t="shared" ca="1" si="162"/>
        <v>1285.6017827706078</v>
      </c>
      <c r="AM184" s="6">
        <f t="shared" ca="1" si="163"/>
        <v>561.55728149961908</v>
      </c>
      <c r="AN184" s="6">
        <f t="shared" ca="1" si="178"/>
        <v>2213.3499057735289</v>
      </c>
      <c r="AO184" s="6">
        <f t="shared" ca="1" si="179"/>
        <v>28221.639349663579</v>
      </c>
      <c r="AP184" s="6">
        <f t="shared" ca="1" si="180"/>
        <v>13131.77174264876</v>
      </c>
      <c r="AQ184" s="6">
        <f t="shared" ca="1" si="181"/>
        <v>15089.867607014818</v>
      </c>
      <c r="AR184" s="6">
        <f t="shared" ca="1" si="206"/>
        <v>2801.7277488887794</v>
      </c>
      <c r="AS184" s="6">
        <f t="shared" ca="1" si="206"/>
        <v>2065.2558866292338</v>
      </c>
      <c r="AT184" s="6">
        <f t="shared" ca="1" si="206"/>
        <v>1951.1330785629525</v>
      </c>
      <c r="AU184" s="6">
        <f t="shared" ca="1" si="206"/>
        <v>2072.1825501146418</v>
      </c>
      <c r="AV184" s="6">
        <f t="shared" ca="1" si="182"/>
        <v>8890.299264195608</v>
      </c>
      <c r="AW184" s="6">
        <f t="shared" ca="1" si="183"/>
        <v>6199.5683428192115</v>
      </c>
      <c r="AX184" s="27">
        <f t="shared" ca="1" si="207"/>
        <v>4.0292244164383586</v>
      </c>
      <c r="AY184" s="27">
        <f t="shared" ca="1" si="207"/>
        <v>4.3777763972602761</v>
      </c>
      <c r="AZ184">
        <f t="shared" ca="1" si="184"/>
        <v>329</v>
      </c>
      <c r="BA184" s="9">
        <f t="shared" ca="1" si="164"/>
        <v>11</v>
      </c>
      <c r="BB184" s="4">
        <f t="shared" ca="1" si="185"/>
        <v>146</v>
      </c>
      <c r="BC184" s="9">
        <f t="shared" ca="1" si="165"/>
        <v>9</v>
      </c>
      <c r="BD184" s="9">
        <f t="shared" ca="1" si="166"/>
        <v>6</v>
      </c>
      <c r="BE184" s="4">
        <f t="shared" ca="1" si="186"/>
        <v>183</v>
      </c>
      <c r="BF184" s="9">
        <f t="shared" ca="1" si="167"/>
        <v>11</v>
      </c>
      <c r="BG184" s="9">
        <f t="shared" ca="1" si="168"/>
        <v>12</v>
      </c>
      <c r="BH184" s="24">
        <f t="shared" ca="1" si="187"/>
        <v>652.02925889285041</v>
      </c>
      <c r="BI184" s="24">
        <f t="shared" ca="1" si="188"/>
        <v>389.25046017458055</v>
      </c>
      <c r="BJ184" s="9">
        <f t="shared" ca="1" si="169"/>
        <v>10</v>
      </c>
      <c r="BK184" s="30">
        <f t="shared" ca="1" si="170"/>
        <v>31.786467041095857</v>
      </c>
      <c r="BL184" s="15">
        <f t="shared" ca="1" si="171"/>
        <v>4.2771310684931523</v>
      </c>
      <c r="BM184" s="15">
        <f t="shared" ca="1" si="189"/>
        <v>7192.2400296987744</v>
      </c>
      <c r="BN184" s="36">
        <f t="shared" ca="1" si="195"/>
        <v>117</v>
      </c>
      <c r="BO184" s="9">
        <f t="shared" ca="1" si="172"/>
        <v>1</v>
      </c>
      <c r="BP184" s="20">
        <f t="shared" ca="1" si="190"/>
        <v>2.0980761966653678</v>
      </c>
      <c r="BQ184" s="20">
        <f t="shared" ca="1" si="191"/>
        <v>128.97322741038306</v>
      </c>
    </row>
    <row r="185" spans="1:69" x14ac:dyDescent="0.25">
      <c r="A185" s="3">
        <f t="shared" si="192"/>
        <v>41004</v>
      </c>
      <c r="B185" s="17">
        <f t="shared" si="173"/>
        <v>2012</v>
      </c>
      <c r="C185" s="4">
        <f t="shared" si="193"/>
        <v>4</v>
      </c>
      <c r="D185" s="4">
        <f t="shared" si="194"/>
        <v>5</v>
      </c>
      <c r="E185" s="5">
        <f t="shared" si="148"/>
        <v>0.6</v>
      </c>
      <c r="F185" s="5">
        <f t="shared" si="149"/>
        <v>0.82</v>
      </c>
      <c r="G185" s="10">
        <f t="shared" si="147"/>
        <v>1.6794520547945417</v>
      </c>
      <c r="H185" s="13">
        <f t="shared" ca="1" si="150"/>
        <v>119</v>
      </c>
      <c r="I185" s="9">
        <f t="shared" ca="1" si="151"/>
        <v>193</v>
      </c>
      <c r="J185" s="14">
        <f t="shared" ca="1" si="174"/>
        <v>1.6218487394957983</v>
      </c>
      <c r="K185" s="5">
        <f t="shared" ca="1" si="175"/>
        <v>0.42888888888888888</v>
      </c>
      <c r="L185" s="21">
        <f t="shared" ca="1" si="152"/>
        <v>100.68260089605162</v>
      </c>
      <c r="M185" s="9">
        <f t="shared" ca="1" si="202"/>
        <v>33</v>
      </c>
      <c r="N185" s="9">
        <f t="shared" ca="1" si="202"/>
        <v>41</v>
      </c>
      <c r="O185" s="9">
        <f t="shared" ca="1" si="202"/>
        <v>17</v>
      </c>
      <c r="P185" s="9">
        <f t="shared" ca="1" si="202"/>
        <v>52</v>
      </c>
      <c r="Q185" s="20">
        <f t="shared" ca="1" si="153"/>
        <v>39.083320589411343</v>
      </c>
      <c r="R185" s="20">
        <f t="shared" ca="1" si="154"/>
        <v>50.81068749640616</v>
      </c>
      <c r="S185" s="20">
        <f t="shared" ca="1" si="155"/>
        <v>18.180404762908339</v>
      </c>
      <c r="T185" s="6">
        <f t="shared" ca="1" si="203"/>
        <v>11981.229506630143</v>
      </c>
      <c r="U185" s="6">
        <f t="shared" ca="1" si="203"/>
        <v>1414.350108493152</v>
      </c>
      <c r="V185" s="6">
        <f t="shared" ca="1" si="203"/>
        <v>2097.1833408315606</v>
      </c>
      <c r="W185" s="6">
        <f t="shared" ca="1" si="156"/>
        <v>2576.5273080986303</v>
      </c>
      <c r="X185" s="6">
        <f t="shared" ca="1" si="157"/>
        <v>1055.78079361052</v>
      </c>
      <c r="Y185" s="6">
        <f t="shared" ca="1" si="176"/>
        <v>7666.0881725825857</v>
      </c>
      <c r="Z185" s="6">
        <f t="shared" ca="1" si="204"/>
        <v>2892.1657236164397</v>
      </c>
      <c r="AA185" s="6">
        <f t="shared" ca="1" si="204"/>
        <v>863.78168743890467</v>
      </c>
      <c r="AB185" s="6">
        <f t="shared" ca="1" si="204"/>
        <v>945.38104767123355</v>
      </c>
      <c r="AC185" s="6">
        <f t="shared" ca="1" si="158"/>
        <v>1330.8859655103356</v>
      </c>
      <c r="AD185" s="6">
        <f t="shared" ca="1" si="159"/>
        <v>1016.2254795096509</v>
      </c>
      <c r="AE185" s="6">
        <f t="shared" ca="1" si="160"/>
        <v>383.2589534062385</v>
      </c>
      <c r="AF185" s="6">
        <f t="shared" ca="1" si="177"/>
        <v>1970.9580603003528</v>
      </c>
      <c r="AG185" s="6">
        <f t="shared" ca="1" si="205"/>
        <v>327.902960219178</v>
      </c>
      <c r="AH185" s="6">
        <f t="shared" ca="1" si="205"/>
        <v>1316.8952819726035</v>
      </c>
      <c r="AI185" s="6">
        <f t="shared" ca="1" si="205"/>
        <v>2102.5297431780823</v>
      </c>
      <c r="AJ185" s="6">
        <f t="shared" ca="1" si="205"/>
        <v>955.02022698082249</v>
      </c>
      <c r="AK185" s="6">
        <f t="shared" ca="1" si="161"/>
        <v>1511.2171167656099</v>
      </c>
      <c r="AL185" s="6">
        <f t="shared" ca="1" si="162"/>
        <v>1273.7351402050592</v>
      </c>
      <c r="AM185" s="6">
        <f t="shared" ca="1" si="163"/>
        <v>435.0779364210108</v>
      </c>
      <c r="AN185" s="6">
        <f t="shared" ca="1" si="178"/>
        <v>1482.3180189590066</v>
      </c>
      <c r="AO185" s="6">
        <f t="shared" ca="1" si="179"/>
        <v>22799.256286200558</v>
      </c>
      <c r="AP185" s="6">
        <f t="shared" ca="1" si="180"/>
        <v>11679.892034358616</v>
      </c>
      <c r="AQ185" s="6">
        <f t="shared" ca="1" si="181"/>
        <v>11119.364251841944</v>
      </c>
      <c r="AR185" s="6">
        <f t="shared" ca="1" si="206"/>
        <v>2730.69397882663</v>
      </c>
      <c r="AS185" s="6">
        <f t="shared" ca="1" si="206"/>
        <v>1791.5581816703586</v>
      </c>
      <c r="AT185" s="6">
        <f t="shared" ca="1" si="206"/>
        <v>1817.4329574369331</v>
      </c>
      <c r="AU185" s="6">
        <f t="shared" ca="1" si="206"/>
        <v>1935.1353378563265</v>
      </c>
      <c r="AV185" s="6">
        <f t="shared" ca="1" si="182"/>
        <v>8274.8204557902482</v>
      </c>
      <c r="AW185" s="6">
        <f t="shared" ca="1" si="183"/>
        <v>2844.5437960516938</v>
      </c>
      <c r="AX185" s="27">
        <f t="shared" ca="1" si="207"/>
        <v>4.3367982904109619</v>
      </c>
      <c r="AY185" s="27">
        <f t="shared" ca="1" si="207"/>
        <v>4.4446967671232898</v>
      </c>
      <c r="AZ185">
        <f t="shared" ca="1" si="184"/>
        <v>262</v>
      </c>
      <c r="BA185" s="9">
        <f t="shared" ca="1" si="164"/>
        <v>8</v>
      </c>
      <c r="BB185" s="4">
        <f t="shared" ca="1" si="185"/>
        <v>119</v>
      </c>
      <c r="BC185" s="9">
        <f t="shared" ca="1" si="165"/>
        <v>6</v>
      </c>
      <c r="BD185" s="9">
        <f t="shared" ca="1" si="166"/>
        <v>4</v>
      </c>
      <c r="BE185" s="4">
        <f t="shared" ca="1" si="186"/>
        <v>143</v>
      </c>
      <c r="BF185" s="9">
        <f t="shared" ca="1" si="167"/>
        <v>8</v>
      </c>
      <c r="BG185" s="9">
        <f t="shared" ca="1" si="168"/>
        <v>10</v>
      </c>
      <c r="BH185" s="24">
        <f t="shared" ca="1" si="187"/>
        <v>481.4698691210682</v>
      </c>
      <c r="BI185" s="24">
        <f t="shared" ca="1" si="188"/>
        <v>343.68298721448986</v>
      </c>
      <c r="BJ185" s="9">
        <f t="shared" ca="1" si="169"/>
        <v>8</v>
      </c>
      <c r="BK185" s="30">
        <f t="shared" ca="1" si="170"/>
        <v>33.349180123287631</v>
      </c>
      <c r="BL185" s="15">
        <f t="shared" ca="1" si="171"/>
        <v>4.5007128789041113</v>
      </c>
      <c r="BM185" s="15">
        <f t="shared" ca="1" si="189"/>
        <v>7051.0431108746443</v>
      </c>
      <c r="BN185" s="36">
        <f t="shared" ca="1" si="195"/>
        <v>117</v>
      </c>
      <c r="BO185" s="9">
        <f t="shared" ca="1" si="172"/>
        <v>0</v>
      </c>
      <c r="BP185" s="20">
        <f t="shared" ca="1" si="190"/>
        <v>1.576981458912488</v>
      </c>
      <c r="BQ185" s="20">
        <f t="shared" ca="1" si="191"/>
        <v>95.037301297794386</v>
      </c>
    </row>
    <row r="186" spans="1:69" x14ac:dyDescent="0.25">
      <c r="A186" s="3">
        <f t="shared" si="192"/>
        <v>41003</v>
      </c>
      <c r="B186" s="17">
        <f t="shared" si="173"/>
        <v>2012</v>
      </c>
      <c r="C186" s="4">
        <f t="shared" si="193"/>
        <v>4</v>
      </c>
      <c r="D186" s="4">
        <f t="shared" si="194"/>
        <v>4</v>
      </c>
      <c r="E186" s="5">
        <f t="shared" si="148"/>
        <v>0.6</v>
      </c>
      <c r="F186" s="5">
        <f t="shared" si="149"/>
        <v>0.76</v>
      </c>
      <c r="G186" s="10">
        <f t="shared" si="147"/>
        <v>1.6767123287671444</v>
      </c>
      <c r="H186" s="13">
        <f t="shared" ca="1" si="150"/>
        <v>116</v>
      </c>
      <c r="I186" s="9">
        <f t="shared" ca="1" si="151"/>
        <v>192</v>
      </c>
      <c r="J186" s="14">
        <f t="shared" ca="1" si="174"/>
        <v>1.6551724137931034</v>
      </c>
      <c r="K186" s="5">
        <f t="shared" ca="1" si="175"/>
        <v>0.42666666666666669</v>
      </c>
      <c r="L186" s="21">
        <f t="shared" ca="1" si="152"/>
        <v>96.315967606991094</v>
      </c>
      <c r="M186" s="9">
        <f t="shared" ca="1" si="202"/>
        <v>34</v>
      </c>
      <c r="N186" s="9">
        <f t="shared" ca="1" si="202"/>
        <v>44</v>
      </c>
      <c r="O186" s="9">
        <f t="shared" ca="1" si="202"/>
        <v>17</v>
      </c>
      <c r="P186" s="9">
        <f t="shared" ca="1" si="202"/>
        <v>54</v>
      </c>
      <c r="Q186" s="20">
        <f t="shared" ca="1" si="153"/>
        <v>37.140550136986327</v>
      </c>
      <c r="R186" s="20">
        <f t="shared" ca="1" si="154"/>
        <v>49.544356706398098</v>
      </c>
      <c r="S186" s="20">
        <f t="shared" ca="1" si="155"/>
        <v>17.08368120986303</v>
      </c>
      <c r="T186" s="6">
        <f t="shared" ca="1" si="203"/>
        <v>11172.652242410966</v>
      </c>
      <c r="U186" s="6">
        <f t="shared" ca="1" si="203"/>
        <v>1297.8454619178094</v>
      </c>
      <c r="V186" s="6">
        <f t="shared" ca="1" si="203"/>
        <v>1936.0749825823557</v>
      </c>
      <c r="W186" s="6">
        <f t="shared" ca="1" si="156"/>
        <v>2666.2044861369873</v>
      </c>
      <c r="X186" s="6">
        <f t="shared" ca="1" si="157"/>
        <v>974.66328752745187</v>
      </c>
      <c r="Y186" s="6">
        <f t="shared" ca="1" si="176"/>
        <v>6893.5549480819827</v>
      </c>
      <c r="Z186" s="6">
        <f t="shared" ca="1" si="204"/>
        <v>2896.9629106849334</v>
      </c>
      <c r="AA186" s="6">
        <f t="shared" ca="1" si="204"/>
        <v>842.25406400876761</v>
      </c>
      <c r="AB186" s="6">
        <f t="shared" ca="1" si="204"/>
        <v>922.51878533260356</v>
      </c>
      <c r="AC186" s="6">
        <f t="shared" ca="1" si="158"/>
        <v>1183.3714814473433</v>
      </c>
      <c r="AD186" s="6">
        <f t="shared" ca="1" si="159"/>
        <v>1012.17882641252</v>
      </c>
      <c r="AE186" s="6">
        <f t="shared" ca="1" si="160"/>
        <v>365.94305084158589</v>
      </c>
      <c r="AF186" s="6">
        <f t="shared" ca="1" si="177"/>
        <v>2100.242401324856</v>
      </c>
      <c r="AG186" s="6">
        <f t="shared" ca="1" si="205"/>
        <v>345.24216670684922</v>
      </c>
      <c r="AH186" s="6">
        <f t="shared" ca="1" si="205"/>
        <v>1344.8159568657543</v>
      </c>
      <c r="AI186" s="6">
        <f t="shared" ca="1" si="205"/>
        <v>2183.918171178082</v>
      </c>
      <c r="AJ186" s="6">
        <f t="shared" ca="1" si="205"/>
        <v>1003.0785297534255</v>
      </c>
      <c r="AK186" s="6">
        <f t="shared" ca="1" si="161"/>
        <v>1343.2066686884518</v>
      </c>
      <c r="AL186" s="6">
        <f t="shared" ca="1" si="162"/>
        <v>1313.2740361104982</v>
      </c>
      <c r="AM186" s="6">
        <f t="shared" ca="1" si="163"/>
        <v>428.042001326091</v>
      </c>
      <c r="AN186" s="6">
        <f t="shared" ca="1" si="178"/>
        <v>1792.5321183790702</v>
      </c>
      <c r="AO186" s="6">
        <f t="shared" ca="1" si="179"/>
        <v>22009.288288859192</v>
      </c>
      <c r="AP186" s="6">
        <f t="shared" ca="1" si="180"/>
        <v>11222.958821073287</v>
      </c>
      <c r="AQ186" s="6">
        <f t="shared" ca="1" si="181"/>
        <v>10786.329467785908</v>
      </c>
      <c r="AR186" s="6">
        <f t="shared" ca="1" si="206"/>
        <v>2699.0109579739337</v>
      </c>
      <c r="AS186" s="6">
        <f t="shared" ca="1" si="206"/>
        <v>1698.5421616507924</v>
      </c>
      <c r="AT186" s="6">
        <f t="shared" ca="1" si="206"/>
        <v>1792.1123623063895</v>
      </c>
      <c r="AU186" s="6">
        <f t="shared" ca="1" si="206"/>
        <v>1837.9067190461233</v>
      </c>
      <c r="AV186" s="6">
        <f t="shared" ca="1" si="182"/>
        <v>8027.5722009772398</v>
      </c>
      <c r="AW186" s="6">
        <f t="shared" ca="1" si="183"/>
        <v>2758.757266808665</v>
      </c>
      <c r="AX186" s="27">
        <f t="shared" ca="1" si="207"/>
        <v>3.9826197369863041</v>
      </c>
      <c r="AY186" s="27">
        <f t="shared" ca="1" si="207"/>
        <v>4.3996021369863039</v>
      </c>
      <c r="AZ186">
        <f t="shared" ca="1" si="184"/>
        <v>265</v>
      </c>
      <c r="BA186" s="9">
        <f t="shared" ca="1" si="164"/>
        <v>9</v>
      </c>
      <c r="BB186" s="4">
        <f t="shared" ca="1" si="185"/>
        <v>116</v>
      </c>
      <c r="BC186" s="9">
        <f t="shared" ca="1" si="165"/>
        <v>6</v>
      </c>
      <c r="BD186" s="9">
        <f t="shared" ca="1" si="166"/>
        <v>4</v>
      </c>
      <c r="BE186" s="4">
        <f t="shared" ca="1" si="186"/>
        <v>149</v>
      </c>
      <c r="BF186" s="9">
        <f t="shared" ca="1" si="167"/>
        <v>8</v>
      </c>
      <c r="BG186" s="9">
        <f t="shared" ca="1" si="168"/>
        <v>10</v>
      </c>
      <c r="BH186" s="24">
        <f t="shared" ca="1" si="187"/>
        <v>480.77092726265471</v>
      </c>
      <c r="BI186" s="24">
        <f t="shared" ca="1" si="188"/>
        <v>309.44215071561126</v>
      </c>
      <c r="BJ186" s="9">
        <f t="shared" ca="1" si="169"/>
        <v>7</v>
      </c>
      <c r="BK186" s="30">
        <f t="shared" ca="1" si="170"/>
        <v>32.086829369862983</v>
      </c>
      <c r="BL186" s="15">
        <f t="shared" ca="1" si="171"/>
        <v>4.2549228054794535</v>
      </c>
      <c r="BM186" s="15">
        <f t="shared" ca="1" si="189"/>
        <v>7150.8661150391526</v>
      </c>
      <c r="BN186" s="36">
        <f t="shared" ca="1" si="195"/>
        <v>117</v>
      </c>
      <c r="BO186" s="9">
        <f t="shared" ca="1" si="172"/>
        <v>0</v>
      </c>
      <c r="BP186" s="20">
        <f t="shared" ca="1" si="190"/>
        <v>1.5083948285790065</v>
      </c>
      <c r="BQ186" s="20">
        <f t="shared" ca="1" si="191"/>
        <v>92.19085015201631</v>
      </c>
    </row>
    <row r="187" spans="1:69" x14ac:dyDescent="0.25">
      <c r="A187" s="3">
        <f t="shared" si="192"/>
        <v>41002</v>
      </c>
      <c r="B187" s="17">
        <f t="shared" si="173"/>
        <v>2012</v>
      </c>
      <c r="C187" s="4">
        <f t="shared" si="193"/>
        <v>4</v>
      </c>
      <c r="D187" s="4">
        <f t="shared" si="194"/>
        <v>3</v>
      </c>
      <c r="E187" s="5">
        <f t="shared" si="148"/>
        <v>0.6</v>
      </c>
      <c r="F187" s="5">
        <f t="shared" si="149"/>
        <v>0.6</v>
      </c>
      <c r="G187" s="10">
        <f t="shared" si="147"/>
        <v>1.673972602739747</v>
      </c>
      <c r="H187" s="13">
        <f t="shared" ca="1" si="150"/>
        <v>89</v>
      </c>
      <c r="I187" s="9">
        <f t="shared" ca="1" si="151"/>
        <v>157</v>
      </c>
      <c r="J187" s="14">
        <f t="shared" ca="1" si="174"/>
        <v>1.7640449438202248</v>
      </c>
      <c r="K187" s="5">
        <f t="shared" ca="1" si="175"/>
        <v>0.34888888888888892</v>
      </c>
      <c r="L187" s="21">
        <f t="shared" ca="1" si="152"/>
        <v>106.54178556256738</v>
      </c>
      <c r="M187" s="9">
        <f t="shared" ref="M187:P206" ca="1" si="208">INT($I187*M$1*(1+RANDBETWEEN(-limite,limite)/1000))</f>
        <v>28</v>
      </c>
      <c r="N187" s="9">
        <f t="shared" ca="1" si="208"/>
        <v>34</v>
      </c>
      <c r="O187" s="9">
        <f t="shared" ca="1" si="208"/>
        <v>14</v>
      </c>
      <c r="P187" s="9">
        <f t="shared" ca="1" si="208"/>
        <v>43</v>
      </c>
      <c r="Q187" s="20">
        <f t="shared" ca="1" si="153"/>
        <v>37.031080357048197</v>
      </c>
      <c r="R187" s="20">
        <f t="shared" ca="1" si="154"/>
        <v>48.743279808375767</v>
      </c>
      <c r="S187" s="20">
        <f t="shared" ca="1" si="155"/>
        <v>17.863109592405237</v>
      </c>
      <c r="T187" s="6">
        <f t="shared" ref="T187:V206" ca="1" si="209">(1+T$2*$G187)*(1+RANDBETWEEN(-limite,limite)/1000)*T$1*$E187*$F187</f>
        <v>9482.2189150684972</v>
      </c>
      <c r="U187" s="6">
        <f t="shared" ca="1" si="209"/>
        <v>1009.270208219179</v>
      </c>
      <c r="V187" s="6">
        <f t="shared" ca="1" si="209"/>
        <v>1479.7648237413694</v>
      </c>
      <c r="W187" s="6">
        <f t="shared" ca="1" si="156"/>
        <v>2666.1255899178091</v>
      </c>
      <c r="X187" s="6">
        <f t="shared" ca="1" si="157"/>
        <v>742.63658159342447</v>
      </c>
      <c r="Y187" s="6">
        <f t="shared" ca="1" si="176"/>
        <v>5602.9621280350748</v>
      </c>
      <c r="Z187" s="6">
        <f t="shared" ref="Z187:AB206" ca="1" si="210">(1+Z$2*$G187)*(1+RANDBETWEEN(-limite,limite)/1000)*$I187*Z$1</f>
        <v>2295.926982136988</v>
      </c>
      <c r="AA187" s="6">
        <f t="shared" ca="1" si="210"/>
        <v>682.40591731726079</v>
      </c>
      <c r="AB187" s="6">
        <f t="shared" ca="1" si="210"/>
        <v>768.11371247342527</v>
      </c>
      <c r="AC187" s="6">
        <f t="shared" ca="1" si="158"/>
        <v>937.17045401808082</v>
      </c>
      <c r="AD187" s="6">
        <f t="shared" ca="1" si="159"/>
        <v>986.04186018725125</v>
      </c>
      <c r="AE187" s="6">
        <f t="shared" ca="1" si="160"/>
        <v>302.62470035211027</v>
      </c>
      <c r="AF187" s="6">
        <f t="shared" ca="1" si="177"/>
        <v>1520.6095973702318</v>
      </c>
      <c r="AG187" s="6">
        <f t="shared" ref="AG187:AJ206" ca="1" si="211">(1+AG$2*$G187)*(1+RANDBETWEEN(-limite,limite)/1000)*$I187*AG$1</f>
        <v>273.7013131232876</v>
      </c>
      <c r="AH187" s="6">
        <f t="shared" ca="1" si="211"/>
        <v>1025.7129436931511</v>
      </c>
      <c r="AI187" s="6">
        <f t="shared" ca="1" si="211"/>
        <v>1706.7440406575342</v>
      </c>
      <c r="AJ187" s="6">
        <f t="shared" ca="1" si="211"/>
        <v>811.29677220821975</v>
      </c>
      <c r="AK187" s="6">
        <f t="shared" ca="1" si="161"/>
        <v>1061.5262827951692</v>
      </c>
      <c r="AL187" s="6">
        <f t="shared" ca="1" si="162"/>
        <v>1303.9756079427748</v>
      </c>
      <c r="AM187" s="6">
        <f t="shared" ca="1" si="163"/>
        <v>336.63063322753334</v>
      </c>
      <c r="AN187" s="6">
        <f t="shared" ca="1" si="178"/>
        <v>1115.3225457167157</v>
      </c>
      <c r="AO187" s="6">
        <f t="shared" ca="1" si="179"/>
        <v>18055.390804897546</v>
      </c>
      <c r="AP187" s="6">
        <f t="shared" ca="1" si="180"/>
        <v>9816.496533775522</v>
      </c>
      <c r="AQ187" s="6">
        <f t="shared" ca="1" si="181"/>
        <v>8238.8942711220225</v>
      </c>
      <c r="AR187" s="6">
        <f t="shared" ref="AR187:AU206" ca="1" si="212">(1+AR$2*$G187)*(1+RANDBETWEEN(-limite,limite)/1000)*AR$1*$E187*$F187+AR$3*(1+ipc)^($B187-2010)</f>
        <v>2641.2773505088348</v>
      </c>
      <c r="AS187" s="6">
        <f t="shared" ca="1" si="212"/>
        <v>1512.1791229465198</v>
      </c>
      <c r="AT187" s="6">
        <f t="shared" ca="1" si="212"/>
        <v>1649.1476142133197</v>
      </c>
      <c r="AU187" s="6">
        <f t="shared" ca="1" si="212"/>
        <v>1747.8424842796658</v>
      </c>
      <c r="AV187" s="6">
        <f t="shared" ca="1" si="182"/>
        <v>7550.4465719483405</v>
      </c>
      <c r="AW187" s="6">
        <f t="shared" ca="1" si="183"/>
        <v>688.44769917368376</v>
      </c>
      <c r="AX187" s="27">
        <f t="shared" ref="AX187:AY206" ca="1" si="213">MIN(5,(1+AX$2*$G187)*(1+RANDBETWEEN(-limite,limite)/1000)*AX$1)</f>
        <v>3.9614050191780854</v>
      </c>
      <c r="AY187" s="27">
        <f t="shared" ca="1" si="213"/>
        <v>4.6681100410958933</v>
      </c>
      <c r="AZ187">
        <f t="shared" ca="1" si="184"/>
        <v>208</v>
      </c>
      <c r="BA187" s="9">
        <f t="shared" ca="1" si="164"/>
        <v>6</v>
      </c>
      <c r="BB187" s="4">
        <f t="shared" ca="1" si="185"/>
        <v>89</v>
      </c>
      <c r="BC187" s="9">
        <f t="shared" ca="1" si="165"/>
        <v>4</v>
      </c>
      <c r="BD187" s="9">
        <f t="shared" ca="1" si="166"/>
        <v>3</v>
      </c>
      <c r="BE187" s="4">
        <f t="shared" ca="1" si="186"/>
        <v>119</v>
      </c>
      <c r="BF187" s="9">
        <f t="shared" ca="1" si="167"/>
        <v>7</v>
      </c>
      <c r="BG187" s="9">
        <f t="shared" ca="1" si="168"/>
        <v>8</v>
      </c>
      <c r="BH187" s="24">
        <f t="shared" ca="1" si="187"/>
        <v>384.49088726705867</v>
      </c>
      <c r="BI187" s="24">
        <f t="shared" ca="1" si="188"/>
        <v>280.56769091060193</v>
      </c>
      <c r="BJ187" s="9">
        <f t="shared" ca="1" si="169"/>
        <v>6</v>
      </c>
      <c r="BK187" s="30">
        <f t="shared" ca="1" si="170"/>
        <v>32.610593917808188</v>
      </c>
      <c r="BL187" s="15">
        <f t="shared" ca="1" si="171"/>
        <v>4.1933763989041104</v>
      </c>
      <c r="BM187" s="15">
        <f t="shared" ca="1" si="189"/>
        <v>7069.1649384549037</v>
      </c>
      <c r="BN187" s="36">
        <f t="shared" ca="1" si="195"/>
        <v>117</v>
      </c>
      <c r="BO187" s="9">
        <f t="shared" ca="1" si="172"/>
        <v>0</v>
      </c>
      <c r="BP187" s="20">
        <f t="shared" ca="1" si="190"/>
        <v>1.1654692375762823</v>
      </c>
      <c r="BQ187" s="20">
        <f t="shared" ca="1" si="191"/>
        <v>70.417899753179682</v>
      </c>
    </row>
    <row r="188" spans="1:69" x14ac:dyDescent="0.25">
      <c r="A188" s="3">
        <f t="shared" si="192"/>
        <v>41001</v>
      </c>
      <c r="B188" s="17">
        <f t="shared" si="173"/>
        <v>2012</v>
      </c>
      <c r="C188" s="4">
        <f t="shared" si="193"/>
        <v>4</v>
      </c>
      <c r="D188" s="4">
        <f t="shared" si="194"/>
        <v>2</v>
      </c>
      <c r="E188" s="5">
        <f t="shared" si="148"/>
        <v>0.6</v>
      </c>
      <c r="F188" s="5">
        <f t="shared" si="149"/>
        <v>0.6</v>
      </c>
      <c r="G188" s="10">
        <f t="shared" si="147"/>
        <v>1.6712328767123497</v>
      </c>
      <c r="H188" s="13">
        <f t="shared" ca="1" si="150"/>
        <v>87</v>
      </c>
      <c r="I188" s="9">
        <f t="shared" ca="1" si="151"/>
        <v>163</v>
      </c>
      <c r="J188" s="14">
        <f t="shared" ca="1" si="174"/>
        <v>1.8735632183908046</v>
      </c>
      <c r="K188" s="5">
        <f t="shared" ca="1" si="175"/>
        <v>0.36222222222222222</v>
      </c>
      <c r="L188" s="21">
        <f t="shared" ca="1" si="152"/>
        <v>107.52243967879078</v>
      </c>
      <c r="M188" s="9">
        <f t="shared" ca="1" si="208"/>
        <v>29</v>
      </c>
      <c r="N188" s="9">
        <f t="shared" ca="1" si="208"/>
        <v>36</v>
      </c>
      <c r="O188" s="9">
        <f t="shared" ca="1" si="208"/>
        <v>14</v>
      </c>
      <c r="P188" s="9">
        <f t="shared" ca="1" si="208"/>
        <v>44</v>
      </c>
      <c r="Q188" s="20">
        <f t="shared" ca="1" si="153"/>
        <v>38.241164459430998</v>
      </c>
      <c r="R188" s="20">
        <f t="shared" ca="1" si="154"/>
        <v>50.240916852446212</v>
      </c>
      <c r="S188" s="20">
        <f t="shared" ca="1" si="155"/>
        <v>18.539652600000014</v>
      </c>
      <c r="T188" s="6">
        <f t="shared" ca="1" si="209"/>
        <v>9354.452252054798</v>
      </c>
      <c r="U188" s="6">
        <f t="shared" ca="1" si="209"/>
        <v>1006.0999890410968</v>
      </c>
      <c r="V188" s="6">
        <f t="shared" ca="1" si="209"/>
        <v>1452.382276734246</v>
      </c>
      <c r="W188" s="6">
        <f t="shared" ca="1" si="156"/>
        <v>2771.6327013698638</v>
      </c>
      <c r="X188" s="6">
        <f t="shared" ca="1" si="157"/>
        <v>777.17724124931476</v>
      </c>
      <c r="Y188" s="6">
        <f t="shared" ca="1" si="176"/>
        <v>5359.3600217424701</v>
      </c>
      <c r="Z188" s="6">
        <f t="shared" ca="1" si="210"/>
        <v>2485.6756898630147</v>
      </c>
      <c r="AA188" s="6">
        <f t="shared" ca="1" si="210"/>
        <v>703.37283593424695</v>
      </c>
      <c r="AB188" s="6">
        <f t="shared" ca="1" si="210"/>
        <v>815.74471440000059</v>
      </c>
      <c r="AC188" s="6">
        <f t="shared" ca="1" si="158"/>
        <v>988.40983539832439</v>
      </c>
      <c r="AD188" s="6">
        <f t="shared" ca="1" si="159"/>
        <v>954.88600791729743</v>
      </c>
      <c r="AE188" s="6">
        <f t="shared" ca="1" si="160"/>
        <v>288.91524495790082</v>
      </c>
      <c r="AF188" s="6">
        <f t="shared" ca="1" si="177"/>
        <v>1772.5821519237395</v>
      </c>
      <c r="AG188" s="6">
        <f t="shared" ca="1" si="211"/>
        <v>287.91960953424649</v>
      </c>
      <c r="AH188" s="6">
        <f t="shared" ca="1" si="211"/>
        <v>1070.3063373150692</v>
      </c>
      <c r="AI188" s="6">
        <f t="shared" ca="1" si="211"/>
        <v>1870.3623008219183</v>
      </c>
      <c r="AJ188" s="6">
        <f t="shared" ca="1" si="211"/>
        <v>857.23988252054858</v>
      </c>
      <c r="AK188" s="6">
        <f t="shared" ca="1" si="161"/>
        <v>1099.1160028205099</v>
      </c>
      <c r="AL188" s="6">
        <f t="shared" ca="1" si="162"/>
        <v>1220.1858099001595</v>
      </c>
      <c r="AM188" s="6">
        <f t="shared" ca="1" si="163"/>
        <v>327.17831968645118</v>
      </c>
      <c r="AN188" s="6">
        <f t="shared" ca="1" si="178"/>
        <v>1439.3479977846621</v>
      </c>
      <c r="AO188" s="6">
        <f t="shared" ca="1" si="179"/>
        <v>18451.173611484941</v>
      </c>
      <c r="AP188" s="6">
        <f t="shared" ca="1" si="180"/>
        <v>9879.8834400340675</v>
      </c>
      <c r="AQ188" s="6">
        <f t="shared" ca="1" si="181"/>
        <v>8571.2901714508716</v>
      </c>
      <c r="AR188" s="6">
        <f t="shared" ca="1" si="212"/>
        <v>2650.907620570822</v>
      </c>
      <c r="AS188" s="6">
        <f t="shared" ca="1" si="212"/>
        <v>1515.3927402134723</v>
      </c>
      <c r="AT188" s="6">
        <f t="shared" ca="1" si="212"/>
        <v>1680.064792025722</v>
      </c>
      <c r="AU188" s="6">
        <f t="shared" ca="1" si="212"/>
        <v>1765.3092617847387</v>
      </c>
      <c r="AV188" s="6">
        <f t="shared" ca="1" si="182"/>
        <v>7611.674414594755</v>
      </c>
      <c r="AW188" s="6">
        <f t="shared" ca="1" si="183"/>
        <v>959.61575685611842</v>
      </c>
      <c r="AX188" s="27">
        <f t="shared" ca="1" si="213"/>
        <v>4.3229801095890439</v>
      </c>
      <c r="AY188" s="27">
        <f t="shared" ca="1" si="213"/>
        <v>4.5961286301369881</v>
      </c>
      <c r="AZ188">
        <f t="shared" ca="1" si="184"/>
        <v>210</v>
      </c>
      <c r="BA188" s="9">
        <f t="shared" ca="1" si="164"/>
        <v>6</v>
      </c>
      <c r="BB188" s="4">
        <f t="shared" ca="1" si="185"/>
        <v>87</v>
      </c>
      <c r="BC188" s="9">
        <f t="shared" ca="1" si="165"/>
        <v>5</v>
      </c>
      <c r="BD188" s="9">
        <f t="shared" ca="1" si="166"/>
        <v>3</v>
      </c>
      <c r="BE188" s="4">
        <f t="shared" ca="1" si="186"/>
        <v>123</v>
      </c>
      <c r="BF188" s="9">
        <f t="shared" ca="1" si="167"/>
        <v>7</v>
      </c>
      <c r="BG188" s="9">
        <f t="shared" ca="1" si="168"/>
        <v>8</v>
      </c>
      <c r="BH188" s="24">
        <f t="shared" ca="1" si="187"/>
        <v>459.8797443083609</v>
      </c>
      <c r="BI188" s="24">
        <f t="shared" ca="1" si="188"/>
        <v>272.22086442360035</v>
      </c>
      <c r="BJ188" s="9">
        <f t="shared" ca="1" si="169"/>
        <v>6</v>
      </c>
      <c r="BK188" s="30">
        <f t="shared" ca="1" si="170"/>
        <v>31.997522602739693</v>
      </c>
      <c r="BL188" s="15">
        <f t="shared" ca="1" si="171"/>
        <v>4.2853521972602753</v>
      </c>
      <c r="BM188" s="15">
        <f t="shared" ca="1" si="189"/>
        <v>7067.4306156439779</v>
      </c>
      <c r="BN188" s="36">
        <f t="shared" ca="1" si="195"/>
        <v>117</v>
      </c>
      <c r="BO188" s="9">
        <f t="shared" ca="1" si="172"/>
        <v>0</v>
      </c>
      <c r="BP188" s="20">
        <f t="shared" ca="1" si="190"/>
        <v>1.212787310918632</v>
      </c>
      <c r="BQ188" s="20">
        <f t="shared" ca="1" si="191"/>
        <v>73.25889035428095</v>
      </c>
    </row>
    <row r="189" spans="1:69" x14ac:dyDescent="0.25">
      <c r="A189" s="3">
        <f t="shared" si="192"/>
        <v>41000</v>
      </c>
      <c r="B189" s="17">
        <f t="shared" si="173"/>
        <v>2012</v>
      </c>
      <c r="C189" s="4">
        <f t="shared" si="193"/>
        <v>4</v>
      </c>
      <c r="D189" s="4">
        <f t="shared" si="194"/>
        <v>1</v>
      </c>
      <c r="E189" s="5">
        <f t="shared" si="148"/>
        <v>0.6</v>
      </c>
      <c r="F189" s="5">
        <f t="shared" si="149"/>
        <v>0.64</v>
      </c>
      <c r="G189" s="10">
        <f t="shared" si="147"/>
        <v>1.6684931506849523</v>
      </c>
      <c r="H189" s="13">
        <f t="shared" ca="1" si="150"/>
        <v>97</v>
      </c>
      <c r="I189" s="9">
        <f t="shared" ca="1" si="151"/>
        <v>167</v>
      </c>
      <c r="J189" s="14">
        <f t="shared" ca="1" si="174"/>
        <v>1.7216494845360826</v>
      </c>
      <c r="K189" s="5">
        <f t="shared" ca="1" si="175"/>
        <v>0.37111111111111111</v>
      </c>
      <c r="L189" s="21">
        <f t="shared" ca="1" si="152"/>
        <v>102.2601815562774</v>
      </c>
      <c r="M189" s="9">
        <f t="shared" ca="1" si="208"/>
        <v>30</v>
      </c>
      <c r="N189" s="9">
        <f t="shared" ca="1" si="208"/>
        <v>35</v>
      </c>
      <c r="O189" s="9">
        <f t="shared" ca="1" si="208"/>
        <v>14</v>
      </c>
      <c r="P189" s="9">
        <f t="shared" ca="1" si="208"/>
        <v>45</v>
      </c>
      <c r="Q189" s="20">
        <f t="shared" ca="1" si="153"/>
        <v>40.058078900737648</v>
      </c>
      <c r="R189" s="20">
        <f t="shared" ca="1" si="154"/>
        <v>50.83637313346383</v>
      </c>
      <c r="S189" s="20">
        <f t="shared" ca="1" si="155"/>
        <v>18.043648581698644</v>
      </c>
      <c r="T189" s="6">
        <f t="shared" ca="1" si="209"/>
        <v>9919.2376109589077</v>
      </c>
      <c r="U189" s="6">
        <f t="shared" ca="1" si="209"/>
        <v>1093.5897810410968</v>
      </c>
      <c r="V189" s="6">
        <f t="shared" ca="1" si="209"/>
        <v>1585.0243899616435</v>
      </c>
      <c r="W189" s="6">
        <f t="shared" ca="1" si="156"/>
        <v>2639.5720767123294</v>
      </c>
      <c r="X189" s="6">
        <f t="shared" ca="1" si="157"/>
        <v>786.452301795945</v>
      </c>
      <c r="Y189" s="6">
        <f t="shared" ca="1" si="176"/>
        <v>6001.7786235300864</v>
      </c>
      <c r="Z189" s="6">
        <f t="shared" ca="1" si="210"/>
        <v>2603.7751285479471</v>
      </c>
      <c r="AA189" s="6">
        <f t="shared" ca="1" si="210"/>
        <v>711.70922386849361</v>
      </c>
      <c r="AB189" s="6">
        <f t="shared" ca="1" si="210"/>
        <v>811.96418617643906</v>
      </c>
      <c r="AC189" s="6">
        <f t="shared" ca="1" si="158"/>
        <v>1056.4004650348475</v>
      </c>
      <c r="AD189" s="6">
        <f t="shared" ca="1" si="159"/>
        <v>1021.1254802964307</v>
      </c>
      <c r="AE189" s="6">
        <f t="shared" ca="1" si="160"/>
        <v>301.02329780265342</v>
      </c>
      <c r="AF189" s="6">
        <f t="shared" ca="1" si="177"/>
        <v>1748.8992954589485</v>
      </c>
      <c r="AG189" s="6">
        <f t="shared" ca="1" si="211"/>
        <v>305.63438291506844</v>
      </c>
      <c r="AH189" s="6">
        <f t="shared" ca="1" si="211"/>
        <v>1127.9100572054799</v>
      </c>
      <c r="AI189" s="6">
        <f t="shared" ca="1" si="211"/>
        <v>1942.3562279452058</v>
      </c>
      <c r="AJ189" s="6">
        <f t="shared" ca="1" si="211"/>
        <v>818.32932611506897</v>
      </c>
      <c r="AK189" s="6">
        <f t="shared" ca="1" si="161"/>
        <v>1180.6402257067937</v>
      </c>
      <c r="AL189" s="6">
        <f t="shared" ca="1" si="162"/>
        <v>1345.744344460637</v>
      </c>
      <c r="AM189" s="6">
        <f t="shared" ca="1" si="163"/>
        <v>340.64706206424796</v>
      </c>
      <c r="AN189" s="6">
        <f t="shared" ca="1" si="178"/>
        <v>1327.1983619491443</v>
      </c>
      <c r="AO189" s="6">
        <f t="shared" ca="1" si="179"/>
        <v>19334.505924773708</v>
      </c>
      <c r="AP189" s="6">
        <f t="shared" ca="1" si="180"/>
        <v>10256.629643835529</v>
      </c>
      <c r="AQ189" s="6">
        <f t="shared" ca="1" si="181"/>
        <v>9077.8762809381788</v>
      </c>
      <c r="AR189" s="6">
        <f t="shared" ca="1" si="212"/>
        <v>2670.9217497773388</v>
      </c>
      <c r="AS189" s="6">
        <f t="shared" ca="1" si="212"/>
        <v>1546.9667628482969</v>
      </c>
      <c r="AT189" s="6">
        <f t="shared" ca="1" si="212"/>
        <v>1698.3701077831909</v>
      </c>
      <c r="AU189" s="6">
        <f t="shared" ca="1" si="212"/>
        <v>1762.0655253825832</v>
      </c>
      <c r="AV189" s="6">
        <f t="shared" ca="1" si="182"/>
        <v>7678.32414579141</v>
      </c>
      <c r="AW189" s="6">
        <f t="shared" ca="1" si="183"/>
        <v>1399.5521351467687</v>
      </c>
      <c r="AX189" s="27">
        <f t="shared" ca="1" si="213"/>
        <v>4.2850934794520583</v>
      </c>
      <c r="AY189" s="27">
        <f t="shared" ca="1" si="213"/>
        <v>4.4793630136986318</v>
      </c>
      <c r="AZ189">
        <f t="shared" ca="1" si="184"/>
        <v>221</v>
      </c>
      <c r="BA189" s="9">
        <f t="shared" ca="1" si="164"/>
        <v>7</v>
      </c>
      <c r="BB189" s="4">
        <f t="shared" ca="1" si="185"/>
        <v>97</v>
      </c>
      <c r="BC189" s="9">
        <f t="shared" ca="1" si="165"/>
        <v>5</v>
      </c>
      <c r="BD189" s="9">
        <f t="shared" ca="1" si="166"/>
        <v>4</v>
      </c>
      <c r="BE189" s="4">
        <f t="shared" ca="1" si="186"/>
        <v>124</v>
      </c>
      <c r="BF189" s="9">
        <f t="shared" ca="1" si="167"/>
        <v>7</v>
      </c>
      <c r="BG189" s="9">
        <f t="shared" ca="1" si="168"/>
        <v>8</v>
      </c>
      <c r="BH189" s="24">
        <f t="shared" ca="1" si="187"/>
        <v>464.94266923947697</v>
      </c>
      <c r="BI189" s="24">
        <f t="shared" ca="1" si="188"/>
        <v>287.72773102426595</v>
      </c>
      <c r="BJ189" s="9">
        <f t="shared" ca="1" si="169"/>
        <v>6</v>
      </c>
      <c r="BK189" s="30">
        <f t="shared" ca="1" si="170"/>
        <v>33.301140753424626</v>
      </c>
      <c r="BL189" s="15">
        <f t="shared" ca="1" si="171"/>
        <v>4.2194226652054807</v>
      </c>
      <c r="BM189" s="15">
        <f t="shared" ca="1" si="189"/>
        <v>7143.1793012912694</v>
      </c>
      <c r="BN189" s="36">
        <f t="shared" ca="1" si="195"/>
        <v>117</v>
      </c>
      <c r="BO189" s="9">
        <f t="shared" ca="1" si="172"/>
        <v>0</v>
      </c>
      <c r="BP189" s="20">
        <f t="shared" ca="1" si="190"/>
        <v>1.2708453614341131</v>
      </c>
      <c r="BQ189" s="20">
        <f t="shared" ca="1" si="191"/>
        <v>77.588686161864771</v>
      </c>
    </row>
    <row r="190" spans="1:69" x14ac:dyDescent="0.25">
      <c r="A190" s="3">
        <f t="shared" si="192"/>
        <v>40999</v>
      </c>
      <c r="B190" s="17">
        <f t="shared" si="173"/>
        <v>2012</v>
      </c>
      <c r="C190" s="4">
        <f t="shared" si="193"/>
        <v>3</v>
      </c>
      <c r="D190" s="4">
        <f t="shared" si="194"/>
        <v>7</v>
      </c>
      <c r="E190" s="5">
        <f t="shared" si="148"/>
        <v>0.59</v>
      </c>
      <c r="F190" s="5">
        <f t="shared" si="149"/>
        <v>0.95</v>
      </c>
      <c r="G190" s="10">
        <f t="shared" si="147"/>
        <v>1.6657534246575549</v>
      </c>
      <c r="H190" s="13">
        <f t="shared" ca="1" si="150"/>
        <v>135</v>
      </c>
      <c r="I190" s="9">
        <f t="shared" ca="1" si="151"/>
        <v>238</v>
      </c>
      <c r="J190" s="14">
        <f t="shared" ca="1" si="174"/>
        <v>1.7629629629629631</v>
      </c>
      <c r="K190" s="5">
        <f t="shared" ca="1" si="175"/>
        <v>0.52888888888888885</v>
      </c>
      <c r="L190" s="21">
        <f t="shared" ca="1" si="152"/>
        <v>107.3441590356165</v>
      </c>
      <c r="M190" s="9">
        <f t="shared" ca="1" si="208"/>
        <v>41</v>
      </c>
      <c r="N190" s="9">
        <f t="shared" ca="1" si="208"/>
        <v>51</v>
      </c>
      <c r="O190" s="9">
        <f t="shared" ca="1" si="208"/>
        <v>21</v>
      </c>
      <c r="P190" s="9">
        <f t="shared" ca="1" si="208"/>
        <v>63</v>
      </c>
      <c r="Q190" s="20">
        <f t="shared" ca="1" si="153"/>
        <v>38.939605536628981</v>
      </c>
      <c r="R190" s="20">
        <f t="shared" ca="1" si="154"/>
        <v>49.645915739178129</v>
      </c>
      <c r="S190" s="20">
        <f t="shared" ca="1" si="155"/>
        <v>19.124209038904123</v>
      </c>
      <c r="T190" s="6">
        <f t="shared" ca="1" si="209"/>
        <v>14491.461469808228</v>
      </c>
      <c r="U190" s="6">
        <f t="shared" ca="1" si="209"/>
        <v>1550.2589710684945</v>
      </c>
      <c r="V190" s="6">
        <f t="shared" ca="1" si="209"/>
        <v>2308.8894333948483</v>
      </c>
      <c r="W190" s="6">
        <f t="shared" ca="1" si="156"/>
        <v>2335.8421771397266</v>
      </c>
      <c r="X190" s="6">
        <f t="shared" ca="1" si="157"/>
        <v>1168.2664233573696</v>
      </c>
      <c r="Y190" s="6">
        <f t="shared" ca="1" si="176"/>
        <v>10228.72240698478</v>
      </c>
      <c r="Z190" s="6">
        <f t="shared" ca="1" si="210"/>
        <v>3582.4437093698662</v>
      </c>
      <c r="AA190" s="6">
        <f t="shared" ca="1" si="210"/>
        <v>1042.5642305227407</v>
      </c>
      <c r="AB190" s="6">
        <f t="shared" ca="1" si="210"/>
        <v>1204.8251694509597</v>
      </c>
      <c r="AC190" s="6">
        <f t="shared" ca="1" si="158"/>
        <v>1535.9936583180504</v>
      </c>
      <c r="AD190" s="6">
        <f t="shared" ca="1" si="159"/>
        <v>926.82830008384315</v>
      </c>
      <c r="AE190" s="6">
        <f t="shared" ca="1" si="160"/>
        <v>468.02052550060949</v>
      </c>
      <c r="AF190" s="6">
        <f t="shared" ca="1" si="177"/>
        <v>2898.990625441063</v>
      </c>
      <c r="AG190" s="6">
        <f t="shared" ca="1" si="211"/>
        <v>421.68517624109575</v>
      </c>
      <c r="AH190" s="6">
        <f t="shared" ca="1" si="211"/>
        <v>1559.3353117808228</v>
      </c>
      <c r="AI190" s="6">
        <f t="shared" ca="1" si="211"/>
        <v>2584.4227513424662</v>
      </c>
      <c r="AJ190" s="6">
        <f t="shared" ca="1" si="211"/>
        <v>1183.1812387068503</v>
      </c>
      <c r="AK190" s="6">
        <f t="shared" ca="1" si="161"/>
        <v>1804.2088216720572</v>
      </c>
      <c r="AL190" s="6">
        <f t="shared" ca="1" si="162"/>
        <v>1139.7008024709073</v>
      </c>
      <c r="AM190" s="6">
        <f t="shared" ca="1" si="163"/>
        <v>509.42109956623386</v>
      </c>
      <c r="AN190" s="6">
        <f t="shared" ca="1" si="178"/>
        <v>2295.2937543620369</v>
      </c>
      <c r="AO190" s="6">
        <f t="shared" ca="1" si="179"/>
        <v>27620.178028291524</v>
      </c>
      <c r="AP190" s="6">
        <f t="shared" ca="1" si="180"/>
        <v>12197.171241503645</v>
      </c>
      <c r="AQ190" s="6">
        <f t="shared" ca="1" si="181"/>
        <v>15423.006786787881</v>
      </c>
      <c r="AR190" s="6">
        <f t="shared" ca="1" si="212"/>
        <v>2763.3021183336828</v>
      </c>
      <c r="AS190" s="6">
        <f t="shared" ca="1" si="212"/>
        <v>1992.6467599301277</v>
      </c>
      <c r="AT190" s="6">
        <f t="shared" ca="1" si="212"/>
        <v>1866.3623695560814</v>
      </c>
      <c r="AU190" s="6">
        <f t="shared" ca="1" si="212"/>
        <v>1965.8865785081048</v>
      </c>
      <c r="AV190" s="6">
        <f t="shared" ca="1" si="182"/>
        <v>8588.197826327998</v>
      </c>
      <c r="AW190" s="6">
        <f t="shared" ca="1" si="183"/>
        <v>6834.8089604598808</v>
      </c>
      <c r="AX190" s="27">
        <f t="shared" ca="1" si="213"/>
        <v>4.1681772493150717</v>
      </c>
      <c r="AY190" s="27">
        <f t="shared" ca="1" si="213"/>
        <v>4.4969847671232897</v>
      </c>
      <c r="AZ190">
        <f t="shared" ca="1" si="184"/>
        <v>311</v>
      </c>
      <c r="BA190" s="9">
        <f t="shared" ca="1" si="164"/>
        <v>10</v>
      </c>
      <c r="BB190" s="4">
        <f t="shared" ca="1" si="185"/>
        <v>135</v>
      </c>
      <c r="BC190" s="9">
        <f t="shared" ca="1" si="165"/>
        <v>8</v>
      </c>
      <c r="BD190" s="9">
        <f t="shared" ca="1" si="166"/>
        <v>5</v>
      </c>
      <c r="BE190" s="4">
        <f t="shared" ca="1" si="186"/>
        <v>176</v>
      </c>
      <c r="BF190" s="9">
        <f t="shared" ca="1" si="167"/>
        <v>10</v>
      </c>
      <c r="BG190" s="9">
        <f t="shared" ca="1" si="168"/>
        <v>13</v>
      </c>
      <c r="BH190" s="24">
        <f t="shared" ca="1" si="187"/>
        <v>559.77018104144645</v>
      </c>
      <c r="BI190" s="24">
        <f t="shared" ca="1" si="188"/>
        <v>383.00782460089528</v>
      </c>
      <c r="BJ190" s="9">
        <f t="shared" ca="1" si="169"/>
        <v>9</v>
      </c>
      <c r="BK190" s="30">
        <f t="shared" ca="1" si="170"/>
        <v>31.290798575342432</v>
      </c>
      <c r="BL190" s="15">
        <f t="shared" ca="1" si="171"/>
        <v>4.2806900076712342</v>
      </c>
      <c r="BM190" s="15">
        <f t="shared" ca="1" si="189"/>
        <v>6613.0129743614234</v>
      </c>
      <c r="BN190" s="36">
        <f t="shared" ca="1" si="195"/>
        <v>111</v>
      </c>
      <c r="BO190" s="9">
        <f t="shared" ca="1" si="172"/>
        <v>0</v>
      </c>
      <c r="BP190" s="20">
        <f t="shared" ca="1" si="190"/>
        <v>2.3322208570560354</v>
      </c>
      <c r="BQ190" s="20">
        <f t="shared" ca="1" si="191"/>
        <v>138.9460070881791</v>
      </c>
    </row>
    <row r="191" spans="1:69" x14ac:dyDescent="0.25">
      <c r="A191" s="3">
        <f t="shared" si="192"/>
        <v>40998</v>
      </c>
      <c r="B191" s="17">
        <f t="shared" si="173"/>
        <v>2012</v>
      </c>
      <c r="C191" s="4">
        <f t="shared" si="193"/>
        <v>3</v>
      </c>
      <c r="D191" s="4">
        <f t="shared" si="194"/>
        <v>6</v>
      </c>
      <c r="E191" s="5">
        <f t="shared" si="148"/>
        <v>0.59</v>
      </c>
      <c r="F191" s="5">
        <f t="shared" si="149"/>
        <v>1</v>
      </c>
      <c r="G191" s="10">
        <f t="shared" si="147"/>
        <v>1.6630136986301576</v>
      </c>
      <c r="H191" s="13">
        <f t="shared" ca="1" si="150"/>
        <v>149</v>
      </c>
      <c r="I191" s="9">
        <f t="shared" ca="1" si="151"/>
        <v>246</v>
      </c>
      <c r="J191" s="14">
        <f t="shared" ca="1" si="174"/>
        <v>1.651006711409396</v>
      </c>
      <c r="K191" s="5">
        <f t="shared" ca="1" si="175"/>
        <v>0.54666666666666663</v>
      </c>
      <c r="L191" s="21">
        <f t="shared" ca="1" si="152"/>
        <v>99.275946161625484</v>
      </c>
      <c r="M191" s="9">
        <f t="shared" ca="1" si="208"/>
        <v>43</v>
      </c>
      <c r="N191" s="9">
        <f t="shared" ca="1" si="208"/>
        <v>52</v>
      </c>
      <c r="O191" s="9">
        <f t="shared" ca="1" si="208"/>
        <v>21</v>
      </c>
      <c r="P191" s="9">
        <f t="shared" ca="1" si="208"/>
        <v>68</v>
      </c>
      <c r="Q191" s="20">
        <f t="shared" ca="1" si="153"/>
        <v>39.244139143475152</v>
      </c>
      <c r="R191" s="20">
        <f t="shared" ca="1" si="154"/>
        <v>52.499047364383593</v>
      </c>
      <c r="S191" s="20">
        <f t="shared" ca="1" si="155"/>
        <v>17.249124782465767</v>
      </c>
      <c r="T191" s="6">
        <f t="shared" ca="1" si="209"/>
        <v>14792.115978082198</v>
      </c>
      <c r="U191" s="6">
        <f t="shared" ca="1" si="209"/>
        <v>1664.8762569863027</v>
      </c>
      <c r="V191" s="6">
        <f t="shared" ca="1" si="209"/>
        <v>2410.5079777315063</v>
      </c>
      <c r="W191" s="6">
        <f t="shared" ca="1" si="156"/>
        <v>2515.0700333589048</v>
      </c>
      <c r="X191" s="6">
        <f t="shared" ca="1" si="157"/>
        <v>1310.2579429347943</v>
      </c>
      <c r="Y191" s="6">
        <f t="shared" ca="1" si="176"/>
        <v>10221.156281043295</v>
      </c>
      <c r="Z191" s="6">
        <f t="shared" ca="1" si="210"/>
        <v>3728.1932186301397</v>
      </c>
      <c r="AA191" s="6">
        <f t="shared" ca="1" si="210"/>
        <v>1102.4799946520554</v>
      </c>
      <c r="AB191" s="6">
        <f t="shared" ca="1" si="210"/>
        <v>1172.9404852076721</v>
      </c>
      <c r="AC191" s="6">
        <f t="shared" ca="1" si="158"/>
        <v>1582.0497361273926</v>
      </c>
      <c r="AD191" s="6">
        <f t="shared" ca="1" si="159"/>
        <v>917.45812015114757</v>
      </c>
      <c r="AE191" s="6">
        <f t="shared" ca="1" si="160"/>
        <v>480.22794656849351</v>
      </c>
      <c r="AF191" s="6">
        <f t="shared" ca="1" si="177"/>
        <v>3023.8778956428341</v>
      </c>
      <c r="AG191" s="6">
        <f t="shared" ca="1" si="211"/>
        <v>441.53228179726017</v>
      </c>
      <c r="AH191" s="6">
        <f t="shared" ca="1" si="211"/>
        <v>1634.7650409205489</v>
      </c>
      <c r="AI191" s="6">
        <f t="shared" ca="1" si="211"/>
        <v>2822.5271806027404</v>
      </c>
      <c r="AJ191" s="6">
        <f t="shared" ca="1" si="211"/>
        <v>1225.3450815123297</v>
      </c>
      <c r="AK191" s="6">
        <f t="shared" ca="1" si="161"/>
        <v>1775.9290769928089</v>
      </c>
      <c r="AL191" s="6">
        <f t="shared" ca="1" si="162"/>
        <v>1165.7117280591092</v>
      </c>
      <c r="AM191" s="6">
        <f t="shared" ca="1" si="163"/>
        <v>554.42243285221241</v>
      </c>
      <c r="AN191" s="6">
        <f t="shared" ca="1" si="178"/>
        <v>2628.1063469287483</v>
      </c>
      <c r="AO191" s="6">
        <f t="shared" ca="1" si="179"/>
        <v>28584.775518391245</v>
      </c>
      <c r="AP191" s="6">
        <f t="shared" ca="1" si="180"/>
        <v>12711.634994776368</v>
      </c>
      <c r="AQ191" s="6">
        <f t="shared" ca="1" si="181"/>
        <v>15873.140523614878</v>
      </c>
      <c r="AR191" s="6">
        <f t="shared" ca="1" si="212"/>
        <v>2777.0087463108057</v>
      </c>
      <c r="AS191" s="6">
        <f t="shared" ca="1" si="212"/>
        <v>2031.8418959608794</v>
      </c>
      <c r="AT191" s="6">
        <f t="shared" ca="1" si="212"/>
        <v>1936.9450195283584</v>
      </c>
      <c r="AU191" s="6">
        <f t="shared" ca="1" si="212"/>
        <v>2041.4521572653694</v>
      </c>
      <c r="AV191" s="6">
        <f t="shared" ca="1" si="182"/>
        <v>8787.2478190654147</v>
      </c>
      <c r="AW191" s="6">
        <f t="shared" ca="1" si="183"/>
        <v>7085.892704549462</v>
      </c>
      <c r="AX191" s="27">
        <f t="shared" ca="1" si="213"/>
        <v>4.2301404493150709</v>
      </c>
      <c r="AY191" s="27">
        <f t="shared" ca="1" si="213"/>
        <v>4.4205499109589059</v>
      </c>
      <c r="AZ191">
        <f t="shared" ca="1" si="184"/>
        <v>333</v>
      </c>
      <c r="BA191" s="9">
        <f t="shared" ca="1" si="164"/>
        <v>11</v>
      </c>
      <c r="BB191" s="4">
        <f t="shared" ca="1" si="185"/>
        <v>149</v>
      </c>
      <c r="BC191" s="9">
        <f t="shared" ca="1" si="165"/>
        <v>8</v>
      </c>
      <c r="BD191" s="9">
        <f t="shared" ca="1" si="166"/>
        <v>6</v>
      </c>
      <c r="BE191" s="4">
        <f t="shared" ca="1" si="186"/>
        <v>184</v>
      </c>
      <c r="BF191" s="9">
        <f t="shared" ca="1" si="167"/>
        <v>10</v>
      </c>
      <c r="BG191" s="9">
        <f t="shared" ca="1" si="168"/>
        <v>13</v>
      </c>
      <c r="BH191" s="24">
        <f t="shared" ca="1" si="187"/>
        <v>585.91747219028775</v>
      </c>
      <c r="BI191" s="24">
        <f t="shared" ca="1" si="188"/>
        <v>372.46697535587919</v>
      </c>
      <c r="BJ191" s="9">
        <f t="shared" ca="1" si="169"/>
        <v>10</v>
      </c>
      <c r="BK191" s="30">
        <f t="shared" ca="1" si="170"/>
        <v>33.992033945205449</v>
      </c>
      <c r="BL191" s="15">
        <f t="shared" ca="1" si="171"/>
        <v>4.2893236536986317</v>
      </c>
      <c r="BM191" s="15">
        <f t="shared" ca="1" si="189"/>
        <v>6819.8468786178055</v>
      </c>
      <c r="BN191" s="36">
        <f t="shared" ca="1" si="195"/>
        <v>111</v>
      </c>
      <c r="BO191" s="9">
        <f t="shared" ca="1" si="172"/>
        <v>1</v>
      </c>
      <c r="BP191" s="20">
        <f t="shared" ca="1" si="190"/>
        <v>2.3274922159002966</v>
      </c>
      <c r="BQ191" s="20">
        <f t="shared" ca="1" si="191"/>
        <v>143.00126597851241</v>
      </c>
    </row>
    <row r="192" spans="1:69" x14ac:dyDescent="0.25">
      <c r="A192" s="3">
        <f t="shared" si="192"/>
        <v>40997</v>
      </c>
      <c r="B192" s="17">
        <f t="shared" si="173"/>
        <v>2012</v>
      </c>
      <c r="C192" s="4">
        <f t="shared" si="193"/>
        <v>3</v>
      </c>
      <c r="D192" s="4">
        <f t="shared" si="194"/>
        <v>5</v>
      </c>
      <c r="E192" s="5">
        <f t="shared" si="148"/>
        <v>0.59</v>
      </c>
      <c r="F192" s="5">
        <f t="shared" si="149"/>
        <v>0.82</v>
      </c>
      <c r="G192" s="10">
        <f t="shared" si="147"/>
        <v>1.6602739726027602</v>
      </c>
      <c r="H192" s="13">
        <f t="shared" ca="1" si="150"/>
        <v>117</v>
      </c>
      <c r="I192" s="9">
        <f t="shared" ca="1" si="151"/>
        <v>209</v>
      </c>
      <c r="J192" s="14">
        <f t="shared" ca="1" si="174"/>
        <v>1.7863247863247864</v>
      </c>
      <c r="K192" s="5">
        <f t="shared" ca="1" si="175"/>
        <v>0.46444444444444444</v>
      </c>
      <c r="L192" s="21">
        <f t="shared" ca="1" si="152"/>
        <v>105.53843697478051</v>
      </c>
      <c r="M192" s="9">
        <f t="shared" ca="1" si="208"/>
        <v>36</v>
      </c>
      <c r="N192" s="9">
        <f t="shared" ca="1" si="208"/>
        <v>44</v>
      </c>
      <c r="O192" s="9">
        <f t="shared" ca="1" si="208"/>
        <v>19</v>
      </c>
      <c r="P192" s="9">
        <f t="shared" ca="1" si="208"/>
        <v>57</v>
      </c>
      <c r="Q192" s="20">
        <f t="shared" ca="1" si="153"/>
        <v>37.521829550684956</v>
      </c>
      <c r="R192" s="20">
        <f t="shared" ca="1" si="154"/>
        <v>46.281830380274002</v>
      </c>
      <c r="S192" s="20">
        <f t="shared" ca="1" si="155"/>
        <v>18.198964188493164</v>
      </c>
      <c r="T192" s="6">
        <f t="shared" ca="1" si="209"/>
        <v>12347.99712604932</v>
      </c>
      <c r="U192" s="6">
        <f t="shared" ca="1" si="209"/>
        <v>1358.2143674191791</v>
      </c>
      <c r="V192" s="6">
        <f t="shared" ca="1" si="209"/>
        <v>2052.472762014509</v>
      </c>
      <c r="W192" s="6">
        <f t="shared" ca="1" si="156"/>
        <v>2473.2427417643839</v>
      </c>
      <c r="X192" s="6">
        <f t="shared" ca="1" si="157"/>
        <v>995.03852321490376</v>
      </c>
      <c r="Y192" s="6">
        <f t="shared" ca="1" si="176"/>
        <v>8185.4574664747033</v>
      </c>
      <c r="Z192" s="6">
        <f t="shared" ca="1" si="210"/>
        <v>3001.7463640547967</v>
      </c>
      <c r="AA192" s="6">
        <f t="shared" ca="1" si="210"/>
        <v>879.35477722520602</v>
      </c>
      <c r="AB192" s="6">
        <f t="shared" ca="1" si="210"/>
        <v>1037.3409587441104</v>
      </c>
      <c r="AC192" s="6">
        <f t="shared" ca="1" si="158"/>
        <v>1338.8802360308744</v>
      </c>
      <c r="AD192" s="6">
        <f t="shared" ca="1" si="159"/>
        <v>899.68026643774817</v>
      </c>
      <c r="AE192" s="6">
        <f t="shared" ca="1" si="160"/>
        <v>388.69671567333404</v>
      </c>
      <c r="AF192" s="6">
        <f t="shared" ca="1" si="177"/>
        <v>2291.1848818821559</v>
      </c>
      <c r="AG192" s="6">
        <f t="shared" ca="1" si="211"/>
        <v>353.67607114520541</v>
      </c>
      <c r="AH192" s="6">
        <f t="shared" ca="1" si="211"/>
        <v>1425.2868260821926</v>
      </c>
      <c r="AI192" s="6">
        <f t="shared" ca="1" si="211"/>
        <v>2292.7634743561648</v>
      </c>
      <c r="AJ192" s="6">
        <f t="shared" ca="1" si="211"/>
        <v>1098.7087077698636</v>
      </c>
      <c r="AK192" s="6">
        <f t="shared" ca="1" si="161"/>
        <v>1535.0104780015831</v>
      </c>
      <c r="AL192" s="6">
        <f t="shared" ca="1" si="162"/>
        <v>1244.2507535893228</v>
      </c>
      <c r="AM192" s="6">
        <f t="shared" ca="1" si="163"/>
        <v>432.71573702013285</v>
      </c>
      <c r="AN192" s="6">
        <f t="shared" ca="1" si="178"/>
        <v>1958.458110742388</v>
      </c>
      <c r="AO192" s="6">
        <f t="shared" ca="1" si="179"/>
        <v>23795.088672846035</v>
      </c>
      <c r="AP192" s="6">
        <f t="shared" ca="1" si="180"/>
        <v>11359.988213746792</v>
      </c>
      <c r="AQ192" s="6">
        <f t="shared" ca="1" si="181"/>
        <v>12435.100459099247</v>
      </c>
      <c r="AR192" s="6">
        <f t="shared" ca="1" si="212"/>
        <v>2732.768631556321</v>
      </c>
      <c r="AS192" s="6">
        <f t="shared" ca="1" si="212"/>
        <v>1844.1695971463171</v>
      </c>
      <c r="AT192" s="6">
        <f t="shared" ca="1" si="212"/>
        <v>1820.892738527878</v>
      </c>
      <c r="AU192" s="6">
        <f t="shared" ca="1" si="212"/>
        <v>1927.9660367114202</v>
      </c>
      <c r="AV192" s="6">
        <f t="shared" ca="1" si="182"/>
        <v>8325.7970039419379</v>
      </c>
      <c r="AW192" s="6">
        <f t="shared" ca="1" si="183"/>
        <v>4109.3034551573055</v>
      </c>
      <c r="AX192" s="27">
        <f t="shared" ca="1" si="213"/>
        <v>4.1215717150684963</v>
      </c>
      <c r="AY192" s="27">
        <f t="shared" ca="1" si="213"/>
        <v>4.4336946575342484</v>
      </c>
      <c r="AZ192">
        <f t="shared" ca="1" si="184"/>
        <v>273</v>
      </c>
      <c r="BA192" s="9">
        <f t="shared" ca="1" si="164"/>
        <v>9</v>
      </c>
      <c r="BB192" s="4">
        <f t="shared" ca="1" si="185"/>
        <v>117</v>
      </c>
      <c r="BC192" s="9">
        <f t="shared" ca="1" si="165"/>
        <v>6</v>
      </c>
      <c r="BD192" s="9">
        <f t="shared" ca="1" si="166"/>
        <v>4</v>
      </c>
      <c r="BE192" s="4">
        <f t="shared" ca="1" si="186"/>
        <v>156</v>
      </c>
      <c r="BF192" s="9">
        <f t="shared" ca="1" si="167"/>
        <v>10</v>
      </c>
      <c r="BG192" s="9">
        <f t="shared" ca="1" si="168"/>
        <v>11</v>
      </c>
      <c r="BH192" s="24">
        <f t="shared" ca="1" si="187"/>
        <v>471.85931854647833</v>
      </c>
      <c r="BI192" s="24">
        <f t="shared" ca="1" si="188"/>
        <v>353.66924090372487</v>
      </c>
      <c r="BJ192" s="9">
        <f t="shared" ca="1" si="169"/>
        <v>8</v>
      </c>
      <c r="BK192" s="30">
        <f t="shared" ca="1" si="170"/>
        <v>31.233737452054765</v>
      </c>
      <c r="BL192" s="15">
        <f t="shared" ca="1" si="171"/>
        <v>4.3725131265753436</v>
      </c>
      <c r="BM192" s="15">
        <f t="shared" ca="1" si="189"/>
        <v>6803.3886670365118</v>
      </c>
      <c r="BN192" s="36">
        <f t="shared" ca="1" si="195"/>
        <v>111</v>
      </c>
      <c r="BO192" s="9">
        <f t="shared" ca="1" si="172"/>
        <v>0</v>
      </c>
      <c r="BP192" s="20">
        <f t="shared" ca="1" si="190"/>
        <v>1.8277803999864457</v>
      </c>
      <c r="BQ192" s="20">
        <f t="shared" ca="1" si="191"/>
        <v>112.02793206395718</v>
      </c>
    </row>
    <row r="193" spans="1:69" x14ac:dyDescent="0.25">
      <c r="A193" s="3">
        <f t="shared" si="192"/>
        <v>40996</v>
      </c>
      <c r="B193" s="17">
        <f t="shared" si="173"/>
        <v>2012</v>
      </c>
      <c r="C193" s="4">
        <f t="shared" si="193"/>
        <v>3</v>
      </c>
      <c r="D193" s="4">
        <f t="shared" si="194"/>
        <v>4</v>
      </c>
      <c r="E193" s="5">
        <f t="shared" si="148"/>
        <v>0.59</v>
      </c>
      <c r="F193" s="5">
        <f t="shared" si="149"/>
        <v>0.76</v>
      </c>
      <c r="G193" s="10">
        <f t="shared" si="147"/>
        <v>1.6575342465753629</v>
      </c>
      <c r="H193" s="13">
        <f t="shared" ca="1" si="150"/>
        <v>116</v>
      </c>
      <c r="I193" s="9">
        <f t="shared" ca="1" si="151"/>
        <v>191</v>
      </c>
      <c r="J193" s="14">
        <f t="shared" ca="1" si="174"/>
        <v>1.646551724137931</v>
      </c>
      <c r="K193" s="5">
        <f t="shared" ca="1" si="175"/>
        <v>0.42444444444444446</v>
      </c>
      <c r="L193" s="21">
        <f t="shared" ca="1" si="152"/>
        <v>96.022218739726071</v>
      </c>
      <c r="M193" s="9">
        <f t="shared" ca="1" si="208"/>
        <v>34</v>
      </c>
      <c r="N193" s="9">
        <f t="shared" ca="1" si="208"/>
        <v>42</v>
      </c>
      <c r="O193" s="9">
        <f t="shared" ca="1" si="208"/>
        <v>17</v>
      </c>
      <c r="P193" s="9">
        <f t="shared" ca="1" si="208"/>
        <v>53</v>
      </c>
      <c r="Q193" s="20">
        <f t="shared" ca="1" si="153"/>
        <v>37.104285191059873</v>
      </c>
      <c r="R193" s="20">
        <f t="shared" ca="1" si="154"/>
        <v>51.482793924899326</v>
      </c>
      <c r="S193" s="20">
        <f t="shared" ca="1" si="155"/>
        <v>16.985425759834598</v>
      </c>
      <c r="T193" s="6">
        <f t="shared" ca="1" si="209"/>
        <v>11138.577373808224</v>
      </c>
      <c r="U193" s="6">
        <f t="shared" ca="1" si="209"/>
        <v>1310.4345037808232</v>
      </c>
      <c r="V193" s="6">
        <f t="shared" ca="1" si="209"/>
        <v>1904.2541991872872</v>
      </c>
      <c r="W193" s="6">
        <f t="shared" ca="1" si="156"/>
        <v>2578.7765835616447</v>
      </c>
      <c r="X193" s="6">
        <f t="shared" ca="1" si="157"/>
        <v>948.05523447583539</v>
      </c>
      <c r="Y193" s="6">
        <f t="shared" ca="1" si="176"/>
        <v>7017.9258603642802</v>
      </c>
      <c r="Z193" s="6">
        <f t="shared" ca="1" si="210"/>
        <v>2819.9256745205503</v>
      </c>
      <c r="AA193" s="6">
        <f t="shared" ca="1" si="210"/>
        <v>875.2074967232885</v>
      </c>
      <c r="AB193" s="6">
        <f t="shared" ca="1" si="210"/>
        <v>900.22756527123363</v>
      </c>
      <c r="AC193" s="6">
        <f t="shared" ca="1" si="158"/>
        <v>1173.5510577900586</v>
      </c>
      <c r="AD193" s="6">
        <f t="shared" ca="1" si="159"/>
        <v>906.19317747580737</v>
      </c>
      <c r="AE193" s="6">
        <f t="shared" ca="1" si="160"/>
        <v>346.44915299199255</v>
      </c>
      <c r="AF193" s="6">
        <f t="shared" ca="1" si="177"/>
        <v>2169.1673482572137</v>
      </c>
      <c r="AG193" s="6">
        <f t="shared" ca="1" si="211"/>
        <v>351.96355454794514</v>
      </c>
      <c r="AH193" s="6">
        <f t="shared" ca="1" si="211"/>
        <v>1256.2382088767131</v>
      </c>
      <c r="AI193" s="6">
        <f t="shared" ca="1" si="211"/>
        <v>2073.8858754794524</v>
      </c>
      <c r="AJ193" s="6">
        <f t="shared" ca="1" si="211"/>
        <v>994.20404252054868</v>
      </c>
      <c r="AK193" s="6">
        <f t="shared" ca="1" si="161"/>
        <v>1322.1466346919253</v>
      </c>
      <c r="AL193" s="6">
        <f t="shared" ca="1" si="162"/>
        <v>1229.635066824349</v>
      </c>
      <c r="AM193" s="6">
        <f t="shared" ca="1" si="163"/>
        <v>404.31327849021955</v>
      </c>
      <c r="AN193" s="6">
        <f t="shared" ca="1" si="178"/>
        <v>1720.1967014181655</v>
      </c>
      <c r="AO193" s="6">
        <f t="shared" ca="1" si="179"/>
        <v>21720.664295528779</v>
      </c>
      <c r="AP193" s="6">
        <f t="shared" ca="1" si="180"/>
        <v>10813.37438548912</v>
      </c>
      <c r="AQ193" s="6">
        <f t="shared" ca="1" si="181"/>
        <v>10907.289910039661</v>
      </c>
      <c r="AR193" s="6">
        <f t="shared" ca="1" si="212"/>
        <v>2700.8130200933042</v>
      </c>
      <c r="AS193" s="6">
        <f t="shared" ca="1" si="212"/>
        <v>1730.3898763891339</v>
      </c>
      <c r="AT193" s="6">
        <f t="shared" ca="1" si="212"/>
        <v>1753.0882636812266</v>
      </c>
      <c r="AU193" s="6">
        <f t="shared" ca="1" si="212"/>
        <v>1863.936700243054</v>
      </c>
      <c r="AV193" s="6">
        <f t="shared" ca="1" si="182"/>
        <v>8048.2278604067196</v>
      </c>
      <c r="AW193" s="6">
        <f t="shared" ca="1" si="183"/>
        <v>2859.0620496329393</v>
      </c>
      <c r="AX193" s="27">
        <f t="shared" ca="1" si="213"/>
        <v>4.0961967123287701</v>
      </c>
      <c r="AY193" s="27">
        <f t="shared" ca="1" si="213"/>
        <v>4.643877773972604</v>
      </c>
      <c r="AZ193">
        <f t="shared" ca="1" si="184"/>
        <v>262</v>
      </c>
      <c r="BA193" s="9">
        <f t="shared" ca="1" si="164"/>
        <v>8</v>
      </c>
      <c r="BB193" s="4">
        <f t="shared" ca="1" si="185"/>
        <v>116</v>
      </c>
      <c r="BC193" s="9">
        <f t="shared" ca="1" si="165"/>
        <v>7</v>
      </c>
      <c r="BD193" s="9">
        <f t="shared" ca="1" si="166"/>
        <v>4</v>
      </c>
      <c r="BE193" s="4">
        <f t="shared" ca="1" si="186"/>
        <v>146</v>
      </c>
      <c r="BF193" s="9">
        <f t="shared" ca="1" si="167"/>
        <v>9</v>
      </c>
      <c r="BG193" s="9">
        <f t="shared" ca="1" si="168"/>
        <v>10</v>
      </c>
      <c r="BH193" s="24">
        <f t="shared" ca="1" si="187"/>
        <v>515.01677749545206</v>
      </c>
      <c r="BI193" s="24">
        <f t="shared" ca="1" si="188"/>
        <v>315.73749573218703</v>
      </c>
      <c r="BJ193" s="9">
        <f t="shared" ca="1" si="169"/>
        <v>7</v>
      </c>
      <c r="BK193" s="30">
        <f t="shared" ca="1" si="170"/>
        <v>32.732948835616405</v>
      </c>
      <c r="BL193" s="15">
        <f t="shared" ca="1" si="171"/>
        <v>4.4293840547945225</v>
      </c>
      <c r="BM193" s="15">
        <f t="shared" ca="1" si="189"/>
        <v>6875.2552439364445</v>
      </c>
      <c r="BN193" s="36">
        <f t="shared" ca="1" si="195"/>
        <v>111</v>
      </c>
      <c r="BO193" s="9">
        <f t="shared" ca="1" si="172"/>
        <v>0</v>
      </c>
      <c r="BP193" s="20">
        <f t="shared" ca="1" si="190"/>
        <v>1.5864559966205218</v>
      </c>
      <c r="BQ193" s="20">
        <f t="shared" ca="1" si="191"/>
        <v>98.263873063420363</v>
      </c>
    </row>
    <row r="194" spans="1:69" x14ac:dyDescent="0.25">
      <c r="A194" s="3">
        <f t="shared" si="192"/>
        <v>40995</v>
      </c>
      <c r="B194" s="17">
        <f t="shared" si="173"/>
        <v>2012</v>
      </c>
      <c r="C194" s="4">
        <f t="shared" si="193"/>
        <v>3</v>
      </c>
      <c r="D194" s="4">
        <f t="shared" si="194"/>
        <v>3</v>
      </c>
      <c r="E194" s="5">
        <f t="shared" si="148"/>
        <v>0.59</v>
      </c>
      <c r="F194" s="5">
        <f t="shared" si="149"/>
        <v>0.6</v>
      </c>
      <c r="G194" s="10">
        <f t="shared" si="147"/>
        <v>1.6547945205479655</v>
      </c>
      <c r="H194" s="13">
        <f t="shared" ca="1" si="150"/>
        <v>89</v>
      </c>
      <c r="I194" s="9">
        <f t="shared" ca="1" si="151"/>
        <v>140</v>
      </c>
      <c r="J194" s="14">
        <f t="shared" ca="1" si="174"/>
        <v>1.5730337078651686</v>
      </c>
      <c r="K194" s="5">
        <f t="shared" ca="1" si="175"/>
        <v>0.31111111111111112</v>
      </c>
      <c r="L194" s="21">
        <f t="shared" ca="1" si="152"/>
        <v>99.297910799445958</v>
      </c>
      <c r="M194" s="9">
        <f t="shared" ca="1" si="208"/>
        <v>25</v>
      </c>
      <c r="N194" s="9">
        <f t="shared" ca="1" si="208"/>
        <v>29</v>
      </c>
      <c r="O194" s="9">
        <f t="shared" ca="1" si="208"/>
        <v>12</v>
      </c>
      <c r="P194" s="9">
        <f t="shared" ca="1" si="208"/>
        <v>39</v>
      </c>
      <c r="Q194" s="20">
        <f t="shared" ca="1" si="153"/>
        <v>40.130668858447514</v>
      </c>
      <c r="R194" s="20">
        <f t="shared" ca="1" si="154"/>
        <v>49.694665808219213</v>
      </c>
      <c r="S194" s="20">
        <f t="shared" ca="1" si="155"/>
        <v>17.040533159114869</v>
      </c>
      <c r="T194" s="6">
        <f t="shared" ca="1" si="209"/>
        <v>8837.5140611506904</v>
      </c>
      <c r="U194" s="6">
        <f t="shared" ca="1" si="209"/>
        <v>1013.4950557808227</v>
      </c>
      <c r="V194" s="6">
        <f t="shared" ca="1" si="209"/>
        <v>1471.9318491669032</v>
      </c>
      <c r="W194" s="6">
        <f t="shared" ca="1" si="156"/>
        <v>2338.0215678246582</v>
      </c>
      <c r="X194" s="6">
        <f t="shared" ca="1" si="157"/>
        <v>756.02645818915039</v>
      </c>
      <c r="Y194" s="6">
        <f t="shared" ca="1" si="176"/>
        <v>5285.0292417507999</v>
      </c>
      <c r="Z194" s="6">
        <f t="shared" ca="1" si="210"/>
        <v>2167.0561183561658</v>
      </c>
      <c r="AA194" s="6">
        <f t="shared" ca="1" si="210"/>
        <v>596.33598969863056</v>
      </c>
      <c r="AB194" s="6">
        <f t="shared" ca="1" si="210"/>
        <v>664.58079320547995</v>
      </c>
      <c r="AC194" s="6">
        <f t="shared" ca="1" si="158"/>
        <v>938.8723386291922</v>
      </c>
      <c r="AD194" s="6">
        <f t="shared" ca="1" si="159"/>
        <v>914.57408564830666</v>
      </c>
      <c r="AE194" s="6">
        <f t="shared" ca="1" si="160"/>
        <v>274.37958837224602</v>
      </c>
      <c r="AF194" s="6">
        <f t="shared" ca="1" si="177"/>
        <v>1300.1468886105313</v>
      </c>
      <c r="AG194" s="6">
        <f t="shared" ca="1" si="211"/>
        <v>256.25613501369861</v>
      </c>
      <c r="AH194" s="6">
        <f t="shared" ca="1" si="211"/>
        <v>930.13558706849381</v>
      </c>
      <c r="AI194" s="6">
        <f t="shared" ca="1" si="211"/>
        <v>1510.6919013698634</v>
      </c>
      <c r="AJ194" s="6">
        <f t="shared" ca="1" si="211"/>
        <v>748.00603528767181</v>
      </c>
      <c r="AK194" s="6">
        <f t="shared" ca="1" si="161"/>
        <v>1051.4052741186549</v>
      </c>
      <c r="AL194" s="6">
        <f t="shared" ca="1" si="162"/>
        <v>1181.6068716194511</v>
      </c>
      <c r="AM194" s="6">
        <f t="shared" ca="1" si="163"/>
        <v>319.84339523452763</v>
      </c>
      <c r="AN194" s="6">
        <f t="shared" ca="1" si="178"/>
        <v>892.23411776709349</v>
      </c>
      <c r="AO194" s="6">
        <f t="shared" ca="1" si="179"/>
        <v>16724.071676931519</v>
      </c>
      <c r="AP194" s="6">
        <f t="shared" ca="1" si="180"/>
        <v>9246.6614288030905</v>
      </c>
      <c r="AQ194" s="6">
        <f t="shared" ca="1" si="181"/>
        <v>7477.4102481284244</v>
      </c>
      <c r="AR194" s="6">
        <f t="shared" ca="1" si="212"/>
        <v>2654.3824629432215</v>
      </c>
      <c r="AS194" s="6">
        <f t="shared" ca="1" si="212"/>
        <v>1529.8087231524414</v>
      </c>
      <c r="AT194" s="6">
        <f t="shared" ca="1" si="212"/>
        <v>1665.2759691555862</v>
      </c>
      <c r="AU194" s="6">
        <f t="shared" ca="1" si="212"/>
        <v>1749.0397307845756</v>
      </c>
      <c r="AV194" s="6">
        <f t="shared" ca="1" si="182"/>
        <v>7598.5068860358242</v>
      </c>
      <c r="AW194" s="6">
        <f t="shared" ca="1" si="183"/>
        <v>-121.09663790739614</v>
      </c>
      <c r="AX194" s="27">
        <f t="shared" ca="1" si="213"/>
        <v>4.2496272000000035</v>
      </c>
      <c r="AY194" s="27">
        <f t="shared" ca="1" si="213"/>
        <v>4.3928104931506864</v>
      </c>
      <c r="AZ194">
        <f t="shared" ca="1" si="184"/>
        <v>194</v>
      </c>
      <c r="BA194" s="9">
        <f t="shared" ca="1" si="164"/>
        <v>6</v>
      </c>
      <c r="BB194" s="4">
        <f t="shared" ca="1" si="185"/>
        <v>89</v>
      </c>
      <c r="BC194" s="9">
        <f t="shared" ca="1" si="165"/>
        <v>5</v>
      </c>
      <c r="BD194" s="9">
        <f t="shared" ca="1" si="166"/>
        <v>3</v>
      </c>
      <c r="BE194" s="4">
        <f t="shared" ca="1" si="186"/>
        <v>105</v>
      </c>
      <c r="BF194" s="9">
        <f t="shared" ca="1" si="167"/>
        <v>6</v>
      </c>
      <c r="BG194" s="9">
        <f t="shared" ca="1" si="168"/>
        <v>7</v>
      </c>
      <c r="BH194" s="24">
        <f t="shared" ca="1" si="187"/>
        <v>410.42515731961458</v>
      </c>
      <c r="BI194" s="24">
        <f t="shared" ca="1" si="188"/>
        <v>263.44512537568272</v>
      </c>
      <c r="BJ194" s="9">
        <f t="shared" ca="1" si="169"/>
        <v>6</v>
      </c>
      <c r="BK194" s="30">
        <f t="shared" ca="1" si="170"/>
        <v>33.029686794520515</v>
      </c>
      <c r="BL194" s="15">
        <f t="shared" ca="1" si="171"/>
        <v>4.2362842257534252</v>
      </c>
      <c r="BM194" s="15">
        <f t="shared" ca="1" si="189"/>
        <v>6557.7084954469938</v>
      </c>
      <c r="BN194" s="36">
        <f t="shared" ca="1" si="195"/>
        <v>111</v>
      </c>
      <c r="BO194" s="9">
        <f t="shared" ca="1" si="172"/>
        <v>0</v>
      </c>
      <c r="BP194" s="20">
        <f t="shared" ca="1" si="190"/>
        <v>1.1402474283997188</v>
      </c>
      <c r="BQ194" s="20">
        <f t="shared" ca="1" si="191"/>
        <v>67.364056289445259</v>
      </c>
    </row>
    <row r="195" spans="1:69" x14ac:dyDescent="0.25">
      <c r="A195" s="3">
        <f t="shared" si="192"/>
        <v>40994</v>
      </c>
      <c r="B195" s="17">
        <f t="shared" si="173"/>
        <v>2012</v>
      </c>
      <c r="C195" s="4">
        <f t="shared" si="193"/>
        <v>3</v>
      </c>
      <c r="D195" s="4">
        <f t="shared" si="194"/>
        <v>2</v>
      </c>
      <c r="E195" s="5">
        <f t="shared" si="148"/>
        <v>0.59</v>
      </c>
      <c r="F195" s="5">
        <f t="shared" si="149"/>
        <v>0.6</v>
      </c>
      <c r="G195" s="10">
        <f t="shared" ref="G195:G258" si="214">G196+100%/365</f>
        <v>1.6520547945205681</v>
      </c>
      <c r="H195" s="13">
        <f t="shared" ca="1" si="150"/>
        <v>84</v>
      </c>
      <c r="I195" s="9">
        <f t="shared" ca="1" si="151"/>
        <v>141</v>
      </c>
      <c r="J195" s="14">
        <f t="shared" ca="1" si="174"/>
        <v>1.6785714285714286</v>
      </c>
      <c r="K195" s="5">
        <f t="shared" ca="1" si="175"/>
        <v>0.31333333333333335</v>
      </c>
      <c r="L195" s="21">
        <f t="shared" ca="1" si="152"/>
        <v>104.03255013698634</v>
      </c>
      <c r="M195" s="9">
        <f t="shared" ca="1" si="208"/>
        <v>24</v>
      </c>
      <c r="N195" s="9">
        <f t="shared" ca="1" si="208"/>
        <v>29</v>
      </c>
      <c r="O195" s="9">
        <f t="shared" ca="1" si="208"/>
        <v>13</v>
      </c>
      <c r="P195" s="9">
        <f t="shared" ca="1" si="208"/>
        <v>39</v>
      </c>
      <c r="Q195" s="20">
        <f t="shared" ca="1" si="153"/>
        <v>38.237391234944461</v>
      </c>
      <c r="R195" s="20">
        <f t="shared" ca="1" si="154"/>
        <v>45.716203983983171</v>
      </c>
      <c r="S195" s="20">
        <f t="shared" ca="1" si="155"/>
        <v>17.142795998819821</v>
      </c>
      <c r="T195" s="6">
        <f t="shared" ca="1" si="209"/>
        <v>8738.7342115068532</v>
      </c>
      <c r="U195" s="6">
        <f t="shared" ca="1" si="209"/>
        <v>953.58117649315159</v>
      </c>
      <c r="V195" s="6">
        <f t="shared" ca="1" si="209"/>
        <v>1573.9106751123279</v>
      </c>
      <c r="W195" s="6">
        <f t="shared" ca="1" si="156"/>
        <v>2539.330616613699</v>
      </c>
      <c r="X195" s="6">
        <f t="shared" ca="1" si="157"/>
        <v>731.14362291550663</v>
      </c>
      <c r="Y195" s="6">
        <f t="shared" ca="1" si="176"/>
        <v>4847.9304733584704</v>
      </c>
      <c r="Z195" s="6">
        <f t="shared" ca="1" si="210"/>
        <v>2026.5817354520564</v>
      </c>
      <c r="AA195" s="6">
        <f t="shared" ca="1" si="210"/>
        <v>594.3106517917812</v>
      </c>
      <c r="AB195" s="6">
        <f t="shared" ca="1" si="210"/>
        <v>668.56904395397305</v>
      </c>
      <c r="AC195" s="6">
        <f t="shared" ca="1" si="158"/>
        <v>986.41920709042358</v>
      </c>
      <c r="AD195" s="6">
        <f t="shared" ca="1" si="159"/>
        <v>900.53454883921006</v>
      </c>
      <c r="AE195" s="6">
        <f t="shared" ca="1" si="160"/>
        <v>285.57924104401644</v>
      </c>
      <c r="AF195" s="6">
        <f t="shared" ca="1" si="177"/>
        <v>1116.9284342241606</v>
      </c>
      <c r="AG195" s="6">
        <f t="shared" ca="1" si="211"/>
        <v>245.8629786575342</v>
      </c>
      <c r="AH195" s="6">
        <f t="shared" ca="1" si="211"/>
        <v>918.71069457534293</v>
      </c>
      <c r="AI195" s="6">
        <f t="shared" ca="1" si="211"/>
        <v>1504.0986948493153</v>
      </c>
      <c r="AJ195" s="6">
        <f t="shared" ca="1" si="211"/>
        <v>721.52442739726075</v>
      </c>
      <c r="AK195" s="6">
        <f t="shared" ca="1" si="161"/>
        <v>1109.025359501431</v>
      </c>
      <c r="AL195" s="6">
        <f t="shared" ca="1" si="162"/>
        <v>1232.641852387469</v>
      </c>
      <c r="AM195" s="6">
        <f t="shared" ca="1" si="163"/>
        <v>313.1134278445146</v>
      </c>
      <c r="AN195" s="6">
        <f t="shared" ca="1" si="178"/>
        <v>735.4161557460385</v>
      </c>
      <c r="AO195" s="6">
        <f t="shared" ca="1" si="179"/>
        <v>16371.973614677267</v>
      </c>
      <c r="AP195" s="6">
        <f t="shared" ca="1" si="180"/>
        <v>9671.6985513485997</v>
      </c>
      <c r="AQ195" s="6">
        <f t="shared" ca="1" si="181"/>
        <v>6700.2750633286696</v>
      </c>
      <c r="AR195" s="6">
        <f t="shared" ca="1" si="212"/>
        <v>2638.7299986671555</v>
      </c>
      <c r="AS195" s="6">
        <f t="shared" ca="1" si="212"/>
        <v>1491.542053517308</v>
      </c>
      <c r="AT195" s="6">
        <f t="shared" ca="1" si="212"/>
        <v>1667.6010837469555</v>
      </c>
      <c r="AU195" s="6">
        <f t="shared" ca="1" si="212"/>
        <v>1736.6846591742328</v>
      </c>
      <c r="AV195" s="6">
        <f t="shared" ca="1" si="182"/>
        <v>7534.557795105653</v>
      </c>
      <c r="AW195" s="6">
        <f t="shared" ca="1" si="183"/>
        <v>-834.28273177698611</v>
      </c>
      <c r="AX195" s="27">
        <f t="shared" ca="1" si="213"/>
        <v>4.0329889315068526</v>
      </c>
      <c r="AY195" s="27">
        <f t="shared" ca="1" si="213"/>
        <v>4.6164013630137006</v>
      </c>
      <c r="AZ195">
        <f t="shared" ca="1" si="184"/>
        <v>189</v>
      </c>
      <c r="BA195" s="9">
        <f t="shared" ca="1" si="164"/>
        <v>6</v>
      </c>
      <c r="BB195" s="4">
        <f t="shared" ca="1" si="185"/>
        <v>84</v>
      </c>
      <c r="BC195" s="9">
        <f t="shared" ca="1" si="165"/>
        <v>4</v>
      </c>
      <c r="BD195" s="9">
        <f t="shared" ca="1" si="166"/>
        <v>3</v>
      </c>
      <c r="BE195" s="4">
        <f t="shared" ca="1" si="186"/>
        <v>105</v>
      </c>
      <c r="BF195" s="9">
        <f t="shared" ca="1" si="167"/>
        <v>6</v>
      </c>
      <c r="BG195" s="9">
        <f t="shared" ca="1" si="168"/>
        <v>7</v>
      </c>
      <c r="BH195" s="24">
        <f t="shared" ca="1" si="187"/>
        <v>403.69874288679455</v>
      </c>
      <c r="BI195" s="24">
        <f t="shared" ca="1" si="188"/>
        <v>268.98027581578521</v>
      </c>
      <c r="BJ195" s="9">
        <f t="shared" ca="1" si="169"/>
        <v>5</v>
      </c>
      <c r="BK195" s="30">
        <f t="shared" ca="1" si="170"/>
        <v>31.895898041095865</v>
      </c>
      <c r="BL195" s="15">
        <f t="shared" ca="1" si="171"/>
        <v>4.4861066860273988</v>
      </c>
      <c r="BM195" s="15">
        <f t="shared" ca="1" si="189"/>
        <v>6783.4910167741036</v>
      </c>
      <c r="BN195" s="36">
        <f t="shared" ca="1" si="195"/>
        <v>111</v>
      </c>
      <c r="BO195" s="9">
        <f t="shared" ca="1" si="172"/>
        <v>0</v>
      </c>
      <c r="BP195" s="20">
        <f t="shared" ca="1" si="190"/>
        <v>0.98773257704039719</v>
      </c>
      <c r="BQ195" s="20">
        <f t="shared" ca="1" si="191"/>
        <v>60.362838408366393</v>
      </c>
    </row>
    <row r="196" spans="1:69" x14ac:dyDescent="0.25">
      <c r="A196" s="3">
        <f t="shared" si="192"/>
        <v>40993</v>
      </c>
      <c r="B196" s="17">
        <f t="shared" si="173"/>
        <v>2012</v>
      </c>
      <c r="C196" s="4">
        <f t="shared" si="193"/>
        <v>3</v>
      </c>
      <c r="D196" s="4">
        <f t="shared" si="194"/>
        <v>1</v>
      </c>
      <c r="E196" s="5">
        <f t="shared" si="148"/>
        <v>0.59</v>
      </c>
      <c r="F196" s="5">
        <f t="shared" si="149"/>
        <v>0.64</v>
      </c>
      <c r="G196" s="10">
        <f t="shared" si="214"/>
        <v>1.6493150684931708</v>
      </c>
      <c r="H196" s="13">
        <f t="shared" ca="1" si="150"/>
        <v>90</v>
      </c>
      <c r="I196" s="9">
        <f t="shared" ca="1" si="151"/>
        <v>157</v>
      </c>
      <c r="J196" s="14">
        <f t="shared" ca="1" si="174"/>
        <v>1.7444444444444445</v>
      </c>
      <c r="K196" s="5">
        <f t="shared" ca="1" si="175"/>
        <v>0.34888888888888892</v>
      </c>
      <c r="L196" s="21">
        <f t="shared" ca="1" si="152"/>
        <v>100.81450741479459</v>
      </c>
      <c r="M196" s="9">
        <f t="shared" ca="1" si="208"/>
        <v>27</v>
      </c>
      <c r="N196" s="9">
        <f t="shared" ca="1" si="208"/>
        <v>36</v>
      </c>
      <c r="O196" s="9">
        <f t="shared" ca="1" si="208"/>
        <v>13</v>
      </c>
      <c r="P196" s="9">
        <f t="shared" ca="1" si="208"/>
        <v>44</v>
      </c>
      <c r="Q196" s="20">
        <f t="shared" ca="1" si="153"/>
        <v>38.678223683409477</v>
      </c>
      <c r="R196" s="20">
        <f t="shared" ca="1" si="154"/>
        <v>55.642057747017958</v>
      </c>
      <c r="S196" s="20">
        <f t="shared" ca="1" si="155"/>
        <v>16.864863506002504</v>
      </c>
      <c r="T196" s="6">
        <f t="shared" ca="1" si="209"/>
        <v>9073.3056673315132</v>
      </c>
      <c r="U196" s="6">
        <f t="shared" ca="1" si="209"/>
        <v>1051.0316407232885</v>
      </c>
      <c r="V196" s="6">
        <f t="shared" ca="1" si="209"/>
        <v>1523.7965041383447</v>
      </c>
      <c r="W196" s="6">
        <f t="shared" ca="1" si="156"/>
        <v>2379.6310789479453</v>
      </c>
      <c r="X196" s="6">
        <f t="shared" ca="1" si="157"/>
        <v>829.80482240455865</v>
      </c>
      <c r="Y196" s="6">
        <f t="shared" ca="1" si="176"/>
        <v>5391.1049025639522</v>
      </c>
      <c r="Z196" s="6">
        <f t="shared" ca="1" si="210"/>
        <v>2436.7280920547969</v>
      </c>
      <c r="AA196" s="6">
        <f t="shared" ca="1" si="210"/>
        <v>723.34675071123343</v>
      </c>
      <c r="AB196" s="6">
        <f t="shared" ca="1" si="210"/>
        <v>742.0539942641102</v>
      </c>
      <c r="AC196" s="6">
        <f t="shared" ca="1" si="158"/>
        <v>1012.6816605668657</v>
      </c>
      <c r="AD196" s="6">
        <f t="shared" ca="1" si="159"/>
        <v>904.24444111000628</v>
      </c>
      <c r="AE196" s="6">
        <f t="shared" ca="1" si="160"/>
        <v>299.11382588986407</v>
      </c>
      <c r="AF196" s="6">
        <f t="shared" ca="1" si="177"/>
        <v>1686.088909463404</v>
      </c>
      <c r="AG196" s="6">
        <f t="shared" ca="1" si="211"/>
        <v>268.48910840547939</v>
      </c>
      <c r="AH196" s="6">
        <f t="shared" ca="1" si="211"/>
        <v>1061.8985720986307</v>
      </c>
      <c r="AI196" s="6">
        <f t="shared" ca="1" si="211"/>
        <v>1797.6152793424662</v>
      </c>
      <c r="AJ196" s="6">
        <f t="shared" ca="1" si="211"/>
        <v>783.23402958904171</v>
      </c>
      <c r="AK196" s="6">
        <f t="shared" ca="1" si="161"/>
        <v>1185.2734403358772</v>
      </c>
      <c r="AL196" s="6">
        <f t="shared" ca="1" si="162"/>
        <v>1136.9156363099671</v>
      </c>
      <c r="AM196" s="6">
        <f t="shared" ca="1" si="163"/>
        <v>343.91910867019476</v>
      </c>
      <c r="AN196" s="6">
        <f t="shared" ca="1" si="178"/>
        <v>1245.1288041195789</v>
      </c>
      <c r="AO196" s="6">
        <f t="shared" ca="1" si="179"/>
        <v>17937.703134520558</v>
      </c>
      <c r="AP196" s="6">
        <f t="shared" ca="1" si="180"/>
        <v>9615.3805183736222</v>
      </c>
      <c r="AQ196" s="6">
        <f t="shared" ca="1" si="181"/>
        <v>8322.3226161469356</v>
      </c>
      <c r="AR196" s="6">
        <f t="shared" ca="1" si="212"/>
        <v>2658.7879646970423</v>
      </c>
      <c r="AS196" s="6">
        <f t="shared" ca="1" si="212"/>
        <v>1580.522303234744</v>
      </c>
      <c r="AT196" s="6">
        <f t="shared" ca="1" si="212"/>
        <v>1685.6490823032143</v>
      </c>
      <c r="AU196" s="6">
        <f t="shared" ca="1" si="212"/>
        <v>1755.6183512908515</v>
      </c>
      <c r="AV196" s="6">
        <f t="shared" ca="1" si="182"/>
        <v>7680.5777015258518</v>
      </c>
      <c r="AW196" s="6">
        <f t="shared" ca="1" si="183"/>
        <v>641.74491462108381</v>
      </c>
      <c r="AX196" s="27">
        <f t="shared" ca="1" si="213"/>
        <v>4.1365066849315104</v>
      </c>
      <c r="AY196" s="27">
        <f t="shared" ca="1" si="213"/>
        <v>4.3071639178082215</v>
      </c>
      <c r="AZ196">
        <f t="shared" ca="1" si="184"/>
        <v>210</v>
      </c>
      <c r="BA196" s="9">
        <f t="shared" ca="1" si="164"/>
        <v>6</v>
      </c>
      <c r="BB196" s="4">
        <f t="shared" ca="1" si="185"/>
        <v>90</v>
      </c>
      <c r="BC196" s="9">
        <f t="shared" ca="1" si="165"/>
        <v>5</v>
      </c>
      <c r="BD196" s="9">
        <f t="shared" ca="1" si="166"/>
        <v>3</v>
      </c>
      <c r="BE196" s="4">
        <f t="shared" ca="1" si="186"/>
        <v>120</v>
      </c>
      <c r="BF196" s="9">
        <f t="shared" ca="1" si="167"/>
        <v>6</v>
      </c>
      <c r="BG196" s="9">
        <f t="shared" ca="1" si="168"/>
        <v>8</v>
      </c>
      <c r="BH196" s="24">
        <f t="shared" ca="1" si="187"/>
        <v>420.73176937696434</v>
      </c>
      <c r="BI196" s="24">
        <f t="shared" ca="1" si="188"/>
        <v>258.5379915494525</v>
      </c>
      <c r="BJ196" s="9">
        <f t="shared" ca="1" si="169"/>
        <v>6</v>
      </c>
      <c r="BK196" s="30">
        <f t="shared" ca="1" si="170"/>
        <v>32.355191917808192</v>
      </c>
      <c r="BL196" s="15">
        <f t="shared" ca="1" si="171"/>
        <v>4.2579366224657544</v>
      </c>
      <c r="BM196" s="15">
        <f t="shared" ca="1" si="189"/>
        <v>6547.8215281255525</v>
      </c>
      <c r="BN196" s="36">
        <f t="shared" ca="1" si="195"/>
        <v>111</v>
      </c>
      <c r="BO196" s="9">
        <f t="shared" ca="1" si="172"/>
        <v>0</v>
      </c>
      <c r="BP196" s="20">
        <f t="shared" ca="1" si="190"/>
        <v>1.2710063309452129</v>
      </c>
      <c r="BQ196" s="20">
        <f t="shared" ca="1" si="191"/>
        <v>74.975879424747163</v>
      </c>
    </row>
    <row r="197" spans="1:69" x14ac:dyDescent="0.25">
      <c r="A197" s="3">
        <f t="shared" si="192"/>
        <v>40992</v>
      </c>
      <c r="B197" s="17">
        <f t="shared" si="173"/>
        <v>2012</v>
      </c>
      <c r="C197" s="4">
        <f t="shared" si="193"/>
        <v>3</v>
      </c>
      <c r="D197" s="4">
        <f t="shared" si="194"/>
        <v>7</v>
      </c>
      <c r="E197" s="5">
        <f t="shared" si="148"/>
        <v>0.59</v>
      </c>
      <c r="F197" s="5">
        <f t="shared" si="149"/>
        <v>0.95</v>
      </c>
      <c r="G197" s="10">
        <f t="shared" si="214"/>
        <v>1.6465753424657734</v>
      </c>
      <c r="H197" s="13">
        <f t="shared" ca="1" si="150"/>
        <v>138</v>
      </c>
      <c r="I197" s="9">
        <f t="shared" ca="1" si="151"/>
        <v>238</v>
      </c>
      <c r="J197" s="14">
        <f t="shared" ca="1" si="174"/>
        <v>1.7246376811594204</v>
      </c>
      <c r="K197" s="5">
        <f t="shared" ca="1" si="175"/>
        <v>0.52888888888888885</v>
      </c>
      <c r="L197" s="21">
        <f t="shared" ca="1" si="152"/>
        <v>101.06589885407985</v>
      </c>
      <c r="M197" s="9">
        <f t="shared" ca="1" si="208"/>
        <v>44</v>
      </c>
      <c r="N197" s="9">
        <f t="shared" ca="1" si="208"/>
        <v>51</v>
      </c>
      <c r="O197" s="9">
        <f t="shared" ca="1" si="208"/>
        <v>22</v>
      </c>
      <c r="P197" s="9">
        <f t="shared" ca="1" si="208"/>
        <v>62</v>
      </c>
      <c r="Q197" s="20">
        <f t="shared" ca="1" si="153"/>
        <v>36.935137841095916</v>
      </c>
      <c r="R197" s="20">
        <f t="shared" ca="1" si="154"/>
        <v>48.453153946699906</v>
      </c>
      <c r="S197" s="20">
        <f t="shared" ca="1" si="155"/>
        <v>19.174545886557677</v>
      </c>
      <c r="T197" s="6">
        <f t="shared" ca="1" si="209"/>
        <v>13947.09404186302</v>
      </c>
      <c r="U197" s="6">
        <f t="shared" ca="1" si="209"/>
        <v>1651.4097648082204</v>
      </c>
      <c r="V197" s="6">
        <f t="shared" ca="1" si="209"/>
        <v>2347.4078975658076</v>
      </c>
      <c r="W197" s="6">
        <f t="shared" ca="1" si="156"/>
        <v>2504.8006757260282</v>
      </c>
      <c r="X197" s="6">
        <f t="shared" ca="1" si="157"/>
        <v>1207.8742474415337</v>
      </c>
      <c r="Y197" s="6">
        <f t="shared" ca="1" si="176"/>
        <v>9538.4209859378698</v>
      </c>
      <c r="Z197" s="6">
        <f t="shared" ca="1" si="210"/>
        <v>3508.838094904112</v>
      </c>
      <c r="AA197" s="6">
        <f t="shared" ca="1" si="210"/>
        <v>1065.969386827398</v>
      </c>
      <c r="AB197" s="6">
        <f t="shared" ca="1" si="210"/>
        <v>1188.821844966576</v>
      </c>
      <c r="AC197" s="6">
        <f t="shared" ca="1" si="158"/>
        <v>1464.1261406946658</v>
      </c>
      <c r="AD197" s="6">
        <f t="shared" ca="1" si="159"/>
        <v>918.22931303540395</v>
      </c>
      <c r="AE197" s="6">
        <f t="shared" ca="1" si="160"/>
        <v>447.18816347690893</v>
      </c>
      <c r="AF197" s="6">
        <f t="shared" ca="1" si="177"/>
        <v>2934.085709491108</v>
      </c>
      <c r="AG197" s="6">
        <f t="shared" ca="1" si="211"/>
        <v>415.44722623561637</v>
      </c>
      <c r="AH197" s="6">
        <f t="shared" ca="1" si="211"/>
        <v>1614.4263259178092</v>
      </c>
      <c r="AI197" s="6">
        <f t="shared" ca="1" si="211"/>
        <v>2530.7130826849316</v>
      </c>
      <c r="AJ197" s="6">
        <f t="shared" ca="1" si="211"/>
        <v>1198.1596363397268</v>
      </c>
      <c r="AK197" s="6">
        <f t="shared" ca="1" si="161"/>
        <v>1714.6214594746084</v>
      </c>
      <c r="AL197" s="6">
        <f t="shared" ca="1" si="162"/>
        <v>1139.0359667418352</v>
      </c>
      <c r="AM197" s="6">
        <f t="shared" ca="1" si="163"/>
        <v>514.58007676106297</v>
      </c>
      <c r="AN197" s="6">
        <f t="shared" ca="1" si="178"/>
        <v>2390.5087682005769</v>
      </c>
      <c r="AO197" s="6">
        <f t="shared" ca="1" si="179"/>
        <v>27120.87940454741</v>
      </c>
      <c r="AP197" s="6">
        <f t="shared" ca="1" si="180"/>
        <v>12257.863940917858</v>
      </c>
      <c r="AQ197" s="6">
        <f t="shared" ca="1" si="181"/>
        <v>14863.015463629556</v>
      </c>
      <c r="AR197" s="6">
        <f t="shared" ca="1" si="212"/>
        <v>2779.964830648833</v>
      </c>
      <c r="AS197" s="6">
        <f t="shared" ca="1" si="212"/>
        <v>2030.1728983444848</v>
      </c>
      <c r="AT197" s="6">
        <f t="shared" ca="1" si="212"/>
        <v>1884.1147438372882</v>
      </c>
      <c r="AU197" s="6">
        <f t="shared" ca="1" si="212"/>
        <v>2007.5860631044582</v>
      </c>
      <c r="AV197" s="6">
        <f t="shared" ca="1" si="182"/>
        <v>8701.838535935065</v>
      </c>
      <c r="AW197" s="6">
        <f t="shared" ca="1" si="183"/>
        <v>6161.1769276944869</v>
      </c>
      <c r="AX197" s="27">
        <f t="shared" ca="1" si="213"/>
        <v>4.3148266520547978</v>
      </c>
      <c r="AY197" s="27">
        <f t="shared" ca="1" si="213"/>
        <v>4.2934495684931528</v>
      </c>
      <c r="AZ197">
        <f t="shared" ca="1" si="184"/>
        <v>317</v>
      </c>
      <c r="BA197" s="9">
        <f t="shared" ca="1" si="164"/>
        <v>11</v>
      </c>
      <c r="BB197" s="4">
        <f t="shared" ca="1" si="185"/>
        <v>138</v>
      </c>
      <c r="BC197" s="9">
        <f t="shared" ca="1" si="165"/>
        <v>7</v>
      </c>
      <c r="BD197" s="9">
        <f t="shared" ca="1" si="166"/>
        <v>6</v>
      </c>
      <c r="BE197" s="4">
        <f t="shared" ca="1" si="186"/>
        <v>179</v>
      </c>
      <c r="BF197" s="9">
        <f t="shared" ca="1" si="167"/>
        <v>10</v>
      </c>
      <c r="BG197" s="9">
        <f t="shared" ca="1" si="168"/>
        <v>12</v>
      </c>
      <c r="BH197" s="24">
        <f t="shared" ca="1" si="187"/>
        <v>570.87736717053485</v>
      </c>
      <c r="BI197" s="24">
        <f t="shared" ca="1" si="188"/>
        <v>347.76513731035493</v>
      </c>
      <c r="BJ197" s="9">
        <f t="shared" ca="1" si="169"/>
        <v>10</v>
      </c>
      <c r="BK197" s="30">
        <f t="shared" ca="1" si="170"/>
        <v>33.627648849315037</v>
      </c>
      <c r="BL197" s="15">
        <f t="shared" ca="1" si="171"/>
        <v>4.5822866356164393</v>
      </c>
      <c r="BM197" s="15">
        <f t="shared" ca="1" si="189"/>
        <v>6786.0378200223331</v>
      </c>
      <c r="BN197" s="36">
        <f t="shared" ca="1" si="195"/>
        <v>112</v>
      </c>
      <c r="BO197" s="9">
        <f t="shared" ca="1" si="172"/>
        <v>1</v>
      </c>
      <c r="BP197" s="20">
        <f t="shared" ca="1" si="190"/>
        <v>2.1902346933251606</v>
      </c>
      <c r="BQ197" s="20">
        <f t="shared" ca="1" si="191"/>
        <v>132.70549521097817</v>
      </c>
    </row>
    <row r="198" spans="1:69" x14ac:dyDescent="0.25">
      <c r="A198" s="3">
        <f t="shared" si="192"/>
        <v>40991</v>
      </c>
      <c r="B198" s="17">
        <f t="shared" si="173"/>
        <v>2012</v>
      </c>
      <c r="C198" s="4">
        <f t="shared" si="193"/>
        <v>3</v>
      </c>
      <c r="D198" s="4">
        <f t="shared" si="194"/>
        <v>6</v>
      </c>
      <c r="E198" s="5">
        <f t="shared" si="148"/>
        <v>0.59</v>
      </c>
      <c r="F198" s="5">
        <f t="shared" si="149"/>
        <v>1</v>
      </c>
      <c r="G198" s="10">
        <f t="shared" si="214"/>
        <v>1.6438356164383761</v>
      </c>
      <c r="H198" s="13">
        <f t="shared" ca="1" si="150"/>
        <v>142</v>
      </c>
      <c r="I198" s="9">
        <f t="shared" ca="1" si="151"/>
        <v>253</v>
      </c>
      <c r="J198" s="14">
        <f t="shared" ca="1" si="174"/>
        <v>1.7816901408450705</v>
      </c>
      <c r="K198" s="5">
        <f t="shared" ca="1" si="175"/>
        <v>0.56222222222222218</v>
      </c>
      <c r="L198" s="21">
        <f t="shared" ca="1" si="152"/>
        <v>106.62400771753818</v>
      </c>
      <c r="M198" s="9">
        <f t="shared" ca="1" si="208"/>
        <v>47</v>
      </c>
      <c r="N198" s="9">
        <f t="shared" ca="1" si="208"/>
        <v>54</v>
      </c>
      <c r="O198" s="9">
        <f t="shared" ca="1" si="208"/>
        <v>23</v>
      </c>
      <c r="P198" s="9">
        <f t="shared" ca="1" si="208"/>
        <v>68</v>
      </c>
      <c r="Q198" s="20">
        <f t="shared" ca="1" si="153"/>
        <v>37.823736769293397</v>
      </c>
      <c r="R198" s="20">
        <f t="shared" ca="1" si="154"/>
        <v>49.796305643835652</v>
      </c>
      <c r="S198" s="20">
        <f t="shared" ca="1" si="155"/>
        <v>18.69181502054796</v>
      </c>
      <c r="T198" s="6">
        <f t="shared" ca="1" si="209"/>
        <v>15140.609095890421</v>
      </c>
      <c r="U198" s="6">
        <f t="shared" ca="1" si="209"/>
        <v>1671.702767123289</v>
      </c>
      <c r="V198" s="6">
        <f t="shared" ca="1" si="209"/>
        <v>2533.501613589041</v>
      </c>
      <c r="W198" s="6">
        <f t="shared" ca="1" si="156"/>
        <v>2561.2056591780829</v>
      </c>
      <c r="X198" s="6">
        <f t="shared" ca="1" si="157"/>
        <v>1211.1080587397255</v>
      </c>
      <c r="Y198" s="6">
        <f t="shared" ca="1" si="176"/>
        <v>10506.496531506862</v>
      </c>
      <c r="Z198" s="6">
        <f t="shared" ca="1" si="210"/>
        <v>3820.1974136986332</v>
      </c>
      <c r="AA198" s="6">
        <f t="shared" ca="1" si="210"/>
        <v>1145.3150298082201</v>
      </c>
      <c r="AB198" s="6">
        <f t="shared" ca="1" si="210"/>
        <v>1271.0434213972612</v>
      </c>
      <c r="AC198" s="6">
        <f t="shared" ca="1" si="158"/>
        <v>1661.6215002031788</v>
      </c>
      <c r="AD198" s="6">
        <f t="shared" ca="1" si="159"/>
        <v>903.25682837511192</v>
      </c>
      <c r="AE198" s="6">
        <f t="shared" ca="1" si="160"/>
        <v>496.08945788956527</v>
      </c>
      <c r="AF198" s="6">
        <f t="shared" ca="1" si="177"/>
        <v>3175.5880784362589</v>
      </c>
      <c r="AG198" s="6">
        <f t="shared" ca="1" si="211"/>
        <v>449.25771452054784</v>
      </c>
      <c r="AH198" s="6">
        <f t="shared" ca="1" si="211"/>
        <v>1634.4870224657545</v>
      </c>
      <c r="AI198" s="6">
        <f t="shared" ca="1" si="211"/>
        <v>2924.9253753424659</v>
      </c>
      <c r="AJ198" s="6">
        <f t="shared" ca="1" si="211"/>
        <v>1285.1912021917815</v>
      </c>
      <c r="AK198" s="6">
        <f t="shared" ca="1" si="161"/>
        <v>1826.6000759752176</v>
      </c>
      <c r="AL198" s="6">
        <f t="shared" ca="1" si="162"/>
        <v>1187.659941275755</v>
      </c>
      <c r="AM198" s="6">
        <f t="shared" ca="1" si="163"/>
        <v>532.05023977712051</v>
      </c>
      <c r="AN198" s="6">
        <f t="shared" ca="1" si="178"/>
        <v>2747.5510574924565</v>
      </c>
      <c r="AO198" s="6">
        <f t="shared" ca="1" si="179"/>
        <v>29342.729042438372</v>
      </c>
      <c r="AP198" s="6">
        <f t="shared" ca="1" si="180"/>
        <v>12913.093375002798</v>
      </c>
      <c r="AQ198" s="6">
        <f t="shared" ca="1" si="181"/>
        <v>16429.635667435577</v>
      </c>
      <c r="AR198" s="6">
        <f t="shared" ca="1" si="212"/>
        <v>2778.0246662520676</v>
      </c>
      <c r="AS198" s="6">
        <f t="shared" ca="1" si="212"/>
        <v>2089.9346470809342</v>
      </c>
      <c r="AT198" s="6">
        <f t="shared" ca="1" si="212"/>
        <v>1895.8521583928482</v>
      </c>
      <c r="AU198" s="6">
        <f t="shared" ca="1" si="212"/>
        <v>2009.6910751397413</v>
      </c>
      <c r="AV198" s="6">
        <f t="shared" ca="1" si="182"/>
        <v>8773.5025468655913</v>
      </c>
      <c r="AW198" s="6">
        <f t="shared" ca="1" si="183"/>
        <v>7656.1331205699826</v>
      </c>
      <c r="AX198" s="27">
        <f t="shared" ca="1" si="213"/>
        <v>3.9984936986301403</v>
      </c>
      <c r="AY198" s="27">
        <f t="shared" ca="1" si="213"/>
        <v>4.3737479452054817</v>
      </c>
      <c r="AZ198">
        <f t="shared" ca="1" si="184"/>
        <v>334</v>
      </c>
      <c r="BA198" s="9">
        <f t="shared" ca="1" si="164"/>
        <v>11</v>
      </c>
      <c r="BB198" s="4">
        <f t="shared" ca="1" si="185"/>
        <v>142</v>
      </c>
      <c r="BC198" s="9">
        <f t="shared" ca="1" si="165"/>
        <v>9</v>
      </c>
      <c r="BD198" s="9">
        <f t="shared" ca="1" si="166"/>
        <v>5</v>
      </c>
      <c r="BE198" s="4">
        <f t="shared" ca="1" si="186"/>
        <v>192</v>
      </c>
      <c r="BF198" s="9">
        <f t="shared" ca="1" si="167"/>
        <v>11</v>
      </c>
      <c r="BG198" s="9">
        <f t="shared" ca="1" si="168"/>
        <v>13</v>
      </c>
      <c r="BH198" s="24">
        <f t="shared" ca="1" si="187"/>
        <v>621.70010310630914</v>
      </c>
      <c r="BI198" s="24">
        <f t="shared" ca="1" si="188"/>
        <v>382.62097330848201</v>
      </c>
      <c r="BJ198" s="9">
        <f t="shared" ca="1" si="169"/>
        <v>11</v>
      </c>
      <c r="BK198" s="30">
        <f t="shared" ca="1" si="170"/>
        <v>31.290038356164352</v>
      </c>
      <c r="BL198" s="15">
        <f t="shared" ca="1" si="171"/>
        <v>4.3234344109589058</v>
      </c>
      <c r="BM198" s="15">
        <f t="shared" ca="1" si="189"/>
        <v>6874.5421618306045</v>
      </c>
      <c r="BN198" s="36">
        <f t="shared" ca="1" si="195"/>
        <v>112</v>
      </c>
      <c r="BO198" s="9">
        <f t="shared" ca="1" si="172"/>
        <v>0</v>
      </c>
      <c r="BP198" s="20">
        <f t="shared" ca="1" si="190"/>
        <v>2.3899243441486977</v>
      </c>
      <c r="BQ198" s="20">
        <f t="shared" ca="1" si="191"/>
        <v>146.69317560210337</v>
      </c>
    </row>
    <row r="199" spans="1:69" x14ac:dyDescent="0.25">
      <c r="A199" s="3">
        <f t="shared" si="192"/>
        <v>40990</v>
      </c>
      <c r="B199" s="17">
        <f t="shared" si="173"/>
        <v>2012</v>
      </c>
      <c r="C199" s="4">
        <f t="shared" si="193"/>
        <v>3</v>
      </c>
      <c r="D199" s="4">
        <f t="shared" si="194"/>
        <v>5</v>
      </c>
      <c r="E199" s="5">
        <f t="shared" ref="E199:E262" si="215">VLOOKUP(C199,mes,2,TRUE)</f>
        <v>0.59</v>
      </c>
      <c r="F199" s="5">
        <f t="shared" ref="F199:F262" si="216">MIN(100%,100%-(100%-VLOOKUP(D199,semana,2,FALSE))/VLOOKUP(C199,mes,3,FALSE))</f>
        <v>0.82</v>
      </c>
      <c r="G199" s="10">
        <f t="shared" si="214"/>
        <v>1.6410958904109787</v>
      </c>
      <c r="H199" s="13">
        <f t="shared" ref="H199:H262" ca="1" si="217">MIN(H$1,INT((1+H$2*$G199)*(1+RANDBETWEEN(-limite,limite)/1000)*H$1*$E199*$F199))</f>
        <v>117</v>
      </c>
      <c r="I199" s="9">
        <f t="shared" ref="I199:I262" ca="1" si="218">MIN(I$1,INT((1+RANDBETWEEN(-limite,limite)/1000)*T199/96*1.6))</f>
        <v>215</v>
      </c>
      <c r="J199" s="14">
        <f t="shared" ca="1" si="174"/>
        <v>1.8376068376068375</v>
      </c>
      <c r="K199" s="5">
        <f t="shared" ca="1" si="175"/>
        <v>0.4777777777777778</v>
      </c>
      <c r="L199" s="21">
        <f t="shared" ref="L199:L262" ca="1" si="219">T199/H199</f>
        <v>107.0425013322094</v>
      </c>
      <c r="M199" s="9">
        <f t="shared" ca="1" si="208"/>
        <v>39</v>
      </c>
      <c r="N199" s="9">
        <f t="shared" ca="1" si="208"/>
        <v>49</v>
      </c>
      <c r="O199" s="9">
        <f t="shared" ca="1" si="208"/>
        <v>18</v>
      </c>
      <c r="P199" s="9">
        <f t="shared" ca="1" si="208"/>
        <v>56</v>
      </c>
      <c r="Q199" s="20">
        <f t="shared" ref="Q199:Q262" ca="1" si="220">Z199/(M199+N199)</f>
        <v>37.470459178082216</v>
      </c>
      <c r="R199" s="20">
        <f t="shared" ref="R199:R262" ca="1" si="221">AA199/O199</f>
        <v>52.485303320547978</v>
      </c>
      <c r="S199" s="20">
        <f t="shared" ref="S199:S262" ca="1" si="222">AB199/P199</f>
        <v>17.952836998825841</v>
      </c>
      <c r="T199" s="6">
        <f t="shared" ca="1" si="209"/>
        <v>12523.9726558685</v>
      </c>
      <c r="U199" s="6">
        <f t="shared" ca="1" si="209"/>
        <v>1321.6233274684942</v>
      </c>
      <c r="V199" s="6">
        <f t="shared" ca="1" si="209"/>
        <v>2014.0264309784541</v>
      </c>
      <c r="W199" s="6">
        <f t="shared" ref="W199:W262" ca="1" si="223">(1+W$2*$G199)*(1+RANDBETWEEN(-limite,limite)/1000)*W$1*VLOOKUP($E199,reducir,2,TRUE)</f>
        <v>2423.6195159342469</v>
      </c>
      <c r="X199" s="6">
        <f t="shared" ref="X199:X262" ca="1" si="224">(1+X$2*$G199)*(1+RANDBETWEEN(-limite,limite)/1000)*X$1*$E199*$F199</f>
        <v>1046.7576583259174</v>
      </c>
      <c r="Y199" s="6">
        <f t="shared" ca="1" si="176"/>
        <v>8361.1923780983743</v>
      </c>
      <c r="Z199" s="6">
        <f t="shared" ca="1" si="210"/>
        <v>3297.4004076712349</v>
      </c>
      <c r="AA199" s="6">
        <f t="shared" ca="1" si="210"/>
        <v>944.73545976986361</v>
      </c>
      <c r="AB199" s="6">
        <f t="shared" ca="1" si="210"/>
        <v>1005.3588719342472</v>
      </c>
      <c r="AC199" s="6">
        <f t="shared" ref="AC199:AC262" ca="1" si="225">(1+AC$2*$G199)*(1+RANDBETWEEN(-limite,limite)/1000)*AC$1*$E199*$F199</f>
        <v>1330.102130533629</v>
      </c>
      <c r="AD199" s="6">
        <f t="shared" ref="AD199:AD262" ca="1" si="226">(1+AD$2*$G199)*(1+RANDBETWEEN(-limite,limite)/1000)*AD$1*VLOOKUP($E199,reducir,2,TRUE)</f>
        <v>976.08629212627591</v>
      </c>
      <c r="AE199" s="6">
        <f t="shared" ref="AE199:AE262" ca="1" si="227">(1+AE$2*$G199)*(1+RANDBETWEEN(-limite,limite)/1000)*AE$1*$E199*$F199</f>
        <v>403.27180060839328</v>
      </c>
      <c r="AF199" s="6">
        <f t="shared" ca="1" si="177"/>
        <v>2538.0345161070472</v>
      </c>
      <c r="AG199" s="6">
        <f t="shared" ca="1" si="211"/>
        <v>366.18429846575333</v>
      </c>
      <c r="AH199" s="6">
        <f t="shared" ca="1" si="211"/>
        <v>1507.2691936438366</v>
      </c>
      <c r="AI199" s="6">
        <f t="shared" ca="1" si="211"/>
        <v>2485.5415230136991</v>
      </c>
      <c r="AJ199" s="6">
        <f t="shared" ca="1" si="211"/>
        <v>1048.0564497534251</v>
      </c>
      <c r="AK199" s="6">
        <f t="shared" ref="AK199:AK262" ca="1" si="228">(1+AK$2*$G199)*(1+RANDBETWEEN(-limite,limite)/1000)*AK$1*$E199*$F199</f>
        <v>1433.9094703712924</v>
      </c>
      <c r="AL199" s="6">
        <f t="shared" ref="AL199:AL262" ca="1" si="229">(1+AL$2*$G199)*(1+RANDBETWEEN(-limite,limite)/1000)*AL$1*VLOOKUP($E199,reducir,2,TRUE)</f>
        <v>1236.2611067993562</v>
      </c>
      <c r="AM199" s="6">
        <f t="shared" ref="AM199:AM262" ca="1" si="230">(1+AM$2*$G199)*(1+RANDBETWEEN(-limite,limite)/1000)*AM$1*$E199*$F199</f>
        <v>434.53695316019974</v>
      </c>
      <c r="AN199" s="6">
        <f t="shared" ca="1" si="178"/>
        <v>2302.3439345458655</v>
      </c>
      <c r="AO199" s="6">
        <f t="shared" ca="1" si="179"/>
        <v>24500.142187589056</v>
      </c>
      <c r="AP199" s="6">
        <f t="shared" ca="1" si="180"/>
        <v>11298.571358837766</v>
      </c>
      <c r="AQ199" s="6">
        <f t="shared" ca="1" si="181"/>
        <v>13201.570828751286</v>
      </c>
      <c r="AR199" s="6">
        <f t="shared" ca="1" si="212"/>
        <v>2731.1882542645144</v>
      </c>
      <c r="AS199" s="6">
        <f t="shared" ca="1" si="212"/>
        <v>1752.4539646488415</v>
      </c>
      <c r="AT199" s="6">
        <f t="shared" ca="1" si="212"/>
        <v>1798.916183237136</v>
      </c>
      <c r="AU199" s="6">
        <f t="shared" ca="1" si="212"/>
        <v>1919.9836268234883</v>
      </c>
      <c r="AV199" s="6">
        <f t="shared" ca="1" si="182"/>
        <v>8202.5420289739795</v>
      </c>
      <c r="AW199" s="6">
        <f t="shared" ca="1" si="183"/>
        <v>4999.0287997773103</v>
      </c>
      <c r="AX199" s="27">
        <f t="shared" ca="1" si="213"/>
        <v>4.0479546739726056</v>
      </c>
      <c r="AY199" s="27">
        <f t="shared" ca="1" si="213"/>
        <v>4.301837513698632</v>
      </c>
      <c r="AZ199">
        <f t="shared" ca="1" si="184"/>
        <v>279</v>
      </c>
      <c r="BA199" s="9">
        <f t="shared" ref="BA199:BA262" ca="1" si="231">INT((1+BA$2*$G199)*(1+RANDBETWEEN(-limite,limite)/1000)*BA$1*AZ199)</f>
        <v>9</v>
      </c>
      <c r="BB199" s="4">
        <f t="shared" ca="1" si="185"/>
        <v>117</v>
      </c>
      <c r="BC199" s="9">
        <f t="shared" ref="BC199:BC262" ca="1" si="232">INT((1+BC$2*$G199)*(1+RANDBETWEEN(-limite2,limite2)/1000)*BC$1*BB199)</f>
        <v>7</v>
      </c>
      <c r="BD199" s="9">
        <f t="shared" ref="BD199:BD262" ca="1" si="233">INT((1+BD$2*$G199)*(1+RANDBETWEEN(-limite2,limite2)/1000)*BD$1*BB199)</f>
        <v>4</v>
      </c>
      <c r="BE199" s="4">
        <f t="shared" ca="1" si="186"/>
        <v>162</v>
      </c>
      <c r="BF199" s="9">
        <f t="shared" ref="BF199:BF262" ca="1" si="234">INT((1+BF$2*$G199)*(1+RANDBETWEEN(-limite2,limite2)/1000)*BF$1*BE199)</f>
        <v>10</v>
      </c>
      <c r="BG199" s="9">
        <f t="shared" ref="BG199:BG262" ca="1" si="235">INT((1+BG$2*$G199)*(1+RANDBETWEEN(-limite2,limite2)/1000)*BG$1*BE199)</f>
        <v>11</v>
      </c>
      <c r="BH199" s="24">
        <f t="shared" ca="1" si="187"/>
        <v>515.62768938140857</v>
      </c>
      <c r="BI199" s="24">
        <f t="shared" ca="1" si="188"/>
        <v>351.22632523848313</v>
      </c>
      <c r="BJ199" s="9">
        <f t="shared" ref="BJ199:BJ262" ca="1" si="236">INT((1+BJ$2*$G199)*(1+RANDBETWEEN(-limite2,limite2)/1000)*BJ$1*BB199)</f>
        <v>8</v>
      </c>
      <c r="BK199" s="30">
        <f t="shared" ref="BK199:BK262" ca="1" si="237">(1+BK$2*$G199)*(1+RANDBETWEEN(-limite,limite)/1000)*BK$1</f>
        <v>31.684366767123255</v>
      </c>
      <c r="BL199" s="15">
        <f t="shared" ref="BL199:BL262" ca="1" si="238">MIN(5,(1+BL$2*$G199)*(1+RANDBETWEEN(-limite,limite)/1000)*BL$1)</f>
        <v>4.3232950202739735</v>
      </c>
      <c r="BM199" s="15">
        <f t="shared" ca="1" si="189"/>
        <v>6820.9175182714898</v>
      </c>
      <c r="BN199" s="36">
        <f t="shared" ca="1" si="195"/>
        <v>112</v>
      </c>
      <c r="BO199" s="9">
        <f t="shared" ref="BO199:BO262" ca="1" si="239">IF((1+BO$2*$G199)*(1+RANDBETWEEN(-limite2,limite2)/1000)*BO$1&gt;BO$3,1,0)</f>
        <v>0</v>
      </c>
      <c r="BP199" s="20">
        <f t="shared" ca="1" si="190"/>
        <v>1.935453814444708</v>
      </c>
      <c r="BQ199" s="20">
        <f t="shared" ca="1" si="191"/>
        <v>117.87116811385077</v>
      </c>
    </row>
    <row r="200" spans="1:69" x14ac:dyDescent="0.25">
      <c r="A200" s="3">
        <f t="shared" si="192"/>
        <v>40989</v>
      </c>
      <c r="B200" s="17">
        <f t="shared" ref="B200:B263" si="240">YEAR(A200)</f>
        <v>2012</v>
      </c>
      <c r="C200" s="4">
        <f t="shared" si="193"/>
        <v>3</v>
      </c>
      <c r="D200" s="4">
        <f t="shared" si="194"/>
        <v>4</v>
      </c>
      <c r="E200" s="5">
        <f t="shared" si="215"/>
        <v>0.59</v>
      </c>
      <c r="F200" s="5">
        <f t="shared" si="216"/>
        <v>0.76</v>
      </c>
      <c r="G200" s="10">
        <f t="shared" si="214"/>
        <v>1.6383561643835813</v>
      </c>
      <c r="H200" s="13">
        <f t="shared" ca="1" si="217"/>
        <v>115</v>
      </c>
      <c r="I200" s="9">
        <f t="shared" ca="1" si="218"/>
        <v>177</v>
      </c>
      <c r="J200" s="14">
        <f t="shared" ref="J200:J263" ca="1" si="241">I200/H200</f>
        <v>1.5391304347826087</v>
      </c>
      <c r="K200" s="5">
        <f t="shared" ref="K200:K263" ca="1" si="242">I200/I$1</f>
        <v>0.39333333333333331</v>
      </c>
      <c r="L200" s="21">
        <f t="shared" ca="1" si="219"/>
        <v>97.589537138201365</v>
      </c>
      <c r="M200" s="9">
        <f t="shared" ca="1" si="208"/>
        <v>32</v>
      </c>
      <c r="N200" s="9">
        <f t="shared" ca="1" si="208"/>
        <v>40</v>
      </c>
      <c r="O200" s="9">
        <f t="shared" ca="1" si="208"/>
        <v>16</v>
      </c>
      <c r="P200" s="9">
        <f t="shared" ca="1" si="208"/>
        <v>47</v>
      </c>
      <c r="Q200" s="20">
        <f t="shared" ca="1" si="220"/>
        <v>38.395727424657565</v>
      </c>
      <c r="R200" s="20">
        <f t="shared" ca="1" si="221"/>
        <v>49.824939443424682</v>
      </c>
      <c r="S200" s="20">
        <f t="shared" ca="1" si="222"/>
        <v>19.173713605339564</v>
      </c>
      <c r="T200" s="6">
        <f t="shared" ca="1" si="209"/>
        <v>11222.796770893157</v>
      </c>
      <c r="U200" s="6">
        <f t="shared" ca="1" si="209"/>
        <v>1234.8548533260289</v>
      </c>
      <c r="V200" s="6">
        <f t="shared" ca="1" si="209"/>
        <v>1973.0654876601857</v>
      </c>
      <c r="W200" s="6">
        <f t="shared" ca="1" si="223"/>
        <v>2509.4891808000007</v>
      </c>
      <c r="X200" s="6">
        <f t="shared" ca="1" si="224"/>
        <v>911.88036550908475</v>
      </c>
      <c r="Y200" s="6">
        <f t="shared" ref="Y200:Y263" ca="1" si="243">T200+U200-V200-W200-X200</f>
        <v>7063.2165902499146</v>
      </c>
      <c r="Z200" s="6">
        <f t="shared" ca="1" si="210"/>
        <v>2764.4923745753445</v>
      </c>
      <c r="AA200" s="6">
        <f t="shared" ca="1" si="210"/>
        <v>797.19903109479492</v>
      </c>
      <c r="AB200" s="6">
        <f t="shared" ca="1" si="210"/>
        <v>901.16453945095952</v>
      </c>
      <c r="AC200" s="6">
        <f t="shared" ca="1" si="225"/>
        <v>1258.1013476892404</v>
      </c>
      <c r="AD200" s="6">
        <f t="shared" ca="1" si="226"/>
        <v>944.30050603578206</v>
      </c>
      <c r="AE200" s="6">
        <f t="shared" ca="1" si="227"/>
        <v>381.40783754141688</v>
      </c>
      <c r="AF200" s="6">
        <f t="shared" ref="AF200:AF263" ca="1" si="244">Z200+AA200+AB200-AC200-AD200-AE200</f>
        <v>1879.0462538546594</v>
      </c>
      <c r="AG200" s="6">
        <f t="shared" ca="1" si="211"/>
        <v>306.79921311780816</v>
      </c>
      <c r="AH200" s="6">
        <f t="shared" ca="1" si="211"/>
        <v>1136.1848684712336</v>
      </c>
      <c r="AI200" s="6">
        <f t="shared" ca="1" si="211"/>
        <v>1895.7850451506854</v>
      </c>
      <c r="AJ200" s="6">
        <f t="shared" ca="1" si="211"/>
        <v>946.92067910137052</v>
      </c>
      <c r="AK200" s="6">
        <f t="shared" ca="1" si="228"/>
        <v>1312.4558057901518</v>
      </c>
      <c r="AL200" s="6">
        <f t="shared" ca="1" si="229"/>
        <v>1250.2751363775119</v>
      </c>
      <c r="AM200" s="6">
        <f t="shared" ca="1" si="230"/>
        <v>390.96467363331783</v>
      </c>
      <c r="AN200" s="6">
        <f t="shared" ref="AN200:AN263" ca="1" si="245">AG200+AH200+AI200+AJ200-AK200-AL200-AM200</f>
        <v>1331.9941900401163</v>
      </c>
      <c r="AO200" s="6">
        <f t="shared" ref="AO200:AO263" ca="1" si="246">T200+U200+Z200+AA200+AB200+AG200+AH200+AI200+AJ200</f>
        <v>21206.197375181382</v>
      </c>
      <c r="AP200" s="6">
        <f t="shared" ref="AP200:AP263" ca="1" si="247">V200+W200+X200+AC200+AD200+AE200+AK200+AL200+AM200</f>
        <v>10931.940341036692</v>
      </c>
      <c r="AQ200" s="6">
        <f t="shared" ref="AQ200:AQ263" ca="1" si="248">Y200+AF200+AN200</f>
        <v>10274.257034144692</v>
      </c>
      <c r="AR200" s="6">
        <f t="shared" ca="1" si="212"/>
        <v>2704.0945807413987</v>
      </c>
      <c r="AS200" s="6">
        <f t="shared" ca="1" si="212"/>
        <v>1716.0181265193505</v>
      </c>
      <c r="AT200" s="6">
        <f t="shared" ca="1" si="212"/>
        <v>1758.8938607048165</v>
      </c>
      <c r="AU200" s="6">
        <f t="shared" ca="1" si="212"/>
        <v>1883.332266345976</v>
      </c>
      <c r="AV200" s="6">
        <f t="shared" ref="AV200:AV263" ca="1" si="249">AR200+AS200+AT200+AU200</f>
        <v>8062.3388343115412</v>
      </c>
      <c r="AW200" s="6">
        <f t="shared" ref="AW200:AW263" ca="1" si="250">AO200-AP200-AV200</f>
        <v>2211.9181998331487</v>
      </c>
      <c r="AX200" s="27">
        <f t="shared" ca="1" si="213"/>
        <v>3.9644267178082218</v>
      </c>
      <c r="AY200" s="27">
        <f t="shared" ca="1" si="213"/>
        <v>4.4537426712328783</v>
      </c>
      <c r="AZ200">
        <f t="shared" ref="AZ200:AZ263" ca="1" si="251">BB200+BE200</f>
        <v>250</v>
      </c>
      <c r="BA200" s="9">
        <f t="shared" ca="1" si="231"/>
        <v>8</v>
      </c>
      <c r="BB200" s="4">
        <f t="shared" ref="BB200:BB263" ca="1" si="252">H200</f>
        <v>115</v>
      </c>
      <c r="BC200" s="9">
        <f t="shared" ca="1" si="232"/>
        <v>6</v>
      </c>
      <c r="BD200" s="9">
        <f t="shared" ca="1" si="233"/>
        <v>4</v>
      </c>
      <c r="BE200" s="4">
        <f t="shared" ref="BE200:BE263" ca="1" si="253">M200+N200+O200+P200</f>
        <v>135</v>
      </c>
      <c r="BF200" s="9">
        <f t="shared" ca="1" si="234"/>
        <v>8</v>
      </c>
      <c r="BG200" s="9">
        <f t="shared" ca="1" si="235"/>
        <v>9</v>
      </c>
      <c r="BH200" s="24">
        <f t="shared" ref="BH200:BH263" ca="1" si="254">(BC200+BD200)*(V200+W200+X200)/BB200</f>
        <v>469.08130730167579</v>
      </c>
      <c r="BI200" s="24">
        <f t="shared" ref="BI200:BI263" ca="1" si="255">(BF200+BG200)*(AC200+AD200+AE200)/BE200</f>
        <v>325.36862778910717</v>
      </c>
      <c r="BJ200" s="9">
        <f t="shared" ca="1" si="236"/>
        <v>7</v>
      </c>
      <c r="BK200" s="30">
        <f t="shared" ca="1" si="237"/>
        <v>31.070231643835591</v>
      </c>
      <c r="BL200" s="15">
        <f t="shared" ca="1" si="238"/>
        <v>4.5686898235616455</v>
      </c>
      <c r="BM200" s="15">
        <f t="shared" ref="BM200:BM263" ca="1" si="256">W200+AD200+AL200+AR200*80%</f>
        <v>6867.3404878064139</v>
      </c>
      <c r="BN200" s="36">
        <f t="shared" ca="1" si="195"/>
        <v>112</v>
      </c>
      <c r="BO200" s="9">
        <f t="shared" ca="1" si="239"/>
        <v>1</v>
      </c>
      <c r="BP200" s="20">
        <f t="shared" ref="BP200:BP263" ca="1" si="257">AQ200/BM200</f>
        <v>1.4961042127425555</v>
      </c>
      <c r="BQ200" s="20">
        <f t="shared" ref="BQ200:BQ263" ca="1" si="258">AQ200/BN200</f>
        <v>91.734437804863319</v>
      </c>
    </row>
    <row r="201" spans="1:69" x14ac:dyDescent="0.25">
      <c r="A201" s="3">
        <f t="shared" ref="A201:A264" si="259">A200-1</f>
        <v>40988</v>
      </c>
      <c r="B201" s="17">
        <f t="shared" si="240"/>
        <v>2012</v>
      </c>
      <c r="C201" s="4">
        <f t="shared" ref="C201:C264" si="260">MONTH(A201)</f>
        <v>3</v>
      </c>
      <c r="D201" s="4">
        <f t="shared" ref="D201:D264" si="261">WEEKDAY(A201)</f>
        <v>3</v>
      </c>
      <c r="E201" s="5">
        <f t="shared" si="215"/>
        <v>0.59</v>
      </c>
      <c r="F201" s="5">
        <f t="shared" si="216"/>
        <v>0.6</v>
      </c>
      <c r="G201" s="10">
        <f t="shared" si="214"/>
        <v>1.635616438356184</v>
      </c>
      <c r="H201" s="13">
        <f t="shared" ca="1" si="217"/>
        <v>84</v>
      </c>
      <c r="I201" s="9">
        <f t="shared" ca="1" si="218"/>
        <v>155</v>
      </c>
      <c r="J201" s="14">
        <f t="shared" ca="1" si="241"/>
        <v>1.8452380952380953</v>
      </c>
      <c r="K201" s="5">
        <f t="shared" ca="1" si="242"/>
        <v>0.34444444444444444</v>
      </c>
      <c r="L201" s="21">
        <f t="shared" ca="1" si="219"/>
        <v>107.37905415264193</v>
      </c>
      <c r="M201" s="9">
        <f t="shared" ca="1" si="208"/>
        <v>28</v>
      </c>
      <c r="N201" s="9">
        <f t="shared" ca="1" si="208"/>
        <v>33</v>
      </c>
      <c r="O201" s="9">
        <f t="shared" ca="1" si="208"/>
        <v>14</v>
      </c>
      <c r="P201" s="9">
        <f t="shared" ca="1" si="208"/>
        <v>42</v>
      </c>
      <c r="Q201" s="20">
        <f t="shared" ca="1" si="220"/>
        <v>37.446358176510245</v>
      </c>
      <c r="R201" s="20">
        <f t="shared" ca="1" si="221"/>
        <v>50.006528200391422</v>
      </c>
      <c r="S201" s="20">
        <f t="shared" ca="1" si="222"/>
        <v>17.181251112328777</v>
      </c>
      <c r="T201" s="6">
        <f t="shared" ca="1" si="209"/>
        <v>9019.8405488219214</v>
      </c>
      <c r="U201" s="6">
        <f t="shared" ca="1" si="209"/>
        <v>977.7489892602747</v>
      </c>
      <c r="V201" s="6">
        <f t="shared" ca="1" si="209"/>
        <v>1512.7575918430678</v>
      </c>
      <c r="W201" s="6">
        <f t="shared" ca="1" si="223"/>
        <v>2578.1659841095898</v>
      </c>
      <c r="X201" s="6">
        <f t="shared" ca="1" si="224"/>
        <v>760.67181587638333</v>
      </c>
      <c r="Y201" s="6">
        <f t="shared" ca="1" si="243"/>
        <v>5145.9941462531551</v>
      </c>
      <c r="Z201" s="6">
        <f t="shared" ca="1" si="210"/>
        <v>2284.2278487671251</v>
      </c>
      <c r="AA201" s="6">
        <f t="shared" ca="1" si="210"/>
        <v>700.09139480547992</v>
      </c>
      <c r="AB201" s="6">
        <f t="shared" ca="1" si="210"/>
        <v>721.61254671780864</v>
      </c>
      <c r="AC201" s="6">
        <f t="shared" ca="1" si="225"/>
        <v>933.3897927852671</v>
      </c>
      <c r="AD201" s="6">
        <f t="shared" ca="1" si="226"/>
        <v>909.71460447230356</v>
      </c>
      <c r="AE201" s="6">
        <f t="shared" ca="1" si="227"/>
        <v>284.75614198227004</v>
      </c>
      <c r="AF201" s="6">
        <f t="shared" ca="1" si="244"/>
        <v>1578.0712510505728</v>
      </c>
      <c r="AG201" s="6">
        <f t="shared" ca="1" si="211"/>
        <v>283.2186023013698</v>
      </c>
      <c r="AH201" s="6">
        <f t="shared" ca="1" si="211"/>
        <v>1081.2623070684938</v>
      </c>
      <c r="AI201" s="6">
        <f t="shared" ca="1" si="211"/>
        <v>1741.5516965753427</v>
      </c>
      <c r="AJ201" s="6">
        <f t="shared" ca="1" si="211"/>
        <v>779.20045413698688</v>
      </c>
      <c r="AK201" s="6">
        <f t="shared" ca="1" si="228"/>
        <v>1139.4318542695721</v>
      </c>
      <c r="AL201" s="6">
        <f t="shared" ca="1" si="229"/>
        <v>1224.9598490781407</v>
      </c>
      <c r="AM201" s="6">
        <f t="shared" ca="1" si="230"/>
        <v>330.16050760482727</v>
      </c>
      <c r="AN201" s="6">
        <f t="shared" ca="1" si="245"/>
        <v>1190.6808491296536</v>
      </c>
      <c r="AO201" s="6">
        <f t="shared" ca="1" si="246"/>
        <v>17588.754388454799</v>
      </c>
      <c r="AP201" s="6">
        <f t="shared" ca="1" si="247"/>
        <v>9674.008142021421</v>
      </c>
      <c r="AQ201" s="6">
        <f t="shared" ca="1" si="248"/>
        <v>7914.7462464333812</v>
      </c>
      <c r="AR201" s="6">
        <f t="shared" ca="1" si="212"/>
        <v>2656.5296820824628</v>
      </c>
      <c r="AS201" s="6">
        <f t="shared" ca="1" si="212"/>
        <v>1543.9467745790216</v>
      </c>
      <c r="AT201" s="6">
        <f t="shared" ca="1" si="212"/>
        <v>1668.6862774730103</v>
      </c>
      <c r="AU201" s="6">
        <f t="shared" ca="1" si="212"/>
        <v>1742.3205131772454</v>
      </c>
      <c r="AV201" s="6">
        <f t="shared" ca="1" si="249"/>
        <v>7611.4832473117413</v>
      </c>
      <c r="AW201" s="6">
        <f t="shared" ca="1" si="250"/>
        <v>303.26299912163722</v>
      </c>
      <c r="AX201" s="27">
        <f t="shared" ca="1" si="213"/>
        <v>4.0097256986301399</v>
      </c>
      <c r="AY201" s="27">
        <f t="shared" ca="1" si="213"/>
        <v>4.3952638493150697</v>
      </c>
      <c r="AZ201">
        <f t="shared" ca="1" si="251"/>
        <v>201</v>
      </c>
      <c r="BA201" s="9">
        <f t="shared" ca="1" si="231"/>
        <v>6</v>
      </c>
      <c r="BB201" s="4">
        <f t="shared" ca="1" si="252"/>
        <v>84</v>
      </c>
      <c r="BC201" s="9">
        <f t="shared" ca="1" si="232"/>
        <v>4</v>
      </c>
      <c r="BD201" s="9">
        <f t="shared" ca="1" si="233"/>
        <v>3</v>
      </c>
      <c r="BE201" s="4">
        <f t="shared" ca="1" si="253"/>
        <v>117</v>
      </c>
      <c r="BF201" s="9">
        <f t="shared" ca="1" si="234"/>
        <v>7</v>
      </c>
      <c r="BG201" s="9">
        <f t="shared" ca="1" si="235"/>
        <v>8</v>
      </c>
      <c r="BH201" s="24">
        <f t="shared" ca="1" si="254"/>
        <v>404.29961598575341</v>
      </c>
      <c r="BI201" s="24">
        <f t="shared" ca="1" si="255"/>
        <v>272.80263323587701</v>
      </c>
      <c r="BJ201" s="9">
        <f t="shared" ca="1" si="236"/>
        <v>6</v>
      </c>
      <c r="BK201" s="30">
        <f t="shared" ca="1" si="237"/>
        <v>31.367014958904083</v>
      </c>
      <c r="BL201" s="15">
        <f t="shared" ca="1" si="238"/>
        <v>4.4501637753424665</v>
      </c>
      <c r="BM201" s="15">
        <f t="shared" ca="1" si="256"/>
        <v>6838.0641833260042</v>
      </c>
      <c r="BN201" s="36">
        <f t="shared" ca="1" si="195"/>
        <v>112</v>
      </c>
      <c r="BO201" s="9">
        <f t="shared" ca="1" si="239"/>
        <v>0</v>
      </c>
      <c r="BP201" s="20">
        <f t="shared" ca="1" si="257"/>
        <v>1.1574542201187243</v>
      </c>
      <c r="BQ201" s="20">
        <f t="shared" ca="1" si="258"/>
        <v>70.667377200298048</v>
      </c>
    </row>
    <row r="202" spans="1:69" x14ac:dyDescent="0.25">
      <c r="A202" s="3">
        <f t="shared" si="259"/>
        <v>40987</v>
      </c>
      <c r="B202" s="17">
        <f t="shared" si="240"/>
        <v>2012</v>
      </c>
      <c r="C202" s="4">
        <f t="shared" si="260"/>
        <v>3</v>
      </c>
      <c r="D202" s="4">
        <f t="shared" si="261"/>
        <v>2</v>
      </c>
      <c r="E202" s="5">
        <f t="shared" si="215"/>
        <v>0.59</v>
      </c>
      <c r="F202" s="5">
        <f t="shared" si="216"/>
        <v>0.6</v>
      </c>
      <c r="G202" s="10">
        <f t="shared" si="214"/>
        <v>1.6328767123287866</v>
      </c>
      <c r="H202" s="13">
        <f t="shared" ca="1" si="217"/>
        <v>87</v>
      </c>
      <c r="I202" s="9">
        <f t="shared" ca="1" si="218"/>
        <v>156</v>
      </c>
      <c r="J202" s="14">
        <f t="shared" ca="1" si="241"/>
        <v>1.7931034482758621</v>
      </c>
      <c r="K202" s="5">
        <f t="shared" ca="1" si="242"/>
        <v>0.34666666666666668</v>
      </c>
      <c r="L202" s="21">
        <f t="shared" ca="1" si="219"/>
        <v>105.61454520170055</v>
      </c>
      <c r="M202" s="9">
        <f t="shared" ca="1" si="208"/>
        <v>28</v>
      </c>
      <c r="N202" s="9">
        <f t="shared" ca="1" si="208"/>
        <v>36</v>
      </c>
      <c r="O202" s="9">
        <f t="shared" ca="1" si="208"/>
        <v>13</v>
      </c>
      <c r="P202" s="9">
        <f t="shared" ca="1" si="208"/>
        <v>41</v>
      </c>
      <c r="Q202" s="20">
        <f t="shared" ca="1" si="220"/>
        <v>36.063045698630162</v>
      </c>
      <c r="R202" s="20">
        <f t="shared" ca="1" si="221"/>
        <v>50.59615908821921</v>
      </c>
      <c r="S202" s="20">
        <f t="shared" ca="1" si="222"/>
        <v>19.386491368606762</v>
      </c>
      <c r="T202" s="6">
        <f t="shared" ca="1" si="209"/>
        <v>9188.4654325479478</v>
      </c>
      <c r="U202" s="6">
        <f t="shared" ca="1" si="209"/>
        <v>1029.3935158356173</v>
      </c>
      <c r="V202" s="6">
        <f t="shared" ca="1" si="209"/>
        <v>1458.8330003427939</v>
      </c>
      <c r="W202" s="6">
        <f t="shared" ca="1" si="223"/>
        <v>2450.4128379616445</v>
      </c>
      <c r="X202" s="6">
        <f t="shared" ca="1" si="224"/>
        <v>727.48404330608196</v>
      </c>
      <c r="Y202" s="6">
        <f t="shared" ca="1" si="243"/>
        <v>5581.1290667730445</v>
      </c>
      <c r="Z202" s="6">
        <f t="shared" ca="1" si="210"/>
        <v>2308.0349247123304</v>
      </c>
      <c r="AA202" s="6">
        <f t="shared" ca="1" si="210"/>
        <v>657.75006814684969</v>
      </c>
      <c r="AB202" s="6">
        <f t="shared" ca="1" si="210"/>
        <v>794.84614611287725</v>
      </c>
      <c r="AC202" s="6">
        <f t="shared" ca="1" si="225"/>
        <v>977.14550362847478</v>
      </c>
      <c r="AD202" s="6">
        <f t="shared" ca="1" si="226"/>
        <v>973.19769530385497</v>
      </c>
      <c r="AE202" s="6">
        <f t="shared" ca="1" si="227"/>
        <v>285.33658383653841</v>
      </c>
      <c r="AF202" s="6">
        <f t="shared" ca="1" si="244"/>
        <v>1524.9513562031891</v>
      </c>
      <c r="AG202" s="6">
        <f t="shared" ca="1" si="211"/>
        <v>283.94889889315067</v>
      </c>
      <c r="AH202" s="6">
        <f t="shared" ca="1" si="211"/>
        <v>1083.9637006027401</v>
      </c>
      <c r="AI202" s="6">
        <f t="shared" ca="1" si="211"/>
        <v>1735.300063561644</v>
      </c>
      <c r="AJ202" s="6">
        <f t="shared" ca="1" si="211"/>
        <v>822.43686890958941</v>
      </c>
      <c r="AK202" s="6">
        <f t="shared" ca="1" si="228"/>
        <v>1110.0701998273271</v>
      </c>
      <c r="AL202" s="6">
        <f t="shared" ca="1" si="229"/>
        <v>1142.4730272298359</v>
      </c>
      <c r="AM202" s="6">
        <f t="shared" ca="1" si="230"/>
        <v>325.67576048765073</v>
      </c>
      <c r="AN202" s="6">
        <f t="shared" ca="1" si="245"/>
        <v>1347.4305444223107</v>
      </c>
      <c r="AO202" s="6">
        <f t="shared" ca="1" si="246"/>
        <v>17904.139619322748</v>
      </c>
      <c r="AP202" s="6">
        <f t="shared" ca="1" si="247"/>
        <v>9450.6286519242021</v>
      </c>
      <c r="AQ202" s="6">
        <f t="shared" ca="1" si="248"/>
        <v>8453.5109673985444</v>
      </c>
      <c r="AR202" s="6">
        <f t="shared" ca="1" si="212"/>
        <v>2649.2520268553653</v>
      </c>
      <c r="AS202" s="6">
        <f t="shared" ca="1" si="212"/>
        <v>1492.1494988213276</v>
      </c>
      <c r="AT202" s="6">
        <f t="shared" ca="1" si="212"/>
        <v>1641.7797445876836</v>
      </c>
      <c r="AU202" s="6">
        <f t="shared" ca="1" si="212"/>
        <v>1740.5426637209034</v>
      </c>
      <c r="AV202" s="6">
        <f t="shared" ca="1" si="249"/>
        <v>7523.7239339852804</v>
      </c>
      <c r="AW202" s="6">
        <f t="shared" ca="1" si="250"/>
        <v>929.78703341326582</v>
      </c>
      <c r="AX202" s="27">
        <f t="shared" ca="1" si="213"/>
        <v>4.0383963616438381</v>
      </c>
      <c r="AY202" s="27">
        <f t="shared" ca="1" si="213"/>
        <v>4.5829470684931533</v>
      </c>
      <c r="AZ202">
        <f t="shared" ca="1" si="251"/>
        <v>205</v>
      </c>
      <c r="BA202" s="9">
        <f t="shared" ca="1" si="231"/>
        <v>6</v>
      </c>
      <c r="BB202" s="4">
        <f t="shared" ca="1" si="252"/>
        <v>87</v>
      </c>
      <c r="BC202" s="9">
        <f t="shared" ca="1" si="232"/>
        <v>4</v>
      </c>
      <c r="BD202" s="9">
        <f t="shared" ca="1" si="233"/>
        <v>3</v>
      </c>
      <c r="BE202" s="4">
        <f t="shared" ca="1" si="253"/>
        <v>118</v>
      </c>
      <c r="BF202" s="9">
        <f t="shared" ca="1" si="234"/>
        <v>6</v>
      </c>
      <c r="BG202" s="9">
        <f t="shared" ca="1" si="235"/>
        <v>8</v>
      </c>
      <c r="BH202" s="24">
        <f t="shared" ca="1" si="254"/>
        <v>373.07022035946716</v>
      </c>
      <c r="BI202" s="24">
        <f t="shared" ca="1" si="255"/>
        <v>265.25014371834033</v>
      </c>
      <c r="BJ202" s="9">
        <f t="shared" ca="1" si="236"/>
        <v>6</v>
      </c>
      <c r="BK202" s="30">
        <f t="shared" ca="1" si="237"/>
        <v>32.542520547945173</v>
      </c>
      <c r="BL202" s="15">
        <f t="shared" ca="1" si="238"/>
        <v>4.2264232065753431</v>
      </c>
      <c r="BM202" s="15">
        <f t="shared" ca="1" si="256"/>
        <v>6685.4851819796277</v>
      </c>
      <c r="BN202" s="36">
        <f t="shared" ca="1" si="195"/>
        <v>112</v>
      </c>
      <c r="BO202" s="9">
        <f t="shared" ca="1" si="239"/>
        <v>0</v>
      </c>
      <c r="BP202" s="20">
        <f t="shared" ca="1" si="257"/>
        <v>1.2644573635709397</v>
      </c>
      <c r="BQ202" s="20">
        <f t="shared" ca="1" si="258"/>
        <v>75.477776494629865</v>
      </c>
    </row>
    <row r="203" spans="1:69" x14ac:dyDescent="0.25">
      <c r="A203" s="3">
        <f t="shared" si="259"/>
        <v>40986</v>
      </c>
      <c r="B203" s="17">
        <f t="shared" si="240"/>
        <v>2012</v>
      </c>
      <c r="C203" s="4">
        <f t="shared" si="260"/>
        <v>3</v>
      </c>
      <c r="D203" s="4">
        <f t="shared" si="261"/>
        <v>1</v>
      </c>
      <c r="E203" s="5">
        <f t="shared" si="215"/>
        <v>0.59</v>
      </c>
      <c r="F203" s="5">
        <f t="shared" si="216"/>
        <v>0.64</v>
      </c>
      <c r="G203" s="10">
        <f t="shared" si="214"/>
        <v>1.6301369863013893</v>
      </c>
      <c r="H203" s="13">
        <f t="shared" ca="1" si="217"/>
        <v>95</v>
      </c>
      <c r="I203" s="9">
        <f t="shared" ca="1" si="218"/>
        <v>162</v>
      </c>
      <c r="J203" s="14">
        <f t="shared" ca="1" si="241"/>
        <v>1.7052631578947368</v>
      </c>
      <c r="K203" s="5">
        <f t="shared" ca="1" si="242"/>
        <v>0.36</v>
      </c>
      <c r="L203" s="21">
        <f t="shared" ca="1" si="219"/>
        <v>102.46023925479457</v>
      </c>
      <c r="M203" s="9">
        <f t="shared" ca="1" si="208"/>
        <v>29</v>
      </c>
      <c r="N203" s="9">
        <f t="shared" ca="1" si="208"/>
        <v>36</v>
      </c>
      <c r="O203" s="9">
        <f t="shared" ca="1" si="208"/>
        <v>14</v>
      </c>
      <c r="P203" s="9">
        <f t="shared" ca="1" si="208"/>
        <v>41</v>
      </c>
      <c r="Q203" s="20">
        <f t="shared" ca="1" si="220"/>
        <v>35.383438432033742</v>
      </c>
      <c r="R203" s="20">
        <f t="shared" ca="1" si="221"/>
        <v>49.906781908414914</v>
      </c>
      <c r="S203" s="20">
        <f t="shared" ca="1" si="222"/>
        <v>19.357307838823939</v>
      </c>
      <c r="T203" s="6">
        <f t="shared" ca="1" si="209"/>
        <v>9733.7227292054849</v>
      </c>
      <c r="U203" s="6">
        <f t="shared" ca="1" si="209"/>
        <v>1068.1508453698639</v>
      </c>
      <c r="V203" s="6">
        <f t="shared" ca="1" si="209"/>
        <v>1541.7468134610406</v>
      </c>
      <c r="W203" s="6">
        <f t="shared" ca="1" si="223"/>
        <v>2406.1457786301376</v>
      </c>
      <c r="X203" s="6">
        <f t="shared" ca="1" si="224"/>
        <v>837.98363194915044</v>
      </c>
      <c r="Y203" s="6">
        <f t="shared" ca="1" si="243"/>
        <v>6015.9973505350199</v>
      </c>
      <c r="Z203" s="6">
        <f t="shared" ca="1" si="210"/>
        <v>2299.9234980821934</v>
      </c>
      <c r="AA203" s="6">
        <f t="shared" ca="1" si="210"/>
        <v>698.69494671780876</v>
      </c>
      <c r="AB203" s="6">
        <f t="shared" ca="1" si="210"/>
        <v>793.64962139178147</v>
      </c>
      <c r="AC203" s="6">
        <f t="shared" ca="1" si="225"/>
        <v>986.55715455655172</v>
      </c>
      <c r="AD203" s="6">
        <f t="shared" ca="1" si="226"/>
        <v>933.00932311024962</v>
      </c>
      <c r="AE203" s="6">
        <f t="shared" ca="1" si="227"/>
        <v>318.45111993397853</v>
      </c>
      <c r="AF203" s="6">
        <f t="shared" ca="1" si="244"/>
        <v>1554.2504685910039</v>
      </c>
      <c r="AG203" s="6">
        <f t="shared" ca="1" si="211"/>
        <v>290.28867879452048</v>
      </c>
      <c r="AH203" s="6">
        <f t="shared" ca="1" si="211"/>
        <v>1132.0914358356172</v>
      </c>
      <c r="AI203" s="6">
        <f t="shared" ca="1" si="211"/>
        <v>1729.5518342465757</v>
      </c>
      <c r="AJ203" s="6">
        <f t="shared" ca="1" si="211"/>
        <v>853.98119802739791</v>
      </c>
      <c r="AK203" s="6">
        <f t="shared" ca="1" si="228"/>
        <v>1129.5618355725635</v>
      </c>
      <c r="AL203" s="6">
        <f t="shared" ca="1" si="229"/>
        <v>1212.4775662021691</v>
      </c>
      <c r="AM203" s="6">
        <f t="shared" ca="1" si="230"/>
        <v>349.10649897100137</v>
      </c>
      <c r="AN203" s="6">
        <f t="shared" ca="1" si="245"/>
        <v>1314.767246158377</v>
      </c>
      <c r="AO203" s="6">
        <f t="shared" ca="1" si="246"/>
        <v>18600.054787671244</v>
      </c>
      <c r="AP203" s="6">
        <f t="shared" ca="1" si="247"/>
        <v>9715.0397223868422</v>
      </c>
      <c r="AQ203" s="6">
        <f t="shared" ca="1" si="248"/>
        <v>8885.0150652844004</v>
      </c>
      <c r="AR203" s="6">
        <f t="shared" ca="1" si="212"/>
        <v>2658.7311153220326</v>
      </c>
      <c r="AS203" s="6">
        <f t="shared" ca="1" si="212"/>
        <v>1568.4185326349323</v>
      </c>
      <c r="AT203" s="6">
        <f t="shared" ca="1" si="212"/>
        <v>1679.3108548509454</v>
      </c>
      <c r="AU203" s="6">
        <f t="shared" ca="1" si="212"/>
        <v>1758.7960561679849</v>
      </c>
      <c r="AV203" s="6">
        <f t="shared" ca="1" si="249"/>
        <v>7665.2565589758951</v>
      </c>
      <c r="AW203" s="6">
        <f t="shared" ca="1" si="250"/>
        <v>1219.7585063085071</v>
      </c>
      <c r="AX203" s="27">
        <f t="shared" ca="1" si="213"/>
        <v>4.2540046027397294</v>
      </c>
      <c r="AY203" s="27">
        <f t="shared" ca="1" si="213"/>
        <v>4.4215368493150704</v>
      </c>
      <c r="AZ203">
        <f t="shared" ca="1" si="251"/>
        <v>215</v>
      </c>
      <c r="BA203" s="9">
        <f t="shared" ca="1" si="231"/>
        <v>7</v>
      </c>
      <c r="BB203" s="4">
        <f t="shared" ca="1" si="252"/>
        <v>95</v>
      </c>
      <c r="BC203" s="9">
        <f t="shared" ca="1" si="232"/>
        <v>5</v>
      </c>
      <c r="BD203" s="9">
        <f t="shared" ca="1" si="233"/>
        <v>3</v>
      </c>
      <c r="BE203" s="4">
        <f t="shared" ca="1" si="253"/>
        <v>120</v>
      </c>
      <c r="BF203" s="9">
        <f t="shared" ca="1" si="234"/>
        <v>7</v>
      </c>
      <c r="BG203" s="9">
        <f t="shared" ca="1" si="235"/>
        <v>8</v>
      </c>
      <c r="BH203" s="24">
        <f t="shared" ca="1" si="254"/>
        <v>403.02115570865925</v>
      </c>
      <c r="BI203" s="24">
        <f t="shared" ca="1" si="255"/>
        <v>279.75219970009749</v>
      </c>
      <c r="BJ203" s="9">
        <f t="shared" ca="1" si="236"/>
        <v>7</v>
      </c>
      <c r="BK203" s="30">
        <f t="shared" ca="1" si="237"/>
        <v>31.277324726027366</v>
      </c>
      <c r="BL203" s="15">
        <f t="shared" ca="1" si="238"/>
        <v>4.3052009972602754</v>
      </c>
      <c r="BM203" s="15">
        <f t="shared" ca="1" si="256"/>
        <v>6678.6175602001822</v>
      </c>
      <c r="BN203" s="36">
        <f t="shared" ca="1" si="195"/>
        <v>112</v>
      </c>
      <c r="BO203" s="9">
        <f t="shared" ca="1" si="239"/>
        <v>0</v>
      </c>
      <c r="BP203" s="20">
        <f t="shared" ca="1" si="257"/>
        <v>1.3303673979227049</v>
      </c>
      <c r="BQ203" s="20">
        <f t="shared" ca="1" si="258"/>
        <v>79.330491654325002</v>
      </c>
    </row>
    <row r="204" spans="1:69" x14ac:dyDescent="0.25">
      <c r="A204" s="3">
        <f t="shared" si="259"/>
        <v>40985</v>
      </c>
      <c r="B204" s="17">
        <f t="shared" si="240"/>
        <v>2012</v>
      </c>
      <c r="C204" s="4">
        <f t="shared" si="260"/>
        <v>3</v>
      </c>
      <c r="D204" s="4">
        <f t="shared" si="261"/>
        <v>7</v>
      </c>
      <c r="E204" s="5">
        <f t="shared" si="215"/>
        <v>0.59</v>
      </c>
      <c r="F204" s="5">
        <f t="shared" si="216"/>
        <v>0.95</v>
      </c>
      <c r="G204" s="10">
        <f t="shared" si="214"/>
        <v>1.6273972602739919</v>
      </c>
      <c r="H204" s="13">
        <f t="shared" ca="1" si="217"/>
        <v>136</v>
      </c>
      <c r="I204" s="9">
        <f t="shared" ca="1" si="218"/>
        <v>230</v>
      </c>
      <c r="J204" s="14">
        <f t="shared" ca="1" si="241"/>
        <v>1.6911764705882353</v>
      </c>
      <c r="K204" s="5">
        <f t="shared" ca="1" si="242"/>
        <v>0.51111111111111107</v>
      </c>
      <c r="L204" s="21">
        <f t="shared" ca="1" si="219"/>
        <v>105.40067998066081</v>
      </c>
      <c r="M204" s="9">
        <f t="shared" ca="1" si="208"/>
        <v>40</v>
      </c>
      <c r="N204" s="9">
        <f t="shared" ca="1" si="208"/>
        <v>51</v>
      </c>
      <c r="O204" s="9">
        <f t="shared" ca="1" si="208"/>
        <v>20</v>
      </c>
      <c r="P204" s="9">
        <f t="shared" ca="1" si="208"/>
        <v>64</v>
      </c>
      <c r="Q204" s="20">
        <f t="shared" ca="1" si="220"/>
        <v>36.97193626975767</v>
      </c>
      <c r="R204" s="20">
        <f t="shared" ca="1" si="221"/>
        <v>51.77410886465757</v>
      </c>
      <c r="S204" s="20">
        <f t="shared" ca="1" si="222"/>
        <v>18.025885883219193</v>
      </c>
      <c r="T204" s="6">
        <f t="shared" ca="1" si="209"/>
        <v>14334.492477369869</v>
      </c>
      <c r="U204" s="6">
        <f t="shared" ca="1" si="209"/>
        <v>1640.4913937260285</v>
      </c>
      <c r="V204" s="6">
        <f t="shared" ca="1" si="209"/>
        <v>2461.9145559425742</v>
      </c>
      <c r="W204" s="6">
        <f t="shared" ca="1" si="223"/>
        <v>2398.7090077150692</v>
      </c>
      <c r="X204" s="6">
        <f t="shared" ca="1" si="224"/>
        <v>1184.1636800061369</v>
      </c>
      <c r="Y204" s="6">
        <f t="shared" ca="1" si="243"/>
        <v>9930.1966274321167</v>
      </c>
      <c r="Z204" s="6">
        <f t="shared" ca="1" si="210"/>
        <v>3364.4462005479481</v>
      </c>
      <c r="AA204" s="6">
        <f t="shared" ca="1" si="210"/>
        <v>1035.4821772931514</v>
      </c>
      <c r="AB204" s="6">
        <f t="shared" ca="1" si="210"/>
        <v>1153.6566965260283</v>
      </c>
      <c r="AC204" s="6">
        <f t="shared" ca="1" si="225"/>
        <v>1438.8830497535535</v>
      </c>
      <c r="AD204" s="6">
        <f t="shared" ca="1" si="226"/>
        <v>904.9642318603245</v>
      </c>
      <c r="AE204" s="6">
        <f t="shared" ca="1" si="227"/>
        <v>446.34862865634199</v>
      </c>
      <c r="AF204" s="6">
        <f t="shared" ca="1" si="244"/>
        <v>2763.3891640969068</v>
      </c>
      <c r="AG204" s="6">
        <f t="shared" ca="1" si="211"/>
        <v>422.73855320547943</v>
      </c>
      <c r="AH204" s="6">
        <f t="shared" ca="1" si="211"/>
        <v>1546.9535947397267</v>
      </c>
      <c r="AI204" s="6">
        <f t="shared" ca="1" si="211"/>
        <v>2586.6001895890413</v>
      </c>
      <c r="AJ204" s="6">
        <f t="shared" ca="1" si="211"/>
        <v>1175.8658630136995</v>
      </c>
      <c r="AK204" s="6">
        <f t="shared" ca="1" si="228"/>
        <v>1773.0849260147572</v>
      </c>
      <c r="AL204" s="6">
        <f t="shared" ca="1" si="229"/>
        <v>1185.9976651091247</v>
      </c>
      <c r="AM204" s="6">
        <f t="shared" ca="1" si="230"/>
        <v>484.68481363065865</v>
      </c>
      <c r="AN204" s="6">
        <f t="shared" ca="1" si="245"/>
        <v>2288.3907957934066</v>
      </c>
      <c r="AO204" s="6">
        <f t="shared" ca="1" si="246"/>
        <v>27260.72714601097</v>
      </c>
      <c r="AP204" s="6">
        <f t="shared" ca="1" si="247"/>
        <v>12278.750558688542</v>
      </c>
      <c r="AQ204" s="6">
        <f t="shared" ca="1" si="248"/>
        <v>14981.97658732243</v>
      </c>
      <c r="AR204" s="6">
        <f t="shared" ca="1" si="212"/>
        <v>2758.6034221186969</v>
      </c>
      <c r="AS204" s="6">
        <f t="shared" ca="1" si="212"/>
        <v>2026.0696036706001</v>
      </c>
      <c r="AT204" s="6">
        <f t="shared" ca="1" si="212"/>
        <v>1904.9436545915437</v>
      </c>
      <c r="AU204" s="6">
        <f t="shared" ca="1" si="212"/>
        <v>2023.4561201584154</v>
      </c>
      <c r="AV204" s="6">
        <f t="shared" ca="1" si="249"/>
        <v>8713.0728005392557</v>
      </c>
      <c r="AW204" s="6">
        <f t="shared" ca="1" si="250"/>
        <v>6268.9037867831721</v>
      </c>
      <c r="AX204" s="27">
        <f t="shared" ca="1" si="213"/>
        <v>4.2535669479452096</v>
      </c>
      <c r="AY204" s="27">
        <f t="shared" ca="1" si="213"/>
        <v>4.2780476164383581</v>
      </c>
      <c r="AZ204">
        <f t="shared" ca="1" si="251"/>
        <v>311</v>
      </c>
      <c r="BA204" s="9">
        <f t="shared" ca="1" si="231"/>
        <v>10</v>
      </c>
      <c r="BB204" s="4">
        <f t="shared" ca="1" si="252"/>
        <v>136</v>
      </c>
      <c r="BC204" s="9">
        <f t="shared" ca="1" si="232"/>
        <v>8</v>
      </c>
      <c r="BD204" s="9">
        <f t="shared" ca="1" si="233"/>
        <v>6</v>
      </c>
      <c r="BE204" s="4">
        <f t="shared" ca="1" si="253"/>
        <v>175</v>
      </c>
      <c r="BF204" s="9">
        <f t="shared" ca="1" si="234"/>
        <v>11</v>
      </c>
      <c r="BG204" s="9">
        <f t="shared" ca="1" si="235"/>
        <v>11</v>
      </c>
      <c r="BH204" s="24">
        <f t="shared" ca="1" si="254"/>
        <v>622.25751037715384</v>
      </c>
      <c r="BI204" s="24">
        <f t="shared" ca="1" si="255"/>
        <v>350.76748586254195</v>
      </c>
      <c r="BJ204" s="9">
        <f t="shared" ca="1" si="236"/>
        <v>8</v>
      </c>
      <c r="BK204" s="30">
        <f t="shared" ca="1" si="237"/>
        <v>33.039028630136954</v>
      </c>
      <c r="BL204" s="15">
        <f t="shared" ca="1" si="238"/>
        <v>4.1647750136986312</v>
      </c>
      <c r="BM204" s="15">
        <f t="shared" ca="1" si="256"/>
        <v>6696.5536423794765</v>
      </c>
      <c r="BN204" s="36">
        <f t="shared" ca="1" si="195"/>
        <v>112</v>
      </c>
      <c r="BO204" s="9">
        <f t="shared" ca="1" si="239"/>
        <v>0</v>
      </c>
      <c r="BP204" s="20">
        <f t="shared" ca="1" si="257"/>
        <v>2.2372667176901619</v>
      </c>
      <c r="BQ204" s="20">
        <f t="shared" ca="1" si="258"/>
        <v>133.76764810109313</v>
      </c>
    </row>
    <row r="205" spans="1:69" x14ac:dyDescent="0.25">
      <c r="A205" s="3">
        <f t="shared" si="259"/>
        <v>40984</v>
      </c>
      <c r="B205" s="17">
        <f t="shared" si="240"/>
        <v>2012</v>
      </c>
      <c r="C205" s="4">
        <f t="shared" si="260"/>
        <v>3</v>
      </c>
      <c r="D205" s="4">
        <f t="shared" si="261"/>
        <v>6</v>
      </c>
      <c r="E205" s="5">
        <f t="shared" si="215"/>
        <v>0.59</v>
      </c>
      <c r="F205" s="5">
        <f t="shared" si="216"/>
        <v>1</v>
      </c>
      <c r="G205" s="10">
        <f t="shared" si="214"/>
        <v>1.6246575342465945</v>
      </c>
      <c r="H205" s="13">
        <f t="shared" ca="1" si="217"/>
        <v>146</v>
      </c>
      <c r="I205" s="9">
        <f t="shared" ca="1" si="218"/>
        <v>235</v>
      </c>
      <c r="J205" s="14">
        <f t="shared" ca="1" si="241"/>
        <v>1.6095890410958904</v>
      </c>
      <c r="K205" s="5">
        <f t="shared" ca="1" si="242"/>
        <v>0.52222222222222225</v>
      </c>
      <c r="L205" s="21">
        <f t="shared" ca="1" si="219"/>
        <v>97.034571319196885</v>
      </c>
      <c r="M205" s="9">
        <f t="shared" ca="1" si="208"/>
        <v>41</v>
      </c>
      <c r="N205" s="9">
        <f t="shared" ca="1" si="208"/>
        <v>52</v>
      </c>
      <c r="O205" s="9">
        <f t="shared" ca="1" si="208"/>
        <v>22</v>
      </c>
      <c r="P205" s="9">
        <f t="shared" ca="1" si="208"/>
        <v>62</v>
      </c>
      <c r="Q205" s="20">
        <f t="shared" ca="1" si="220"/>
        <v>35.942257039328346</v>
      </c>
      <c r="R205" s="20">
        <f t="shared" ca="1" si="221"/>
        <v>46.908212359651337</v>
      </c>
      <c r="S205" s="20">
        <f t="shared" ca="1" si="222"/>
        <v>18.954333320547953</v>
      </c>
      <c r="T205" s="6">
        <f t="shared" ca="1" si="209"/>
        <v>14167.047412602746</v>
      </c>
      <c r="U205" s="6">
        <f t="shared" ca="1" si="209"/>
        <v>1705.0523473972619</v>
      </c>
      <c r="V205" s="6">
        <f t="shared" ca="1" si="209"/>
        <v>2404.1427372887665</v>
      </c>
      <c r="W205" s="6">
        <f t="shared" ca="1" si="223"/>
        <v>2523.8483652821924</v>
      </c>
      <c r="X205" s="6">
        <f t="shared" ca="1" si="224"/>
        <v>1221.3590390531506</v>
      </c>
      <c r="Y205" s="6">
        <f t="shared" ca="1" si="243"/>
        <v>9722.7496183758994</v>
      </c>
      <c r="Z205" s="6">
        <f t="shared" ca="1" si="210"/>
        <v>3342.6299046575364</v>
      </c>
      <c r="AA205" s="6">
        <f t="shared" ca="1" si="210"/>
        <v>1031.9806719123294</v>
      </c>
      <c r="AB205" s="6">
        <f t="shared" ca="1" si="210"/>
        <v>1175.1686658739732</v>
      </c>
      <c r="AC205" s="6">
        <f t="shared" ca="1" si="225"/>
        <v>1532.0926722045617</v>
      </c>
      <c r="AD205" s="6">
        <f t="shared" ca="1" si="226"/>
        <v>932.95407756769498</v>
      </c>
      <c r="AE205" s="6">
        <f t="shared" ca="1" si="227"/>
        <v>490.90348670202314</v>
      </c>
      <c r="AF205" s="6">
        <f t="shared" ca="1" si="244"/>
        <v>2593.8290059695596</v>
      </c>
      <c r="AG205" s="6">
        <f t="shared" ca="1" si="211"/>
        <v>431.52442347945197</v>
      </c>
      <c r="AH205" s="6">
        <f t="shared" ca="1" si="211"/>
        <v>1559.9541979178091</v>
      </c>
      <c r="AI205" s="6">
        <f t="shared" ca="1" si="211"/>
        <v>2563.9494597260277</v>
      </c>
      <c r="AJ205" s="6">
        <f t="shared" ca="1" si="211"/>
        <v>1171.2719342465759</v>
      </c>
      <c r="AK205" s="6">
        <f t="shared" ca="1" si="228"/>
        <v>1754.0488852901181</v>
      </c>
      <c r="AL205" s="6">
        <f t="shared" ca="1" si="229"/>
        <v>1228.5779908553779</v>
      </c>
      <c r="AM205" s="6">
        <f t="shared" ca="1" si="230"/>
        <v>523.57604531916172</v>
      </c>
      <c r="AN205" s="6">
        <f t="shared" ca="1" si="245"/>
        <v>2220.4970939052082</v>
      </c>
      <c r="AO205" s="6">
        <f t="shared" ca="1" si="246"/>
        <v>27148.579017813714</v>
      </c>
      <c r="AP205" s="6">
        <f t="shared" ca="1" si="247"/>
        <v>12611.503299563046</v>
      </c>
      <c r="AQ205" s="6">
        <f t="shared" ca="1" si="248"/>
        <v>14537.075718250668</v>
      </c>
      <c r="AR205" s="6">
        <f t="shared" ca="1" si="212"/>
        <v>2776.1031390480885</v>
      </c>
      <c r="AS205" s="6">
        <f t="shared" ca="1" si="212"/>
        <v>2076.3269970929223</v>
      </c>
      <c r="AT205" s="6">
        <f t="shared" ca="1" si="212"/>
        <v>1900.8944032855757</v>
      </c>
      <c r="AU205" s="6">
        <f t="shared" ca="1" si="212"/>
        <v>2008.7829581291364</v>
      </c>
      <c r="AV205" s="6">
        <f t="shared" ca="1" si="249"/>
        <v>8762.107497555724</v>
      </c>
      <c r="AW205" s="6">
        <f t="shared" ca="1" si="250"/>
        <v>5774.9682206949437</v>
      </c>
      <c r="AX205" s="27">
        <f t="shared" ca="1" si="213"/>
        <v>4.2199017205479477</v>
      </c>
      <c r="AY205" s="27">
        <f t="shared" ca="1" si="213"/>
        <v>4.3090886095890433</v>
      </c>
      <c r="AZ205">
        <f t="shared" ca="1" si="251"/>
        <v>323</v>
      </c>
      <c r="BA205" s="9">
        <f t="shared" ca="1" si="231"/>
        <v>10</v>
      </c>
      <c r="BB205" s="4">
        <f t="shared" ca="1" si="252"/>
        <v>146</v>
      </c>
      <c r="BC205" s="9">
        <f t="shared" ca="1" si="232"/>
        <v>8</v>
      </c>
      <c r="BD205" s="9">
        <f t="shared" ca="1" si="233"/>
        <v>6</v>
      </c>
      <c r="BE205" s="4">
        <f t="shared" ca="1" si="253"/>
        <v>177</v>
      </c>
      <c r="BF205" s="9">
        <f t="shared" ca="1" si="234"/>
        <v>10</v>
      </c>
      <c r="BG205" s="9">
        <f t="shared" ca="1" si="235"/>
        <v>13</v>
      </c>
      <c r="BH205" s="24">
        <f t="shared" ca="1" si="254"/>
        <v>589.663712210531</v>
      </c>
      <c r="BI205" s="24">
        <f t="shared" ca="1" si="255"/>
        <v>384.10652790343744</v>
      </c>
      <c r="BJ205" s="9">
        <f t="shared" ca="1" si="236"/>
        <v>9</v>
      </c>
      <c r="BK205" s="30">
        <f t="shared" ca="1" si="237"/>
        <v>32.196786616438324</v>
      </c>
      <c r="BL205" s="15">
        <f t="shared" ca="1" si="238"/>
        <v>4.2172467002739733</v>
      </c>
      <c r="BM205" s="15">
        <f t="shared" ca="1" si="256"/>
        <v>6906.2629449437354</v>
      </c>
      <c r="BN205" s="36">
        <f t="shared" ca="1" si="195"/>
        <v>112</v>
      </c>
      <c r="BO205" s="9">
        <f t="shared" ca="1" si="239"/>
        <v>0</v>
      </c>
      <c r="BP205" s="20">
        <f t="shared" ca="1" si="257"/>
        <v>2.1049119956971318</v>
      </c>
      <c r="BQ205" s="20">
        <f t="shared" ca="1" si="258"/>
        <v>129.79531891295238</v>
      </c>
    </row>
    <row r="206" spans="1:69" x14ac:dyDescent="0.25">
      <c r="A206" s="3">
        <f t="shared" si="259"/>
        <v>40983</v>
      </c>
      <c r="B206" s="17">
        <f t="shared" si="240"/>
        <v>2012</v>
      </c>
      <c r="C206" s="4">
        <f t="shared" si="260"/>
        <v>3</v>
      </c>
      <c r="D206" s="4">
        <f t="shared" si="261"/>
        <v>5</v>
      </c>
      <c r="E206" s="5">
        <f t="shared" si="215"/>
        <v>0.59</v>
      </c>
      <c r="F206" s="5">
        <f t="shared" si="216"/>
        <v>0.82</v>
      </c>
      <c r="G206" s="10">
        <f t="shared" si="214"/>
        <v>1.6219178082191972</v>
      </c>
      <c r="H206" s="13">
        <f t="shared" ca="1" si="217"/>
        <v>118</v>
      </c>
      <c r="I206" s="9">
        <f t="shared" ca="1" si="218"/>
        <v>197</v>
      </c>
      <c r="J206" s="14">
        <f t="shared" ca="1" si="241"/>
        <v>1.6694915254237288</v>
      </c>
      <c r="K206" s="5">
        <f t="shared" ca="1" si="242"/>
        <v>0.43777777777777777</v>
      </c>
      <c r="L206" s="21">
        <f t="shared" ca="1" si="219"/>
        <v>102.56877396164387</v>
      </c>
      <c r="M206" s="9">
        <f t="shared" ca="1" si="208"/>
        <v>35</v>
      </c>
      <c r="N206" s="9">
        <f t="shared" ca="1" si="208"/>
        <v>42</v>
      </c>
      <c r="O206" s="9">
        <f t="shared" ca="1" si="208"/>
        <v>17</v>
      </c>
      <c r="P206" s="9">
        <f t="shared" ca="1" si="208"/>
        <v>54</v>
      </c>
      <c r="Q206" s="20">
        <f t="shared" ca="1" si="220"/>
        <v>39.896477290161926</v>
      </c>
      <c r="R206" s="20">
        <f t="shared" ca="1" si="221"/>
        <v>52.926933318033875</v>
      </c>
      <c r="S206" s="20">
        <f t="shared" ca="1" si="222"/>
        <v>18.580277690958916</v>
      </c>
      <c r="T206" s="6">
        <f t="shared" ca="1" si="209"/>
        <v>12103.115327473977</v>
      </c>
      <c r="U206" s="6">
        <f t="shared" ca="1" si="209"/>
        <v>1421.083899068494</v>
      </c>
      <c r="V206" s="6">
        <f t="shared" ca="1" si="209"/>
        <v>2123.1141576002628</v>
      </c>
      <c r="W206" s="6">
        <f t="shared" ca="1" si="223"/>
        <v>2371.561610695891</v>
      </c>
      <c r="X206" s="6">
        <f t="shared" ca="1" si="224"/>
        <v>1063.4235718834846</v>
      </c>
      <c r="Y206" s="6">
        <f t="shared" ca="1" si="243"/>
        <v>7966.099886362832</v>
      </c>
      <c r="Z206" s="6">
        <f t="shared" ca="1" si="210"/>
        <v>3072.0287513424682</v>
      </c>
      <c r="AA206" s="6">
        <f t="shared" ca="1" si="210"/>
        <v>899.75786640657589</v>
      </c>
      <c r="AB206" s="6">
        <f t="shared" ca="1" si="210"/>
        <v>1003.3349953117814</v>
      </c>
      <c r="AC206" s="6">
        <f t="shared" ca="1" si="225"/>
        <v>1243.3657880241271</v>
      </c>
      <c r="AD206" s="6">
        <f t="shared" ca="1" si="226"/>
        <v>971.21472771599031</v>
      </c>
      <c r="AE206" s="6">
        <f t="shared" ca="1" si="227"/>
        <v>375.47773564671638</v>
      </c>
      <c r="AF206" s="6">
        <f t="shared" ca="1" si="244"/>
        <v>2385.0633616739915</v>
      </c>
      <c r="AG206" s="6">
        <f t="shared" ca="1" si="211"/>
        <v>348.49983077260265</v>
      </c>
      <c r="AH206" s="6">
        <f t="shared" ca="1" si="211"/>
        <v>1315.5366820821923</v>
      </c>
      <c r="AI206" s="6">
        <f t="shared" ca="1" si="211"/>
        <v>2098.6460518356166</v>
      </c>
      <c r="AJ206" s="6">
        <f t="shared" ca="1" si="211"/>
        <v>984.79457595616509</v>
      </c>
      <c r="AK206" s="6">
        <f t="shared" ca="1" si="228"/>
        <v>1462.0859861295523</v>
      </c>
      <c r="AL206" s="6">
        <f t="shared" ca="1" si="229"/>
        <v>1187.8239818348134</v>
      </c>
      <c r="AM206" s="6">
        <f t="shared" ca="1" si="230"/>
        <v>417.0624498846966</v>
      </c>
      <c r="AN206" s="6">
        <f t="shared" ca="1" si="245"/>
        <v>1680.5047227975149</v>
      </c>
      <c r="AO206" s="6">
        <f t="shared" ca="1" si="246"/>
        <v>23246.797980249878</v>
      </c>
      <c r="AP206" s="6">
        <f t="shared" ca="1" si="247"/>
        <v>11215.130009415536</v>
      </c>
      <c r="AQ206" s="6">
        <f t="shared" ca="1" si="248"/>
        <v>12031.66797083434</v>
      </c>
      <c r="AR206" s="6">
        <f t="shared" ca="1" si="212"/>
        <v>2715.7615674206168</v>
      </c>
      <c r="AS206" s="6">
        <f t="shared" ca="1" si="212"/>
        <v>1830.5597818620258</v>
      </c>
      <c r="AT206" s="6">
        <f t="shared" ca="1" si="212"/>
        <v>1791.8624928880986</v>
      </c>
      <c r="AU206" s="6">
        <f t="shared" ca="1" si="212"/>
        <v>1927.0561743031478</v>
      </c>
      <c r="AV206" s="6">
        <f t="shared" ca="1" si="249"/>
        <v>8265.2400164738901</v>
      </c>
      <c r="AW206" s="6">
        <f t="shared" ca="1" si="250"/>
        <v>3766.4279543604516</v>
      </c>
      <c r="AX206" s="27">
        <f t="shared" ca="1" si="213"/>
        <v>3.9827453917808247</v>
      </c>
      <c r="AY206" s="27">
        <f t="shared" ca="1" si="213"/>
        <v>4.5638432876712356</v>
      </c>
      <c r="AZ206">
        <f t="shared" ca="1" si="251"/>
        <v>266</v>
      </c>
      <c r="BA206" s="9">
        <f t="shared" ca="1" si="231"/>
        <v>9</v>
      </c>
      <c r="BB206" s="4">
        <f t="shared" ca="1" si="252"/>
        <v>118</v>
      </c>
      <c r="BC206" s="9">
        <f t="shared" ca="1" si="232"/>
        <v>6</v>
      </c>
      <c r="BD206" s="9">
        <f t="shared" ca="1" si="233"/>
        <v>4</v>
      </c>
      <c r="BE206" s="4">
        <f t="shared" ca="1" si="253"/>
        <v>148</v>
      </c>
      <c r="BF206" s="9">
        <f t="shared" ca="1" si="234"/>
        <v>9</v>
      </c>
      <c r="BG206" s="9">
        <f t="shared" ca="1" si="235"/>
        <v>10</v>
      </c>
      <c r="BH206" s="24">
        <f t="shared" ca="1" si="254"/>
        <v>471.02536781183375</v>
      </c>
      <c r="BI206" s="24">
        <f t="shared" ca="1" si="255"/>
        <v>332.50747821858005</v>
      </c>
      <c r="BJ206" s="9">
        <f t="shared" ca="1" si="236"/>
        <v>8</v>
      </c>
      <c r="BK206" s="30">
        <f t="shared" ca="1" si="237"/>
        <v>32.754367780821887</v>
      </c>
      <c r="BL206" s="15">
        <f t="shared" ca="1" si="238"/>
        <v>4.331086667397261</v>
      </c>
      <c r="BM206" s="15">
        <f t="shared" ca="1" si="256"/>
        <v>6703.2095741831881</v>
      </c>
      <c r="BN206" s="36">
        <f t="shared" ca="1" si="195"/>
        <v>112</v>
      </c>
      <c r="BO206" s="9">
        <f t="shared" ca="1" si="239"/>
        <v>0</v>
      </c>
      <c r="BP206" s="20">
        <f t="shared" ca="1" si="257"/>
        <v>1.7949115028677056</v>
      </c>
      <c r="BQ206" s="20">
        <f t="shared" ca="1" si="258"/>
        <v>107.42560688244946</v>
      </c>
    </row>
    <row r="207" spans="1:69" x14ac:dyDescent="0.25">
      <c r="A207" s="3">
        <f t="shared" si="259"/>
        <v>40982</v>
      </c>
      <c r="B207" s="17">
        <f t="shared" si="240"/>
        <v>2012</v>
      </c>
      <c r="C207" s="4">
        <f t="shared" si="260"/>
        <v>3</v>
      </c>
      <c r="D207" s="4">
        <f t="shared" si="261"/>
        <v>4</v>
      </c>
      <c r="E207" s="5">
        <f t="shared" si="215"/>
        <v>0.59</v>
      </c>
      <c r="F207" s="5">
        <f t="shared" si="216"/>
        <v>0.76</v>
      </c>
      <c r="G207" s="10">
        <f t="shared" si="214"/>
        <v>1.6191780821917998</v>
      </c>
      <c r="H207" s="13">
        <f t="shared" ca="1" si="217"/>
        <v>116</v>
      </c>
      <c r="I207" s="9">
        <f t="shared" ca="1" si="218"/>
        <v>181</v>
      </c>
      <c r="J207" s="14">
        <f t="shared" ca="1" si="241"/>
        <v>1.5603448275862069</v>
      </c>
      <c r="K207" s="5">
        <f t="shared" ca="1" si="242"/>
        <v>0.4022222222222222</v>
      </c>
      <c r="L207" s="21">
        <f t="shared" ca="1" si="219"/>
        <v>92.998595479641054</v>
      </c>
      <c r="M207" s="9">
        <f t="shared" ref="M207:P226" ca="1" si="262">INT($I207*M$1*(1+RANDBETWEEN(-limite,limite)/1000))</f>
        <v>33</v>
      </c>
      <c r="N207" s="9">
        <f t="shared" ca="1" si="262"/>
        <v>38</v>
      </c>
      <c r="O207" s="9">
        <f t="shared" ca="1" si="262"/>
        <v>15</v>
      </c>
      <c r="P207" s="9">
        <f t="shared" ca="1" si="262"/>
        <v>50</v>
      </c>
      <c r="Q207" s="20">
        <f t="shared" ca="1" si="220"/>
        <v>38.723720680686888</v>
      </c>
      <c r="R207" s="20">
        <f t="shared" ca="1" si="221"/>
        <v>50.957463141698668</v>
      </c>
      <c r="S207" s="20">
        <f t="shared" ca="1" si="222"/>
        <v>18.47040370007673</v>
      </c>
      <c r="T207" s="6">
        <f t="shared" ref="T207:V226" ca="1" si="263">(1+T$2*$G207)*(1+RANDBETWEEN(-limite,limite)/1000)*T$1*$E207*$F207</f>
        <v>10787.837075638363</v>
      </c>
      <c r="U207" s="6">
        <f t="shared" ca="1" si="263"/>
        <v>1253.9240031232887</v>
      </c>
      <c r="V207" s="6">
        <f t="shared" ca="1" si="263"/>
        <v>1857.6622122797587</v>
      </c>
      <c r="W207" s="6">
        <f t="shared" ca="1" si="223"/>
        <v>2467.234833041096</v>
      </c>
      <c r="X207" s="6">
        <f t="shared" ca="1" si="224"/>
        <v>938.79007357966009</v>
      </c>
      <c r="Y207" s="6">
        <f t="shared" ca="1" si="243"/>
        <v>6778.0739598611381</v>
      </c>
      <c r="Z207" s="6">
        <f t="shared" ref="Z207:AB226" ca="1" si="264">(1+Z$2*$G207)*(1+RANDBETWEEN(-limite,limite)/1000)*$I207*Z$1</f>
        <v>2749.3841683287692</v>
      </c>
      <c r="AA207" s="6">
        <f t="shared" ca="1" si="264"/>
        <v>764.36194712548001</v>
      </c>
      <c r="AB207" s="6">
        <f t="shared" ca="1" si="264"/>
        <v>923.52018500383645</v>
      </c>
      <c r="AC207" s="6">
        <f t="shared" ca="1" si="225"/>
        <v>1251.1714456974014</v>
      </c>
      <c r="AD207" s="6">
        <f t="shared" ca="1" si="226"/>
        <v>945.0386566661083</v>
      </c>
      <c r="AE207" s="6">
        <f t="shared" ca="1" si="227"/>
        <v>357.46634015969795</v>
      </c>
      <c r="AF207" s="6">
        <f t="shared" ca="1" si="244"/>
        <v>1883.589857934878</v>
      </c>
      <c r="AG207" s="6">
        <f t="shared" ref="AG207:AJ226" ca="1" si="265">(1+AG$2*$G207)*(1+RANDBETWEEN(-limite,limite)/1000)*$I207*AG$1</f>
        <v>310.58845155616433</v>
      </c>
      <c r="AH207" s="6">
        <f t="shared" ca="1" si="265"/>
        <v>1254.7537760438363</v>
      </c>
      <c r="AI207" s="6">
        <f t="shared" ca="1" si="265"/>
        <v>1980.7498410684937</v>
      </c>
      <c r="AJ207" s="6">
        <f t="shared" ca="1" si="265"/>
        <v>901.94293479452131</v>
      </c>
      <c r="AK207" s="6">
        <f t="shared" ca="1" si="228"/>
        <v>1403.2962606424283</v>
      </c>
      <c r="AL207" s="6">
        <f t="shared" ca="1" si="229"/>
        <v>1211.3449041287895</v>
      </c>
      <c r="AM207" s="6">
        <f t="shared" ca="1" si="230"/>
        <v>395.49663891588727</v>
      </c>
      <c r="AN207" s="6">
        <f t="shared" ca="1" si="245"/>
        <v>1437.8971997759108</v>
      </c>
      <c r="AO207" s="6">
        <f t="shared" ca="1" si="246"/>
        <v>20927.062382682754</v>
      </c>
      <c r="AP207" s="6">
        <f t="shared" ca="1" si="247"/>
        <v>10827.501365110827</v>
      </c>
      <c r="AQ207" s="6">
        <f t="shared" ca="1" si="248"/>
        <v>10099.561017571927</v>
      </c>
      <c r="AR207" s="6">
        <f t="shared" ref="AR207:AU226" ca="1" si="266">(1+AR$2*$G207)*(1+RANDBETWEEN(-limite,limite)/1000)*AR$1*$E207*$F207+AR$3*(1+ipc)^($B207-2010)</f>
        <v>2707.0955195438614</v>
      </c>
      <c r="AS207" s="6">
        <f t="shared" ca="1" si="266"/>
        <v>1700.6446276310639</v>
      </c>
      <c r="AT207" s="6">
        <f t="shared" ca="1" si="266"/>
        <v>1744.9528751582009</v>
      </c>
      <c r="AU207" s="6">
        <f t="shared" ca="1" si="266"/>
        <v>1878.7254199299682</v>
      </c>
      <c r="AV207" s="6">
        <f t="shared" ca="1" si="249"/>
        <v>8031.4184422630951</v>
      </c>
      <c r="AW207" s="6">
        <f t="shared" ca="1" si="250"/>
        <v>2068.1425753088315</v>
      </c>
      <c r="AX207" s="27">
        <f t="shared" ref="AX207:AY226" ca="1" si="267">MIN(5,(1+AX$2*$G207)*(1+RANDBETWEEN(-limite,limite)/1000)*AX$1)</f>
        <v>4.1027606794520572</v>
      </c>
      <c r="AY207" s="27">
        <f t="shared" ca="1" si="267"/>
        <v>4.5277503835616466</v>
      </c>
      <c r="AZ207">
        <f t="shared" ca="1" si="251"/>
        <v>252</v>
      </c>
      <c r="BA207" s="9">
        <f t="shared" ca="1" si="231"/>
        <v>8</v>
      </c>
      <c r="BB207" s="4">
        <f t="shared" ca="1" si="252"/>
        <v>116</v>
      </c>
      <c r="BC207" s="9">
        <f t="shared" ca="1" si="232"/>
        <v>7</v>
      </c>
      <c r="BD207" s="9">
        <f t="shared" ca="1" si="233"/>
        <v>5</v>
      </c>
      <c r="BE207" s="4">
        <f t="shared" ca="1" si="253"/>
        <v>136</v>
      </c>
      <c r="BF207" s="9">
        <f t="shared" ca="1" si="234"/>
        <v>8</v>
      </c>
      <c r="BG207" s="9">
        <f t="shared" ca="1" si="235"/>
        <v>8</v>
      </c>
      <c r="BH207" s="24">
        <f t="shared" ca="1" si="254"/>
        <v>544.51935712763952</v>
      </c>
      <c r="BI207" s="24">
        <f t="shared" ca="1" si="255"/>
        <v>300.43252264978912</v>
      </c>
      <c r="BJ207" s="9">
        <f t="shared" ca="1" si="236"/>
        <v>8</v>
      </c>
      <c r="BK207" s="30">
        <f t="shared" ca="1" si="237"/>
        <v>32.693389534246549</v>
      </c>
      <c r="BL207" s="15">
        <f t="shared" ca="1" si="238"/>
        <v>4.3309469939726037</v>
      </c>
      <c r="BM207" s="15">
        <f t="shared" ca="1" si="256"/>
        <v>6789.2948094710828</v>
      </c>
      <c r="BN207" s="36">
        <f t="shared" ref="BN207:BN270" ca="1" si="268">IF(D207=1,INT(SUM(BM201:BM207)/22000*52),BN208)</f>
        <v>112</v>
      </c>
      <c r="BO207" s="9">
        <f t="shared" ca="1" si="239"/>
        <v>0</v>
      </c>
      <c r="BP207" s="20">
        <f t="shared" ca="1" si="257"/>
        <v>1.4875714342943267</v>
      </c>
      <c r="BQ207" s="20">
        <f t="shared" ca="1" si="258"/>
        <v>90.174651942606488</v>
      </c>
    </row>
    <row r="208" spans="1:69" x14ac:dyDescent="0.25">
      <c r="A208" s="3">
        <f t="shared" si="259"/>
        <v>40981</v>
      </c>
      <c r="B208" s="17">
        <f t="shared" si="240"/>
        <v>2012</v>
      </c>
      <c r="C208" s="4">
        <f t="shared" si="260"/>
        <v>3</v>
      </c>
      <c r="D208" s="4">
        <f t="shared" si="261"/>
        <v>3</v>
      </c>
      <c r="E208" s="5">
        <f t="shared" si="215"/>
        <v>0.59</v>
      </c>
      <c r="F208" s="5">
        <f t="shared" si="216"/>
        <v>0.6</v>
      </c>
      <c r="G208" s="10">
        <f t="shared" si="214"/>
        <v>1.6164383561644025</v>
      </c>
      <c r="H208" s="13">
        <f t="shared" ca="1" si="217"/>
        <v>90</v>
      </c>
      <c r="I208" s="9">
        <f t="shared" ca="1" si="218"/>
        <v>150</v>
      </c>
      <c r="J208" s="14">
        <f t="shared" ca="1" si="241"/>
        <v>1.6666666666666667</v>
      </c>
      <c r="K208" s="5">
        <f t="shared" ca="1" si="242"/>
        <v>0.33333333333333331</v>
      </c>
      <c r="L208" s="21">
        <f t="shared" ca="1" si="219"/>
        <v>98.878775671232916</v>
      </c>
      <c r="M208" s="9">
        <f t="shared" ca="1" si="262"/>
        <v>26</v>
      </c>
      <c r="N208" s="9">
        <f t="shared" ca="1" si="262"/>
        <v>33</v>
      </c>
      <c r="O208" s="9">
        <f t="shared" ca="1" si="262"/>
        <v>13</v>
      </c>
      <c r="P208" s="9">
        <f t="shared" ca="1" si="262"/>
        <v>39</v>
      </c>
      <c r="Q208" s="20">
        <f t="shared" ca="1" si="220"/>
        <v>39.031427908056678</v>
      </c>
      <c r="R208" s="20">
        <f t="shared" ca="1" si="221"/>
        <v>49.637282528977899</v>
      </c>
      <c r="S208" s="20">
        <f t="shared" ca="1" si="222"/>
        <v>19.002048619599588</v>
      </c>
      <c r="T208" s="6">
        <f t="shared" ca="1" si="263"/>
        <v>8899.0898104109619</v>
      </c>
      <c r="U208" s="6">
        <f t="shared" ca="1" si="263"/>
        <v>1017.6686284931515</v>
      </c>
      <c r="V208" s="6">
        <f t="shared" ca="1" si="263"/>
        <v>1504.115006281643</v>
      </c>
      <c r="W208" s="6">
        <f t="shared" ca="1" si="223"/>
        <v>2560.4474981917811</v>
      </c>
      <c r="X208" s="6">
        <f t="shared" ca="1" si="224"/>
        <v>786.45163881205474</v>
      </c>
      <c r="Y208" s="6">
        <f t="shared" ca="1" si="243"/>
        <v>5065.7442956186342</v>
      </c>
      <c r="Z208" s="6">
        <f t="shared" ca="1" si="264"/>
        <v>2302.854246575344</v>
      </c>
      <c r="AA208" s="6">
        <f t="shared" ca="1" si="264"/>
        <v>645.28467287671265</v>
      </c>
      <c r="AB208" s="6">
        <f t="shared" ca="1" si="264"/>
        <v>741.07989616438397</v>
      </c>
      <c r="AC208" s="6">
        <f t="shared" ca="1" si="225"/>
        <v>905.08724397180606</v>
      </c>
      <c r="AD208" s="6">
        <f t="shared" ca="1" si="226"/>
        <v>892.71759364033346</v>
      </c>
      <c r="AE208" s="6">
        <f t="shared" ca="1" si="227"/>
        <v>293.70042264511835</v>
      </c>
      <c r="AF208" s="6">
        <f t="shared" ca="1" si="244"/>
        <v>1597.7135553591829</v>
      </c>
      <c r="AG208" s="6">
        <f t="shared" ca="1" si="265"/>
        <v>260.05726849315062</v>
      </c>
      <c r="AH208" s="6">
        <f t="shared" ca="1" si="265"/>
        <v>1007.5599780821922</v>
      </c>
      <c r="AI208" s="6">
        <f t="shared" ca="1" si="265"/>
        <v>1678.3479041095893</v>
      </c>
      <c r="AJ208" s="6">
        <f t="shared" ca="1" si="265"/>
        <v>751.98890958904167</v>
      </c>
      <c r="AK208" s="6">
        <f t="shared" ca="1" si="228"/>
        <v>1032.8424407518255</v>
      </c>
      <c r="AL208" s="6">
        <f t="shared" ca="1" si="229"/>
        <v>1219.3892751234828</v>
      </c>
      <c r="AM208" s="6">
        <f t="shared" ca="1" si="230"/>
        <v>313.52474420632137</v>
      </c>
      <c r="AN208" s="6">
        <f t="shared" ca="1" si="245"/>
        <v>1132.1976001923442</v>
      </c>
      <c r="AO208" s="6">
        <f t="shared" ca="1" si="246"/>
        <v>17303.931314794529</v>
      </c>
      <c r="AP208" s="6">
        <f t="shared" ca="1" si="247"/>
        <v>9508.275863624367</v>
      </c>
      <c r="AQ208" s="6">
        <f t="shared" ca="1" si="248"/>
        <v>7795.6554511701606</v>
      </c>
      <c r="AR208" s="6">
        <f t="shared" ca="1" si="266"/>
        <v>2650.5267549931655</v>
      </c>
      <c r="AS208" s="6">
        <f t="shared" ca="1" si="266"/>
        <v>1482.432087562318</v>
      </c>
      <c r="AT208" s="6">
        <f t="shared" ca="1" si="266"/>
        <v>1639.7527196266296</v>
      </c>
      <c r="AU208" s="6">
        <f t="shared" ca="1" si="266"/>
        <v>1758.0695278879448</v>
      </c>
      <c r="AV208" s="6">
        <f t="shared" ca="1" si="249"/>
        <v>7530.781090070057</v>
      </c>
      <c r="AW208" s="6">
        <f t="shared" ca="1" si="250"/>
        <v>264.87436110010458</v>
      </c>
      <c r="AX208" s="27">
        <f t="shared" ca="1" si="267"/>
        <v>4.1936860273972636</v>
      </c>
      <c r="AY208" s="27">
        <f t="shared" ca="1" si="267"/>
        <v>4.6124539041095902</v>
      </c>
      <c r="AZ208">
        <f t="shared" ca="1" si="251"/>
        <v>201</v>
      </c>
      <c r="BA208" s="9">
        <f t="shared" ca="1" si="231"/>
        <v>6</v>
      </c>
      <c r="BB208" s="4">
        <f t="shared" ca="1" si="252"/>
        <v>90</v>
      </c>
      <c r="BC208" s="9">
        <f t="shared" ca="1" si="232"/>
        <v>5</v>
      </c>
      <c r="BD208" s="9">
        <f t="shared" ca="1" si="233"/>
        <v>3</v>
      </c>
      <c r="BE208" s="4">
        <f t="shared" ca="1" si="253"/>
        <v>111</v>
      </c>
      <c r="BF208" s="9">
        <f t="shared" ca="1" si="234"/>
        <v>6</v>
      </c>
      <c r="BG208" s="9">
        <f t="shared" ca="1" si="235"/>
        <v>7</v>
      </c>
      <c r="BH208" s="24">
        <f t="shared" ca="1" si="254"/>
        <v>431.20125718093146</v>
      </c>
      <c r="BI208" s="24">
        <f t="shared" ca="1" si="255"/>
        <v>244.95106651661578</v>
      </c>
      <c r="BJ208" s="9">
        <f t="shared" ca="1" si="236"/>
        <v>6</v>
      </c>
      <c r="BK208" s="30">
        <f t="shared" ca="1" si="237"/>
        <v>32.143885890410928</v>
      </c>
      <c r="BL208" s="15">
        <f t="shared" ca="1" si="238"/>
        <v>4.1993050739726039</v>
      </c>
      <c r="BM208" s="15">
        <f t="shared" ca="1" si="256"/>
        <v>6792.97577095013</v>
      </c>
      <c r="BN208" s="36">
        <f t="shared" ca="1" si="268"/>
        <v>112</v>
      </c>
      <c r="BO208" s="9">
        <f t="shared" ca="1" si="239"/>
        <v>0</v>
      </c>
      <c r="BP208" s="20">
        <f t="shared" ca="1" si="257"/>
        <v>1.1476053667831332</v>
      </c>
      <c r="BQ208" s="20">
        <f t="shared" ca="1" si="258"/>
        <v>69.604066528305012</v>
      </c>
    </row>
    <row r="209" spans="1:69" x14ac:dyDescent="0.25">
      <c r="A209" s="3">
        <f t="shared" si="259"/>
        <v>40980</v>
      </c>
      <c r="B209" s="17">
        <f t="shared" si="240"/>
        <v>2012</v>
      </c>
      <c r="C209" s="4">
        <f t="shared" si="260"/>
        <v>3</v>
      </c>
      <c r="D209" s="4">
        <f t="shared" si="261"/>
        <v>2</v>
      </c>
      <c r="E209" s="5">
        <f t="shared" si="215"/>
        <v>0.59</v>
      </c>
      <c r="F209" s="5">
        <f t="shared" si="216"/>
        <v>0.6</v>
      </c>
      <c r="G209" s="10">
        <f t="shared" si="214"/>
        <v>1.6136986301370051</v>
      </c>
      <c r="H209" s="13">
        <f t="shared" ca="1" si="217"/>
        <v>87</v>
      </c>
      <c r="I209" s="9">
        <f t="shared" ca="1" si="218"/>
        <v>143</v>
      </c>
      <c r="J209" s="14">
        <f t="shared" ca="1" si="241"/>
        <v>1.6436781609195403</v>
      </c>
      <c r="K209" s="5">
        <f t="shared" ca="1" si="242"/>
        <v>0.31777777777777777</v>
      </c>
      <c r="L209" s="21">
        <f t="shared" ca="1" si="219"/>
        <v>97.570763563533333</v>
      </c>
      <c r="M209" s="9">
        <f t="shared" ca="1" si="262"/>
        <v>25</v>
      </c>
      <c r="N209" s="9">
        <f t="shared" ca="1" si="262"/>
        <v>32</v>
      </c>
      <c r="O209" s="9">
        <f t="shared" ca="1" si="262"/>
        <v>13</v>
      </c>
      <c r="P209" s="9">
        <f t="shared" ca="1" si="262"/>
        <v>38</v>
      </c>
      <c r="Q209" s="20">
        <f t="shared" ca="1" si="220"/>
        <v>38.623779137707309</v>
      </c>
      <c r="R209" s="20">
        <f t="shared" ca="1" si="221"/>
        <v>46.928168995068518</v>
      </c>
      <c r="S209" s="20">
        <f t="shared" ca="1" si="222"/>
        <v>18.11200723085798</v>
      </c>
      <c r="T209" s="6">
        <f t="shared" ca="1" si="263"/>
        <v>8488.6564300274003</v>
      </c>
      <c r="U209" s="6">
        <f t="shared" ca="1" si="263"/>
        <v>994.66241095890496</v>
      </c>
      <c r="V209" s="6">
        <f t="shared" ca="1" si="263"/>
        <v>1456.1761088771502</v>
      </c>
      <c r="W209" s="6">
        <f t="shared" ca="1" si="223"/>
        <v>2437.6309494904117</v>
      </c>
      <c r="X209" s="6">
        <f t="shared" ca="1" si="224"/>
        <v>757.03311827112293</v>
      </c>
      <c r="Y209" s="6">
        <f t="shared" ca="1" si="243"/>
        <v>4832.47866434762</v>
      </c>
      <c r="Z209" s="6">
        <f t="shared" ca="1" si="264"/>
        <v>2201.5554108493166</v>
      </c>
      <c r="AA209" s="6">
        <f t="shared" ca="1" si="264"/>
        <v>610.06619693589073</v>
      </c>
      <c r="AB209" s="6">
        <f t="shared" ca="1" si="264"/>
        <v>688.25627477260321</v>
      </c>
      <c r="AC209" s="6">
        <f t="shared" ca="1" si="225"/>
        <v>975.47336783969479</v>
      </c>
      <c r="AD209" s="6">
        <f t="shared" ca="1" si="226"/>
        <v>888.02227301795722</v>
      </c>
      <c r="AE209" s="6">
        <f t="shared" ca="1" si="227"/>
        <v>285.0938373793519</v>
      </c>
      <c r="AF209" s="6">
        <f t="shared" ca="1" si="244"/>
        <v>1351.2884043208069</v>
      </c>
      <c r="AG209" s="6">
        <f t="shared" ca="1" si="265"/>
        <v>257.80477384109582</v>
      </c>
      <c r="AH209" s="6">
        <f t="shared" ca="1" si="265"/>
        <v>936.47757255890474</v>
      </c>
      <c r="AI209" s="6">
        <f t="shared" ca="1" si="265"/>
        <v>1523.2594559178083</v>
      </c>
      <c r="AJ209" s="6">
        <f t="shared" ca="1" si="265"/>
        <v>762.1260551013703</v>
      </c>
      <c r="AK209" s="6">
        <f t="shared" ca="1" si="228"/>
        <v>1092.6326142908435</v>
      </c>
      <c r="AL209" s="6">
        <f t="shared" ca="1" si="229"/>
        <v>1246.459670530963</v>
      </c>
      <c r="AM209" s="6">
        <f t="shared" ca="1" si="230"/>
        <v>321.23361076165054</v>
      </c>
      <c r="AN209" s="6">
        <f t="shared" ca="1" si="245"/>
        <v>819.34196183572192</v>
      </c>
      <c r="AO209" s="6">
        <f t="shared" ca="1" si="246"/>
        <v>16462.864580963291</v>
      </c>
      <c r="AP209" s="6">
        <f t="shared" ca="1" si="247"/>
        <v>9459.7555504591455</v>
      </c>
      <c r="AQ209" s="6">
        <f t="shared" ca="1" si="248"/>
        <v>7003.1090305041489</v>
      </c>
      <c r="AR209" s="6">
        <f t="shared" ca="1" si="266"/>
        <v>2649.6379685572251</v>
      </c>
      <c r="AS209" s="6">
        <f t="shared" ca="1" si="266"/>
        <v>1514.2551205005907</v>
      </c>
      <c r="AT209" s="6">
        <f t="shared" ca="1" si="266"/>
        <v>1643.2465286746585</v>
      </c>
      <c r="AU209" s="6">
        <f t="shared" ca="1" si="266"/>
        <v>1728.9821093426795</v>
      </c>
      <c r="AV209" s="6">
        <f t="shared" ca="1" si="249"/>
        <v>7536.1217270751531</v>
      </c>
      <c r="AW209" s="6">
        <f t="shared" ca="1" si="250"/>
        <v>-533.01269657100784</v>
      </c>
      <c r="AX209" s="27">
        <f t="shared" ca="1" si="267"/>
        <v>4.2596821479452087</v>
      </c>
      <c r="AY209" s="27">
        <f t="shared" ca="1" si="267"/>
        <v>4.6434645616438379</v>
      </c>
      <c r="AZ209">
        <f t="shared" ca="1" si="251"/>
        <v>195</v>
      </c>
      <c r="BA209" s="9">
        <f t="shared" ca="1" si="231"/>
        <v>6</v>
      </c>
      <c r="BB209" s="4">
        <f t="shared" ca="1" si="252"/>
        <v>87</v>
      </c>
      <c r="BC209" s="9">
        <f t="shared" ca="1" si="232"/>
        <v>5</v>
      </c>
      <c r="BD209" s="9">
        <f t="shared" ca="1" si="233"/>
        <v>3</v>
      </c>
      <c r="BE209" s="4">
        <f t="shared" ca="1" si="253"/>
        <v>108</v>
      </c>
      <c r="BF209" s="9">
        <f t="shared" ca="1" si="234"/>
        <v>6</v>
      </c>
      <c r="BG209" s="9">
        <f t="shared" ca="1" si="235"/>
        <v>8</v>
      </c>
      <c r="BH209" s="24">
        <f t="shared" ca="1" si="254"/>
        <v>427.66346451849978</v>
      </c>
      <c r="BI209" s="24">
        <f t="shared" ca="1" si="255"/>
        <v>278.52085828998196</v>
      </c>
      <c r="BJ209" s="9">
        <f t="shared" ca="1" si="236"/>
        <v>6</v>
      </c>
      <c r="BK209" s="30">
        <f t="shared" ca="1" si="237"/>
        <v>34.004524438356135</v>
      </c>
      <c r="BL209" s="15">
        <f t="shared" ca="1" si="238"/>
        <v>4.308751312876713</v>
      </c>
      <c r="BM209" s="15">
        <f t="shared" ca="1" si="256"/>
        <v>6691.8232678851118</v>
      </c>
      <c r="BN209" s="36">
        <f t="shared" ca="1" si="268"/>
        <v>112</v>
      </c>
      <c r="BO209" s="9">
        <f t="shared" ca="1" si="239"/>
        <v>0</v>
      </c>
      <c r="BP209" s="20">
        <f t="shared" ca="1" si="257"/>
        <v>1.0465173316983634</v>
      </c>
      <c r="BQ209" s="20">
        <f t="shared" ca="1" si="258"/>
        <v>62.5277592009299</v>
      </c>
    </row>
    <row r="210" spans="1:69" x14ac:dyDescent="0.25">
      <c r="A210" s="3">
        <f t="shared" si="259"/>
        <v>40979</v>
      </c>
      <c r="B210" s="17">
        <f t="shared" si="240"/>
        <v>2012</v>
      </c>
      <c r="C210" s="4">
        <f t="shared" si="260"/>
        <v>3</v>
      </c>
      <c r="D210" s="4">
        <f t="shared" si="261"/>
        <v>1</v>
      </c>
      <c r="E210" s="5">
        <f t="shared" si="215"/>
        <v>0.59</v>
      </c>
      <c r="F210" s="5">
        <f t="shared" si="216"/>
        <v>0.64</v>
      </c>
      <c r="G210" s="10">
        <f t="shared" si="214"/>
        <v>1.6109589041096077</v>
      </c>
      <c r="H210" s="13">
        <f t="shared" ca="1" si="217"/>
        <v>96</v>
      </c>
      <c r="I210" s="9">
        <f t="shared" ca="1" si="218"/>
        <v>154</v>
      </c>
      <c r="J210" s="14">
        <f t="shared" ca="1" si="241"/>
        <v>1.6041666666666667</v>
      </c>
      <c r="K210" s="5">
        <f t="shared" ca="1" si="242"/>
        <v>0.34222222222222221</v>
      </c>
      <c r="L210" s="21">
        <f t="shared" ca="1" si="219"/>
        <v>98.071575495890443</v>
      </c>
      <c r="M210" s="9">
        <f t="shared" ca="1" si="262"/>
        <v>28</v>
      </c>
      <c r="N210" s="9">
        <f t="shared" ca="1" si="262"/>
        <v>34</v>
      </c>
      <c r="O210" s="9">
        <f t="shared" ca="1" si="262"/>
        <v>13</v>
      </c>
      <c r="P210" s="9">
        <f t="shared" ca="1" si="262"/>
        <v>41</v>
      </c>
      <c r="Q210" s="20">
        <f t="shared" ca="1" si="220"/>
        <v>36.200655738400378</v>
      </c>
      <c r="R210" s="20">
        <f t="shared" ca="1" si="221"/>
        <v>51.994518852518468</v>
      </c>
      <c r="S210" s="20">
        <f t="shared" ca="1" si="222"/>
        <v>17.580676165559648</v>
      </c>
      <c r="T210" s="6">
        <f t="shared" ca="1" si="263"/>
        <v>9414.8712476054825</v>
      </c>
      <c r="U210" s="6">
        <f t="shared" ca="1" si="263"/>
        <v>1083.1163644493158</v>
      </c>
      <c r="V210" s="6">
        <f t="shared" ca="1" si="263"/>
        <v>1570.9032665256325</v>
      </c>
      <c r="W210" s="6">
        <f t="shared" ca="1" si="223"/>
        <v>2545.567414224658</v>
      </c>
      <c r="X210" s="6">
        <f t="shared" ca="1" si="224"/>
        <v>825.23222436821891</v>
      </c>
      <c r="Y210" s="6">
        <f t="shared" ca="1" si="243"/>
        <v>5556.2847069362879</v>
      </c>
      <c r="Z210" s="6">
        <f t="shared" ca="1" si="264"/>
        <v>2244.4406557808234</v>
      </c>
      <c r="AA210" s="6">
        <f t="shared" ca="1" si="264"/>
        <v>675.92874508274008</v>
      </c>
      <c r="AB210" s="6">
        <f t="shared" ca="1" si="264"/>
        <v>720.80772278794552</v>
      </c>
      <c r="AC210" s="6">
        <f t="shared" ca="1" si="225"/>
        <v>1013.1571830138026</v>
      </c>
      <c r="AD210" s="6">
        <f t="shared" ca="1" si="226"/>
        <v>950.55720826637867</v>
      </c>
      <c r="AE210" s="6">
        <f t="shared" ca="1" si="227"/>
        <v>310.53810817799092</v>
      </c>
      <c r="AF210" s="6">
        <f t="shared" ca="1" si="244"/>
        <v>1366.9246241933365</v>
      </c>
      <c r="AG210" s="6">
        <f t="shared" ca="1" si="265"/>
        <v>269.18887443287667</v>
      </c>
      <c r="AH210" s="6">
        <f t="shared" ca="1" si="265"/>
        <v>1023.9337373808223</v>
      </c>
      <c r="AI210" s="6">
        <f t="shared" ca="1" si="265"/>
        <v>1678.2574027397263</v>
      </c>
      <c r="AJ210" s="6">
        <f t="shared" ca="1" si="265"/>
        <v>752.99902106301408</v>
      </c>
      <c r="AK210" s="6">
        <f t="shared" ca="1" si="228"/>
        <v>1109.8042594734918</v>
      </c>
      <c r="AL210" s="6">
        <f t="shared" ca="1" si="229"/>
        <v>1248.5463437646781</v>
      </c>
      <c r="AM210" s="6">
        <f t="shared" ca="1" si="230"/>
        <v>325.8833836970876</v>
      </c>
      <c r="AN210" s="6">
        <f t="shared" ca="1" si="245"/>
        <v>1040.1450486811818</v>
      </c>
      <c r="AO210" s="6">
        <f t="shared" ca="1" si="246"/>
        <v>17863.543771322747</v>
      </c>
      <c r="AP210" s="6">
        <f t="shared" ca="1" si="247"/>
        <v>9900.1893915119399</v>
      </c>
      <c r="AQ210" s="6">
        <f t="shared" ca="1" si="248"/>
        <v>7963.3543798108067</v>
      </c>
      <c r="AR210" s="6">
        <f t="shared" ca="1" si="266"/>
        <v>2651.1570892464124</v>
      </c>
      <c r="AS210" s="6">
        <f t="shared" ca="1" si="266"/>
        <v>1588.5938326366036</v>
      </c>
      <c r="AT210" s="6">
        <f t="shared" ca="1" si="266"/>
        <v>1690.015810722188</v>
      </c>
      <c r="AU210" s="6">
        <f t="shared" ca="1" si="266"/>
        <v>1770.4289785946567</v>
      </c>
      <c r="AV210" s="6">
        <f t="shared" ca="1" si="249"/>
        <v>7700.1957111998609</v>
      </c>
      <c r="AW210" s="6">
        <f t="shared" ca="1" si="250"/>
        <v>263.15866861094673</v>
      </c>
      <c r="AX210" s="27">
        <f t="shared" ca="1" si="267"/>
        <v>4.3049080438356189</v>
      </c>
      <c r="AY210" s="27">
        <f t="shared" ca="1" si="267"/>
        <v>4.6073734246575357</v>
      </c>
      <c r="AZ210">
        <f t="shared" ca="1" si="251"/>
        <v>212</v>
      </c>
      <c r="BA210" s="9">
        <f t="shared" ca="1" si="231"/>
        <v>7</v>
      </c>
      <c r="BB210" s="4">
        <f t="shared" ca="1" si="252"/>
        <v>96</v>
      </c>
      <c r="BC210" s="9">
        <f t="shared" ca="1" si="232"/>
        <v>6</v>
      </c>
      <c r="BD210" s="9">
        <f t="shared" ca="1" si="233"/>
        <v>4</v>
      </c>
      <c r="BE210" s="4">
        <f t="shared" ca="1" si="253"/>
        <v>116</v>
      </c>
      <c r="BF210" s="9">
        <f t="shared" ca="1" si="234"/>
        <v>6</v>
      </c>
      <c r="BG210" s="9">
        <f t="shared" ca="1" si="235"/>
        <v>7</v>
      </c>
      <c r="BH210" s="24">
        <f t="shared" ca="1" si="254"/>
        <v>514.7607192831781</v>
      </c>
      <c r="BI210" s="24">
        <f t="shared" ca="1" si="255"/>
        <v>254.87312493927791</v>
      </c>
      <c r="BJ210" s="9">
        <f t="shared" ca="1" si="236"/>
        <v>7</v>
      </c>
      <c r="BK210" s="30">
        <f t="shared" ca="1" si="237"/>
        <v>31.533090630136961</v>
      </c>
      <c r="BL210" s="15">
        <f t="shared" ca="1" si="238"/>
        <v>4.5759830005479465</v>
      </c>
      <c r="BM210" s="15">
        <f t="shared" ca="1" si="256"/>
        <v>6865.5966376528449</v>
      </c>
      <c r="BN210" s="36">
        <f t="shared" ca="1" si="268"/>
        <v>112</v>
      </c>
      <c r="BO210" s="9">
        <f t="shared" ca="1" si="239"/>
        <v>0</v>
      </c>
      <c r="BP210" s="20">
        <f t="shared" ca="1" si="257"/>
        <v>1.1598925483238489</v>
      </c>
      <c r="BQ210" s="20">
        <f t="shared" ca="1" si="258"/>
        <v>71.101378391167913</v>
      </c>
    </row>
    <row r="211" spans="1:69" x14ac:dyDescent="0.25">
      <c r="A211" s="3">
        <f t="shared" si="259"/>
        <v>40978</v>
      </c>
      <c r="B211" s="17">
        <f t="shared" si="240"/>
        <v>2012</v>
      </c>
      <c r="C211" s="4">
        <f t="shared" si="260"/>
        <v>3</v>
      </c>
      <c r="D211" s="4">
        <f t="shared" si="261"/>
        <v>7</v>
      </c>
      <c r="E211" s="5">
        <f t="shared" si="215"/>
        <v>0.59</v>
      </c>
      <c r="F211" s="5">
        <f t="shared" si="216"/>
        <v>0.95</v>
      </c>
      <c r="G211" s="10">
        <f t="shared" si="214"/>
        <v>1.6082191780822104</v>
      </c>
      <c r="H211" s="13">
        <f t="shared" ca="1" si="217"/>
        <v>138</v>
      </c>
      <c r="I211" s="9">
        <f t="shared" ca="1" si="218"/>
        <v>240</v>
      </c>
      <c r="J211" s="14">
        <f t="shared" ca="1" si="241"/>
        <v>1.7391304347826086</v>
      </c>
      <c r="K211" s="5">
        <f t="shared" ca="1" si="242"/>
        <v>0.53333333333333333</v>
      </c>
      <c r="L211" s="21">
        <f t="shared" ca="1" si="219"/>
        <v>100.34199057057778</v>
      </c>
      <c r="M211" s="9">
        <f t="shared" ca="1" si="262"/>
        <v>41</v>
      </c>
      <c r="N211" s="9">
        <f t="shared" ca="1" si="262"/>
        <v>54</v>
      </c>
      <c r="O211" s="9">
        <f t="shared" ca="1" si="262"/>
        <v>21</v>
      </c>
      <c r="P211" s="9">
        <f t="shared" ca="1" si="262"/>
        <v>66</v>
      </c>
      <c r="Q211" s="20">
        <f t="shared" ca="1" si="220"/>
        <v>38.358856905551576</v>
      </c>
      <c r="R211" s="20">
        <f t="shared" ca="1" si="221"/>
        <v>48.091847389432509</v>
      </c>
      <c r="S211" s="20">
        <f t="shared" ca="1" si="222"/>
        <v>18.42190543860524</v>
      </c>
      <c r="T211" s="6">
        <f t="shared" ca="1" si="263"/>
        <v>13847.194698739733</v>
      </c>
      <c r="U211" s="6">
        <f t="shared" ca="1" si="263"/>
        <v>1558.7380615068503</v>
      </c>
      <c r="V211" s="6">
        <f t="shared" ca="1" si="263"/>
        <v>2403.1266417586839</v>
      </c>
      <c r="W211" s="6">
        <f t="shared" ca="1" si="223"/>
        <v>2516.036003013699</v>
      </c>
      <c r="X211" s="6">
        <f t="shared" ca="1" si="224"/>
        <v>1143.7142309891503</v>
      </c>
      <c r="Y211" s="6">
        <f t="shared" ca="1" si="243"/>
        <v>9343.055884485053</v>
      </c>
      <c r="Z211" s="6">
        <f t="shared" ca="1" si="264"/>
        <v>3644.0914060273994</v>
      </c>
      <c r="AA211" s="6">
        <f t="shared" ca="1" si="264"/>
        <v>1009.9287951780826</v>
      </c>
      <c r="AB211" s="6">
        <f t="shared" ca="1" si="264"/>
        <v>1215.8457589479458</v>
      </c>
      <c r="AC211" s="6">
        <f t="shared" ca="1" si="225"/>
        <v>1451.264474107307</v>
      </c>
      <c r="AD211" s="6">
        <f t="shared" ca="1" si="226"/>
        <v>887.03595985288257</v>
      </c>
      <c r="AE211" s="6">
        <f t="shared" ca="1" si="227"/>
        <v>473.23946170548743</v>
      </c>
      <c r="AF211" s="6">
        <f t="shared" ca="1" si="244"/>
        <v>3058.326064487751</v>
      </c>
      <c r="AG211" s="6">
        <f t="shared" ca="1" si="265"/>
        <v>438.22912043835606</v>
      </c>
      <c r="AH211" s="6">
        <f t="shared" ca="1" si="265"/>
        <v>1581.12481841096</v>
      </c>
      <c r="AI211" s="6">
        <f t="shared" ca="1" si="265"/>
        <v>2741.4710400000004</v>
      </c>
      <c r="AJ211" s="6">
        <f t="shared" ca="1" si="265"/>
        <v>1204.0368184109595</v>
      </c>
      <c r="AK211" s="6">
        <f t="shared" ca="1" si="228"/>
        <v>1657.6849551566813</v>
      </c>
      <c r="AL211" s="6">
        <f t="shared" ca="1" si="229"/>
        <v>1132.9393582306536</v>
      </c>
      <c r="AM211" s="6">
        <f t="shared" ca="1" si="230"/>
        <v>507.1180679544218</v>
      </c>
      <c r="AN211" s="6">
        <f t="shared" ca="1" si="245"/>
        <v>2667.1194159185184</v>
      </c>
      <c r="AO211" s="6">
        <f t="shared" ca="1" si="246"/>
        <v>27240.660517660286</v>
      </c>
      <c r="AP211" s="6">
        <f t="shared" ca="1" si="247"/>
        <v>12172.159152768965</v>
      </c>
      <c r="AQ211" s="6">
        <f t="shared" ca="1" si="248"/>
        <v>15068.501364891323</v>
      </c>
      <c r="AR211" s="6">
        <f t="shared" ca="1" si="266"/>
        <v>2765.4958868938224</v>
      </c>
      <c r="AS211" s="6">
        <f t="shared" ca="1" si="266"/>
        <v>1979.1067234586712</v>
      </c>
      <c r="AT211" s="6">
        <f t="shared" ca="1" si="266"/>
        <v>1896.7678223049093</v>
      </c>
      <c r="AU211" s="6">
        <f t="shared" ca="1" si="266"/>
        <v>1971.6734538322935</v>
      </c>
      <c r="AV211" s="6">
        <f t="shared" ca="1" si="249"/>
        <v>8613.0438864896969</v>
      </c>
      <c r="AW211" s="6">
        <f t="shared" ca="1" si="250"/>
        <v>6455.457478401624</v>
      </c>
      <c r="AX211" s="27">
        <f t="shared" ca="1" si="267"/>
        <v>3.9516398465753446</v>
      </c>
      <c r="AY211" s="27">
        <f t="shared" ca="1" si="267"/>
        <v>4.4549920273972621</v>
      </c>
      <c r="AZ211">
        <f t="shared" ca="1" si="251"/>
        <v>320</v>
      </c>
      <c r="BA211" s="9">
        <f t="shared" ca="1" si="231"/>
        <v>11</v>
      </c>
      <c r="BB211" s="4">
        <f t="shared" ca="1" si="252"/>
        <v>138</v>
      </c>
      <c r="BC211" s="9">
        <f t="shared" ca="1" si="232"/>
        <v>8</v>
      </c>
      <c r="BD211" s="9">
        <f t="shared" ca="1" si="233"/>
        <v>5</v>
      </c>
      <c r="BE211" s="4">
        <f t="shared" ca="1" si="253"/>
        <v>182</v>
      </c>
      <c r="BF211" s="9">
        <f t="shared" ca="1" si="234"/>
        <v>11</v>
      </c>
      <c r="BG211" s="9">
        <f t="shared" ca="1" si="235"/>
        <v>13</v>
      </c>
      <c r="BH211" s="24">
        <f t="shared" ca="1" si="254"/>
        <v>571.14057525289809</v>
      </c>
      <c r="BI211" s="24">
        <f t="shared" ca="1" si="255"/>
        <v>370.75251371415516</v>
      </c>
      <c r="BJ211" s="9">
        <f t="shared" ca="1" si="236"/>
        <v>10</v>
      </c>
      <c r="BK211" s="30">
        <f t="shared" ca="1" si="237"/>
        <v>31.53708197260271</v>
      </c>
      <c r="BL211" s="15">
        <f t="shared" ca="1" si="238"/>
        <v>4.3216223320547957</v>
      </c>
      <c r="BM211" s="15">
        <f t="shared" ca="1" si="256"/>
        <v>6748.4080306122924</v>
      </c>
      <c r="BN211" s="36">
        <f t="shared" ca="1" si="268"/>
        <v>110</v>
      </c>
      <c r="BO211" s="9">
        <f t="shared" ca="1" si="239"/>
        <v>0</v>
      </c>
      <c r="BP211" s="20">
        <f t="shared" ca="1" si="257"/>
        <v>2.2328971953884857</v>
      </c>
      <c r="BQ211" s="20">
        <f t="shared" ca="1" si="258"/>
        <v>136.98637604446657</v>
      </c>
    </row>
    <row r="212" spans="1:69" x14ac:dyDescent="0.25">
      <c r="A212" s="3">
        <f t="shared" si="259"/>
        <v>40977</v>
      </c>
      <c r="B212" s="17">
        <f t="shared" si="240"/>
        <v>2012</v>
      </c>
      <c r="C212" s="4">
        <f t="shared" si="260"/>
        <v>3</v>
      </c>
      <c r="D212" s="4">
        <f t="shared" si="261"/>
        <v>6</v>
      </c>
      <c r="E212" s="5">
        <f t="shared" si="215"/>
        <v>0.59</v>
      </c>
      <c r="F212" s="5">
        <f t="shared" si="216"/>
        <v>1</v>
      </c>
      <c r="G212" s="10">
        <f t="shared" si="214"/>
        <v>1.605479452054813</v>
      </c>
      <c r="H212" s="13">
        <f t="shared" ca="1" si="217"/>
        <v>143</v>
      </c>
      <c r="I212" s="9">
        <f t="shared" ca="1" si="218"/>
        <v>242</v>
      </c>
      <c r="J212" s="14">
        <f t="shared" ca="1" si="241"/>
        <v>1.6923076923076923</v>
      </c>
      <c r="K212" s="5">
        <f t="shared" ca="1" si="242"/>
        <v>0.5377777777777778</v>
      </c>
      <c r="L212" s="21">
        <f t="shared" ca="1" si="219"/>
        <v>105.34711738672289</v>
      </c>
      <c r="M212" s="9">
        <f t="shared" ca="1" si="262"/>
        <v>41</v>
      </c>
      <c r="N212" s="9">
        <f t="shared" ca="1" si="262"/>
        <v>55</v>
      </c>
      <c r="O212" s="9">
        <f t="shared" ca="1" si="262"/>
        <v>21</v>
      </c>
      <c r="P212" s="9">
        <f t="shared" ca="1" si="262"/>
        <v>66</v>
      </c>
      <c r="Q212" s="20">
        <f t="shared" ca="1" si="220"/>
        <v>37.558068493150707</v>
      </c>
      <c r="R212" s="20">
        <f t="shared" ca="1" si="221"/>
        <v>51.83859658332684</v>
      </c>
      <c r="S212" s="20">
        <f t="shared" ca="1" si="222"/>
        <v>17.85707634082193</v>
      </c>
      <c r="T212" s="6">
        <f t="shared" ca="1" si="263"/>
        <v>15064.637786301373</v>
      </c>
      <c r="U212" s="6">
        <f t="shared" ca="1" si="263"/>
        <v>1667.08311561644</v>
      </c>
      <c r="V212" s="6">
        <f t="shared" ca="1" si="263"/>
        <v>2444.7021478224651</v>
      </c>
      <c r="W212" s="6">
        <f t="shared" ca="1" si="223"/>
        <v>2437.4144047561649</v>
      </c>
      <c r="X212" s="6">
        <f t="shared" ca="1" si="224"/>
        <v>1239.1613386520544</v>
      </c>
      <c r="Y212" s="6">
        <f t="shared" ca="1" si="243"/>
        <v>10610.443010687126</v>
      </c>
      <c r="Z212" s="6">
        <f t="shared" ca="1" si="264"/>
        <v>3605.5745753424681</v>
      </c>
      <c r="AA212" s="6">
        <f t="shared" ca="1" si="264"/>
        <v>1088.6105282498636</v>
      </c>
      <c r="AB212" s="6">
        <f t="shared" ca="1" si="264"/>
        <v>1178.5670384942473</v>
      </c>
      <c r="AC212" s="6">
        <f t="shared" ca="1" si="225"/>
        <v>1513.4352862648575</v>
      </c>
      <c r="AD212" s="6">
        <f t="shared" ca="1" si="226"/>
        <v>930.8933293435914</v>
      </c>
      <c r="AE212" s="6">
        <f t="shared" ca="1" si="227"/>
        <v>495.76517332368343</v>
      </c>
      <c r="AF212" s="6">
        <f t="shared" ca="1" si="244"/>
        <v>2932.6583531544475</v>
      </c>
      <c r="AG212" s="6">
        <f t="shared" ca="1" si="265"/>
        <v>433.32120335342455</v>
      </c>
      <c r="AH212" s="6">
        <f t="shared" ca="1" si="265"/>
        <v>1657.4883342027406</v>
      </c>
      <c r="AI212" s="6">
        <f t="shared" ca="1" si="265"/>
        <v>2618.1862513972605</v>
      </c>
      <c r="AJ212" s="6">
        <f t="shared" ca="1" si="265"/>
        <v>1286.881074147946</v>
      </c>
      <c r="AK212" s="6">
        <f t="shared" ca="1" si="228"/>
        <v>1871.7595297685623</v>
      </c>
      <c r="AL212" s="6">
        <f t="shared" ca="1" si="229"/>
        <v>1156.4449817981963</v>
      </c>
      <c r="AM212" s="6">
        <f t="shared" ca="1" si="230"/>
        <v>540.23902648868886</v>
      </c>
      <c r="AN212" s="6">
        <f t="shared" ca="1" si="245"/>
        <v>2427.4333250459244</v>
      </c>
      <c r="AO212" s="6">
        <f t="shared" ca="1" si="246"/>
        <v>28600.349907105759</v>
      </c>
      <c r="AP212" s="6">
        <f t="shared" ca="1" si="247"/>
        <v>12629.815218218264</v>
      </c>
      <c r="AQ212" s="6">
        <f t="shared" ca="1" si="248"/>
        <v>15970.534688887497</v>
      </c>
      <c r="AR212" s="6">
        <f t="shared" ca="1" si="266"/>
        <v>2806.1135991329984</v>
      </c>
      <c r="AS212" s="6">
        <f t="shared" ca="1" si="266"/>
        <v>1980.4559794896725</v>
      </c>
      <c r="AT212" s="6">
        <f t="shared" ca="1" si="266"/>
        <v>1941.648372612221</v>
      </c>
      <c r="AU212" s="6">
        <f t="shared" ca="1" si="266"/>
        <v>2026.9604494173764</v>
      </c>
      <c r="AV212" s="6">
        <f t="shared" ca="1" si="249"/>
        <v>8755.1784006522685</v>
      </c>
      <c r="AW212" s="6">
        <f t="shared" ca="1" si="250"/>
        <v>7215.3562882352271</v>
      </c>
      <c r="AX212" s="27">
        <f t="shared" ca="1" si="267"/>
        <v>4.0840475178082221</v>
      </c>
      <c r="AY212" s="27">
        <f t="shared" ca="1" si="267"/>
        <v>4.5396778767123296</v>
      </c>
      <c r="AZ212">
        <f t="shared" ca="1" si="251"/>
        <v>326</v>
      </c>
      <c r="BA212" s="9">
        <f t="shared" ca="1" si="231"/>
        <v>10</v>
      </c>
      <c r="BB212" s="4">
        <f t="shared" ca="1" si="252"/>
        <v>143</v>
      </c>
      <c r="BC212" s="9">
        <f t="shared" ca="1" si="232"/>
        <v>9</v>
      </c>
      <c r="BD212" s="9">
        <f t="shared" ca="1" si="233"/>
        <v>5</v>
      </c>
      <c r="BE212" s="4">
        <f t="shared" ca="1" si="253"/>
        <v>183</v>
      </c>
      <c r="BF212" s="9">
        <f t="shared" ca="1" si="234"/>
        <v>10</v>
      </c>
      <c r="BG212" s="9">
        <f t="shared" ca="1" si="235"/>
        <v>14</v>
      </c>
      <c r="BH212" s="24">
        <f t="shared" ca="1" si="254"/>
        <v>599.28594739321386</v>
      </c>
      <c r="BI212" s="24">
        <f t="shared" ca="1" si="255"/>
        <v>385.5860706796239</v>
      </c>
      <c r="BJ212" s="9">
        <f t="shared" ca="1" si="236"/>
        <v>11</v>
      </c>
      <c r="BK212" s="30">
        <f t="shared" ca="1" si="237"/>
        <v>32.974758465753396</v>
      </c>
      <c r="BL212" s="15">
        <f t="shared" ca="1" si="238"/>
        <v>4.452968223561645</v>
      </c>
      <c r="BM212" s="15">
        <f t="shared" ca="1" si="256"/>
        <v>6769.6435952043503</v>
      </c>
      <c r="BN212" s="36">
        <f t="shared" ca="1" si="268"/>
        <v>110</v>
      </c>
      <c r="BO212" s="9">
        <f t="shared" ca="1" si="239"/>
        <v>0</v>
      </c>
      <c r="BP212" s="20">
        <f t="shared" ca="1" si="257"/>
        <v>2.3591396599078132</v>
      </c>
      <c r="BQ212" s="20">
        <f t="shared" ca="1" si="258"/>
        <v>145.18667898988633</v>
      </c>
    </row>
    <row r="213" spans="1:69" x14ac:dyDescent="0.25">
      <c r="A213" s="3">
        <f t="shared" si="259"/>
        <v>40976</v>
      </c>
      <c r="B213" s="17">
        <f t="shared" si="240"/>
        <v>2012</v>
      </c>
      <c r="C213" s="4">
        <f t="shared" si="260"/>
        <v>3</v>
      </c>
      <c r="D213" s="4">
        <f t="shared" si="261"/>
        <v>5</v>
      </c>
      <c r="E213" s="5">
        <f t="shared" si="215"/>
        <v>0.59</v>
      </c>
      <c r="F213" s="5">
        <f t="shared" si="216"/>
        <v>0.82</v>
      </c>
      <c r="G213" s="10">
        <f t="shared" si="214"/>
        <v>1.6027397260274157</v>
      </c>
      <c r="H213" s="13">
        <f t="shared" ca="1" si="217"/>
        <v>118</v>
      </c>
      <c r="I213" s="9">
        <f t="shared" ca="1" si="218"/>
        <v>195</v>
      </c>
      <c r="J213" s="14">
        <f t="shared" ca="1" si="241"/>
        <v>1.652542372881356</v>
      </c>
      <c r="K213" s="5">
        <f t="shared" ca="1" si="242"/>
        <v>0.43333333333333335</v>
      </c>
      <c r="L213" s="21">
        <f t="shared" ca="1" si="219"/>
        <v>100.55300547945211</v>
      </c>
      <c r="M213" s="9">
        <f t="shared" ca="1" si="262"/>
        <v>34</v>
      </c>
      <c r="N213" s="9">
        <f t="shared" ca="1" si="262"/>
        <v>41</v>
      </c>
      <c r="O213" s="9">
        <f t="shared" ca="1" si="262"/>
        <v>16</v>
      </c>
      <c r="P213" s="9">
        <f t="shared" ca="1" si="262"/>
        <v>52</v>
      </c>
      <c r="Q213" s="20">
        <f t="shared" ca="1" si="220"/>
        <v>39.004724164383575</v>
      </c>
      <c r="R213" s="20">
        <f t="shared" ca="1" si="221"/>
        <v>51.597031253424689</v>
      </c>
      <c r="S213" s="20">
        <f t="shared" ca="1" si="222"/>
        <v>18.187774397260284</v>
      </c>
      <c r="T213" s="6">
        <f t="shared" ca="1" si="263"/>
        <v>11865.254646575349</v>
      </c>
      <c r="U213" s="6">
        <f t="shared" ca="1" si="263"/>
        <v>1377.7042703013708</v>
      </c>
      <c r="V213" s="6">
        <f t="shared" ca="1" si="263"/>
        <v>1978.0753156471228</v>
      </c>
      <c r="W213" s="6">
        <f t="shared" ca="1" si="223"/>
        <v>2388.2517453698638</v>
      </c>
      <c r="X213" s="6">
        <f t="shared" ca="1" si="224"/>
        <v>988.28141559583548</v>
      </c>
      <c r="Y213" s="6">
        <f t="shared" ca="1" si="243"/>
        <v>7888.3504402638982</v>
      </c>
      <c r="Z213" s="6">
        <f t="shared" ca="1" si="264"/>
        <v>2925.3543123287682</v>
      </c>
      <c r="AA213" s="6">
        <f t="shared" ca="1" si="264"/>
        <v>825.55250005479502</v>
      </c>
      <c r="AB213" s="6">
        <f t="shared" ca="1" si="264"/>
        <v>945.76426865753479</v>
      </c>
      <c r="AC213" s="6">
        <f t="shared" ca="1" si="225"/>
        <v>1341.1229423728294</v>
      </c>
      <c r="AD213" s="6">
        <f t="shared" ca="1" si="226"/>
        <v>975.68176645682013</v>
      </c>
      <c r="AE213" s="6">
        <f t="shared" ca="1" si="227"/>
        <v>402.21996134371568</v>
      </c>
      <c r="AF213" s="6">
        <f t="shared" ca="1" si="244"/>
        <v>1977.6464108677328</v>
      </c>
      <c r="AG213" s="6">
        <f t="shared" ca="1" si="265"/>
        <v>354.69949191780813</v>
      </c>
      <c r="AH213" s="6">
        <f t="shared" ca="1" si="265"/>
        <v>1369.4828843835626</v>
      </c>
      <c r="AI213" s="6">
        <f t="shared" ca="1" si="265"/>
        <v>2240.4013726027406</v>
      </c>
      <c r="AJ213" s="6">
        <f t="shared" ca="1" si="265"/>
        <v>1036.8428449315074</v>
      </c>
      <c r="AK213" s="6">
        <f t="shared" ca="1" si="228"/>
        <v>1457.5726786420817</v>
      </c>
      <c r="AL213" s="6">
        <f t="shared" ca="1" si="229"/>
        <v>1179.9394790192423</v>
      </c>
      <c r="AM213" s="6">
        <f t="shared" ca="1" si="230"/>
        <v>422.39071441832681</v>
      </c>
      <c r="AN213" s="6">
        <f t="shared" ca="1" si="245"/>
        <v>1941.5237217559675</v>
      </c>
      <c r="AO213" s="6">
        <f t="shared" ca="1" si="246"/>
        <v>22941.056591753433</v>
      </c>
      <c r="AP213" s="6">
        <f t="shared" ca="1" si="247"/>
        <v>11133.536018865838</v>
      </c>
      <c r="AQ213" s="6">
        <f t="shared" ca="1" si="248"/>
        <v>11807.520572887599</v>
      </c>
      <c r="AR213" s="6">
        <f t="shared" ca="1" si="266"/>
        <v>2740.9705206109079</v>
      </c>
      <c r="AS213" s="6">
        <f t="shared" ca="1" si="266"/>
        <v>1836.8162229906234</v>
      </c>
      <c r="AT213" s="6">
        <f t="shared" ca="1" si="266"/>
        <v>1804.5127816721408</v>
      </c>
      <c r="AU213" s="6">
        <f t="shared" ca="1" si="266"/>
        <v>1895.0017967748468</v>
      </c>
      <c r="AV213" s="6">
        <f t="shared" ca="1" si="249"/>
        <v>8277.3013220485191</v>
      </c>
      <c r="AW213" s="6">
        <f t="shared" ca="1" si="250"/>
        <v>3530.2192508390763</v>
      </c>
      <c r="AX213" s="27">
        <f t="shared" ca="1" si="267"/>
        <v>3.9715762191780843</v>
      </c>
      <c r="AY213" s="27">
        <f t="shared" ca="1" si="267"/>
        <v>4.5259620547945225</v>
      </c>
      <c r="AZ213">
        <f t="shared" ca="1" si="251"/>
        <v>261</v>
      </c>
      <c r="BA213" s="9">
        <f t="shared" ca="1" si="231"/>
        <v>8</v>
      </c>
      <c r="BB213" s="4">
        <f t="shared" ca="1" si="252"/>
        <v>118</v>
      </c>
      <c r="BC213" s="9">
        <f t="shared" ca="1" si="232"/>
        <v>6</v>
      </c>
      <c r="BD213" s="9">
        <f t="shared" ca="1" si="233"/>
        <v>4</v>
      </c>
      <c r="BE213" s="4">
        <f t="shared" ca="1" si="253"/>
        <v>143</v>
      </c>
      <c r="BF213" s="9">
        <f t="shared" ca="1" si="234"/>
        <v>9</v>
      </c>
      <c r="BG213" s="9">
        <f t="shared" ca="1" si="235"/>
        <v>10</v>
      </c>
      <c r="BH213" s="24">
        <f t="shared" ca="1" si="254"/>
        <v>453.780379373968</v>
      </c>
      <c r="BI213" s="24">
        <f t="shared" ca="1" si="255"/>
        <v>361.26901212093662</v>
      </c>
      <c r="BJ213" s="9">
        <f t="shared" ca="1" si="236"/>
        <v>8</v>
      </c>
      <c r="BK213" s="30">
        <f t="shared" ca="1" si="237"/>
        <v>31.251773767123261</v>
      </c>
      <c r="BL213" s="15">
        <f t="shared" ca="1" si="238"/>
        <v>4.3388743561643848</v>
      </c>
      <c r="BM213" s="15">
        <f t="shared" ca="1" si="256"/>
        <v>6736.649407334653</v>
      </c>
      <c r="BN213" s="36">
        <f t="shared" ca="1" si="268"/>
        <v>110</v>
      </c>
      <c r="BO213" s="9">
        <f t="shared" ca="1" si="239"/>
        <v>0</v>
      </c>
      <c r="BP213" s="20">
        <f t="shared" ca="1" si="257"/>
        <v>1.7527289693941828</v>
      </c>
      <c r="BQ213" s="20">
        <f t="shared" ca="1" si="258"/>
        <v>107.34109611715999</v>
      </c>
    </row>
    <row r="214" spans="1:69" x14ac:dyDescent="0.25">
      <c r="A214" s="3">
        <f t="shared" si="259"/>
        <v>40975</v>
      </c>
      <c r="B214" s="17">
        <f t="shared" si="240"/>
        <v>2012</v>
      </c>
      <c r="C214" s="4">
        <f t="shared" si="260"/>
        <v>3</v>
      </c>
      <c r="D214" s="4">
        <f t="shared" si="261"/>
        <v>4</v>
      </c>
      <c r="E214" s="5">
        <f t="shared" si="215"/>
        <v>0.59</v>
      </c>
      <c r="F214" s="5">
        <f t="shared" si="216"/>
        <v>0.76</v>
      </c>
      <c r="G214" s="10">
        <f t="shared" si="214"/>
        <v>1.6000000000000183</v>
      </c>
      <c r="H214" s="13">
        <f t="shared" ca="1" si="217"/>
        <v>108</v>
      </c>
      <c r="I214" s="9">
        <f t="shared" ca="1" si="218"/>
        <v>192</v>
      </c>
      <c r="J214" s="14">
        <f t="shared" ca="1" si="241"/>
        <v>1.7777777777777777</v>
      </c>
      <c r="K214" s="5">
        <f t="shared" ca="1" si="242"/>
        <v>0.42666666666666669</v>
      </c>
      <c r="L214" s="21">
        <f t="shared" ca="1" si="219"/>
        <v>107.03806222222227</v>
      </c>
      <c r="M214" s="9">
        <f t="shared" ca="1" si="262"/>
        <v>34</v>
      </c>
      <c r="N214" s="9">
        <f t="shared" ca="1" si="262"/>
        <v>43</v>
      </c>
      <c r="O214" s="9">
        <f t="shared" ca="1" si="262"/>
        <v>17</v>
      </c>
      <c r="P214" s="9">
        <f t="shared" ca="1" si="262"/>
        <v>51</v>
      </c>
      <c r="Q214" s="20">
        <f t="shared" ca="1" si="220"/>
        <v>37.366132363636389</v>
      </c>
      <c r="R214" s="20">
        <f t="shared" ca="1" si="221"/>
        <v>49.501385788235325</v>
      </c>
      <c r="S214" s="20">
        <f t="shared" ca="1" si="222"/>
        <v>17.889500160000008</v>
      </c>
      <c r="T214" s="6">
        <f t="shared" ca="1" si="263"/>
        <v>11560.110720000004</v>
      </c>
      <c r="U214" s="6">
        <f t="shared" ca="1" si="263"/>
        <v>1211.2611264000011</v>
      </c>
      <c r="V214" s="6">
        <f t="shared" ca="1" si="263"/>
        <v>1958.7926836223996</v>
      </c>
      <c r="W214" s="6">
        <f t="shared" ca="1" si="223"/>
        <v>2375.9087616000011</v>
      </c>
      <c r="X214" s="6">
        <f t="shared" ca="1" si="224"/>
        <v>961.88351662080004</v>
      </c>
      <c r="Y214" s="6">
        <f t="shared" ca="1" si="243"/>
        <v>7474.7868845568037</v>
      </c>
      <c r="Z214" s="6">
        <f t="shared" ca="1" si="264"/>
        <v>2877.1921920000018</v>
      </c>
      <c r="AA214" s="6">
        <f t="shared" ca="1" si="264"/>
        <v>841.52355840000052</v>
      </c>
      <c r="AB214" s="6">
        <f t="shared" ca="1" si="264"/>
        <v>912.36450816000047</v>
      </c>
      <c r="AC214" s="6">
        <f t="shared" ca="1" si="225"/>
        <v>1190.0361029913261</v>
      </c>
      <c r="AD214" s="6">
        <f t="shared" ca="1" si="226"/>
        <v>949.51097663748237</v>
      </c>
      <c r="AE214" s="6">
        <f t="shared" ca="1" si="227"/>
        <v>351.33892097193871</v>
      </c>
      <c r="AF214" s="6">
        <f t="shared" ca="1" si="244"/>
        <v>2140.194257959256</v>
      </c>
      <c r="AG214" s="6">
        <f t="shared" ca="1" si="265"/>
        <v>356.39377919999993</v>
      </c>
      <c r="AH214" s="6">
        <f t="shared" ca="1" si="265"/>
        <v>1314.8258304000003</v>
      </c>
      <c r="AI214" s="6">
        <f t="shared" ca="1" si="265"/>
        <v>2057.8145280000003</v>
      </c>
      <c r="AJ214" s="6">
        <f t="shared" ca="1" si="265"/>
        <v>990.38822400000072</v>
      </c>
      <c r="AK214" s="6">
        <f t="shared" ca="1" si="228"/>
        <v>1363.3073436989544</v>
      </c>
      <c r="AL214" s="6">
        <f t="shared" ca="1" si="229"/>
        <v>1176.099330103508</v>
      </c>
      <c r="AM214" s="6">
        <f t="shared" ca="1" si="230"/>
        <v>426.45473973433133</v>
      </c>
      <c r="AN214" s="6">
        <f t="shared" ca="1" si="245"/>
        <v>1753.5609480632083</v>
      </c>
      <c r="AO214" s="6">
        <f t="shared" ca="1" si="246"/>
        <v>22121.87446656001</v>
      </c>
      <c r="AP214" s="6">
        <f t="shared" ca="1" si="247"/>
        <v>10753.332375980744</v>
      </c>
      <c r="AQ214" s="6">
        <f t="shared" ca="1" si="248"/>
        <v>11368.542090579267</v>
      </c>
      <c r="AR214" s="6">
        <f t="shared" ca="1" si="266"/>
        <v>2711.7684724828332</v>
      </c>
      <c r="AS214" s="6">
        <f t="shared" ca="1" si="266"/>
        <v>1703.4296947801829</v>
      </c>
      <c r="AT214" s="6">
        <f t="shared" ca="1" si="266"/>
        <v>1742.3684886321651</v>
      </c>
      <c r="AU214" s="6">
        <f t="shared" ca="1" si="266"/>
        <v>1851.2494116106418</v>
      </c>
      <c r="AV214" s="6">
        <f t="shared" ca="1" si="249"/>
        <v>8008.8160675058234</v>
      </c>
      <c r="AW214" s="6">
        <f t="shared" ca="1" si="250"/>
        <v>3359.7260230734419</v>
      </c>
      <c r="AX214" s="27">
        <f t="shared" ca="1" si="267"/>
        <v>4.1620488000000018</v>
      </c>
      <c r="AY214" s="27">
        <f t="shared" ca="1" si="267"/>
        <v>4.2931200000000018</v>
      </c>
      <c r="AZ214">
        <f t="shared" ca="1" si="251"/>
        <v>253</v>
      </c>
      <c r="BA214" s="9">
        <f t="shared" ca="1" si="231"/>
        <v>8</v>
      </c>
      <c r="BB214" s="4">
        <f t="shared" ca="1" si="252"/>
        <v>108</v>
      </c>
      <c r="BC214" s="9">
        <f t="shared" ca="1" si="232"/>
        <v>5</v>
      </c>
      <c r="BD214" s="9">
        <f t="shared" ca="1" si="233"/>
        <v>4</v>
      </c>
      <c r="BE214" s="4">
        <f t="shared" ca="1" si="253"/>
        <v>145</v>
      </c>
      <c r="BF214" s="9">
        <f t="shared" ca="1" si="234"/>
        <v>8</v>
      </c>
      <c r="BG214" s="9">
        <f t="shared" ca="1" si="235"/>
        <v>11</v>
      </c>
      <c r="BH214" s="24">
        <f t="shared" ca="1" si="254"/>
        <v>441.3820801536001</v>
      </c>
      <c r="BI214" s="24">
        <f t="shared" ca="1" si="255"/>
        <v>326.39195869940824</v>
      </c>
      <c r="BJ214" s="9">
        <f t="shared" ca="1" si="236"/>
        <v>8</v>
      </c>
      <c r="BK214" s="30">
        <f t="shared" ca="1" si="237"/>
        <v>33.602351999999968</v>
      </c>
      <c r="BL214" s="15">
        <f t="shared" ca="1" si="238"/>
        <v>4.1678145600000009</v>
      </c>
      <c r="BM214" s="15">
        <f t="shared" ca="1" si="256"/>
        <v>6670.9338463272579</v>
      </c>
      <c r="BN214" s="36">
        <f t="shared" ca="1" si="268"/>
        <v>110</v>
      </c>
      <c r="BO214" s="9">
        <f t="shared" ca="1" si="239"/>
        <v>0</v>
      </c>
      <c r="BP214" s="20">
        <f t="shared" ca="1" si="257"/>
        <v>1.7041905005306446</v>
      </c>
      <c r="BQ214" s="20">
        <f t="shared" ca="1" si="258"/>
        <v>103.35038264162971</v>
      </c>
    </row>
    <row r="215" spans="1:69" x14ac:dyDescent="0.25">
      <c r="A215" s="3">
        <f t="shared" si="259"/>
        <v>40974</v>
      </c>
      <c r="B215" s="17">
        <f t="shared" si="240"/>
        <v>2012</v>
      </c>
      <c r="C215" s="4">
        <f t="shared" si="260"/>
        <v>3</v>
      </c>
      <c r="D215" s="4">
        <f t="shared" si="261"/>
        <v>3</v>
      </c>
      <c r="E215" s="5">
        <f t="shared" si="215"/>
        <v>0.59</v>
      </c>
      <c r="F215" s="5">
        <f t="shared" si="216"/>
        <v>0.6</v>
      </c>
      <c r="G215" s="10">
        <f t="shared" si="214"/>
        <v>1.5972602739726209</v>
      </c>
      <c r="H215" s="13">
        <f t="shared" ca="1" si="217"/>
        <v>92</v>
      </c>
      <c r="I215" s="9">
        <f t="shared" ca="1" si="218"/>
        <v>150</v>
      </c>
      <c r="J215" s="14">
        <f t="shared" ca="1" si="241"/>
        <v>1.6304347826086956</v>
      </c>
      <c r="K215" s="5">
        <f t="shared" ca="1" si="242"/>
        <v>0.33333333333333331</v>
      </c>
      <c r="L215" s="21">
        <f t="shared" ca="1" si="219"/>
        <v>94.256835287671279</v>
      </c>
      <c r="M215" s="9">
        <f t="shared" ca="1" si="262"/>
        <v>26</v>
      </c>
      <c r="N215" s="9">
        <f t="shared" ca="1" si="262"/>
        <v>34</v>
      </c>
      <c r="O215" s="9">
        <f t="shared" ca="1" si="262"/>
        <v>13</v>
      </c>
      <c r="P215" s="9">
        <f t="shared" ca="1" si="262"/>
        <v>39</v>
      </c>
      <c r="Q215" s="20">
        <f t="shared" ca="1" si="220"/>
        <v>37.943651506849342</v>
      </c>
      <c r="R215" s="20">
        <f t="shared" ca="1" si="221"/>
        <v>53.108181749209727</v>
      </c>
      <c r="S215" s="20">
        <f t="shared" ca="1" si="222"/>
        <v>18.086832606954701</v>
      </c>
      <c r="T215" s="6">
        <f t="shared" ca="1" si="263"/>
        <v>8671.6288464657573</v>
      </c>
      <c r="U215" s="6">
        <f t="shared" ca="1" si="263"/>
        <v>979.99123495890478</v>
      </c>
      <c r="V215" s="6">
        <f t="shared" ca="1" si="263"/>
        <v>1429.469600918794</v>
      </c>
      <c r="W215" s="6">
        <f t="shared" ca="1" si="223"/>
        <v>2488.7398087232882</v>
      </c>
      <c r="X215" s="6">
        <f t="shared" ca="1" si="224"/>
        <v>730.71354748142437</v>
      </c>
      <c r="Y215" s="6">
        <f t="shared" ca="1" si="243"/>
        <v>5002.6971243011558</v>
      </c>
      <c r="Z215" s="6">
        <f t="shared" ca="1" si="264"/>
        <v>2276.6190904109603</v>
      </c>
      <c r="AA215" s="6">
        <f t="shared" ca="1" si="264"/>
        <v>690.40636273972643</v>
      </c>
      <c r="AB215" s="6">
        <f t="shared" ca="1" si="264"/>
        <v>705.38647167123338</v>
      </c>
      <c r="AC215" s="6">
        <f t="shared" ca="1" si="225"/>
        <v>924.31855866205058</v>
      </c>
      <c r="AD215" s="6">
        <f t="shared" ca="1" si="226"/>
        <v>910.27117478333264</v>
      </c>
      <c r="AE215" s="6">
        <f t="shared" ca="1" si="227"/>
        <v>298.91462649045224</v>
      </c>
      <c r="AF215" s="6">
        <f t="shared" ca="1" si="244"/>
        <v>1538.9075648860842</v>
      </c>
      <c r="AG215" s="6">
        <f t="shared" ca="1" si="265"/>
        <v>268.07858383561637</v>
      </c>
      <c r="AH215" s="6">
        <f t="shared" ca="1" si="265"/>
        <v>1038.1931309589049</v>
      </c>
      <c r="AI215" s="6">
        <f t="shared" ca="1" si="265"/>
        <v>1746.7616958904111</v>
      </c>
      <c r="AJ215" s="6">
        <f t="shared" ca="1" si="265"/>
        <v>734.59505095890472</v>
      </c>
      <c r="AK215" s="6">
        <f t="shared" ca="1" si="228"/>
        <v>1059.9819776047</v>
      </c>
      <c r="AL215" s="6">
        <f t="shared" ca="1" si="229"/>
        <v>1200.7656732434498</v>
      </c>
      <c r="AM215" s="6">
        <f t="shared" ca="1" si="230"/>
        <v>333.79367030880388</v>
      </c>
      <c r="AN215" s="6">
        <f t="shared" ca="1" si="245"/>
        <v>1193.0871404868835</v>
      </c>
      <c r="AO215" s="6">
        <f t="shared" ca="1" si="246"/>
        <v>17111.660467890422</v>
      </c>
      <c r="AP215" s="6">
        <f t="shared" ca="1" si="247"/>
        <v>9376.9686382162945</v>
      </c>
      <c r="AQ215" s="6">
        <f t="shared" ca="1" si="248"/>
        <v>7734.6918296741242</v>
      </c>
      <c r="AR215" s="6">
        <f t="shared" ca="1" si="266"/>
        <v>2643.4257751824989</v>
      </c>
      <c r="AS215" s="6">
        <f t="shared" ca="1" si="266"/>
        <v>1507.7196819933374</v>
      </c>
      <c r="AT215" s="6">
        <f t="shared" ca="1" si="266"/>
        <v>1665.3729529240593</v>
      </c>
      <c r="AU215" s="6">
        <f t="shared" ca="1" si="266"/>
        <v>1757.0762539889256</v>
      </c>
      <c r="AV215" s="6">
        <f t="shared" ca="1" si="249"/>
        <v>7573.5946640888214</v>
      </c>
      <c r="AW215" s="6">
        <f t="shared" ca="1" si="250"/>
        <v>161.09716558530636</v>
      </c>
      <c r="AX215" s="27">
        <f t="shared" ca="1" si="267"/>
        <v>4.2612002630137011</v>
      </c>
      <c r="AY215" s="27">
        <f t="shared" ca="1" si="267"/>
        <v>4.328610904109591</v>
      </c>
      <c r="AZ215">
        <f t="shared" ca="1" si="251"/>
        <v>204</v>
      </c>
      <c r="BA215" s="9">
        <f t="shared" ca="1" si="231"/>
        <v>6</v>
      </c>
      <c r="BB215" s="4">
        <f t="shared" ca="1" si="252"/>
        <v>92</v>
      </c>
      <c r="BC215" s="9">
        <f t="shared" ca="1" si="232"/>
        <v>6</v>
      </c>
      <c r="BD215" s="9">
        <f t="shared" ca="1" si="233"/>
        <v>3</v>
      </c>
      <c r="BE215" s="4">
        <f t="shared" ca="1" si="253"/>
        <v>112</v>
      </c>
      <c r="BF215" s="9">
        <f t="shared" ca="1" si="234"/>
        <v>6</v>
      </c>
      <c r="BG215" s="9">
        <f t="shared" ca="1" si="235"/>
        <v>7</v>
      </c>
      <c r="BH215" s="24">
        <f t="shared" ca="1" si="254"/>
        <v>454.78594145773428</v>
      </c>
      <c r="BI215" s="24">
        <f t="shared" ca="1" si="255"/>
        <v>247.63889892112374</v>
      </c>
      <c r="BJ215" s="9">
        <f t="shared" ca="1" si="236"/>
        <v>6</v>
      </c>
      <c r="BK215" s="30">
        <f t="shared" ca="1" si="237"/>
        <v>31.422662849315039</v>
      </c>
      <c r="BL215" s="15">
        <f t="shared" ca="1" si="238"/>
        <v>4.1764449545205489</v>
      </c>
      <c r="BM215" s="15">
        <f t="shared" ca="1" si="256"/>
        <v>6714.5172768960711</v>
      </c>
      <c r="BN215" s="36">
        <f t="shared" ca="1" si="268"/>
        <v>110</v>
      </c>
      <c r="BO215" s="9">
        <f t="shared" ca="1" si="239"/>
        <v>0</v>
      </c>
      <c r="BP215" s="20">
        <f t="shared" ca="1" si="257"/>
        <v>1.1519356508752108</v>
      </c>
      <c r="BQ215" s="20">
        <f t="shared" ca="1" si="258"/>
        <v>70.315380269764759</v>
      </c>
    </row>
    <row r="216" spans="1:69" x14ac:dyDescent="0.25">
      <c r="A216" s="3">
        <f t="shared" si="259"/>
        <v>40973</v>
      </c>
      <c r="B216" s="17">
        <f t="shared" si="240"/>
        <v>2012</v>
      </c>
      <c r="C216" s="4">
        <f t="shared" si="260"/>
        <v>3</v>
      </c>
      <c r="D216" s="4">
        <f t="shared" si="261"/>
        <v>2</v>
      </c>
      <c r="E216" s="5">
        <f t="shared" si="215"/>
        <v>0.59</v>
      </c>
      <c r="F216" s="5">
        <f t="shared" si="216"/>
        <v>0.6</v>
      </c>
      <c r="G216" s="10">
        <f t="shared" si="214"/>
        <v>1.5945205479452236</v>
      </c>
      <c r="H216" s="13">
        <f t="shared" ca="1" si="217"/>
        <v>92</v>
      </c>
      <c r="I216" s="9">
        <f t="shared" ca="1" si="218"/>
        <v>136</v>
      </c>
      <c r="J216" s="14">
        <f t="shared" ca="1" si="241"/>
        <v>1.4782608695652173</v>
      </c>
      <c r="K216" s="5">
        <f t="shared" ca="1" si="242"/>
        <v>0.30222222222222223</v>
      </c>
      <c r="L216" s="21">
        <f t="shared" ca="1" si="219"/>
        <v>93.475319671232896</v>
      </c>
      <c r="M216" s="9">
        <f t="shared" ca="1" si="262"/>
        <v>23</v>
      </c>
      <c r="N216" s="9">
        <f t="shared" ca="1" si="262"/>
        <v>29</v>
      </c>
      <c r="O216" s="9">
        <f t="shared" ca="1" si="262"/>
        <v>12</v>
      </c>
      <c r="P216" s="9">
        <f t="shared" ca="1" si="262"/>
        <v>37</v>
      </c>
      <c r="Q216" s="20">
        <f t="shared" ca="1" si="220"/>
        <v>38.249630550052707</v>
      </c>
      <c r="R216" s="20">
        <f t="shared" ca="1" si="221"/>
        <v>48.664781260273998</v>
      </c>
      <c r="S216" s="20">
        <f t="shared" ca="1" si="222"/>
        <v>17.714103547308412</v>
      </c>
      <c r="T216" s="6">
        <f t="shared" ca="1" si="263"/>
        <v>8599.7294097534268</v>
      </c>
      <c r="U216" s="6">
        <f t="shared" ca="1" si="263"/>
        <v>986.82337676712382</v>
      </c>
      <c r="V216" s="6">
        <f t="shared" ca="1" si="263"/>
        <v>1504.5184345354517</v>
      </c>
      <c r="W216" s="6">
        <f t="shared" ca="1" si="223"/>
        <v>2422.3998435287676</v>
      </c>
      <c r="X216" s="6">
        <f t="shared" ca="1" si="224"/>
        <v>727.71022591298606</v>
      </c>
      <c r="Y216" s="6">
        <f t="shared" ca="1" si="243"/>
        <v>4931.9242825433457</v>
      </c>
      <c r="Z216" s="6">
        <f t="shared" ca="1" si="264"/>
        <v>1988.9807886027409</v>
      </c>
      <c r="AA216" s="6">
        <f t="shared" ca="1" si="264"/>
        <v>583.97737512328797</v>
      </c>
      <c r="AB216" s="6">
        <f t="shared" ca="1" si="264"/>
        <v>655.42183125041129</v>
      </c>
      <c r="AC216" s="6">
        <f t="shared" ca="1" si="225"/>
        <v>965.2415475069696</v>
      </c>
      <c r="AD216" s="6">
        <f t="shared" ca="1" si="226"/>
        <v>921.44722135291056</v>
      </c>
      <c r="AE216" s="6">
        <f t="shared" ca="1" si="227"/>
        <v>287.43533535698515</v>
      </c>
      <c r="AF216" s="6">
        <f t="shared" ca="1" si="244"/>
        <v>1054.2558907595746</v>
      </c>
      <c r="AG216" s="6">
        <f t="shared" ca="1" si="265"/>
        <v>249.80978840547942</v>
      </c>
      <c r="AH216" s="6">
        <f t="shared" ca="1" si="265"/>
        <v>902.91575934246612</v>
      </c>
      <c r="AI216" s="6">
        <f t="shared" ca="1" si="265"/>
        <v>1503.1356330958909</v>
      </c>
      <c r="AJ216" s="6">
        <f t="shared" ca="1" si="265"/>
        <v>682.6307064986305</v>
      </c>
      <c r="AK216" s="6">
        <f t="shared" ca="1" si="228"/>
        <v>1059.9761879793518</v>
      </c>
      <c r="AL216" s="6">
        <f t="shared" ca="1" si="229"/>
        <v>1245.6065213874315</v>
      </c>
      <c r="AM216" s="6">
        <f t="shared" ca="1" si="230"/>
        <v>316.79006439987421</v>
      </c>
      <c r="AN216" s="6">
        <f t="shared" ca="1" si="245"/>
        <v>716.11911357580925</v>
      </c>
      <c r="AO216" s="6">
        <f t="shared" ca="1" si="246"/>
        <v>16153.424668839458</v>
      </c>
      <c r="AP216" s="6">
        <f t="shared" ca="1" si="247"/>
        <v>9451.1253819607282</v>
      </c>
      <c r="AQ216" s="6">
        <f t="shared" ca="1" si="248"/>
        <v>6702.2992868787296</v>
      </c>
      <c r="AR216" s="6">
        <f t="shared" ca="1" si="266"/>
        <v>2656.1888384225717</v>
      </c>
      <c r="AS216" s="6">
        <f t="shared" ca="1" si="266"/>
        <v>1514.0604895519016</v>
      </c>
      <c r="AT216" s="6">
        <f t="shared" ca="1" si="266"/>
        <v>1671.2023430395386</v>
      </c>
      <c r="AU216" s="6">
        <f t="shared" ca="1" si="266"/>
        <v>1743.4088233882708</v>
      </c>
      <c r="AV216" s="6">
        <f t="shared" ca="1" si="249"/>
        <v>7584.8604944022827</v>
      </c>
      <c r="AW216" s="6">
        <f t="shared" ca="1" si="250"/>
        <v>-882.56120752355309</v>
      </c>
      <c r="AX216" s="27">
        <f t="shared" ca="1" si="267"/>
        <v>4.186083912328769</v>
      </c>
      <c r="AY216" s="27">
        <f t="shared" ca="1" si="267"/>
        <v>4.6502673972602766</v>
      </c>
      <c r="AZ216">
        <f t="shared" ca="1" si="251"/>
        <v>193</v>
      </c>
      <c r="BA216" s="9">
        <f t="shared" ca="1" si="231"/>
        <v>6</v>
      </c>
      <c r="BB216" s="4">
        <f t="shared" ca="1" si="252"/>
        <v>92</v>
      </c>
      <c r="BC216" s="9">
        <f t="shared" ca="1" si="232"/>
        <v>5</v>
      </c>
      <c r="BD216" s="9">
        <f t="shared" ca="1" si="233"/>
        <v>4</v>
      </c>
      <c r="BE216" s="4">
        <f t="shared" ca="1" si="253"/>
        <v>101</v>
      </c>
      <c r="BF216" s="9">
        <f t="shared" ca="1" si="234"/>
        <v>6</v>
      </c>
      <c r="BG216" s="9">
        <f t="shared" ca="1" si="235"/>
        <v>7</v>
      </c>
      <c r="BH216" s="24">
        <f t="shared" ca="1" si="254"/>
        <v>455.34409278037879</v>
      </c>
      <c r="BI216" s="24">
        <f t="shared" ca="1" si="255"/>
        <v>279.83775598830937</v>
      </c>
      <c r="BJ216" s="9">
        <f t="shared" ca="1" si="236"/>
        <v>6</v>
      </c>
      <c r="BK216" s="30">
        <f t="shared" ca="1" si="237"/>
        <v>34.067257671232845</v>
      </c>
      <c r="BL216" s="15">
        <f t="shared" ca="1" si="238"/>
        <v>4.1894570608219182</v>
      </c>
      <c r="BM216" s="15">
        <f t="shared" ca="1" si="256"/>
        <v>6714.4046570071678</v>
      </c>
      <c r="BN216" s="36">
        <f t="shared" ca="1" si="268"/>
        <v>110</v>
      </c>
      <c r="BO216" s="9">
        <f t="shared" ca="1" si="239"/>
        <v>0</v>
      </c>
      <c r="BP216" s="20">
        <f t="shared" ca="1" si="257"/>
        <v>0.99819710447212839</v>
      </c>
      <c r="BQ216" s="20">
        <f t="shared" ca="1" si="258"/>
        <v>60.92999351707936</v>
      </c>
    </row>
    <row r="217" spans="1:69" x14ac:dyDescent="0.25">
      <c r="A217" s="3">
        <f t="shared" si="259"/>
        <v>40972</v>
      </c>
      <c r="B217" s="17">
        <f t="shared" si="240"/>
        <v>2012</v>
      </c>
      <c r="C217" s="4">
        <f t="shared" si="260"/>
        <v>3</v>
      </c>
      <c r="D217" s="4">
        <f t="shared" si="261"/>
        <v>1</v>
      </c>
      <c r="E217" s="5">
        <f t="shared" si="215"/>
        <v>0.59</v>
      </c>
      <c r="F217" s="5">
        <f t="shared" si="216"/>
        <v>0.64</v>
      </c>
      <c r="G217" s="10">
        <f t="shared" si="214"/>
        <v>1.5917808219178262</v>
      </c>
      <c r="H217" s="13">
        <f t="shared" ca="1" si="217"/>
        <v>98</v>
      </c>
      <c r="I217" s="9">
        <f t="shared" ca="1" si="218"/>
        <v>160</v>
      </c>
      <c r="J217" s="14">
        <f t="shared" ca="1" si="241"/>
        <v>1.6326530612244898</v>
      </c>
      <c r="K217" s="5">
        <f t="shared" ca="1" si="242"/>
        <v>0.35555555555555557</v>
      </c>
      <c r="L217" s="21">
        <f t="shared" ca="1" si="219"/>
        <v>100.08674425093658</v>
      </c>
      <c r="M217" s="9">
        <f t="shared" ca="1" si="262"/>
        <v>27</v>
      </c>
      <c r="N217" s="9">
        <f t="shared" ca="1" si="262"/>
        <v>36</v>
      </c>
      <c r="O217" s="9">
        <f t="shared" ca="1" si="262"/>
        <v>14</v>
      </c>
      <c r="P217" s="9">
        <f t="shared" ca="1" si="262"/>
        <v>45</v>
      </c>
      <c r="Q217" s="20">
        <f t="shared" ca="1" si="220"/>
        <v>37.743782770167449</v>
      </c>
      <c r="R217" s="20">
        <f t="shared" ca="1" si="221"/>
        <v>50.98109359843447</v>
      </c>
      <c r="S217" s="20">
        <f t="shared" ca="1" si="222"/>
        <v>18.122915559452071</v>
      </c>
      <c r="T217" s="6">
        <f t="shared" ca="1" si="263"/>
        <v>9808.5009365917849</v>
      </c>
      <c r="U217" s="6">
        <f t="shared" ca="1" si="263"/>
        <v>1056.7176449753433</v>
      </c>
      <c r="V217" s="6">
        <f t="shared" ca="1" si="263"/>
        <v>1574.4720624878462</v>
      </c>
      <c r="W217" s="6">
        <f t="shared" ca="1" si="223"/>
        <v>2343.7926379726032</v>
      </c>
      <c r="X217" s="6">
        <f t="shared" ca="1" si="224"/>
        <v>842.27031300348483</v>
      </c>
      <c r="Y217" s="6">
        <f t="shared" ca="1" si="243"/>
        <v>6104.6835681031944</v>
      </c>
      <c r="Z217" s="6">
        <f t="shared" ca="1" si="264"/>
        <v>2377.8583145205494</v>
      </c>
      <c r="AA217" s="6">
        <f t="shared" ca="1" si="264"/>
        <v>713.73531037808254</v>
      </c>
      <c r="AB217" s="6">
        <f t="shared" ca="1" si="264"/>
        <v>815.5312001753432</v>
      </c>
      <c r="AC217" s="6">
        <f t="shared" ca="1" si="225"/>
        <v>1019.481400358816</v>
      </c>
      <c r="AD217" s="6">
        <f t="shared" ca="1" si="226"/>
        <v>886.87835244919859</v>
      </c>
      <c r="AE217" s="6">
        <f t="shared" ca="1" si="227"/>
        <v>300.17223563308238</v>
      </c>
      <c r="AF217" s="6">
        <f t="shared" ca="1" si="244"/>
        <v>1700.5928366328781</v>
      </c>
      <c r="AG217" s="6">
        <f t="shared" ca="1" si="265"/>
        <v>294.46888241095888</v>
      </c>
      <c r="AH217" s="6">
        <f t="shared" ca="1" si="265"/>
        <v>1109.3780900821928</v>
      </c>
      <c r="AI217" s="6">
        <f t="shared" ca="1" si="265"/>
        <v>1811.2595419178083</v>
      </c>
      <c r="AJ217" s="6">
        <f t="shared" ca="1" si="265"/>
        <v>825.06850191780882</v>
      </c>
      <c r="AK217" s="6">
        <f t="shared" ca="1" si="228"/>
        <v>1121.3580856979929</v>
      </c>
      <c r="AL217" s="6">
        <f t="shared" ca="1" si="229"/>
        <v>1194.2675132013869</v>
      </c>
      <c r="AM217" s="6">
        <f t="shared" ca="1" si="230"/>
        <v>325.24929965354897</v>
      </c>
      <c r="AN217" s="6">
        <f t="shared" ca="1" si="245"/>
        <v>1399.3001177758401</v>
      </c>
      <c r="AO217" s="6">
        <f t="shared" ca="1" si="246"/>
        <v>18812.518422969872</v>
      </c>
      <c r="AP217" s="6">
        <f t="shared" ca="1" si="247"/>
        <v>9607.9419004579595</v>
      </c>
      <c r="AQ217" s="6">
        <f t="shared" ca="1" si="248"/>
        <v>9204.5765225119121</v>
      </c>
      <c r="AR217" s="6">
        <f t="shared" ca="1" si="266"/>
        <v>2652.5112020100833</v>
      </c>
      <c r="AS217" s="6">
        <f t="shared" ca="1" si="266"/>
        <v>1565.4556381251068</v>
      </c>
      <c r="AT217" s="6">
        <f t="shared" ca="1" si="266"/>
        <v>1666.2280226837447</v>
      </c>
      <c r="AU217" s="6">
        <f t="shared" ca="1" si="266"/>
        <v>1760.4495590817462</v>
      </c>
      <c r="AV217" s="6">
        <f t="shared" ca="1" si="249"/>
        <v>7644.6444219006808</v>
      </c>
      <c r="AW217" s="6">
        <f t="shared" ca="1" si="250"/>
        <v>1559.9321006112314</v>
      </c>
      <c r="AX217" s="27">
        <f t="shared" ca="1" si="267"/>
        <v>3.9948300493150706</v>
      </c>
      <c r="AY217" s="27">
        <f t="shared" ca="1" si="267"/>
        <v>4.6231343972602765</v>
      </c>
      <c r="AZ217">
        <f t="shared" ca="1" si="251"/>
        <v>220</v>
      </c>
      <c r="BA217" s="9">
        <f t="shared" ca="1" si="231"/>
        <v>7</v>
      </c>
      <c r="BB217" s="4">
        <f t="shared" ca="1" si="252"/>
        <v>98</v>
      </c>
      <c r="BC217" s="9">
        <f t="shared" ca="1" si="232"/>
        <v>5</v>
      </c>
      <c r="BD217" s="9">
        <f t="shared" ca="1" si="233"/>
        <v>4</v>
      </c>
      <c r="BE217" s="4">
        <f t="shared" ca="1" si="253"/>
        <v>122</v>
      </c>
      <c r="BF217" s="9">
        <f t="shared" ca="1" si="234"/>
        <v>7</v>
      </c>
      <c r="BG217" s="9">
        <f t="shared" ca="1" si="235"/>
        <v>9</v>
      </c>
      <c r="BH217" s="24">
        <f t="shared" ca="1" si="254"/>
        <v>437.1919910324022</v>
      </c>
      <c r="BI217" s="24">
        <f t="shared" ca="1" si="255"/>
        <v>289.38124438571765</v>
      </c>
      <c r="BJ217" s="9">
        <f t="shared" ca="1" si="236"/>
        <v>6</v>
      </c>
      <c r="BK217" s="30">
        <f t="shared" ca="1" si="237"/>
        <v>31.756656246575314</v>
      </c>
      <c r="BL217" s="15">
        <f t="shared" ca="1" si="238"/>
        <v>4.5398927824657536</v>
      </c>
      <c r="BM217" s="15">
        <f t="shared" ca="1" si="256"/>
        <v>6546.9474652312556</v>
      </c>
      <c r="BN217" s="36">
        <f t="shared" ca="1" si="268"/>
        <v>110</v>
      </c>
      <c r="BO217" s="9">
        <f t="shared" ca="1" si="239"/>
        <v>0</v>
      </c>
      <c r="BP217" s="20">
        <f t="shared" ca="1" si="257"/>
        <v>1.405934074069553</v>
      </c>
      <c r="BQ217" s="20">
        <f t="shared" ca="1" si="258"/>
        <v>83.677968386471932</v>
      </c>
    </row>
    <row r="218" spans="1:69" x14ac:dyDescent="0.25">
      <c r="A218" s="3">
        <f t="shared" si="259"/>
        <v>40971</v>
      </c>
      <c r="B218" s="17">
        <f t="shared" si="240"/>
        <v>2012</v>
      </c>
      <c r="C218" s="4">
        <f t="shared" si="260"/>
        <v>3</v>
      </c>
      <c r="D218" s="4">
        <f t="shared" si="261"/>
        <v>7</v>
      </c>
      <c r="E218" s="5">
        <f t="shared" si="215"/>
        <v>0.59</v>
      </c>
      <c r="F218" s="5">
        <f t="shared" si="216"/>
        <v>0.95</v>
      </c>
      <c r="G218" s="10">
        <f t="shared" si="214"/>
        <v>1.5890410958904289</v>
      </c>
      <c r="H218" s="13">
        <f t="shared" ca="1" si="217"/>
        <v>146</v>
      </c>
      <c r="I218" s="9">
        <f t="shared" ca="1" si="218"/>
        <v>236</v>
      </c>
      <c r="J218" s="14">
        <f t="shared" ca="1" si="241"/>
        <v>1.6164383561643836</v>
      </c>
      <c r="K218" s="5">
        <f t="shared" ca="1" si="242"/>
        <v>0.52444444444444449</v>
      </c>
      <c r="L218" s="21">
        <f t="shared" ca="1" si="219"/>
        <v>93.63339193094393</v>
      </c>
      <c r="M218" s="9">
        <f t="shared" ca="1" si="262"/>
        <v>41</v>
      </c>
      <c r="N218" s="9">
        <f t="shared" ca="1" si="262"/>
        <v>49</v>
      </c>
      <c r="O218" s="9">
        <f t="shared" ca="1" si="262"/>
        <v>21</v>
      </c>
      <c r="P218" s="9">
        <f t="shared" ca="1" si="262"/>
        <v>61</v>
      </c>
      <c r="Q218" s="20">
        <f t="shared" ca="1" si="220"/>
        <v>37.443703963470355</v>
      </c>
      <c r="R218" s="20">
        <f t="shared" ca="1" si="221"/>
        <v>48.889169584344451</v>
      </c>
      <c r="S218" s="20">
        <f t="shared" ca="1" si="222"/>
        <v>18.924536067190669</v>
      </c>
      <c r="T218" s="6">
        <f t="shared" ca="1" si="263"/>
        <v>13670.475221917814</v>
      </c>
      <c r="U218" s="6">
        <f t="shared" ca="1" si="263"/>
        <v>1521.1736586301379</v>
      </c>
      <c r="V218" s="6">
        <f t="shared" ca="1" si="263"/>
        <v>2346.6860536635609</v>
      </c>
      <c r="W218" s="6">
        <f t="shared" ca="1" si="223"/>
        <v>2405.0772295890415</v>
      </c>
      <c r="X218" s="6">
        <f t="shared" ca="1" si="224"/>
        <v>1249.0774625095885</v>
      </c>
      <c r="Y218" s="6">
        <f t="shared" ca="1" si="243"/>
        <v>9190.8081347857587</v>
      </c>
      <c r="Z218" s="6">
        <f t="shared" ca="1" si="264"/>
        <v>3369.9333567123317</v>
      </c>
      <c r="AA218" s="6">
        <f t="shared" ca="1" si="264"/>
        <v>1026.6725612712335</v>
      </c>
      <c r="AB218" s="6">
        <f t="shared" ca="1" si="264"/>
        <v>1154.3967000986308</v>
      </c>
      <c r="AC218" s="6">
        <f t="shared" ca="1" si="225"/>
        <v>1546.4713403477874</v>
      </c>
      <c r="AD218" s="6">
        <f t="shared" ca="1" si="226"/>
        <v>923.25969644057909</v>
      </c>
      <c r="AE218" s="6">
        <f t="shared" ca="1" si="227"/>
        <v>438.30331036996932</v>
      </c>
      <c r="AF218" s="6">
        <f t="shared" ca="1" si="244"/>
        <v>2642.9682709238591</v>
      </c>
      <c r="AG218" s="6">
        <f t="shared" ca="1" si="265"/>
        <v>406.76241008219165</v>
      </c>
      <c r="AH218" s="6">
        <f t="shared" ca="1" si="265"/>
        <v>1571.3258117260284</v>
      </c>
      <c r="AI218" s="6">
        <f t="shared" ca="1" si="265"/>
        <v>2753.2905731506853</v>
      </c>
      <c r="AJ218" s="6">
        <f t="shared" ca="1" si="265"/>
        <v>1252.9947353424666</v>
      </c>
      <c r="AK218" s="6">
        <f t="shared" ca="1" si="228"/>
        <v>1762.6214895234809</v>
      </c>
      <c r="AL218" s="6">
        <f t="shared" ca="1" si="229"/>
        <v>1192.8008191003241</v>
      </c>
      <c r="AM218" s="6">
        <f t="shared" ca="1" si="230"/>
        <v>488.90120715939332</v>
      </c>
      <c r="AN218" s="6">
        <f t="shared" ca="1" si="245"/>
        <v>2540.0500145181745</v>
      </c>
      <c r="AO218" s="6">
        <f t="shared" ca="1" si="246"/>
        <v>26727.025028931515</v>
      </c>
      <c r="AP218" s="6">
        <f t="shared" ca="1" si="247"/>
        <v>12353.198608703724</v>
      </c>
      <c r="AQ218" s="6">
        <f t="shared" ca="1" si="248"/>
        <v>14373.826420227791</v>
      </c>
      <c r="AR218" s="6">
        <f t="shared" ca="1" si="266"/>
        <v>2786.3289393685463</v>
      </c>
      <c r="AS218" s="6">
        <f t="shared" ca="1" si="266"/>
        <v>2002.7446855801318</v>
      </c>
      <c r="AT218" s="6">
        <f t="shared" ca="1" si="266"/>
        <v>1868.2430391646044</v>
      </c>
      <c r="AU218" s="6">
        <f t="shared" ca="1" si="266"/>
        <v>1994.5163593008642</v>
      </c>
      <c r="AV218" s="6">
        <f t="shared" ca="1" si="249"/>
        <v>8651.8330234141467</v>
      </c>
      <c r="AW218" s="6">
        <f t="shared" ca="1" si="250"/>
        <v>5721.9933968136447</v>
      </c>
      <c r="AX218" s="27">
        <f t="shared" ca="1" si="267"/>
        <v>4.0732283835616467</v>
      </c>
      <c r="AY218" s="27">
        <f t="shared" ca="1" si="267"/>
        <v>4.4082304109589066</v>
      </c>
      <c r="AZ218">
        <f t="shared" ca="1" si="251"/>
        <v>318</v>
      </c>
      <c r="BA218" s="9">
        <f t="shared" ca="1" si="231"/>
        <v>10</v>
      </c>
      <c r="BB218" s="4">
        <f t="shared" ca="1" si="252"/>
        <v>146</v>
      </c>
      <c r="BC218" s="9">
        <f t="shared" ca="1" si="232"/>
        <v>8</v>
      </c>
      <c r="BD218" s="9">
        <f t="shared" ca="1" si="233"/>
        <v>6</v>
      </c>
      <c r="BE218" s="4">
        <f t="shared" ca="1" si="253"/>
        <v>172</v>
      </c>
      <c r="BF218" s="9">
        <f t="shared" ca="1" si="234"/>
        <v>10</v>
      </c>
      <c r="BG218" s="9">
        <f t="shared" ca="1" si="235"/>
        <v>12</v>
      </c>
      <c r="BH218" s="24">
        <f t="shared" ca="1" si="254"/>
        <v>575.42308521007305</v>
      </c>
      <c r="BI218" s="24">
        <f t="shared" ca="1" si="255"/>
        <v>371.95788161327556</v>
      </c>
      <c r="BJ218" s="9">
        <f t="shared" ca="1" si="236"/>
        <v>10</v>
      </c>
      <c r="BK218" s="30">
        <f t="shared" ca="1" si="237"/>
        <v>33.847615890410935</v>
      </c>
      <c r="BL218" s="15">
        <f t="shared" ca="1" si="238"/>
        <v>4.316264602739726</v>
      </c>
      <c r="BM218" s="15">
        <f t="shared" ca="1" si="256"/>
        <v>6750.2008966247822</v>
      </c>
      <c r="BN218" s="36">
        <f t="shared" ca="1" si="268"/>
        <v>111</v>
      </c>
      <c r="BO218" s="9">
        <f t="shared" ca="1" si="239"/>
        <v>0</v>
      </c>
      <c r="BP218" s="20">
        <f t="shared" ca="1" si="257"/>
        <v>2.1293923899976006</v>
      </c>
      <c r="BQ218" s="20">
        <f t="shared" ca="1" si="258"/>
        <v>129.49393171376389</v>
      </c>
    </row>
    <row r="219" spans="1:69" x14ac:dyDescent="0.25">
      <c r="A219" s="3">
        <f t="shared" si="259"/>
        <v>40970</v>
      </c>
      <c r="B219" s="17">
        <f t="shared" si="240"/>
        <v>2012</v>
      </c>
      <c r="C219" s="4">
        <f t="shared" si="260"/>
        <v>3</v>
      </c>
      <c r="D219" s="4">
        <f t="shared" si="261"/>
        <v>6</v>
      </c>
      <c r="E219" s="5">
        <f t="shared" si="215"/>
        <v>0.59</v>
      </c>
      <c r="F219" s="5">
        <f t="shared" si="216"/>
        <v>1</v>
      </c>
      <c r="G219" s="10">
        <f t="shared" si="214"/>
        <v>1.5863013698630315</v>
      </c>
      <c r="H219" s="13">
        <f t="shared" ca="1" si="217"/>
        <v>143</v>
      </c>
      <c r="I219" s="9">
        <f t="shared" ca="1" si="218"/>
        <v>243</v>
      </c>
      <c r="J219" s="14">
        <f t="shared" ca="1" si="241"/>
        <v>1.6993006993006994</v>
      </c>
      <c r="K219" s="5">
        <f t="shared" ca="1" si="242"/>
        <v>0.54</v>
      </c>
      <c r="L219" s="21">
        <f t="shared" ca="1" si="219"/>
        <v>102.48849295143219</v>
      </c>
      <c r="M219" s="9">
        <f t="shared" ca="1" si="262"/>
        <v>41</v>
      </c>
      <c r="N219" s="9">
        <f t="shared" ca="1" si="262"/>
        <v>52</v>
      </c>
      <c r="O219" s="9">
        <f t="shared" ca="1" si="262"/>
        <v>21</v>
      </c>
      <c r="P219" s="9">
        <f t="shared" ca="1" si="262"/>
        <v>63</v>
      </c>
      <c r="Q219" s="20">
        <f t="shared" ca="1" si="220"/>
        <v>37.812512919133908</v>
      </c>
      <c r="R219" s="20">
        <f t="shared" ca="1" si="221"/>
        <v>48.703831360626246</v>
      </c>
      <c r="S219" s="20">
        <f t="shared" ca="1" si="222"/>
        <v>18.469933500117424</v>
      </c>
      <c r="T219" s="6">
        <f t="shared" ca="1" si="263"/>
        <v>14655.854492054803</v>
      </c>
      <c r="U219" s="6">
        <f t="shared" ca="1" si="263"/>
        <v>1713.6177410958917</v>
      </c>
      <c r="V219" s="6">
        <f t="shared" ca="1" si="263"/>
        <v>2410.2718680723278</v>
      </c>
      <c r="W219" s="6">
        <f t="shared" ca="1" si="223"/>
        <v>2539.9808191232883</v>
      </c>
      <c r="X219" s="6">
        <f t="shared" ca="1" si="224"/>
        <v>1250.6779762323283</v>
      </c>
      <c r="Y219" s="6">
        <f t="shared" ca="1" si="243"/>
        <v>10168.541569722751</v>
      </c>
      <c r="Z219" s="6">
        <f t="shared" ca="1" si="264"/>
        <v>3516.5637014794538</v>
      </c>
      <c r="AA219" s="6">
        <f t="shared" ca="1" si="264"/>
        <v>1022.7804585731511</v>
      </c>
      <c r="AB219" s="6">
        <f t="shared" ca="1" si="264"/>
        <v>1163.6058105073978</v>
      </c>
      <c r="AC219" s="6">
        <f t="shared" ca="1" si="225"/>
        <v>1547.0779638873796</v>
      </c>
      <c r="AD219" s="6">
        <f t="shared" ca="1" si="226"/>
        <v>933.50085962944274</v>
      </c>
      <c r="AE219" s="6">
        <f t="shared" ca="1" si="227"/>
        <v>501.10695962733115</v>
      </c>
      <c r="AF219" s="6">
        <f t="shared" ca="1" si="244"/>
        <v>2721.2641874158498</v>
      </c>
      <c r="AG219" s="6">
        <f t="shared" ca="1" si="265"/>
        <v>410.2298264712328</v>
      </c>
      <c r="AH219" s="6">
        <f t="shared" ca="1" si="265"/>
        <v>1652.0194233863022</v>
      </c>
      <c r="AI219" s="6">
        <f t="shared" ca="1" si="265"/>
        <v>2756.1328631506854</v>
      </c>
      <c r="AJ219" s="6">
        <f t="shared" ca="1" si="265"/>
        <v>1200.717341457535</v>
      </c>
      <c r="AK219" s="6">
        <f t="shared" ca="1" si="228"/>
        <v>1801.0240447669878</v>
      </c>
      <c r="AL219" s="6">
        <f t="shared" ca="1" si="229"/>
        <v>1245.9177444047962</v>
      </c>
      <c r="AM219" s="6">
        <f t="shared" ca="1" si="230"/>
        <v>552.09240258443083</v>
      </c>
      <c r="AN219" s="6">
        <f t="shared" ca="1" si="245"/>
        <v>2420.0652627095405</v>
      </c>
      <c r="AO219" s="6">
        <f t="shared" ca="1" si="246"/>
        <v>28091.521658176451</v>
      </c>
      <c r="AP219" s="6">
        <f t="shared" ca="1" si="247"/>
        <v>12781.650638328314</v>
      </c>
      <c r="AQ219" s="6">
        <f t="shared" ca="1" si="248"/>
        <v>15309.871019848142</v>
      </c>
      <c r="AR219" s="6">
        <f t="shared" ca="1" si="266"/>
        <v>2805.2868696610367</v>
      </c>
      <c r="AS219" s="6">
        <f t="shared" ca="1" si="266"/>
        <v>2011.9860891929097</v>
      </c>
      <c r="AT219" s="6">
        <f t="shared" ca="1" si="266"/>
        <v>1919.4107722897841</v>
      </c>
      <c r="AU219" s="6">
        <f t="shared" ca="1" si="266"/>
        <v>2046.5967149205394</v>
      </c>
      <c r="AV219" s="6">
        <f t="shared" ca="1" si="249"/>
        <v>8783.2804460642692</v>
      </c>
      <c r="AW219" s="6">
        <f t="shared" ca="1" si="250"/>
        <v>6526.5905737838675</v>
      </c>
      <c r="AX219" s="27">
        <f t="shared" ca="1" si="267"/>
        <v>4.2718869041095919</v>
      </c>
      <c r="AY219" s="27">
        <f t="shared" ca="1" si="267"/>
        <v>4.5822905821917823</v>
      </c>
      <c r="AZ219">
        <f t="shared" ca="1" si="251"/>
        <v>320</v>
      </c>
      <c r="BA219" s="9">
        <f t="shared" ca="1" si="231"/>
        <v>10</v>
      </c>
      <c r="BB219" s="4">
        <f t="shared" ca="1" si="252"/>
        <v>143</v>
      </c>
      <c r="BC219" s="9">
        <f t="shared" ca="1" si="232"/>
        <v>8</v>
      </c>
      <c r="BD219" s="9">
        <f t="shared" ca="1" si="233"/>
        <v>5</v>
      </c>
      <c r="BE219" s="4">
        <f t="shared" ca="1" si="253"/>
        <v>177</v>
      </c>
      <c r="BF219" s="9">
        <f t="shared" ca="1" si="234"/>
        <v>10</v>
      </c>
      <c r="BG219" s="9">
        <f t="shared" ca="1" si="235"/>
        <v>13</v>
      </c>
      <c r="BH219" s="24">
        <f t="shared" ca="1" si="254"/>
        <v>563.72096940254039</v>
      </c>
      <c r="BI219" s="24">
        <f t="shared" ca="1" si="255"/>
        <v>387.45069498483355</v>
      </c>
      <c r="BJ219" s="9">
        <f t="shared" ca="1" si="236"/>
        <v>10</v>
      </c>
      <c r="BK219" s="30">
        <f t="shared" ca="1" si="237"/>
        <v>34.01495894520545</v>
      </c>
      <c r="BL219" s="15">
        <f t="shared" ca="1" si="238"/>
        <v>4.2197245841095894</v>
      </c>
      <c r="BM219" s="15">
        <f t="shared" ca="1" si="256"/>
        <v>6963.6289188863566</v>
      </c>
      <c r="BN219" s="36">
        <f t="shared" ca="1" si="268"/>
        <v>111</v>
      </c>
      <c r="BO219" s="9">
        <f t="shared" ca="1" si="239"/>
        <v>0</v>
      </c>
      <c r="BP219" s="20">
        <f t="shared" ca="1" si="257"/>
        <v>2.1985477971586889</v>
      </c>
      <c r="BQ219" s="20">
        <f t="shared" ca="1" si="258"/>
        <v>137.92676594457785</v>
      </c>
    </row>
    <row r="220" spans="1:69" x14ac:dyDescent="0.25">
      <c r="A220" s="3">
        <f t="shared" si="259"/>
        <v>40969</v>
      </c>
      <c r="B220" s="17">
        <f t="shared" si="240"/>
        <v>2012</v>
      </c>
      <c r="C220" s="4">
        <f t="shared" si="260"/>
        <v>3</v>
      </c>
      <c r="D220" s="4">
        <f t="shared" si="261"/>
        <v>5</v>
      </c>
      <c r="E220" s="5">
        <f t="shared" si="215"/>
        <v>0.59</v>
      </c>
      <c r="F220" s="5">
        <f t="shared" si="216"/>
        <v>0.82</v>
      </c>
      <c r="G220" s="10">
        <f t="shared" si="214"/>
        <v>1.5835616438356341</v>
      </c>
      <c r="H220" s="13">
        <f t="shared" ca="1" si="217"/>
        <v>118</v>
      </c>
      <c r="I220" s="9">
        <f t="shared" ca="1" si="218"/>
        <v>199</v>
      </c>
      <c r="J220" s="14">
        <f t="shared" ca="1" si="241"/>
        <v>1.6864406779661016</v>
      </c>
      <c r="K220" s="5">
        <f t="shared" ca="1" si="242"/>
        <v>0.44222222222222224</v>
      </c>
      <c r="L220" s="21">
        <f t="shared" ca="1" si="219"/>
        <v>97.920940273972647</v>
      </c>
      <c r="M220" s="9">
        <f t="shared" ca="1" si="262"/>
        <v>36</v>
      </c>
      <c r="N220" s="9">
        <f t="shared" ca="1" si="262"/>
        <v>45</v>
      </c>
      <c r="O220" s="9">
        <f t="shared" ca="1" si="262"/>
        <v>18</v>
      </c>
      <c r="P220" s="9">
        <f t="shared" ca="1" si="262"/>
        <v>52</v>
      </c>
      <c r="Q220" s="20">
        <f t="shared" ca="1" si="220"/>
        <v>36.866319585996983</v>
      </c>
      <c r="R220" s="20">
        <f t="shared" ca="1" si="221"/>
        <v>50.372606120547971</v>
      </c>
      <c r="S220" s="20">
        <f t="shared" ca="1" si="222"/>
        <v>18.827649668788212</v>
      </c>
      <c r="T220" s="6">
        <f t="shared" ca="1" si="263"/>
        <v>11554.670952328772</v>
      </c>
      <c r="U220" s="6">
        <f t="shared" ca="1" si="263"/>
        <v>1380.5536269698639</v>
      </c>
      <c r="V220" s="6">
        <f t="shared" ca="1" si="263"/>
        <v>2122.0604688762733</v>
      </c>
      <c r="W220" s="6">
        <f t="shared" ca="1" si="223"/>
        <v>2444.1989973041104</v>
      </c>
      <c r="X220" s="6">
        <f t="shared" ca="1" si="224"/>
        <v>1040.0234778960655</v>
      </c>
      <c r="Y220" s="6">
        <f t="shared" ca="1" si="243"/>
        <v>7328.941635222187</v>
      </c>
      <c r="Z220" s="6">
        <f t="shared" ca="1" si="264"/>
        <v>2986.1718864657555</v>
      </c>
      <c r="AA220" s="6">
        <f t="shared" ca="1" si="264"/>
        <v>906.70691016986348</v>
      </c>
      <c r="AB220" s="6">
        <f t="shared" ca="1" si="264"/>
        <v>979.037782776987</v>
      </c>
      <c r="AC220" s="6">
        <f t="shared" ca="1" si="225"/>
        <v>1237.4502231361155</v>
      </c>
      <c r="AD220" s="6">
        <f t="shared" ca="1" si="226"/>
        <v>977.34645004050765</v>
      </c>
      <c r="AE220" s="6">
        <f t="shared" ca="1" si="227"/>
        <v>384.22882086554398</v>
      </c>
      <c r="AF220" s="6">
        <f t="shared" ca="1" si="244"/>
        <v>2272.8910853704383</v>
      </c>
      <c r="AG220" s="6">
        <f t="shared" ca="1" si="265"/>
        <v>345.829656230137</v>
      </c>
      <c r="AH220" s="6">
        <f t="shared" ca="1" si="265"/>
        <v>1336.7729327342474</v>
      </c>
      <c r="AI220" s="6">
        <f t="shared" ca="1" si="265"/>
        <v>2152.5069111232879</v>
      </c>
      <c r="AJ220" s="6">
        <f t="shared" ca="1" si="265"/>
        <v>1037.0345224767129</v>
      </c>
      <c r="AK220" s="6">
        <f t="shared" ca="1" si="228"/>
        <v>1448.6024736198781</v>
      </c>
      <c r="AL220" s="6">
        <f t="shared" ca="1" si="229"/>
        <v>1215.9679235756998</v>
      </c>
      <c r="AM220" s="6">
        <f t="shared" ca="1" si="230"/>
        <v>423.33373690833224</v>
      </c>
      <c r="AN220" s="6">
        <f t="shared" ca="1" si="245"/>
        <v>1784.2398884604756</v>
      </c>
      <c r="AO220" s="6">
        <f t="shared" ca="1" si="246"/>
        <v>22679.285181275623</v>
      </c>
      <c r="AP220" s="6">
        <f t="shared" ca="1" si="247"/>
        <v>11293.212572222526</v>
      </c>
      <c r="AQ220" s="6">
        <f t="shared" ca="1" si="248"/>
        <v>11386.072609053101</v>
      </c>
      <c r="AR220" s="6">
        <f t="shared" ca="1" si="266"/>
        <v>2718.9296396725999</v>
      </c>
      <c r="AS220" s="6">
        <f t="shared" ca="1" si="266"/>
        <v>1836.5427869235493</v>
      </c>
      <c r="AT220" s="6">
        <f t="shared" ca="1" si="266"/>
        <v>1790.0085820472884</v>
      </c>
      <c r="AU220" s="6">
        <f t="shared" ca="1" si="266"/>
        <v>1911.7048659049797</v>
      </c>
      <c r="AV220" s="6">
        <f t="shared" ca="1" si="249"/>
        <v>8257.1858745484169</v>
      </c>
      <c r="AW220" s="6">
        <f t="shared" ca="1" si="250"/>
        <v>3128.8867345046801</v>
      </c>
      <c r="AX220" s="27">
        <f t="shared" ca="1" si="267"/>
        <v>4.3004759342465784</v>
      </c>
      <c r="AY220" s="27">
        <f t="shared" ca="1" si="267"/>
        <v>4.3361258904109601</v>
      </c>
      <c r="AZ220">
        <f t="shared" ca="1" si="251"/>
        <v>269</v>
      </c>
      <c r="BA220" s="9">
        <f t="shared" ca="1" si="231"/>
        <v>9</v>
      </c>
      <c r="BB220" s="4">
        <f t="shared" ca="1" si="252"/>
        <v>118</v>
      </c>
      <c r="BC220" s="9">
        <f t="shared" ca="1" si="232"/>
        <v>6</v>
      </c>
      <c r="BD220" s="9">
        <f t="shared" ca="1" si="233"/>
        <v>5</v>
      </c>
      <c r="BE220" s="4">
        <f t="shared" ca="1" si="253"/>
        <v>151</v>
      </c>
      <c r="BF220" s="9">
        <f t="shared" ca="1" si="234"/>
        <v>9</v>
      </c>
      <c r="BG220" s="9">
        <f t="shared" ca="1" si="235"/>
        <v>10</v>
      </c>
      <c r="BH220" s="24">
        <f t="shared" ca="1" si="254"/>
        <v>522.61959648170284</v>
      </c>
      <c r="BI220" s="24">
        <f t="shared" ca="1" si="255"/>
        <v>327.02969792583565</v>
      </c>
      <c r="BJ220" s="9">
        <f t="shared" ca="1" si="236"/>
        <v>8</v>
      </c>
      <c r="BK220" s="30">
        <f t="shared" ca="1" si="237"/>
        <v>31.051136219178055</v>
      </c>
      <c r="BL220" s="15">
        <f t="shared" ca="1" si="238"/>
        <v>4.5745070991780832</v>
      </c>
      <c r="BM220" s="15">
        <f t="shared" ca="1" si="256"/>
        <v>6812.6570826583984</v>
      </c>
      <c r="BN220" s="36">
        <f t="shared" ca="1" si="268"/>
        <v>111</v>
      </c>
      <c r="BO220" s="9">
        <f t="shared" ca="1" si="239"/>
        <v>0</v>
      </c>
      <c r="BP220" s="20">
        <f t="shared" ca="1" si="257"/>
        <v>1.6713115706405244</v>
      </c>
      <c r="BQ220" s="20">
        <f t="shared" ca="1" si="258"/>
        <v>102.5772307121901</v>
      </c>
    </row>
    <row r="221" spans="1:69" x14ac:dyDescent="0.25">
      <c r="A221" s="3">
        <f t="shared" si="259"/>
        <v>40968</v>
      </c>
      <c r="B221" s="17">
        <f t="shared" si="240"/>
        <v>2012</v>
      </c>
      <c r="C221" s="4">
        <f t="shared" si="260"/>
        <v>2</v>
      </c>
      <c r="D221" s="4">
        <f t="shared" si="261"/>
        <v>4</v>
      </c>
      <c r="E221" s="5">
        <f t="shared" si="215"/>
        <v>0.5</v>
      </c>
      <c r="F221" s="5">
        <f t="shared" si="216"/>
        <v>0.7</v>
      </c>
      <c r="G221" s="10">
        <f t="shared" si="214"/>
        <v>1.5808219178082368</v>
      </c>
      <c r="H221" s="13">
        <f t="shared" ca="1" si="217"/>
        <v>91</v>
      </c>
      <c r="I221" s="9">
        <f t="shared" ca="1" si="218"/>
        <v>139</v>
      </c>
      <c r="J221" s="14">
        <f t="shared" ca="1" si="241"/>
        <v>1.5274725274725274</v>
      </c>
      <c r="K221" s="5">
        <f t="shared" ca="1" si="242"/>
        <v>0.30888888888888888</v>
      </c>
      <c r="L221" s="21">
        <f t="shared" ca="1" si="219"/>
        <v>94.848331296101207</v>
      </c>
      <c r="M221" s="9">
        <f t="shared" ca="1" si="262"/>
        <v>25</v>
      </c>
      <c r="N221" s="9">
        <f t="shared" ca="1" si="262"/>
        <v>31</v>
      </c>
      <c r="O221" s="9">
        <f t="shared" ca="1" si="262"/>
        <v>11</v>
      </c>
      <c r="P221" s="9">
        <f t="shared" ca="1" si="262"/>
        <v>36</v>
      </c>
      <c r="Q221" s="20">
        <f t="shared" ca="1" si="220"/>
        <v>35.765027506849343</v>
      </c>
      <c r="R221" s="20">
        <f t="shared" ca="1" si="221"/>
        <v>55.622544657534284</v>
      </c>
      <c r="S221" s="20">
        <f t="shared" ca="1" si="222"/>
        <v>18.221320883835627</v>
      </c>
      <c r="T221" s="6">
        <f t="shared" ca="1" si="263"/>
        <v>8631.1981479452097</v>
      </c>
      <c r="U221" s="6">
        <f t="shared" ca="1" si="263"/>
        <v>966.21655890411034</v>
      </c>
      <c r="V221" s="6">
        <f t="shared" ca="1" si="263"/>
        <v>1536.7169995397255</v>
      </c>
      <c r="W221" s="6">
        <f t="shared" ca="1" si="223"/>
        <v>2466.2120789589044</v>
      </c>
      <c r="X221" s="6">
        <f t="shared" ca="1" si="224"/>
        <v>721.06025661369836</v>
      </c>
      <c r="Y221" s="6">
        <f t="shared" ca="1" si="243"/>
        <v>4873.425371736992</v>
      </c>
      <c r="Z221" s="6">
        <f t="shared" ca="1" si="264"/>
        <v>2002.8415403835631</v>
      </c>
      <c r="AA221" s="6">
        <f t="shared" ca="1" si="264"/>
        <v>611.84799123287712</v>
      </c>
      <c r="AB221" s="6">
        <f t="shared" ca="1" si="264"/>
        <v>655.9675518180826</v>
      </c>
      <c r="AC221" s="6">
        <f t="shared" ca="1" si="225"/>
        <v>987.40841441050532</v>
      </c>
      <c r="AD221" s="6">
        <f t="shared" ca="1" si="226"/>
        <v>919.44387540425407</v>
      </c>
      <c r="AE221" s="6">
        <f t="shared" ca="1" si="227"/>
        <v>275.70097201421481</v>
      </c>
      <c r="AF221" s="6">
        <f t="shared" ca="1" si="244"/>
        <v>1088.1038216055483</v>
      </c>
      <c r="AG221" s="6">
        <f t="shared" ca="1" si="265"/>
        <v>253.13963750136983</v>
      </c>
      <c r="AH221" s="6">
        <f t="shared" ca="1" si="265"/>
        <v>966.26516743013747</v>
      </c>
      <c r="AI221" s="6">
        <f t="shared" ca="1" si="265"/>
        <v>1495.7034487397264</v>
      </c>
      <c r="AJ221" s="6">
        <f t="shared" ca="1" si="265"/>
        <v>714.35469816986335</v>
      </c>
      <c r="AK221" s="6">
        <f t="shared" ca="1" si="228"/>
        <v>1065.1678984293158</v>
      </c>
      <c r="AL221" s="6">
        <f t="shared" ca="1" si="229"/>
        <v>1209.7526508933195</v>
      </c>
      <c r="AM221" s="6">
        <f t="shared" ca="1" si="230"/>
        <v>331.97017896725288</v>
      </c>
      <c r="AN221" s="6">
        <f t="shared" ca="1" si="245"/>
        <v>822.57222355120894</v>
      </c>
      <c r="AO221" s="6">
        <f t="shared" ca="1" si="246"/>
        <v>16297.534742124941</v>
      </c>
      <c r="AP221" s="6">
        <f t="shared" ca="1" si="247"/>
        <v>9513.4333252311899</v>
      </c>
      <c r="AQ221" s="6">
        <f t="shared" ca="1" si="248"/>
        <v>6784.101416893749</v>
      </c>
      <c r="AR221" s="6">
        <f t="shared" ca="1" si="266"/>
        <v>2651.8054517754072</v>
      </c>
      <c r="AS221" s="6">
        <f t="shared" ca="1" si="266"/>
        <v>1536.395802860188</v>
      </c>
      <c r="AT221" s="6">
        <f t="shared" ca="1" si="266"/>
        <v>1666.5501596975387</v>
      </c>
      <c r="AU221" s="6">
        <f t="shared" ca="1" si="266"/>
        <v>1724.3611892517822</v>
      </c>
      <c r="AV221" s="6">
        <f t="shared" ca="1" si="249"/>
        <v>7579.1126035849156</v>
      </c>
      <c r="AW221" s="6">
        <f t="shared" ca="1" si="250"/>
        <v>-795.01118669116477</v>
      </c>
      <c r="AX221" s="27">
        <f t="shared" ca="1" si="267"/>
        <v>4.0512362301369897</v>
      </c>
      <c r="AY221" s="27">
        <f t="shared" ca="1" si="267"/>
        <v>4.3179604520547965</v>
      </c>
      <c r="AZ221">
        <f t="shared" ca="1" si="251"/>
        <v>194</v>
      </c>
      <c r="BA221" s="9">
        <f t="shared" ca="1" si="231"/>
        <v>6</v>
      </c>
      <c r="BB221" s="4">
        <f t="shared" ca="1" si="252"/>
        <v>91</v>
      </c>
      <c r="BC221" s="9">
        <f t="shared" ca="1" si="232"/>
        <v>5</v>
      </c>
      <c r="BD221" s="9">
        <f t="shared" ca="1" si="233"/>
        <v>3</v>
      </c>
      <c r="BE221" s="4">
        <f t="shared" ca="1" si="253"/>
        <v>103</v>
      </c>
      <c r="BF221" s="9">
        <f t="shared" ca="1" si="234"/>
        <v>6</v>
      </c>
      <c r="BG221" s="9">
        <f t="shared" ca="1" si="235"/>
        <v>8</v>
      </c>
      <c r="BH221" s="24">
        <f t="shared" ca="1" si="254"/>
        <v>415.29576572416073</v>
      </c>
      <c r="BI221" s="24">
        <f t="shared" ca="1" si="255"/>
        <v>296.65772490879266</v>
      </c>
      <c r="BJ221" s="9">
        <f t="shared" ca="1" si="236"/>
        <v>7</v>
      </c>
      <c r="BK221" s="30">
        <f t="shared" ca="1" si="237"/>
        <v>33.925697534246552</v>
      </c>
      <c r="BL221" s="15">
        <f t="shared" ca="1" si="238"/>
        <v>4.315846854794521</v>
      </c>
      <c r="BM221" s="15">
        <f t="shared" ca="1" si="256"/>
        <v>6716.8529666768045</v>
      </c>
      <c r="BN221" s="36">
        <f t="shared" ca="1" si="268"/>
        <v>111</v>
      </c>
      <c r="BO221" s="9">
        <f t="shared" ca="1" si="239"/>
        <v>0</v>
      </c>
      <c r="BP221" s="20">
        <f t="shared" ca="1" si="257"/>
        <v>1.0100118985111886</v>
      </c>
      <c r="BQ221" s="20">
        <f t="shared" ca="1" si="258"/>
        <v>61.118030782826565</v>
      </c>
    </row>
    <row r="222" spans="1:69" x14ac:dyDescent="0.25">
      <c r="A222" s="3">
        <f t="shared" si="259"/>
        <v>40967</v>
      </c>
      <c r="B222" s="17">
        <f t="shared" si="240"/>
        <v>2012</v>
      </c>
      <c r="C222" s="4">
        <f t="shared" si="260"/>
        <v>2</v>
      </c>
      <c r="D222" s="4">
        <f t="shared" si="261"/>
        <v>3</v>
      </c>
      <c r="E222" s="5">
        <f t="shared" si="215"/>
        <v>0.5</v>
      </c>
      <c r="F222" s="5">
        <f t="shared" si="216"/>
        <v>0.5</v>
      </c>
      <c r="G222" s="10">
        <f t="shared" si="214"/>
        <v>1.5780821917808394</v>
      </c>
      <c r="H222" s="13">
        <f t="shared" ca="1" si="217"/>
        <v>64</v>
      </c>
      <c r="I222" s="9">
        <f t="shared" ca="1" si="218"/>
        <v>107</v>
      </c>
      <c r="J222" s="14">
        <f t="shared" ca="1" si="241"/>
        <v>1.671875</v>
      </c>
      <c r="K222" s="5">
        <f t="shared" ca="1" si="242"/>
        <v>0.23777777777777778</v>
      </c>
      <c r="L222" s="21">
        <f t="shared" ca="1" si="219"/>
        <v>102.21407876712333</v>
      </c>
      <c r="M222" s="9">
        <f t="shared" ca="1" si="262"/>
        <v>19</v>
      </c>
      <c r="N222" s="9">
        <f t="shared" ca="1" si="262"/>
        <v>24</v>
      </c>
      <c r="O222" s="9">
        <f t="shared" ca="1" si="262"/>
        <v>9</v>
      </c>
      <c r="P222" s="9">
        <f t="shared" ca="1" si="262"/>
        <v>27</v>
      </c>
      <c r="Q222" s="20">
        <f t="shared" ca="1" si="220"/>
        <v>38.517698426250426</v>
      </c>
      <c r="R222" s="20">
        <f t="shared" ca="1" si="221"/>
        <v>50.338504946849334</v>
      </c>
      <c r="S222" s="20">
        <f t="shared" ca="1" si="222"/>
        <v>18.622698736438362</v>
      </c>
      <c r="T222" s="6">
        <f t="shared" ca="1" si="263"/>
        <v>6541.7010410958928</v>
      </c>
      <c r="U222" s="6">
        <f t="shared" ca="1" si="263"/>
        <v>702.69024657534294</v>
      </c>
      <c r="V222" s="6">
        <f t="shared" ca="1" si="263"/>
        <v>1006.5706520547942</v>
      </c>
      <c r="W222" s="6">
        <f t="shared" ca="1" si="223"/>
        <v>2502.9470702465755</v>
      </c>
      <c r="X222" s="6">
        <f t="shared" ca="1" si="224"/>
        <v>519.31993512328768</v>
      </c>
      <c r="Y222" s="6">
        <f t="shared" ca="1" si="243"/>
        <v>3215.553630246578</v>
      </c>
      <c r="Z222" s="6">
        <f t="shared" ca="1" si="264"/>
        <v>1656.2610323287684</v>
      </c>
      <c r="AA222" s="6">
        <f t="shared" ca="1" si="264"/>
        <v>453.04654452164402</v>
      </c>
      <c r="AB222" s="6">
        <f t="shared" ca="1" si="264"/>
        <v>502.8128658838358</v>
      </c>
      <c r="AC222" s="6">
        <f t="shared" ca="1" si="225"/>
        <v>704.64363170973741</v>
      </c>
      <c r="AD222" s="6">
        <f t="shared" ca="1" si="226"/>
        <v>960.48702770691182</v>
      </c>
      <c r="AE222" s="6">
        <f t="shared" ca="1" si="227"/>
        <v>204.64061792252457</v>
      </c>
      <c r="AF222" s="6">
        <f t="shared" ca="1" si="244"/>
        <v>742.34916539507446</v>
      </c>
      <c r="AG222" s="6">
        <f t="shared" ca="1" si="265"/>
        <v>185.57984081095887</v>
      </c>
      <c r="AH222" s="6">
        <f t="shared" ca="1" si="265"/>
        <v>687.81409560547991</v>
      </c>
      <c r="AI222" s="6">
        <f t="shared" ca="1" si="265"/>
        <v>1195.5740273972606</v>
      </c>
      <c r="AJ222" s="6">
        <f t="shared" ca="1" si="265"/>
        <v>572.77510645479481</v>
      </c>
      <c r="AK222" s="6">
        <f t="shared" ca="1" si="228"/>
        <v>758.52683820406799</v>
      </c>
      <c r="AL222" s="6">
        <f t="shared" ca="1" si="229"/>
        <v>1160.8530211249401</v>
      </c>
      <c r="AM222" s="6">
        <f t="shared" ca="1" si="230"/>
        <v>229.87246237155702</v>
      </c>
      <c r="AN222" s="6">
        <f t="shared" ca="1" si="245"/>
        <v>492.4907485679289</v>
      </c>
      <c r="AO222" s="6">
        <f t="shared" ca="1" si="246"/>
        <v>12498.254800673978</v>
      </c>
      <c r="AP222" s="6">
        <f t="shared" ca="1" si="247"/>
        <v>8047.8612564643963</v>
      </c>
      <c r="AQ222" s="6">
        <f t="shared" ca="1" si="248"/>
        <v>4450.3935442095817</v>
      </c>
      <c r="AR222" s="6">
        <f t="shared" ca="1" si="266"/>
        <v>2575.7443822333576</v>
      </c>
      <c r="AS222" s="6">
        <f t="shared" ca="1" si="266"/>
        <v>1284.8999583990999</v>
      </c>
      <c r="AT222" s="6">
        <f t="shared" ca="1" si="266"/>
        <v>1529.1750003135826</v>
      </c>
      <c r="AU222" s="6">
        <f t="shared" ca="1" si="266"/>
        <v>1621.6154097705241</v>
      </c>
      <c r="AV222" s="6">
        <f t="shared" ca="1" si="249"/>
        <v>7011.4347507165639</v>
      </c>
      <c r="AW222" s="6">
        <f t="shared" ca="1" si="250"/>
        <v>-2561.0412065069822</v>
      </c>
      <c r="AX222" s="27">
        <f t="shared" ca="1" si="267"/>
        <v>4.1586193643835641</v>
      </c>
      <c r="AY222" s="27">
        <f t="shared" ca="1" si="267"/>
        <v>4.4875224109589054</v>
      </c>
      <c r="AZ222">
        <f t="shared" ca="1" si="251"/>
        <v>143</v>
      </c>
      <c r="BA222" s="9">
        <f t="shared" ca="1" si="231"/>
        <v>4</v>
      </c>
      <c r="BB222" s="4">
        <f t="shared" ca="1" si="252"/>
        <v>64</v>
      </c>
      <c r="BC222" s="9">
        <f t="shared" ca="1" si="232"/>
        <v>3</v>
      </c>
      <c r="BD222" s="9">
        <f t="shared" ca="1" si="233"/>
        <v>2</v>
      </c>
      <c r="BE222" s="4">
        <f t="shared" ca="1" si="253"/>
        <v>79</v>
      </c>
      <c r="BF222" s="9">
        <f t="shared" ca="1" si="234"/>
        <v>5</v>
      </c>
      <c r="BG222" s="9">
        <f t="shared" ca="1" si="235"/>
        <v>6</v>
      </c>
      <c r="BH222" s="24">
        <f t="shared" ca="1" si="254"/>
        <v>314.75294198630138</v>
      </c>
      <c r="BI222" s="24">
        <f t="shared" ca="1" si="255"/>
        <v>260.34789937634065</v>
      </c>
      <c r="BJ222" s="9">
        <f t="shared" ca="1" si="236"/>
        <v>4</v>
      </c>
      <c r="BK222" s="30">
        <f t="shared" ca="1" si="237"/>
        <v>33.668985863013674</v>
      </c>
      <c r="BL222" s="15">
        <f t="shared" ca="1" si="238"/>
        <v>4.5566862027397264</v>
      </c>
      <c r="BM222" s="15">
        <f t="shared" ca="1" si="256"/>
        <v>6684.882624865113</v>
      </c>
      <c r="BN222" s="36">
        <f t="shared" ca="1" si="268"/>
        <v>111</v>
      </c>
      <c r="BO222" s="9">
        <f t="shared" ca="1" si="239"/>
        <v>0</v>
      </c>
      <c r="BP222" s="20">
        <f t="shared" ca="1" si="257"/>
        <v>0.66573996791744439</v>
      </c>
      <c r="BQ222" s="20">
        <f t="shared" ca="1" si="258"/>
        <v>40.093635533419658</v>
      </c>
    </row>
    <row r="223" spans="1:69" x14ac:dyDescent="0.25">
      <c r="A223" s="3">
        <f t="shared" si="259"/>
        <v>40966</v>
      </c>
      <c r="B223" s="17">
        <f t="shared" si="240"/>
        <v>2012</v>
      </c>
      <c r="C223" s="4">
        <f t="shared" si="260"/>
        <v>2</v>
      </c>
      <c r="D223" s="4">
        <f t="shared" si="261"/>
        <v>2</v>
      </c>
      <c r="E223" s="5">
        <f t="shared" si="215"/>
        <v>0.5</v>
      </c>
      <c r="F223" s="5">
        <f t="shared" si="216"/>
        <v>0.5</v>
      </c>
      <c r="G223" s="10">
        <f t="shared" si="214"/>
        <v>1.5753424657534421</v>
      </c>
      <c r="H223" s="13">
        <f t="shared" ca="1" si="217"/>
        <v>61</v>
      </c>
      <c r="I223" s="9">
        <f t="shared" ca="1" si="218"/>
        <v>110</v>
      </c>
      <c r="J223" s="14">
        <f t="shared" ca="1" si="241"/>
        <v>1.8032786885245902</v>
      </c>
      <c r="K223" s="5">
        <f t="shared" ca="1" si="242"/>
        <v>0.24444444444444444</v>
      </c>
      <c r="L223" s="21">
        <f t="shared" ca="1" si="219"/>
        <v>105.37841904334162</v>
      </c>
      <c r="M223" s="9">
        <f t="shared" ca="1" si="262"/>
        <v>20</v>
      </c>
      <c r="N223" s="9">
        <f t="shared" ca="1" si="262"/>
        <v>25</v>
      </c>
      <c r="O223" s="9">
        <f t="shared" ca="1" si="262"/>
        <v>9</v>
      </c>
      <c r="P223" s="9">
        <f t="shared" ca="1" si="262"/>
        <v>30</v>
      </c>
      <c r="Q223" s="20">
        <f t="shared" ca="1" si="220"/>
        <v>35.869389345509916</v>
      </c>
      <c r="R223" s="20">
        <f t="shared" ca="1" si="221"/>
        <v>51.42179945205482</v>
      </c>
      <c r="S223" s="20">
        <f t="shared" ca="1" si="222"/>
        <v>17.604272219178092</v>
      </c>
      <c r="T223" s="6">
        <f t="shared" ca="1" si="263"/>
        <v>6428.0835616438389</v>
      </c>
      <c r="U223" s="6">
        <f t="shared" ca="1" si="263"/>
        <v>716.62500000000057</v>
      </c>
      <c r="V223" s="6">
        <f t="shared" ca="1" si="263"/>
        <v>1022.498136986301</v>
      </c>
      <c r="W223" s="6">
        <f t="shared" ca="1" si="223"/>
        <v>2547.0412717808226</v>
      </c>
      <c r="X223" s="6">
        <f t="shared" ca="1" si="224"/>
        <v>556.65507945205479</v>
      </c>
      <c r="Y223" s="6">
        <f t="shared" ca="1" si="243"/>
        <v>3018.5140734246615</v>
      </c>
      <c r="Z223" s="6">
        <f t="shared" ca="1" si="264"/>
        <v>1614.1225205479464</v>
      </c>
      <c r="AA223" s="6">
        <f t="shared" ca="1" si="264"/>
        <v>462.79619506849338</v>
      </c>
      <c r="AB223" s="6">
        <f t="shared" ca="1" si="264"/>
        <v>528.12816657534279</v>
      </c>
      <c r="AC223" s="6">
        <f t="shared" ca="1" si="225"/>
        <v>681.82769678129364</v>
      </c>
      <c r="AD223" s="6">
        <f t="shared" ca="1" si="226"/>
        <v>917.52262355762184</v>
      </c>
      <c r="AE223" s="6">
        <f t="shared" ca="1" si="227"/>
        <v>205.86207924041736</v>
      </c>
      <c r="AF223" s="6">
        <f t="shared" ca="1" si="244"/>
        <v>799.83448261244985</v>
      </c>
      <c r="AG223" s="6">
        <f t="shared" ca="1" si="265"/>
        <v>200.53236575342461</v>
      </c>
      <c r="AH223" s="6">
        <f t="shared" ca="1" si="265"/>
        <v>726.21216438356214</v>
      </c>
      <c r="AI223" s="6">
        <f t="shared" ca="1" si="265"/>
        <v>1265.9334931506851</v>
      </c>
      <c r="AJ223" s="6">
        <f t="shared" ca="1" si="265"/>
        <v>552.29089315068529</v>
      </c>
      <c r="AK223" s="6">
        <f t="shared" ca="1" si="228"/>
        <v>751.61307527833912</v>
      </c>
      <c r="AL223" s="6">
        <f t="shared" ca="1" si="229"/>
        <v>1175.991887808043</v>
      </c>
      <c r="AM223" s="6">
        <f t="shared" ca="1" si="230"/>
        <v>231.23778737085485</v>
      </c>
      <c r="AN223" s="6">
        <f t="shared" ca="1" si="245"/>
        <v>586.12616598112004</v>
      </c>
      <c r="AO223" s="6">
        <f t="shared" ca="1" si="246"/>
        <v>12494.724360273978</v>
      </c>
      <c r="AP223" s="6">
        <f t="shared" ca="1" si="247"/>
        <v>8090.2496382557483</v>
      </c>
      <c r="AQ223" s="6">
        <f t="shared" ca="1" si="248"/>
        <v>4404.4747220182317</v>
      </c>
      <c r="AR223" s="6">
        <f t="shared" ca="1" si="266"/>
        <v>2587.0876569494976</v>
      </c>
      <c r="AS223" s="6">
        <f t="shared" ca="1" si="266"/>
        <v>1302.3035095310513</v>
      </c>
      <c r="AT223" s="6">
        <f t="shared" ca="1" si="266"/>
        <v>1531.9162320542709</v>
      </c>
      <c r="AU223" s="6">
        <f t="shared" ca="1" si="266"/>
        <v>1610.4110454062579</v>
      </c>
      <c r="AV223" s="6">
        <f t="shared" ca="1" si="249"/>
        <v>7031.7184439410776</v>
      </c>
      <c r="AW223" s="6">
        <f t="shared" ca="1" si="250"/>
        <v>-2627.2437219228477</v>
      </c>
      <c r="AX223" s="27">
        <f t="shared" ca="1" si="267"/>
        <v>4.1747736986301387</v>
      </c>
      <c r="AY223" s="27">
        <f t="shared" ca="1" si="267"/>
        <v>4.5453282534246586</v>
      </c>
      <c r="AZ223">
        <f t="shared" ca="1" si="251"/>
        <v>145</v>
      </c>
      <c r="BA223" s="9">
        <f t="shared" ca="1" si="231"/>
        <v>5</v>
      </c>
      <c r="BB223" s="4">
        <f t="shared" ca="1" si="252"/>
        <v>61</v>
      </c>
      <c r="BC223" s="9">
        <f t="shared" ca="1" si="232"/>
        <v>3</v>
      </c>
      <c r="BD223" s="9">
        <f t="shared" ca="1" si="233"/>
        <v>2</v>
      </c>
      <c r="BE223" s="4">
        <f t="shared" ca="1" si="253"/>
        <v>84</v>
      </c>
      <c r="BF223" s="9">
        <f t="shared" ca="1" si="234"/>
        <v>4</v>
      </c>
      <c r="BG223" s="9">
        <f t="shared" ca="1" si="235"/>
        <v>5</v>
      </c>
      <c r="BH223" s="24">
        <f t="shared" ca="1" si="254"/>
        <v>338.21266296878508</v>
      </c>
      <c r="BI223" s="24">
        <f t="shared" ca="1" si="255"/>
        <v>193.41561424064281</v>
      </c>
      <c r="BJ223" s="9">
        <f t="shared" ca="1" si="236"/>
        <v>4</v>
      </c>
      <c r="BK223" s="30">
        <f t="shared" ca="1" si="237"/>
        <v>32.204931164383538</v>
      </c>
      <c r="BL223" s="15">
        <f t="shared" ca="1" si="238"/>
        <v>4.201654876712329</v>
      </c>
      <c r="BM223" s="15">
        <f t="shared" ca="1" si="256"/>
        <v>6710.2259087060856</v>
      </c>
      <c r="BN223" s="36">
        <f t="shared" ca="1" si="268"/>
        <v>111</v>
      </c>
      <c r="BO223" s="9">
        <f t="shared" ca="1" si="239"/>
        <v>1</v>
      </c>
      <c r="BP223" s="20">
        <f t="shared" ca="1" si="257"/>
        <v>0.65638247980648601</v>
      </c>
      <c r="BQ223" s="20">
        <f t="shared" ca="1" si="258"/>
        <v>39.679952450614699</v>
      </c>
    </row>
    <row r="224" spans="1:69" x14ac:dyDescent="0.25">
      <c r="A224" s="3">
        <f t="shared" si="259"/>
        <v>40965</v>
      </c>
      <c r="B224" s="17">
        <f t="shared" si="240"/>
        <v>2012</v>
      </c>
      <c r="C224" s="4">
        <f t="shared" si="260"/>
        <v>2</v>
      </c>
      <c r="D224" s="4">
        <f t="shared" si="261"/>
        <v>1</v>
      </c>
      <c r="E224" s="5">
        <f t="shared" si="215"/>
        <v>0.5</v>
      </c>
      <c r="F224" s="5">
        <f t="shared" si="216"/>
        <v>0.55000000000000004</v>
      </c>
      <c r="G224" s="10">
        <f t="shared" si="214"/>
        <v>1.5726027397260447</v>
      </c>
      <c r="H224" s="13">
        <f t="shared" ca="1" si="217"/>
        <v>68</v>
      </c>
      <c r="I224" s="9">
        <f t="shared" ca="1" si="218"/>
        <v>118</v>
      </c>
      <c r="J224" s="14">
        <f t="shared" ca="1" si="241"/>
        <v>1.7352941176470589</v>
      </c>
      <c r="K224" s="5">
        <f t="shared" ca="1" si="242"/>
        <v>0.26222222222222225</v>
      </c>
      <c r="L224" s="21">
        <f t="shared" ca="1" si="219"/>
        <v>105.3984739726028</v>
      </c>
      <c r="M224" s="9">
        <f t="shared" ca="1" si="262"/>
        <v>21</v>
      </c>
      <c r="N224" s="9">
        <f t="shared" ca="1" si="262"/>
        <v>25</v>
      </c>
      <c r="O224" s="9">
        <f t="shared" ca="1" si="262"/>
        <v>10</v>
      </c>
      <c r="P224" s="9">
        <f t="shared" ca="1" si="262"/>
        <v>32</v>
      </c>
      <c r="Q224" s="20">
        <f t="shared" ca="1" si="220"/>
        <v>37.370506949374651</v>
      </c>
      <c r="R224" s="20">
        <f t="shared" ca="1" si="221"/>
        <v>53.794291257863037</v>
      </c>
      <c r="S224" s="20">
        <f t="shared" ca="1" si="222"/>
        <v>17.540558460616445</v>
      </c>
      <c r="T224" s="6">
        <f t="shared" ca="1" si="263"/>
        <v>7167.09623013699</v>
      </c>
      <c r="U224" s="6">
        <f t="shared" ca="1" si="263"/>
        <v>756.56735753424721</v>
      </c>
      <c r="V224" s="6">
        <f t="shared" ca="1" si="263"/>
        <v>1152.7595846136983</v>
      </c>
      <c r="W224" s="6">
        <f t="shared" ca="1" si="223"/>
        <v>2475.807814553425</v>
      </c>
      <c r="X224" s="6">
        <f t="shared" ca="1" si="224"/>
        <v>561.30633113424653</v>
      </c>
      <c r="Y224" s="6">
        <f t="shared" ca="1" si="243"/>
        <v>3733.7898573698676</v>
      </c>
      <c r="Z224" s="6">
        <f t="shared" ca="1" si="264"/>
        <v>1719.0433196712338</v>
      </c>
      <c r="AA224" s="6">
        <f t="shared" ca="1" si="264"/>
        <v>537.9429125786304</v>
      </c>
      <c r="AB224" s="6">
        <f t="shared" ca="1" si="264"/>
        <v>561.29787073972625</v>
      </c>
      <c r="AC224" s="6">
        <f t="shared" ca="1" si="225"/>
        <v>770.72623668100437</v>
      </c>
      <c r="AD224" s="6">
        <f t="shared" ca="1" si="226"/>
        <v>961.36348574657632</v>
      </c>
      <c r="AE224" s="6">
        <f t="shared" ca="1" si="227"/>
        <v>221.5449660760234</v>
      </c>
      <c r="AF224" s="6">
        <f t="shared" ca="1" si="244"/>
        <v>864.64941448598665</v>
      </c>
      <c r="AG224" s="6">
        <f t="shared" ca="1" si="265"/>
        <v>211.56850928219174</v>
      </c>
      <c r="AH224" s="6">
        <f t="shared" ca="1" si="265"/>
        <v>816.92624096438396</v>
      </c>
      <c r="AI224" s="6">
        <f t="shared" ca="1" si="265"/>
        <v>1273.5863625205479</v>
      </c>
      <c r="AJ224" s="6">
        <f t="shared" ca="1" si="265"/>
        <v>584.57004992876739</v>
      </c>
      <c r="AK224" s="6">
        <f t="shared" ca="1" si="228"/>
        <v>825.92536230377448</v>
      </c>
      <c r="AL224" s="6">
        <f t="shared" ca="1" si="229"/>
        <v>1141.3452259088399</v>
      </c>
      <c r="AM224" s="6">
        <f t="shared" ca="1" si="230"/>
        <v>254.11783269370994</v>
      </c>
      <c r="AN224" s="6">
        <f t="shared" ca="1" si="245"/>
        <v>665.26274178956669</v>
      </c>
      <c r="AO224" s="6">
        <f t="shared" ca="1" si="246"/>
        <v>13628.598853356718</v>
      </c>
      <c r="AP224" s="6">
        <f t="shared" ca="1" si="247"/>
        <v>8364.8968397112985</v>
      </c>
      <c r="AQ224" s="6">
        <f t="shared" ca="1" si="248"/>
        <v>5263.7020136454203</v>
      </c>
      <c r="AR224" s="6">
        <f t="shared" ca="1" si="266"/>
        <v>2602.1765700353772</v>
      </c>
      <c r="AS224" s="6">
        <f t="shared" ca="1" si="266"/>
        <v>1319.3686298320918</v>
      </c>
      <c r="AT224" s="6">
        <f t="shared" ca="1" si="266"/>
        <v>1566.0935668236957</v>
      </c>
      <c r="AU224" s="6">
        <f t="shared" ca="1" si="266"/>
        <v>1630.4225350134975</v>
      </c>
      <c r="AV224" s="6">
        <f t="shared" ca="1" si="249"/>
        <v>7118.0613017046626</v>
      </c>
      <c r="AW224" s="6">
        <f t="shared" ca="1" si="250"/>
        <v>-1854.3592880592432</v>
      </c>
      <c r="AX224" s="27">
        <f t="shared" ca="1" si="267"/>
        <v>4.3360110246575365</v>
      </c>
      <c r="AY224" s="27">
        <f t="shared" ca="1" si="267"/>
        <v>4.250071109589042</v>
      </c>
      <c r="AZ224">
        <f t="shared" ca="1" si="251"/>
        <v>156</v>
      </c>
      <c r="BA224" s="9">
        <f t="shared" ca="1" si="231"/>
        <v>5</v>
      </c>
      <c r="BB224" s="4">
        <f t="shared" ca="1" si="252"/>
        <v>68</v>
      </c>
      <c r="BC224" s="9">
        <f t="shared" ca="1" si="232"/>
        <v>4</v>
      </c>
      <c r="BD224" s="9">
        <f t="shared" ca="1" si="233"/>
        <v>2</v>
      </c>
      <c r="BE224" s="4">
        <f t="shared" ca="1" si="253"/>
        <v>88</v>
      </c>
      <c r="BF224" s="9">
        <f t="shared" ca="1" si="234"/>
        <v>5</v>
      </c>
      <c r="BG224" s="9">
        <f t="shared" ca="1" si="235"/>
        <v>5</v>
      </c>
      <c r="BH224" s="24">
        <f t="shared" ca="1" si="254"/>
        <v>369.69474090894437</v>
      </c>
      <c r="BI224" s="24">
        <f t="shared" ca="1" si="255"/>
        <v>222.00394187540954</v>
      </c>
      <c r="BJ224" s="9">
        <f t="shared" ca="1" si="236"/>
        <v>5</v>
      </c>
      <c r="BK224" s="30">
        <f t="shared" ca="1" si="237"/>
        <v>33.481696931506825</v>
      </c>
      <c r="BL224" s="15">
        <f t="shared" ca="1" si="238"/>
        <v>4.4994372515068495</v>
      </c>
      <c r="BM224" s="15">
        <f t="shared" ca="1" si="256"/>
        <v>6660.2577822371431</v>
      </c>
      <c r="BN224" s="36">
        <f t="shared" ca="1" si="268"/>
        <v>111</v>
      </c>
      <c r="BO224" s="9">
        <f t="shared" ca="1" si="239"/>
        <v>0</v>
      </c>
      <c r="BP224" s="20">
        <f t="shared" ca="1" si="257"/>
        <v>0.79031505772699573</v>
      </c>
      <c r="BQ224" s="20">
        <f t="shared" ca="1" si="258"/>
        <v>47.420738861670451</v>
      </c>
    </row>
    <row r="225" spans="1:69" x14ac:dyDescent="0.25">
      <c r="A225" s="3">
        <f t="shared" si="259"/>
        <v>40964</v>
      </c>
      <c r="B225" s="17">
        <f t="shared" si="240"/>
        <v>2012</v>
      </c>
      <c r="C225" s="4">
        <f t="shared" si="260"/>
        <v>2</v>
      </c>
      <c r="D225" s="4">
        <f t="shared" si="261"/>
        <v>7</v>
      </c>
      <c r="E225" s="5">
        <f t="shared" si="215"/>
        <v>0.5</v>
      </c>
      <c r="F225" s="5">
        <f t="shared" si="216"/>
        <v>0.9375</v>
      </c>
      <c r="G225" s="10">
        <f t="shared" si="214"/>
        <v>1.5698630136986473</v>
      </c>
      <c r="H225" s="13">
        <f t="shared" ca="1" si="217"/>
        <v>117</v>
      </c>
      <c r="I225" s="9">
        <f t="shared" ca="1" si="218"/>
        <v>199</v>
      </c>
      <c r="J225" s="14">
        <f t="shared" ca="1" si="241"/>
        <v>1.7008547008547008</v>
      </c>
      <c r="K225" s="5">
        <f t="shared" ca="1" si="242"/>
        <v>0.44222222222222224</v>
      </c>
      <c r="L225" s="21">
        <f t="shared" ca="1" si="219"/>
        <v>102.29321390937835</v>
      </c>
      <c r="M225" s="9">
        <f t="shared" ca="1" si="262"/>
        <v>34</v>
      </c>
      <c r="N225" s="9">
        <f t="shared" ca="1" si="262"/>
        <v>45</v>
      </c>
      <c r="O225" s="9">
        <f t="shared" ca="1" si="262"/>
        <v>17</v>
      </c>
      <c r="P225" s="9">
        <f t="shared" ca="1" si="262"/>
        <v>56</v>
      </c>
      <c r="Q225" s="20">
        <f t="shared" ca="1" si="220"/>
        <v>38.417331298768879</v>
      </c>
      <c r="R225" s="20">
        <f t="shared" ca="1" si="221"/>
        <v>50.423907172409372</v>
      </c>
      <c r="S225" s="20">
        <f t="shared" ca="1" si="222"/>
        <v>16.745733216986309</v>
      </c>
      <c r="T225" s="6">
        <f t="shared" ca="1" si="263"/>
        <v>11968.306027397268</v>
      </c>
      <c r="U225" s="6">
        <f t="shared" ca="1" si="263"/>
        <v>1259.2081592465761</v>
      </c>
      <c r="V225" s="6">
        <f t="shared" ca="1" si="263"/>
        <v>2058.3790126027393</v>
      </c>
      <c r="W225" s="6">
        <f t="shared" ca="1" si="223"/>
        <v>2554.2513213041098</v>
      </c>
      <c r="X225" s="6">
        <f t="shared" ca="1" si="224"/>
        <v>950.79468821917794</v>
      </c>
      <c r="Y225" s="6">
        <f t="shared" ca="1" si="243"/>
        <v>7664.0891645178172</v>
      </c>
      <c r="Z225" s="6">
        <f t="shared" ca="1" si="264"/>
        <v>3034.9691726027413</v>
      </c>
      <c r="AA225" s="6">
        <f t="shared" ca="1" si="264"/>
        <v>857.20642193095932</v>
      </c>
      <c r="AB225" s="6">
        <f t="shared" ca="1" si="264"/>
        <v>937.76106015123332</v>
      </c>
      <c r="AC225" s="6">
        <f t="shared" ca="1" si="225"/>
        <v>1206.7143669172942</v>
      </c>
      <c r="AD225" s="6">
        <f t="shared" ca="1" si="226"/>
        <v>945.46831154153892</v>
      </c>
      <c r="AE225" s="6">
        <f t="shared" ca="1" si="227"/>
        <v>365.09181607935818</v>
      </c>
      <c r="AF225" s="6">
        <f t="shared" ca="1" si="244"/>
        <v>2312.6621601467432</v>
      </c>
      <c r="AG225" s="6">
        <f t="shared" ca="1" si="265"/>
        <v>359.62828569863007</v>
      </c>
      <c r="AH225" s="6">
        <f t="shared" ca="1" si="265"/>
        <v>1348.2507206136993</v>
      </c>
      <c r="AI225" s="6">
        <f t="shared" ca="1" si="265"/>
        <v>2172.2269224383567</v>
      </c>
      <c r="AJ225" s="6">
        <f t="shared" ca="1" si="265"/>
        <v>1054.7733977424664</v>
      </c>
      <c r="AK225" s="6">
        <f t="shared" ca="1" si="228"/>
        <v>1400.6221902905479</v>
      </c>
      <c r="AL225" s="6">
        <f t="shared" ca="1" si="229"/>
        <v>1209.8026829266703</v>
      </c>
      <c r="AM225" s="6">
        <f t="shared" ca="1" si="230"/>
        <v>416.58656642534106</v>
      </c>
      <c r="AN225" s="6">
        <f t="shared" ca="1" si="245"/>
        <v>1907.8678868505926</v>
      </c>
      <c r="AO225" s="6">
        <f t="shared" ca="1" si="246"/>
        <v>22992.330167821925</v>
      </c>
      <c r="AP225" s="6">
        <f t="shared" ca="1" si="247"/>
        <v>11107.710956306779</v>
      </c>
      <c r="AQ225" s="6">
        <f t="shared" ca="1" si="248"/>
        <v>11884.619211515153</v>
      </c>
      <c r="AR225" s="6">
        <f t="shared" ca="1" si="266"/>
        <v>2709.4723699872279</v>
      </c>
      <c r="AS225" s="6">
        <f t="shared" ca="1" si="266"/>
        <v>1740.4156244356982</v>
      </c>
      <c r="AT225" s="6">
        <f t="shared" ca="1" si="266"/>
        <v>1764.3269698304962</v>
      </c>
      <c r="AU225" s="6">
        <f t="shared" ca="1" si="266"/>
        <v>1890.1569503227365</v>
      </c>
      <c r="AV225" s="6">
        <f t="shared" ca="1" si="249"/>
        <v>8104.3719145761588</v>
      </c>
      <c r="AW225" s="6">
        <f t="shared" ca="1" si="250"/>
        <v>3780.2472969389873</v>
      </c>
      <c r="AX225" s="27">
        <f t="shared" ca="1" si="267"/>
        <v>3.9791026849315085</v>
      </c>
      <c r="AY225" s="27">
        <f t="shared" ca="1" si="267"/>
        <v>4.3749163082191798</v>
      </c>
      <c r="AZ225">
        <f t="shared" ca="1" si="251"/>
        <v>269</v>
      </c>
      <c r="BA225" s="9">
        <f t="shared" ca="1" si="231"/>
        <v>8</v>
      </c>
      <c r="BB225" s="4">
        <f t="shared" ca="1" si="252"/>
        <v>117</v>
      </c>
      <c r="BC225" s="9">
        <f t="shared" ca="1" si="232"/>
        <v>7</v>
      </c>
      <c r="BD225" s="9">
        <f t="shared" ca="1" si="233"/>
        <v>5</v>
      </c>
      <c r="BE225" s="4">
        <f t="shared" ca="1" si="253"/>
        <v>152</v>
      </c>
      <c r="BF225" s="9">
        <f t="shared" ca="1" si="234"/>
        <v>10</v>
      </c>
      <c r="BG225" s="9">
        <f t="shared" ca="1" si="235"/>
        <v>11</v>
      </c>
      <c r="BH225" s="24">
        <f t="shared" ca="1" si="254"/>
        <v>570.6076945770285</v>
      </c>
      <c r="BI225" s="24">
        <f t="shared" ca="1" si="255"/>
        <v>347.78134464014482</v>
      </c>
      <c r="BJ225" s="9">
        <f t="shared" ca="1" si="236"/>
        <v>9</v>
      </c>
      <c r="BK225" s="30">
        <f t="shared" ca="1" si="237"/>
        <v>34.203949260273944</v>
      </c>
      <c r="BL225" s="15">
        <f t="shared" ca="1" si="238"/>
        <v>4.4248149808219184</v>
      </c>
      <c r="BM225" s="15">
        <f t="shared" ca="1" si="256"/>
        <v>6877.100211762101</v>
      </c>
      <c r="BN225" s="36">
        <f t="shared" ca="1" si="268"/>
        <v>110</v>
      </c>
      <c r="BO225" s="9">
        <f t="shared" ca="1" si="239"/>
        <v>0</v>
      </c>
      <c r="BP225" s="20">
        <f t="shared" ca="1" si="257"/>
        <v>1.728143962652827</v>
      </c>
      <c r="BQ225" s="20">
        <f t="shared" ca="1" si="258"/>
        <v>108.04199283195594</v>
      </c>
    </row>
    <row r="226" spans="1:69" x14ac:dyDescent="0.25">
      <c r="A226" s="3">
        <f t="shared" si="259"/>
        <v>40963</v>
      </c>
      <c r="B226" s="17">
        <f t="shared" si="240"/>
        <v>2012</v>
      </c>
      <c r="C226" s="4">
        <f t="shared" si="260"/>
        <v>2</v>
      </c>
      <c r="D226" s="4">
        <f t="shared" si="261"/>
        <v>6</v>
      </c>
      <c r="E226" s="5">
        <f t="shared" si="215"/>
        <v>0.5</v>
      </c>
      <c r="F226" s="5">
        <f t="shared" si="216"/>
        <v>1</v>
      </c>
      <c r="G226" s="10">
        <f t="shared" si="214"/>
        <v>1.56712328767125</v>
      </c>
      <c r="H226" s="13">
        <f t="shared" ca="1" si="217"/>
        <v>126</v>
      </c>
      <c r="I226" s="9">
        <f t="shared" ca="1" si="218"/>
        <v>201</v>
      </c>
      <c r="J226" s="14">
        <f t="shared" ca="1" si="241"/>
        <v>1.5952380952380953</v>
      </c>
      <c r="K226" s="5">
        <f t="shared" ca="1" si="242"/>
        <v>0.44666666666666666</v>
      </c>
      <c r="L226" s="21">
        <f t="shared" ca="1" si="219"/>
        <v>100.01473711676456</v>
      </c>
      <c r="M226" s="9">
        <f t="shared" ca="1" si="262"/>
        <v>34</v>
      </c>
      <c r="N226" s="9">
        <f t="shared" ca="1" si="262"/>
        <v>43</v>
      </c>
      <c r="O226" s="9">
        <f t="shared" ca="1" si="262"/>
        <v>18</v>
      </c>
      <c r="P226" s="9">
        <f t="shared" ca="1" si="262"/>
        <v>54</v>
      </c>
      <c r="Q226" s="20">
        <f t="shared" ca="1" si="220"/>
        <v>37.787723656288946</v>
      </c>
      <c r="R226" s="20">
        <f t="shared" ca="1" si="221"/>
        <v>49.127924383561677</v>
      </c>
      <c r="S226" s="20">
        <f t="shared" ca="1" si="222"/>
        <v>18.33753177534248</v>
      </c>
      <c r="T226" s="6">
        <f t="shared" ca="1" si="263"/>
        <v>12601.856876712334</v>
      </c>
      <c r="U226" s="6">
        <f t="shared" ca="1" si="263"/>
        <v>1449.5263561643847</v>
      </c>
      <c r="V226" s="6">
        <f t="shared" ca="1" si="263"/>
        <v>2223.2297924383552</v>
      </c>
      <c r="W226" s="6">
        <f t="shared" ca="1" si="223"/>
        <v>2362.7964952109596</v>
      </c>
      <c r="X226" s="6">
        <f t="shared" ca="1" si="224"/>
        <v>1073.9252751780818</v>
      </c>
      <c r="Y226" s="6">
        <f t="shared" ca="1" si="243"/>
        <v>8391.4316700493218</v>
      </c>
      <c r="Z226" s="6">
        <f t="shared" ca="1" si="264"/>
        <v>2909.6547215342489</v>
      </c>
      <c r="AA226" s="6">
        <f t="shared" ca="1" si="264"/>
        <v>884.30263890411015</v>
      </c>
      <c r="AB226" s="6">
        <f t="shared" ca="1" si="264"/>
        <v>990.2267158684939</v>
      </c>
      <c r="AC226" s="6">
        <f t="shared" ca="1" si="225"/>
        <v>1365.136120541483</v>
      </c>
      <c r="AD226" s="6">
        <f t="shared" ca="1" si="226"/>
        <v>974.37282817136224</v>
      </c>
      <c r="AE226" s="6">
        <f t="shared" ca="1" si="227"/>
        <v>410.12890998331261</v>
      </c>
      <c r="AF226" s="6">
        <f t="shared" ca="1" si="244"/>
        <v>2034.5462176106953</v>
      </c>
      <c r="AG226" s="6">
        <f t="shared" ca="1" si="265"/>
        <v>347.58302439452052</v>
      </c>
      <c r="AH226" s="6">
        <f t="shared" ca="1" si="265"/>
        <v>1350.9190571835622</v>
      </c>
      <c r="AI226" s="6">
        <f t="shared" ca="1" si="265"/>
        <v>2297.2990250958906</v>
      </c>
      <c r="AJ226" s="6">
        <f t="shared" ca="1" si="265"/>
        <v>1076.5423430136993</v>
      </c>
      <c r="AK226" s="6">
        <f t="shared" ca="1" si="228"/>
        <v>1547.7294481525105</v>
      </c>
      <c r="AL226" s="6">
        <f t="shared" ca="1" si="229"/>
        <v>1201.2261944107647</v>
      </c>
      <c r="AM226" s="6">
        <f t="shared" ca="1" si="230"/>
        <v>471.57512462387712</v>
      </c>
      <c r="AN226" s="6">
        <f t="shared" ca="1" si="245"/>
        <v>1851.8126825005199</v>
      </c>
      <c r="AO226" s="6">
        <f t="shared" ca="1" si="246"/>
        <v>23907.910758871243</v>
      </c>
      <c r="AP226" s="6">
        <f t="shared" ca="1" si="247"/>
        <v>11630.120188710709</v>
      </c>
      <c r="AQ226" s="6">
        <f t="shared" ca="1" si="248"/>
        <v>12277.790570160538</v>
      </c>
      <c r="AR226" s="6">
        <f t="shared" ca="1" si="266"/>
        <v>2738.6274074602829</v>
      </c>
      <c r="AS226" s="6">
        <f t="shared" ca="1" si="266"/>
        <v>1878.2770136155543</v>
      </c>
      <c r="AT226" s="6">
        <f t="shared" ca="1" si="266"/>
        <v>1799.7519945030208</v>
      </c>
      <c r="AU226" s="6">
        <f t="shared" ca="1" si="266"/>
        <v>1937.1188130946948</v>
      </c>
      <c r="AV226" s="6">
        <f t="shared" ca="1" si="249"/>
        <v>8353.7752286735522</v>
      </c>
      <c r="AW226" s="6">
        <f t="shared" ca="1" si="250"/>
        <v>3924.0153414869819</v>
      </c>
      <c r="AX226" s="27">
        <f t="shared" ca="1" si="267"/>
        <v>4.0242815671232908</v>
      </c>
      <c r="AY226" s="27">
        <f t="shared" ca="1" si="267"/>
        <v>4.2941955890410979</v>
      </c>
      <c r="AZ226">
        <f t="shared" ca="1" si="251"/>
        <v>275</v>
      </c>
      <c r="BA226" s="9">
        <f t="shared" ca="1" si="231"/>
        <v>9</v>
      </c>
      <c r="BB226" s="4">
        <f t="shared" ca="1" si="252"/>
        <v>126</v>
      </c>
      <c r="BC226" s="9">
        <f t="shared" ca="1" si="232"/>
        <v>7</v>
      </c>
      <c r="BD226" s="9">
        <f t="shared" ca="1" si="233"/>
        <v>5</v>
      </c>
      <c r="BE226" s="4">
        <f t="shared" ca="1" si="253"/>
        <v>149</v>
      </c>
      <c r="BF226" s="9">
        <f t="shared" ca="1" si="234"/>
        <v>9</v>
      </c>
      <c r="BG226" s="9">
        <f t="shared" ca="1" si="235"/>
        <v>11</v>
      </c>
      <c r="BH226" s="24">
        <f t="shared" ca="1" si="254"/>
        <v>539.04300598356167</v>
      </c>
      <c r="BI226" s="24">
        <f t="shared" ca="1" si="255"/>
        <v>369.07890720753795</v>
      </c>
      <c r="BJ226" s="9">
        <f t="shared" ca="1" si="236"/>
        <v>8</v>
      </c>
      <c r="BK226" s="30">
        <f t="shared" ca="1" si="237"/>
        <v>31.662235068493125</v>
      </c>
      <c r="BL226" s="15">
        <f t="shared" ca="1" si="238"/>
        <v>4.1837247013698633</v>
      </c>
      <c r="BM226" s="15">
        <f t="shared" ca="1" si="256"/>
        <v>6729.2974437613129</v>
      </c>
      <c r="BN226" s="36">
        <f t="shared" ca="1" si="268"/>
        <v>110</v>
      </c>
      <c r="BO226" s="9">
        <f t="shared" ca="1" si="239"/>
        <v>0</v>
      </c>
      <c r="BP226" s="20">
        <f t="shared" ca="1" si="257"/>
        <v>1.8245278460002086</v>
      </c>
      <c r="BQ226" s="20">
        <f t="shared" ca="1" si="258"/>
        <v>111.61627791055034</v>
      </c>
    </row>
    <row r="227" spans="1:69" x14ac:dyDescent="0.25">
      <c r="A227" s="3">
        <f t="shared" si="259"/>
        <v>40962</v>
      </c>
      <c r="B227" s="17">
        <f t="shared" si="240"/>
        <v>2012</v>
      </c>
      <c r="C227" s="4">
        <f t="shared" si="260"/>
        <v>2</v>
      </c>
      <c r="D227" s="4">
        <f t="shared" si="261"/>
        <v>5</v>
      </c>
      <c r="E227" s="5">
        <f t="shared" si="215"/>
        <v>0.5</v>
      </c>
      <c r="F227" s="5">
        <f t="shared" si="216"/>
        <v>0.77499999999999991</v>
      </c>
      <c r="G227" s="10">
        <f t="shared" si="214"/>
        <v>1.5643835616438526</v>
      </c>
      <c r="H227" s="13">
        <f t="shared" ca="1" si="217"/>
        <v>98</v>
      </c>
      <c r="I227" s="9">
        <f t="shared" ca="1" si="218"/>
        <v>157</v>
      </c>
      <c r="J227" s="14">
        <f t="shared" ca="1" si="241"/>
        <v>1.6020408163265305</v>
      </c>
      <c r="K227" s="5">
        <f t="shared" ca="1" si="242"/>
        <v>0.34888888888888892</v>
      </c>
      <c r="L227" s="21">
        <f t="shared" ca="1" si="219"/>
        <v>95.079541878669318</v>
      </c>
      <c r="M227" s="9">
        <f t="shared" ref="M227:P246" ca="1" si="269">INT($I227*M$1*(1+RANDBETWEEN(-limite,limite)/1000))</f>
        <v>28</v>
      </c>
      <c r="N227" s="9">
        <f t="shared" ca="1" si="269"/>
        <v>35</v>
      </c>
      <c r="O227" s="9">
        <f t="shared" ca="1" si="269"/>
        <v>14</v>
      </c>
      <c r="P227" s="9">
        <f t="shared" ca="1" si="269"/>
        <v>40</v>
      </c>
      <c r="Q227" s="20">
        <f t="shared" ca="1" si="220"/>
        <v>35.848694648401846</v>
      </c>
      <c r="R227" s="20">
        <f t="shared" ca="1" si="221"/>
        <v>47.161714383405119</v>
      </c>
      <c r="S227" s="20">
        <f t="shared" ca="1" si="222"/>
        <v>18.683657524602751</v>
      </c>
      <c r="T227" s="6">
        <f t="shared" ref="T227:V246" ca="1" si="270">(1+T$2*$G227)*(1+RANDBETWEEN(-limite,limite)/1000)*T$1*$E227*$F227</f>
        <v>9317.795104109593</v>
      </c>
      <c r="U227" s="6">
        <f t="shared" ca="1" si="270"/>
        <v>1073.2701520547953</v>
      </c>
      <c r="V227" s="6">
        <f t="shared" ca="1" si="270"/>
        <v>1611.3657444164376</v>
      </c>
      <c r="W227" s="6">
        <f t="shared" ca="1" si="223"/>
        <v>2343.0984445479457</v>
      </c>
      <c r="X227" s="6">
        <f t="shared" ca="1" si="224"/>
        <v>797.59651660273948</v>
      </c>
      <c r="Y227" s="6">
        <f t="shared" ca="1" si="243"/>
        <v>5639.004550597263</v>
      </c>
      <c r="Z227" s="6">
        <f t="shared" ref="Z227:AB246" ca="1" si="271">(1+Z$2*$G227)*(1+RANDBETWEEN(-limite,limite)/1000)*$I227*Z$1</f>
        <v>2258.4677628493164</v>
      </c>
      <c r="AA227" s="6">
        <f t="shared" ca="1" si="271"/>
        <v>660.26400136767165</v>
      </c>
      <c r="AB227" s="6">
        <f t="shared" ca="1" si="271"/>
        <v>747.34630098411003</v>
      </c>
      <c r="AC227" s="6">
        <f t="shared" ca="1" si="225"/>
        <v>1090.2979254984441</v>
      </c>
      <c r="AD227" s="6">
        <f t="shared" ca="1" si="226"/>
        <v>976.21052044362034</v>
      </c>
      <c r="AE227" s="6">
        <f t="shared" ca="1" si="227"/>
        <v>322.88733747382872</v>
      </c>
      <c r="AF227" s="6">
        <f t="shared" ca="1" si="244"/>
        <v>1276.6822817852053</v>
      </c>
      <c r="AG227" s="6">
        <f t="shared" ref="AG227:AJ246" ca="1" si="272">(1+AG$2*$G227)*(1+RANDBETWEEN(-limite,limite)/1000)*$I227*AG$1</f>
        <v>268.4427852328767</v>
      </c>
      <c r="AH227" s="6">
        <f t="shared" ca="1" si="272"/>
        <v>1023.5539450739733</v>
      </c>
      <c r="AI227" s="6">
        <f t="shared" ca="1" si="272"/>
        <v>1696.1343462739731</v>
      </c>
      <c r="AJ227" s="6">
        <f t="shared" ca="1" si="272"/>
        <v>771.12877729315119</v>
      </c>
      <c r="AK227" s="6">
        <f t="shared" ca="1" si="228"/>
        <v>1233.992727981512</v>
      </c>
      <c r="AL227" s="6">
        <f t="shared" ca="1" si="229"/>
        <v>1173.70379117685</v>
      </c>
      <c r="AM227" s="6">
        <f t="shared" ca="1" si="230"/>
        <v>359.15323840400225</v>
      </c>
      <c r="AN227" s="6">
        <f t="shared" ca="1" si="245"/>
        <v>992.41009631160978</v>
      </c>
      <c r="AO227" s="6">
        <f t="shared" ca="1" si="246"/>
        <v>17816.403175239459</v>
      </c>
      <c r="AP227" s="6">
        <f t="shared" ca="1" si="247"/>
        <v>9908.3062465453786</v>
      </c>
      <c r="AQ227" s="6">
        <f t="shared" ca="1" si="248"/>
        <v>7908.0969286940781</v>
      </c>
      <c r="AR227" s="6">
        <f t="shared" ref="AR227:AU246" ca="1" si="273">(1+AR$2*$G227)*(1+RANDBETWEEN(-limite,limite)/1000)*AR$1*$E227*$F227+AR$3*(1+ipc)^($B227-2010)</f>
        <v>2661.5040602713489</v>
      </c>
      <c r="AS227" s="6">
        <f t="shared" ca="1" si="273"/>
        <v>1603.0700690333674</v>
      </c>
      <c r="AT227" s="6">
        <f t="shared" ca="1" si="273"/>
        <v>1676.1601234741324</v>
      </c>
      <c r="AU227" s="6">
        <f t="shared" ca="1" si="273"/>
        <v>1785.4363345294009</v>
      </c>
      <c r="AV227" s="6">
        <f t="shared" ca="1" si="249"/>
        <v>7726.1705873082483</v>
      </c>
      <c r="AW227" s="6">
        <f t="shared" ca="1" si="250"/>
        <v>181.92634138583162</v>
      </c>
      <c r="AX227" s="27">
        <f t="shared" ref="AX227:AY246" ca="1" si="274">MIN(5,(1+AX$2*$G227)*(1+RANDBETWEEN(-limite,limite)/1000)*AX$1)</f>
        <v>4.2393568438356182</v>
      </c>
      <c r="AY227" s="27">
        <f t="shared" ca="1" si="274"/>
        <v>4.5888118561643854</v>
      </c>
      <c r="AZ227">
        <f t="shared" ca="1" si="251"/>
        <v>215</v>
      </c>
      <c r="BA227" s="9">
        <f t="shared" ca="1" si="231"/>
        <v>7</v>
      </c>
      <c r="BB227" s="4">
        <f t="shared" ca="1" si="252"/>
        <v>98</v>
      </c>
      <c r="BC227" s="9">
        <f t="shared" ca="1" si="232"/>
        <v>6</v>
      </c>
      <c r="BD227" s="9">
        <f t="shared" ca="1" si="233"/>
        <v>4</v>
      </c>
      <c r="BE227" s="4">
        <f t="shared" ca="1" si="253"/>
        <v>117</v>
      </c>
      <c r="BF227" s="9">
        <f t="shared" ca="1" si="234"/>
        <v>6</v>
      </c>
      <c r="BG227" s="9">
        <f t="shared" ca="1" si="235"/>
        <v>9</v>
      </c>
      <c r="BH227" s="24">
        <f t="shared" ca="1" si="254"/>
        <v>484.90415362929821</v>
      </c>
      <c r="BI227" s="24">
        <f t="shared" ca="1" si="255"/>
        <v>306.33279274562733</v>
      </c>
      <c r="BJ227" s="9">
        <f t="shared" ca="1" si="236"/>
        <v>6</v>
      </c>
      <c r="BK227" s="30">
        <f t="shared" ca="1" si="237"/>
        <v>34.147300465753396</v>
      </c>
      <c r="BL227" s="15">
        <f t="shared" ca="1" si="238"/>
        <v>4.3106306367123297</v>
      </c>
      <c r="BM227" s="15">
        <f t="shared" ca="1" si="256"/>
        <v>6622.2160043854947</v>
      </c>
      <c r="BN227" s="36">
        <f t="shared" ca="1" si="268"/>
        <v>110</v>
      </c>
      <c r="BO227" s="9">
        <f t="shared" ca="1" si="239"/>
        <v>0</v>
      </c>
      <c r="BP227" s="20">
        <f t="shared" ca="1" si="257"/>
        <v>1.1941768319633521</v>
      </c>
      <c r="BQ227" s="20">
        <f t="shared" ca="1" si="258"/>
        <v>71.891790260855259</v>
      </c>
    </row>
    <row r="228" spans="1:69" x14ac:dyDescent="0.25">
      <c r="A228" s="3">
        <f t="shared" si="259"/>
        <v>40961</v>
      </c>
      <c r="B228" s="17">
        <f t="shared" si="240"/>
        <v>2012</v>
      </c>
      <c r="C228" s="4">
        <f t="shared" si="260"/>
        <v>2</v>
      </c>
      <c r="D228" s="4">
        <f t="shared" si="261"/>
        <v>4</v>
      </c>
      <c r="E228" s="5">
        <f t="shared" si="215"/>
        <v>0.5</v>
      </c>
      <c r="F228" s="5">
        <f t="shared" si="216"/>
        <v>0.7</v>
      </c>
      <c r="G228" s="10">
        <f t="shared" si="214"/>
        <v>1.5616438356164553</v>
      </c>
      <c r="H228" s="13">
        <f t="shared" ca="1" si="217"/>
        <v>90</v>
      </c>
      <c r="I228" s="9">
        <f t="shared" ca="1" si="218"/>
        <v>138</v>
      </c>
      <c r="J228" s="14">
        <f t="shared" ca="1" si="241"/>
        <v>1.5333333333333334</v>
      </c>
      <c r="K228" s="5">
        <f t="shared" ca="1" si="242"/>
        <v>0.30666666666666664</v>
      </c>
      <c r="L228" s="21">
        <f t="shared" ca="1" si="219"/>
        <v>96.240347031963509</v>
      </c>
      <c r="M228" s="9">
        <f t="shared" ca="1" si="269"/>
        <v>24</v>
      </c>
      <c r="N228" s="9">
        <f t="shared" ca="1" si="269"/>
        <v>30</v>
      </c>
      <c r="O228" s="9">
        <f t="shared" ca="1" si="269"/>
        <v>11</v>
      </c>
      <c r="P228" s="9">
        <f t="shared" ca="1" si="269"/>
        <v>35</v>
      </c>
      <c r="Q228" s="20">
        <f t="shared" ca="1" si="220"/>
        <v>37.746574977168976</v>
      </c>
      <c r="R228" s="20">
        <f t="shared" ca="1" si="221"/>
        <v>55.127356937484471</v>
      </c>
      <c r="S228" s="20">
        <f t="shared" ca="1" si="222"/>
        <v>19.901188701369872</v>
      </c>
      <c r="T228" s="6">
        <f t="shared" ca="1" si="270"/>
        <v>8661.6312328767162</v>
      </c>
      <c r="U228" s="6">
        <f t="shared" ca="1" si="270"/>
        <v>983.99795890411019</v>
      </c>
      <c r="V228" s="6">
        <f t="shared" ca="1" si="270"/>
        <v>1520.757172602739</v>
      </c>
      <c r="W228" s="6">
        <f t="shared" ca="1" si="223"/>
        <v>2522.1296732054807</v>
      </c>
      <c r="X228" s="6">
        <f t="shared" ca="1" si="224"/>
        <v>757.75350575342441</v>
      </c>
      <c r="Y228" s="6">
        <f t="shared" ca="1" si="243"/>
        <v>4844.9888402191827</v>
      </c>
      <c r="Z228" s="6">
        <f t="shared" ca="1" si="271"/>
        <v>2038.3150487671248</v>
      </c>
      <c r="AA228" s="6">
        <f t="shared" ca="1" si="271"/>
        <v>606.40092631232915</v>
      </c>
      <c r="AB228" s="6">
        <f t="shared" ca="1" si="271"/>
        <v>696.54160454794555</v>
      </c>
      <c r="AC228" s="6">
        <f t="shared" ca="1" si="225"/>
        <v>904.86640556877376</v>
      </c>
      <c r="AD228" s="6">
        <f t="shared" ca="1" si="226"/>
        <v>950.9837939450008</v>
      </c>
      <c r="AE228" s="6">
        <f t="shared" ca="1" si="227"/>
        <v>290.7947112771634</v>
      </c>
      <c r="AF228" s="6">
        <f t="shared" ca="1" si="244"/>
        <v>1194.6126688364616</v>
      </c>
      <c r="AG228" s="6">
        <f t="shared" ca="1" si="272"/>
        <v>245.49896021917806</v>
      </c>
      <c r="AH228" s="6">
        <f t="shared" ca="1" si="272"/>
        <v>893.14168635616488</v>
      </c>
      <c r="AI228" s="6">
        <f t="shared" ca="1" si="272"/>
        <v>1504.704815342466</v>
      </c>
      <c r="AJ228" s="6">
        <f t="shared" ca="1" si="272"/>
        <v>675.62622246575381</v>
      </c>
      <c r="AK228" s="6">
        <f t="shared" ca="1" si="228"/>
        <v>1033.9579605690028</v>
      </c>
      <c r="AL228" s="6">
        <f t="shared" ca="1" si="229"/>
        <v>1159.2191171418769</v>
      </c>
      <c r="AM228" s="6">
        <f t="shared" ca="1" si="230"/>
        <v>303.45392556801352</v>
      </c>
      <c r="AN228" s="6">
        <f t="shared" ca="1" si="245"/>
        <v>822.34068110466978</v>
      </c>
      <c r="AO228" s="6">
        <f t="shared" ca="1" si="246"/>
        <v>16305.858455791787</v>
      </c>
      <c r="AP228" s="6">
        <f t="shared" ca="1" si="247"/>
        <v>9443.9162656314747</v>
      </c>
      <c r="AQ228" s="6">
        <f t="shared" ca="1" si="248"/>
        <v>6861.9421901603146</v>
      </c>
      <c r="AR228" s="6">
        <f t="shared" ca="1" si="273"/>
        <v>2645.4397256437828</v>
      </c>
      <c r="AS228" s="6">
        <f t="shared" ca="1" si="273"/>
        <v>1488.2055012878454</v>
      </c>
      <c r="AT228" s="6">
        <f t="shared" ca="1" si="273"/>
        <v>1636.0378026221204</v>
      </c>
      <c r="AU228" s="6">
        <f t="shared" ca="1" si="273"/>
        <v>1725.127282899582</v>
      </c>
      <c r="AV228" s="6">
        <f t="shared" ca="1" si="249"/>
        <v>7494.8103124533318</v>
      </c>
      <c r="AW228" s="6">
        <f t="shared" ca="1" si="250"/>
        <v>-632.86812229301904</v>
      </c>
      <c r="AX228" s="27">
        <f t="shared" ca="1" si="274"/>
        <v>3.9447228493150708</v>
      </c>
      <c r="AY228" s="27">
        <f t="shared" ca="1" si="274"/>
        <v>4.3427761643835634</v>
      </c>
      <c r="AZ228">
        <f t="shared" ca="1" si="251"/>
        <v>190</v>
      </c>
      <c r="BA228" s="9">
        <f t="shared" ca="1" si="231"/>
        <v>6</v>
      </c>
      <c r="BB228" s="4">
        <f t="shared" ca="1" si="252"/>
        <v>90</v>
      </c>
      <c r="BC228" s="9">
        <f t="shared" ca="1" si="232"/>
        <v>5</v>
      </c>
      <c r="BD228" s="9">
        <f t="shared" ca="1" si="233"/>
        <v>3</v>
      </c>
      <c r="BE228" s="4">
        <f t="shared" ca="1" si="253"/>
        <v>100</v>
      </c>
      <c r="BF228" s="9">
        <f t="shared" ca="1" si="234"/>
        <v>5</v>
      </c>
      <c r="BG228" s="9">
        <f t="shared" ca="1" si="235"/>
        <v>7</v>
      </c>
      <c r="BH228" s="24">
        <f t="shared" ca="1" si="254"/>
        <v>426.72358680547944</v>
      </c>
      <c r="BI228" s="24">
        <f t="shared" ca="1" si="255"/>
        <v>257.59738929491255</v>
      </c>
      <c r="BJ228" s="9">
        <f t="shared" ca="1" si="236"/>
        <v>6</v>
      </c>
      <c r="BK228" s="30">
        <f t="shared" ca="1" si="237"/>
        <v>33.465969178082169</v>
      </c>
      <c r="BL228" s="15">
        <f t="shared" ca="1" si="238"/>
        <v>4.5295205698630134</v>
      </c>
      <c r="BM228" s="15">
        <f t="shared" ca="1" si="256"/>
        <v>6748.6843648073846</v>
      </c>
      <c r="BN228" s="36">
        <f t="shared" ca="1" si="268"/>
        <v>110</v>
      </c>
      <c r="BO228" s="9">
        <f t="shared" ca="1" si="239"/>
        <v>0</v>
      </c>
      <c r="BP228" s="20">
        <f t="shared" ca="1" si="257"/>
        <v>1.016782208091334</v>
      </c>
      <c r="BQ228" s="20">
        <f t="shared" ca="1" si="258"/>
        <v>62.381292637821041</v>
      </c>
    </row>
    <row r="229" spans="1:69" x14ac:dyDescent="0.25">
      <c r="A229" s="3">
        <f t="shared" si="259"/>
        <v>40960</v>
      </c>
      <c r="B229" s="17">
        <f t="shared" si="240"/>
        <v>2012</v>
      </c>
      <c r="C229" s="4">
        <f t="shared" si="260"/>
        <v>2</v>
      </c>
      <c r="D229" s="4">
        <f t="shared" si="261"/>
        <v>3</v>
      </c>
      <c r="E229" s="5">
        <f t="shared" si="215"/>
        <v>0.5</v>
      </c>
      <c r="F229" s="5">
        <f t="shared" si="216"/>
        <v>0.5</v>
      </c>
      <c r="G229" s="10">
        <f t="shared" si="214"/>
        <v>1.5589041095890579</v>
      </c>
      <c r="H229" s="13">
        <f t="shared" ca="1" si="217"/>
        <v>65</v>
      </c>
      <c r="I229" s="9">
        <f t="shared" ca="1" si="218"/>
        <v>107</v>
      </c>
      <c r="J229" s="14">
        <f t="shared" ca="1" si="241"/>
        <v>1.6461538461538461</v>
      </c>
      <c r="K229" s="5">
        <f t="shared" ca="1" si="242"/>
        <v>0.23777777777777778</v>
      </c>
      <c r="L229" s="21">
        <f t="shared" ca="1" si="219"/>
        <v>100.58626849315071</v>
      </c>
      <c r="M229" s="9">
        <f t="shared" ca="1" si="269"/>
        <v>19</v>
      </c>
      <c r="N229" s="9">
        <f t="shared" ca="1" si="269"/>
        <v>23</v>
      </c>
      <c r="O229" s="9">
        <f t="shared" ca="1" si="269"/>
        <v>9</v>
      </c>
      <c r="P229" s="9">
        <f t="shared" ca="1" si="269"/>
        <v>28</v>
      </c>
      <c r="Q229" s="20">
        <f t="shared" ca="1" si="220"/>
        <v>37.625468273972629</v>
      </c>
      <c r="R229" s="20">
        <f t="shared" ca="1" si="221"/>
        <v>49.67471189041099</v>
      </c>
      <c r="S229" s="20">
        <f t="shared" ca="1" si="222"/>
        <v>18.988154560391397</v>
      </c>
      <c r="T229" s="6">
        <f t="shared" ca="1" si="270"/>
        <v>6538.1074520547963</v>
      </c>
      <c r="U229" s="6">
        <f t="shared" ca="1" si="270"/>
        <v>713.97700684931556</v>
      </c>
      <c r="V229" s="6">
        <f t="shared" ca="1" si="270"/>
        <v>1082.0523313972599</v>
      </c>
      <c r="W229" s="6">
        <f t="shared" ca="1" si="223"/>
        <v>2350.3196883945211</v>
      </c>
      <c r="X229" s="6">
        <f t="shared" ca="1" si="224"/>
        <v>541.26451726027381</v>
      </c>
      <c r="Y229" s="6">
        <f t="shared" ca="1" si="243"/>
        <v>3278.4479218520569</v>
      </c>
      <c r="Z229" s="6">
        <f t="shared" ca="1" si="271"/>
        <v>1580.2696675068505</v>
      </c>
      <c r="AA229" s="6">
        <f t="shared" ca="1" si="271"/>
        <v>447.07240701369892</v>
      </c>
      <c r="AB229" s="6">
        <f t="shared" ca="1" si="271"/>
        <v>531.66832769095913</v>
      </c>
      <c r="AC229" s="6">
        <f t="shared" ca="1" si="225"/>
        <v>667.85516958738219</v>
      </c>
      <c r="AD229" s="6">
        <f t="shared" ca="1" si="226"/>
        <v>915.49309265961631</v>
      </c>
      <c r="AE229" s="6">
        <f t="shared" ca="1" si="227"/>
        <v>211.56920731695519</v>
      </c>
      <c r="AF229" s="6">
        <f t="shared" ca="1" si="244"/>
        <v>764.09293264755479</v>
      </c>
      <c r="AG229" s="6">
        <f t="shared" ca="1" si="272"/>
        <v>181.2552584547945</v>
      </c>
      <c r="AH229" s="6">
        <f t="shared" ca="1" si="272"/>
        <v>681.70164585205509</v>
      </c>
      <c r="AI229" s="6">
        <f t="shared" ca="1" si="272"/>
        <v>1141.5576278082192</v>
      </c>
      <c r="AJ229" s="6">
        <f t="shared" ca="1" si="272"/>
        <v>522.16420260821951</v>
      </c>
      <c r="AK229" s="6">
        <f t="shared" ca="1" si="228"/>
        <v>734.69881440481254</v>
      </c>
      <c r="AL229" s="6">
        <f t="shared" ca="1" si="229"/>
        <v>1175.5200941906917</v>
      </c>
      <c r="AM229" s="6">
        <f t="shared" ca="1" si="230"/>
        <v>236.02999689757058</v>
      </c>
      <c r="AN229" s="6">
        <f t="shared" ca="1" si="245"/>
        <v>380.42982923021367</v>
      </c>
      <c r="AO229" s="6">
        <f t="shared" ca="1" si="246"/>
        <v>12337.773595838908</v>
      </c>
      <c r="AP229" s="6">
        <f t="shared" ca="1" si="247"/>
        <v>7914.8029121090831</v>
      </c>
      <c r="AQ229" s="6">
        <f t="shared" ca="1" si="248"/>
        <v>4422.9706837298254</v>
      </c>
      <c r="AR229" s="6">
        <f t="shared" ca="1" si="273"/>
        <v>2584.7225014554051</v>
      </c>
      <c r="AS229" s="6">
        <f t="shared" ca="1" si="273"/>
        <v>1279.7039347427722</v>
      </c>
      <c r="AT229" s="6">
        <f t="shared" ca="1" si="273"/>
        <v>1540.6600049882829</v>
      </c>
      <c r="AU229" s="6">
        <f t="shared" ca="1" si="273"/>
        <v>1601.641600772685</v>
      </c>
      <c r="AV229" s="6">
        <f t="shared" ca="1" si="249"/>
        <v>7006.7280419591452</v>
      </c>
      <c r="AW229" s="6">
        <f t="shared" ca="1" si="250"/>
        <v>-2583.7573582293207</v>
      </c>
      <c r="AX229" s="27">
        <f t="shared" ca="1" si="274"/>
        <v>4.3296325479452085</v>
      </c>
      <c r="AY229" s="27">
        <f t="shared" ca="1" si="274"/>
        <v>4.6016096575342482</v>
      </c>
      <c r="AZ229">
        <f t="shared" ca="1" si="251"/>
        <v>144</v>
      </c>
      <c r="BA229" s="9">
        <f t="shared" ca="1" si="231"/>
        <v>5</v>
      </c>
      <c r="BB229" s="4">
        <f t="shared" ca="1" si="252"/>
        <v>65</v>
      </c>
      <c r="BC229" s="9">
        <f t="shared" ca="1" si="232"/>
        <v>4</v>
      </c>
      <c r="BD229" s="9">
        <f t="shared" ca="1" si="233"/>
        <v>2</v>
      </c>
      <c r="BE229" s="4">
        <f t="shared" ca="1" si="253"/>
        <v>79</v>
      </c>
      <c r="BF229" s="9">
        <f t="shared" ca="1" si="234"/>
        <v>4</v>
      </c>
      <c r="BG229" s="9">
        <f t="shared" ca="1" si="235"/>
        <v>6</v>
      </c>
      <c r="BH229" s="24">
        <f t="shared" ca="1" si="254"/>
        <v>366.79721880480508</v>
      </c>
      <c r="BI229" s="24">
        <f t="shared" ca="1" si="255"/>
        <v>227.20474298277895</v>
      </c>
      <c r="BJ229" s="9">
        <f t="shared" ca="1" si="236"/>
        <v>4</v>
      </c>
      <c r="BK229" s="30">
        <f t="shared" ca="1" si="237"/>
        <v>33.274272452054767</v>
      </c>
      <c r="BL229" s="15">
        <f t="shared" ca="1" si="238"/>
        <v>4.5950809852054793</v>
      </c>
      <c r="BM229" s="15">
        <f t="shared" ca="1" si="256"/>
        <v>6509.1108764091532</v>
      </c>
      <c r="BN229" s="36">
        <f t="shared" ca="1" si="268"/>
        <v>110</v>
      </c>
      <c r="BO229" s="9">
        <f t="shared" ca="1" si="239"/>
        <v>1</v>
      </c>
      <c r="BP229" s="20">
        <f t="shared" ca="1" si="257"/>
        <v>0.67950458483660403</v>
      </c>
      <c r="BQ229" s="20">
        <f t="shared" ca="1" si="258"/>
        <v>40.208824397543864</v>
      </c>
    </row>
    <row r="230" spans="1:69" x14ac:dyDescent="0.25">
      <c r="A230" s="3">
        <f t="shared" si="259"/>
        <v>40959</v>
      </c>
      <c r="B230" s="17">
        <f t="shared" si="240"/>
        <v>2012</v>
      </c>
      <c r="C230" s="4">
        <f t="shared" si="260"/>
        <v>2</v>
      </c>
      <c r="D230" s="4">
        <f t="shared" si="261"/>
        <v>2</v>
      </c>
      <c r="E230" s="5">
        <f t="shared" si="215"/>
        <v>0.5</v>
      </c>
      <c r="F230" s="5">
        <f t="shared" si="216"/>
        <v>0.5</v>
      </c>
      <c r="G230" s="10">
        <f t="shared" si="214"/>
        <v>1.5561643835616605</v>
      </c>
      <c r="H230" s="13">
        <f t="shared" ca="1" si="217"/>
        <v>63</v>
      </c>
      <c r="I230" s="9">
        <f t="shared" ca="1" si="218"/>
        <v>111</v>
      </c>
      <c r="J230" s="14">
        <f t="shared" ca="1" si="241"/>
        <v>1.7619047619047619</v>
      </c>
      <c r="K230" s="5">
        <f t="shared" ca="1" si="242"/>
        <v>0.24666666666666667</v>
      </c>
      <c r="L230" s="21">
        <f t="shared" ca="1" si="219"/>
        <v>101.47859621656886</v>
      </c>
      <c r="M230" s="9">
        <f t="shared" ca="1" si="269"/>
        <v>20</v>
      </c>
      <c r="N230" s="9">
        <f t="shared" ca="1" si="269"/>
        <v>25</v>
      </c>
      <c r="O230" s="9">
        <f t="shared" ca="1" si="269"/>
        <v>9</v>
      </c>
      <c r="P230" s="9">
        <f t="shared" ca="1" si="269"/>
        <v>28</v>
      </c>
      <c r="Q230" s="20">
        <f t="shared" ca="1" si="220"/>
        <v>38.223597501369888</v>
      </c>
      <c r="R230" s="20">
        <f t="shared" ca="1" si="221"/>
        <v>55.051884789041111</v>
      </c>
      <c r="S230" s="20">
        <f t="shared" ca="1" si="222"/>
        <v>19.695960136320945</v>
      </c>
      <c r="T230" s="6">
        <f t="shared" ca="1" si="270"/>
        <v>6393.1515616438382</v>
      </c>
      <c r="U230" s="6">
        <f t="shared" ca="1" si="270"/>
        <v>734.20295890411023</v>
      </c>
      <c r="V230" s="6">
        <f t="shared" ca="1" si="270"/>
        <v>1048.1739563835613</v>
      </c>
      <c r="W230" s="6">
        <f t="shared" ca="1" si="223"/>
        <v>2342.8901865205485</v>
      </c>
      <c r="X230" s="6">
        <f t="shared" ca="1" si="224"/>
        <v>538.61014356164367</v>
      </c>
      <c r="Y230" s="6">
        <f t="shared" ca="1" si="243"/>
        <v>3197.6802340821955</v>
      </c>
      <c r="Z230" s="6">
        <f t="shared" ca="1" si="271"/>
        <v>1720.0618875616449</v>
      </c>
      <c r="AA230" s="6">
        <f t="shared" ca="1" si="271"/>
        <v>495.46696310137003</v>
      </c>
      <c r="AB230" s="6">
        <f t="shared" ca="1" si="271"/>
        <v>551.48688381698651</v>
      </c>
      <c r="AC230" s="6">
        <f t="shared" ca="1" si="225"/>
        <v>666.53372704588833</v>
      </c>
      <c r="AD230" s="6">
        <f t="shared" ca="1" si="226"/>
        <v>972.39096660036569</v>
      </c>
      <c r="AE230" s="6">
        <f t="shared" ca="1" si="227"/>
        <v>199.19997388030697</v>
      </c>
      <c r="AF230" s="6">
        <f t="shared" ca="1" si="244"/>
        <v>928.89106695344071</v>
      </c>
      <c r="AG230" s="6">
        <f t="shared" ca="1" si="272"/>
        <v>192.75696789041092</v>
      </c>
      <c r="AH230" s="6">
        <f t="shared" ca="1" si="272"/>
        <v>718.28376618082234</v>
      </c>
      <c r="AI230" s="6">
        <f t="shared" ca="1" si="272"/>
        <v>1235.0407640547946</v>
      </c>
      <c r="AJ230" s="6">
        <f t="shared" ca="1" si="272"/>
        <v>562.5691854904112</v>
      </c>
      <c r="AK230" s="6">
        <f t="shared" ca="1" si="228"/>
        <v>799.94982530776974</v>
      </c>
      <c r="AL230" s="6">
        <f t="shared" ca="1" si="229"/>
        <v>1143.288610905523</v>
      </c>
      <c r="AM230" s="6">
        <f t="shared" ca="1" si="230"/>
        <v>215.85546991929041</v>
      </c>
      <c r="AN230" s="6">
        <f t="shared" ca="1" si="245"/>
        <v>549.55677748385585</v>
      </c>
      <c r="AO230" s="6">
        <f t="shared" ca="1" si="246"/>
        <v>12603.020938644388</v>
      </c>
      <c r="AP230" s="6">
        <f t="shared" ca="1" si="247"/>
        <v>7926.8928601248972</v>
      </c>
      <c r="AQ230" s="6">
        <f t="shared" ca="1" si="248"/>
        <v>4676.1280785194913</v>
      </c>
      <c r="AR230" s="6">
        <f t="shared" ca="1" si="273"/>
        <v>2583.4735883547919</v>
      </c>
      <c r="AS230" s="6">
        <f t="shared" ca="1" si="273"/>
        <v>1288.1128989347633</v>
      </c>
      <c r="AT230" s="6">
        <f t="shared" ca="1" si="273"/>
        <v>1550.5495273340914</v>
      </c>
      <c r="AU230" s="6">
        <f t="shared" ca="1" si="273"/>
        <v>1611.8887627318538</v>
      </c>
      <c r="AV230" s="6">
        <f t="shared" ca="1" si="249"/>
        <v>7034.0247773555002</v>
      </c>
      <c r="AW230" s="6">
        <f t="shared" ca="1" si="250"/>
        <v>-2357.8966988360098</v>
      </c>
      <c r="AX230" s="27">
        <f t="shared" ca="1" si="274"/>
        <v>3.9853367013698651</v>
      </c>
      <c r="AY230" s="27">
        <f t="shared" ca="1" si="274"/>
        <v>4.6906520547945219</v>
      </c>
      <c r="AZ230">
        <f t="shared" ca="1" si="251"/>
        <v>145</v>
      </c>
      <c r="BA230" s="9">
        <f t="shared" ca="1" si="231"/>
        <v>4</v>
      </c>
      <c r="BB230" s="4">
        <f t="shared" ca="1" si="252"/>
        <v>63</v>
      </c>
      <c r="BC230" s="9">
        <f t="shared" ca="1" si="232"/>
        <v>3</v>
      </c>
      <c r="BD230" s="9">
        <f t="shared" ca="1" si="233"/>
        <v>2</v>
      </c>
      <c r="BE230" s="4">
        <f t="shared" ca="1" si="253"/>
        <v>82</v>
      </c>
      <c r="BF230" s="9">
        <f t="shared" ca="1" si="234"/>
        <v>5</v>
      </c>
      <c r="BG230" s="9">
        <f t="shared" ca="1" si="235"/>
        <v>6</v>
      </c>
      <c r="BH230" s="24">
        <f t="shared" ca="1" si="254"/>
        <v>311.87891162426615</v>
      </c>
      <c r="BI230" s="24">
        <f t="shared" ca="1" si="255"/>
        <v>246.57769930234358</v>
      </c>
      <c r="BJ230" s="9">
        <f t="shared" ca="1" si="236"/>
        <v>4</v>
      </c>
      <c r="BK230" s="30">
        <f t="shared" ca="1" si="237"/>
        <v>32.527340712328744</v>
      </c>
      <c r="BL230" s="15">
        <f t="shared" ca="1" si="238"/>
        <v>4.5949326882191777</v>
      </c>
      <c r="BM230" s="15">
        <f t="shared" ca="1" si="256"/>
        <v>6525.3486347102707</v>
      </c>
      <c r="BN230" s="36">
        <f t="shared" ca="1" si="268"/>
        <v>110</v>
      </c>
      <c r="BO230" s="9">
        <f t="shared" ca="1" si="239"/>
        <v>0</v>
      </c>
      <c r="BP230" s="20">
        <f t="shared" ca="1" si="257"/>
        <v>0.71660969249148998</v>
      </c>
      <c r="BQ230" s="20">
        <f t="shared" ca="1" si="258"/>
        <v>42.510255259268099</v>
      </c>
    </row>
    <row r="231" spans="1:69" x14ac:dyDescent="0.25">
      <c r="A231" s="3">
        <f t="shared" si="259"/>
        <v>40958</v>
      </c>
      <c r="B231" s="17">
        <f t="shared" si="240"/>
        <v>2012</v>
      </c>
      <c r="C231" s="4">
        <f t="shared" si="260"/>
        <v>2</v>
      </c>
      <c r="D231" s="4">
        <f t="shared" si="261"/>
        <v>1</v>
      </c>
      <c r="E231" s="5">
        <f t="shared" si="215"/>
        <v>0.5</v>
      </c>
      <c r="F231" s="5">
        <f t="shared" si="216"/>
        <v>0.55000000000000004</v>
      </c>
      <c r="G231" s="10">
        <f t="shared" si="214"/>
        <v>1.5534246575342632</v>
      </c>
      <c r="H231" s="13">
        <f t="shared" ca="1" si="217"/>
        <v>71</v>
      </c>
      <c r="I231" s="9">
        <f t="shared" ca="1" si="218"/>
        <v>116</v>
      </c>
      <c r="J231" s="14">
        <f t="shared" ca="1" si="241"/>
        <v>1.6338028169014085</v>
      </c>
      <c r="K231" s="5">
        <f t="shared" ca="1" si="242"/>
        <v>0.25777777777777777</v>
      </c>
      <c r="L231" s="21">
        <f t="shared" ca="1" si="219"/>
        <v>97.484411807833339</v>
      </c>
      <c r="M231" s="9">
        <f t="shared" ca="1" si="269"/>
        <v>21</v>
      </c>
      <c r="N231" s="9">
        <f t="shared" ca="1" si="269"/>
        <v>25</v>
      </c>
      <c r="O231" s="9">
        <f t="shared" ca="1" si="269"/>
        <v>10</v>
      </c>
      <c r="P231" s="9">
        <f t="shared" ca="1" si="269"/>
        <v>30</v>
      </c>
      <c r="Q231" s="20">
        <f t="shared" ca="1" si="220"/>
        <v>39.185466015485439</v>
      </c>
      <c r="R231" s="20">
        <f t="shared" ca="1" si="221"/>
        <v>50.293953697315096</v>
      </c>
      <c r="S231" s="20">
        <f t="shared" ca="1" si="222"/>
        <v>18.53034350991782</v>
      </c>
      <c r="T231" s="6">
        <f t="shared" ca="1" si="270"/>
        <v>6921.3932383561669</v>
      </c>
      <c r="U231" s="6">
        <f t="shared" ca="1" si="270"/>
        <v>809.06167808219254</v>
      </c>
      <c r="V231" s="6">
        <f t="shared" ca="1" si="270"/>
        <v>1123.8836204712327</v>
      </c>
      <c r="W231" s="6">
        <f t="shared" ca="1" si="223"/>
        <v>2450.7622475506851</v>
      </c>
      <c r="X231" s="6">
        <f t="shared" ca="1" si="224"/>
        <v>611.84270544657534</v>
      </c>
      <c r="Y231" s="6">
        <f t="shared" ca="1" si="243"/>
        <v>3543.9663429698667</v>
      </c>
      <c r="Z231" s="6">
        <f t="shared" ca="1" si="271"/>
        <v>1802.5314367123301</v>
      </c>
      <c r="AA231" s="6">
        <f t="shared" ca="1" si="271"/>
        <v>502.93953697315095</v>
      </c>
      <c r="AB231" s="6">
        <f t="shared" ca="1" si="271"/>
        <v>555.91030529753459</v>
      </c>
      <c r="AC231" s="6">
        <f t="shared" ca="1" si="225"/>
        <v>745.77678245830714</v>
      </c>
      <c r="AD231" s="6">
        <f t="shared" ca="1" si="226"/>
        <v>949.96609755129793</v>
      </c>
      <c r="AE231" s="6">
        <f t="shared" ca="1" si="227"/>
        <v>233.85216547269096</v>
      </c>
      <c r="AF231" s="6">
        <f t="shared" ca="1" si="244"/>
        <v>931.78623350071985</v>
      </c>
      <c r="AG231" s="6">
        <f t="shared" ca="1" si="272"/>
        <v>211.31202989589036</v>
      </c>
      <c r="AH231" s="6">
        <f t="shared" ca="1" si="272"/>
        <v>800.30781019178107</v>
      </c>
      <c r="AI231" s="6">
        <f t="shared" ca="1" si="272"/>
        <v>1326.9214193972605</v>
      </c>
      <c r="AJ231" s="6">
        <f t="shared" ca="1" si="272"/>
        <v>584.30109948493191</v>
      </c>
      <c r="AK231" s="6">
        <f t="shared" ca="1" si="228"/>
        <v>816.60458842995456</v>
      </c>
      <c r="AL231" s="6">
        <f t="shared" ca="1" si="229"/>
        <v>1159.5854155744007</v>
      </c>
      <c r="AM231" s="6">
        <f t="shared" ca="1" si="230"/>
        <v>255.90324596373438</v>
      </c>
      <c r="AN231" s="6">
        <f t="shared" ca="1" si="245"/>
        <v>690.74910900177429</v>
      </c>
      <c r="AO231" s="6">
        <f t="shared" ca="1" si="246"/>
        <v>13514.678554391239</v>
      </c>
      <c r="AP231" s="6">
        <f t="shared" ca="1" si="247"/>
        <v>8348.1768689188793</v>
      </c>
      <c r="AQ231" s="6">
        <f t="shared" ca="1" si="248"/>
        <v>5166.5016854723599</v>
      </c>
      <c r="AR231" s="6">
        <f t="shared" ca="1" si="273"/>
        <v>2605.3816817961774</v>
      </c>
      <c r="AS231" s="6">
        <f t="shared" ca="1" si="273"/>
        <v>1311.8046025591498</v>
      </c>
      <c r="AT231" s="6">
        <f t="shared" ca="1" si="273"/>
        <v>1582.9580744173177</v>
      </c>
      <c r="AU231" s="6">
        <f t="shared" ca="1" si="273"/>
        <v>1631.7088075174515</v>
      </c>
      <c r="AV231" s="6">
        <f t="shared" ca="1" si="249"/>
        <v>7131.8531662900959</v>
      </c>
      <c r="AW231" s="6">
        <f t="shared" ca="1" si="250"/>
        <v>-1965.351480817736</v>
      </c>
      <c r="AX231" s="27">
        <f t="shared" ca="1" si="274"/>
        <v>4.3204546191780846</v>
      </c>
      <c r="AY231" s="27">
        <f t="shared" ca="1" si="274"/>
        <v>4.4759271369863027</v>
      </c>
      <c r="AZ231">
        <f t="shared" ca="1" si="251"/>
        <v>157</v>
      </c>
      <c r="BA231" s="9">
        <f t="shared" ca="1" si="231"/>
        <v>5</v>
      </c>
      <c r="BB231" s="4">
        <f t="shared" ca="1" si="252"/>
        <v>71</v>
      </c>
      <c r="BC231" s="9">
        <f t="shared" ca="1" si="232"/>
        <v>4</v>
      </c>
      <c r="BD231" s="9">
        <f t="shared" ca="1" si="233"/>
        <v>2</v>
      </c>
      <c r="BE231" s="4">
        <f t="shared" ca="1" si="253"/>
        <v>86</v>
      </c>
      <c r="BF231" s="9">
        <f t="shared" ca="1" si="234"/>
        <v>5</v>
      </c>
      <c r="BG231" s="9">
        <f t="shared" ca="1" si="235"/>
        <v>6</v>
      </c>
      <c r="BH231" s="24">
        <f t="shared" ca="1" si="254"/>
        <v>353.78776677198533</v>
      </c>
      <c r="BI231" s="24">
        <f t="shared" ca="1" si="255"/>
        <v>246.80866860820063</v>
      </c>
      <c r="BJ231" s="9">
        <f t="shared" ca="1" si="236"/>
        <v>5</v>
      </c>
      <c r="BK231" s="30">
        <f t="shared" ca="1" si="237"/>
        <v>31.551584630136961</v>
      </c>
      <c r="BL231" s="15">
        <f t="shared" ca="1" si="238"/>
        <v>4.362636085479453</v>
      </c>
      <c r="BM231" s="15">
        <f t="shared" ca="1" si="256"/>
        <v>6644.6191061133259</v>
      </c>
      <c r="BN231" s="36">
        <f t="shared" ca="1" si="268"/>
        <v>110</v>
      </c>
      <c r="BO231" s="9">
        <f t="shared" ca="1" si="239"/>
        <v>0</v>
      </c>
      <c r="BP231" s="20">
        <f t="shared" ca="1" si="257"/>
        <v>0.77754670402686643</v>
      </c>
      <c r="BQ231" s="20">
        <f t="shared" ca="1" si="258"/>
        <v>46.968197140657814</v>
      </c>
    </row>
    <row r="232" spans="1:69" x14ac:dyDescent="0.25">
      <c r="A232" s="3">
        <f t="shared" si="259"/>
        <v>40957</v>
      </c>
      <c r="B232" s="17">
        <f t="shared" si="240"/>
        <v>2012</v>
      </c>
      <c r="C232" s="4">
        <f t="shared" si="260"/>
        <v>2</v>
      </c>
      <c r="D232" s="4">
        <f t="shared" si="261"/>
        <v>7</v>
      </c>
      <c r="E232" s="5">
        <f t="shared" si="215"/>
        <v>0.5</v>
      </c>
      <c r="F232" s="5">
        <f t="shared" si="216"/>
        <v>0.9375</v>
      </c>
      <c r="G232" s="10">
        <f t="shared" si="214"/>
        <v>1.5506849315068658</v>
      </c>
      <c r="H232" s="13">
        <f t="shared" ca="1" si="217"/>
        <v>113</v>
      </c>
      <c r="I232" s="9">
        <f t="shared" ca="1" si="218"/>
        <v>194</v>
      </c>
      <c r="J232" s="14">
        <f t="shared" ca="1" si="241"/>
        <v>1.7168141592920354</v>
      </c>
      <c r="K232" s="5">
        <f t="shared" ca="1" si="242"/>
        <v>0.43111111111111111</v>
      </c>
      <c r="L232" s="21">
        <f t="shared" ca="1" si="219"/>
        <v>107.10628439810891</v>
      </c>
      <c r="M232" s="9">
        <f t="shared" ca="1" si="269"/>
        <v>34</v>
      </c>
      <c r="N232" s="9">
        <f t="shared" ca="1" si="269"/>
        <v>44</v>
      </c>
      <c r="O232" s="9">
        <f t="shared" ca="1" si="269"/>
        <v>16</v>
      </c>
      <c r="P232" s="9">
        <f t="shared" ca="1" si="269"/>
        <v>54</v>
      </c>
      <c r="Q232" s="20">
        <f t="shared" ca="1" si="220"/>
        <v>38.126729098700402</v>
      </c>
      <c r="R232" s="20">
        <f t="shared" ca="1" si="221"/>
        <v>52.937942432054832</v>
      </c>
      <c r="S232" s="20">
        <f t="shared" ca="1" si="222"/>
        <v>16.724754350684943</v>
      </c>
      <c r="T232" s="6">
        <f t="shared" ca="1" si="270"/>
        <v>12103.010136986308</v>
      </c>
      <c r="U232" s="6">
        <f t="shared" ca="1" si="270"/>
        <v>1376.2806164383571</v>
      </c>
      <c r="V232" s="6">
        <f t="shared" ca="1" si="270"/>
        <v>1889.9397567123281</v>
      </c>
      <c r="W232" s="6">
        <f t="shared" ca="1" si="223"/>
        <v>2543.9090551890413</v>
      </c>
      <c r="X232" s="6">
        <f t="shared" ca="1" si="224"/>
        <v>1005.9390887671229</v>
      </c>
      <c r="Y232" s="6">
        <f t="shared" ca="1" si="243"/>
        <v>8039.5028527561717</v>
      </c>
      <c r="Z232" s="6">
        <f t="shared" ca="1" si="271"/>
        <v>2973.8848696986315</v>
      </c>
      <c r="AA232" s="6">
        <f t="shared" ca="1" si="271"/>
        <v>847.00707891287732</v>
      </c>
      <c r="AB232" s="6">
        <f t="shared" ca="1" si="271"/>
        <v>903.13673493698684</v>
      </c>
      <c r="AC232" s="6">
        <f t="shared" ca="1" si="225"/>
        <v>1212.0370637149622</v>
      </c>
      <c r="AD232" s="6">
        <f t="shared" ca="1" si="226"/>
        <v>911.67915185196682</v>
      </c>
      <c r="AE232" s="6">
        <f t="shared" ca="1" si="227"/>
        <v>380.74342826207584</v>
      </c>
      <c r="AF232" s="6">
        <f t="shared" ca="1" si="244"/>
        <v>2219.5690397194912</v>
      </c>
      <c r="AG232" s="6">
        <f t="shared" ca="1" si="272"/>
        <v>330.03360789041091</v>
      </c>
      <c r="AH232" s="6">
        <f t="shared" ca="1" si="272"/>
        <v>1292.863112767124</v>
      </c>
      <c r="AI232" s="6">
        <f t="shared" ca="1" si="272"/>
        <v>2245.1069146301375</v>
      </c>
      <c r="AJ232" s="6">
        <f t="shared" ca="1" si="272"/>
        <v>973.13655373150743</v>
      </c>
      <c r="AK232" s="6">
        <f t="shared" ca="1" si="228"/>
        <v>1373.2194025572965</v>
      </c>
      <c r="AL232" s="6">
        <f t="shared" ca="1" si="229"/>
        <v>1161.6787646160142</v>
      </c>
      <c r="AM232" s="6">
        <f t="shared" ca="1" si="230"/>
        <v>409.84882387797006</v>
      </c>
      <c r="AN232" s="6">
        <f t="shared" ca="1" si="245"/>
        <v>1896.3931979678996</v>
      </c>
      <c r="AO232" s="6">
        <f t="shared" ca="1" si="246"/>
        <v>23044.459625992338</v>
      </c>
      <c r="AP232" s="6">
        <f t="shared" ca="1" si="247"/>
        <v>10888.994535548778</v>
      </c>
      <c r="AQ232" s="6">
        <f t="shared" ca="1" si="248"/>
        <v>12155.465090443562</v>
      </c>
      <c r="AR232" s="6">
        <f t="shared" ca="1" si="273"/>
        <v>2728.343690573709</v>
      </c>
      <c r="AS232" s="6">
        <f t="shared" ca="1" si="273"/>
        <v>1733.8446185823764</v>
      </c>
      <c r="AT232" s="6">
        <f t="shared" ca="1" si="273"/>
        <v>1786.3734950516723</v>
      </c>
      <c r="AU232" s="6">
        <f t="shared" ca="1" si="273"/>
        <v>1862.6210647138689</v>
      </c>
      <c r="AV232" s="6">
        <f t="shared" ca="1" si="249"/>
        <v>8111.1828689216254</v>
      </c>
      <c r="AW232" s="6">
        <f t="shared" ca="1" si="250"/>
        <v>4044.2822215219348</v>
      </c>
      <c r="AX232" s="27">
        <f t="shared" ca="1" si="274"/>
        <v>3.9927982027397286</v>
      </c>
      <c r="AY232" s="27">
        <f t="shared" ca="1" si="274"/>
        <v>4.4845654246575357</v>
      </c>
      <c r="AZ232">
        <f t="shared" ca="1" si="251"/>
        <v>261</v>
      </c>
      <c r="BA232" s="9">
        <f t="shared" ca="1" si="231"/>
        <v>8</v>
      </c>
      <c r="BB232" s="4">
        <f t="shared" ca="1" si="252"/>
        <v>113</v>
      </c>
      <c r="BC232" s="9">
        <f t="shared" ca="1" si="232"/>
        <v>6</v>
      </c>
      <c r="BD232" s="9">
        <f t="shared" ca="1" si="233"/>
        <v>4</v>
      </c>
      <c r="BE232" s="4">
        <f t="shared" ca="1" si="253"/>
        <v>148</v>
      </c>
      <c r="BF232" s="9">
        <f t="shared" ca="1" si="234"/>
        <v>9</v>
      </c>
      <c r="BG232" s="9">
        <f t="shared" ca="1" si="235"/>
        <v>12</v>
      </c>
      <c r="BH232" s="24">
        <f t="shared" ca="1" si="254"/>
        <v>481.39715935119403</v>
      </c>
      <c r="BI232" s="24">
        <f t="shared" ca="1" si="255"/>
        <v>355.36251702979115</v>
      </c>
      <c r="BJ232" s="9">
        <f t="shared" ca="1" si="236"/>
        <v>7</v>
      </c>
      <c r="BK232" s="30">
        <f t="shared" ca="1" si="237"/>
        <v>31.980228575342441</v>
      </c>
      <c r="BL232" s="15">
        <f t="shared" ca="1" si="238"/>
        <v>4.2880350202739734</v>
      </c>
      <c r="BM232" s="15">
        <f t="shared" ca="1" si="256"/>
        <v>6799.9419241159885</v>
      </c>
      <c r="BN232" s="36">
        <f t="shared" ca="1" si="268"/>
        <v>111</v>
      </c>
      <c r="BO232" s="9">
        <f t="shared" ca="1" si="239"/>
        <v>0</v>
      </c>
      <c r="BP232" s="20">
        <f t="shared" ca="1" si="257"/>
        <v>1.7875836626389727</v>
      </c>
      <c r="BQ232" s="20">
        <f t="shared" ca="1" si="258"/>
        <v>109.50869450850055</v>
      </c>
    </row>
    <row r="233" spans="1:69" x14ac:dyDescent="0.25">
      <c r="A233" s="3">
        <f t="shared" si="259"/>
        <v>40956</v>
      </c>
      <c r="B233" s="17">
        <f t="shared" si="240"/>
        <v>2012</v>
      </c>
      <c r="C233" s="4">
        <f t="shared" si="260"/>
        <v>2</v>
      </c>
      <c r="D233" s="4">
        <f t="shared" si="261"/>
        <v>6</v>
      </c>
      <c r="E233" s="5">
        <f t="shared" si="215"/>
        <v>0.5</v>
      </c>
      <c r="F233" s="5">
        <f t="shared" si="216"/>
        <v>1</v>
      </c>
      <c r="G233" s="10">
        <f t="shared" si="214"/>
        <v>1.5479452054794685</v>
      </c>
      <c r="H233" s="13">
        <f t="shared" ca="1" si="217"/>
        <v>126</v>
      </c>
      <c r="I233" s="9">
        <f t="shared" ca="1" si="218"/>
        <v>209</v>
      </c>
      <c r="J233" s="14">
        <f t="shared" ca="1" si="241"/>
        <v>1.6587301587301588</v>
      </c>
      <c r="K233" s="5">
        <f t="shared" ca="1" si="242"/>
        <v>0.46444444444444444</v>
      </c>
      <c r="L233" s="21">
        <f t="shared" ca="1" si="219"/>
        <v>103.1489236790607</v>
      </c>
      <c r="M233" s="9">
        <f t="shared" ca="1" si="269"/>
        <v>38</v>
      </c>
      <c r="N233" s="9">
        <f t="shared" ca="1" si="269"/>
        <v>44</v>
      </c>
      <c r="O233" s="9">
        <f t="shared" ca="1" si="269"/>
        <v>18</v>
      </c>
      <c r="P233" s="9">
        <f t="shared" ca="1" si="269"/>
        <v>58</v>
      </c>
      <c r="Q233" s="20">
        <f t="shared" ca="1" si="220"/>
        <v>36.452426702305395</v>
      </c>
      <c r="R233" s="20">
        <f t="shared" ca="1" si="221"/>
        <v>51.199528208219192</v>
      </c>
      <c r="S233" s="20">
        <f t="shared" ca="1" si="222"/>
        <v>17.00189145999056</v>
      </c>
      <c r="T233" s="6">
        <f t="shared" ca="1" si="270"/>
        <v>12996.764383561649</v>
      </c>
      <c r="U233" s="6">
        <f t="shared" ca="1" si="270"/>
        <v>1430.0293835616449</v>
      </c>
      <c r="V233" s="6">
        <f t="shared" ca="1" si="270"/>
        <v>2083.8393468493146</v>
      </c>
      <c r="W233" s="6">
        <f t="shared" ca="1" si="223"/>
        <v>2489.8661334246581</v>
      </c>
      <c r="X233" s="6">
        <f t="shared" ca="1" si="224"/>
        <v>1089.0248942465751</v>
      </c>
      <c r="Y233" s="6">
        <f t="shared" ca="1" si="243"/>
        <v>8764.0633926027458</v>
      </c>
      <c r="Z233" s="6">
        <f t="shared" ca="1" si="271"/>
        <v>2989.0989895890425</v>
      </c>
      <c r="AA233" s="6">
        <f t="shared" ca="1" si="271"/>
        <v>921.59150774794546</v>
      </c>
      <c r="AB233" s="6">
        <f t="shared" ca="1" si="271"/>
        <v>986.10970467945253</v>
      </c>
      <c r="AC233" s="6">
        <f t="shared" ca="1" si="225"/>
        <v>1354.7046856841484</v>
      </c>
      <c r="AD233" s="6">
        <f t="shared" ca="1" si="226"/>
        <v>962.04028009115234</v>
      </c>
      <c r="AE233" s="6">
        <f t="shared" ca="1" si="227"/>
        <v>415.87284726166502</v>
      </c>
      <c r="AF233" s="6">
        <f t="shared" ca="1" si="244"/>
        <v>2164.1823889794746</v>
      </c>
      <c r="AG233" s="6">
        <f t="shared" ca="1" si="272"/>
        <v>360.37646112328758</v>
      </c>
      <c r="AH233" s="6">
        <f t="shared" ca="1" si="272"/>
        <v>1417.9122524931511</v>
      </c>
      <c r="AI233" s="6">
        <f t="shared" ca="1" si="272"/>
        <v>2385.9481800000003</v>
      </c>
      <c r="AJ233" s="6">
        <f t="shared" ca="1" si="272"/>
        <v>1015.2460957808223</v>
      </c>
      <c r="AK233" s="6">
        <f t="shared" ca="1" si="228"/>
        <v>1530.7810097861643</v>
      </c>
      <c r="AL233" s="6">
        <f t="shared" ca="1" si="229"/>
        <v>1227.636482786434</v>
      </c>
      <c r="AM233" s="6">
        <f t="shared" ca="1" si="230"/>
        <v>436.72827294597653</v>
      </c>
      <c r="AN233" s="6">
        <f t="shared" ca="1" si="245"/>
        <v>1984.337223878686</v>
      </c>
      <c r="AO233" s="6">
        <f t="shared" ca="1" si="246"/>
        <v>24503.076958536993</v>
      </c>
      <c r="AP233" s="6">
        <f t="shared" ca="1" si="247"/>
        <v>11590.493953076089</v>
      </c>
      <c r="AQ233" s="6">
        <f t="shared" ca="1" si="248"/>
        <v>12912.583005460907</v>
      </c>
      <c r="AR233" s="6">
        <f t="shared" ca="1" si="273"/>
        <v>2733.2672304210905</v>
      </c>
      <c r="AS233" s="6">
        <f t="shared" ca="1" si="273"/>
        <v>1809.4478886052052</v>
      </c>
      <c r="AT233" s="6">
        <f t="shared" ca="1" si="273"/>
        <v>1838.6639461516581</v>
      </c>
      <c r="AU233" s="6">
        <f t="shared" ca="1" si="273"/>
        <v>1945.0435308670917</v>
      </c>
      <c r="AV233" s="6">
        <f t="shared" ca="1" si="249"/>
        <v>8326.4225960450458</v>
      </c>
      <c r="AW233" s="6">
        <f t="shared" ca="1" si="250"/>
        <v>4586.1604094158574</v>
      </c>
      <c r="AX233" s="27">
        <f t="shared" ca="1" si="274"/>
        <v>4.0420839452054818</v>
      </c>
      <c r="AY233" s="27">
        <f t="shared" ca="1" si="274"/>
        <v>4.4262064726027406</v>
      </c>
      <c r="AZ233">
        <f t="shared" ca="1" si="251"/>
        <v>284</v>
      </c>
      <c r="BA233" s="9">
        <f t="shared" ca="1" si="231"/>
        <v>9</v>
      </c>
      <c r="BB233" s="4">
        <f t="shared" ca="1" si="252"/>
        <v>126</v>
      </c>
      <c r="BC233" s="9">
        <f t="shared" ca="1" si="232"/>
        <v>8</v>
      </c>
      <c r="BD233" s="9">
        <f t="shared" ca="1" si="233"/>
        <v>4</v>
      </c>
      <c r="BE233" s="4">
        <f t="shared" ca="1" si="253"/>
        <v>158</v>
      </c>
      <c r="BF233" s="9">
        <f t="shared" ca="1" si="234"/>
        <v>9</v>
      </c>
      <c r="BG233" s="9">
        <f t="shared" ca="1" si="235"/>
        <v>11</v>
      </c>
      <c r="BH233" s="24">
        <f t="shared" ca="1" si="254"/>
        <v>539.30765471624261</v>
      </c>
      <c r="BI233" s="24">
        <f t="shared" ca="1" si="255"/>
        <v>345.90098899202098</v>
      </c>
      <c r="BJ233" s="9">
        <f t="shared" ca="1" si="236"/>
        <v>8</v>
      </c>
      <c r="BK233" s="30">
        <f t="shared" ca="1" si="237"/>
        <v>33.650452739726006</v>
      </c>
      <c r="BL233" s="15">
        <f t="shared" ca="1" si="238"/>
        <v>4.2309582575342466</v>
      </c>
      <c r="BM233" s="15">
        <f t="shared" ca="1" si="256"/>
        <v>6866.1566806391165</v>
      </c>
      <c r="BN233" s="36">
        <f t="shared" ca="1" si="268"/>
        <v>111</v>
      </c>
      <c r="BO233" s="9">
        <f t="shared" ca="1" si="239"/>
        <v>0</v>
      </c>
      <c r="BP233" s="20">
        <f t="shared" ca="1" si="257"/>
        <v>1.8806129259868529</v>
      </c>
      <c r="BQ233" s="20">
        <f t="shared" ca="1" si="258"/>
        <v>116.32957662577394</v>
      </c>
    </row>
    <row r="234" spans="1:69" x14ac:dyDescent="0.25">
      <c r="A234" s="3">
        <f t="shared" si="259"/>
        <v>40955</v>
      </c>
      <c r="B234" s="17">
        <f t="shared" si="240"/>
        <v>2012</v>
      </c>
      <c r="C234" s="4">
        <f t="shared" si="260"/>
        <v>2</v>
      </c>
      <c r="D234" s="4">
        <f t="shared" si="261"/>
        <v>5</v>
      </c>
      <c r="E234" s="5">
        <f t="shared" si="215"/>
        <v>0.5</v>
      </c>
      <c r="F234" s="5">
        <f t="shared" si="216"/>
        <v>0.77499999999999991</v>
      </c>
      <c r="G234" s="10">
        <f t="shared" si="214"/>
        <v>1.5452054794520711</v>
      </c>
      <c r="H234" s="13">
        <f t="shared" ca="1" si="217"/>
        <v>96</v>
      </c>
      <c r="I234" s="9">
        <f t="shared" ca="1" si="218"/>
        <v>164</v>
      </c>
      <c r="J234" s="14">
        <f t="shared" ca="1" si="241"/>
        <v>1.7083333333333333</v>
      </c>
      <c r="K234" s="5">
        <f t="shared" ca="1" si="242"/>
        <v>0.36444444444444446</v>
      </c>
      <c r="L234" s="21">
        <f t="shared" ca="1" si="219"/>
        <v>100.75755890410962</v>
      </c>
      <c r="M234" s="9">
        <f t="shared" ca="1" si="269"/>
        <v>30</v>
      </c>
      <c r="N234" s="9">
        <f t="shared" ca="1" si="269"/>
        <v>35</v>
      </c>
      <c r="O234" s="9">
        <f t="shared" ca="1" si="269"/>
        <v>15</v>
      </c>
      <c r="P234" s="9">
        <f t="shared" ca="1" si="269"/>
        <v>45</v>
      </c>
      <c r="Q234" s="20">
        <f t="shared" ca="1" si="220"/>
        <v>37.506333403582744</v>
      </c>
      <c r="R234" s="20">
        <f t="shared" ca="1" si="221"/>
        <v>45.898911307397277</v>
      </c>
      <c r="S234" s="20">
        <f t="shared" ca="1" si="222"/>
        <v>17.140260414246583</v>
      </c>
      <c r="T234" s="6">
        <f t="shared" ca="1" si="270"/>
        <v>9672.7256547945235</v>
      </c>
      <c r="U234" s="6">
        <f t="shared" ca="1" si="270"/>
        <v>1070.1449698630145</v>
      </c>
      <c r="V234" s="6">
        <f t="shared" ca="1" si="270"/>
        <v>1577.2415158356157</v>
      </c>
      <c r="W234" s="6">
        <f t="shared" ca="1" si="223"/>
        <v>2565.8352718027404</v>
      </c>
      <c r="X234" s="6">
        <f t="shared" ca="1" si="224"/>
        <v>790.28055872876701</v>
      </c>
      <c r="Y234" s="6">
        <f t="shared" ca="1" si="243"/>
        <v>5809.5132782904157</v>
      </c>
      <c r="Z234" s="6">
        <f t="shared" ca="1" si="271"/>
        <v>2437.9116712328782</v>
      </c>
      <c r="AA234" s="6">
        <f t="shared" ca="1" si="271"/>
        <v>688.48366961095917</v>
      </c>
      <c r="AB234" s="6">
        <f t="shared" ca="1" si="271"/>
        <v>771.31171864109626</v>
      </c>
      <c r="AC234" s="6">
        <f t="shared" ca="1" si="225"/>
        <v>1014.5169523743294</v>
      </c>
      <c r="AD234" s="6">
        <f t="shared" ca="1" si="226"/>
        <v>965.74411691959642</v>
      </c>
      <c r="AE234" s="6">
        <f t="shared" ca="1" si="227"/>
        <v>311.93184436162124</v>
      </c>
      <c r="AF234" s="6">
        <f t="shared" ca="1" si="244"/>
        <v>1605.514145829387</v>
      </c>
      <c r="AG234" s="6">
        <f t="shared" ca="1" si="272"/>
        <v>290.34791487123283</v>
      </c>
      <c r="AH234" s="6">
        <f t="shared" ca="1" si="272"/>
        <v>1107.0414735780828</v>
      </c>
      <c r="AI234" s="6">
        <f t="shared" ca="1" si="272"/>
        <v>1819.0523783013703</v>
      </c>
      <c r="AJ234" s="6">
        <f t="shared" ca="1" si="272"/>
        <v>872.6330690630142</v>
      </c>
      <c r="AK234" s="6">
        <f t="shared" ca="1" si="228"/>
        <v>1216.0967660139365</v>
      </c>
      <c r="AL234" s="6">
        <f t="shared" ca="1" si="229"/>
        <v>1135.1193101455171</v>
      </c>
      <c r="AM234" s="6">
        <f t="shared" ca="1" si="230"/>
        <v>342.68964161531221</v>
      </c>
      <c r="AN234" s="6">
        <f t="shared" ca="1" si="245"/>
        <v>1395.1691180389346</v>
      </c>
      <c r="AO234" s="6">
        <f t="shared" ca="1" si="246"/>
        <v>18729.652519956169</v>
      </c>
      <c r="AP234" s="6">
        <f t="shared" ca="1" si="247"/>
        <v>9919.4559777974355</v>
      </c>
      <c r="AQ234" s="6">
        <f t="shared" ca="1" si="248"/>
        <v>8810.1965421587374</v>
      </c>
      <c r="AR234" s="6">
        <f t="shared" ca="1" si="273"/>
        <v>2656.3882387804051</v>
      </c>
      <c r="AS234" s="6">
        <f t="shared" ca="1" si="273"/>
        <v>1587.1786072563618</v>
      </c>
      <c r="AT234" s="6">
        <f t="shared" ca="1" si="273"/>
        <v>1690.549013951731</v>
      </c>
      <c r="AU234" s="6">
        <f t="shared" ca="1" si="273"/>
        <v>1764.6023390010316</v>
      </c>
      <c r="AV234" s="6">
        <f t="shared" ca="1" si="249"/>
        <v>7698.7181989895298</v>
      </c>
      <c r="AW234" s="6">
        <f t="shared" ca="1" si="250"/>
        <v>1111.478343169204</v>
      </c>
      <c r="AX234" s="27">
        <f t="shared" ca="1" si="274"/>
        <v>4.3481046575342495</v>
      </c>
      <c r="AY234" s="27">
        <f t="shared" ca="1" si="274"/>
        <v>4.3812535068493172</v>
      </c>
      <c r="AZ234">
        <f t="shared" ca="1" si="251"/>
        <v>221</v>
      </c>
      <c r="BA234" s="9">
        <f t="shared" ca="1" si="231"/>
        <v>7</v>
      </c>
      <c r="BB234" s="4">
        <f t="shared" ca="1" si="252"/>
        <v>96</v>
      </c>
      <c r="BC234" s="9">
        <f t="shared" ca="1" si="232"/>
        <v>5</v>
      </c>
      <c r="BD234" s="9">
        <f t="shared" ca="1" si="233"/>
        <v>4</v>
      </c>
      <c r="BE234" s="4">
        <f t="shared" ca="1" si="253"/>
        <v>125</v>
      </c>
      <c r="BF234" s="9">
        <f t="shared" ca="1" si="234"/>
        <v>7</v>
      </c>
      <c r="BG234" s="9">
        <f t="shared" ca="1" si="235"/>
        <v>9</v>
      </c>
      <c r="BH234" s="24">
        <f t="shared" ca="1" si="254"/>
        <v>462.50225122191773</v>
      </c>
      <c r="BI234" s="24">
        <f t="shared" ca="1" si="255"/>
        <v>293.40069294791004</v>
      </c>
      <c r="BJ234" s="9">
        <f t="shared" ca="1" si="236"/>
        <v>6</v>
      </c>
      <c r="BK234" s="30">
        <f t="shared" ca="1" si="237"/>
        <v>31.302138191780795</v>
      </c>
      <c r="BL234" s="15">
        <f t="shared" ca="1" si="238"/>
        <v>4.3140366136986303</v>
      </c>
      <c r="BM234" s="15">
        <f t="shared" ca="1" si="256"/>
        <v>6791.8092898921777</v>
      </c>
      <c r="BN234" s="36">
        <f t="shared" ca="1" si="268"/>
        <v>111</v>
      </c>
      <c r="BO234" s="9">
        <f t="shared" ca="1" si="239"/>
        <v>0</v>
      </c>
      <c r="BP234" s="20">
        <f t="shared" ca="1" si="257"/>
        <v>1.2971796124002477</v>
      </c>
      <c r="BQ234" s="20">
        <f t="shared" ca="1" si="258"/>
        <v>79.371140019448092</v>
      </c>
    </row>
    <row r="235" spans="1:69" x14ac:dyDescent="0.25">
      <c r="A235" s="3">
        <f t="shared" si="259"/>
        <v>40954</v>
      </c>
      <c r="B235" s="17">
        <f t="shared" si="240"/>
        <v>2012</v>
      </c>
      <c r="C235" s="4">
        <f t="shared" si="260"/>
        <v>2</v>
      </c>
      <c r="D235" s="4">
        <f t="shared" si="261"/>
        <v>4</v>
      </c>
      <c r="E235" s="5">
        <f t="shared" si="215"/>
        <v>0.5</v>
      </c>
      <c r="F235" s="5">
        <f t="shared" si="216"/>
        <v>0.7</v>
      </c>
      <c r="G235" s="10">
        <f t="shared" si="214"/>
        <v>1.5424657534246737</v>
      </c>
      <c r="H235" s="13">
        <f t="shared" ca="1" si="217"/>
        <v>90</v>
      </c>
      <c r="I235" s="9">
        <f t="shared" ca="1" si="218"/>
        <v>145</v>
      </c>
      <c r="J235" s="14">
        <f t="shared" ca="1" si="241"/>
        <v>1.6111111111111112</v>
      </c>
      <c r="K235" s="5">
        <f t="shared" ca="1" si="242"/>
        <v>0.32222222222222224</v>
      </c>
      <c r="L235" s="21">
        <f t="shared" ca="1" si="219"/>
        <v>99.019368767123325</v>
      </c>
      <c r="M235" s="9">
        <f t="shared" ca="1" si="269"/>
        <v>24</v>
      </c>
      <c r="N235" s="9">
        <f t="shared" ca="1" si="269"/>
        <v>32</v>
      </c>
      <c r="O235" s="9">
        <f t="shared" ca="1" si="269"/>
        <v>12</v>
      </c>
      <c r="P235" s="9">
        <f t="shared" ca="1" si="269"/>
        <v>41</v>
      </c>
      <c r="Q235" s="20">
        <f t="shared" ca="1" si="220"/>
        <v>40.410904109589062</v>
      </c>
      <c r="R235" s="20">
        <f t="shared" ca="1" si="221"/>
        <v>55.235932931506881</v>
      </c>
      <c r="S235" s="20">
        <f t="shared" ca="1" si="222"/>
        <v>18.09619998663549</v>
      </c>
      <c r="T235" s="6">
        <f t="shared" ca="1" si="270"/>
        <v>8911.743189041099</v>
      </c>
      <c r="U235" s="6">
        <f t="shared" ca="1" si="270"/>
        <v>991.94437808219254</v>
      </c>
      <c r="V235" s="6">
        <f t="shared" ca="1" si="270"/>
        <v>1506.2737038904102</v>
      </c>
      <c r="W235" s="6">
        <f t="shared" ca="1" si="223"/>
        <v>2538.7770659178086</v>
      </c>
      <c r="X235" s="6">
        <f t="shared" ca="1" si="224"/>
        <v>765.33794630136958</v>
      </c>
      <c r="Y235" s="6">
        <f t="shared" ca="1" si="243"/>
        <v>5093.2988510137029</v>
      </c>
      <c r="Z235" s="6">
        <f t="shared" ca="1" si="271"/>
        <v>2263.0106301369874</v>
      </c>
      <c r="AA235" s="6">
        <f t="shared" ca="1" si="271"/>
        <v>662.83119517808257</v>
      </c>
      <c r="AB235" s="6">
        <f t="shared" ca="1" si="271"/>
        <v>741.94419945205516</v>
      </c>
      <c r="AC235" s="6">
        <f t="shared" ca="1" si="225"/>
        <v>943.65266280824994</v>
      </c>
      <c r="AD235" s="6">
        <f t="shared" ca="1" si="226"/>
        <v>922.79480990055447</v>
      </c>
      <c r="AE235" s="6">
        <f t="shared" ca="1" si="227"/>
        <v>295.38426408422686</v>
      </c>
      <c r="AF235" s="6">
        <f t="shared" ca="1" si="244"/>
        <v>1505.9542879740939</v>
      </c>
      <c r="AG235" s="6">
        <f t="shared" ca="1" si="272"/>
        <v>256.71719021917806</v>
      </c>
      <c r="AH235" s="6">
        <f t="shared" ca="1" si="272"/>
        <v>982.59355353424712</v>
      </c>
      <c r="AI235" s="6">
        <f t="shared" ca="1" si="272"/>
        <v>1545.1006216438359</v>
      </c>
      <c r="AJ235" s="6">
        <f t="shared" ca="1" si="272"/>
        <v>707.16772997260307</v>
      </c>
      <c r="AK235" s="6">
        <f t="shared" ca="1" si="228"/>
        <v>1086.581630006764</v>
      </c>
      <c r="AL235" s="6">
        <f t="shared" ca="1" si="229"/>
        <v>1167.9521359329558</v>
      </c>
      <c r="AM235" s="6">
        <f t="shared" ca="1" si="230"/>
        <v>313.02516410279077</v>
      </c>
      <c r="AN235" s="6">
        <f t="shared" ca="1" si="245"/>
        <v>924.0201653273532</v>
      </c>
      <c r="AO235" s="6">
        <f t="shared" ca="1" si="246"/>
        <v>17063.052687260282</v>
      </c>
      <c r="AP235" s="6">
        <f t="shared" ca="1" si="247"/>
        <v>9539.7793829451293</v>
      </c>
      <c r="AQ235" s="6">
        <f t="shared" ca="1" si="248"/>
        <v>7523.2733043151502</v>
      </c>
      <c r="AR235" s="6">
        <f t="shared" ca="1" si="273"/>
        <v>2650.6073083476517</v>
      </c>
      <c r="AS235" s="6">
        <f t="shared" ca="1" si="273"/>
        <v>1497.4554909137637</v>
      </c>
      <c r="AT235" s="6">
        <f t="shared" ca="1" si="273"/>
        <v>1650.9583502262262</v>
      </c>
      <c r="AU235" s="6">
        <f t="shared" ca="1" si="273"/>
        <v>1734.1599048132482</v>
      </c>
      <c r="AV235" s="6">
        <f t="shared" ca="1" si="249"/>
        <v>7533.1810543008905</v>
      </c>
      <c r="AW235" s="6">
        <f t="shared" ca="1" si="250"/>
        <v>-9.9077499857376097</v>
      </c>
      <c r="AX235" s="27">
        <f t="shared" ca="1" si="274"/>
        <v>3.9501559232876735</v>
      </c>
      <c r="AY235" s="27">
        <f t="shared" ca="1" si="274"/>
        <v>4.6042553356164397</v>
      </c>
      <c r="AZ235">
        <f t="shared" ca="1" si="251"/>
        <v>199</v>
      </c>
      <c r="BA235" s="9">
        <f t="shared" ca="1" si="231"/>
        <v>6</v>
      </c>
      <c r="BB235" s="4">
        <f t="shared" ca="1" si="252"/>
        <v>90</v>
      </c>
      <c r="BC235" s="9">
        <f t="shared" ca="1" si="232"/>
        <v>5</v>
      </c>
      <c r="BD235" s="9">
        <f t="shared" ca="1" si="233"/>
        <v>3</v>
      </c>
      <c r="BE235" s="4">
        <f t="shared" ca="1" si="253"/>
        <v>109</v>
      </c>
      <c r="BF235" s="9">
        <f t="shared" ca="1" si="234"/>
        <v>6</v>
      </c>
      <c r="BG235" s="9">
        <f t="shared" ca="1" si="235"/>
        <v>7</v>
      </c>
      <c r="BH235" s="24">
        <f t="shared" ca="1" si="254"/>
        <v>427.59010809863008</v>
      </c>
      <c r="BI235" s="24">
        <f t="shared" ca="1" si="255"/>
        <v>257.83314292026978</v>
      </c>
      <c r="BJ235" s="9">
        <f t="shared" ca="1" si="236"/>
        <v>7</v>
      </c>
      <c r="BK235" s="30">
        <f t="shared" ca="1" si="237"/>
        <v>32.743946219178056</v>
      </c>
      <c r="BL235" s="15">
        <f t="shared" ca="1" si="238"/>
        <v>4.3357953205479447</v>
      </c>
      <c r="BM235" s="15">
        <f t="shared" ca="1" si="256"/>
        <v>6750.0098584294401</v>
      </c>
      <c r="BN235" s="36">
        <f t="shared" ca="1" si="268"/>
        <v>111</v>
      </c>
      <c r="BO235" s="9">
        <f t="shared" ca="1" si="239"/>
        <v>0</v>
      </c>
      <c r="BP235" s="20">
        <f t="shared" ca="1" si="257"/>
        <v>1.114557380226646</v>
      </c>
      <c r="BQ235" s="20">
        <f t="shared" ca="1" si="258"/>
        <v>67.777236975812158</v>
      </c>
    </row>
    <row r="236" spans="1:69" x14ac:dyDescent="0.25">
      <c r="A236" s="3">
        <f t="shared" si="259"/>
        <v>40953</v>
      </c>
      <c r="B236" s="17">
        <f t="shared" si="240"/>
        <v>2012</v>
      </c>
      <c r="C236" s="4">
        <f t="shared" si="260"/>
        <v>2</v>
      </c>
      <c r="D236" s="4">
        <f t="shared" si="261"/>
        <v>3</v>
      </c>
      <c r="E236" s="5">
        <f t="shared" si="215"/>
        <v>0.5</v>
      </c>
      <c r="F236" s="5">
        <f t="shared" si="216"/>
        <v>0.5</v>
      </c>
      <c r="G236" s="10">
        <f t="shared" si="214"/>
        <v>1.5397260273972764</v>
      </c>
      <c r="H236" s="13">
        <f t="shared" ca="1" si="217"/>
        <v>65</v>
      </c>
      <c r="I236" s="9">
        <f t="shared" ca="1" si="218"/>
        <v>104</v>
      </c>
      <c r="J236" s="14">
        <f t="shared" ca="1" si="241"/>
        <v>1.6</v>
      </c>
      <c r="K236" s="5">
        <f t="shared" ca="1" si="242"/>
        <v>0.2311111111111111</v>
      </c>
      <c r="L236" s="21">
        <f t="shared" ca="1" si="219"/>
        <v>99.661838566912579</v>
      </c>
      <c r="M236" s="9">
        <f t="shared" ca="1" si="269"/>
        <v>18</v>
      </c>
      <c r="N236" s="9">
        <f t="shared" ca="1" si="269"/>
        <v>22</v>
      </c>
      <c r="O236" s="9">
        <f t="shared" ca="1" si="269"/>
        <v>9</v>
      </c>
      <c r="P236" s="9">
        <f t="shared" ca="1" si="269"/>
        <v>27</v>
      </c>
      <c r="Q236" s="20">
        <f t="shared" ca="1" si="220"/>
        <v>39.723812646575368</v>
      </c>
      <c r="R236" s="20">
        <f t="shared" ca="1" si="221"/>
        <v>48.856535776438385</v>
      </c>
      <c r="S236" s="20">
        <f t="shared" ca="1" si="222"/>
        <v>19.407036650958915</v>
      </c>
      <c r="T236" s="6">
        <f t="shared" ca="1" si="270"/>
        <v>6478.0195068493176</v>
      </c>
      <c r="U236" s="6">
        <f t="shared" ca="1" si="270"/>
        <v>667.8392054794524</v>
      </c>
      <c r="V236" s="6">
        <f t="shared" ca="1" si="270"/>
        <v>1018.703389808219</v>
      </c>
      <c r="W236" s="6">
        <f t="shared" ca="1" si="223"/>
        <v>2332.6622624219181</v>
      </c>
      <c r="X236" s="6">
        <f t="shared" ca="1" si="224"/>
        <v>558.94910597260264</v>
      </c>
      <c r="Y236" s="6">
        <f t="shared" ca="1" si="243"/>
        <v>3235.5439541260303</v>
      </c>
      <c r="Z236" s="6">
        <f t="shared" ca="1" si="271"/>
        <v>1588.9525058630147</v>
      </c>
      <c r="AA236" s="6">
        <f t="shared" ca="1" si="271"/>
        <v>439.70882198794544</v>
      </c>
      <c r="AB236" s="6">
        <f t="shared" ca="1" si="271"/>
        <v>523.98998957589072</v>
      </c>
      <c r="AC236" s="6">
        <f t="shared" ca="1" si="225"/>
        <v>640.45799123504707</v>
      </c>
      <c r="AD236" s="6">
        <f t="shared" ca="1" si="226"/>
        <v>938.62898727532365</v>
      </c>
      <c r="AE236" s="6">
        <f t="shared" ca="1" si="227"/>
        <v>205.31284957234516</v>
      </c>
      <c r="AF236" s="6">
        <f t="shared" ca="1" si="244"/>
        <v>768.25148934413482</v>
      </c>
      <c r="AG236" s="6">
        <f t="shared" ca="1" si="272"/>
        <v>175.47038649863006</v>
      </c>
      <c r="AH236" s="6">
        <f t="shared" ca="1" si="272"/>
        <v>688.68545157260314</v>
      </c>
      <c r="AI236" s="6">
        <f t="shared" ca="1" si="272"/>
        <v>1204.5942009863013</v>
      </c>
      <c r="AJ236" s="6">
        <f t="shared" ca="1" si="272"/>
        <v>534.71475655890436</v>
      </c>
      <c r="AK236" s="6">
        <f t="shared" ca="1" si="228"/>
        <v>769.98404799276193</v>
      </c>
      <c r="AL236" s="6">
        <f t="shared" ca="1" si="229"/>
        <v>1203.1331040967857</v>
      </c>
      <c r="AM236" s="6">
        <f t="shared" ca="1" si="230"/>
        <v>233.79897571486825</v>
      </c>
      <c r="AN236" s="6">
        <f t="shared" ca="1" si="245"/>
        <v>396.54866781202304</v>
      </c>
      <c r="AO236" s="6">
        <f t="shared" ca="1" si="246"/>
        <v>12301.974825372057</v>
      </c>
      <c r="AP236" s="6">
        <f t="shared" ca="1" si="247"/>
        <v>7901.6307140898716</v>
      </c>
      <c r="AQ236" s="6">
        <f t="shared" ca="1" si="248"/>
        <v>4400.3441112821884</v>
      </c>
      <c r="AR236" s="6">
        <f t="shared" ca="1" si="273"/>
        <v>2588.8791733129879</v>
      </c>
      <c r="AS236" s="6">
        <f t="shared" ca="1" si="273"/>
        <v>1254.2859796538241</v>
      </c>
      <c r="AT236" s="6">
        <f t="shared" ca="1" si="273"/>
        <v>1533.7198585938086</v>
      </c>
      <c r="AU236" s="6">
        <f t="shared" ca="1" si="273"/>
        <v>1614.3090871196343</v>
      </c>
      <c r="AV236" s="6">
        <f t="shared" ca="1" si="249"/>
        <v>6991.1940986802547</v>
      </c>
      <c r="AW236" s="6">
        <f t="shared" ca="1" si="250"/>
        <v>-2590.8499873980691</v>
      </c>
      <c r="AX236" s="27">
        <f t="shared" ca="1" si="274"/>
        <v>4.0325521315068515</v>
      </c>
      <c r="AY236" s="27">
        <f t="shared" ca="1" si="274"/>
        <v>4.6754000136986322</v>
      </c>
      <c r="AZ236">
        <f t="shared" ca="1" si="251"/>
        <v>141</v>
      </c>
      <c r="BA236" s="9">
        <f t="shared" ca="1" si="231"/>
        <v>4</v>
      </c>
      <c r="BB236" s="4">
        <f t="shared" ca="1" si="252"/>
        <v>65</v>
      </c>
      <c r="BC236" s="9">
        <f t="shared" ca="1" si="232"/>
        <v>4</v>
      </c>
      <c r="BD236" s="9">
        <f t="shared" ca="1" si="233"/>
        <v>3</v>
      </c>
      <c r="BE236" s="4">
        <f t="shared" ca="1" si="253"/>
        <v>76</v>
      </c>
      <c r="BF236" s="9">
        <f t="shared" ca="1" si="234"/>
        <v>4</v>
      </c>
      <c r="BG236" s="9">
        <f t="shared" ca="1" si="235"/>
        <v>5</v>
      </c>
      <c r="BH236" s="24">
        <f t="shared" ca="1" si="254"/>
        <v>421.11082011414123</v>
      </c>
      <c r="BI236" s="24">
        <f t="shared" ca="1" si="255"/>
        <v>211.31050595716374</v>
      </c>
      <c r="BJ236" s="9">
        <f t="shared" ca="1" si="236"/>
        <v>5</v>
      </c>
      <c r="BK236" s="30">
        <f t="shared" ca="1" si="237"/>
        <v>33.46709742465751</v>
      </c>
      <c r="BL236" s="15">
        <f t="shared" ca="1" si="238"/>
        <v>4.3969676624657534</v>
      </c>
      <c r="BM236" s="15">
        <f t="shared" ca="1" si="256"/>
        <v>6545.5276924444179</v>
      </c>
      <c r="BN236" s="36">
        <f t="shared" ca="1" si="268"/>
        <v>111</v>
      </c>
      <c r="BO236" s="9">
        <f t="shared" ca="1" si="239"/>
        <v>0</v>
      </c>
      <c r="BP236" s="20">
        <f t="shared" ca="1" si="257"/>
        <v>0.67226728203465691</v>
      </c>
      <c r="BQ236" s="20">
        <f t="shared" ca="1" si="258"/>
        <v>39.642739741280977</v>
      </c>
    </row>
    <row r="237" spans="1:69" x14ac:dyDescent="0.25">
      <c r="A237" s="3">
        <f t="shared" si="259"/>
        <v>40952</v>
      </c>
      <c r="B237" s="17">
        <f t="shared" si="240"/>
        <v>2012</v>
      </c>
      <c r="C237" s="4">
        <f t="shared" si="260"/>
        <v>2</v>
      </c>
      <c r="D237" s="4">
        <f t="shared" si="261"/>
        <v>2</v>
      </c>
      <c r="E237" s="5">
        <f t="shared" si="215"/>
        <v>0.5</v>
      </c>
      <c r="F237" s="5">
        <f t="shared" si="216"/>
        <v>0.5</v>
      </c>
      <c r="G237" s="10">
        <f t="shared" si="214"/>
        <v>1.536986301369879</v>
      </c>
      <c r="H237" s="13">
        <f t="shared" ca="1" si="217"/>
        <v>61</v>
      </c>
      <c r="I237" s="9">
        <f t="shared" ca="1" si="218"/>
        <v>104</v>
      </c>
      <c r="J237" s="14">
        <f t="shared" ca="1" si="241"/>
        <v>1.7049180327868851</v>
      </c>
      <c r="K237" s="5">
        <f t="shared" ca="1" si="242"/>
        <v>0.2311111111111111</v>
      </c>
      <c r="L237" s="21">
        <f t="shared" ca="1" si="219"/>
        <v>104.23367347855381</v>
      </c>
      <c r="M237" s="9">
        <f t="shared" ca="1" si="269"/>
        <v>18</v>
      </c>
      <c r="N237" s="9">
        <f t="shared" ca="1" si="269"/>
        <v>23</v>
      </c>
      <c r="O237" s="9">
        <f t="shared" ca="1" si="269"/>
        <v>9</v>
      </c>
      <c r="P237" s="9">
        <f t="shared" ca="1" si="269"/>
        <v>27</v>
      </c>
      <c r="Q237" s="20">
        <f t="shared" ca="1" si="220"/>
        <v>38.750938451052484</v>
      </c>
      <c r="R237" s="20">
        <f t="shared" ca="1" si="221"/>
        <v>52.40617464986304</v>
      </c>
      <c r="S237" s="20">
        <f t="shared" ca="1" si="222"/>
        <v>19.405033240547958</v>
      </c>
      <c r="T237" s="6">
        <f t="shared" ca="1" si="270"/>
        <v>6358.2540821917828</v>
      </c>
      <c r="U237" s="6">
        <f t="shared" ca="1" si="270"/>
        <v>670.55406849315114</v>
      </c>
      <c r="V237" s="6">
        <f t="shared" ca="1" si="270"/>
        <v>1112.0246097534243</v>
      </c>
      <c r="W237" s="6">
        <f t="shared" ca="1" si="223"/>
        <v>2398.818175495891</v>
      </c>
      <c r="X237" s="6">
        <f t="shared" ca="1" si="224"/>
        <v>542.96070312328766</v>
      </c>
      <c r="Y237" s="6">
        <f t="shared" ca="1" si="243"/>
        <v>2975.0046623123308</v>
      </c>
      <c r="Z237" s="6">
        <f t="shared" ca="1" si="271"/>
        <v>1588.7884764931518</v>
      </c>
      <c r="AA237" s="6">
        <f t="shared" ca="1" si="271"/>
        <v>471.65557184876735</v>
      </c>
      <c r="AB237" s="6">
        <f t="shared" ca="1" si="271"/>
        <v>523.93589749479486</v>
      </c>
      <c r="AC237" s="6">
        <f t="shared" ca="1" si="225"/>
        <v>653.92077521384385</v>
      </c>
      <c r="AD237" s="6">
        <f t="shared" ca="1" si="226"/>
        <v>973.12228757653213</v>
      </c>
      <c r="AE237" s="6">
        <f t="shared" ca="1" si="227"/>
        <v>203.08569476999412</v>
      </c>
      <c r="AF237" s="6">
        <f t="shared" ca="1" si="244"/>
        <v>754.25118827634424</v>
      </c>
      <c r="AG237" s="6">
        <f t="shared" ca="1" si="272"/>
        <v>183.58547059726024</v>
      </c>
      <c r="AH237" s="6">
        <f t="shared" ca="1" si="272"/>
        <v>698.3794140931509</v>
      </c>
      <c r="AI237" s="6">
        <f t="shared" ca="1" si="272"/>
        <v>1196.4306169863014</v>
      </c>
      <c r="AJ237" s="6">
        <f t="shared" ca="1" si="272"/>
        <v>546.31714928219208</v>
      </c>
      <c r="AK237" s="6">
        <f t="shared" ca="1" si="228"/>
        <v>769.97984185468863</v>
      </c>
      <c r="AL237" s="6">
        <f t="shared" ca="1" si="229"/>
        <v>1224.1184050758986</v>
      </c>
      <c r="AM237" s="6">
        <f t="shared" ca="1" si="230"/>
        <v>216.34255328886235</v>
      </c>
      <c r="AN237" s="6">
        <f t="shared" ca="1" si="245"/>
        <v>414.27185073945515</v>
      </c>
      <c r="AO237" s="6">
        <f t="shared" ca="1" si="246"/>
        <v>12237.900747480551</v>
      </c>
      <c r="AP237" s="6">
        <f t="shared" ca="1" si="247"/>
        <v>8094.3730461524228</v>
      </c>
      <c r="AQ237" s="6">
        <f t="shared" ca="1" si="248"/>
        <v>4143.5277013281302</v>
      </c>
      <c r="AR237" s="6">
        <f t="shared" ca="1" si="273"/>
        <v>2574.1120953431127</v>
      </c>
      <c r="AS237" s="6">
        <f t="shared" ca="1" si="273"/>
        <v>1267.7496910936791</v>
      </c>
      <c r="AT237" s="6">
        <f t="shared" ca="1" si="273"/>
        <v>1544.9817439104881</v>
      </c>
      <c r="AU237" s="6">
        <f t="shared" ca="1" si="273"/>
        <v>1593.4766946582538</v>
      </c>
      <c r="AV237" s="6">
        <f t="shared" ca="1" si="249"/>
        <v>6980.3202250055338</v>
      </c>
      <c r="AW237" s="6">
        <f t="shared" ca="1" si="250"/>
        <v>-2836.7925236774054</v>
      </c>
      <c r="AX237" s="27">
        <f t="shared" ca="1" si="274"/>
        <v>4.2515436493150709</v>
      </c>
      <c r="AY237" s="27">
        <f t="shared" ca="1" si="274"/>
        <v>4.2553604041095907</v>
      </c>
      <c r="AZ237">
        <f t="shared" ca="1" si="251"/>
        <v>138</v>
      </c>
      <c r="BA237" s="9">
        <f t="shared" ca="1" si="231"/>
        <v>4</v>
      </c>
      <c r="BB237" s="4">
        <f t="shared" ca="1" si="252"/>
        <v>61</v>
      </c>
      <c r="BC237" s="9">
        <f t="shared" ca="1" si="232"/>
        <v>3</v>
      </c>
      <c r="BD237" s="9">
        <f t="shared" ca="1" si="233"/>
        <v>2</v>
      </c>
      <c r="BE237" s="4">
        <f t="shared" ca="1" si="253"/>
        <v>77</v>
      </c>
      <c r="BF237" s="9">
        <f t="shared" ca="1" si="234"/>
        <v>4</v>
      </c>
      <c r="BG237" s="9">
        <f t="shared" ca="1" si="235"/>
        <v>6</v>
      </c>
      <c r="BH237" s="24">
        <f t="shared" ca="1" si="254"/>
        <v>332.2789744567707</v>
      </c>
      <c r="BI237" s="24">
        <f t="shared" ca="1" si="255"/>
        <v>237.67905942342472</v>
      </c>
      <c r="BJ237" s="9">
        <f t="shared" ca="1" si="236"/>
        <v>4</v>
      </c>
      <c r="BK237" s="30">
        <f t="shared" ca="1" si="237"/>
        <v>33.830874863013669</v>
      </c>
      <c r="BL237" s="15">
        <f t="shared" ca="1" si="238"/>
        <v>4.3530326421917813</v>
      </c>
      <c r="BM237" s="15">
        <f t="shared" ca="1" si="256"/>
        <v>6655.3485444228118</v>
      </c>
      <c r="BN237" s="36">
        <f t="shared" ca="1" si="268"/>
        <v>111</v>
      </c>
      <c r="BO237" s="9">
        <f t="shared" ca="1" si="239"/>
        <v>0</v>
      </c>
      <c r="BP237" s="20">
        <f t="shared" ca="1" si="257"/>
        <v>0.62258613109007044</v>
      </c>
      <c r="BQ237" s="20">
        <f t="shared" ca="1" si="258"/>
        <v>37.329078390343518</v>
      </c>
    </row>
    <row r="238" spans="1:69" x14ac:dyDescent="0.25">
      <c r="A238" s="3">
        <f t="shared" si="259"/>
        <v>40951</v>
      </c>
      <c r="B238" s="17">
        <f t="shared" si="240"/>
        <v>2012</v>
      </c>
      <c r="C238" s="4">
        <f t="shared" si="260"/>
        <v>2</v>
      </c>
      <c r="D238" s="4">
        <f t="shared" si="261"/>
        <v>1</v>
      </c>
      <c r="E238" s="5">
        <f t="shared" si="215"/>
        <v>0.5</v>
      </c>
      <c r="F238" s="5">
        <f t="shared" si="216"/>
        <v>0.55000000000000004</v>
      </c>
      <c r="G238" s="10">
        <f t="shared" si="214"/>
        <v>1.5342465753424817</v>
      </c>
      <c r="H238" s="13">
        <f t="shared" ca="1" si="217"/>
        <v>71</v>
      </c>
      <c r="I238" s="9">
        <f t="shared" ca="1" si="218"/>
        <v>109</v>
      </c>
      <c r="J238" s="14">
        <f t="shared" ca="1" si="241"/>
        <v>1.5352112676056338</v>
      </c>
      <c r="K238" s="5">
        <f t="shared" ca="1" si="242"/>
        <v>0.24222222222222223</v>
      </c>
      <c r="L238" s="21">
        <f t="shared" ca="1" si="219"/>
        <v>93.930313717924037</v>
      </c>
      <c r="M238" s="9">
        <f t="shared" ca="1" si="269"/>
        <v>19</v>
      </c>
      <c r="N238" s="9">
        <f t="shared" ca="1" si="269"/>
        <v>22</v>
      </c>
      <c r="O238" s="9">
        <f t="shared" ca="1" si="269"/>
        <v>9</v>
      </c>
      <c r="P238" s="9">
        <f t="shared" ca="1" si="269"/>
        <v>29</v>
      </c>
      <c r="Q238" s="20">
        <f t="shared" ca="1" si="220"/>
        <v>40.214734594052807</v>
      </c>
      <c r="R238" s="20">
        <f t="shared" ca="1" si="221"/>
        <v>53.855689950684955</v>
      </c>
      <c r="S238" s="20">
        <f t="shared" ca="1" si="222"/>
        <v>18.200961118186118</v>
      </c>
      <c r="T238" s="6">
        <f t="shared" ca="1" si="270"/>
        <v>6669.0522739726066</v>
      </c>
      <c r="U238" s="6">
        <f t="shared" ca="1" si="270"/>
        <v>807.57193150684998</v>
      </c>
      <c r="V238" s="6">
        <f t="shared" ca="1" si="270"/>
        <v>1160.2971419178079</v>
      </c>
      <c r="W238" s="6">
        <f t="shared" ca="1" si="223"/>
        <v>2433.0849770958907</v>
      </c>
      <c r="X238" s="6">
        <f t="shared" ca="1" si="224"/>
        <v>605.48395660273968</v>
      </c>
      <c r="Y238" s="6">
        <f t="shared" ca="1" si="243"/>
        <v>3277.7581298630175</v>
      </c>
      <c r="Z238" s="6">
        <f t="shared" ca="1" si="271"/>
        <v>1648.8041183561652</v>
      </c>
      <c r="AA238" s="6">
        <f t="shared" ca="1" si="271"/>
        <v>484.7012095561646</v>
      </c>
      <c r="AB238" s="6">
        <f t="shared" ca="1" si="271"/>
        <v>527.82787242739744</v>
      </c>
      <c r="AC238" s="6">
        <f t="shared" ca="1" si="225"/>
        <v>774.04499711660185</v>
      </c>
      <c r="AD238" s="6">
        <f t="shared" ca="1" si="226"/>
        <v>922.71277109937341</v>
      </c>
      <c r="AE238" s="6">
        <f t="shared" ca="1" si="227"/>
        <v>221.83698919536482</v>
      </c>
      <c r="AF238" s="6">
        <f t="shared" ca="1" si="244"/>
        <v>742.73844292838726</v>
      </c>
      <c r="AG238" s="6">
        <f t="shared" ca="1" si="272"/>
        <v>189.51920186301368</v>
      </c>
      <c r="AH238" s="6">
        <f t="shared" ca="1" si="272"/>
        <v>700.52036383561688</v>
      </c>
      <c r="AI238" s="6">
        <f t="shared" ca="1" si="272"/>
        <v>1223.482594520548</v>
      </c>
      <c r="AJ238" s="6">
        <f t="shared" ca="1" si="272"/>
        <v>575.85513468493173</v>
      </c>
      <c r="AK238" s="6">
        <f t="shared" ca="1" si="228"/>
        <v>876.52859507600363</v>
      </c>
      <c r="AL238" s="6">
        <f t="shared" ca="1" si="229"/>
        <v>1180.1220101051431</v>
      </c>
      <c r="AM238" s="6">
        <f t="shared" ca="1" si="230"/>
        <v>251.45277379094182</v>
      </c>
      <c r="AN238" s="6">
        <f t="shared" ca="1" si="245"/>
        <v>381.27391593202196</v>
      </c>
      <c r="AO238" s="6">
        <f t="shared" ca="1" si="246"/>
        <v>12827.334700723291</v>
      </c>
      <c r="AP238" s="6">
        <f t="shared" ca="1" si="247"/>
        <v>8425.5642119998665</v>
      </c>
      <c r="AQ238" s="6">
        <f t="shared" ca="1" si="248"/>
        <v>4401.7704887234268</v>
      </c>
      <c r="AR238" s="6">
        <f t="shared" ca="1" si="273"/>
        <v>2592.1773326595116</v>
      </c>
      <c r="AS238" s="6">
        <f t="shared" ca="1" si="273"/>
        <v>1311.6592969679173</v>
      </c>
      <c r="AT238" s="6">
        <f t="shared" ca="1" si="273"/>
        <v>1582.8805367519999</v>
      </c>
      <c r="AU238" s="6">
        <f t="shared" ca="1" si="273"/>
        <v>1641.8820096110755</v>
      </c>
      <c r="AV238" s="6">
        <f t="shared" ca="1" si="249"/>
        <v>7128.5991759905046</v>
      </c>
      <c r="AW238" s="6">
        <f t="shared" ca="1" si="250"/>
        <v>-2726.8286872670797</v>
      </c>
      <c r="AX238" s="27">
        <f t="shared" ca="1" si="274"/>
        <v>4.0731129863013722</v>
      </c>
      <c r="AY238" s="27">
        <f t="shared" ca="1" si="274"/>
        <v>4.4381419178082213</v>
      </c>
      <c r="AZ238">
        <f t="shared" ca="1" si="251"/>
        <v>150</v>
      </c>
      <c r="BA238" s="9">
        <f t="shared" ca="1" si="231"/>
        <v>5</v>
      </c>
      <c r="BB238" s="4">
        <f t="shared" ca="1" si="252"/>
        <v>71</v>
      </c>
      <c r="BC238" s="9">
        <f t="shared" ca="1" si="232"/>
        <v>4</v>
      </c>
      <c r="BD238" s="9">
        <f t="shared" ca="1" si="233"/>
        <v>3</v>
      </c>
      <c r="BE238" s="4">
        <f t="shared" ca="1" si="253"/>
        <v>79</v>
      </c>
      <c r="BF238" s="9">
        <f t="shared" ca="1" si="234"/>
        <v>5</v>
      </c>
      <c r="BG238" s="9">
        <f t="shared" ca="1" si="235"/>
        <v>6</v>
      </c>
      <c r="BH238" s="24">
        <f t="shared" ca="1" si="254"/>
        <v>413.97271168049389</v>
      </c>
      <c r="BI238" s="24">
        <f t="shared" ca="1" si="255"/>
        <v>267.14610546233854</v>
      </c>
      <c r="BJ238" s="9">
        <f t="shared" ca="1" si="236"/>
        <v>5</v>
      </c>
      <c r="BK238" s="30">
        <f t="shared" ca="1" si="237"/>
        <v>31.416011506849291</v>
      </c>
      <c r="BL238" s="15">
        <f t="shared" ca="1" si="238"/>
        <v>4.4098212931506851</v>
      </c>
      <c r="BM238" s="15">
        <f t="shared" ca="1" si="256"/>
        <v>6609.6616244280158</v>
      </c>
      <c r="BN238" s="36">
        <f t="shared" ca="1" si="268"/>
        <v>111</v>
      </c>
      <c r="BO238" s="9">
        <f t="shared" ca="1" si="239"/>
        <v>0</v>
      </c>
      <c r="BP238" s="20">
        <f t="shared" ca="1" si="257"/>
        <v>0.66596003529974124</v>
      </c>
      <c r="BQ238" s="20">
        <f t="shared" ca="1" si="258"/>
        <v>39.655589988499337</v>
      </c>
    </row>
    <row r="239" spans="1:69" x14ac:dyDescent="0.25">
      <c r="A239" s="3">
        <f t="shared" si="259"/>
        <v>40950</v>
      </c>
      <c r="B239" s="17">
        <f t="shared" si="240"/>
        <v>2012</v>
      </c>
      <c r="C239" s="4">
        <f t="shared" si="260"/>
        <v>2</v>
      </c>
      <c r="D239" s="4">
        <f t="shared" si="261"/>
        <v>7</v>
      </c>
      <c r="E239" s="5">
        <f t="shared" si="215"/>
        <v>0.5</v>
      </c>
      <c r="F239" s="5">
        <f t="shared" si="216"/>
        <v>0.9375</v>
      </c>
      <c r="G239" s="10">
        <f t="shared" si="214"/>
        <v>1.5315068493150843</v>
      </c>
      <c r="H239" s="13">
        <f t="shared" ca="1" si="217"/>
        <v>115</v>
      </c>
      <c r="I239" s="9">
        <f t="shared" ca="1" si="218"/>
        <v>193</v>
      </c>
      <c r="J239" s="14">
        <f t="shared" ca="1" si="241"/>
        <v>1.6782608695652175</v>
      </c>
      <c r="K239" s="5">
        <f t="shared" ca="1" si="242"/>
        <v>0.42888888888888888</v>
      </c>
      <c r="L239" s="21">
        <f t="shared" ca="1" si="219"/>
        <v>103.34393388921981</v>
      </c>
      <c r="M239" s="9">
        <f t="shared" ca="1" si="269"/>
        <v>33</v>
      </c>
      <c r="N239" s="9">
        <f t="shared" ca="1" si="269"/>
        <v>41</v>
      </c>
      <c r="O239" s="9">
        <f t="shared" ca="1" si="269"/>
        <v>17</v>
      </c>
      <c r="P239" s="9">
        <f t="shared" ca="1" si="269"/>
        <v>50</v>
      </c>
      <c r="Q239" s="20">
        <f t="shared" ca="1" si="220"/>
        <v>40.532857057386181</v>
      </c>
      <c r="R239" s="20">
        <f t="shared" ca="1" si="221"/>
        <v>51.82582019352138</v>
      </c>
      <c r="S239" s="20">
        <f t="shared" ca="1" si="222"/>
        <v>18.219886821961651</v>
      </c>
      <c r="T239" s="6">
        <f t="shared" ca="1" si="270"/>
        <v>11884.552397260279</v>
      </c>
      <c r="U239" s="6">
        <f t="shared" ca="1" si="270"/>
        <v>1329.1331892123296</v>
      </c>
      <c r="V239" s="6">
        <f t="shared" ca="1" si="270"/>
        <v>2039.4667775342461</v>
      </c>
      <c r="W239" s="6">
        <f t="shared" ca="1" si="223"/>
        <v>2477.1602791232885</v>
      </c>
      <c r="X239" s="6">
        <f t="shared" ca="1" si="224"/>
        <v>1016.0963112328767</v>
      </c>
      <c r="Y239" s="6">
        <f t="shared" ca="1" si="243"/>
        <v>7680.9622185821963</v>
      </c>
      <c r="Z239" s="6">
        <f t="shared" ca="1" si="271"/>
        <v>2999.4314222465773</v>
      </c>
      <c r="AA239" s="6">
        <f t="shared" ca="1" si="271"/>
        <v>881.03894328986348</v>
      </c>
      <c r="AB239" s="6">
        <f t="shared" ca="1" si="271"/>
        <v>910.9943410980826</v>
      </c>
      <c r="AC239" s="6">
        <f t="shared" ca="1" si="225"/>
        <v>1313.1380262216578</v>
      </c>
      <c r="AD239" s="6">
        <f t="shared" ca="1" si="226"/>
        <v>957.2044953265455</v>
      </c>
      <c r="AE239" s="6">
        <f t="shared" ca="1" si="227"/>
        <v>361.40104754553857</v>
      </c>
      <c r="AF239" s="6">
        <f t="shared" ca="1" si="244"/>
        <v>2159.7211375407815</v>
      </c>
      <c r="AG239" s="6">
        <f t="shared" ca="1" si="272"/>
        <v>329.08052248767115</v>
      </c>
      <c r="AH239" s="6">
        <f t="shared" ca="1" si="272"/>
        <v>1280.3239541479459</v>
      </c>
      <c r="AI239" s="6">
        <f t="shared" ca="1" si="272"/>
        <v>2194.3131404383566</v>
      </c>
      <c r="AJ239" s="6">
        <f t="shared" ca="1" si="272"/>
        <v>971.353699594521</v>
      </c>
      <c r="AK239" s="6">
        <f t="shared" ca="1" si="228"/>
        <v>1439.3782955730471</v>
      </c>
      <c r="AL239" s="6">
        <f t="shared" ca="1" si="229"/>
        <v>1142.0513246491876</v>
      </c>
      <c r="AM239" s="6">
        <f t="shared" ca="1" si="230"/>
        <v>432.02395702754399</v>
      </c>
      <c r="AN239" s="6">
        <f t="shared" ca="1" si="245"/>
        <v>1761.6177394187157</v>
      </c>
      <c r="AO239" s="6">
        <f t="shared" ca="1" si="246"/>
        <v>22780.221609775625</v>
      </c>
      <c r="AP239" s="6">
        <f t="shared" ca="1" si="247"/>
        <v>11177.920514233934</v>
      </c>
      <c r="AQ239" s="6">
        <f t="shared" ca="1" si="248"/>
        <v>11602.301095541694</v>
      </c>
      <c r="AR239" s="6">
        <f t="shared" ca="1" si="273"/>
        <v>2722.4433150390696</v>
      </c>
      <c r="AS239" s="6">
        <f t="shared" ca="1" si="273"/>
        <v>1736.7558981636334</v>
      </c>
      <c r="AT239" s="6">
        <f t="shared" ca="1" si="273"/>
        <v>1778.5149832529178</v>
      </c>
      <c r="AU239" s="6">
        <f t="shared" ca="1" si="273"/>
        <v>1903.8507490877637</v>
      </c>
      <c r="AV239" s="6">
        <f t="shared" ca="1" si="249"/>
        <v>8141.5649455433841</v>
      </c>
      <c r="AW239" s="6">
        <f t="shared" ca="1" si="250"/>
        <v>3460.7361499983062</v>
      </c>
      <c r="AX239" s="27">
        <f t="shared" ca="1" si="274"/>
        <v>4.0188865315068512</v>
      </c>
      <c r="AY239" s="27">
        <f t="shared" ca="1" si="274"/>
        <v>4.5807175479452065</v>
      </c>
      <c r="AZ239">
        <f t="shared" ca="1" si="251"/>
        <v>256</v>
      </c>
      <c r="BA239" s="9">
        <f t="shared" ca="1" si="231"/>
        <v>8</v>
      </c>
      <c r="BB239" s="4">
        <f t="shared" ca="1" si="252"/>
        <v>115</v>
      </c>
      <c r="BC239" s="9">
        <f t="shared" ca="1" si="232"/>
        <v>7</v>
      </c>
      <c r="BD239" s="9">
        <f t="shared" ca="1" si="233"/>
        <v>4</v>
      </c>
      <c r="BE239" s="4">
        <f t="shared" ca="1" si="253"/>
        <v>141</v>
      </c>
      <c r="BF239" s="9">
        <f t="shared" ca="1" si="234"/>
        <v>8</v>
      </c>
      <c r="BG239" s="9">
        <f t="shared" ca="1" si="235"/>
        <v>11</v>
      </c>
      <c r="BH239" s="24">
        <f t="shared" ca="1" si="254"/>
        <v>529.21701779821319</v>
      </c>
      <c r="BI239" s="24">
        <f t="shared" ca="1" si="255"/>
        <v>354.63211214738362</v>
      </c>
      <c r="BJ239" s="9">
        <f t="shared" ca="1" si="236"/>
        <v>9</v>
      </c>
      <c r="BK239" s="30">
        <f t="shared" ca="1" si="237"/>
        <v>32.793167438356136</v>
      </c>
      <c r="BL239" s="15">
        <f t="shared" ca="1" si="238"/>
        <v>4.5629448350684934</v>
      </c>
      <c r="BM239" s="15">
        <f t="shared" ca="1" si="256"/>
        <v>6754.3707511302764</v>
      </c>
      <c r="BN239" s="36">
        <f t="shared" ca="1" si="268"/>
        <v>111</v>
      </c>
      <c r="BO239" s="9">
        <f t="shared" ca="1" si="239"/>
        <v>0</v>
      </c>
      <c r="BP239" s="20">
        <f t="shared" ca="1" si="257"/>
        <v>1.717747148185516</v>
      </c>
      <c r="BQ239" s="20">
        <f t="shared" ca="1" si="258"/>
        <v>104.52523509497021</v>
      </c>
    </row>
    <row r="240" spans="1:69" x14ac:dyDescent="0.25">
      <c r="A240" s="3">
        <f t="shared" si="259"/>
        <v>40949</v>
      </c>
      <c r="B240" s="17">
        <f t="shared" si="240"/>
        <v>2012</v>
      </c>
      <c r="C240" s="4">
        <f t="shared" si="260"/>
        <v>2</v>
      </c>
      <c r="D240" s="4">
        <f t="shared" si="261"/>
        <v>6</v>
      </c>
      <c r="E240" s="5">
        <f t="shared" si="215"/>
        <v>0.5</v>
      </c>
      <c r="F240" s="5">
        <f t="shared" si="216"/>
        <v>1</v>
      </c>
      <c r="G240" s="10">
        <f t="shared" si="214"/>
        <v>1.5287671232876869</v>
      </c>
      <c r="H240" s="13">
        <f t="shared" ca="1" si="217"/>
        <v>123</v>
      </c>
      <c r="I240" s="9">
        <f t="shared" ca="1" si="218"/>
        <v>201</v>
      </c>
      <c r="J240" s="14">
        <f t="shared" ca="1" si="241"/>
        <v>1.6341463414634145</v>
      </c>
      <c r="K240" s="5">
        <f t="shared" ca="1" si="242"/>
        <v>0.44666666666666666</v>
      </c>
      <c r="L240" s="21">
        <f t="shared" ca="1" si="219"/>
        <v>97.851963915803594</v>
      </c>
      <c r="M240" s="9">
        <f t="shared" ca="1" si="269"/>
        <v>35</v>
      </c>
      <c r="N240" s="9">
        <f t="shared" ca="1" si="269"/>
        <v>44</v>
      </c>
      <c r="O240" s="9">
        <f t="shared" ca="1" si="269"/>
        <v>17</v>
      </c>
      <c r="P240" s="9">
        <f t="shared" ca="1" si="269"/>
        <v>52</v>
      </c>
      <c r="Q240" s="20">
        <f t="shared" ca="1" si="220"/>
        <v>37.836254499046319</v>
      </c>
      <c r="R240" s="20">
        <f t="shared" ca="1" si="221"/>
        <v>51.994644522933143</v>
      </c>
      <c r="S240" s="20">
        <f t="shared" ca="1" si="222"/>
        <v>18.902366124088527</v>
      </c>
      <c r="T240" s="6">
        <f t="shared" ca="1" si="270"/>
        <v>12035.791561643842</v>
      </c>
      <c r="U240" s="6">
        <f t="shared" ca="1" si="270"/>
        <v>1369.983095890412</v>
      </c>
      <c r="V240" s="6">
        <f t="shared" ca="1" si="270"/>
        <v>2029.1982588493147</v>
      </c>
      <c r="W240" s="6">
        <f t="shared" ca="1" si="223"/>
        <v>2560.4739442849327</v>
      </c>
      <c r="X240" s="6">
        <f t="shared" ca="1" si="224"/>
        <v>1020.9194196164382</v>
      </c>
      <c r="Y240" s="6">
        <f t="shared" ca="1" si="243"/>
        <v>7795.1830347835667</v>
      </c>
      <c r="Z240" s="6">
        <f t="shared" ca="1" si="271"/>
        <v>2989.0641054246594</v>
      </c>
      <c r="AA240" s="6">
        <f t="shared" ca="1" si="271"/>
        <v>883.90895688986348</v>
      </c>
      <c r="AB240" s="6">
        <f t="shared" ca="1" si="271"/>
        <v>982.92303845260335</v>
      </c>
      <c r="AC240" s="6">
        <f t="shared" ca="1" si="225"/>
        <v>1293.1860165485257</v>
      </c>
      <c r="AD240" s="6">
        <f t="shared" ca="1" si="226"/>
        <v>912.39595635674164</v>
      </c>
      <c r="AE240" s="6">
        <f t="shared" ca="1" si="227"/>
        <v>415.53165981666615</v>
      </c>
      <c r="AF240" s="6">
        <f t="shared" ca="1" si="244"/>
        <v>2234.7824680451927</v>
      </c>
      <c r="AG240" s="6">
        <f t="shared" ca="1" si="272"/>
        <v>343.08697048767118</v>
      </c>
      <c r="AH240" s="6">
        <f t="shared" ca="1" si="272"/>
        <v>1294.2730499506856</v>
      </c>
      <c r="AI240" s="6">
        <f t="shared" ca="1" si="272"/>
        <v>2197.6602192328774</v>
      </c>
      <c r="AJ240" s="6">
        <f t="shared" ca="1" si="272"/>
        <v>1004.346015386302</v>
      </c>
      <c r="AK240" s="6">
        <f t="shared" ca="1" si="228"/>
        <v>1581.3883153413408</v>
      </c>
      <c r="AL240" s="6">
        <f t="shared" ca="1" si="229"/>
        <v>1233.8806109179361</v>
      </c>
      <c r="AM240" s="6">
        <f t="shared" ca="1" si="230"/>
        <v>468.5466146301892</v>
      </c>
      <c r="AN240" s="6">
        <f t="shared" ca="1" si="245"/>
        <v>1555.5507141680694</v>
      </c>
      <c r="AO240" s="6">
        <f t="shared" ca="1" si="246"/>
        <v>23101.037013358913</v>
      </c>
      <c r="AP240" s="6">
        <f t="shared" ca="1" si="247"/>
        <v>11515.520796362085</v>
      </c>
      <c r="AQ240" s="6">
        <f t="shared" ca="1" si="248"/>
        <v>11585.51621699683</v>
      </c>
      <c r="AR240" s="6">
        <f t="shared" ca="1" si="273"/>
        <v>2730.0847703653762</v>
      </c>
      <c r="AS240" s="6">
        <f t="shared" ca="1" si="273"/>
        <v>1812.5512133993386</v>
      </c>
      <c r="AT240" s="6">
        <f t="shared" ca="1" si="273"/>
        <v>1813.234985112756</v>
      </c>
      <c r="AU240" s="6">
        <f t="shared" ca="1" si="273"/>
        <v>1928.105620808697</v>
      </c>
      <c r="AV240" s="6">
        <f t="shared" ca="1" si="249"/>
        <v>8283.9765896861682</v>
      </c>
      <c r="AW240" s="6">
        <f t="shared" ca="1" si="250"/>
        <v>3301.5396273106599</v>
      </c>
      <c r="AX240" s="27">
        <f t="shared" ca="1" si="274"/>
        <v>3.9688096767123313</v>
      </c>
      <c r="AY240" s="27">
        <f t="shared" ca="1" si="274"/>
        <v>4.4732711506849334</v>
      </c>
      <c r="AZ240">
        <f t="shared" ca="1" si="251"/>
        <v>271</v>
      </c>
      <c r="BA240" s="9">
        <f t="shared" ca="1" si="231"/>
        <v>9</v>
      </c>
      <c r="BB240" s="4">
        <f t="shared" ca="1" si="252"/>
        <v>123</v>
      </c>
      <c r="BC240" s="9">
        <f t="shared" ca="1" si="232"/>
        <v>6</v>
      </c>
      <c r="BD240" s="9">
        <f t="shared" ca="1" si="233"/>
        <v>5</v>
      </c>
      <c r="BE240" s="4">
        <f t="shared" ca="1" si="253"/>
        <v>148</v>
      </c>
      <c r="BF240" s="9">
        <f t="shared" ca="1" si="234"/>
        <v>8</v>
      </c>
      <c r="BG240" s="9">
        <f t="shared" ca="1" si="235"/>
        <v>10</v>
      </c>
      <c r="BH240" s="24">
        <f t="shared" ca="1" si="254"/>
        <v>501.76022642485799</v>
      </c>
      <c r="BI240" s="24">
        <f t="shared" ca="1" si="255"/>
        <v>318.78409046618106</v>
      </c>
      <c r="BJ240" s="9">
        <f t="shared" ca="1" si="236"/>
        <v>10</v>
      </c>
      <c r="BK240" s="30">
        <f t="shared" ca="1" si="237"/>
        <v>33.909076082191753</v>
      </c>
      <c r="BL240" s="15">
        <f t="shared" ca="1" si="238"/>
        <v>4.2913066958904116</v>
      </c>
      <c r="BM240" s="15">
        <f t="shared" ca="1" si="256"/>
        <v>6890.8183278519118</v>
      </c>
      <c r="BN240" s="36">
        <f t="shared" ca="1" si="268"/>
        <v>111</v>
      </c>
      <c r="BO240" s="9">
        <f t="shared" ca="1" si="239"/>
        <v>0</v>
      </c>
      <c r="BP240" s="20">
        <f t="shared" ca="1" si="257"/>
        <v>1.6812975855377696</v>
      </c>
      <c r="BQ240" s="20">
        <f t="shared" ca="1" si="258"/>
        <v>104.37401997294441</v>
      </c>
    </row>
    <row r="241" spans="1:69" x14ac:dyDescent="0.25">
      <c r="A241" s="3">
        <f t="shared" si="259"/>
        <v>40948</v>
      </c>
      <c r="B241" s="17">
        <f t="shared" si="240"/>
        <v>2012</v>
      </c>
      <c r="C241" s="4">
        <f t="shared" si="260"/>
        <v>2</v>
      </c>
      <c r="D241" s="4">
        <f t="shared" si="261"/>
        <v>5</v>
      </c>
      <c r="E241" s="5">
        <f t="shared" si="215"/>
        <v>0.5</v>
      </c>
      <c r="F241" s="5">
        <f t="shared" si="216"/>
        <v>0.77499999999999991</v>
      </c>
      <c r="G241" s="10">
        <f t="shared" si="214"/>
        <v>1.5260273972602896</v>
      </c>
      <c r="H241" s="13">
        <f t="shared" ca="1" si="217"/>
        <v>97</v>
      </c>
      <c r="I241" s="9">
        <f t="shared" ca="1" si="218"/>
        <v>156</v>
      </c>
      <c r="J241" s="14">
        <f t="shared" ca="1" si="241"/>
        <v>1.6082474226804124</v>
      </c>
      <c r="K241" s="5">
        <f t="shared" ca="1" si="242"/>
        <v>0.34666666666666668</v>
      </c>
      <c r="L241" s="21">
        <f t="shared" ca="1" si="219"/>
        <v>95.653367095043095</v>
      </c>
      <c r="M241" s="9">
        <f t="shared" ca="1" si="269"/>
        <v>28</v>
      </c>
      <c r="N241" s="9">
        <f t="shared" ca="1" si="269"/>
        <v>35</v>
      </c>
      <c r="O241" s="9">
        <f t="shared" ca="1" si="269"/>
        <v>13</v>
      </c>
      <c r="P241" s="9">
        <f t="shared" ca="1" si="269"/>
        <v>42</v>
      </c>
      <c r="Q241" s="20">
        <f t="shared" ca="1" si="220"/>
        <v>35.49536146118723</v>
      </c>
      <c r="R241" s="20">
        <f t="shared" ca="1" si="221"/>
        <v>54.399322336438381</v>
      </c>
      <c r="S241" s="20">
        <f t="shared" ca="1" si="222"/>
        <v>18.288216495968697</v>
      </c>
      <c r="T241" s="6">
        <f t="shared" ca="1" si="270"/>
        <v>9278.3766082191796</v>
      </c>
      <c r="U241" s="6">
        <f t="shared" ca="1" si="270"/>
        <v>1078.951761986302</v>
      </c>
      <c r="V241" s="6">
        <f t="shared" ca="1" si="270"/>
        <v>1707.4356229479442</v>
      </c>
      <c r="W241" s="6">
        <f t="shared" ca="1" si="223"/>
        <v>2489.275887287672</v>
      </c>
      <c r="X241" s="6">
        <f t="shared" ca="1" si="224"/>
        <v>862.33333453150658</v>
      </c>
      <c r="Y241" s="6">
        <f t="shared" ca="1" si="243"/>
        <v>5298.283525438359</v>
      </c>
      <c r="Z241" s="6">
        <f t="shared" ca="1" si="271"/>
        <v>2236.2077720547954</v>
      </c>
      <c r="AA241" s="6">
        <f t="shared" ca="1" si="271"/>
        <v>707.19119037369899</v>
      </c>
      <c r="AB241" s="6">
        <f t="shared" ca="1" si="271"/>
        <v>768.10509283068529</v>
      </c>
      <c r="AC241" s="6">
        <f t="shared" ca="1" si="225"/>
        <v>1092.8930477607312</v>
      </c>
      <c r="AD241" s="6">
        <f t="shared" ca="1" si="226"/>
        <v>903.03998874079934</v>
      </c>
      <c r="AE241" s="6">
        <f t="shared" ca="1" si="227"/>
        <v>308.52084241937644</v>
      </c>
      <c r="AF241" s="6">
        <f t="shared" ca="1" si="244"/>
        <v>1407.0501763382731</v>
      </c>
      <c r="AG241" s="6">
        <f t="shared" ca="1" si="272"/>
        <v>267.66643778630134</v>
      </c>
      <c r="AH241" s="6">
        <f t="shared" ca="1" si="272"/>
        <v>1036.7988195945209</v>
      </c>
      <c r="AI241" s="6">
        <f t="shared" ca="1" si="272"/>
        <v>1707.3428975342467</v>
      </c>
      <c r="AJ241" s="6">
        <f t="shared" ca="1" si="272"/>
        <v>776.23389843287714</v>
      </c>
      <c r="AK241" s="6">
        <f t="shared" ca="1" si="228"/>
        <v>1164.8857234352138</v>
      </c>
      <c r="AL241" s="6">
        <f t="shared" ca="1" si="229"/>
        <v>1165.1227425446907</v>
      </c>
      <c r="AM241" s="6">
        <f t="shared" ca="1" si="230"/>
        <v>336.41531592857723</v>
      </c>
      <c r="AN241" s="6">
        <f t="shared" ca="1" si="245"/>
        <v>1121.618271439464</v>
      </c>
      <c r="AO241" s="6">
        <f t="shared" ca="1" si="246"/>
        <v>17856.874478812606</v>
      </c>
      <c r="AP241" s="6">
        <f t="shared" ca="1" si="247"/>
        <v>10029.922505596513</v>
      </c>
      <c r="AQ241" s="6">
        <f t="shared" ca="1" si="248"/>
        <v>7826.9519732160952</v>
      </c>
      <c r="AR241" s="6">
        <f t="shared" ca="1" si="273"/>
        <v>2664.2786315366952</v>
      </c>
      <c r="AS241" s="6">
        <f t="shared" ca="1" si="273"/>
        <v>1568.6829449429501</v>
      </c>
      <c r="AT241" s="6">
        <f t="shared" ca="1" si="273"/>
        <v>1708.3392100957594</v>
      </c>
      <c r="AU241" s="6">
        <f t="shared" ca="1" si="273"/>
        <v>1769.304332436287</v>
      </c>
      <c r="AV241" s="6">
        <f t="shared" ca="1" si="249"/>
        <v>7710.6051190116914</v>
      </c>
      <c r="AW241" s="6">
        <f t="shared" ca="1" si="250"/>
        <v>116.34685420440201</v>
      </c>
      <c r="AX241" s="27">
        <f t="shared" ca="1" si="274"/>
        <v>4.2746162630137006</v>
      </c>
      <c r="AY241" s="27">
        <f t="shared" ca="1" si="274"/>
        <v>4.2453095958904115</v>
      </c>
      <c r="AZ241">
        <f t="shared" ca="1" si="251"/>
        <v>215</v>
      </c>
      <c r="BA241" s="9">
        <f t="shared" ca="1" si="231"/>
        <v>7</v>
      </c>
      <c r="BB241" s="4">
        <f t="shared" ca="1" si="252"/>
        <v>97</v>
      </c>
      <c r="BC241" s="9">
        <f t="shared" ca="1" si="232"/>
        <v>5</v>
      </c>
      <c r="BD241" s="9">
        <f t="shared" ca="1" si="233"/>
        <v>4</v>
      </c>
      <c r="BE241" s="4">
        <f t="shared" ca="1" si="253"/>
        <v>118</v>
      </c>
      <c r="BF241" s="9">
        <f t="shared" ca="1" si="234"/>
        <v>7</v>
      </c>
      <c r="BG241" s="9">
        <f t="shared" ca="1" si="235"/>
        <v>9</v>
      </c>
      <c r="BH241" s="24">
        <f t="shared" ca="1" si="254"/>
        <v>469.39591343200112</v>
      </c>
      <c r="BI241" s="24">
        <f t="shared" ca="1" si="255"/>
        <v>312.46832256554671</v>
      </c>
      <c r="BJ241" s="9">
        <f t="shared" ca="1" si="236"/>
        <v>6</v>
      </c>
      <c r="BK241" s="30">
        <f t="shared" ca="1" si="237"/>
        <v>31.722228904109567</v>
      </c>
      <c r="BL241" s="15">
        <f t="shared" ca="1" si="238"/>
        <v>4.3393343265753428</v>
      </c>
      <c r="BM241" s="15">
        <f t="shared" ca="1" si="256"/>
        <v>6688.8615238025177</v>
      </c>
      <c r="BN241" s="36">
        <f t="shared" ca="1" si="268"/>
        <v>111</v>
      </c>
      <c r="BO241" s="9">
        <f t="shared" ca="1" si="239"/>
        <v>0</v>
      </c>
      <c r="BP241" s="20">
        <f t="shared" ca="1" si="257"/>
        <v>1.1701471087962649</v>
      </c>
      <c r="BQ241" s="20">
        <f t="shared" ca="1" si="258"/>
        <v>70.513080839784635</v>
      </c>
    </row>
    <row r="242" spans="1:69" x14ac:dyDescent="0.25">
      <c r="A242" s="3">
        <f t="shared" si="259"/>
        <v>40947</v>
      </c>
      <c r="B242" s="17">
        <f t="shared" si="240"/>
        <v>2012</v>
      </c>
      <c r="C242" s="4">
        <f t="shared" si="260"/>
        <v>2</v>
      </c>
      <c r="D242" s="4">
        <f t="shared" si="261"/>
        <v>4</v>
      </c>
      <c r="E242" s="5">
        <f t="shared" si="215"/>
        <v>0.5</v>
      </c>
      <c r="F242" s="5">
        <f t="shared" si="216"/>
        <v>0.7</v>
      </c>
      <c r="G242" s="10">
        <f t="shared" si="214"/>
        <v>1.5232876712328922</v>
      </c>
      <c r="H242" s="13">
        <f t="shared" ca="1" si="217"/>
        <v>91</v>
      </c>
      <c r="I242" s="9">
        <f t="shared" ca="1" si="218"/>
        <v>142</v>
      </c>
      <c r="J242" s="14">
        <f t="shared" ca="1" si="241"/>
        <v>1.5604395604395604</v>
      </c>
      <c r="K242" s="5">
        <f t="shared" ca="1" si="242"/>
        <v>0.31555555555555553</v>
      </c>
      <c r="L242" s="21">
        <f t="shared" ca="1" si="219"/>
        <v>97.491287671232911</v>
      </c>
      <c r="M242" s="9">
        <f t="shared" ca="1" si="269"/>
        <v>24</v>
      </c>
      <c r="N242" s="9">
        <f t="shared" ca="1" si="269"/>
        <v>32</v>
      </c>
      <c r="O242" s="9">
        <f t="shared" ca="1" si="269"/>
        <v>12</v>
      </c>
      <c r="P242" s="9">
        <f t="shared" ca="1" si="269"/>
        <v>40</v>
      </c>
      <c r="Q242" s="20">
        <f t="shared" ca="1" si="220"/>
        <v>37.173448602739747</v>
      </c>
      <c r="R242" s="20">
        <f t="shared" ca="1" si="221"/>
        <v>53.586260590684958</v>
      </c>
      <c r="S242" s="20">
        <f t="shared" ca="1" si="222"/>
        <v>17.218199044602748</v>
      </c>
      <c r="T242" s="6">
        <f t="shared" ca="1" si="270"/>
        <v>8871.7071780821952</v>
      </c>
      <c r="U242" s="6">
        <f t="shared" ca="1" si="270"/>
        <v>1019.4612821917814</v>
      </c>
      <c r="V242" s="6">
        <f t="shared" ca="1" si="270"/>
        <v>1442.799347375342</v>
      </c>
      <c r="W242" s="6">
        <f t="shared" ca="1" si="223"/>
        <v>2499.0117699945208</v>
      </c>
      <c r="X242" s="6">
        <f t="shared" ca="1" si="224"/>
        <v>718.40924423013689</v>
      </c>
      <c r="Y242" s="6">
        <f t="shared" ca="1" si="243"/>
        <v>5230.9480986739782</v>
      </c>
      <c r="Z242" s="6">
        <f t="shared" ca="1" si="271"/>
        <v>2081.7131217534256</v>
      </c>
      <c r="AA242" s="6">
        <f t="shared" ca="1" si="271"/>
        <v>643.0351270882195</v>
      </c>
      <c r="AB242" s="6">
        <f t="shared" ca="1" si="271"/>
        <v>688.72796178410988</v>
      </c>
      <c r="AC242" s="6">
        <f t="shared" ca="1" si="225"/>
        <v>943.87392771059558</v>
      </c>
      <c r="AD242" s="6">
        <f t="shared" ca="1" si="226"/>
        <v>937.5292244300183</v>
      </c>
      <c r="AE242" s="6">
        <f t="shared" ca="1" si="227"/>
        <v>290.31693540114577</v>
      </c>
      <c r="AF242" s="6">
        <f t="shared" ca="1" si="244"/>
        <v>1241.7561230839956</v>
      </c>
      <c r="AG242" s="6">
        <f t="shared" ca="1" si="272"/>
        <v>257.24401920000003</v>
      </c>
      <c r="AH242" s="6">
        <f t="shared" ca="1" si="272"/>
        <v>990.24481350137057</v>
      </c>
      <c r="AI242" s="6">
        <f t="shared" ca="1" si="272"/>
        <v>1642.8823285479455</v>
      </c>
      <c r="AJ242" s="6">
        <f t="shared" ca="1" si="272"/>
        <v>716.62273683287708</v>
      </c>
      <c r="AK242" s="6">
        <f t="shared" ca="1" si="228"/>
        <v>1083.3159265354843</v>
      </c>
      <c r="AL242" s="6">
        <f t="shared" ca="1" si="229"/>
        <v>1156.5868651934986</v>
      </c>
      <c r="AM242" s="6">
        <f t="shared" ca="1" si="230"/>
        <v>309.26356123008554</v>
      </c>
      <c r="AN242" s="6">
        <f t="shared" ca="1" si="245"/>
        <v>1057.827545123125</v>
      </c>
      <c r="AO242" s="6">
        <f t="shared" ca="1" si="246"/>
        <v>16911.638568981925</v>
      </c>
      <c r="AP242" s="6">
        <f t="shared" ca="1" si="247"/>
        <v>9381.1068021008268</v>
      </c>
      <c r="AQ242" s="6">
        <f t="shared" ca="1" si="248"/>
        <v>7530.5317668810985</v>
      </c>
      <c r="AR242" s="6">
        <f t="shared" ca="1" si="273"/>
        <v>2637.5024866782055</v>
      </c>
      <c r="AS242" s="6">
        <f t="shared" ca="1" si="273"/>
        <v>1524.7866819076871</v>
      </c>
      <c r="AT242" s="6">
        <f t="shared" ca="1" si="273"/>
        <v>1658.1754684695006</v>
      </c>
      <c r="AU242" s="6">
        <f t="shared" ca="1" si="273"/>
        <v>1751.4529933135605</v>
      </c>
      <c r="AV242" s="6">
        <f t="shared" ca="1" si="249"/>
        <v>7571.9176303689528</v>
      </c>
      <c r="AW242" s="6">
        <f t="shared" ca="1" si="250"/>
        <v>-41.385863487854294</v>
      </c>
      <c r="AX242" s="27">
        <f t="shared" ca="1" si="274"/>
        <v>4.0466049534246604</v>
      </c>
      <c r="AY242" s="27">
        <f t="shared" ca="1" si="274"/>
        <v>4.6065935342465769</v>
      </c>
      <c r="AZ242">
        <f t="shared" ca="1" si="251"/>
        <v>199</v>
      </c>
      <c r="BA242" s="9">
        <f t="shared" ca="1" si="231"/>
        <v>7</v>
      </c>
      <c r="BB242" s="4">
        <f t="shared" ca="1" si="252"/>
        <v>91</v>
      </c>
      <c r="BC242" s="9">
        <f t="shared" ca="1" si="232"/>
        <v>5</v>
      </c>
      <c r="BD242" s="9">
        <f t="shared" ca="1" si="233"/>
        <v>3</v>
      </c>
      <c r="BE242" s="4">
        <f t="shared" ca="1" si="253"/>
        <v>108</v>
      </c>
      <c r="BF242" s="9">
        <f t="shared" ca="1" si="234"/>
        <v>6</v>
      </c>
      <c r="BG242" s="9">
        <f t="shared" ca="1" si="235"/>
        <v>8</v>
      </c>
      <c r="BH242" s="24">
        <f t="shared" ca="1" si="254"/>
        <v>409.68970211868128</v>
      </c>
      <c r="BI242" s="24">
        <f t="shared" ca="1" si="255"/>
        <v>281.51927060726513</v>
      </c>
      <c r="BJ242" s="9">
        <f t="shared" ca="1" si="236"/>
        <v>6</v>
      </c>
      <c r="BK242" s="30">
        <f t="shared" ca="1" si="237"/>
        <v>32.543914794520525</v>
      </c>
      <c r="BL242" s="15">
        <f t="shared" ca="1" si="238"/>
        <v>4.2822724076712335</v>
      </c>
      <c r="BM242" s="15">
        <f t="shared" ca="1" si="256"/>
        <v>6703.1298489606033</v>
      </c>
      <c r="BN242" s="36">
        <f t="shared" ca="1" si="268"/>
        <v>111</v>
      </c>
      <c r="BO242" s="9">
        <f t="shared" ca="1" si="239"/>
        <v>1</v>
      </c>
      <c r="BP242" s="20">
        <f t="shared" ca="1" si="257"/>
        <v>1.1234351618667797</v>
      </c>
      <c r="BQ242" s="20">
        <f t="shared" ca="1" si="258"/>
        <v>67.842628530460345</v>
      </c>
    </row>
    <row r="243" spans="1:69" x14ac:dyDescent="0.25">
      <c r="A243" s="3">
        <f t="shared" si="259"/>
        <v>40946</v>
      </c>
      <c r="B243" s="17">
        <f t="shared" si="240"/>
        <v>2012</v>
      </c>
      <c r="C243" s="4">
        <f t="shared" si="260"/>
        <v>2</v>
      </c>
      <c r="D243" s="4">
        <f t="shared" si="261"/>
        <v>3</v>
      </c>
      <c r="E243" s="5">
        <f t="shared" si="215"/>
        <v>0.5</v>
      </c>
      <c r="F243" s="5">
        <f t="shared" si="216"/>
        <v>0.5</v>
      </c>
      <c r="G243" s="10">
        <f t="shared" si="214"/>
        <v>1.5205479452054949</v>
      </c>
      <c r="H243" s="13">
        <f t="shared" ca="1" si="217"/>
        <v>64</v>
      </c>
      <c r="I243" s="9">
        <f t="shared" ca="1" si="218"/>
        <v>109</v>
      </c>
      <c r="J243" s="14">
        <f t="shared" ca="1" si="241"/>
        <v>1.703125</v>
      </c>
      <c r="K243" s="5">
        <f t="shared" ca="1" si="242"/>
        <v>0.24222222222222223</v>
      </c>
      <c r="L243" s="21">
        <f t="shared" ca="1" si="219"/>
        <v>102.43773544520552</v>
      </c>
      <c r="M243" s="9">
        <f t="shared" ca="1" si="269"/>
        <v>20</v>
      </c>
      <c r="N243" s="9">
        <f t="shared" ca="1" si="269"/>
        <v>24</v>
      </c>
      <c r="O243" s="9">
        <f t="shared" ca="1" si="269"/>
        <v>9</v>
      </c>
      <c r="P243" s="9">
        <f t="shared" ca="1" si="269"/>
        <v>28</v>
      </c>
      <c r="Q243" s="20">
        <f t="shared" ca="1" si="220"/>
        <v>35.945034520547964</v>
      </c>
      <c r="R243" s="20">
        <f t="shared" ca="1" si="221"/>
        <v>55.051247342465786</v>
      </c>
      <c r="S243" s="20">
        <f t="shared" ca="1" si="222"/>
        <v>19.637373106849328</v>
      </c>
      <c r="T243" s="6">
        <f t="shared" ca="1" si="270"/>
        <v>6556.0150684931532</v>
      </c>
      <c r="U243" s="6">
        <f t="shared" ca="1" si="270"/>
        <v>705.71256849315114</v>
      </c>
      <c r="V243" s="6">
        <f t="shared" ca="1" si="270"/>
        <v>1070.8966356164381</v>
      </c>
      <c r="W243" s="6">
        <f t="shared" ca="1" si="223"/>
        <v>2506.2947280000008</v>
      </c>
      <c r="X243" s="6">
        <f t="shared" ca="1" si="224"/>
        <v>549.43416986301361</v>
      </c>
      <c r="Y243" s="6">
        <f t="shared" ca="1" si="243"/>
        <v>3135.102103506852</v>
      </c>
      <c r="Z243" s="6">
        <f t="shared" ca="1" si="271"/>
        <v>1581.5815189041105</v>
      </c>
      <c r="AA243" s="6">
        <f t="shared" ca="1" si="271"/>
        <v>495.46122608219207</v>
      </c>
      <c r="AB243" s="6">
        <f t="shared" ca="1" si="271"/>
        <v>549.84644699178114</v>
      </c>
      <c r="AC243" s="6">
        <f t="shared" ca="1" si="225"/>
        <v>689.00667668915992</v>
      </c>
      <c r="AD243" s="6">
        <f t="shared" ca="1" si="226"/>
        <v>958.02385524540148</v>
      </c>
      <c r="AE243" s="6">
        <f t="shared" ca="1" si="227"/>
        <v>203.11273440625854</v>
      </c>
      <c r="AF243" s="6">
        <f t="shared" ca="1" si="244"/>
        <v>776.74592563726401</v>
      </c>
      <c r="AG243" s="6">
        <f t="shared" ca="1" si="272"/>
        <v>201.71821906849314</v>
      </c>
      <c r="AH243" s="6">
        <f t="shared" ca="1" si="272"/>
        <v>711.91589873972634</v>
      </c>
      <c r="AI243" s="6">
        <f t="shared" ca="1" si="272"/>
        <v>1185.5833542465753</v>
      </c>
      <c r="AJ243" s="6">
        <f t="shared" ca="1" si="272"/>
        <v>563.3473578082195</v>
      </c>
      <c r="AK243" s="6">
        <f t="shared" ca="1" si="228"/>
        <v>793.75180617860497</v>
      </c>
      <c r="AL243" s="6">
        <f t="shared" ca="1" si="229"/>
        <v>1169.293307425497</v>
      </c>
      <c r="AM243" s="6">
        <f t="shared" ca="1" si="230"/>
        <v>226.35074976933734</v>
      </c>
      <c r="AN243" s="6">
        <f t="shared" ca="1" si="245"/>
        <v>473.1689664895747</v>
      </c>
      <c r="AO243" s="6">
        <f t="shared" ca="1" si="246"/>
        <v>12551.181658827403</v>
      </c>
      <c r="AP243" s="6">
        <f t="shared" ca="1" si="247"/>
        <v>8166.164663193711</v>
      </c>
      <c r="AQ243" s="6">
        <f t="shared" ca="1" si="248"/>
        <v>4385.0169956336904</v>
      </c>
      <c r="AR243" s="6">
        <f t="shared" ca="1" si="273"/>
        <v>2582.6253134521485</v>
      </c>
      <c r="AS243" s="6">
        <f t="shared" ca="1" si="273"/>
        <v>1271.5659090243007</v>
      </c>
      <c r="AT243" s="6">
        <f t="shared" ca="1" si="273"/>
        <v>1552.6190483962041</v>
      </c>
      <c r="AU243" s="6">
        <f t="shared" ca="1" si="273"/>
        <v>1611.1245978229349</v>
      </c>
      <c r="AV243" s="6">
        <f t="shared" ca="1" si="249"/>
        <v>7017.9348686955873</v>
      </c>
      <c r="AW243" s="6">
        <f t="shared" ca="1" si="250"/>
        <v>-2632.9178730618951</v>
      </c>
      <c r="AX243" s="27">
        <f t="shared" ca="1" si="274"/>
        <v>4.1454798904109618</v>
      </c>
      <c r="AY243" s="27">
        <f t="shared" ca="1" si="274"/>
        <v>4.5036300342465765</v>
      </c>
      <c r="AZ243">
        <f t="shared" ca="1" si="251"/>
        <v>145</v>
      </c>
      <c r="BA243" s="9">
        <f t="shared" ca="1" si="231"/>
        <v>4</v>
      </c>
      <c r="BB243" s="4">
        <f t="shared" ca="1" si="252"/>
        <v>64</v>
      </c>
      <c r="BC243" s="9">
        <f t="shared" ca="1" si="232"/>
        <v>4</v>
      </c>
      <c r="BD243" s="9">
        <f t="shared" ca="1" si="233"/>
        <v>2</v>
      </c>
      <c r="BE243" s="4">
        <f t="shared" ca="1" si="253"/>
        <v>81</v>
      </c>
      <c r="BF243" s="9">
        <f t="shared" ca="1" si="234"/>
        <v>4</v>
      </c>
      <c r="BG243" s="9">
        <f t="shared" ca="1" si="235"/>
        <v>5</v>
      </c>
      <c r="BH243" s="24">
        <f t="shared" ca="1" si="254"/>
        <v>386.87114376369868</v>
      </c>
      <c r="BI243" s="24">
        <f t="shared" ca="1" si="255"/>
        <v>205.57147403786888</v>
      </c>
      <c r="BJ243" s="9">
        <f t="shared" ca="1" si="236"/>
        <v>4</v>
      </c>
      <c r="BK243" s="30">
        <f t="shared" ca="1" si="237"/>
        <v>33.267672123287646</v>
      </c>
      <c r="BL243" s="15">
        <f t="shared" ca="1" si="238"/>
        <v>4.5054356219178082</v>
      </c>
      <c r="BM243" s="15">
        <f t="shared" ca="1" si="256"/>
        <v>6699.7121414326193</v>
      </c>
      <c r="BN243" s="36">
        <f t="shared" ca="1" si="268"/>
        <v>111</v>
      </c>
      <c r="BO243" s="9">
        <f t="shared" ca="1" si="239"/>
        <v>0</v>
      </c>
      <c r="BP243" s="20">
        <f t="shared" ca="1" si="257"/>
        <v>0.65450826887258307</v>
      </c>
      <c r="BQ243" s="20">
        <f t="shared" ca="1" si="258"/>
        <v>39.504657618321538</v>
      </c>
    </row>
    <row r="244" spans="1:69" x14ac:dyDescent="0.25">
      <c r="A244" s="3">
        <f t="shared" si="259"/>
        <v>40945</v>
      </c>
      <c r="B244" s="17">
        <f t="shared" si="240"/>
        <v>2012</v>
      </c>
      <c r="C244" s="4">
        <f t="shared" si="260"/>
        <v>2</v>
      </c>
      <c r="D244" s="4">
        <f t="shared" si="261"/>
        <v>2</v>
      </c>
      <c r="E244" s="5">
        <f t="shared" si="215"/>
        <v>0.5</v>
      </c>
      <c r="F244" s="5">
        <f t="shared" si="216"/>
        <v>0.5</v>
      </c>
      <c r="G244" s="10">
        <f t="shared" si="214"/>
        <v>1.5178082191780975</v>
      </c>
      <c r="H244" s="13">
        <f t="shared" ca="1" si="217"/>
        <v>65</v>
      </c>
      <c r="I244" s="9">
        <f t="shared" ca="1" si="218"/>
        <v>107</v>
      </c>
      <c r="J244" s="14">
        <f t="shared" ca="1" si="241"/>
        <v>1.6461538461538461</v>
      </c>
      <c r="K244" s="5">
        <f t="shared" ca="1" si="242"/>
        <v>0.23777777777777778</v>
      </c>
      <c r="L244" s="21">
        <f t="shared" ca="1" si="219"/>
        <v>95.256212434141247</v>
      </c>
      <c r="M244" s="9">
        <f t="shared" ca="1" si="269"/>
        <v>19</v>
      </c>
      <c r="N244" s="9">
        <f t="shared" ca="1" si="269"/>
        <v>24</v>
      </c>
      <c r="O244" s="9">
        <f t="shared" ca="1" si="269"/>
        <v>9</v>
      </c>
      <c r="P244" s="9">
        <f t="shared" ca="1" si="269"/>
        <v>29</v>
      </c>
      <c r="Q244" s="20">
        <f t="shared" ca="1" si="220"/>
        <v>37.321779980885651</v>
      </c>
      <c r="R244" s="20">
        <f t="shared" ca="1" si="221"/>
        <v>50.955262562191798</v>
      </c>
      <c r="S244" s="20">
        <f t="shared" ca="1" si="222"/>
        <v>17.999639355843183</v>
      </c>
      <c r="T244" s="6">
        <f t="shared" ca="1" si="270"/>
        <v>6191.653808219181</v>
      </c>
      <c r="U244" s="6">
        <f t="shared" ca="1" si="270"/>
        <v>683.94353424657595</v>
      </c>
      <c r="V244" s="6">
        <f t="shared" ca="1" si="270"/>
        <v>1042.3036089863012</v>
      </c>
      <c r="W244" s="6">
        <f t="shared" ca="1" si="223"/>
        <v>2545.4567662027407</v>
      </c>
      <c r="X244" s="6">
        <f t="shared" ca="1" si="224"/>
        <v>528.64208087671227</v>
      </c>
      <c r="Y244" s="6">
        <f t="shared" ca="1" si="243"/>
        <v>2759.1948864000024</v>
      </c>
      <c r="Z244" s="6">
        <f t="shared" ca="1" si="271"/>
        <v>1604.8365391780831</v>
      </c>
      <c r="AA244" s="6">
        <f t="shared" ca="1" si="271"/>
        <v>458.59736305972621</v>
      </c>
      <c r="AB244" s="6">
        <f t="shared" ca="1" si="271"/>
        <v>521.98954131945231</v>
      </c>
      <c r="AC244" s="6">
        <f t="shared" ca="1" si="225"/>
        <v>680.96306021608495</v>
      </c>
      <c r="AD244" s="6">
        <f t="shared" ca="1" si="226"/>
        <v>934.67521828514248</v>
      </c>
      <c r="AE244" s="6">
        <f t="shared" ca="1" si="227"/>
        <v>192.97152467802178</v>
      </c>
      <c r="AF244" s="6">
        <f t="shared" ca="1" si="244"/>
        <v>776.81364037801234</v>
      </c>
      <c r="AG244" s="6">
        <f t="shared" ca="1" si="272"/>
        <v>181.71027991232873</v>
      </c>
      <c r="AH244" s="6">
        <f t="shared" ca="1" si="272"/>
        <v>741.04121687671272</v>
      </c>
      <c r="AI244" s="6">
        <f t="shared" ca="1" si="272"/>
        <v>1237.8797284383566</v>
      </c>
      <c r="AJ244" s="6">
        <f t="shared" ca="1" si="272"/>
        <v>550.77445242739759</v>
      </c>
      <c r="AK244" s="6">
        <f t="shared" ca="1" si="228"/>
        <v>773.02098871424926</v>
      </c>
      <c r="AL244" s="6">
        <f t="shared" ca="1" si="229"/>
        <v>1120.6526433718318</v>
      </c>
      <c r="AM244" s="6">
        <f t="shared" ca="1" si="230"/>
        <v>224.76810623839467</v>
      </c>
      <c r="AN244" s="6">
        <f t="shared" ca="1" si="245"/>
        <v>592.96393933031982</v>
      </c>
      <c r="AO244" s="6">
        <f t="shared" ca="1" si="246"/>
        <v>12172.426463677813</v>
      </c>
      <c r="AP244" s="6">
        <f t="shared" ca="1" si="247"/>
        <v>8043.4539975694788</v>
      </c>
      <c r="AQ244" s="6">
        <f t="shared" ca="1" si="248"/>
        <v>4128.9724661083346</v>
      </c>
      <c r="AR244" s="6">
        <f t="shared" ca="1" si="273"/>
        <v>2579.9789732719278</v>
      </c>
      <c r="AS244" s="6">
        <f t="shared" ca="1" si="273"/>
        <v>1291.7653013575978</v>
      </c>
      <c r="AT244" s="6">
        <f t="shared" ca="1" si="273"/>
        <v>1530.8965707250654</v>
      </c>
      <c r="AU244" s="6">
        <f t="shared" ca="1" si="273"/>
        <v>1603.0356960072122</v>
      </c>
      <c r="AV244" s="6">
        <f t="shared" ca="1" si="249"/>
        <v>7005.6765413618032</v>
      </c>
      <c r="AW244" s="6">
        <f t="shared" ca="1" si="250"/>
        <v>-2876.7040752534685</v>
      </c>
      <c r="AX244" s="27">
        <f t="shared" ca="1" si="274"/>
        <v>3.9795805150684949</v>
      </c>
      <c r="AY244" s="27">
        <f t="shared" ca="1" si="274"/>
        <v>4.5301118493150696</v>
      </c>
      <c r="AZ244">
        <f t="shared" ca="1" si="251"/>
        <v>146</v>
      </c>
      <c r="BA244" s="9">
        <f t="shared" ca="1" si="231"/>
        <v>4</v>
      </c>
      <c r="BB244" s="4">
        <f t="shared" ca="1" si="252"/>
        <v>65</v>
      </c>
      <c r="BC244" s="9">
        <f t="shared" ca="1" si="232"/>
        <v>3</v>
      </c>
      <c r="BD244" s="9">
        <f t="shared" ca="1" si="233"/>
        <v>2</v>
      </c>
      <c r="BE244" s="4">
        <f t="shared" ca="1" si="253"/>
        <v>81</v>
      </c>
      <c r="BF244" s="9">
        <f t="shared" ca="1" si="234"/>
        <v>4</v>
      </c>
      <c r="BG244" s="9">
        <f t="shared" ca="1" si="235"/>
        <v>6</v>
      </c>
      <c r="BH244" s="24">
        <f t="shared" ca="1" si="254"/>
        <v>316.64634277428883</v>
      </c>
      <c r="BI244" s="24">
        <f t="shared" ca="1" si="255"/>
        <v>223.28516088632705</v>
      </c>
      <c r="BJ244" s="9">
        <f t="shared" ca="1" si="236"/>
        <v>5</v>
      </c>
      <c r="BK244" s="30">
        <f t="shared" ca="1" si="237"/>
        <v>32.453973041095871</v>
      </c>
      <c r="BL244" s="15">
        <f t="shared" ca="1" si="238"/>
        <v>4.1944295101369864</v>
      </c>
      <c r="BM244" s="15">
        <f t="shared" ca="1" si="256"/>
        <v>6664.7678064772572</v>
      </c>
      <c r="BN244" s="36">
        <f t="shared" ca="1" si="268"/>
        <v>111</v>
      </c>
      <c r="BO244" s="9">
        <f t="shared" ca="1" si="239"/>
        <v>0</v>
      </c>
      <c r="BP244" s="20">
        <f t="shared" ca="1" si="257"/>
        <v>0.61952232785897343</v>
      </c>
      <c r="BQ244" s="20">
        <f t="shared" ca="1" si="258"/>
        <v>37.197950145120132</v>
      </c>
    </row>
    <row r="245" spans="1:69" x14ac:dyDescent="0.25">
      <c r="A245" s="3">
        <f t="shared" si="259"/>
        <v>40944</v>
      </c>
      <c r="B245" s="17">
        <f t="shared" si="240"/>
        <v>2012</v>
      </c>
      <c r="C245" s="4">
        <f t="shared" si="260"/>
        <v>2</v>
      </c>
      <c r="D245" s="4">
        <f t="shared" si="261"/>
        <v>1</v>
      </c>
      <c r="E245" s="5">
        <f t="shared" si="215"/>
        <v>0.5</v>
      </c>
      <c r="F245" s="5">
        <f t="shared" si="216"/>
        <v>0.55000000000000004</v>
      </c>
      <c r="G245" s="10">
        <f t="shared" si="214"/>
        <v>1.5150684931507001</v>
      </c>
      <c r="H245" s="13">
        <f t="shared" ca="1" si="217"/>
        <v>69</v>
      </c>
      <c r="I245" s="9">
        <f t="shared" ca="1" si="218"/>
        <v>113</v>
      </c>
      <c r="J245" s="14">
        <f t="shared" ca="1" si="241"/>
        <v>1.6376811594202898</v>
      </c>
      <c r="K245" s="5">
        <f t="shared" ca="1" si="242"/>
        <v>0.25111111111111112</v>
      </c>
      <c r="L245" s="21">
        <f t="shared" ca="1" si="219"/>
        <v>97.899766765932142</v>
      </c>
      <c r="M245" s="9">
        <f t="shared" ca="1" si="269"/>
        <v>19</v>
      </c>
      <c r="N245" s="9">
        <f t="shared" ca="1" si="269"/>
        <v>24</v>
      </c>
      <c r="O245" s="9">
        <f t="shared" ca="1" si="269"/>
        <v>10</v>
      </c>
      <c r="P245" s="9">
        <f t="shared" ca="1" si="269"/>
        <v>29</v>
      </c>
      <c r="Q245" s="20">
        <f t="shared" ca="1" si="220"/>
        <v>39.332477267919742</v>
      </c>
      <c r="R245" s="20">
        <f t="shared" ca="1" si="221"/>
        <v>51.849887651506876</v>
      </c>
      <c r="S245" s="20">
        <f t="shared" ca="1" si="222"/>
        <v>18.399990976665102</v>
      </c>
      <c r="T245" s="6">
        <f t="shared" ca="1" si="270"/>
        <v>6755.0839068493178</v>
      </c>
      <c r="U245" s="6">
        <f t="shared" ca="1" si="270"/>
        <v>746.85795136986371</v>
      </c>
      <c r="V245" s="6">
        <f t="shared" ca="1" si="270"/>
        <v>1220.0556380054793</v>
      </c>
      <c r="W245" s="6">
        <f t="shared" ca="1" si="223"/>
        <v>2523.3115333808223</v>
      </c>
      <c r="X245" s="6">
        <f t="shared" ca="1" si="224"/>
        <v>570.36998347397264</v>
      </c>
      <c r="Y245" s="6">
        <f t="shared" ca="1" si="243"/>
        <v>3188.2047033589065</v>
      </c>
      <c r="Z245" s="6">
        <f t="shared" ca="1" si="271"/>
        <v>1691.2965225205489</v>
      </c>
      <c r="AA245" s="6">
        <f t="shared" ca="1" si="271"/>
        <v>518.49887651506879</v>
      </c>
      <c r="AB245" s="6">
        <f t="shared" ca="1" si="271"/>
        <v>533.59973832328797</v>
      </c>
      <c r="AC245" s="6">
        <f t="shared" ca="1" si="225"/>
        <v>755.73969161244975</v>
      </c>
      <c r="AD245" s="6">
        <f t="shared" ca="1" si="226"/>
        <v>926.25247502461275</v>
      </c>
      <c r="AE245" s="6">
        <f t="shared" ca="1" si="227"/>
        <v>228.34455803688866</v>
      </c>
      <c r="AF245" s="6">
        <f t="shared" ca="1" si="244"/>
        <v>833.05841268495442</v>
      </c>
      <c r="AG245" s="6">
        <f t="shared" ca="1" si="272"/>
        <v>197.31357542465753</v>
      </c>
      <c r="AH245" s="6">
        <f t="shared" ca="1" si="272"/>
        <v>769.68020269589078</v>
      </c>
      <c r="AI245" s="6">
        <f t="shared" ca="1" si="272"/>
        <v>1236.595655342466</v>
      </c>
      <c r="AJ245" s="6">
        <f t="shared" ca="1" si="272"/>
        <v>560.88915287671261</v>
      </c>
      <c r="AK245" s="6">
        <f t="shared" ca="1" si="228"/>
        <v>878.18389282763349</v>
      </c>
      <c r="AL245" s="6">
        <f t="shared" ca="1" si="229"/>
        <v>1133.361310873129</v>
      </c>
      <c r="AM245" s="6">
        <f t="shared" ca="1" si="230"/>
        <v>239.7655265787474</v>
      </c>
      <c r="AN245" s="6">
        <f t="shared" ca="1" si="245"/>
        <v>513.1678560602171</v>
      </c>
      <c r="AO245" s="6">
        <f t="shared" ca="1" si="246"/>
        <v>13009.815581917814</v>
      </c>
      <c r="AP245" s="6">
        <f t="shared" ca="1" si="247"/>
        <v>8475.3846098137365</v>
      </c>
      <c r="AQ245" s="6">
        <f t="shared" ca="1" si="248"/>
        <v>4534.4309721040781</v>
      </c>
      <c r="AR245" s="6">
        <f t="shared" ca="1" si="273"/>
        <v>2601.8764755945899</v>
      </c>
      <c r="AS245" s="6">
        <f t="shared" ca="1" si="273"/>
        <v>1339.3138065658227</v>
      </c>
      <c r="AT245" s="6">
        <f t="shared" ca="1" si="273"/>
        <v>1564.0594830300815</v>
      </c>
      <c r="AU245" s="6">
        <f t="shared" ca="1" si="273"/>
        <v>1638.0385656656435</v>
      </c>
      <c r="AV245" s="6">
        <f t="shared" ca="1" si="249"/>
        <v>7143.2883308561377</v>
      </c>
      <c r="AW245" s="6">
        <f t="shared" ca="1" si="250"/>
        <v>-2608.8573587520605</v>
      </c>
      <c r="AX245" s="27">
        <f t="shared" ca="1" si="274"/>
        <v>3.9378058520547965</v>
      </c>
      <c r="AY245" s="27">
        <f t="shared" ca="1" si="274"/>
        <v>4.5119614315068501</v>
      </c>
      <c r="AZ245">
        <f t="shared" ca="1" si="251"/>
        <v>151</v>
      </c>
      <c r="BA245" s="9">
        <f t="shared" ca="1" si="231"/>
        <v>5</v>
      </c>
      <c r="BB245" s="4">
        <f t="shared" ca="1" si="252"/>
        <v>69</v>
      </c>
      <c r="BC245" s="9">
        <f t="shared" ca="1" si="232"/>
        <v>3</v>
      </c>
      <c r="BD245" s="9">
        <f t="shared" ca="1" si="233"/>
        <v>3</v>
      </c>
      <c r="BE245" s="4">
        <f t="shared" ca="1" si="253"/>
        <v>82</v>
      </c>
      <c r="BF245" s="9">
        <f t="shared" ca="1" si="234"/>
        <v>5</v>
      </c>
      <c r="BG245" s="9">
        <f t="shared" ca="1" si="235"/>
        <v>6</v>
      </c>
      <c r="BH245" s="24">
        <f t="shared" ca="1" si="254"/>
        <v>375.10757868350208</v>
      </c>
      <c r="BI245" s="24">
        <f t="shared" ca="1" si="255"/>
        <v>256.26468257821296</v>
      </c>
      <c r="BJ245" s="9">
        <f t="shared" ca="1" si="236"/>
        <v>5</v>
      </c>
      <c r="BK245" s="30">
        <f t="shared" ca="1" si="237"/>
        <v>33.374218356164363</v>
      </c>
      <c r="BL245" s="15">
        <f t="shared" ca="1" si="238"/>
        <v>4.4132029545205489</v>
      </c>
      <c r="BM245" s="15">
        <f t="shared" ca="1" si="256"/>
        <v>6664.4264997542359</v>
      </c>
      <c r="BN245" s="36">
        <f t="shared" ca="1" si="268"/>
        <v>111</v>
      </c>
      <c r="BO245" s="9">
        <f t="shared" ca="1" si="239"/>
        <v>0</v>
      </c>
      <c r="BP245" s="20">
        <f t="shared" ca="1" si="257"/>
        <v>0.68039327499092295</v>
      </c>
      <c r="BQ245" s="20">
        <f t="shared" ca="1" si="258"/>
        <v>40.850729478415118</v>
      </c>
    </row>
    <row r="246" spans="1:69" x14ac:dyDescent="0.25">
      <c r="A246" s="3">
        <f t="shared" si="259"/>
        <v>40943</v>
      </c>
      <c r="B246" s="17">
        <f t="shared" si="240"/>
        <v>2012</v>
      </c>
      <c r="C246" s="4">
        <f t="shared" si="260"/>
        <v>2</v>
      </c>
      <c r="D246" s="4">
        <f t="shared" si="261"/>
        <v>7</v>
      </c>
      <c r="E246" s="5">
        <f t="shared" si="215"/>
        <v>0.5</v>
      </c>
      <c r="F246" s="5">
        <f t="shared" si="216"/>
        <v>0.9375</v>
      </c>
      <c r="G246" s="10">
        <f t="shared" si="214"/>
        <v>1.5123287671233028</v>
      </c>
      <c r="H246" s="13">
        <f t="shared" ca="1" si="217"/>
        <v>114</v>
      </c>
      <c r="I246" s="9">
        <f t="shared" ca="1" si="218"/>
        <v>186</v>
      </c>
      <c r="J246" s="14">
        <f t="shared" ca="1" si="241"/>
        <v>1.631578947368421</v>
      </c>
      <c r="K246" s="5">
        <f t="shared" ca="1" si="242"/>
        <v>0.41333333333333333</v>
      </c>
      <c r="L246" s="21">
        <f t="shared" ca="1" si="219"/>
        <v>100.78878514780108</v>
      </c>
      <c r="M246" s="9">
        <f t="shared" ca="1" si="269"/>
        <v>32</v>
      </c>
      <c r="N246" s="9">
        <f t="shared" ca="1" si="269"/>
        <v>39</v>
      </c>
      <c r="O246" s="9">
        <f t="shared" ca="1" si="269"/>
        <v>16</v>
      </c>
      <c r="P246" s="9">
        <f t="shared" ca="1" si="269"/>
        <v>48</v>
      </c>
      <c r="Q246" s="20">
        <f t="shared" ca="1" si="220"/>
        <v>40.061547736831983</v>
      </c>
      <c r="R246" s="20">
        <f t="shared" ca="1" si="221"/>
        <v>52.57005063287675</v>
      </c>
      <c r="S246" s="20">
        <f t="shared" ca="1" si="222"/>
        <v>18.579263356849328</v>
      </c>
      <c r="T246" s="6">
        <f t="shared" ca="1" si="270"/>
        <v>11489.921506849323</v>
      </c>
      <c r="U246" s="6">
        <f t="shared" ca="1" si="270"/>
        <v>1282.0675684931516</v>
      </c>
      <c r="V246" s="6">
        <f t="shared" ca="1" si="270"/>
        <v>1968.3679068493147</v>
      </c>
      <c r="W246" s="6">
        <f t="shared" ca="1" si="223"/>
        <v>2515.8803596273974</v>
      </c>
      <c r="X246" s="6">
        <f t="shared" ca="1" si="224"/>
        <v>1009.2523882191778</v>
      </c>
      <c r="Y246" s="6">
        <f t="shared" ca="1" si="243"/>
        <v>7278.4884206465849</v>
      </c>
      <c r="Z246" s="6">
        <f t="shared" ca="1" si="271"/>
        <v>2844.3698893150708</v>
      </c>
      <c r="AA246" s="6">
        <f t="shared" ca="1" si="271"/>
        <v>841.120810126028</v>
      </c>
      <c r="AB246" s="6">
        <f t="shared" ca="1" si="271"/>
        <v>891.80464112876768</v>
      </c>
      <c r="AC246" s="6">
        <f t="shared" ca="1" si="225"/>
        <v>1319.748409160652</v>
      </c>
      <c r="AD246" s="6">
        <f t="shared" ca="1" si="226"/>
        <v>903.83891499801985</v>
      </c>
      <c r="AE246" s="6">
        <f t="shared" ca="1" si="227"/>
        <v>389.61279531551475</v>
      </c>
      <c r="AF246" s="6">
        <f t="shared" ca="1" si="244"/>
        <v>1964.0952210956798</v>
      </c>
      <c r="AG246" s="6">
        <f t="shared" ca="1" si="272"/>
        <v>321.16356848219175</v>
      </c>
      <c r="AH246" s="6">
        <f t="shared" ca="1" si="272"/>
        <v>1265.5632257753432</v>
      </c>
      <c r="AI246" s="6">
        <f t="shared" ca="1" si="272"/>
        <v>2025.0186904109594</v>
      </c>
      <c r="AJ246" s="6">
        <f t="shared" ca="1" si="272"/>
        <v>982.78699975890481</v>
      </c>
      <c r="AK246" s="6">
        <f t="shared" ca="1" si="228"/>
        <v>1404.7794970089844</v>
      </c>
      <c r="AL246" s="6">
        <f t="shared" ca="1" si="229"/>
        <v>1156.6755612809261</v>
      </c>
      <c r="AM246" s="6">
        <f t="shared" ca="1" si="230"/>
        <v>429.96462993970636</v>
      </c>
      <c r="AN246" s="6">
        <f t="shared" ca="1" si="245"/>
        <v>1603.1127961977822</v>
      </c>
      <c r="AO246" s="6">
        <f t="shared" ca="1" si="246"/>
        <v>21943.816900339738</v>
      </c>
      <c r="AP246" s="6">
        <f t="shared" ca="1" si="247"/>
        <v>11098.120462399695</v>
      </c>
      <c r="AQ246" s="6">
        <f t="shared" ca="1" si="248"/>
        <v>10845.696437940047</v>
      </c>
      <c r="AR246" s="6">
        <f t="shared" ca="1" si="273"/>
        <v>2712.4682657608137</v>
      </c>
      <c r="AS246" s="6">
        <f t="shared" ca="1" si="273"/>
        <v>1733.3477138306534</v>
      </c>
      <c r="AT246" s="6">
        <f t="shared" ca="1" si="273"/>
        <v>1787.1495720957398</v>
      </c>
      <c r="AU246" s="6">
        <f t="shared" ca="1" si="273"/>
        <v>1885.0623810826448</v>
      </c>
      <c r="AV246" s="6">
        <f t="shared" ca="1" si="249"/>
        <v>8118.0279327698518</v>
      </c>
      <c r="AW246" s="6">
        <f t="shared" ca="1" si="250"/>
        <v>2727.6685051701916</v>
      </c>
      <c r="AX246" s="27">
        <f t="shared" ca="1" si="274"/>
        <v>4.2227776767123313</v>
      </c>
      <c r="AY246" s="27">
        <f t="shared" ca="1" si="274"/>
        <v>4.2662220273972622</v>
      </c>
      <c r="AZ246">
        <f t="shared" ca="1" si="251"/>
        <v>249</v>
      </c>
      <c r="BA246" s="9">
        <f t="shared" ca="1" si="231"/>
        <v>8</v>
      </c>
      <c r="BB246" s="4">
        <f t="shared" ca="1" si="252"/>
        <v>114</v>
      </c>
      <c r="BC246" s="9">
        <f t="shared" ca="1" si="232"/>
        <v>6</v>
      </c>
      <c r="BD246" s="9">
        <f t="shared" ca="1" si="233"/>
        <v>4</v>
      </c>
      <c r="BE246" s="4">
        <f t="shared" ca="1" si="253"/>
        <v>135</v>
      </c>
      <c r="BF246" s="9">
        <f t="shared" ca="1" si="234"/>
        <v>7</v>
      </c>
      <c r="BG246" s="9">
        <f t="shared" ca="1" si="235"/>
        <v>9</v>
      </c>
      <c r="BH246" s="24">
        <f t="shared" ca="1" si="254"/>
        <v>481.88602234174476</v>
      </c>
      <c r="BI246" s="24">
        <f t="shared" ca="1" si="255"/>
        <v>309.71260675249619</v>
      </c>
      <c r="BJ246" s="9">
        <f t="shared" ca="1" si="236"/>
        <v>9</v>
      </c>
      <c r="BK246" s="30">
        <f t="shared" ca="1" si="237"/>
        <v>32.593049424657515</v>
      </c>
      <c r="BL246" s="15">
        <f t="shared" ca="1" si="238"/>
        <v>4.39992634520548</v>
      </c>
      <c r="BM246" s="15">
        <f t="shared" ca="1" si="256"/>
        <v>6746.3694485149945</v>
      </c>
      <c r="BN246" s="36">
        <f t="shared" ca="1" si="268"/>
        <v>111</v>
      </c>
      <c r="BO246" s="9">
        <f t="shared" ca="1" si="239"/>
        <v>0</v>
      </c>
      <c r="BP246" s="20">
        <f t="shared" ca="1" si="257"/>
        <v>1.6076345241257715</v>
      </c>
      <c r="BQ246" s="20">
        <f t="shared" ca="1" si="258"/>
        <v>97.708976918378795</v>
      </c>
    </row>
    <row r="247" spans="1:69" x14ac:dyDescent="0.25">
      <c r="A247" s="3">
        <f t="shared" si="259"/>
        <v>40942</v>
      </c>
      <c r="B247" s="17">
        <f t="shared" si="240"/>
        <v>2012</v>
      </c>
      <c r="C247" s="4">
        <f t="shared" si="260"/>
        <v>2</v>
      </c>
      <c r="D247" s="4">
        <f t="shared" si="261"/>
        <v>6</v>
      </c>
      <c r="E247" s="5">
        <f t="shared" si="215"/>
        <v>0.5</v>
      </c>
      <c r="F247" s="5">
        <f t="shared" si="216"/>
        <v>1</v>
      </c>
      <c r="G247" s="10">
        <f t="shared" si="214"/>
        <v>1.5095890410959054</v>
      </c>
      <c r="H247" s="13">
        <f t="shared" ca="1" si="217"/>
        <v>129</v>
      </c>
      <c r="I247" s="9">
        <f t="shared" ca="1" si="218"/>
        <v>226</v>
      </c>
      <c r="J247" s="14">
        <f t="shared" ca="1" si="241"/>
        <v>1.751937984496124</v>
      </c>
      <c r="K247" s="5">
        <f t="shared" ca="1" si="242"/>
        <v>0.50222222222222224</v>
      </c>
      <c r="L247" s="21">
        <f t="shared" ca="1" si="219"/>
        <v>101.70892131251996</v>
      </c>
      <c r="M247" s="9">
        <f t="shared" ref="M247:P266" ca="1" si="275">INT($I247*M$1*(1+RANDBETWEEN(-limite,limite)/1000))</f>
        <v>42</v>
      </c>
      <c r="N247" s="9">
        <f t="shared" ca="1" si="275"/>
        <v>52</v>
      </c>
      <c r="O247" s="9">
        <f t="shared" ca="1" si="275"/>
        <v>20</v>
      </c>
      <c r="P247" s="9">
        <f t="shared" ca="1" si="275"/>
        <v>60</v>
      </c>
      <c r="Q247" s="20">
        <f t="shared" ca="1" si="220"/>
        <v>34.764065911979024</v>
      </c>
      <c r="R247" s="20">
        <f t="shared" ca="1" si="221"/>
        <v>51.442317740712348</v>
      </c>
      <c r="S247" s="20">
        <f t="shared" ca="1" si="222"/>
        <v>18.607965968219183</v>
      </c>
      <c r="T247" s="6">
        <f t="shared" ref="T247:V266" ca="1" si="276">(1+T$2*$G247)*(1+RANDBETWEEN(-limite,limite)/1000)*T$1*$E247*$F247</f>
        <v>13120.450849315075</v>
      </c>
      <c r="U247" s="6">
        <f t="shared" ca="1" si="276"/>
        <v>1428.882000000001</v>
      </c>
      <c r="V247" s="6">
        <f t="shared" ca="1" si="276"/>
        <v>2050.8826941369862</v>
      </c>
      <c r="W247" s="6">
        <f t="shared" ca="1" si="223"/>
        <v>2555.0386179287675</v>
      </c>
      <c r="X247" s="6">
        <f t="shared" ca="1" si="224"/>
        <v>1041.3501790684929</v>
      </c>
      <c r="Y247" s="6">
        <f t="shared" ca="1" si="243"/>
        <v>8902.0613581808302</v>
      </c>
      <c r="Z247" s="6">
        <f t="shared" ref="Z247:AB266" ca="1" si="277">(1+Z$2*$G247)*(1+RANDBETWEEN(-limite,limite)/1000)*$I247*Z$1</f>
        <v>3267.8221957260284</v>
      </c>
      <c r="AA247" s="6">
        <f t="shared" ca="1" si="277"/>
        <v>1028.846354814247</v>
      </c>
      <c r="AB247" s="6">
        <f t="shared" ca="1" si="277"/>
        <v>1116.4779580931511</v>
      </c>
      <c r="AC247" s="6">
        <f t="shared" ca="1" si="225"/>
        <v>1292.1446048721079</v>
      </c>
      <c r="AD247" s="6">
        <f t="shared" ca="1" si="226"/>
        <v>905.67757503503719</v>
      </c>
      <c r="AE247" s="6">
        <f t="shared" ca="1" si="227"/>
        <v>412.34935665079286</v>
      </c>
      <c r="AF247" s="6">
        <f t="shared" ca="1" si="244"/>
        <v>2802.9749720754885</v>
      </c>
      <c r="AG247" s="6">
        <f t="shared" ref="AG247:AJ266" ca="1" si="278">(1+AG$2*$G247)*(1+RANDBETWEEN(-limite,limite)/1000)*$I247*AG$1</f>
        <v>397.45371984657532</v>
      </c>
      <c r="AH247" s="6">
        <f t="shared" ca="1" si="278"/>
        <v>1517.9517040219184</v>
      </c>
      <c r="AI247" s="6">
        <f t="shared" ca="1" si="278"/>
        <v>2485.6754578082191</v>
      </c>
      <c r="AJ247" s="6">
        <f t="shared" ca="1" si="278"/>
        <v>1156.0556081095895</v>
      </c>
      <c r="AK247" s="6">
        <f t="shared" ca="1" si="228"/>
        <v>1592.0747325054654</v>
      </c>
      <c r="AL247" s="6">
        <f t="shared" ca="1" si="229"/>
        <v>1169.369486373115</v>
      </c>
      <c r="AM247" s="6">
        <f t="shared" ca="1" si="230"/>
        <v>455.91721999928967</v>
      </c>
      <c r="AN247" s="6">
        <f t="shared" ca="1" si="245"/>
        <v>2339.7750509084321</v>
      </c>
      <c r="AO247" s="6">
        <f t="shared" ca="1" si="246"/>
        <v>25519.615847734804</v>
      </c>
      <c r="AP247" s="6">
        <f t="shared" ca="1" si="247"/>
        <v>11474.804466570055</v>
      </c>
      <c r="AQ247" s="6">
        <f t="shared" ca="1" si="248"/>
        <v>14044.811381164751</v>
      </c>
      <c r="AR247" s="6">
        <f t="shared" ref="AR247:AU266" ca="1" si="279">(1+AR$2*$G247)*(1+RANDBETWEEN(-limite,limite)/1000)*AR$1*$E247*$F247+AR$3*(1+ipc)^($B247-2010)</f>
        <v>2724.1079119158007</v>
      </c>
      <c r="AS247" s="6">
        <f t="shared" ca="1" si="279"/>
        <v>1821.2686223815649</v>
      </c>
      <c r="AT247" s="6">
        <f t="shared" ca="1" si="279"/>
        <v>1811.4522558449505</v>
      </c>
      <c r="AU247" s="6">
        <f t="shared" ca="1" si="279"/>
        <v>1919.2530098494103</v>
      </c>
      <c r="AV247" s="6">
        <f t="shared" ca="1" si="249"/>
        <v>8276.0817999917272</v>
      </c>
      <c r="AW247" s="6">
        <f t="shared" ca="1" si="250"/>
        <v>5768.7295811730219</v>
      </c>
      <c r="AX247" s="27">
        <f t="shared" ref="AX247:AY266" ca="1" si="280">MIN(5,(1+AX$2*$G247)*(1+RANDBETWEEN(-limite,limite)/1000)*AX$1)</f>
        <v>4.0569214684931527</v>
      </c>
      <c r="AY247" s="27">
        <f t="shared" ca="1" si="280"/>
        <v>4.6229229315068512</v>
      </c>
      <c r="AZ247">
        <f t="shared" ca="1" si="251"/>
        <v>303</v>
      </c>
      <c r="BA247" s="9">
        <f t="shared" ca="1" si="231"/>
        <v>9</v>
      </c>
      <c r="BB247" s="4">
        <f t="shared" ca="1" si="252"/>
        <v>129</v>
      </c>
      <c r="BC247" s="9">
        <f t="shared" ca="1" si="232"/>
        <v>8</v>
      </c>
      <c r="BD247" s="9">
        <f t="shared" ca="1" si="233"/>
        <v>6</v>
      </c>
      <c r="BE247" s="4">
        <f t="shared" ca="1" si="253"/>
        <v>174</v>
      </c>
      <c r="BF247" s="9">
        <f t="shared" ca="1" si="234"/>
        <v>11</v>
      </c>
      <c r="BG247" s="9">
        <f t="shared" ca="1" si="235"/>
        <v>13</v>
      </c>
      <c r="BH247" s="24">
        <f t="shared" ca="1" si="254"/>
        <v>612.88217733239878</v>
      </c>
      <c r="BI247" s="24">
        <f t="shared" ca="1" si="255"/>
        <v>360.02366021488797</v>
      </c>
      <c r="BJ247" s="9">
        <f t="shared" ca="1" si="236"/>
        <v>9</v>
      </c>
      <c r="BK247" s="30">
        <f t="shared" ca="1" si="237"/>
        <v>33.873550890410932</v>
      </c>
      <c r="BL247" s="15">
        <f t="shared" ca="1" si="238"/>
        <v>4.4260516372602741</v>
      </c>
      <c r="BM247" s="15">
        <f t="shared" ca="1" si="256"/>
        <v>6809.37200886956</v>
      </c>
      <c r="BN247" s="36">
        <f t="shared" ca="1" si="268"/>
        <v>111</v>
      </c>
      <c r="BO247" s="9">
        <f t="shared" ca="1" si="239"/>
        <v>0</v>
      </c>
      <c r="BP247" s="20">
        <f t="shared" ca="1" si="257"/>
        <v>2.0625707279424086</v>
      </c>
      <c r="BQ247" s="20">
        <f t="shared" ca="1" si="258"/>
        <v>126.5298322627455</v>
      </c>
    </row>
    <row r="248" spans="1:69" x14ac:dyDescent="0.25">
      <c r="A248" s="3">
        <f t="shared" si="259"/>
        <v>40941</v>
      </c>
      <c r="B248" s="17">
        <f t="shared" si="240"/>
        <v>2012</v>
      </c>
      <c r="C248" s="4">
        <f t="shared" si="260"/>
        <v>2</v>
      </c>
      <c r="D248" s="4">
        <f t="shared" si="261"/>
        <v>5</v>
      </c>
      <c r="E248" s="5">
        <f t="shared" si="215"/>
        <v>0.5</v>
      </c>
      <c r="F248" s="5">
        <f t="shared" si="216"/>
        <v>0.77499999999999991</v>
      </c>
      <c r="G248" s="10">
        <f t="shared" si="214"/>
        <v>1.5068493150685081</v>
      </c>
      <c r="H248" s="13">
        <f t="shared" ca="1" si="217"/>
        <v>94</v>
      </c>
      <c r="I248" s="9">
        <f t="shared" ca="1" si="218"/>
        <v>162</v>
      </c>
      <c r="J248" s="14">
        <f t="shared" ca="1" si="241"/>
        <v>1.7234042553191489</v>
      </c>
      <c r="K248" s="5">
        <f t="shared" ca="1" si="242"/>
        <v>0.36</v>
      </c>
      <c r="L248" s="21">
        <f t="shared" ca="1" si="219"/>
        <v>107.95860682016909</v>
      </c>
      <c r="M248" s="9">
        <f t="shared" ca="1" si="275"/>
        <v>29</v>
      </c>
      <c r="N248" s="9">
        <f t="shared" ca="1" si="275"/>
        <v>34</v>
      </c>
      <c r="O248" s="9">
        <f t="shared" ca="1" si="275"/>
        <v>14</v>
      </c>
      <c r="P248" s="9">
        <f t="shared" ca="1" si="275"/>
        <v>45</v>
      </c>
      <c r="Q248" s="20">
        <f t="shared" ca="1" si="220"/>
        <v>37.177446575342486</v>
      </c>
      <c r="R248" s="20">
        <f t="shared" ca="1" si="221"/>
        <v>50.539216086105696</v>
      </c>
      <c r="S248" s="20">
        <f t="shared" ca="1" si="222"/>
        <v>17.922926367123296</v>
      </c>
      <c r="T248" s="6">
        <f t="shared" ca="1" si="276"/>
        <v>10148.109041095895</v>
      </c>
      <c r="U248" s="6">
        <f t="shared" ca="1" si="276"/>
        <v>1081.2407191780826</v>
      </c>
      <c r="V248" s="6">
        <f t="shared" ca="1" si="276"/>
        <v>1592.7747682191775</v>
      </c>
      <c r="W248" s="6">
        <f t="shared" ca="1" si="223"/>
        <v>2569.6747528767132</v>
      </c>
      <c r="X248" s="6">
        <f t="shared" ca="1" si="224"/>
        <v>803.75665315068466</v>
      </c>
      <c r="Y248" s="6">
        <f t="shared" ca="1" si="243"/>
        <v>6263.1435860274023</v>
      </c>
      <c r="Z248" s="6">
        <f t="shared" ca="1" si="277"/>
        <v>2342.1791342465767</v>
      </c>
      <c r="AA248" s="6">
        <f t="shared" ca="1" si="277"/>
        <v>707.54902520547978</v>
      </c>
      <c r="AB248" s="6">
        <f t="shared" ca="1" si="277"/>
        <v>806.53168652054831</v>
      </c>
      <c r="AC248" s="6">
        <f t="shared" ca="1" si="225"/>
        <v>1038.9607310328222</v>
      </c>
      <c r="AD248" s="6">
        <f t="shared" ca="1" si="226"/>
        <v>932.69899740017252</v>
      </c>
      <c r="AE248" s="6">
        <f t="shared" ca="1" si="227"/>
        <v>310.14148773543531</v>
      </c>
      <c r="AF248" s="6">
        <f t="shared" ca="1" si="244"/>
        <v>1574.4586298041743</v>
      </c>
      <c r="AG248" s="6">
        <f t="shared" ca="1" si="278"/>
        <v>295.24779616438354</v>
      </c>
      <c r="AH248" s="6">
        <f t="shared" ca="1" si="278"/>
        <v>1076.0833578082199</v>
      </c>
      <c r="AI248" s="6">
        <f t="shared" ca="1" si="278"/>
        <v>1787.1458301369864</v>
      </c>
      <c r="AJ248" s="6">
        <f t="shared" ca="1" si="278"/>
        <v>806.33072219178121</v>
      </c>
      <c r="AK248" s="6">
        <f t="shared" ca="1" si="228"/>
        <v>1130.3361796705733</v>
      </c>
      <c r="AL248" s="6">
        <f t="shared" ca="1" si="229"/>
        <v>1203.2706830570291</v>
      </c>
      <c r="AM248" s="6">
        <f t="shared" ca="1" si="230"/>
        <v>364.59442869990318</v>
      </c>
      <c r="AN248" s="6">
        <f t="shared" ca="1" si="245"/>
        <v>1266.6064148738653</v>
      </c>
      <c r="AO248" s="6">
        <f t="shared" ca="1" si="246"/>
        <v>19050.417312547954</v>
      </c>
      <c r="AP248" s="6">
        <f t="shared" ca="1" si="247"/>
        <v>9946.2086818425123</v>
      </c>
      <c r="AQ248" s="6">
        <f t="shared" ca="1" si="248"/>
        <v>9104.2086307054415</v>
      </c>
      <c r="AR248" s="6">
        <f t="shared" ca="1" si="279"/>
        <v>2656.7570645148662</v>
      </c>
      <c r="AS248" s="6">
        <f t="shared" ca="1" si="279"/>
        <v>1585.8829517265058</v>
      </c>
      <c r="AT248" s="6">
        <f t="shared" ca="1" si="279"/>
        <v>1692.896996919344</v>
      </c>
      <c r="AU248" s="6">
        <f t="shared" ca="1" si="279"/>
        <v>1764.8554269216593</v>
      </c>
      <c r="AV248" s="6">
        <f t="shared" ca="1" si="249"/>
        <v>7700.3924400823753</v>
      </c>
      <c r="AW248" s="6">
        <f t="shared" ca="1" si="250"/>
        <v>1403.8161906230662</v>
      </c>
      <c r="AX248" s="27">
        <f t="shared" ca="1" si="280"/>
        <v>4.3004712328767152</v>
      </c>
      <c r="AY248" s="27">
        <f t="shared" ca="1" si="280"/>
        <v>4.5556880136986306</v>
      </c>
      <c r="AZ248">
        <f t="shared" ca="1" si="251"/>
        <v>216</v>
      </c>
      <c r="BA248" s="9">
        <f t="shared" ca="1" si="231"/>
        <v>7</v>
      </c>
      <c r="BB248" s="4">
        <f t="shared" ca="1" si="252"/>
        <v>94</v>
      </c>
      <c r="BC248" s="9">
        <f t="shared" ca="1" si="232"/>
        <v>5</v>
      </c>
      <c r="BD248" s="9">
        <f t="shared" ca="1" si="233"/>
        <v>4</v>
      </c>
      <c r="BE248" s="4">
        <f t="shared" ca="1" si="253"/>
        <v>122</v>
      </c>
      <c r="BF248" s="9">
        <f t="shared" ca="1" si="234"/>
        <v>7</v>
      </c>
      <c r="BG248" s="9">
        <f t="shared" ca="1" si="235"/>
        <v>8</v>
      </c>
      <c r="BH248" s="24">
        <f t="shared" ca="1" si="254"/>
        <v>475.48782519382098</v>
      </c>
      <c r="BI248" s="24">
        <f t="shared" ca="1" si="255"/>
        <v>280.54932985677419</v>
      </c>
      <c r="BJ248" s="9">
        <f t="shared" ca="1" si="236"/>
        <v>7</v>
      </c>
      <c r="BK248" s="30">
        <f t="shared" ca="1" si="237"/>
        <v>32.437602054794496</v>
      </c>
      <c r="BL248" s="15">
        <f t="shared" ca="1" si="238"/>
        <v>4.3865089315068495</v>
      </c>
      <c r="BM248" s="15">
        <f t="shared" ca="1" si="256"/>
        <v>6831.0500849458076</v>
      </c>
      <c r="BN248" s="36">
        <f t="shared" ca="1" si="268"/>
        <v>111</v>
      </c>
      <c r="BO248" s="9">
        <f t="shared" ca="1" si="239"/>
        <v>0</v>
      </c>
      <c r="BP248" s="20">
        <f t="shared" ca="1" si="257"/>
        <v>1.3327685374126002</v>
      </c>
      <c r="BQ248" s="20">
        <f t="shared" ca="1" si="258"/>
        <v>82.01989757392289</v>
      </c>
    </row>
    <row r="249" spans="1:69" x14ac:dyDescent="0.25">
      <c r="A249" s="3">
        <f t="shared" si="259"/>
        <v>40940</v>
      </c>
      <c r="B249" s="17">
        <f t="shared" si="240"/>
        <v>2012</v>
      </c>
      <c r="C249" s="4">
        <f t="shared" si="260"/>
        <v>2</v>
      </c>
      <c r="D249" s="4">
        <f t="shared" si="261"/>
        <v>4</v>
      </c>
      <c r="E249" s="5">
        <f t="shared" si="215"/>
        <v>0.5</v>
      </c>
      <c r="F249" s="5">
        <f t="shared" si="216"/>
        <v>0.7</v>
      </c>
      <c r="G249" s="10">
        <f t="shared" si="214"/>
        <v>1.5041095890411107</v>
      </c>
      <c r="H249" s="13">
        <f t="shared" ca="1" si="217"/>
        <v>88</v>
      </c>
      <c r="I249" s="9">
        <f t="shared" ca="1" si="218"/>
        <v>140</v>
      </c>
      <c r="J249" s="14">
        <f t="shared" ca="1" si="241"/>
        <v>1.5909090909090908</v>
      </c>
      <c r="K249" s="5">
        <f t="shared" ca="1" si="242"/>
        <v>0.31111111111111112</v>
      </c>
      <c r="L249" s="21">
        <f t="shared" ca="1" si="219"/>
        <v>98.265341843088436</v>
      </c>
      <c r="M249" s="9">
        <f t="shared" ca="1" si="275"/>
        <v>25</v>
      </c>
      <c r="N249" s="9">
        <f t="shared" ca="1" si="275"/>
        <v>31</v>
      </c>
      <c r="O249" s="9">
        <f t="shared" ca="1" si="275"/>
        <v>12</v>
      </c>
      <c r="P249" s="9">
        <f t="shared" ca="1" si="275"/>
        <v>38</v>
      </c>
      <c r="Q249" s="20">
        <f t="shared" ca="1" si="220"/>
        <v>37.142859178082212</v>
      </c>
      <c r="R249" s="20">
        <f t="shared" ca="1" si="221"/>
        <v>52.230058520547971</v>
      </c>
      <c r="S249" s="20">
        <f t="shared" ca="1" si="222"/>
        <v>18.2327126483057</v>
      </c>
      <c r="T249" s="6">
        <f t="shared" ca="1" si="276"/>
        <v>8647.3500821917823</v>
      </c>
      <c r="U249" s="6">
        <f t="shared" ca="1" si="276"/>
        <v>978.43698630137055</v>
      </c>
      <c r="V249" s="6">
        <f t="shared" ca="1" si="276"/>
        <v>1490.6482733589037</v>
      </c>
      <c r="W249" s="6">
        <f t="shared" ca="1" si="223"/>
        <v>2557.3390381479453</v>
      </c>
      <c r="X249" s="6">
        <f t="shared" ca="1" si="224"/>
        <v>721.50843826849291</v>
      </c>
      <c r="Y249" s="6">
        <f t="shared" ca="1" si="243"/>
        <v>4856.291318717811</v>
      </c>
      <c r="Z249" s="6">
        <f t="shared" ca="1" si="277"/>
        <v>2080.0001139726037</v>
      </c>
      <c r="AA249" s="6">
        <f t="shared" ca="1" si="277"/>
        <v>626.76070224657565</v>
      </c>
      <c r="AB249" s="6">
        <f t="shared" ca="1" si="277"/>
        <v>692.84308063561662</v>
      </c>
      <c r="AC249" s="6">
        <f t="shared" ca="1" si="225"/>
        <v>909.26815160927356</v>
      </c>
      <c r="AD249" s="6">
        <f t="shared" ca="1" si="226"/>
        <v>908.42189195703327</v>
      </c>
      <c r="AE249" s="6">
        <f t="shared" ca="1" si="227"/>
        <v>271.04243977142227</v>
      </c>
      <c r="AF249" s="6">
        <f t="shared" ca="1" si="244"/>
        <v>1310.8714135170665</v>
      </c>
      <c r="AG249" s="6">
        <f t="shared" ca="1" si="278"/>
        <v>239.27409665753419</v>
      </c>
      <c r="AH249" s="6">
        <f t="shared" ca="1" si="278"/>
        <v>938.30332668493202</v>
      </c>
      <c r="AI249" s="6">
        <f t="shared" ca="1" si="278"/>
        <v>1500.6367561643838</v>
      </c>
      <c r="AJ249" s="6">
        <f t="shared" ca="1" si="278"/>
        <v>684.64567758904138</v>
      </c>
      <c r="AK249" s="6">
        <f t="shared" ca="1" si="228"/>
        <v>1098.3199800771918</v>
      </c>
      <c r="AL249" s="6">
        <f t="shared" ca="1" si="229"/>
        <v>1162.9264017462115</v>
      </c>
      <c r="AM249" s="6">
        <f t="shared" ca="1" si="230"/>
        <v>329.95353948407603</v>
      </c>
      <c r="AN249" s="6">
        <f t="shared" ca="1" si="245"/>
        <v>771.65993578841233</v>
      </c>
      <c r="AO249" s="6">
        <f t="shared" ca="1" si="246"/>
        <v>16388.250822443842</v>
      </c>
      <c r="AP249" s="6">
        <f t="shared" ca="1" si="247"/>
        <v>9449.4281544205514</v>
      </c>
      <c r="AQ249" s="6">
        <f t="shared" ca="1" si="248"/>
        <v>6938.8226680232901</v>
      </c>
      <c r="AR249" s="6">
        <f t="shared" ca="1" si="279"/>
        <v>2640.2775355789663</v>
      </c>
      <c r="AS249" s="6">
        <f t="shared" ca="1" si="279"/>
        <v>1520.6585142112722</v>
      </c>
      <c r="AT249" s="6">
        <f t="shared" ca="1" si="279"/>
        <v>1647.6923287711047</v>
      </c>
      <c r="AU249" s="6">
        <f t="shared" ca="1" si="279"/>
        <v>1752.2117491391461</v>
      </c>
      <c r="AV249" s="6">
        <f t="shared" ca="1" si="249"/>
        <v>7560.8401277004896</v>
      </c>
      <c r="AW249" s="6">
        <f t="shared" ca="1" si="250"/>
        <v>-622.01745967719853</v>
      </c>
      <c r="AX249" s="27">
        <f t="shared" ca="1" si="280"/>
        <v>4.080890761643837</v>
      </c>
      <c r="AY249" s="27">
        <f t="shared" ca="1" si="280"/>
        <v>4.2609156506849324</v>
      </c>
      <c r="AZ249">
        <f t="shared" ca="1" si="251"/>
        <v>194</v>
      </c>
      <c r="BA249" s="9">
        <f t="shared" ca="1" si="231"/>
        <v>6</v>
      </c>
      <c r="BB249" s="4">
        <f t="shared" ca="1" si="252"/>
        <v>88</v>
      </c>
      <c r="BC249" s="9">
        <f t="shared" ca="1" si="232"/>
        <v>5</v>
      </c>
      <c r="BD249" s="9">
        <f t="shared" ca="1" si="233"/>
        <v>4</v>
      </c>
      <c r="BE249" s="4">
        <f t="shared" ca="1" si="253"/>
        <v>106</v>
      </c>
      <c r="BF249" s="9">
        <f t="shared" ca="1" si="234"/>
        <v>5</v>
      </c>
      <c r="BG249" s="9">
        <f t="shared" ca="1" si="235"/>
        <v>7</v>
      </c>
      <c r="BH249" s="24">
        <f t="shared" ca="1" si="254"/>
        <v>487.78933804520545</v>
      </c>
      <c r="BI249" s="24">
        <f t="shared" ca="1" si="255"/>
        <v>236.4602811325731</v>
      </c>
      <c r="BJ249" s="9">
        <f t="shared" ca="1" si="236"/>
        <v>6</v>
      </c>
      <c r="BK249" s="30">
        <f t="shared" ca="1" si="237"/>
        <v>32.310742972602718</v>
      </c>
      <c r="BL249" s="15">
        <f t="shared" ca="1" si="238"/>
        <v>4.5527165369863019</v>
      </c>
      <c r="BM249" s="15">
        <f t="shared" ca="1" si="256"/>
        <v>6740.9093603143629</v>
      </c>
      <c r="BN249" s="36">
        <f t="shared" ca="1" si="268"/>
        <v>111</v>
      </c>
      <c r="BO249" s="9">
        <f t="shared" ca="1" si="239"/>
        <v>1</v>
      </c>
      <c r="BP249" s="20">
        <f t="shared" ca="1" si="257"/>
        <v>1.0293600309884152</v>
      </c>
      <c r="BQ249" s="20">
        <f t="shared" ca="1" si="258"/>
        <v>62.511915928137746</v>
      </c>
    </row>
    <row r="250" spans="1:69" x14ac:dyDescent="0.25">
      <c r="A250" s="3">
        <f t="shared" si="259"/>
        <v>40939</v>
      </c>
      <c r="B250" s="17">
        <f t="shared" si="240"/>
        <v>2012</v>
      </c>
      <c r="C250" s="4">
        <f t="shared" si="260"/>
        <v>1</v>
      </c>
      <c r="D250" s="4">
        <f t="shared" si="261"/>
        <v>3</v>
      </c>
      <c r="E250" s="5">
        <f t="shared" si="215"/>
        <v>0.55000000000000004</v>
      </c>
      <c r="F250" s="5">
        <f t="shared" si="216"/>
        <v>0.6</v>
      </c>
      <c r="G250" s="10">
        <f t="shared" si="214"/>
        <v>1.5013698630137133</v>
      </c>
      <c r="H250" s="13">
        <f t="shared" ca="1" si="217"/>
        <v>80</v>
      </c>
      <c r="I250" s="9">
        <f t="shared" ca="1" si="218"/>
        <v>137</v>
      </c>
      <c r="J250" s="14">
        <f t="shared" ca="1" si="241"/>
        <v>1.7124999999999999</v>
      </c>
      <c r="K250" s="5">
        <f t="shared" ca="1" si="242"/>
        <v>0.30444444444444446</v>
      </c>
      <c r="L250" s="21">
        <f t="shared" ca="1" si="219"/>
        <v>103.1486912876713</v>
      </c>
      <c r="M250" s="9">
        <f t="shared" ca="1" si="275"/>
        <v>23</v>
      </c>
      <c r="N250" s="9">
        <f t="shared" ca="1" si="275"/>
        <v>30</v>
      </c>
      <c r="O250" s="9">
        <f t="shared" ca="1" si="275"/>
        <v>12</v>
      </c>
      <c r="P250" s="9">
        <f t="shared" ca="1" si="275"/>
        <v>36</v>
      </c>
      <c r="Q250" s="20">
        <f t="shared" ca="1" si="220"/>
        <v>38.783964753683144</v>
      </c>
      <c r="R250" s="20">
        <f t="shared" ca="1" si="221"/>
        <v>48.750695636712351</v>
      </c>
      <c r="S250" s="20">
        <f t="shared" ca="1" si="222"/>
        <v>18.572056644657543</v>
      </c>
      <c r="T250" s="6">
        <f t="shared" ca="1" si="276"/>
        <v>8251.8953030137036</v>
      </c>
      <c r="U250" s="6">
        <f t="shared" ca="1" si="276"/>
        <v>916.87431452054875</v>
      </c>
      <c r="V250" s="6">
        <f t="shared" ca="1" si="276"/>
        <v>1376.1171974663011</v>
      </c>
      <c r="W250" s="6">
        <f t="shared" ca="1" si="223"/>
        <v>2366.0201431232877</v>
      </c>
      <c r="X250" s="6">
        <f t="shared" ca="1" si="224"/>
        <v>672.54785201095876</v>
      </c>
      <c r="Y250" s="6">
        <f t="shared" ca="1" si="243"/>
        <v>4754.0844249337042</v>
      </c>
      <c r="Z250" s="6">
        <f t="shared" ca="1" si="277"/>
        <v>2055.5501319452064</v>
      </c>
      <c r="AA250" s="6">
        <f t="shared" ca="1" si="277"/>
        <v>585.00834764054821</v>
      </c>
      <c r="AB250" s="6">
        <f t="shared" ca="1" si="277"/>
        <v>668.59403920767159</v>
      </c>
      <c r="AC250" s="6">
        <f t="shared" ca="1" si="225"/>
        <v>861.77624591344829</v>
      </c>
      <c r="AD250" s="6">
        <f t="shared" ca="1" si="226"/>
        <v>913.05817892908226</v>
      </c>
      <c r="AE250" s="6">
        <f t="shared" ca="1" si="227"/>
        <v>258.77456058002082</v>
      </c>
      <c r="AF250" s="6">
        <f t="shared" ca="1" si="244"/>
        <v>1275.5435333708754</v>
      </c>
      <c r="AG250" s="6">
        <f t="shared" ca="1" si="278"/>
        <v>244.84080289315065</v>
      </c>
      <c r="AH250" s="6">
        <f t="shared" ca="1" si="278"/>
        <v>953.86000622465804</v>
      </c>
      <c r="AI250" s="6">
        <f t="shared" ca="1" si="278"/>
        <v>1603.0476747397265</v>
      </c>
      <c r="AJ250" s="6">
        <f t="shared" ca="1" si="278"/>
        <v>689.42402051506883</v>
      </c>
      <c r="AK250" s="6">
        <f t="shared" ca="1" si="228"/>
        <v>1013.2614296299597</v>
      </c>
      <c r="AL250" s="6">
        <f t="shared" ca="1" si="229"/>
        <v>1169.7196516032186</v>
      </c>
      <c r="AM250" s="6">
        <f t="shared" ca="1" si="230"/>
        <v>311.40538142104941</v>
      </c>
      <c r="AN250" s="6">
        <f t="shared" ca="1" si="245"/>
        <v>996.78604171837583</v>
      </c>
      <c r="AO250" s="6">
        <f t="shared" ca="1" si="246"/>
        <v>15969.094640700283</v>
      </c>
      <c r="AP250" s="6">
        <f t="shared" ca="1" si="247"/>
        <v>8942.6806406773267</v>
      </c>
      <c r="AQ250" s="6">
        <f t="shared" ca="1" si="248"/>
        <v>7026.4140000229554</v>
      </c>
      <c r="AR250" s="6">
        <f t="shared" ca="1" si="279"/>
        <v>2629.6590972784293</v>
      </c>
      <c r="AS250" s="6">
        <f t="shared" ca="1" si="279"/>
        <v>1468.0502438216472</v>
      </c>
      <c r="AT250" s="6">
        <f t="shared" ca="1" si="279"/>
        <v>1644.3486061793574</v>
      </c>
      <c r="AU250" s="6">
        <f t="shared" ca="1" si="279"/>
        <v>1714.3120382739698</v>
      </c>
      <c r="AV250" s="6">
        <f t="shared" ca="1" si="249"/>
        <v>7456.3699855534041</v>
      </c>
      <c r="AW250" s="6">
        <f t="shared" ca="1" si="250"/>
        <v>-429.95598553044783</v>
      </c>
      <c r="AX250" s="27">
        <f t="shared" ca="1" si="280"/>
        <v>4.2417032547945226</v>
      </c>
      <c r="AY250" s="27">
        <f t="shared" ca="1" si="280"/>
        <v>4.675544328767125</v>
      </c>
      <c r="AZ250">
        <f t="shared" ca="1" si="251"/>
        <v>181</v>
      </c>
      <c r="BA250" s="9">
        <f t="shared" ca="1" si="231"/>
        <v>6</v>
      </c>
      <c r="BB250" s="4">
        <f t="shared" ca="1" si="252"/>
        <v>80</v>
      </c>
      <c r="BC250" s="9">
        <f t="shared" ca="1" si="232"/>
        <v>5</v>
      </c>
      <c r="BD250" s="9">
        <f t="shared" ca="1" si="233"/>
        <v>3</v>
      </c>
      <c r="BE250" s="4">
        <f t="shared" ca="1" si="253"/>
        <v>101</v>
      </c>
      <c r="BF250" s="9">
        <f t="shared" ca="1" si="234"/>
        <v>5</v>
      </c>
      <c r="BG250" s="9">
        <f t="shared" ca="1" si="235"/>
        <v>7</v>
      </c>
      <c r="BH250" s="24">
        <f t="shared" ca="1" si="254"/>
        <v>441.46851926005473</v>
      </c>
      <c r="BI250" s="24">
        <f t="shared" ca="1" si="255"/>
        <v>241.61690915911501</v>
      </c>
      <c r="BJ250" s="9">
        <f t="shared" ca="1" si="236"/>
        <v>5</v>
      </c>
      <c r="BK250" s="30">
        <f t="shared" ca="1" si="237"/>
        <v>32.282072219178062</v>
      </c>
      <c r="BL250" s="15">
        <f t="shared" ca="1" si="238"/>
        <v>4.482529981369864</v>
      </c>
      <c r="BM250" s="15">
        <f t="shared" ca="1" si="256"/>
        <v>6552.5252514783315</v>
      </c>
      <c r="BN250" s="36">
        <f t="shared" ca="1" si="268"/>
        <v>111</v>
      </c>
      <c r="BO250" s="9">
        <f t="shared" ca="1" si="239"/>
        <v>0</v>
      </c>
      <c r="BP250" s="20">
        <f t="shared" ca="1" si="257"/>
        <v>1.0723215448025489</v>
      </c>
      <c r="BQ250" s="20">
        <f t="shared" ca="1" si="258"/>
        <v>63.301027027233836</v>
      </c>
    </row>
    <row r="251" spans="1:69" x14ac:dyDescent="0.25">
      <c r="A251" s="3">
        <f t="shared" si="259"/>
        <v>40938</v>
      </c>
      <c r="B251" s="17">
        <f t="shared" si="240"/>
        <v>2012</v>
      </c>
      <c r="C251" s="4">
        <f t="shared" si="260"/>
        <v>1</v>
      </c>
      <c r="D251" s="4">
        <f t="shared" si="261"/>
        <v>2</v>
      </c>
      <c r="E251" s="5">
        <f t="shared" si="215"/>
        <v>0.55000000000000004</v>
      </c>
      <c r="F251" s="5">
        <f t="shared" si="216"/>
        <v>0.6</v>
      </c>
      <c r="G251" s="10">
        <f t="shared" si="214"/>
        <v>1.498630136986316</v>
      </c>
      <c r="H251" s="13">
        <f t="shared" ca="1" si="217"/>
        <v>83</v>
      </c>
      <c r="I251" s="9">
        <f t="shared" ca="1" si="218"/>
        <v>131</v>
      </c>
      <c r="J251" s="14">
        <f t="shared" ca="1" si="241"/>
        <v>1.5783132530120483</v>
      </c>
      <c r="K251" s="5">
        <f t="shared" ca="1" si="242"/>
        <v>0.2911111111111111</v>
      </c>
      <c r="L251" s="21">
        <f t="shared" ca="1" si="219"/>
        <v>96.720388975078436</v>
      </c>
      <c r="M251" s="9">
        <f t="shared" ca="1" si="275"/>
        <v>23</v>
      </c>
      <c r="N251" s="9">
        <f t="shared" ca="1" si="275"/>
        <v>28</v>
      </c>
      <c r="O251" s="9">
        <f t="shared" ca="1" si="275"/>
        <v>11</v>
      </c>
      <c r="P251" s="9">
        <f t="shared" ca="1" si="275"/>
        <v>35</v>
      </c>
      <c r="Q251" s="20">
        <f t="shared" ca="1" si="220"/>
        <v>37.354131700241766</v>
      </c>
      <c r="R251" s="20">
        <f t="shared" ca="1" si="221"/>
        <v>49.75071363347449</v>
      </c>
      <c r="S251" s="20">
        <f t="shared" ca="1" si="222"/>
        <v>17.444754445526428</v>
      </c>
      <c r="T251" s="6">
        <f t="shared" ca="1" si="276"/>
        <v>8027.79228493151</v>
      </c>
      <c r="U251" s="6">
        <f t="shared" ca="1" si="276"/>
        <v>888.16645726027468</v>
      </c>
      <c r="V251" s="6">
        <f t="shared" ca="1" si="276"/>
        <v>1434.9617003835615</v>
      </c>
      <c r="W251" s="6">
        <f t="shared" ca="1" si="223"/>
        <v>2540.0250743671236</v>
      </c>
      <c r="X251" s="6">
        <f t="shared" ca="1" si="224"/>
        <v>683.12658516164379</v>
      </c>
      <c r="Y251" s="6">
        <f t="shared" ca="1" si="243"/>
        <v>4257.8453822794554</v>
      </c>
      <c r="Z251" s="6">
        <f t="shared" ca="1" si="277"/>
        <v>1905.0607167123301</v>
      </c>
      <c r="AA251" s="6">
        <f t="shared" ca="1" si="277"/>
        <v>547.25784996821938</v>
      </c>
      <c r="AB251" s="6">
        <f t="shared" ca="1" si="277"/>
        <v>610.56640559342497</v>
      </c>
      <c r="AC251" s="6">
        <f t="shared" ca="1" si="225"/>
        <v>882.21860711449915</v>
      </c>
      <c r="AD251" s="6">
        <f t="shared" ca="1" si="226"/>
        <v>945.67267078096666</v>
      </c>
      <c r="AE251" s="6">
        <f t="shared" ca="1" si="227"/>
        <v>281.28293619869237</v>
      </c>
      <c r="AF251" s="6">
        <f t="shared" ca="1" si="244"/>
        <v>953.71075817981591</v>
      </c>
      <c r="AG251" s="6">
        <f t="shared" ca="1" si="278"/>
        <v>223.67237962191777</v>
      </c>
      <c r="AH251" s="6">
        <f t="shared" ca="1" si="278"/>
        <v>906.75681928767153</v>
      </c>
      <c r="AI251" s="6">
        <f t="shared" ca="1" si="278"/>
        <v>1443.5815218904113</v>
      </c>
      <c r="AJ251" s="6">
        <f t="shared" ca="1" si="278"/>
        <v>667.16003875068532</v>
      </c>
      <c r="AK251" s="6">
        <f t="shared" ca="1" si="228"/>
        <v>990.96426446323801</v>
      </c>
      <c r="AL251" s="6">
        <f t="shared" ca="1" si="229"/>
        <v>1170.6211273022411</v>
      </c>
      <c r="AM251" s="6">
        <f t="shared" ca="1" si="230"/>
        <v>291.94902161228418</v>
      </c>
      <c r="AN251" s="6">
        <f t="shared" ca="1" si="245"/>
        <v>787.63634617292246</v>
      </c>
      <c r="AO251" s="6">
        <f t="shared" ca="1" si="246"/>
        <v>15220.014474016445</v>
      </c>
      <c r="AP251" s="6">
        <f t="shared" ca="1" si="247"/>
        <v>9220.82198738425</v>
      </c>
      <c r="AQ251" s="6">
        <f t="shared" ca="1" si="248"/>
        <v>5999.1924866321942</v>
      </c>
      <c r="AR251" s="6">
        <f t="shared" ca="1" si="279"/>
        <v>2637.0321693866131</v>
      </c>
      <c r="AS251" s="6">
        <f t="shared" ca="1" si="279"/>
        <v>1427.2594962958669</v>
      </c>
      <c r="AT251" s="6">
        <f t="shared" ca="1" si="279"/>
        <v>1641.0710620424447</v>
      </c>
      <c r="AU251" s="6">
        <f t="shared" ca="1" si="279"/>
        <v>1697.8970459043132</v>
      </c>
      <c r="AV251" s="6">
        <f t="shared" ca="1" si="249"/>
        <v>7403.2597736292382</v>
      </c>
      <c r="AW251" s="6">
        <f t="shared" ca="1" si="250"/>
        <v>-1404.0672869970431</v>
      </c>
      <c r="AX251" s="27">
        <f t="shared" ca="1" si="280"/>
        <v>4.1833917369863043</v>
      </c>
      <c r="AY251" s="27">
        <f t="shared" ca="1" si="280"/>
        <v>4.6841578767123302</v>
      </c>
      <c r="AZ251">
        <f t="shared" ca="1" si="251"/>
        <v>180</v>
      </c>
      <c r="BA251" s="9">
        <f t="shared" ca="1" si="231"/>
        <v>6</v>
      </c>
      <c r="BB251" s="4">
        <f t="shared" ca="1" si="252"/>
        <v>83</v>
      </c>
      <c r="BC251" s="9">
        <f t="shared" ca="1" si="232"/>
        <v>5</v>
      </c>
      <c r="BD251" s="9">
        <f t="shared" ca="1" si="233"/>
        <v>3</v>
      </c>
      <c r="BE251" s="4">
        <f t="shared" ca="1" si="253"/>
        <v>97</v>
      </c>
      <c r="BF251" s="9">
        <f t="shared" ca="1" si="234"/>
        <v>5</v>
      </c>
      <c r="BG251" s="9">
        <f t="shared" ca="1" si="235"/>
        <v>7</v>
      </c>
      <c r="BH251" s="24">
        <f t="shared" ca="1" si="254"/>
        <v>448.97478167829672</v>
      </c>
      <c r="BI251" s="24">
        <f t="shared" ca="1" si="255"/>
        <v>260.92876875391647</v>
      </c>
      <c r="BJ251" s="9">
        <f t="shared" ca="1" si="236"/>
        <v>6</v>
      </c>
      <c r="BK251" s="30">
        <f t="shared" ca="1" si="237"/>
        <v>31.500268301369843</v>
      </c>
      <c r="BL251" s="15">
        <f t="shared" ca="1" si="238"/>
        <v>4.158462849315069</v>
      </c>
      <c r="BM251" s="15">
        <f t="shared" ca="1" si="256"/>
        <v>6765.9446079596219</v>
      </c>
      <c r="BN251" s="36">
        <f t="shared" ca="1" si="268"/>
        <v>111</v>
      </c>
      <c r="BO251" s="9">
        <f t="shared" ca="1" si="239"/>
        <v>0</v>
      </c>
      <c r="BP251" s="20">
        <f t="shared" ca="1" si="257"/>
        <v>0.8866747858938423</v>
      </c>
      <c r="BQ251" s="20">
        <f t="shared" ca="1" si="258"/>
        <v>54.046779158848594</v>
      </c>
    </row>
    <row r="252" spans="1:69" x14ac:dyDescent="0.25">
      <c r="A252" s="3">
        <f t="shared" si="259"/>
        <v>40937</v>
      </c>
      <c r="B252" s="17">
        <f t="shared" si="240"/>
        <v>2012</v>
      </c>
      <c r="C252" s="4">
        <f t="shared" si="260"/>
        <v>1</v>
      </c>
      <c r="D252" s="4">
        <f t="shared" si="261"/>
        <v>1</v>
      </c>
      <c r="E252" s="5">
        <f t="shared" si="215"/>
        <v>0.55000000000000004</v>
      </c>
      <c r="F252" s="5">
        <f t="shared" si="216"/>
        <v>0.64</v>
      </c>
      <c r="G252" s="10">
        <f t="shared" si="214"/>
        <v>1.4958904109589186</v>
      </c>
      <c r="H252" s="13">
        <f t="shared" ca="1" si="217"/>
        <v>91</v>
      </c>
      <c r="I252" s="9">
        <f t="shared" ca="1" si="218"/>
        <v>155</v>
      </c>
      <c r="J252" s="14">
        <f t="shared" ca="1" si="241"/>
        <v>1.7032967032967032</v>
      </c>
      <c r="K252" s="5">
        <f t="shared" ca="1" si="242"/>
        <v>0.34444444444444444</v>
      </c>
      <c r="L252" s="21">
        <f t="shared" ca="1" si="219"/>
        <v>98.359320046966758</v>
      </c>
      <c r="M252" s="9">
        <f t="shared" ca="1" si="275"/>
        <v>28</v>
      </c>
      <c r="N252" s="9">
        <f t="shared" ca="1" si="275"/>
        <v>34</v>
      </c>
      <c r="O252" s="9">
        <f t="shared" ca="1" si="275"/>
        <v>13</v>
      </c>
      <c r="P252" s="9">
        <f t="shared" ca="1" si="275"/>
        <v>39</v>
      </c>
      <c r="Q252" s="20">
        <f t="shared" ca="1" si="220"/>
        <v>37.316812054794546</v>
      </c>
      <c r="R252" s="20">
        <f t="shared" ca="1" si="221"/>
        <v>54.669296788198125</v>
      </c>
      <c r="S252" s="20">
        <f t="shared" ca="1" si="222"/>
        <v>18.541159674183358</v>
      </c>
      <c r="T252" s="6">
        <f t="shared" ca="1" si="276"/>
        <v>8950.6981242739748</v>
      </c>
      <c r="U252" s="6">
        <f t="shared" ca="1" si="276"/>
        <v>1013.1615035616448</v>
      </c>
      <c r="V252" s="6">
        <f t="shared" ca="1" si="276"/>
        <v>1427.6363577652601</v>
      </c>
      <c r="W252" s="6">
        <f t="shared" ca="1" si="223"/>
        <v>2532.5947002082203</v>
      </c>
      <c r="X252" s="6">
        <f t="shared" ca="1" si="224"/>
        <v>733.19184905819179</v>
      </c>
      <c r="Y252" s="6">
        <f t="shared" ca="1" si="243"/>
        <v>5270.4367208039484</v>
      </c>
      <c r="Z252" s="6">
        <f t="shared" ca="1" si="277"/>
        <v>2313.6423473972618</v>
      </c>
      <c r="AA252" s="6">
        <f t="shared" ca="1" si="277"/>
        <v>710.70085824657565</v>
      </c>
      <c r="AB252" s="6">
        <f t="shared" ca="1" si="277"/>
        <v>723.10522729315096</v>
      </c>
      <c r="AC252" s="6">
        <f t="shared" ca="1" si="225"/>
        <v>992.1889240162177</v>
      </c>
      <c r="AD252" s="6">
        <f t="shared" ca="1" si="226"/>
        <v>932.58839571337671</v>
      </c>
      <c r="AE252" s="6">
        <f t="shared" ca="1" si="227"/>
        <v>291.469165345573</v>
      </c>
      <c r="AF252" s="6">
        <f t="shared" ca="1" si="244"/>
        <v>1531.2019478618211</v>
      </c>
      <c r="AG252" s="6">
        <f t="shared" ca="1" si="278"/>
        <v>272.62785402739723</v>
      </c>
      <c r="AH252" s="6">
        <f t="shared" ca="1" si="278"/>
        <v>1010.6047561643838</v>
      </c>
      <c r="AI252" s="6">
        <f t="shared" ca="1" si="278"/>
        <v>1789.3420991780827</v>
      </c>
      <c r="AJ252" s="6">
        <f t="shared" ca="1" si="278"/>
        <v>764.07364997260311</v>
      </c>
      <c r="AK252" s="6">
        <f t="shared" ca="1" si="228"/>
        <v>1091.6083863731251</v>
      </c>
      <c r="AL252" s="6">
        <f t="shared" ca="1" si="229"/>
        <v>1145.6190466567566</v>
      </c>
      <c r="AM252" s="6">
        <f t="shared" ca="1" si="230"/>
        <v>305.66992051661043</v>
      </c>
      <c r="AN252" s="6">
        <f t="shared" ca="1" si="245"/>
        <v>1293.7510057959748</v>
      </c>
      <c r="AO252" s="6">
        <f t="shared" ca="1" si="246"/>
        <v>17547.956420115075</v>
      </c>
      <c r="AP252" s="6">
        <f t="shared" ca="1" si="247"/>
        <v>9452.566745653332</v>
      </c>
      <c r="AQ252" s="6">
        <f t="shared" ca="1" si="248"/>
        <v>8095.389674461745</v>
      </c>
      <c r="AR252" s="6">
        <f t="shared" ca="1" si="279"/>
        <v>2636.2321329929764</v>
      </c>
      <c r="AS252" s="6">
        <f t="shared" ca="1" si="279"/>
        <v>1521.2121490445631</v>
      </c>
      <c r="AT252" s="6">
        <f t="shared" ca="1" si="279"/>
        <v>1667.6309636201161</v>
      </c>
      <c r="AU252" s="6">
        <f t="shared" ca="1" si="279"/>
        <v>1714.5289009257797</v>
      </c>
      <c r="AV252" s="6">
        <f t="shared" ca="1" si="249"/>
        <v>7539.6041465834351</v>
      </c>
      <c r="AW252" s="6">
        <f t="shared" ca="1" si="250"/>
        <v>555.78552787830813</v>
      </c>
      <c r="AX252" s="27">
        <f t="shared" ca="1" si="280"/>
        <v>4.0217582136986314</v>
      </c>
      <c r="AY252" s="27">
        <f t="shared" ca="1" si="280"/>
        <v>4.4385041780821934</v>
      </c>
      <c r="AZ252">
        <f t="shared" ca="1" si="251"/>
        <v>205</v>
      </c>
      <c r="BA252" s="9">
        <f t="shared" ca="1" si="231"/>
        <v>6</v>
      </c>
      <c r="BB252" s="4">
        <f t="shared" ca="1" si="252"/>
        <v>91</v>
      </c>
      <c r="BC252" s="9">
        <f t="shared" ca="1" si="232"/>
        <v>5</v>
      </c>
      <c r="BD252" s="9">
        <f t="shared" ca="1" si="233"/>
        <v>4</v>
      </c>
      <c r="BE252" s="4">
        <f t="shared" ca="1" si="253"/>
        <v>114</v>
      </c>
      <c r="BF252" s="9">
        <f t="shared" ca="1" si="234"/>
        <v>7</v>
      </c>
      <c r="BG252" s="9">
        <f t="shared" ca="1" si="235"/>
        <v>8</v>
      </c>
      <c r="BH252" s="24">
        <f t="shared" ca="1" si="254"/>
        <v>464.18468311302252</v>
      </c>
      <c r="BI252" s="24">
        <f t="shared" ca="1" si="255"/>
        <v>291.61137961515362</v>
      </c>
      <c r="BJ252" s="9">
        <f t="shared" ca="1" si="236"/>
        <v>6</v>
      </c>
      <c r="BK252" s="30">
        <f t="shared" ca="1" si="237"/>
        <v>32.81418230136984</v>
      </c>
      <c r="BL252" s="15">
        <f t="shared" ca="1" si="238"/>
        <v>4.1977232394520545</v>
      </c>
      <c r="BM252" s="15">
        <f t="shared" ca="1" si="256"/>
        <v>6719.7878489727354</v>
      </c>
      <c r="BN252" s="36">
        <f t="shared" ca="1" si="268"/>
        <v>111</v>
      </c>
      <c r="BO252" s="9">
        <f t="shared" ca="1" si="239"/>
        <v>0</v>
      </c>
      <c r="BP252" s="20">
        <f t="shared" ca="1" si="257"/>
        <v>1.2047091152884091</v>
      </c>
      <c r="BQ252" s="20">
        <f t="shared" ca="1" si="258"/>
        <v>72.931438508664371</v>
      </c>
    </row>
    <row r="253" spans="1:69" x14ac:dyDescent="0.25">
      <c r="A253" s="3">
        <f t="shared" si="259"/>
        <v>40936</v>
      </c>
      <c r="B253" s="17">
        <f t="shared" si="240"/>
        <v>2012</v>
      </c>
      <c r="C253" s="4">
        <f t="shared" si="260"/>
        <v>1</v>
      </c>
      <c r="D253" s="4">
        <f t="shared" si="261"/>
        <v>7</v>
      </c>
      <c r="E253" s="5">
        <f t="shared" si="215"/>
        <v>0.55000000000000004</v>
      </c>
      <c r="F253" s="5">
        <f t="shared" si="216"/>
        <v>0.95</v>
      </c>
      <c r="G253" s="10">
        <f t="shared" si="214"/>
        <v>1.4931506849315213</v>
      </c>
      <c r="H253" s="13">
        <f t="shared" ca="1" si="217"/>
        <v>132</v>
      </c>
      <c r="I253" s="9">
        <f t="shared" ca="1" si="218"/>
        <v>214</v>
      </c>
      <c r="J253" s="14">
        <f t="shared" ca="1" si="241"/>
        <v>1.6212121212121211</v>
      </c>
      <c r="K253" s="5">
        <f t="shared" ca="1" si="242"/>
        <v>0.47555555555555556</v>
      </c>
      <c r="L253" s="21">
        <f t="shared" ca="1" si="219"/>
        <v>100.34728972602744</v>
      </c>
      <c r="M253" s="9">
        <f t="shared" ca="1" si="275"/>
        <v>39</v>
      </c>
      <c r="N253" s="9">
        <f t="shared" ca="1" si="275"/>
        <v>47</v>
      </c>
      <c r="O253" s="9">
        <f t="shared" ca="1" si="275"/>
        <v>18</v>
      </c>
      <c r="P253" s="9">
        <f t="shared" ca="1" si="275"/>
        <v>57</v>
      </c>
      <c r="Q253" s="20">
        <f t="shared" ca="1" si="220"/>
        <v>35.73652470213446</v>
      </c>
      <c r="R253" s="20">
        <f t="shared" ca="1" si="221"/>
        <v>49.812527890410976</v>
      </c>
      <c r="S253" s="20">
        <f t="shared" ca="1" si="222"/>
        <v>17.860107104253796</v>
      </c>
      <c r="T253" s="6">
        <f t="shared" ca="1" si="276"/>
        <v>13245.842243835623</v>
      </c>
      <c r="U253" s="6">
        <f t="shared" ca="1" si="276"/>
        <v>1489.1207054794534</v>
      </c>
      <c r="V253" s="6">
        <f t="shared" ca="1" si="276"/>
        <v>2130.302442279452</v>
      </c>
      <c r="W253" s="6">
        <f t="shared" ca="1" si="223"/>
        <v>2414.8420298630144</v>
      </c>
      <c r="X253" s="6">
        <f t="shared" ca="1" si="224"/>
        <v>1100.6220987616437</v>
      </c>
      <c r="Y253" s="6">
        <f t="shared" ca="1" si="243"/>
        <v>9089.1963784109685</v>
      </c>
      <c r="Z253" s="6">
        <f t="shared" ca="1" si="277"/>
        <v>3073.3411243835635</v>
      </c>
      <c r="AA253" s="6">
        <f t="shared" ca="1" si="277"/>
        <v>896.6255020273976</v>
      </c>
      <c r="AB253" s="6">
        <f t="shared" ca="1" si="277"/>
        <v>1018.0261049424663</v>
      </c>
      <c r="AC253" s="6">
        <f t="shared" ca="1" si="225"/>
        <v>1363.2107320116806</v>
      </c>
      <c r="AD253" s="6">
        <f t="shared" ca="1" si="226"/>
        <v>893.39319398942735</v>
      </c>
      <c r="AE253" s="6">
        <f t="shared" ca="1" si="227"/>
        <v>412.29870978230792</v>
      </c>
      <c r="AF253" s="6">
        <f t="shared" ca="1" si="244"/>
        <v>2319.0900955700113</v>
      </c>
      <c r="AG253" s="6">
        <f t="shared" ca="1" si="278"/>
        <v>379.82783194520545</v>
      </c>
      <c r="AH253" s="6">
        <f t="shared" ca="1" si="278"/>
        <v>1372.2816017534253</v>
      </c>
      <c r="AI253" s="6">
        <f t="shared" ca="1" si="278"/>
        <v>2274.4696263013702</v>
      </c>
      <c r="AJ253" s="6">
        <f t="shared" ca="1" si="278"/>
        <v>1037.3886983013704</v>
      </c>
      <c r="AK253" s="6">
        <f t="shared" ca="1" si="228"/>
        <v>1567.4053043330857</v>
      </c>
      <c r="AL253" s="6">
        <f t="shared" ca="1" si="229"/>
        <v>1174.7766716152764</v>
      </c>
      <c r="AM253" s="6">
        <f t="shared" ca="1" si="230"/>
        <v>475.54866250697779</v>
      </c>
      <c r="AN253" s="6">
        <f t="shared" ca="1" si="245"/>
        <v>1846.2371198460307</v>
      </c>
      <c r="AO253" s="6">
        <f t="shared" ca="1" si="246"/>
        <v>24786.923438969872</v>
      </c>
      <c r="AP253" s="6">
        <f t="shared" ca="1" si="247"/>
        <v>11532.399845142865</v>
      </c>
      <c r="AQ253" s="6">
        <f t="shared" ca="1" si="248"/>
        <v>13254.523593827011</v>
      </c>
      <c r="AR253" s="6">
        <f t="shared" ca="1" si="279"/>
        <v>2750.4457612142924</v>
      </c>
      <c r="AS253" s="6">
        <f t="shared" ca="1" si="279"/>
        <v>1895.351478506157</v>
      </c>
      <c r="AT253" s="6">
        <f t="shared" ca="1" si="279"/>
        <v>1827.2791433041766</v>
      </c>
      <c r="AU253" s="6">
        <f t="shared" ca="1" si="279"/>
        <v>1942.5599636940137</v>
      </c>
      <c r="AV253" s="6">
        <f t="shared" ca="1" si="249"/>
        <v>8415.6363467186402</v>
      </c>
      <c r="AW253" s="6">
        <f t="shared" ca="1" si="250"/>
        <v>4838.8872471083669</v>
      </c>
      <c r="AX253" s="27">
        <f t="shared" ca="1" si="280"/>
        <v>4.2403877260273992</v>
      </c>
      <c r="AY253" s="27">
        <f t="shared" ca="1" si="280"/>
        <v>4.5675660273972616</v>
      </c>
      <c r="AZ253">
        <f t="shared" ca="1" si="251"/>
        <v>293</v>
      </c>
      <c r="BA253" s="9">
        <f t="shared" ca="1" si="231"/>
        <v>10</v>
      </c>
      <c r="BB253" s="4">
        <f t="shared" ca="1" si="252"/>
        <v>132</v>
      </c>
      <c r="BC253" s="9">
        <f t="shared" ca="1" si="232"/>
        <v>8</v>
      </c>
      <c r="BD253" s="9">
        <f t="shared" ca="1" si="233"/>
        <v>6</v>
      </c>
      <c r="BE253" s="4">
        <f t="shared" ca="1" si="253"/>
        <v>161</v>
      </c>
      <c r="BF253" s="9">
        <f t="shared" ca="1" si="234"/>
        <v>9</v>
      </c>
      <c r="BG253" s="9">
        <f t="shared" ca="1" si="235"/>
        <v>11</v>
      </c>
      <c r="BH253" s="24">
        <f t="shared" ca="1" si="254"/>
        <v>598.7934241867996</v>
      </c>
      <c r="BI253" s="24">
        <f t="shared" ca="1" si="255"/>
        <v>331.54070009731873</v>
      </c>
      <c r="BJ253" s="9">
        <f t="shared" ca="1" si="236"/>
        <v>9</v>
      </c>
      <c r="BK253" s="30">
        <f t="shared" ca="1" si="237"/>
        <v>31.737471164383539</v>
      </c>
      <c r="BL253" s="15">
        <f t="shared" ca="1" si="238"/>
        <v>4.1975876657534252</v>
      </c>
      <c r="BM253" s="15">
        <f t="shared" ca="1" si="256"/>
        <v>6683.3685044391523</v>
      </c>
      <c r="BN253" s="36">
        <f t="shared" ca="1" si="268"/>
        <v>110</v>
      </c>
      <c r="BO253" s="9">
        <f t="shared" ca="1" si="239"/>
        <v>0</v>
      </c>
      <c r="BP253" s="20">
        <f t="shared" ca="1" si="257"/>
        <v>1.9832100511924846</v>
      </c>
      <c r="BQ253" s="20">
        <f t="shared" ca="1" si="258"/>
        <v>120.49566903479101</v>
      </c>
    </row>
    <row r="254" spans="1:69" x14ac:dyDescent="0.25">
      <c r="A254" s="3">
        <f t="shared" si="259"/>
        <v>40935</v>
      </c>
      <c r="B254" s="17">
        <f t="shared" si="240"/>
        <v>2012</v>
      </c>
      <c r="C254" s="4">
        <f t="shared" si="260"/>
        <v>1</v>
      </c>
      <c r="D254" s="4">
        <f t="shared" si="261"/>
        <v>6</v>
      </c>
      <c r="E254" s="5">
        <f t="shared" si="215"/>
        <v>0.55000000000000004</v>
      </c>
      <c r="F254" s="5">
        <f t="shared" si="216"/>
        <v>1</v>
      </c>
      <c r="G254" s="10">
        <f t="shared" si="214"/>
        <v>1.4904109589041239</v>
      </c>
      <c r="H254" s="13">
        <f t="shared" ca="1" si="217"/>
        <v>144</v>
      </c>
      <c r="I254" s="9">
        <f t="shared" ca="1" si="218"/>
        <v>209</v>
      </c>
      <c r="J254" s="14">
        <f t="shared" ca="1" si="241"/>
        <v>1.4513888888888888</v>
      </c>
      <c r="K254" s="5">
        <f t="shared" ca="1" si="242"/>
        <v>0.46444444444444444</v>
      </c>
      <c r="L254" s="21">
        <f t="shared" ca="1" si="219"/>
        <v>91.455858447488609</v>
      </c>
      <c r="M254" s="9">
        <f t="shared" ca="1" si="275"/>
        <v>35</v>
      </c>
      <c r="N254" s="9">
        <f t="shared" ca="1" si="275"/>
        <v>45</v>
      </c>
      <c r="O254" s="9">
        <f t="shared" ca="1" si="275"/>
        <v>19</v>
      </c>
      <c r="P254" s="9">
        <f t="shared" ca="1" si="275"/>
        <v>56</v>
      </c>
      <c r="Q254" s="20">
        <f t="shared" ca="1" si="220"/>
        <v>39.918135369863037</v>
      </c>
      <c r="R254" s="20">
        <f t="shared" ca="1" si="221"/>
        <v>50.426404569863031</v>
      </c>
      <c r="S254" s="20">
        <f t="shared" ca="1" si="222"/>
        <v>18.079190051741694</v>
      </c>
      <c r="T254" s="6">
        <f t="shared" ca="1" si="276"/>
        <v>13169.643616438359</v>
      </c>
      <c r="U254" s="6">
        <f t="shared" ca="1" si="276"/>
        <v>1495.0771452054807</v>
      </c>
      <c r="V254" s="6">
        <f t="shared" ca="1" si="276"/>
        <v>2223.8306488109588</v>
      </c>
      <c r="W254" s="6">
        <f t="shared" ca="1" si="223"/>
        <v>2517.7352603178083</v>
      </c>
      <c r="X254" s="6">
        <f t="shared" ca="1" si="224"/>
        <v>1121.0125532054794</v>
      </c>
      <c r="Y254" s="6">
        <f t="shared" ca="1" si="243"/>
        <v>8802.1422993095948</v>
      </c>
      <c r="Z254" s="6">
        <f t="shared" ca="1" si="277"/>
        <v>3193.4508295890428</v>
      </c>
      <c r="AA254" s="6">
        <f t="shared" ca="1" si="277"/>
        <v>958.10168682739766</v>
      </c>
      <c r="AB254" s="6">
        <f t="shared" ca="1" si="277"/>
        <v>1012.4346428975348</v>
      </c>
      <c r="AC254" s="6">
        <f t="shared" ca="1" si="225"/>
        <v>1471.9914115576</v>
      </c>
      <c r="AD254" s="6">
        <f t="shared" ca="1" si="226"/>
        <v>892.43417179056974</v>
      </c>
      <c r="AE254" s="6">
        <f t="shared" ca="1" si="227"/>
        <v>432.22222691519909</v>
      </c>
      <c r="AF254" s="6">
        <f t="shared" ca="1" si="244"/>
        <v>2367.339349050606</v>
      </c>
      <c r="AG254" s="6">
        <f t="shared" ca="1" si="278"/>
        <v>358.36350253150681</v>
      </c>
      <c r="AH254" s="6">
        <f t="shared" ca="1" si="278"/>
        <v>1439.3294272876719</v>
      </c>
      <c r="AI254" s="6">
        <f t="shared" ca="1" si="278"/>
        <v>2281.9327278904111</v>
      </c>
      <c r="AJ254" s="6">
        <f t="shared" ca="1" si="278"/>
        <v>1102.3384777643842</v>
      </c>
      <c r="AK254" s="6">
        <f t="shared" ca="1" si="228"/>
        <v>1746.1490390447923</v>
      </c>
      <c r="AL254" s="6">
        <f t="shared" ca="1" si="229"/>
        <v>1222.7500330377925</v>
      </c>
      <c r="AM254" s="6">
        <f t="shared" ca="1" si="230"/>
        <v>482.62135438077786</v>
      </c>
      <c r="AN254" s="6">
        <f t="shared" ca="1" si="245"/>
        <v>1730.4437090106114</v>
      </c>
      <c r="AO254" s="6">
        <f t="shared" ca="1" si="246"/>
        <v>25010.672056431784</v>
      </c>
      <c r="AP254" s="6">
        <f t="shared" ca="1" si="247"/>
        <v>12110.746699060977</v>
      </c>
      <c r="AQ254" s="6">
        <f t="shared" ca="1" si="248"/>
        <v>12899.925357370812</v>
      </c>
      <c r="AR254" s="6">
        <f t="shared" ca="1" si="279"/>
        <v>2755.5590169382767</v>
      </c>
      <c r="AS254" s="6">
        <f t="shared" ca="1" si="279"/>
        <v>2005.4864939044471</v>
      </c>
      <c r="AT254" s="6">
        <f t="shared" ca="1" si="279"/>
        <v>1885.2252680605727</v>
      </c>
      <c r="AU254" s="6">
        <f t="shared" ca="1" si="279"/>
        <v>1950.5317891564621</v>
      </c>
      <c r="AV254" s="6">
        <f t="shared" ca="1" si="249"/>
        <v>8596.8025680597584</v>
      </c>
      <c r="AW254" s="6">
        <f t="shared" ca="1" si="250"/>
        <v>4303.1227893110481</v>
      </c>
      <c r="AX254" s="27">
        <f t="shared" ca="1" si="280"/>
        <v>4.0953115726027427</v>
      </c>
      <c r="AY254" s="27">
        <f t="shared" ca="1" si="280"/>
        <v>4.4869804931506856</v>
      </c>
      <c r="AZ254">
        <f t="shared" ca="1" si="251"/>
        <v>299</v>
      </c>
      <c r="BA254" s="9">
        <f t="shared" ca="1" si="231"/>
        <v>10</v>
      </c>
      <c r="BB254" s="4">
        <f t="shared" ca="1" si="252"/>
        <v>144</v>
      </c>
      <c r="BC254" s="9">
        <f t="shared" ca="1" si="232"/>
        <v>8</v>
      </c>
      <c r="BD254" s="9">
        <f t="shared" ca="1" si="233"/>
        <v>6</v>
      </c>
      <c r="BE254" s="4">
        <f t="shared" ca="1" si="253"/>
        <v>155</v>
      </c>
      <c r="BF254" s="9">
        <f t="shared" ca="1" si="234"/>
        <v>8</v>
      </c>
      <c r="BG254" s="9">
        <f t="shared" ca="1" si="235"/>
        <v>10</v>
      </c>
      <c r="BH254" s="24">
        <f t="shared" ca="1" si="254"/>
        <v>569.97290606027389</v>
      </c>
      <c r="BI254" s="24">
        <f t="shared" ca="1" si="255"/>
        <v>324.77200377252024</v>
      </c>
      <c r="BJ254" s="9">
        <f t="shared" ca="1" si="236"/>
        <v>11</v>
      </c>
      <c r="BK254" s="30">
        <f t="shared" ca="1" si="237"/>
        <v>32.691417643835599</v>
      </c>
      <c r="BL254" s="15">
        <f t="shared" ca="1" si="238"/>
        <v>4.3856590158904121</v>
      </c>
      <c r="BM254" s="15">
        <f t="shared" ca="1" si="256"/>
        <v>6837.3666786967915</v>
      </c>
      <c r="BN254" s="36">
        <f t="shared" ca="1" si="268"/>
        <v>110</v>
      </c>
      <c r="BO254" s="9">
        <f t="shared" ca="1" si="239"/>
        <v>1</v>
      </c>
      <c r="BP254" s="20">
        <f t="shared" ca="1" si="257"/>
        <v>1.8866803498433333</v>
      </c>
      <c r="BQ254" s="20">
        <f t="shared" ca="1" si="258"/>
        <v>117.27204870337101</v>
      </c>
    </row>
    <row r="255" spans="1:69" x14ac:dyDescent="0.25">
      <c r="A255" s="3">
        <f t="shared" si="259"/>
        <v>40934</v>
      </c>
      <c r="B255" s="17">
        <f t="shared" si="240"/>
        <v>2012</v>
      </c>
      <c r="C255" s="4">
        <f t="shared" si="260"/>
        <v>1</v>
      </c>
      <c r="D255" s="4">
        <f t="shared" si="261"/>
        <v>5</v>
      </c>
      <c r="E255" s="5">
        <f t="shared" si="215"/>
        <v>0.55000000000000004</v>
      </c>
      <c r="F255" s="5">
        <f t="shared" si="216"/>
        <v>0.82</v>
      </c>
      <c r="G255" s="10">
        <f t="shared" si="214"/>
        <v>1.4876712328767265</v>
      </c>
      <c r="H255" s="13">
        <f t="shared" ca="1" si="217"/>
        <v>118</v>
      </c>
      <c r="I255" s="9">
        <f t="shared" ca="1" si="218"/>
        <v>185</v>
      </c>
      <c r="J255" s="14">
        <f t="shared" ca="1" si="241"/>
        <v>1.5677966101694916</v>
      </c>
      <c r="K255" s="5">
        <f t="shared" ca="1" si="242"/>
        <v>0.41111111111111109</v>
      </c>
      <c r="L255" s="21">
        <f t="shared" ca="1" si="219"/>
        <v>95.151924292547051</v>
      </c>
      <c r="M255" s="9">
        <f t="shared" ca="1" si="275"/>
        <v>34</v>
      </c>
      <c r="N255" s="9">
        <f t="shared" ca="1" si="275"/>
        <v>39</v>
      </c>
      <c r="O255" s="9">
        <f t="shared" ca="1" si="275"/>
        <v>16</v>
      </c>
      <c r="P255" s="9">
        <f t="shared" ca="1" si="275"/>
        <v>49</v>
      </c>
      <c r="Q255" s="20">
        <f t="shared" ca="1" si="220"/>
        <v>36.463000788140384</v>
      </c>
      <c r="R255" s="20">
        <f t="shared" ca="1" si="221"/>
        <v>49.195750438356185</v>
      </c>
      <c r="S255" s="20">
        <f t="shared" ca="1" si="222"/>
        <v>18.838202599273142</v>
      </c>
      <c r="T255" s="6">
        <f t="shared" ca="1" si="276"/>
        <v>11227.927066520551</v>
      </c>
      <c r="U255" s="6">
        <f t="shared" ca="1" si="276"/>
        <v>1310.2150509589053</v>
      </c>
      <c r="V255" s="6">
        <f t="shared" ca="1" si="276"/>
        <v>1997.7341779252597</v>
      </c>
      <c r="W255" s="6">
        <f t="shared" ca="1" si="223"/>
        <v>2377.926766356165</v>
      </c>
      <c r="X255" s="6">
        <f t="shared" ca="1" si="224"/>
        <v>940.42713981895872</v>
      </c>
      <c r="Y255" s="6">
        <f t="shared" ca="1" si="243"/>
        <v>7222.0540333790723</v>
      </c>
      <c r="Z255" s="6">
        <f t="shared" ca="1" si="277"/>
        <v>2661.7990575342478</v>
      </c>
      <c r="AA255" s="6">
        <f t="shared" ca="1" si="277"/>
        <v>787.13200701369897</v>
      </c>
      <c r="AB255" s="6">
        <f t="shared" ca="1" si="277"/>
        <v>923.07192736438401</v>
      </c>
      <c r="AC255" s="6">
        <f t="shared" ca="1" si="225"/>
        <v>1180.3843041184095</v>
      </c>
      <c r="AD255" s="6">
        <f t="shared" ca="1" si="226"/>
        <v>956.75058600393515</v>
      </c>
      <c r="AE255" s="6">
        <f t="shared" ca="1" si="227"/>
        <v>376.76504185909283</v>
      </c>
      <c r="AF255" s="6">
        <f t="shared" ca="1" si="244"/>
        <v>1858.1030599308933</v>
      </c>
      <c r="AG255" s="6">
        <f t="shared" ca="1" si="278"/>
        <v>326.40582452054787</v>
      </c>
      <c r="AH255" s="6">
        <f t="shared" ca="1" si="278"/>
        <v>1247.9736609315073</v>
      </c>
      <c r="AI255" s="6">
        <f t="shared" ca="1" si="278"/>
        <v>2048.7519167123287</v>
      </c>
      <c r="AJ255" s="6">
        <f t="shared" ca="1" si="278"/>
        <v>919.20271430137029</v>
      </c>
      <c r="AK255" s="6">
        <f t="shared" ca="1" si="228"/>
        <v>1340.4407051791109</v>
      </c>
      <c r="AL255" s="6">
        <f t="shared" ca="1" si="229"/>
        <v>1213.0484292582778</v>
      </c>
      <c r="AM255" s="6">
        <f t="shared" ca="1" si="230"/>
        <v>403.94356924958987</v>
      </c>
      <c r="AN255" s="6">
        <f t="shared" ca="1" si="245"/>
        <v>1584.9014127787755</v>
      </c>
      <c r="AO255" s="6">
        <f t="shared" ca="1" si="246"/>
        <v>21452.47922585754</v>
      </c>
      <c r="AP255" s="6">
        <f t="shared" ca="1" si="247"/>
        <v>10787.420719768797</v>
      </c>
      <c r="AQ255" s="6">
        <f t="shared" ca="1" si="248"/>
        <v>10665.058506088741</v>
      </c>
      <c r="AR255" s="6">
        <f t="shared" ca="1" si="279"/>
        <v>2705.4512018245582</v>
      </c>
      <c r="AS255" s="6">
        <f t="shared" ca="1" si="279"/>
        <v>1760.3945109146671</v>
      </c>
      <c r="AT255" s="6">
        <f t="shared" ca="1" si="279"/>
        <v>1748.4116575515463</v>
      </c>
      <c r="AU255" s="6">
        <f t="shared" ca="1" si="279"/>
        <v>1853.6643259354444</v>
      </c>
      <c r="AV255" s="6">
        <f t="shared" ca="1" si="249"/>
        <v>8067.9216962262153</v>
      </c>
      <c r="AW255" s="6">
        <f t="shared" ca="1" si="250"/>
        <v>2597.1368098625271</v>
      </c>
      <c r="AX255" s="27">
        <f t="shared" ca="1" si="280"/>
        <v>3.954397413698632</v>
      </c>
      <c r="AY255" s="27">
        <f t="shared" ca="1" si="280"/>
        <v>4.5000639794520563</v>
      </c>
      <c r="AZ255">
        <f t="shared" ca="1" si="251"/>
        <v>256</v>
      </c>
      <c r="BA255" s="9">
        <f t="shared" ca="1" si="231"/>
        <v>8</v>
      </c>
      <c r="BB255" s="4">
        <f t="shared" ca="1" si="252"/>
        <v>118</v>
      </c>
      <c r="BC255" s="9">
        <f t="shared" ca="1" si="232"/>
        <v>6</v>
      </c>
      <c r="BD255" s="9">
        <f t="shared" ca="1" si="233"/>
        <v>4</v>
      </c>
      <c r="BE255" s="4">
        <f t="shared" ca="1" si="253"/>
        <v>138</v>
      </c>
      <c r="BF255" s="9">
        <f t="shared" ca="1" si="234"/>
        <v>8</v>
      </c>
      <c r="BG255" s="9">
        <f t="shared" ca="1" si="235"/>
        <v>10</v>
      </c>
      <c r="BH255" s="24">
        <f t="shared" ca="1" si="254"/>
        <v>450.5159393305409</v>
      </c>
      <c r="BI255" s="24">
        <f t="shared" ca="1" si="255"/>
        <v>327.8999911280136</v>
      </c>
      <c r="BJ255" s="9">
        <f t="shared" ca="1" si="236"/>
        <v>10</v>
      </c>
      <c r="BK255" s="30">
        <f t="shared" ca="1" si="237"/>
        <v>34.202541205479427</v>
      </c>
      <c r="BL255" s="15">
        <f t="shared" ca="1" si="238"/>
        <v>4.4292850016438363</v>
      </c>
      <c r="BM255" s="15">
        <f t="shared" ca="1" si="256"/>
        <v>6712.0867430780236</v>
      </c>
      <c r="BN255" s="36">
        <f t="shared" ca="1" si="268"/>
        <v>110</v>
      </c>
      <c r="BO255" s="9">
        <f t="shared" ca="1" si="239"/>
        <v>0</v>
      </c>
      <c r="BP255" s="20">
        <f t="shared" ca="1" si="257"/>
        <v>1.5889333547554789</v>
      </c>
      <c r="BQ255" s="20">
        <f t="shared" ca="1" si="258"/>
        <v>96.955077328079454</v>
      </c>
    </row>
    <row r="256" spans="1:69" x14ac:dyDescent="0.25">
      <c r="A256" s="3">
        <f t="shared" si="259"/>
        <v>40933</v>
      </c>
      <c r="B256" s="17">
        <f t="shared" si="240"/>
        <v>2012</v>
      </c>
      <c r="C256" s="4">
        <f t="shared" si="260"/>
        <v>1</v>
      </c>
      <c r="D256" s="4">
        <f t="shared" si="261"/>
        <v>4</v>
      </c>
      <c r="E256" s="5">
        <f t="shared" si="215"/>
        <v>0.55000000000000004</v>
      </c>
      <c r="F256" s="5">
        <f t="shared" si="216"/>
        <v>0.76</v>
      </c>
      <c r="G256" s="10">
        <f t="shared" si="214"/>
        <v>1.4849315068493292</v>
      </c>
      <c r="H256" s="13">
        <f t="shared" ca="1" si="217"/>
        <v>107</v>
      </c>
      <c r="I256" s="9">
        <f t="shared" ca="1" si="218"/>
        <v>172</v>
      </c>
      <c r="J256" s="14">
        <f t="shared" ca="1" si="241"/>
        <v>1.6074766355140186</v>
      </c>
      <c r="K256" s="5">
        <f t="shared" ca="1" si="242"/>
        <v>0.38222222222222224</v>
      </c>
      <c r="L256" s="21">
        <f t="shared" ca="1" si="219"/>
        <v>95.583282865702273</v>
      </c>
      <c r="M256" s="9">
        <f t="shared" ca="1" si="275"/>
        <v>32</v>
      </c>
      <c r="N256" s="9">
        <f t="shared" ca="1" si="275"/>
        <v>38</v>
      </c>
      <c r="O256" s="9">
        <f t="shared" ca="1" si="275"/>
        <v>15</v>
      </c>
      <c r="P256" s="9">
        <f t="shared" ca="1" si="275"/>
        <v>46</v>
      </c>
      <c r="Q256" s="20">
        <f t="shared" ca="1" si="220"/>
        <v>38.228985775342487</v>
      </c>
      <c r="R256" s="20">
        <f t="shared" ca="1" si="221"/>
        <v>50.895207220602757</v>
      </c>
      <c r="S256" s="20">
        <f t="shared" ca="1" si="222"/>
        <v>19.072939642263261</v>
      </c>
      <c r="T256" s="6">
        <f t="shared" ca="1" si="276"/>
        <v>10227.411266630143</v>
      </c>
      <c r="U256" s="6">
        <f t="shared" ca="1" si="276"/>
        <v>1192.0084928219185</v>
      </c>
      <c r="V256" s="6">
        <f t="shared" ca="1" si="276"/>
        <v>1727.4696871206572</v>
      </c>
      <c r="W256" s="6">
        <f t="shared" ca="1" si="223"/>
        <v>2395.0160440767127</v>
      </c>
      <c r="X256" s="6">
        <f t="shared" ca="1" si="224"/>
        <v>870.74257760087642</v>
      </c>
      <c r="Y256" s="6">
        <f t="shared" ca="1" si="243"/>
        <v>6426.1914506538142</v>
      </c>
      <c r="Z256" s="6">
        <f t="shared" ca="1" si="277"/>
        <v>2676.0290042739739</v>
      </c>
      <c r="AA256" s="6">
        <f t="shared" ca="1" si="277"/>
        <v>763.42810830904136</v>
      </c>
      <c r="AB256" s="6">
        <f t="shared" ca="1" si="277"/>
        <v>877.35522354411</v>
      </c>
      <c r="AC256" s="6">
        <f t="shared" ca="1" si="225"/>
        <v>1113.1663194672442</v>
      </c>
      <c r="AD256" s="6">
        <f t="shared" ca="1" si="226"/>
        <v>958.58717225932526</v>
      </c>
      <c r="AE256" s="6">
        <f t="shared" ca="1" si="227"/>
        <v>352.59824472464692</v>
      </c>
      <c r="AF256" s="6">
        <f t="shared" ca="1" si="244"/>
        <v>1892.4605996759092</v>
      </c>
      <c r="AG256" s="6">
        <f t="shared" ca="1" si="278"/>
        <v>305.91766001095885</v>
      </c>
      <c r="AH256" s="6">
        <f t="shared" ca="1" si="278"/>
        <v>1202.7309434739732</v>
      </c>
      <c r="AI256" s="6">
        <f t="shared" ca="1" si="278"/>
        <v>1925.8551888219179</v>
      </c>
      <c r="AJ256" s="6">
        <f t="shared" ca="1" si="278"/>
        <v>890.38186888767154</v>
      </c>
      <c r="AK256" s="6">
        <f t="shared" ca="1" si="228"/>
        <v>1320.641657588573</v>
      </c>
      <c r="AL256" s="6">
        <f t="shared" ca="1" si="229"/>
        <v>1181.0016433249568</v>
      </c>
      <c r="AM256" s="6">
        <f t="shared" ca="1" si="230"/>
        <v>374.01570102251986</v>
      </c>
      <c r="AN256" s="6">
        <f t="shared" ca="1" si="245"/>
        <v>1449.2266592584713</v>
      </c>
      <c r="AO256" s="6">
        <f t="shared" ca="1" si="246"/>
        <v>20061.117756773707</v>
      </c>
      <c r="AP256" s="6">
        <f t="shared" ca="1" si="247"/>
        <v>10293.239047185512</v>
      </c>
      <c r="AQ256" s="6">
        <f t="shared" ca="1" si="248"/>
        <v>9767.8787095881944</v>
      </c>
      <c r="AR256" s="6">
        <f t="shared" ca="1" si="279"/>
        <v>2695.3705985330271</v>
      </c>
      <c r="AS256" s="6">
        <f t="shared" ca="1" si="279"/>
        <v>1651.1776412166173</v>
      </c>
      <c r="AT256" s="6">
        <f t="shared" ca="1" si="279"/>
        <v>1730.9881497792358</v>
      </c>
      <c r="AU256" s="6">
        <f t="shared" ca="1" si="279"/>
        <v>1807.2261273399481</v>
      </c>
      <c r="AV256" s="6">
        <f t="shared" ca="1" si="249"/>
        <v>7884.7625168688282</v>
      </c>
      <c r="AW256" s="6">
        <f t="shared" ca="1" si="250"/>
        <v>1883.1161927193662</v>
      </c>
      <c r="AX256" s="27">
        <f t="shared" ca="1" si="280"/>
        <v>3.9829099397260292</v>
      </c>
      <c r="AY256" s="27">
        <f t="shared" ca="1" si="280"/>
        <v>4.5354438493150697</v>
      </c>
      <c r="AZ256">
        <f t="shared" ca="1" si="251"/>
        <v>238</v>
      </c>
      <c r="BA256" s="9">
        <f t="shared" ca="1" si="231"/>
        <v>8</v>
      </c>
      <c r="BB256" s="4">
        <f t="shared" ca="1" si="252"/>
        <v>107</v>
      </c>
      <c r="BC256" s="9">
        <f t="shared" ca="1" si="232"/>
        <v>6</v>
      </c>
      <c r="BD256" s="9">
        <f t="shared" ca="1" si="233"/>
        <v>5</v>
      </c>
      <c r="BE256" s="4">
        <f t="shared" ca="1" si="253"/>
        <v>131</v>
      </c>
      <c r="BF256" s="9">
        <f t="shared" ca="1" si="234"/>
        <v>8</v>
      </c>
      <c r="BG256" s="9">
        <f t="shared" ca="1" si="235"/>
        <v>9</v>
      </c>
      <c r="BH256" s="24">
        <f t="shared" ca="1" si="254"/>
        <v>513.32253641851128</v>
      </c>
      <c r="BI256" s="24">
        <f t="shared" ca="1" si="255"/>
        <v>314.610530684509</v>
      </c>
      <c r="BJ256" s="9">
        <f t="shared" ca="1" si="236"/>
        <v>9</v>
      </c>
      <c r="BK256" s="30">
        <f t="shared" ca="1" si="237"/>
        <v>32.929003972602715</v>
      </c>
      <c r="BL256" s="15">
        <f t="shared" ca="1" si="238"/>
        <v>4.3109731287671229</v>
      </c>
      <c r="BM256" s="15">
        <f t="shared" ca="1" si="256"/>
        <v>6690.9013384874161</v>
      </c>
      <c r="BN256" s="36">
        <f t="shared" ca="1" si="268"/>
        <v>110</v>
      </c>
      <c r="BO256" s="9">
        <f t="shared" ca="1" si="239"/>
        <v>0</v>
      </c>
      <c r="BP256" s="20">
        <f t="shared" ca="1" si="257"/>
        <v>1.4598748681887421</v>
      </c>
      <c r="BQ256" s="20">
        <f t="shared" ca="1" si="258"/>
        <v>88.798897359892678</v>
      </c>
    </row>
    <row r="257" spans="1:69" x14ac:dyDescent="0.25">
      <c r="A257" s="3">
        <f t="shared" si="259"/>
        <v>40932</v>
      </c>
      <c r="B257" s="17">
        <f t="shared" si="240"/>
        <v>2012</v>
      </c>
      <c r="C257" s="4">
        <f t="shared" si="260"/>
        <v>1</v>
      </c>
      <c r="D257" s="4">
        <f t="shared" si="261"/>
        <v>3</v>
      </c>
      <c r="E257" s="5">
        <f t="shared" si="215"/>
        <v>0.55000000000000004</v>
      </c>
      <c r="F257" s="5">
        <f t="shared" si="216"/>
        <v>0.6</v>
      </c>
      <c r="G257" s="10">
        <f t="shared" si="214"/>
        <v>1.4821917808219318</v>
      </c>
      <c r="H257" s="13">
        <f t="shared" ca="1" si="217"/>
        <v>86</v>
      </c>
      <c r="I257" s="9">
        <f t="shared" ca="1" si="218"/>
        <v>143</v>
      </c>
      <c r="J257" s="14">
        <f t="shared" ca="1" si="241"/>
        <v>1.6627906976744187</v>
      </c>
      <c r="K257" s="5">
        <f t="shared" ca="1" si="242"/>
        <v>0.31777777777777777</v>
      </c>
      <c r="L257" s="21">
        <f t="shared" ca="1" si="219"/>
        <v>99.169837196559442</v>
      </c>
      <c r="M257" s="9">
        <f t="shared" ca="1" si="275"/>
        <v>24</v>
      </c>
      <c r="N257" s="9">
        <f t="shared" ca="1" si="275"/>
        <v>31</v>
      </c>
      <c r="O257" s="9">
        <f t="shared" ca="1" si="275"/>
        <v>12</v>
      </c>
      <c r="P257" s="9">
        <f t="shared" ca="1" si="275"/>
        <v>37</v>
      </c>
      <c r="Q257" s="20">
        <f t="shared" ca="1" si="220"/>
        <v>38.98221001643838</v>
      </c>
      <c r="R257" s="20">
        <f t="shared" ca="1" si="221"/>
        <v>51.737357687671256</v>
      </c>
      <c r="S257" s="20">
        <f t="shared" ca="1" si="222"/>
        <v>18.584770746775277</v>
      </c>
      <c r="T257" s="6">
        <f t="shared" ca="1" si="276"/>
        <v>8528.6059989041114</v>
      </c>
      <c r="U257" s="6">
        <f t="shared" ca="1" si="276"/>
        <v>902.23272082191841</v>
      </c>
      <c r="V257" s="6">
        <f t="shared" ca="1" si="276"/>
        <v>1439.4506765326028</v>
      </c>
      <c r="W257" s="6">
        <f t="shared" ca="1" si="223"/>
        <v>2421.9096061808223</v>
      </c>
      <c r="X257" s="6">
        <f t="shared" ca="1" si="224"/>
        <v>690.26099059726027</v>
      </c>
      <c r="Y257" s="6">
        <f t="shared" ca="1" si="243"/>
        <v>4879.2174464153441</v>
      </c>
      <c r="Z257" s="6">
        <f t="shared" ca="1" si="277"/>
        <v>2144.0215509041109</v>
      </c>
      <c r="AA257" s="6">
        <f t="shared" ca="1" si="277"/>
        <v>620.8482922520551</v>
      </c>
      <c r="AB257" s="6">
        <f t="shared" ca="1" si="277"/>
        <v>687.63651763068526</v>
      </c>
      <c r="AC257" s="6">
        <f t="shared" ca="1" si="225"/>
        <v>907.25204103290321</v>
      </c>
      <c r="AD257" s="6">
        <f t="shared" ca="1" si="226"/>
        <v>956.69384733860875</v>
      </c>
      <c r="AE257" s="6">
        <f t="shared" ca="1" si="227"/>
        <v>257.74304897013928</v>
      </c>
      <c r="AF257" s="6">
        <f t="shared" ca="1" si="244"/>
        <v>1330.8174234451999</v>
      </c>
      <c r="AG257" s="6">
        <f t="shared" ca="1" si="278"/>
        <v>257.13502609315066</v>
      </c>
      <c r="AH257" s="6">
        <f t="shared" ca="1" si="278"/>
        <v>983.61601420274008</v>
      </c>
      <c r="AI257" s="6">
        <f t="shared" ca="1" si="278"/>
        <v>1647.3969527671236</v>
      </c>
      <c r="AJ257" s="6">
        <f t="shared" ca="1" si="278"/>
        <v>739.45567351232921</v>
      </c>
      <c r="AK257" s="6">
        <f t="shared" ca="1" si="228"/>
        <v>967.62766050739197</v>
      </c>
      <c r="AL257" s="6">
        <f t="shared" ca="1" si="229"/>
        <v>1125.4495119827557</v>
      </c>
      <c r="AM257" s="6">
        <f t="shared" ca="1" si="230"/>
        <v>299.77422428038892</v>
      </c>
      <c r="AN257" s="6">
        <f t="shared" ca="1" si="245"/>
        <v>1234.7522698048074</v>
      </c>
      <c r="AO257" s="6">
        <f t="shared" ca="1" si="246"/>
        <v>16510.94874708822</v>
      </c>
      <c r="AP257" s="6">
        <f t="shared" ca="1" si="247"/>
        <v>9066.1616074228732</v>
      </c>
      <c r="AQ257" s="6">
        <f t="shared" ca="1" si="248"/>
        <v>7444.7871396653518</v>
      </c>
      <c r="AR257" s="6">
        <f t="shared" ca="1" si="279"/>
        <v>2640.4722678043931</v>
      </c>
      <c r="AS257" s="6">
        <f t="shared" ca="1" si="279"/>
        <v>1472.3127392385441</v>
      </c>
      <c r="AT257" s="6">
        <f t="shared" ca="1" si="279"/>
        <v>1643.1681274513699</v>
      </c>
      <c r="AU257" s="6">
        <f t="shared" ca="1" si="279"/>
        <v>1690.4344341345052</v>
      </c>
      <c r="AV257" s="6">
        <f t="shared" ca="1" si="249"/>
        <v>7446.3875686288129</v>
      </c>
      <c r="AW257" s="6">
        <f t="shared" ca="1" si="250"/>
        <v>-1.6004289634665838</v>
      </c>
      <c r="AX257" s="27">
        <f t="shared" ca="1" si="280"/>
        <v>3.9866291506849341</v>
      </c>
      <c r="AY257" s="27">
        <f t="shared" ca="1" si="280"/>
        <v>4.3567708972602759</v>
      </c>
      <c r="AZ257">
        <f t="shared" ca="1" si="251"/>
        <v>190</v>
      </c>
      <c r="BA257" s="9">
        <f t="shared" ca="1" si="231"/>
        <v>6</v>
      </c>
      <c r="BB257" s="4">
        <f t="shared" ca="1" si="252"/>
        <v>86</v>
      </c>
      <c r="BC257" s="9">
        <f t="shared" ca="1" si="232"/>
        <v>5</v>
      </c>
      <c r="BD257" s="9">
        <f t="shared" ca="1" si="233"/>
        <v>4</v>
      </c>
      <c r="BE257" s="4">
        <f t="shared" ca="1" si="253"/>
        <v>104</v>
      </c>
      <c r="BF257" s="9">
        <f t="shared" ca="1" si="234"/>
        <v>6</v>
      </c>
      <c r="BG257" s="9">
        <f t="shared" ca="1" si="235"/>
        <v>7</v>
      </c>
      <c r="BH257" s="24">
        <f t="shared" ca="1" si="254"/>
        <v>476.33245883483914</v>
      </c>
      <c r="BI257" s="24">
        <f t="shared" ca="1" si="255"/>
        <v>265.21111716770639</v>
      </c>
      <c r="BJ257" s="9">
        <f t="shared" ca="1" si="236"/>
        <v>6</v>
      </c>
      <c r="BK257" s="30">
        <f t="shared" ca="1" si="237"/>
        <v>32.21222324657532</v>
      </c>
      <c r="BL257" s="15">
        <f t="shared" ca="1" si="238"/>
        <v>4.3545986904109588</v>
      </c>
      <c r="BM257" s="15">
        <f t="shared" ca="1" si="256"/>
        <v>6616.4307797457022</v>
      </c>
      <c r="BN257" s="36">
        <f t="shared" ca="1" si="268"/>
        <v>110</v>
      </c>
      <c r="BO257" s="9">
        <f t="shared" ca="1" si="239"/>
        <v>0</v>
      </c>
      <c r="BP257" s="20">
        <f t="shared" ca="1" si="257"/>
        <v>1.1251968602853708</v>
      </c>
      <c r="BQ257" s="20">
        <f t="shared" ca="1" si="258"/>
        <v>67.679883087866841</v>
      </c>
    </row>
    <row r="258" spans="1:69" x14ac:dyDescent="0.25">
      <c r="A258" s="3">
        <f t="shared" si="259"/>
        <v>40931</v>
      </c>
      <c r="B258" s="17">
        <f t="shared" si="240"/>
        <v>2012</v>
      </c>
      <c r="C258" s="4">
        <f t="shared" si="260"/>
        <v>1</v>
      </c>
      <c r="D258" s="4">
        <f t="shared" si="261"/>
        <v>2</v>
      </c>
      <c r="E258" s="5">
        <f t="shared" si="215"/>
        <v>0.55000000000000004</v>
      </c>
      <c r="F258" s="5">
        <f t="shared" si="216"/>
        <v>0.6</v>
      </c>
      <c r="G258" s="10">
        <f t="shared" si="214"/>
        <v>1.4794520547945345</v>
      </c>
      <c r="H258" s="13">
        <f t="shared" ca="1" si="217"/>
        <v>80</v>
      </c>
      <c r="I258" s="9">
        <f t="shared" ca="1" si="218"/>
        <v>136</v>
      </c>
      <c r="J258" s="14">
        <f t="shared" ca="1" si="241"/>
        <v>1.7</v>
      </c>
      <c r="K258" s="5">
        <f t="shared" ca="1" si="242"/>
        <v>0.30222222222222223</v>
      </c>
      <c r="L258" s="21">
        <f t="shared" ca="1" si="219"/>
        <v>105.97882191780825</v>
      </c>
      <c r="M258" s="9">
        <f t="shared" ca="1" si="275"/>
        <v>23</v>
      </c>
      <c r="N258" s="9">
        <f t="shared" ca="1" si="275"/>
        <v>30</v>
      </c>
      <c r="O258" s="9">
        <f t="shared" ca="1" si="275"/>
        <v>12</v>
      </c>
      <c r="P258" s="9">
        <f t="shared" ca="1" si="275"/>
        <v>34</v>
      </c>
      <c r="Q258" s="20">
        <f t="shared" ca="1" si="220"/>
        <v>37.251413057637649</v>
      </c>
      <c r="R258" s="20">
        <f t="shared" ca="1" si="221"/>
        <v>47.509983649315082</v>
      </c>
      <c r="S258" s="20">
        <f t="shared" ca="1" si="222"/>
        <v>20.049351386301378</v>
      </c>
      <c r="T258" s="6">
        <f t="shared" ca="1" si="276"/>
        <v>8478.30575342466</v>
      </c>
      <c r="U258" s="6">
        <f t="shared" ca="1" si="276"/>
        <v>885.53122191780869</v>
      </c>
      <c r="V258" s="6">
        <f t="shared" ca="1" si="276"/>
        <v>1338.6779262246575</v>
      </c>
      <c r="W258" s="6">
        <f t="shared" ca="1" si="223"/>
        <v>2355.653961863014</v>
      </c>
      <c r="X258" s="6">
        <f t="shared" ca="1" si="224"/>
        <v>733.94684265205467</v>
      </c>
      <c r="Y258" s="6">
        <f t="shared" ca="1" si="243"/>
        <v>4935.5582446027429</v>
      </c>
      <c r="Z258" s="6">
        <f t="shared" ca="1" si="277"/>
        <v>1974.3248920547953</v>
      </c>
      <c r="AA258" s="6">
        <f t="shared" ca="1" si="277"/>
        <v>570.11980379178101</v>
      </c>
      <c r="AB258" s="6">
        <f t="shared" ca="1" si="277"/>
        <v>681.67794713424689</v>
      </c>
      <c r="AC258" s="6">
        <f t="shared" ca="1" si="225"/>
        <v>928.58845344532563</v>
      </c>
      <c r="AD258" s="6">
        <f t="shared" ca="1" si="226"/>
        <v>974.38150537642616</v>
      </c>
      <c r="AE258" s="6">
        <f t="shared" ca="1" si="227"/>
        <v>264.44701867445235</v>
      </c>
      <c r="AF258" s="6">
        <f t="shared" ca="1" si="244"/>
        <v>1058.7056654846192</v>
      </c>
      <c r="AG258" s="6">
        <f t="shared" ca="1" si="278"/>
        <v>231.28999101369857</v>
      </c>
      <c r="AH258" s="6">
        <f t="shared" ca="1" si="278"/>
        <v>928.12111254794547</v>
      </c>
      <c r="AI258" s="6">
        <f t="shared" ca="1" si="278"/>
        <v>1559.1221830136988</v>
      </c>
      <c r="AJ258" s="6">
        <f t="shared" ca="1" si="278"/>
        <v>726.00302465753452</v>
      </c>
      <c r="AK258" s="6">
        <f t="shared" ca="1" si="228"/>
        <v>974.71489412857841</v>
      </c>
      <c r="AL258" s="6">
        <f t="shared" ca="1" si="229"/>
        <v>1166.3342190487731</v>
      </c>
      <c r="AM258" s="6">
        <f t="shared" ca="1" si="230"/>
        <v>310.8616850265613</v>
      </c>
      <c r="AN258" s="6">
        <f t="shared" ca="1" si="245"/>
        <v>992.62551302896384</v>
      </c>
      <c r="AO258" s="6">
        <f t="shared" ca="1" si="246"/>
        <v>16034.495929556169</v>
      </c>
      <c r="AP258" s="6">
        <f t="shared" ca="1" si="247"/>
        <v>9047.6065064398426</v>
      </c>
      <c r="AQ258" s="6">
        <f t="shared" ca="1" si="248"/>
        <v>6986.8894231163258</v>
      </c>
      <c r="AR258" s="6">
        <f t="shared" ca="1" si="279"/>
        <v>2620.7890722761931</v>
      </c>
      <c r="AS258" s="6">
        <f t="shared" ca="1" si="279"/>
        <v>1458.2075097744164</v>
      </c>
      <c r="AT258" s="6">
        <f t="shared" ca="1" si="279"/>
        <v>1627.5625774996158</v>
      </c>
      <c r="AU258" s="6">
        <f t="shared" ca="1" si="279"/>
        <v>1719.1144219920157</v>
      </c>
      <c r="AV258" s="6">
        <f t="shared" ca="1" si="249"/>
        <v>7425.6735815422417</v>
      </c>
      <c r="AW258" s="6">
        <f t="shared" ca="1" si="250"/>
        <v>-438.78415842591494</v>
      </c>
      <c r="AX258" s="27">
        <f t="shared" ca="1" si="280"/>
        <v>4.052309424657536</v>
      </c>
      <c r="AY258" s="27">
        <f t="shared" ca="1" si="280"/>
        <v>4.4010735616438375</v>
      </c>
      <c r="AZ258">
        <f t="shared" ca="1" si="251"/>
        <v>179</v>
      </c>
      <c r="BA258" s="9">
        <f t="shared" ca="1" si="231"/>
        <v>6</v>
      </c>
      <c r="BB258" s="4">
        <f t="shared" ca="1" si="252"/>
        <v>80</v>
      </c>
      <c r="BC258" s="9">
        <f t="shared" ca="1" si="232"/>
        <v>5</v>
      </c>
      <c r="BD258" s="9">
        <f t="shared" ca="1" si="233"/>
        <v>3</v>
      </c>
      <c r="BE258" s="4">
        <f t="shared" ca="1" si="253"/>
        <v>99</v>
      </c>
      <c r="BF258" s="9">
        <f t="shared" ca="1" si="234"/>
        <v>5</v>
      </c>
      <c r="BG258" s="9">
        <f t="shared" ca="1" si="235"/>
        <v>7</v>
      </c>
      <c r="BH258" s="24">
        <f t="shared" ca="1" si="254"/>
        <v>442.82787307397257</v>
      </c>
      <c r="BI258" s="24">
        <f t="shared" ca="1" si="255"/>
        <v>262.71720939347927</v>
      </c>
      <c r="BJ258" s="9">
        <f t="shared" ca="1" si="236"/>
        <v>6</v>
      </c>
      <c r="BK258" s="30">
        <f t="shared" ca="1" si="237"/>
        <v>31.396940821917788</v>
      </c>
      <c r="BL258" s="15">
        <f t="shared" ca="1" si="238"/>
        <v>4.1969097972602745</v>
      </c>
      <c r="BM258" s="15">
        <f t="shared" ca="1" si="256"/>
        <v>6593.0009441091679</v>
      </c>
      <c r="BN258" s="36">
        <f t="shared" ca="1" si="268"/>
        <v>110</v>
      </c>
      <c r="BO258" s="9">
        <f t="shared" ca="1" si="239"/>
        <v>0</v>
      </c>
      <c r="BP258" s="20">
        <f t="shared" ca="1" si="257"/>
        <v>1.0597434282728408</v>
      </c>
      <c r="BQ258" s="20">
        <f t="shared" ca="1" si="258"/>
        <v>63.517176573784781</v>
      </c>
    </row>
    <row r="259" spans="1:69" x14ac:dyDescent="0.25">
      <c r="A259" s="3">
        <f t="shared" si="259"/>
        <v>40930</v>
      </c>
      <c r="B259" s="17">
        <f t="shared" si="240"/>
        <v>2012</v>
      </c>
      <c r="C259" s="4">
        <f t="shared" si="260"/>
        <v>1</v>
      </c>
      <c r="D259" s="4">
        <f t="shared" si="261"/>
        <v>1</v>
      </c>
      <c r="E259" s="5">
        <f t="shared" si="215"/>
        <v>0.55000000000000004</v>
      </c>
      <c r="F259" s="5">
        <f t="shared" si="216"/>
        <v>0.64</v>
      </c>
      <c r="G259" s="10">
        <f t="shared" ref="G259:G322" si="281">G260+100%/365</f>
        <v>1.4767123287671371</v>
      </c>
      <c r="H259" s="13">
        <f t="shared" ca="1" si="217"/>
        <v>87</v>
      </c>
      <c r="I259" s="9">
        <f t="shared" ca="1" si="218"/>
        <v>146</v>
      </c>
      <c r="J259" s="14">
        <f t="shared" ca="1" si="241"/>
        <v>1.6781609195402298</v>
      </c>
      <c r="K259" s="5">
        <f t="shared" ca="1" si="242"/>
        <v>0.32444444444444442</v>
      </c>
      <c r="L259" s="21">
        <f t="shared" ca="1" si="219"/>
        <v>101.91229037316961</v>
      </c>
      <c r="M259" s="9">
        <f t="shared" ca="1" si="275"/>
        <v>25</v>
      </c>
      <c r="N259" s="9">
        <f t="shared" ca="1" si="275"/>
        <v>30</v>
      </c>
      <c r="O259" s="9">
        <f t="shared" ca="1" si="275"/>
        <v>13</v>
      </c>
      <c r="P259" s="9">
        <f t="shared" ca="1" si="275"/>
        <v>40</v>
      </c>
      <c r="Q259" s="20">
        <f t="shared" ca="1" si="220"/>
        <v>38.886530327272752</v>
      </c>
      <c r="R259" s="20">
        <f t="shared" ca="1" si="221"/>
        <v>48.749378953846175</v>
      </c>
      <c r="S259" s="20">
        <f t="shared" ca="1" si="222"/>
        <v>17.015636736000008</v>
      </c>
      <c r="T259" s="6">
        <f t="shared" ca="1" si="276"/>
        <v>8866.369262465756</v>
      </c>
      <c r="U259" s="6">
        <f t="shared" ca="1" si="276"/>
        <v>1030.930299616439</v>
      </c>
      <c r="V259" s="6">
        <f t="shared" ca="1" si="276"/>
        <v>1504.1492799544105</v>
      </c>
      <c r="W259" s="6">
        <f t="shared" ca="1" si="223"/>
        <v>2358.0352865095897</v>
      </c>
      <c r="X259" s="6">
        <f t="shared" ca="1" si="224"/>
        <v>759.60252455276702</v>
      </c>
      <c r="Y259" s="6">
        <f t="shared" ca="1" si="243"/>
        <v>5275.5124710654272</v>
      </c>
      <c r="Z259" s="6">
        <f t="shared" ca="1" si="277"/>
        <v>2138.7591680000014</v>
      </c>
      <c r="AA259" s="6">
        <f t="shared" ca="1" si="277"/>
        <v>633.74192640000024</v>
      </c>
      <c r="AB259" s="6">
        <f t="shared" ca="1" si="277"/>
        <v>680.6254694400003</v>
      </c>
      <c r="AC259" s="6">
        <f t="shared" ca="1" si="225"/>
        <v>955.48972336786994</v>
      </c>
      <c r="AD259" s="6">
        <f t="shared" ca="1" si="226"/>
        <v>900.6934181075934</v>
      </c>
      <c r="AE259" s="6">
        <f t="shared" ca="1" si="227"/>
        <v>286.94165023419862</v>
      </c>
      <c r="AF259" s="6">
        <f t="shared" ca="1" si="244"/>
        <v>1310.0017721303398</v>
      </c>
      <c r="AG259" s="6">
        <f t="shared" ca="1" si="278"/>
        <v>265.9100183999999</v>
      </c>
      <c r="AH259" s="6">
        <f t="shared" ca="1" si="278"/>
        <v>1000.1900800000003</v>
      </c>
      <c r="AI259" s="6">
        <f t="shared" ca="1" si="278"/>
        <v>1611.7891240000004</v>
      </c>
      <c r="AJ259" s="6">
        <f t="shared" ca="1" si="278"/>
        <v>731.80446720000032</v>
      </c>
      <c r="AK259" s="6">
        <f t="shared" ca="1" si="228"/>
        <v>1060.2246288798303</v>
      </c>
      <c r="AL259" s="6">
        <f t="shared" ca="1" si="229"/>
        <v>1217.7786128419903</v>
      </c>
      <c r="AM259" s="6">
        <f t="shared" ca="1" si="230"/>
        <v>323.28735054651042</v>
      </c>
      <c r="AN259" s="6">
        <f t="shared" ca="1" si="245"/>
        <v>1008.4030973316694</v>
      </c>
      <c r="AO259" s="6">
        <f t="shared" ca="1" si="246"/>
        <v>16960.119815522197</v>
      </c>
      <c r="AP259" s="6">
        <f t="shared" ca="1" si="247"/>
        <v>9366.2024749947595</v>
      </c>
      <c r="AQ259" s="6">
        <f t="shared" ca="1" si="248"/>
        <v>7593.917340527436</v>
      </c>
      <c r="AR259" s="6">
        <f t="shared" ca="1" si="279"/>
        <v>2644.9251372221665</v>
      </c>
      <c r="AS259" s="6">
        <f t="shared" ca="1" si="279"/>
        <v>1547.0975238472251</v>
      </c>
      <c r="AT259" s="6">
        <f t="shared" ca="1" si="279"/>
        <v>1654.7691298362124</v>
      </c>
      <c r="AU259" s="6">
        <f t="shared" ca="1" si="279"/>
        <v>1755.525776205252</v>
      </c>
      <c r="AV259" s="6">
        <f t="shared" ca="1" si="249"/>
        <v>7602.3175671108565</v>
      </c>
      <c r="AW259" s="6">
        <f t="shared" ca="1" si="250"/>
        <v>-8.400226583418771</v>
      </c>
      <c r="AX259" s="27">
        <f t="shared" ca="1" si="280"/>
        <v>4.1675404273972623</v>
      </c>
      <c r="AY259" s="27">
        <f t="shared" ca="1" si="280"/>
        <v>4.4186178561643841</v>
      </c>
      <c r="AZ259">
        <f t="shared" ca="1" si="251"/>
        <v>195</v>
      </c>
      <c r="BA259" s="9">
        <f t="shared" ca="1" si="231"/>
        <v>6</v>
      </c>
      <c r="BB259" s="4">
        <f t="shared" ca="1" si="252"/>
        <v>87</v>
      </c>
      <c r="BC259" s="9">
        <f t="shared" ca="1" si="232"/>
        <v>5</v>
      </c>
      <c r="BD259" s="9">
        <f t="shared" ca="1" si="233"/>
        <v>3</v>
      </c>
      <c r="BE259" s="4">
        <f t="shared" ca="1" si="253"/>
        <v>108</v>
      </c>
      <c r="BF259" s="9">
        <f t="shared" ca="1" si="234"/>
        <v>6</v>
      </c>
      <c r="BG259" s="9">
        <f t="shared" ca="1" si="235"/>
        <v>8</v>
      </c>
      <c r="BH259" s="24">
        <f t="shared" ca="1" si="254"/>
        <v>424.99191641533497</v>
      </c>
      <c r="BI259" s="24">
        <f t="shared" ca="1" si="255"/>
        <v>277.81247299940065</v>
      </c>
      <c r="BJ259" s="9">
        <f t="shared" ca="1" si="236"/>
        <v>6</v>
      </c>
      <c r="BK259" s="30">
        <f t="shared" ca="1" si="237"/>
        <v>32.318662273972585</v>
      </c>
      <c r="BL259" s="15">
        <f t="shared" ca="1" si="238"/>
        <v>4.2886743890410965</v>
      </c>
      <c r="BM259" s="15">
        <f t="shared" ca="1" si="256"/>
        <v>6592.4474272369062</v>
      </c>
      <c r="BN259" s="36">
        <f t="shared" ca="1" si="268"/>
        <v>110</v>
      </c>
      <c r="BO259" s="9">
        <f t="shared" ca="1" si="239"/>
        <v>0</v>
      </c>
      <c r="BP259" s="20">
        <f t="shared" ca="1" si="257"/>
        <v>1.1519117026482342</v>
      </c>
      <c r="BQ259" s="20">
        <f t="shared" ca="1" si="258"/>
        <v>69.035612186613051</v>
      </c>
    </row>
    <row r="260" spans="1:69" x14ac:dyDescent="0.25">
      <c r="A260" s="3">
        <f t="shared" si="259"/>
        <v>40929</v>
      </c>
      <c r="B260" s="17">
        <f t="shared" si="240"/>
        <v>2012</v>
      </c>
      <c r="C260" s="4">
        <f t="shared" si="260"/>
        <v>1</v>
      </c>
      <c r="D260" s="4">
        <f t="shared" si="261"/>
        <v>7</v>
      </c>
      <c r="E260" s="5">
        <f t="shared" si="215"/>
        <v>0.55000000000000004</v>
      </c>
      <c r="F260" s="5">
        <f t="shared" si="216"/>
        <v>0.95</v>
      </c>
      <c r="G260" s="10">
        <f t="shared" si="281"/>
        <v>1.4739726027397397</v>
      </c>
      <c r="H260" s="13">
        <f t="shared" ca="1" si="217"/>
        <v>128</v>
      </c>
      <c r="I260" s="9">
        <f t="shared" ca="1" si="218"/>
        <v>224</v>
      </c>
      <c r="J260" s="14">
        <f t="shared" ca="1" si="241"/>
        <v>1.75</v>
      </c>
      <c r="K260" s="5">
        <f t="shared" ca="1" si="242"/>
        <v>0.49777777777777776</v>
      </c>
      <c r="L260" s="21">
        <f t="shared" ca="1" si="219"/>
        <v>102.19854675513703</v>
      </c>
      <c r="M260" s="9">
        <f t="shared" ca="1" si="275"/>
        <v>39</v>
      </c>
      <c r="N260" s="9">
        <f t="shared" ca="1" si="275"/>
        <v>50</v>
      </c>
      <c r="O260" s="9">
        <f t="shared" ca="1" si="275"/>
        <v>19</v>
      </c>
      <c r="P260" s="9">
        <f t="shared" ca="1" si="275"/>
        <v>58</v>
      </c>
      <c r="Q260" s="20">
        <f t="shared" ca="1" si="220"/>
        <v>37.313428351546882</v>
      </c>
      <c r="R260" s="20">
        <f t="shared" ca="1" si="221"/>
        <v>49.308550914030292</v>
      </c>
      <c r="S260" s="20">
        <f t="shared" ca="1" si="222"/>
        <v>18.039944802796416</v>
      </c>
      <c r="T260" s="6">
        <f t="shared" ca="1" si="276"/>
        <v>13081.41398465754</v>
      </c>
      <c r="U260" s="6">
        <f t="shared" ca="1" si="276"/>
        <v>1391.5230879452065</v>
      </c>
      <c r="V260" s="6">
        <f t="shared" ca="1" si="276"/>
        <v>2237.2308669895883</v>
      </c>
      <c r="W260" s="6">
        <f t="shared" ca="1" si="223"/>
        <v>2524.6406643287673</v>
      </c>
      <c r="X260" s="6">
        <f t="shared" ca="1" si="224"/>
        <v>1111.9459207758903</v>
      </c>
      <c r="Y260" s="6">
        <f t="shared" ca="1" si="243"/>
        <v>8599.1196205085016</v>
      </c>
      <c r="Z260" s="6">
        <f t="shared" ca="1" si="277"/>
        <v>3320.8951232876725</v>
      </c>
      <c r="AA260" s="6">
        <f t="shared" ca="1" si="277"/>
        <v>936.86246736657552</v>
      </c>
      <c r="AB260" s="6">
        <f t="shared" ca="1" si="277"/>
        <v>1046.3167985621922</v>
      </c>
      <c r="AC260" s="6">
        <f t="shared" ca="1" si="225"/>
        <v>1377.587193223555</v>
      </c>
      <c r="AD260" s="6">
        <f t="shared" ca="1" si="226"/>
        <v>951.94690337892041</v>
      </c>
      <c r="AE260" s="6">
        <f t="shared" ca="1" si="227"/>
        <v>439.51418688133072</v>
      </c>
      <c r="AF260" s="6">
        <f t="shared" ca="1" si="244"/>
        <v>2535.0261057326338</v>
      </c>
      <c r="AG260" s="6">
        <f t="shared" ca="1" si="278"/>
        <v>399.24322717808212</v>
      </c>
      <c r="AH260" s="6">
        <f t="shared" ca="1" si="278"/>
        <v>1525.4354733589043</v>
      </c>
      <c r="AI260" s="6">
        <f t="shared" ca="1" si="278"/>
        <v>2555.3256960000008</v>
      </c>
      <c r="AJ260" s="6">
        <f t="shared" ca="1" si="278"/>
        <v>1115.820761424658</v>
      </c>
      <c r="AK260" s="6">
        <f t="shared" ca="1" si="228"/>
        <v>1530.4477757924544</v>
      </c>
      <c r="AL260" s="6">
        <f t="shared" ca="1" si="229"/>
        <v>1177.5341904909822</v>
      </c>
      <c r="AM260" s="6">
        <f t="shared" ca="1" si="230"/>
        <v>463.29330791750112</v>
      </c>
      <c r="AN260" s="6">
        <f t="shared" ca="1" si="245"/>
        <v>2424.5498837607092</v>
      </c>
      <c r="AO260" s="6">
        <f t="shared" ca="1" si="246"/>
        <v>25372.836619780828</v>
      </c>
      <c r="AP260" s="6">
        <f t="shared" ca="1" si="247"/>
        <v>11814.14100977899</v>
      </c>
      <c r="AQ260" s="6">
        <f t="shared" ca="1" si="248"/>
        <v>13558.695610001843</v>
      </c>
      <c r="AR260" s="6">
        <f t="shared" ca="1" si="279"/>
        <v>2744.2010781220952</v>
      </c>
      <c r="AS260" s="6">
        <f t="shared" ca="1" si="279"/>
        <v>1859.8686943333562</v>
      </c>
      <c r="AT260" s="6">
        <f t="shared" ca="1" si="279"/>
        <v>1866.7544949390874</v>
      </c>
      <c r="AU260" s="6">
        <f t="shared" ca="1" si="279"/>
        <v>1978.0960230072951</v>
      </c>
      <c r="AV260" s="6">
        <f t="shared" ca="1" si="249"/>
        <v>8448.9202904018348</v>
      </c>
      <c r="AW260" s="6">
        <f t="shared" ca="1" si="250"/>
        <v>5109.7753196000031</v>
      </c>
      <c r="AX260" s="27">
        <f t="shared" ca="1" si="280"/>
        <v>4.2786175561643853</v>
      </c>
      <c r="AY260" s="27">
        <f t="shared" ca="1" si="280"/>
        <v>4.4049506301369874</v>
      </c>
      <c r="AZ260">
        <f t="shared" ca="1" si="251"/>
        <v>294</v>
      </c>
      <c r="BA260" s="9">
        <f t="shared" ca="1" si="231"/>
        <v>9</v>
      </c>
      <c r="BB260" s="4">
        <f t="shared" ca="1" si="252"/>
        <v>128</v>
      </c>
      <c r="BC260" s="9">
        <f t="shared" ca="1" si="232"/>
        <v>7</v>
      </c>
      <c r="BD260" s="9">
        <f t="shared" ca="1" si="233"/>
        <v>5</v>
      </c>
      <c r="BE260" s="4">
        <f t="shared" ca="1" si="253"/>
        <v>166</v>
      </c>
      <c r="BF260" s="9">
        <f t="shared" ca="1" si="234"/>
        <v>9</v>
      </c>
      <c r="BG260" s="9">
        <f t="shared" ca="1" si="235"/>
        <v>13</v>
      </c>
      <c r="BH260" s="24">
        <f t="shared" ca="1" si="254"/>
        <v>550.67038613383556</v>
      </c>
      <c r="BI260" s="24">
        <f t="shared" ca="1" si="255"/>
        <v>366.98230263038397</v>
      </c>
      <c r="BJ260" s="9">
        <f t="shared" ca="1" si="236"/>
        <v>9</v>
      </c>
      <c r="BK260" s="30">
        <f t="shared" ca="1" si="237"/>
        <v>34.289628109589025</v>
      </c>
      <c r="BL260" s="15">
        <f t="shared" ca="1" si="238"/>
        <v>4.5598513797260276</v>
      </c>
      <c r="BM260" s="15">
        <f t="shared" ca="1" si="256"/>
        <v>6849.4826206963462</v>
      </c>
      <c r="BN260" s="36">
        <f t="shared" ca="1" si="268"/>
        <v>111</v>
      </c>
      <c r="BO260" s="9">
        <f t="shared" ca="1" si="239"/>
        <v>0</v>
      </c>
      <c r="BP260" s="20">
        <f t="shared" ca="1" si="257"/>
        <v>1.9795211347836679</v>
      </c>
      <c r="BQ260" s="20">
        <f t="shared" ca="1" si="258"/>
        <v>122.15041090091751</v>
      </c>
    </row>
    <row r="261" spans="1:69" x14ac:dyDescent="0.25">
      <c r="A261" s="3">
        <f t="shared" si="259"/>
        <v>40928</v>
      </c>
      <c r="B261" s="17">
        <f t="shared" si="240"/>
        <v>2012</v>
      </c>
      <c r="C261" s="4">
        <f t="shared" si="260"/>
        <v>1</v>
      </c>
      <c r="D261" s="4">
        <f t="shared" si="261"/>
        <v>6</v>
      </c>
      <c r="E261" s="5">
        <f t="shared" si="215"/>
        <v>0.55000000000000004</v>
      </c>
      <c r="F261" s="5">
        <f t="shared" si="216"/>
        <v>1</v>
      </c>
      <c r="G261" s="10">
        <f t="shared" si="281"/>
        <v>1.4712328767123424</v>
      </c>
      <c r="H261" s="13">
        <f t="shared" ca="1" si="217"/>
        <v>136</v>
      </c>
      <c r="I261" s="9">
        <f t="shared" ca="1" si="218"/>
        <v>234</v>
      </c>
      <c r="J261" s="14">
        <f t="shared" ca="1" si="241"/>
        <v>1.7205882352941178</v>
      </c>
      <c r="K261" s="5">
        <f t="shared" ca="1" si="242"/>
        <v>0.52</v>
      </c>
      <c r="L261" s="21">
        <f t="shared" ca="1" si="219"/>
        <v>101.24136478646257</v>
      </c>
      <c r="M261" s="9">
        <f t="shared" ca="1" si="275"/>
        <v>42</v>
      </c>
      <c r="N261" s="9">
        <f t="shared" ca="1" si="275"/>
        <v>51</v>
      </c>
      <c r="O261" s="9">
        <f t="shared" ca="1" si="275"/>
        <v>21</v>
      </c>
      <c r="P261" s="9">
        <f t="shared" ca="1" si="275"/>
        <v>62</v>
      </c>
      <c r="Q261" s="20">
        <f t="shared" ca="1" si="220"/>
        <v>38.380486844012395</v>
      </c>
      <c r="R261" s="20">
        <f t="shared" ca="1" si="221"/>
        <v>47.0877672103327</v>
      </c>
      <c r="S261" s="20">
        <f t="shared" ca="1" si="222"/>
        <v>17.554277168431295</v>
      </c>
      <c r="T261" s="6">
        <f t="shared" ca="1" si="276"/>
        <v>13768.825610958909</v>
      </c>
      <c r="U261" s="6">
        <f t="shared" ca="1" si="276"/>
        <v>1467.6446520547954</v>
      </c>
      <c r="V261" s="6">
        <f t="shared" ca="1" si="276"/>
        <v>2434.4164531726024</v>
      </c>
      <c r="W261" s="6">
        <f t="shared" ca="1" si="223"/>
        <v>2433.8775074301375</v>
      </c>
      <c r="X261" s="6">
        <f t="shared" ca="1" si="224"/>
        <v>1134.1008110465752</v>
      </c>
      <c r="Y261" s="6">
        <f t="shared" ca="1" si="243"/>
        <v>9234.0754913643905</v>
      </c>
      <c r="Z261" s="6">
        <f t="shared" ca="1" si="277"/>
        <v>3569.3852764931526</v>
      </c>
      <c r="AA261" s="6">
        <f t="shared" ca="1" si="277"/>
        <v>988.84311141698663</v>
      </c>
      <c r="AB261" s="6">
        <f t="shared" ca="1" si="277"/>
        <v>1088.3651844427402</v>
      </c>
      <c r="AC261" s="6">
        <f t="shared" ca="1" si="225"/>
        <v>1453.0997850517142</v>
      </c>
      <c r="AD261" s="6">
        <f t="shared" ca="1" si="226"/>
        <v>895.04596024136254</v>
      </c>
      <c r="AE261" s="6">
        <f t="shared" ca="1" si="227"/>
        <v>437.64829944780399</v>
      </c>
      <c r="AF261" s="6">
        <f t="shared" ca="1" si="244"/>
        <v>2860.7995276119991</v>
      </c>
      <c r="AG261" s="6">
        <f t="shared" ca="1" si="278"/>
        <v>406.70310378082189</v>
      </c>
      <c r="AH261" s="6">
        <f t="shared" ca="1" si="278"/>
        <v>1519.915963265754</v>
      </c>
      <c r="AI261" s="6">
        <f t="shared" ca="1" si="278"/>
        <v>2732.015532821918</v>
      </c>
      <c r="AJ261" s="6">
        <f t="shared" ca="1" si="278"/>
        <v>1178.5958547287676</v>
      </c>
      <c r="AK261" s="6">
        <f t="shared" ca="1" si="228"/>
        <v>1742.7049273835705</v>
      </c>
      <c r="AL261" s="6">
        <f t="shared" ca="1" si="229"/>
        <v>1136.1337772648355</v>
      </c>
      <c r="AM261" s="6">
        <f t="shared" ca="1" si="230"/>
        <v>518.13728344525509</v>
      </c>
      <c r="AN261" s="6">
        <f t="shared" ca="1" si="245"/>
        <v>2440.2544665036003</v>
      </c>
      <c r="AO261" s="6">
        <f t="shared" ca="1" si="246"/>
        <v>26720.294289963847</v>
      </c>
      <c r="AP261" s="6">
        <f t="shared" ca="1" si="247"/>
        <v>12185.164804483858</v>
      </c>
      <c r="AQ261" s="6">
        <f t="shared" ca="1" si="248"/>
        <v>14535.129485479989</v>
      </c>
      <c r="AR261" s="6">
        <f t="shared" ca="1" si="279"/>
        <v>2760.9432828459458</v>
      </c>
      <c r="AS261" s="6">
        <f t="shared" ca="1" si="279"/>
        <v>2010.1108407767722</v>
      </c>
      <c r="AT261" s="6">
        <f t="shared" ca="1" si="279"/>
        <v>1852.4419916175425</v>
      </c>
      <c r="AU261" s="6">
        <f t="shared" ca="1" si="279"/>
        <v>1961.3018249974716</v>
      </c>
      <c r="AV261" s="6">
        <f t="shared" ca="1" si="249"/>
        <v>8584.7979402377332</v>
      </c>
      <c r="AW261" s="6">
        <f t="shared" ca="1" si="250"/>
        <v>5950.3315452422557</v>
      </c>
      <c r="AX261" s="27">
        <f t="shared" ca="1" si="280"/>
        <v>4.0799581808219196</v>
      </c>
      <c r="AY261" s="27">
        <f t="shared" ca="1" si="280"/>
        <v>4.6186512054794528</v>
      </c>
      <c r="AZ261">
        <f t="shared" ca="1" si="251"/>
        <v>312</v>
      </c>
      <c r="BA261" s="9">
        <f t="shared" ca="1" si="231"/>
        <v>10</v>
      </c>
      <c r="BB261" s="4">
        <f t="shared" ca="1" si="252"/>
        <v>136</v>
      </c>
      <c r="BC261" s="9">
        <f t="shared" ca="1" si="232"/>
        <v>9</v>
      </c>
      <c r="BD261" s="9">
        <f t="shared" ca="1" si="233"/>
        <v>6</v>
      </c>
      <c r="BE261" s="4">
        <f t="shared" ca="1" si="253"/>
        <v>176</v>
      </c>
      <c r="BF261" s="9">
        <f t="shared" ca="1" si="234"/>
        <v>10</v>
      </c>
      <c r="BG261" s="9">
        <f t="shared" ca="1" si="235"/>
        <v>14</v>
      </c>
      <c r="BH261" s="24">
        <f t="shared" ca="1" si="254"/>
        <v>662.02883510838035</v>
      </c>
      <c r="BI261" s="24">
        <f t="shared" ca="1" si="255"/>
        <v>379.88100610102924</v>
      </c>
      <c r="BJ261" s="9">
        <f t="shared" ca="1" si="236"/>
        <v>11</v>
      </c>
      <c r="BK261" s="30">
        <f t="shared" ca="1" si="237"/>
        <v>33.933297328767097</v>
      </c>
      <c r="BL261" s="15">
        <f t="shared" ca="1" si="238"/>
        <v>4.2490140635616447</v>
      </c>
      <c r="BM261" s="15">
        <f t="shared" ca="1" si="256"/>
        <v>6673.8118712130927</v>
      </c>
      <c r="BN261" s="36">
        <f t="shared" ca="1" si="268"/>
        <v>111</v>
      </c>
      <c r="BO261" s="9">
        <f t="shared" ca="1" si="239"/>
        <v>0</v>
      </c>
      <c r="BP261" s="20">
        <f t="shared" ca="1" si="257"/>
        <v>2.1779351539973737</v>
      </c>
      <c r="BQ261" s="20">
        <f t="shared" ca="1" si="258"/>
        <v>130.9471124818017</v>
      </c>
    </row>
    <row r="262" spans="1:69" x14ac:dyDescent="0.25">
      <c r="A262" s="3">
        <f t="shared" si="259"/>
        <v>40927</v>
      </c>
      <c r="B262" s="17">
        <f t="shared" si="240"/>
        <v>2012</v>
      </c>
      <c r="C262" s="4">
        <f t="shared" si="260"/>
        <v>1</v>
      </c>
      <c r="D262" s="4">
        <f t="shared" si="261"/>
        <v>5</v>
      </c>
      <c r="E262" s="5">
        <f t="shared" si="215"/>
        <v>0.55000000000000004</v>
      </c>
      <c r="F262" s="5">
        <f t="shared" si="216"/>
        <v>0.82</v>
      </c>
      <c r="G262" s="10">
        <f t="shared" si="281"/>
        <v>1.468493150684945</v>
      </c>
      <c r="H262" s="13">
        <f t="shared" ca="1" si="217"/>
        <v>114</v>
      </c>
      <c r="I262" s="9">
        <f t="shared" ca="1" si="218"/>
        <v>188</v>
      </c>
      <c r="J262" s="14">
        <f t="shared" ca="1" si="241"/>
        <v>1.6491228070175439</v>
      </c>
      <c r="K262" s="5">
        <f t="shared" ca="1" si="242"/>
        <v>0.4177777777777778</v>
      </c>
      <c r="L262" s="21">
        <f t="shared" ca="1" si="219"/>
        <v>100.22068803460709</v>
      </c>
      <c r="M262" s="9">
        <f t="shared" ca="1" si="275"/>
        <v>34</v>
      </c>
      <c r="N262" s="9">
        <f t="shared" ca="1" si="275"/>
        <v>42</v>
      </c>
      <c r="O262" s="9">
        <f t="shared" ca="1" si="275"/>
        <v>17</v>
      </c>
      <c r="P262" s="9">
        <f t="shared" ca="1" si="275"/>
        <v>49</v>
      </c>
      <c r="Q262" s="20">
        <f t="shared" ca="1" si="220"/>
        <v>37.839134915645303</v>
      </c>
      <c r="R262" s="20">
        <f t="shared" ca="1" si="221"/>
        <v>49.248406848154737</v>
      </c>
      <c r="S262" s="20">
        <f t="shared" ca="1" si="222"/>
        <v>19.316276755538173</v>
      </c>
      <c r="T262" s="6">
        <f t="shared" ca="1" si="276"/>
        <v>11425.158435945208</v>
      </c>
      <c r="U262" s="6">
        <f t="shared" ca="1" si="276"/>
        <v>1212.1259365479459</v>
      </c>
      <c r="V262" s="6">
        <f t="shared" ca="1" si="276"/>
        <v>1824.029482436383</v>
      </c>
      <c r="W262" s="6">
        <f t="shared" ca="1" si="223"/>
        <v>2563.706315046576</v>
      </c>
      <c r="X262" s="6">
        <f t="shared" ca="1" si="224"/>
        <v>925.16971245238346</v>
      </c>
      <c r="Y262" s="6">
        <f t="shared" ca="1" si="243"/>
        <v>7324.3788625578109</v>
      </c>
      <c r="Z262" s="6">
        <f t="shared" ca="1" si="277"/>
        <v>2875.7742535890429</v>
      </c>
      <c r="AA262" s="6">
        <f t="shared" ca="1" si="277"/>
        <v>837.22291641863058</v>
      </c>
      <c r="AB262" s="6">
        <f t="shared" ca="1" si="277"/>
        <v>946.49756102137042</v>
      </c>
      <c r="AC262" s="6">
        <f t="shared" ca="1" si="225"/>
        <v>1177.0206218997957</v>
      </c>
      <c r="AD262" s="6">
        <f t="shared" ca="1" si="226"/>
        <v>895.01941583653149</v>
      </c>
      <c r="AE262" s="6">
        <f t="shared" ca="1" si="227"/>
        <v>379.75317225341695</v>
      </c>
      <c r="AF262" s="6">
        <f t="shared" ca="1" si="244"/>
        <v>2207.7015210392997</v>
      </c>
      <c r="AG262" s="6">
        <f t="shared" ca="1" si="278"/>
        <v>341.09952341917801</v>
      </c>
      <c r="AH262" s="6">
        <f t="shared" ca="1" si="278"/>
        <v>1227.3139740054798</v>
      </c>
      <c r="AI262" s="6">
        <f t="shared" ca="1" si="278"/>
        <v>2018.6304376986302</v>
      </c>
      <c r="AJ262" s="6">
        <f t="shared" ca="1" si="278"/>
        <v>967.82701624109632</v>
      </c>
      <c r="AK262" s="6">
        <f t="shared" ca="1" si="228"/>
        <v>1420.7020341611121</v>
      </c>
      <c r="AL262" s="6">
        <f t="shared" ca="1" si="229"/>
        <v>1115.8961302444263</v>
      </c>
      <c r="AM262" s="6">
        <f t="shared" ca="1" si="230"/>
        <v>415.87678953760303</v>
      </c>
      <c r="AN262" s="6">
        <f t="shared" ca="1" si="245"/>
        <v>1602.3959974212426</v>
      </c>
      <c r="AO262" s="6">
        <f t="shared" ca="1" si="246"/>
        <v>21851.650054886581</v>
      </c>
      <c r="AP262" s="6">
        <f t="shared" ca="1" si="247"/>
        <v>10717.173673868227</v>
      </c>
      <c r="AQ262" s="6">
        <f t="shared" ca="1" si="248"/>
        <v>11134.476381018354</v>
      </c>
      <c r="AR262" s="6">
        <f t="shared" ca="1" si="279"/>
        <v>2714.3449422815402</v>
      </c>
      <c r="AS262" s="6">
        <f t="shared" ca="1" si="279"/>
        <v>1679.1355869059601</v>
      </c>
      <c r="AT262" s="6">
        <f t="shared" ca="1" si="279"/>
        <v>1767.6181589931007</v>
      </c>
      <c r="AU262" s="6">
        <f t="shared" ca="1" si="279"/>
        <v>1835.6040114224481</v>
      </c>
      <c r="AV262" s="6">
        <f t="shared" ca="1" si="249"/>
        <v>7996.7026996030481</v>
      </c>
      <c r="AW262" s="6">
        <f t="shared" ca="1" si="250"/>
        <v>3137.7736814153059</v>
      </c>
      <c r="AX262" s="27">
        <f t="shared" ca="1" si="280"/>
        <v>4.2736029041095911</v>
      </c>
      <c r="AY262" s="27">
        <f t="shared" ca="1" si="280"/>
        <v>4.6807561643835633</v>
      </c>
      <c r="AZ262">
        <f t="shared" ca="1" si="251"/>
        <v>256</v>
      </c>
      <c r="BA262" s="9">
        <f t="shared" ca="1" si="231"/>
        <v>8</v>
      </c>
      <c r="BB262" s="4">
        <f t="shared" ca="1" si="252"/>
        <v>114</v>
      </c>
      <c r="BC262" s="9">
        <f t="shared" ca="1" si="232"/>
        <v>7</v>
      </c>
      <c r="BD262" s="9">
        <f t="shared" ca="1" si="233"/>
        <v>5</v>
      </c>
      <c r="BE262" s="4">
        <f t="shared" ca="1" si="253"/>
        <v>142</v>
      </c>
      <c r="BF262" s="9">
        <f t="shared" ca="1" si="234"/>
        <v>8</v>
      </c>
      <c r="BG262" s="9">
        <f t="shared" ca="1" si="235"/>
        <v>11</v>
      </c>
      <c r="BH262" s="24">
        <f t="shared" ca="1" si="254"/>
        <v>559.25321157214137</v>
      </c>
      <c r="BI262" s="24">
        <f t="shared" ca="1" si="255"/>
        <v>328.05683795637418</v>
      </c>
      <c r="BJ262" s="9">
        <f t="shared" ca="1" si="236"/>
        <v>8</v>
      </c>
      <c r="BK262" s="30">
        <f t="shared" ca="1" si="237"/>
        <v>32.560388383561623</v>
      </c>
      <c r="BL262" s="15">
        <f t="shared" ca="1" si="238"/>
        <v>4.21824637369863</v>
      </c>
      <c r="BM262" s="15">
        <f t="shared" ca="1" si="256"/>
        <v>6746.0978149527673</v>
      </c>
      <c r="BN262" s="36">
        <f t="shared" ca="1" si="268"/>
        <v>111</v>
      </c>
      <c r="BO262" s="9">
        <f t="shared" ca="1" si="239"/>
        <v>0</v>
      </c>
      <c r="BP262" s="20">
        <f t="shared" ca="1" si="257"/>
        <v>1.6505062165476936</v>
      </c>
      <c r="BQ262" s="20">
        <f t="shared" ca="1" si="258"/>
        <v>100.31059802719238</v>
      </c>
    </row>
    <row r="263" spans="1:69" x14ac:dyDescent="0.25">
      <c r="A263" s="3">
        <f t="shared" si="259"/>
        <v>40926</v>
      </c>
      <c r="B263" s="17">
        <f t="shared" si="240"/>
        <v>2012</v>
      </c>
      <c r="C263" s="4">
        <f t="shared" si="260"/>
        <v>1</v>
      </c>
      <c r="D263" s="4">
        <f t="shared" si="261"/>
        <v>4</v>
      </c>
      <c r="E263" s="5">
        <f t="shared" ref="E263:E326" si="282">VLOOKUP(C263,mes,2,TRUE)</f>
        <v>0.55000000000000004</v>
      </c>
      <c r="F263" s="5">
        <f t="shared" ref="F263:F326" si="283">MIN(100%,100%-(100%-VLOOKUP(D263,semana,2,FALSE))/VLOOKUP(C263,mes,3,FALSE))</f>
        <v>0.76</v>
      </c>
      <c r="G263" s="10">
        <f t="shared" si="281"/>
        <v>1.4657534246575477</v>
      </c>
      <c r="H263" s="13">
        <f t="shared" ref="H263:H326" ca="1" si="284">MIN(H$1,INT((1+H$2*$G263)*(1+RANDBETWEEN(-limite,limite)/1000)*H$1*$E263*$F263))</f>
        <v>104</v>
      </c>
      <c r="I263" s="9">
        <f t="shared" ref="I263:I326" ca="1" si="285">MIN(I$1,INT((1+RANDBETWEEN(-limite,limite)/1000)*T263/96*1.6))</f>
        <v>179</v>
      </c>
      <c r="J263" s="14">
        <f t="shared" ca="1" si="241"/>
        <v>1.7211538461538463</v>
      </c>
      <c r="K263" s="5">
        <f t="shared" ca="1" si="242"/>
        <v>0.39777777777777779</v>
      </c>
      <c r="L263" s="21">
        <f t="shared" ref="L263:L326" ca="1" si="286">T263/H263</f>
        <v>102.81797064278193</v>
      </c>
      <c r="M263" s="9">
        <f t="shared" ca="1" si="275"/>
        <v>30</v>
      </c>
      <c r="N263" s="9">
        <f t="shared" ca="1" si="275"/>
        <v>39</v>
      </c>
      <c r="O263" s="9">
        <f t="shared" ca="1" si="275"/>
        <v>15</v>
      </c>
      <c r="P263" s="9">
        <f t="shared" ca="1" si="275"/>
        <v>45</v>
      </c>
      <c r="Q263" s="20">
        <f t="shared" ref="Q263:Q326" ca="1" si="287">Z263/(M263+N263)</f>
        <v>36.987186849315087</v>
      </c>
      <c r="R263" s="20">
        <f t="shared" ref="R263:R326" ca="1" si="288">AA263/O263</f>
        <v>54.654088635616453</v>
      </c>
      <c r="S263" s="20">
        <f t="shared" ref="S263:S326" ca="1" si="289">AB263/P263</f>
        <v>18.845257315068501</v>
      </c>
      <c r="T263" s="6">
        <f t="shared" ca="1" si="276"/>
        <v>10693.06894684932</v>
      </c>
      <c r="U263" s="6">
        <f t="shared" ca="1" si="276"/>
        <v>1117.458181369864</v>
      </c>
      <c r="V263" s="6">
        <f t="shared" ca="1" si="276"/>
        <v>1846.7323480898629</v>
      </c>
      <c r="W263" s="6">
        <f t="shared" ref="W263:W326" ca="1" si="290">(1+W$2*$G263)*(1+RANDBETWEEN(-limite,limite)/1000)*W$1*VLOOKUP($E263,reducir,2,TRUE)</f>
        <v>2463.1438167123288</v>
      </c>
      <c r="X263" s="6">
        <f t="shared" ref="X263:X326" ca="1" si="291">(1+X$2*$G263)*(1+RANDBETWEEN(-limite,limite)/1000)*X$1*$E263*$F263</f>
        <v>897.64656120986308</v>
      </c>
      <c r="Y263" s="6">
        <f t="shared" ca="1" si="243"/>
        <v>6603.0044022071297</v>
      </c>
      <c r="Z263" s="6">
        <f t="shared" ca="1" si="277"/>
        <v>2552.115892602741</v>
      </c>
      <c r="AA263" s="6">
        <f t="shared" ca="1" si="277"/>
        <v>819.81132953424685</v>
      </c>
      <c r="AB263" s="6">
        <f t="shared" ca="1" si="277"/>
        <v>848.03657917808255</v>
      </c>
      <c r="AC263" s="6">
        <f t="shared" ref="AC263:AC326" ca="1" si="292">(1+AC$2*$G263)*(1+RANDBETWEEN(-limite,limite)/1000)*AC$1*$E263*$F263</f>
        <v>1121.2998651663831</v>
      </c>
      <c r="AD263" s="6">
        <f t="shared" ref="AD263:AD326" ca="1" si="293">(1+AD$2*$G263)*(1+RANDBETWEEN(-limite,limite)/1000)*AD$1*VLOOKUP($E263,reducir,2,TRUE)</f>
        <v>939.74251500328535</v>
      </c>
      <c r="AE263" s="6">
        <f t="shared" ref="AE263:AE326" ca="1" si="294">(1+AE$2*$G263)*(1+RANDBETWEEN(-limite,limite)/1000)*AE$1*$E263*$F263</f>
        <v>322.44498820350566</v>
      </c>
      <c r="AF263" s="6">
        <f t="shared" ca="1" si="244"/>
        <v>1836.4764329418967</v>
      </c>
      <c r="AG263" s="6">
        <f t="shared" ca="1" si="278"/>
        <v>307.9530221917808</v>
      </c>
      <c r="AH263" s="6">
        <f t="shared" ca="1" si="278"/>
        <v>1217.5025639452062</v>
      </c>
      <c r="AI263" s="6">
        <f t="shared" ca="1" si="278"/>
        <v>2051.8029234246578</v>
      </c>
      <c r="AJ263" s="6">
        <f t="shared" ca="1" si="278"/>
        <v>926.85693895890449</v>
      </c>
      <c r="AK263" s="6">
        <f t="shared" ref="AK263:AK326" ca="1" si="295">(1+AK$2*$G263)*(1+RANDBETWEEN(-limite,limite)/1000)*AK$1*$E263*$F263</f>
        <v>1305.1906729158595</v>
      </c>
      <c r="AL263" s="6">
        <f t="shared" ref="AL263:AL326" ca="1" si="296">(1+AL$2*$G263)*(1+RANDBETWEEN(-limite,limite)/1000)*AL$1*VLOOKUP($E263,reducir,2,TRUE)</f>
        <v>1168.4776001237374</v>
      </c>
      <c r="AM263" s="6">
        <f t="shared" ref="AM263:AM326" ca="1" si="297">(1+AM$2*$G263)*(1+RANDBETWEEN(-limite,limite)/1000)*AM$1*$E263*$F263</f>
        <v>388.11102528909709</v>
      </c>
      <c r="AN263" s="6">
        <f t="shared" ca="1" si="245"/>
        <v>1642.3361501918557</v>
      </c>
      <c r="AO263" s="6">
        <f t="shared" ca="1" si="246"/>
        <v>20534.606378054799</v>
      </c>
      <c r="AP263" s="6">
        <f t="shared" ca="1" si="247"/>
        <v>10452.789392713923</v>
      </c>
      <c r="AQ263" s="6">
        <f t="shared" ca="1" si="248"/>
        <v>10081.816985340882</v>
      </c>
      <c r="AR263" s="6">
        <f t="shared" ca="1" si="279"/>
        <v>2677.3947295338521</v>
      </c>
      <c r="AS263" s="6">
        <f t="shared" ca="1" si="279"/>
        <v>1628.426985685197</v>
      </c>
      <c r="AT263" s="6">
        <f t="shared" ca="1" si="279"/>
        <v>1736.8443213892078</v>
      </c>
      <c r="AU263" s="6">
        <f t="shared" ca="1" si="279"/>
        <v>1837.2108923224077</v>
      </c>
      <c r="AV263" s="6">
        <f t="shared" ca="1" si="249"/>
        <v>7879.8769289306647</v>
      </c>
      <c r="AW263" s="6">
        <f t="shared" ca="1" si="250"/>
        <v>2201.9400564102116</v>
      </c>
      <c r="AX263" s="27">
        <f t="shared" ca="1" si="280"/>
        <v>4.2772892054794545</v>
      </c>
      <c r="AY263" s="27">
        <f t="shared" ca="1" si="280"/>
        <v>4.60912582191781</v>
      </c>
      <c r="AZ263">
        <f t="shared" ca="1" si="251"/>
        <v>233</v>
      </c>
      <c r="BA263" s="9">
        <f t="shared" ref="BA263:BA326" ca="1" si="298">INT((1+BA$2*$G263)*(1+RANDBETWEEN(-limite,limite)/1000)*BA$1*AZ263)</f>
        <v>8</v>
      </c>
      <c r="BB263" s="4">
        <f t="shared" ca="1" si="252"/>
        <v>104</v>
      </c>
      <c r="BC263" s="9">
        <f t="shared" ref="BC263:BC326" ca="1" si="299">INT((1+BC$2*$G263)*(1+RANDBETWEEN(-limite2,limite2)/1000)*BC$1*BB263)</f>
        <v>7</v>
      </c>
      <c r="BD263" s="9">
        <f t="shared" ref="BD263:BD326" ca="1" si="300">INT((1+BD$2*$G263)*(1+RANDBETWEEN(-limite2,limite2)/1000)*BD$1*BB263)</f>
        <v>4</v>
      </c>
      <c r="BE263" s="4">
        <f t="shared" ca="1" si="253"/>
        <v>129</v>
      </c>
      <c r="BF263" s="9">
        <f t="shared" ref="BF263:BF326" ca="1" si="301">INT((1+BF$2*$G263)*(1+RANDBETWEEN(-limite2,limite2)/1000)*BF$1*BE263)</f>
        <v>8</v>
      </c>
      <c r="BG263" s="9">
        <f t="shared" ref="BG263:BG326" ca="1" si="302">INT((1+BG$2*$G263)*(1+RANDBETWEEN(-limite2,limite2)/1000)*BG$1*BE263)</f>
        <v>10</v>
      </c>
      <c r="BH263" s="24">
        <f t="shared" ca="1" si="254"/>
        <v>550.79567294358264</v>
      </c>
      <c r="BI263" s="24">
        <f t="shared" ca="1" si="255"/>
        <v>332.57963279625682</v>
      </c>
      <c r="BJ263" s="9">
        <f t="shared" ref="BJ263:BJ326" ca="1" si="303">INT((1+BJ$2*$G263)*(1+RANDBETWEEN(-limite2,limite2)/1000)*BJ$1*BB263)</f>
        <v>7</v>
      </c>
      <c r="BK263" s="30">
        <f t="shared" ref="BK263:BK326" ca="1" si="304">(1+BK$2*$G263)*(1+RANDBETWEEN(-limite,limite)/1000)*BK$1</f>
        <v>34.30256698630135</v>
      </c>
      <c r="BL263" s="15">
        <f t="shared" ref="BL263:BL326" ca="1" si="305">MIN(5,(1+BL$2*$G263)*(1+RANDBETWEEN(-limite,limite)/1000)*BL$1)</f>
        <v>4.2268613589041104</v>
      </c>
      <c r="BM263" s="15">
        <f t="shared" ca="1" si="256"/>
        <v>6713.2797154664331</v>
      </c>
      <c r="BN263" s="36">
        <f t="shared" ca="1" si="268"/>
        <v>111</v>
      </c>
      <c r="BO263" s="9">
        <f t="shared" ref="BO263:BO326" ca="1" si="306">IF((1+BO$2*$G263)*(1+RANDBETWEEN(-limite2,limite2)/1000)*BO$1&gt;BO$3,1,0)</f>
        <v>0</v>
      </c>
      <c r="BP263" s="20">
        <f t="shared" ca="1" si="257"/>
        <v>1.5017722205308714</v>
      </c>
      <c r="BQ263" s="20">
        <f t="shared" ca="1" si="258"/>
        <v>90.827180048116048</v>
      </c>
    </row>
    <row r="264" spans="1:69" x14ac:dyDescent="0.25">
      <c r="A264" s="3">
        <f t="shared" si="259"/>
        <v>40925</v>
      </c>
      <c r="B264" s="17">
        <f t="shared" ref="B264:B327" si="307">YEAR(A264)</f>
        <v>2012</v>
      </c>
      <c r="C264" s="4">
        <f t="shared" si="260"/>
        <v>1</v>
      </c>
      <c r="D264" s="4">
        <f t="shared" si="261"/>
        <v>3</v>
      </c>
      <c r="E264" s="5">
        <f t="shared" si="282"/>
        <v>0.55000000000000004</v>
      </c>
      <c r="F264" s="5">
        <f t="shared" si="283"/>
        <v>0.6</v>
      </c>
      <c r="G264" s="10">
        <f t="shared" si="281"/>
        <v>1.4630136986301503</v>
      </c>
      <c r="H264" s="13">
        <f t="shared" ca="1" si="284"/>
        <v>84</v>
      </c>
      <c r="I264" s="9">
        <f t="shared" ca="1" si="285"/>
        <v>138</v>
      </c>
      <c r="J264" s="14">
        <f t="shared" ref="J264:J327" ca="1" si="308">I264/H264</f>
        <v>1.6428571428571428</v>
      </c>
      <c r="K264" s="5">
        <f t="shared" ref="K264:K327" ca="1" si="309">I264/I$1</f>
        <v>0.30666666666666664</v>
      </c>
      <c r="L264" s="21">
        <f t="shared" ca="1" si="286"/>
        <v>95.471234442270088</v>
      </c>
      <c r="M264" s="9">
        <f t="shared" ca="1" si="275"/>
        <v>23</v>
      </c>
      <c r="N264" s="9">
        <f t="shared" ca="1" si="275"/>
        <v>31</v>
      </c>
      <c r="O264" s="9">
        <f t="shared" ca="1" si="275"/>
        <v>11</v>
      </c>
      <c r="P264" s="9">
        <f t="shared" ca="1" si="275"/>
        <v>37</v>
      </c>
      <c r="Q264" s="20">
        <f t="shared" ca="1" si="287"/>
        <v>39.386373455098955</v>
      </c>
      <c r="R264" s="20">
        <f t="shared" ca="1" si="288"/>
        <v>54.97763267745956</v>
      </c>
      <c r="S264" s="20">
        <f t="shared" ca="1" si="289"/>
        <v>17.595781918933739</v>
      </c>
      <c r="T264" s="6">
        <f t="shared" ca="1" si="276"/>
        <v>8019.5836931506874</v>
      </c>
      <c r="U264" s="6">
        <f t="shared" ca="1" si="276"/>
        <v>921.68405095890444</v>
      </c>
      <c r="V264" s="6">
        <f t="shared" ca="1" si="276"/>
        <v>1425.7822268317807</v>
      </c>
      <c r="W264" s="6">
        <f t="shared" ca="1" si="290"/>
        <v>2563.5542467068494</v>
      </c>
      <c r="X264" s="6">
        <f t="shared" ca="1" si="291"/>
        <v>718.54645689863003</v>
      </c>
      <c r="Y264" s="6">
        <f t="shared" ref="Y264:Y327" ca="1" si="310">T264+U264-V264-W264-X264</f>
        <v>4233.3848136723318</v>
      </c>
      <c r="Z264" s="6">
        <f t="shared" ca="1" si="277"/>
        <v>2126.8641665753435</v>
      </c>
      <c r="AA264" s="6">
        <f t="shared" ca="1" si="277"/>
        <v>604.75395945205514</v>
      </c>
      <c r="AB264" s="6">
        <f t="shared" ca="1" si="277"/>
        <v>651.04393100054835</v>
      </c>
      <c r="AC264" s="6">
        <f t="shared" ca="1" si="292"/>
        <v>927.88700764303735</v>
      </c>
      <c r="AD264" s="6">
        <f t="shared" ca="1" si="293"/>
        <v>959.29203178192552</v>
      </c>
      <c r="AE264" s="6">
        <f t="shared" ca="1" si="294"/>
        <v>256.17527303119641</v>
      </c>
      <c r="AF264" s="6">
        <f t="shared" ref="AF264:AF327" ca="1" si="311">Z264+AA264+AB264-AC264-AD264-AE264</f>
        <v>1239.3077445717879</v>
      </c>
      <c r="AG264" s="6">
        <f t="shared" ca="1" si="278"/>
        <v>234.730473139726</v>
      </c>
      <c r="AH264" s="6">
        <f t="shared" ca="1" si="278"/>
        <v>891.53919859726068</v>
      </c>
      <c r="AI264" s="6">
        <f t="shared" ca="1" si="278"/>
        <v>1526.3466710136991</v>
      </c>
      <c r="AJ264" s="6">
        <f t="shared" ca="1" si="278"/>
        <v>682.232582663014</v>
      </c>
      <c r="AK264" s="6">
        <f t="shared" ca="1" si="295"/>
        <v>1033.4476113429694</v>
      </c>
      <c r="AL264" s="6">
        <f t="shared" ca="1" si="296"/>
        <v>1127.1083406677817</v>
      </c>
      <c r="AM264" s="6">
        <f t="shared" ca="1" si="297"/>
        <v>295.32795022758802</v>
      </c>
      <c r="AN264" s="6">
        <f t="shared" ref="AN264:AN327" ca="1" si="312">AG264+AH264+AI264+AJ264-AK264-AL264-AM264</f>
        <v>878.96502317536056</v>
      </c>
      <c r="AO264" s="6">
        <f t="shared" ref="AO264:AO327" ca="1" si="313">T264+U264+Z264+AA264+AB264+AG264+AH264+AI264+AJ264</f>
        <v>15658.778726551238</v>
      </c>
      <c r="AP264" s="6">
        <f t="shared" ref="AP264:AP327" ca="1" si="314">V264+W264+X264+AC264+AD264+AE264+AK264+AL264+AM264</f>
        <v>9307.1211451317577</v>
      </c>
      <c r="AQ264" s="6">
        <f t="shared" ref="AQ264:AQ327" ca="1" si="315">Y264+AF264+AN264</f>
        <v>6351.6575814194803</v>
      </c>
      <c r="AR264" s="6">
        <f t="shared" ca="1" si="279"/>
        <v>2630.7889037330169</v>
      </c>
      <c r="AS264" s="6">
        <f t="shared" ca="1" si="279"/>
        <v>1467.6830224563614</v>
      </c>
      <c r="AT264" s="6">
        <f t="shared" ca="1" si="279"/>
        <v>1641.6256439412462</v>
      </c>
      <c r="AU264" s="6">
        <f t="shared" ca="1" si="279"/>
        <v>1724.7635269870746</v>
      </c>
      <c r="AV264" s="6">
        <f t="shared" ref="AV264:AV327" ca="1" si="316">AR264+AS264+AT264+AU264</f>
        <v>7464.8610971176995</v>
      </c>
      <c r="AW264" s="6">
        <f t="shared" ref="AW264:AW327" ca="1" si="317">AO264-AP264-AV264</f>
        <v>-1113.2035156982192</v>
      </c>
      <c r="AX264" s="27">
        <f t="shared" ca="1" si="280"/>
        <v>4.1984100493150702</v>
      </c>
      <c r="AY264" s="27">
        <f t="shared" ca="1" si="280"/>
        <v>4.4037866849315082</v>
      </c>
      <c r="AZ264">
        <f t="shared" ref="AZ264:AZ327" ca="1" si="318">BB264+BE264</f>
        <v>186</v>
      </c>
      <c r="BA264" s="9">
        <f t="shared" ca="1" si="298"/>
        <v>6</v>
      </c>
      <c r="BB264" s="4">
        <f t="shared" ref="BB264:BB327" ca="1" si="319">H264</f>
        <v>84</v>
      </c>
      <c r="BC264" s="9">
        <f t="shared" ca="1" si="299"/>
        <v>5</v>
      </c>
      <c r="BD264" s="9">
        <f t="shared" ca="1" si="300"/>
        <v>3</v>
      </c>
      <c r="BE264" s="4">
        <f t="shared" ref="BE264:BE327" ca="1" si="320">M264+N264+O264+P264</f>
        <v>102</v>
      </c>
      <c r="BF264" s="9">
        <f t="shared" ca="1" si="301"/>
        <v>6</v>
      </c>
      <c r="BG264" s="9">
        <f t="shared" ca="1" si="302"/>
        <v>8</v>
      </c>
      <c r="BH264" s="24">
        <f t="shared" ref="BH264:BH327" ca="1" si="321">(BC264+BD264)*(V264+W264+X264)/BB264</f>
        <v>448.3698028987867</v>
      </c>
      <c r="BI264" s="24">
        <f t="shared" ref="BI264:BI327" ca="1" si="322">(BF264+BG264)*(AC264+AD264+AE264)/BE264</f>
        <v>294.1858860233944</v>
      </c>
      <c r="BJ264" s="9">
        <f t="shared" ca="1" si="303"/>
        <v>7</v>
      </c>
      <c r="BK264" s="30">
        <f t="shared" ca="1" si="304"/>
        <v>33.519723999999982</v>
      </c>
      <c r="BL264" s="15">
        <f t="shared" ca="1" si="305"/>
        <v>4.5505111671232887</v>
      </c>
      <c r="BM264" s="15">
        <f t="shared" ref="BM264:BM327" ca="1" si="323">W264+AD264+AL264+AR264*80%</f>
        <v>6754.58574214297</v>
      </c>
      <c r="BN264" s="36">
        <f t="shared" ca="1" si="268"/>
        <v>111</v>
      </c>
      <c r="BO264" s="9">
        <f t="shared" ca="1" si="306"/>
        <v>0</v>
      </c>
      <c r="BP264" s="20">
        <f t="shared" ref="BP264:BP327" ca="1" si="324">AQ264/BM264</f>
        <v>0.94034746524726831</v>
      </c>
      <c r="BQ264" s="20">
        <f t="shared" ref="BQ264:BQ327" ca="1" si="325">AQ264/BN264</f>
        <v>57.22214037314847</v>
      </c>
    </row>
    <row r="265" spans="1:69" x14ac:dyDescent="0.25">
      <c r="A265" s="3">
        <f t="shared" ref="A265:A328" si="326">A264-1</f>
        <v>40924</v>
      </c>
      <c r="B265" s="17">
        <f t="shared" si="307"/>
        <v>2012</v>
      </c>
      <c r="C265" s="4">
        <f t="shared" ref="C265:C328" si="327">MONTH(A265)</f>
        <v>1</v>
      </c>
      <c r="D265" s="4">
        <f t="shared" ref="D265:D328" si="328">WEEKDAY(A265)</f>
        <v>2</v>
      </c>
      <c r="E265" s="5">
        <f t="shared" si="282"/>
        <v>0.55000000000000004</v>
      </c>
      <c r="F265" s="5">
        <f t="shared" si="283"/>
        <v>0.6</v>
      </c>
      <c r="G265" s="10">
        <f t="shared" si="281"/>
        <v>1.4602739726027529</v>
      </c>
      <c r="H265" s="13">
        <f t="shared" ca="1" si="284"/>
        <v>82</v>
      </c>
      <c r="I265" s="9">
        <f t="shared" ca="1" si="285"/>
        <v>138</v>
      </c>
      <c r="J265" s="14">
        <f t="shared" ca="1" si="308"/>
        <v>1.6829268292682926</v>
      </c>
      <c r="K265" s="5">
        <f t="shared" ca="1" si="309"/>
        <v>0.30666666666666664</v>
      </c>
      <c r="L265" s="21">
        <f t="shared" ca="1" si="286"/>
        <v>101.52231492148348</v>
      </c>
      <c r="M265" s="9">
        <f t="shared" ca="1" si="275"/>
        <v>24</v>
      </c>
      <c r="N265" s="9">
        <f t="shared" ca="1" si="275"/>
        <v>30</v>
      </c>
      <c r="O265" s="9">
        <f t="shared" ca="1" si="275"/>
        <v>12</v>
      </c>
      <c r="P265" s="9">
        <f t="shared" ca="1" si="275"/>
        <v>36</v>
      </c>
      <c r="Q265" s="20">
        <f t="shared" ca="1" si="287"/>
        <v>36.958769875190278</v>
      </c>
      <c r="R265" s="20">
        <f t="shared" ca="1" si="288"/>
        <v>50.995637102465771</v>
      </c>
      <c r="S265" s="20">
        <f t="shared" ca="1" si="289"/>
        <v>19.200045787397272</v>
      </c>
      <c r="T265" s="6">
        <f t="shared" ca="1" si="276"/>
        <v>8324.8298235616458</v>
      </c>
      <c r="U265" s="6">
        <f t="shared" ca="1" si="276"/>
        <v>939.97931424657577</v>
      </c>
      <c r="V265" s="6">
        <f t="shared" ca="1" si="276"/>
        <v>1431.43241472</v>
      </c>
      <c r="W265" s="6">
        <f t="shared" ca="1" si="290"/>
        <v>2406.6305972383561</v>
      </c>
      <c r="X265" s="6">
        <f t="shared" ca="1" si="291"/>
        <v>731.24290517917802</v>
      </c>
      <c r="Y265" s="6">
        <f t="shared" ca="1" si="310"/>
        <v>4695.5032206706865</v>
      </c>
      <c r="Z265" s="6">
        <f t="shared" ca="1" si="277"/>
        <v>1995.773573260275</v>
      </c>
      <c r="AA265" s="6">
        <f t="shared" ca="1" si="277"/>
        <v>611.94764522958928</v>
      </c>
      <c r="AB265" s="6">
        <f t="shared" ca="1" si="277"/>
        <v>691.20164834630179</v>
      </c>
      <c r="AC265" s="6">
        <f t="shared" ca="1" si="292"/>
        <v>867.53678785155273</v>
      </c>
      <c r="AD265" s="6">
        <f t="shared" ca="1" si="293"/>
        <v>969.51809784054171</v>
      </c>
      <c r="AE265" s="6">
        <f t="shared" ca="1" si="294"/>
        <v>258.32472800257045</v>
      </c>
      <c r="AF265" s="6">
        <f t="shared" ca="1" si="311"/>
        <v>1203.5432531415013</v>
      </c>
      <c r="AG265" s="6">
        <f t="shared" ca="1" si="278"/>
        <v>238.40858978630135</v>
      </c>
      <c r="AH265" s="6">
        <f t="shared" ca="1" si="278"/>
        <v>948.6262703342469</v>
      </c>
      <c r="AI265" s="6">
        <f t="shared" ca="1" si="278"/>
        <v>1501.6627849315068</v>
      </c>
      <c r="AJ265" s="6">
        <f t="shared" ca="1" si="278"/>
        <v>670.94448815342514</v>
      </c>
      <c r="AK265" s="6">
        <f t="shared" ca="1" si="295"/>
        <v>975.6907964972595</v>
      </c>
      <c r="AL265" s="6">
        <f t="shared" ca="1" si="296"/>
        <v>1129.1888944109235</v>
      </c>
      <c r="AM265" s="6">
        <f t="shared" ca="1" si="297"/>
        <v>304.91939231547053</v>
      </c>
      <c r="AN265" s="6">
        <f t="shared" ca="1" si="312"/>
        <v>949.84304998182688</v>
      </c>
      <c r="AO265" s="6">
        <f t="shared" ca="1" si="313"/>
        <v>15923.374137849865</v>
      </c>
      <c r="AP265" s="6">
        <f t="shared" ca="1" si="314"/>
        <v>9074.4846140558529</v>
      </c>
      <c r="AQ265" s="6">
        <f t="shared" ca="1" si="315"/>
        <v>6848.8895237940151</v>
      </c>
      <c r="AR265" s="6">
        <f t="shared" ca="1" si="279"/>
        <v>2630.9866467477173</v>
      </c>
      <c r="AS265" s="6">
        <f t="shared" ca="1" si="279"/>
        <v>1437.2835604074962</v>
      </c>
      <c r="AT265" s="6">
        <f t="shared" ca="1" si="279"/>
        <v>1626.7490073385632</v>
      </c>
      <c r="AU265" s="6">
        <f t="shared" ca="1" si="279"/>
        <v>1694.4226408262509</v>
      </c>
      <c r="AV265" s="6">
        <f t="shared" ca="1" si="316"/>
        <v>7389.4418553200276</v>
      </c>
      <c r="AW265" s="6">
        <f t="shared" ca="1" si="317"/>
        <v>-540.55233152601522</v>
      </c>
      <c r="AX265" s="27">
        <f t="shared" ca="1" si="280"/>
        <v>4.0947803178082216</v>
      </c>
      <c r="AY265" s="27">
        <f t="shared" ca="1" si="280"/>
        <v>4.6397156095890422</v>
      </c>
      <c r="AZ265">
        <f t="shared" ca="1" si="318"/>
        <v>184</v>
      </c>
      <c r="BA265" s="9">
        <f t="shared" ca="1" si="298"/>
        <v>6</v>
      </c>
      <c r="BB265" s="4">
        <f t="shared" ca="1" si="319"/>
        <v>82</v>
      </c>
      <c r="BC265" s="9">
        <f t="shared" ca="1" si="299"/>
        <v>5</v>
      </c>
      <c r="BD265" s="9">
        <f t="shared" ca="1" si="300"/>
        <v>3</v>
      </c>
      <c r="BE265" s="4">
        <f t="shared" ca="1" si="320"/>
        <v>102</v>
      </c>
      <c r="BF265" s="9">
        <f t="shared" ca="1" si="301"/>
        <v>6</v>
      </c>
      <c r="BG265" s="9">
        <f t="shared" ca="1" si="302"/>
        <v>8</v>
      </c>
      <c r="BH265" s="24">
        <f t="shared" ca="1" si="321"/>
        <v>445.78594313536922</v>
      </c>
      <c r="BI265" s="24">
        <f t="shared" ca="1" si="322"/>
        <v>287.6011234482873</v>
      </c>
      <c r="BJ265" s="9">
        <f t="shared" ca="1" si="303"/>
        <v>6</v>
      </c>
      <c r="BK265" s="30">
        <f t="shared" ca="1" si="304"/>
        <v>32.146241917808197</v>
      </c>
      <c r="BL265" s="15">
        <f t="shared" ca="1" si="305"/>
        <v>4.4672324898630142</v>
      </c>
      <c r="BM265" s="15">
        <f t="shared" ca="1" si="323"/>
        <v>6610.1269068879947</v>
      </c>
      <c r="BN265" s="36">
        <f t="shared" ca="1" si="268"/>
        <v>111</v>
      </c>
      <c r="BO265" s="9">
        <f t="shared" ca="1" si="306"/>
        <v>0</v>
      </c>
      <c r="BP265" s="20">
        <f t="shared" ca="1" si="324"/>
        <v>1.0361207311552856</v>
      </c>
      <c r="BQ265" s="20">
        <f t="shared" ca="1" si="325"/>
        <v>61.701707421567704</v>
      </c>
    </row>
    <row r="266" spans="1:69" x14ac:dyDescent="0.25">
      <c r="A266" s="3">
        <f t="shared" si="326"/>
        <v>40923</v>
      </c>
      <c r="B266" s="17">
        <f t="shared" si="307"/>
        <v>2012</v>
      </c>
      <c r="C266" s="4">
        <f t="shared" si="327"/>
        <v>1</v>
      </c>
      <c r="D266" s="4">
        <f t="shared" si="328"/>
        <v>1</v>
      </c>
      <c r="E266" s="5">
        <f t="shared" si="282"/>
        <v>0.55000000000000004</v>
      </c>
      <c r="F266" s="5">
        <f t="shared" si="283"/>
        <v>0.64</v>
      </c>
      <c r="G266" s="10">
        <f t="shared" si="281"/>
        <v>1.4575342465753556</v>
      </c>
      <c r="H266" s="13">
        <f t="shared" ca="1" si="284"/>
        <v>85</v>
      </c>
      <c r="I266" s="9">
        <f t="shared" ca="1" si="285"/>
        <v>140</v>
      </c>
      <c r="J266" s="14">
        <f t="shared" ca="1" si="308"/>
        <v>1.6470588235294117</v>
      </c>
      <c r="K266" s="5">
        <f t="shared" ca="1" si="309"/>
        <v>0.31111111111111112</v>
      </c>
      <c r="L266" s="21">
        <f t="shared" ca="1" si="286"/>
        <v>103.83782208154717</v>
      </c>
      <c r="M266" s="9">
        <f t="shared" ca="1" si="275"/>
        <v>24</v>
      </c>
      <c r="N266" s="9">
        <f t="shared" ca="1" si="275"/>
        <v>32</v>
      </c>
      <c r="O266" s="9">
        <f t="shared" ca="1" si="275"/>
        <v>12</v>
      </c>
      <c r="P266" s="9">
        <f t="shared" ca="1" si="275"/>
        <v>36</v>
      </c>
      <c r="Q266" s="20">
        <f t="shared" ca="1" si="287"/>
        <v>36.670142465753436</v>
      </c>
      <c r="R266" s="20">
        <f t="shared" ca="1" si="288"/>
        <v>53.467290147945221</v>
      </c>
      <c r="S266" s="20">
        <f t="shared" ca="1" si="289"/>
        <v>19.004023528767132</v>
      </c>
      <c r="T266" s="6">
        <f t="shared" ca="1" si="276"/>
        <v>8826.2148769315099</v>
      </c>
      <c r="U266" s="6">
        <f t="shared" ca="1" si="276"/>
        <v>1005.4622895342472</v>
      </c>
      <c r="V266" s="6">
        <f t="shared" ca="1" si="276"/>
        <v>1504.5016851498078</v>
      </c>
      <c r="W266" s="6">
        <f t="shared" ca="1" si="290"/>
        <v>2450.6712986301377</v>
      </c>
      <c r="X266" s="6">
        <f t="shared" ca="1" si="291"/>
        <v>735.67391682279458</v>
      </c>
      <c r="Y266" s="6">
        <f t="shared" ca="1" si="310"/>
        <v>5140.8302658630182</v>
      </c>
      <c r="Z266" s="6">
        <f t="shared" ca="1" si="277"/>
        <v>2053.5279780821925</v>
      </c>
      <c r="AA266" s="6">
        <f t="shared" ca="1" si="277"/>
        <v>641.60748177534265</v>
      </c>
      <c r="AB266" s="6">
        <f t="shared" ca="1" si="277"/>
        <v>684.14484703561675</v>
      </c>
      <c r="AC266" s="6">
        <f t="shared" ca="1" si="292"/>
        <v>936.7698061458118</v>
      </c>
      <c r="AD266" s="6">
        <f t="shared" ca="1" si="293"/>
        <v>929.40468594016249</v>
      </c>
      <c r="AE266" s="6">
        <f t="shared" ca="1" si="294"/>
        <v>287.55788611986827</v>
      </c>
      <c r="AF266" s="6">
        <f t="shared" ca="1" si="311"/>
        <v>1225.5479286873096</v>
      </c>
      <c r="AG266" s="6">
        <f t="shared" ca="1" si="278"/>
        <v>242.86381939726024</v>
      </c>
      <c r="AH266" s="6">
        <f t="shared" ca="1" si="278"/>
        <v>919.2804856986304</v>
      </c>
      <c r="AI266" s="6">
        <f t="shared" ca="1" si="278"/>
        <v>1603.0696241095893</v>
      </c>
      <c r="AJ266" s="6">
        <f t="shared" ca="1" si="278"/>
        <v>686.99845084931519</v>
      </c>
      <c r="AK266" s="6">
        <f t="shared" ca="1" si="295"/>
        <v>1131.5114519439314</v>
      </c>
      <c r="AL266" s="6">
        <f t="shared" ca="1" si="296"/>
        <v>1130.0948206485448</v>
      </c>
      <c r="AM266" s="6">
        <f t="shared" ca="1" si="297"/>
        <v>310.55740369534379</v>
      </c>
      <c r="AN266" s="6">
        <f t="shared" ca="1" si="312"/>
        <v>880.04870376697545</v>
      </c>
      <c r="AO266" s="6">
        <f t="shared" ca="1" si="313"/>
        <v>16663.169853413707</v>
      </c>
      <c r="AP266" s="6">
        <f t="shared" ca="1" si="314"/>
        <v>9416.7429550964043</v>
      </c>
      <c r="AQ266" s="6">
        <f t="shared" ca="1" si="315"/>
        <v>7246.4268983173033</v>
      </c>
      <c r="AR266" s="6">
        <f t="shared" ca="1" si="279"/>
        <v>2635.4735710529776</v>
      </c>
      <c r="AS266" s="6">
        <f t="shared" ca="1" si="279"/>
        <v>1516.0778778426538</v>
      </c>
      <c r="AT266" s="6">
        <f t="shared" ca="1" si="279"/>
        <v>1663.1808896107013</v>
      </c>
      <c r="AU266" s="6">
        <f t="shared" ca="1" si="279"/>
        <v>1745.7971490414091</v>
      </c>
      <c r="AV266" s="6">
        <f t="shared" ca="1" si="316"/>
        <v>7560.5294875477421</v>
      </c>
      <c r="AW266" s="6">
        <f t="shared" ca="1" si="317"/>
        <v>-314.10258923043966</v>
      </c>
      <c r="AX266" s="27">
        <f t="shared" ca="1" si="280"/>
        <v>4.304852482191782</v>
      </c>
      <c r="AY266" s="27">
        <f t="shared" ca="1" si="280"/>
        <v>4.242764054794522</v>
      </c>
      <c r="AZ266">
        <f t="shared" ca="1" si="318"/>
        <v>189</v>
      </c>
      <c r="BA266" s="9">
        <f t="shared" ca="1" si="298"/>
        <v>6</v>
      </c>
      <c r="BB266" s="4">
        <f t="shared" ca="1" si="319"/>
        <v>85</v>
      </c>
      <c r="BC266" s="9">
        <f t="shared" ca="1" si="299"/>
        <v>5</v>
      </c>
      <c r="BD266" s="9">
        <f t="shared" ca="1" si="300"/>
        <v>4</v>
      </c>
      <c r="BE266" s="4">
        <f t="shared" ca="1" si="320"/>
        <v>104</v>
      </c>
      <c r="BF266" s="9">
        <f t="shared" ca="1" si="301"/>
        <v>6</v>
      </c>
      <c r="BG266" s="9">
        <f t="shared" ca="1" si="302"/>
        <v>8</v>
      </c>
      <c r="BH266" s="24">
        <f t="shared" ca="1" si="321"/>
        <v>496.67790712264321</v>
      </c>
      <c r="BI266" s="24">
        <f t="shared" ca="1" si="322"/>
        <v>289.92551245078647</v>
      </c>
      <c r="BJ266" s="9">
        <f t="shared" ca="1" si="303"/>
        <v>6</v>
      </c>
      <c r="BK266" s="30">
        <f t="shared" ca="1" si="304"/>
        <v>32.57676608219176</v>
      </c>
      <c r="BL266" s="15">
        <f t="shared" ca="1" si="305"/>
        <v>4.187074790136986</v>
      </c>
      <c r="BM266" s="15">
        <f t="shared" ca="1" si="323"/>
        <v>6618.5496620612266</v>
      </c>
      <c r="BN266" s="36">
        <f t="shared" ca="1" si="268"/>
        <v>111</v>
      </c>
      <c r="BO266" s="9">
        <f t="shared" ca="1" si="306"/>
        <v>0</v>
      </c>
      <c r="BP266" s="20">
        <f t="shared" ca="1" si="324"/>
        <v>1.0948662876785813</v>
      </c>
      <c r="BQ266" s="20">
        <f t="shared" ca="1" si="325"/>
        <v>65.283125210065791</v>
      </c>
    </row>
    <row r="267" spans="1:69" x14ac:dyDescent="0.25">
      <c r="A267" s="3">
        <f t="shared" si="326"/>
        <v>40922</v>
      </c>
      <c r="B267" s="17">
        <f t="shared" si="307"/>
        <v>2012</v>
      </c>
      <c r="C267" s="4">
        <f t="shared" si="327"/>
        <v>1</v>
      </c>
      <c r="D267" s="4">
        <f t="shared" si="328"/>
        <v>7</v>
      </c>
      <c r="E267" s="5">
        <f t="shared" si="282"/>
        <v>0.55000000000000004</v>
      </c>
      <c r="F267" s="5">
        <f t="shared" si="283"/>
        <v>0.95</v>
      </c>
      <c r="G267" s="10">
        <f t="shared" si="281"/>
        <v>1.4547945205479582</v>
      </c>
      <c r="H267" s="13">
        <f t="shared" ca="1" si="284"/>
        <v>125</v>
      </c>
      <c r="I267" s="9">
        <f t="shared" ca="1" si="285"/>
        <v>217</v>
      </c>
      <c r="J267" s="14">
        <f t="shared" ca="1" si="308"/>
        <v>1.736</v>
      </c>
      <c r="K267" s="5">
        <f t="shared" ca="1" si="309"/>
        <v>0.48222222222222222</v>
      </c>
      <c r="L267" s="21">
        <f t="shared" ca="1" si="286"/>
        <v>103.75606444273978</v>
      </c>
      <c r="M267" s="9">
        <f t="shared" ref="M267:P286" ca="1" si="329">INT($I267*M$1*(1+RANDBETWEEN(-limite,limite)/1000))</f>
        <v>40</v>
      </c>
      <c r="N267" s="9">
        <f t="shared" ca="1" si="329"/>
        <v>45</v>
      </c>
      <c r="O267" s="9">
        <f t="shared" ca="1" si="329"/>
        <v>18</v>
      </c>
      <c r="P267" s="9">
        <f t="shared" ca="1" si="329"/>
        <v>61</v>
      </c>
      <c r="Q267" s="20">
        <f t="shared" ca="1" si="287"/>
        <v>36.837672679452076</v>
      </c>
      <c r="R267" s="20">
        <f t="shared" ca="1" si="288"/>
        <v>53.131237891506878</v>
      </c>
      <c r="S267" s="20">
        <f t="shared" ca="1" si="289"/>
        <v>17.209422892036841</v>
      </c>
      <c r="T267" s="6">
        <f t="shared" ref="T267:V286" ca="1" si="330">(1+T$2*$G267)*(1+RANDBETWEEN(-limite,limite)/1000)*T$1*$E267*$F267</f>
        <v>12969.508055342472</v>
      </c>
      <c r="U267" s="6">
        <f t="shared" ca="1" si="330"/>
        <v>1400.4815580136994</v>
      </c>
      <c r="V267" s="6">
        <f t="shared" ca="1" si="330"/>
        <v>2255.4973662115067</v>
      </c>
      <c r="W267" s="6">
        <f t="shared" ca="1" si="290"/>
        <v>2509.4129748164391</v>
      </c>
      <c r="X267" s="6">
        <f t="shared" ca="1" si="291"/>
        <v>1092.0401872569862</v>
      </c>
      <c r="Y267" s="6">
        <f t="shared" ca="1" si="310"/>
        <v>8513.0390850712411</v>
      </c>
      <c r="Z267" s="6">
        <f t="shared" ref="Z267:AB286" ca="1" si="331">(1+Z$2*$G267)*(1+RANDBETWEEN(-limite,limite)/1000)*$I267*Z$1</f>
        <v>3131.2021777534264</v>
      </c>
      <c r="AA267" s="6">
        <f t="shared" ca="1" si="331"/>
        <v>956.36228204712381</v>
      </c>
      <c r="AB267" s="6">
        <f t="shared" ca="1" si="331"/>
        <v>1049.7747964142472</v>
      </c>
      <c r="AC267" s="6">
        <f t="shared" ca="1" si="292"/>
        <v>1439.7752795937556</v>
      </c>
      <c r="AD267" s="6">
        <f t="shared" ca="1" si="293"/>
        <v>924.71625027278924</v>
      </c>
      <c r="AE267" s="6">
        <f t="shared" ca="1" si="294"/>
        <v>434.91504288207517</v>
      </c>
      <c r="AF267" s="6">
        <f t="shared" ca="1" si="311"/>
        <v>2337.932683466177</v>
      </c>
      <c r="AG267" s="6">
        <f t="shared" ref="AG267:AJ286" ca="1" si="332">(1+AG$2*$G267)*(1+RANDBETWEEN(-limite,limite)/1000)*$I267*AG$1</f>
        <v>372.21529270684931</v>
      </c>
      <c r="AH267" s="6">
        <f t="shared" ca="1" si="332"/>
        <v>1436.3678458739735</v>
      </c>
      <c r="AI267" s="6">
        <f t="shared" ca="1" si="332"/>
        <v>2378.1348781917809</v>
      </c>
      <c r="AJ267" s="6">
        <f t="shared" ca="1" si="332"/>
        <v>1092.292645873973</v>
      </c>
      <c r="AK267" s="6">
        <f t="shared" ca="1" si="295"/>
        <v>1633.0568686163917</v>
      </c>
      <c r="AL267" s="6">
        <f t="shared" ca="1" si="296"/>
        <v>1172.0634754961334</v>
      </c>
      <c r="AM267" s="6">
        <f t="shared" ca="1" si="297"/>
        <v>497.9872042356547</v>
      </c>
      <c r="AN267" s="6">
        <f t="shared" ca="1" si="312"/>
        <v>1975.9031142983972</v>
      </c>
      <c r="AO267" s="6">
        <f t="shared" ca="1" si="313"/>
        <v>24786.339532217549</v>
      </c>
      <c r="AP267" s="6">
        <f t="shared" ca="1" si="314"/>
        <v>11959.464649381733</v>
      </c>
      <c r="AQ267" s="6">
        <f t="shared" ca="1" si="315"/>
        <v>12826.874882835815</v>
      </c>
      <c r="AR267" s="6">
        <f t="shared" ref="AR267:AU286" ca="1" si="333">(1+AR$2*$G267)*(1+RANDBETWEEN(-limite,limite)/1000)*AR$1*$E267*$F267+AR$3*(1+ipc)^($B267-2010)</f>
        <v>2742.1767453752755</v>
      </c>
      <c r="AS267" s="6">
        <f t="shared" ca="1" si="333"/>
        <v>1921.7511748496411</v>
      </c>
      <c r="AT267" s="6">
        <f t="shared" ca="1" si="333"/>
        <v>1840.7794032125139</v>
      </c>
      <c r="AU267" s="6">
        <f t="shared" ca="1" si="333"/>
        <v>1972.7389207398201</v>
      </c>
      <c r="AV267" s="6">
        <f t="shared" ca="1" si="316"/>
        <v>8477.4462441772503</v>
      </c>
      <c r="AW267" s="6">
        <f t="shared" ca="1" si="317"/>
        <v>4349.4286386585663</v>
      </c>
      <c r="AX267" s="27">
        <f t="shared" ref="AX267:AY286" ca="1" si="334">MIN(5,(1+AX$2*$G267)*(1+RANDBETWEEN(-limite,limite)/1000)*AX$1)</f>
        <v>4.1228209972602761</v>
      </c>
      <c r="AY267" s="27">
        <f t="shared" ca="1" si="334"/>
        <v>4.5366054383561663</v>
      </c>
      <c r="AZ267">
        <f t="shared" ca="1" si="318"/>
        <v>289</v>
      </c>
      <c r="BA267" s="9">
        <f t="shared" ca="1" si="298"/>
        <v>9</v>
      </c>
      <c r="BB267" s="4">
        <f t="shared" ca="1" si="319"/>
        <v>125</v>
      </c>
      <c r="BC267" s="9">
        <f t="shared" ca="1" si="299"/>
        <v>7</v>
      </c>
      <c r="BD267" s="9">
        <f t="shared" ca="1" si="300"/>
        <v>5</v>
      </c>
      <c r="BE267" s="4">
        <f t="shared" ca="1" si="320"/>
        <v>164</v>
      </c>
      <c r="BF267" s="9">
        <f t="shared" ca="1" si="301"/>
        <v>10</v>
      </c>
      <c r="BG267" s="9">
        <f t="shared" ca="1" si="302"/>
        <v>11</v>
      </c>
      <c r="BH267" s="24">
        <f t="shared" ca="1" si="321"/>
        <v>562.2672507153535</v>
      </c>
      <c r="BI267" s="24">
        <f t="shared" ca="1" si="322"/>
        <v>358.46059773000621</v>
      </c>
      <c r="BJ267" s="9">
        <f t="shared" ca="1" si="303"/>
        <v>9</v>
      </c>
      <c r="BK267" s="30">
        <f t="shared" ca="1" si="304"/>
        <v>31.30124967123286</v>
      </c>
      <c r="BL267" s="15">
        <f t="shared" ca="1" si="305"/>
        <v>4.3356917906849315</v>
      </c>
      <c r="BM267" s="15">
        <f t="shared" ca="1" si="323"/>
        <v>6799.9340968855813</v>
      </c>
      <c r="BN267" s="36">
        <f t="shared" ca="1" si="268"/>
        <v>110</v>
      </c>
      <c r="BO267" s="9">
        <f t="shared" ca="1" si="306"/>
        <v>0</v>
      </c>
      <c r="BP267" s="20">
        <f t="shared" ca="1" si="324"/>
        <v>1.8863234113857978</v>
      </c>
      <c r="BQ267" s="20">
        <f t="shared" ca="1" si="325"/>
        <v>116.60795348032559</v>
      </c>
    </row>
    <row r="268" spans="1:69" x14ac:dyDescent="0.25">
      <c r="A268" s="3">
        <f t="shared" si="326"/>
        <v>40921</v>
      </c>
      <c r="B268" s="17">
        <f t="shared" si="307"/>
        <v>2012</v>
      </c>
      <c r="C268" s="4">
        <f t="shared" si="327"/>
        <v>1</v>
      </c>
      <c r="D268" s="4">
        <f t="shared" si="328"/>
        <v>6</v>
      </c>
      <c r="E268" s="5">
        <f t="shared" si="282"/>
        <v>0.55000000000000004</v>
      </c>
      <c r="F268" s="5">
        <f t="shared" si="283"/>
        <v>1</v>
      </c>
      <c r="G268" s="10">
        <f t="shared" si="281"/>
        <v>1.4520547945205609</v>
      </c>
      <c r="H268" s="13">
        <f t="shared" ca="1" si="284"/>
        <v>140</v>
      </c>
      <c r="I268" s="9">
        <f t="shared" ca="1" si="285"/>
        <v>226</v>
      </c>
      <c r="J268" s="14">
        <f t="shared" ca="1" si="308"/>
        <v>1.6142857142857143</v>
      </c>
      <c r="K268" s="5">
        <f t="shared" ca="1" si="309"/>
        <v>0.50222222222222224</v>
      </c>
      <c r="L268" s="21">
        <f t="shared" ca="1" si="286"/>
        <v>100.65599295499025</v>
      </c>
      <c r="M268" s="9">
        <f t="shared" ca="1" si="329"/>
        <v>39</v>
      </c>
      <c r="N268" s="9">
        <f t="shared" ca="1" si="329"/>
        <v>51</v>
      </c>
      <c r="O268" s="9">
        <f t="shared" ca="1" si="329"/>
        <v>20</v>
      </c>
      <c r="P268" s="9">
        <f t="shared" ca="1" si="329"/>
        <v>63</v>
      </c>
      <c r="Q268" s="20">
        <f t="shared" ca="1" si="287"/>
        <v>37.606639415525137</v>
      </c>
      <c r="R268" s="20">
        <f t="shared" ca="1" si="288"/>
        <v>48.509217073972636</v>
      </c>
      <c r="S268" s="20">
        <f t="shared" ca="1" si="289"/>
        <v>16.794884214481417</v>
      </c>
      <c r="T268" s="6">
        <f t="shared" ca="1" si="330"/>
        <v>14091.839013698636</v>
      </c>
      <c r="U268" s="6">
        <f t="shared" ca="1" si="330"/>
        <v>1579.8365753424669</v>
      </c>
      <c r="V268" s="6">
        <f t="shared" ca="1" si="330"/>
        <v>2418.6445781917805</v>
      </c>
      <c r="W268" s="6">
        <f t="shared" ca="1" si="290"/>
        <v>2477.4817029041096</v>
      </c>
      <c r="X268" s="6">
        <f t="shared" ca="1" si="291"/>
        <v>1116.6638873424656</v>
      </c>
      <c r="Y268" s="6">
        <f t="shared" ca="1" si="310"/>
        <v>9658.8854206027481</v>
      </c>
      <c r="Z268" s="6">
        <f t="shared" ca="1" si="331"/>
        <v>3384.5975473972621</v>
      </c>
      <c r="AA268" s="6">
        <f t="shared" ca="1" si="331"/>
        <v>970.18434147945266</v>
      </c>
      <c r="AB268" s="6">
        <f t="shared" ca="1" si="331"/>
        <v>1058.0777055123292</v>
      </c>
      <c r="AC268" s="6">
        <f t="shared" ca="1" si="292"/>
        <v>1450.4800437843815</v>
      </c>
      <c r="AD268" s="6">
        <f t="shared" ca="1" si="293"/>
        <v>902.31731731927516</v>
      </c>
      <c r="AE268" s="6">
        <f t="shared" ca="1" si="294"/>
        <v>431.46315598331887</v>
      </c>
      <c r="AF268" s="6">
        <f t="shared" ca="1" si="311"/>
        <v>2628.5990773020685</v>
      </c>
      <c r="AG268" s="6">
        <f t="shared" ca="1" si="332"/>
        <v>400.89304109589034</v>
      </c>
      <c r="AH268" s="6">
        <f t="shared" ca="1" si="332"/>
        <v>1515.4451918904115</v>
      </c>
      <c r="AI268" s="6">
        <f t="shared" ca="1" si="332"/>
        <v>2645.6808882191781</v>
      </c>
      <c r="AJ268" s="6">
        <f t="shared" ca="1" si="332"/>
        <v>1122.5557952876718</v>
      </c>
      <c r="AK268" s="6">
        <f t="shared" ca="1" si="295"/>
        <v>1631.1904830368328</v>
      </c>
      <c r="AL268" s="6">
        <f t="shared" ca="1" si="296"/>
        <v>1219.8768956877575</v>
      </c>
      <c r="AM268" s="6">
        <f t="shared" ca="1" si="297"/>
        <v>480.27500164694317</v>
      </c>
      <c r="AN268" s="6">
        <f t="shared" ca="1" si="312"/>
        <v>2353.2325361216176</v>
      </c>
      <c r="AO268" s="6">
        <f t="shared" ca="1" si="313"/>
        <v>26769.110099923299</v>
      </c>
      <c r="AP268" s="6">
        <f t="shared" ca="1" si="314"/>
        <v>12128.393065896866</v>
      </c>
      <c r="AQ268" s="6">
        <f t="shared" ca="1" si="315"/>
        <v>14640.717034026435</v>
      </c>
      <c r="AR268" s="6">
        <f t="shared" ca="1" si="333"/>
        <v>2784.0814497510323</v>
      </c>
      <c r="AS268" s="6">
        <f t="shared" ca="1" si="333"/>
        <v>1981.3997924512516</v>
      </c>
      <c r="AT268" s="6">
        <f t="shared" ca="1" si="333"/>
        <v>1897.0050896726609</v>
      </c>
      <c r="AU268" s="6">
        <f t="shared" ca="1" si="333"/>
        <v>1946.1145961458174</v>
      </c>
      <c r="AV268" s="6">
        <f t="shared" ca="1" si="316"/>
        <v>8608.6009280207618</v>
      </c>
      <c r="AW268" s="6">
        <f t="shared" ca="1" si="317"/>
        <v>6032.1161060056711</v>
      </c>
      <c r="AX268" s="27">
        <f t="shared" ca="1" si="334"/>
        <v>4.2957078904109611</v>
      </c>
      <c r="AY268" s="27">
        <f t="shared" ca="1" si="334"/>
        <v>4.4249032191780833</v>
      </c>
      <c r="AZ268">
        <f t="shared" ca="1" si="318"/>
        <v>313</v>
      </c>
      <c r="BA268" s="9">
        <f t="shared" ca="1" si="298"/>
        <v>10</v>
      </c>
      <c r="BB268" s="4">
        <f t="shared" ca="1" si="319"/>
        <v>140</v>
      </c>
      <c r="BC268" s="9">
        <f t="shared" ca="1" si="299"/>
        <v>8</v>
      </c>
      <c r="BD268" s="9">
        <f t="shared" ca="1" si="300"/>
        <v>5</v>
      </c>
      <c r="BE268" s="4">
        <f t="shared" ca="1" si="320"/>
        <v>173</v>
      </c>
      <c r="BF268" s="9">
        <f t="shared" ca="1" si="301"/>
        <v>10</v>
      </c>
      <c r="BG268" s="9">
        <f t="shared" ca="1" si="302"/>
        <v>13</v>
      </c>
      <c r="BH268" s="24">
        <f t="shared" ca="1" si="321"/>
        <v>558.33051564070456</v>
      </c>
      <c r="BI268" s="24">
        <f t="shared" ca="1" si="322"/>
        <v>370.16180284971352</v>
      </c>
      <c r="BJ268" s="9">
        <f t="shared" ca="1" si="303"/>
        <v>12</v>
      </c>
      <c r="BK268" s="30">
        <f t="shared" ca="1" si="304"/>
        <v>33.66783863013697</v>
      </c>
      <c r="BL268" s="15">
        <f t="shared" ca="1" si="305"/>
        <v>4.4361749917808222</v>
      </c>
      <c r="BM268" s="15">
        <f t="shared" ca="1" si="323"/>
        <v>6826.9410757119686</v>
      </c>
      <c r="BN268" s="36">
        <f t="shared" ca="1" si="268"/>
        <v>110</v>
      </c>
      <c r="BO268" s="9">
        <f t="shared" ca="1" si="306"/>
        <v>0</v>
      </c>
      <c r="BP268" s="20">
        <f t="shared" ca="1" si="324"/>
        <v>2.1445500805790361</v>
      </c>
      <c r="BQ268" s="20">
        <f t="shared" ca="1" si="325"/>
        <v>133.09742758205849</v>
      </c>
    </row>
    <row r="269" spans="1:69" x14ac:dyDescent="0.25">
      <c r="A269" s="3">
        <f t="shared" si="326"/>
        <v>40920</v>
      </c>
      <c r="B269" s="17">
        <f t="shared" si="307"/>
        <v>2012</v>
      </c>
      <c r="C269" s="4">
        <f t="shared" si="327"/>
        <v>1</v>
      </c>
      <c r="D269" s="4">
        <f t="shared" si="328"/>
        <v>5</v>
      </c>
      <c r="E269" s="5">
        <f t="shared" si="282"/>
        <v>0.55000000000000004</v>
      </c>
      <c r="F269" s="5">
        <f t="shared" si="283"/>
        <v>0.82</v>
      </c>
      <c r="G269" s="10">
        <f t="shared" si="281"/>
        <v>1.4493150684931635</v>
      </c>
      <c r="H269" s="13">
        <f t="shared" ca="1" si="284"/>
        <v>112</v>
      </c>
      <c r="I269" s="9">
        <f t="shared" ca="1" si="285"/>
        <v>182</v>
      </c>
      <c r="J269" s="14">
        <f t="shared" ca="1" si="308"/>
        <v>1.625</v>
      </c>
      <c r="K269" s="5">
        <f t="shared" ca="1" si="309"/>
        <v>0.40444444444444444</v>
      </c>
      <c r="L269" s="21">
        <f t="shared" ca="1" si="286"/>
        <v>96.004283506849347</v>
      </c>
      <c r="M269" s="9">
        <f t="shared" ca="1" si="329"/>
        <v>33</v>
      </c>
      <c r="N269" s="9">
        <f t="shared" ca="1" si="329"/>
        <v>38</v>
      </c>
      <c r="O269" s="9">
        <f t="shared" ca="1" si="329"/>
        <v>16</v>
      </c>
      <c r="P269" s="9">
        <f t="shared" ca="1" si="329"/>
        <v>46</v>
      </c>
      <c r="Q269" s="20">
        <f t="shared" ca="1" si="287"/>
        <v>37.550159657341325</v>
      </c>
      <c r="R269" s="20">
        <f t="shared" ca="1" si="288"/>
        <v>51.715832636712356</v>
      </c>
      <c r="S269" s="20">
        <f t="shared" ca="1" si="289"/>
        <v>19.751213242549142</v>
      </c>
      <c r="T269" s="6">
        <f t="shared" ca="1" si="330"/>
        <v>10752.479752767127</v>
      </c>
      <c r="U269" s="6">
        <f t="shared" ca="1" si="330"/>
        <v>1234.9370223013709</v>
      </c>
      <c r="V269" s="6">
        <f t="shared" ca="1" si="330"/>
        <v>1820.6279185551778</v>
      </c>
      <c r="W269" s="6">
        <f t="shared" ca="1" si="290"/>
        <v>2372.0387241205485</v>
      </c>
      <c r="X269" s="6">
        <f t="shared" ca="1" si="291"/>
        <v>922.42474842476702</v>
      </c>
      <c r="Y269" s="6">
        <f t="shared" ca="1" si="310"/>
        <v>6872.3253839680046</v>
      </c>
      <c r="Z269" s="6">
        <f t="shared" ca="1" si="331"/>
        <v>2666.0613356712342</v>
      </c>
      <c r="AA269" s="6">
        <f t="shared" ca="1" si="331"/>
        <v>827.4533221873977</v>
      </c>
      <c r="AB269" s="6">
        <f t="shared" ca="1" si="331"/>
        <v>908.55580915726057</v>
      </c>
      <c r="AC269" s="6">
        <f t="shared" ca="1" si="292"/>
        <v>1160.3044506758465</v>
      </c>
      <c r="AD269" s="6">
        <f t="shared" ca="1" si="293"/>
        <v>930.25410186740532</v>
      </c>
      <c r="AE269" s="6">
        <f t="shared" ca="1" si="294"/>
        <v>358.93528042398202</v>
      </c>
      <c r="AF269" s="6">
        <f t="shared" ca="1" si="311"/>
        <v>1952.5766340486584</v>
      </c>
      <c r="AG269" s="6">
        <f t="shared" ca="1" si="332"/>
        <v>310.26081412602736</v>
      </c>
      <c r="AH269" s="6">
        <f t="shared" ca="1" si="332"/>
        <v>1228.8147592767129</v>
      </c>
      <c r="AI269" s="6">
        <f t="shared" ca="1" si="332"/>
        <v>1990.3949819178088</v>
      </c>
      <c r="AJ269" s="6">
        <f t="shared" ca="1" si="332"/>
        <v>936.26004900821931</v>
      </c>
      <c r="AK269" s="6">
        <f t="shared" ca="1" si="295"/>
        <v>1332.0303006002048</v>
      </c>
      <c r="AL269" s="6">
        <f t="shared" ca="1" si="296"/>
        <v>1178.5437968579165</v>
      </c>
      <c r="AM269" s="6">
        <f t="shared" ca="1" si="297"/>
        <v>426.17613119512362</v>
      </c>
      <c r="AN269" s="6">
        <f t="shared" ca="1" si="312"/>
        <v>1528.980375675523</v>
      </c>
      <c r="AO269" s="6">
        <f t="shared" ca="1" si="313"/>
        <v>20855.217846413158</v>
      </c>
      <c r="AP269" s="6">
        <f t="shared" ca="1" si="314"/>
        <v>10501.335452720974</v>
      </c>
      <c r="AQ269" s="6">
        <f t="shared" ca="1" si="315"/>
        <v>10353.882393692185</v>
      </c>
      <c r="AR269" s="6">
        <f t="shared" ca="1" si="333"/>
        <v>2696.9145103038995</v>
      </c>
      <c r="AS269" s="6">
        <f t="shared" ca="1" si="333"/>
        <v>1745.7120262326637</v>
      </c>
      <c r="AT269" s="6">
        <f t="shared" ca="1" si="333"/>
        <v>1770.4676448897412</v>
      </c>
      <c r="AU269" s="6">
        <f t="shared" ca="1" si="333"/>
        <v>1885.3119196262296</v>
      </c>
      <c r="AV269" s="6">
        <f t="shared" ca="1" si="316"/>
        <v>8098.4061010525338</v>
      </c>
      <c r="AW269" s="6">
        <f t="shared" ca="1" si="317"/>
        <v>2255.4762926396497</v>
      </c>
      <c r="AX269" s="27">
        <f t="shared" ca="1" si="334"/>
        <v>3.9940581698630147</v>
      </c>
      <c r="AY269" s="27">
        <f t="shared" ca="1" si="334"/>
        <v>4.3711411438356178</v>
      </c>
      <c r="AZ269">
        <f t="shared" ca="1" si="318"/>
        <v>245</v>
      </c>
      <c r="BA269" s="9">
        <f t="shared" ca="1" si="298"/>
        <v>8</v>
      </c>
      <c r="BB269" s="4">
        <f t="shared" ca="1" si="319"/>
        <v>112</v>
      </c>
      <c r="BC269" s="9">
        <f t="shared" ca="1" si="299"/>
        <v>7</v>
      </c>
      <c r="BD269" s="9">
        <f t="shared" ca="1" si="300"/>
        <v>5</v>
      </c>
      <c r="BE269" s="4">
        <f t="shared" ca="1" si="320"/>
        <v>133</v>
      </c>
      <c r="BF269" s="9">
        <f t="shared" ca="1" si="301"/>
        <v>8</v>
      </c>
      <c r="BG269" s="9">
        <f t="shared" ca="1" si="302"/>
        <v>10</v>
      </c>
      <c r="BH269" s="24">
        <f t="shared" ca="1" si="321"/>
        <v>548.04550618933865</v>
      </c>
      <c r="BI269" s="24">
        <f t="shared" ca="1" si="322"/>
        <v>331.51044355947522</v>
      </c>
      <c r="BJ269" s="9">
        <f t="shared" ca="1" si="303"/>
        <v>9</v>
      </c>
      <c r="BK269" s="30">
        <f t="shared" ca="1" si="304"/>
        <v>33.24542497260272</v>
      </c>
      <c r="BL269" s="15">
        <f t="shared" ca="1" si="305"/>
        <v>4.4579055660273976</v>
      </c>
      <c r="BM269" s="15">
        <f t="shared" ca="1" si="323"/>
        <v>6638.368231088989</v>
      </c>
      <c r="BN269" s="36">
        <f t="shared" ca="1" si="268"/>
        <v>110</v>
      </c>
      <c r="BO269" s="9">
        <f t="shared" ca="1" si="306"/>
        <v>0</v>
      </c>
      <c r="BP269" s="20">
        <f t="shared" ca="1" si="324"/>
        <v>1.5597029319950342</v>
      </c>
      <c r="BQ269" s="20">
        <f t="shared" ca="1" si="325"/>
        <v>94.126203579019872</v>
      </c>
    </row>
    <row r="270" spans="1:69" x14ac:dyDescent="0.25">
      <c r="A270" s="3">
        <f t="shared" si="326"/>
        <v>40919</v>
      </c>
      <c r="B270" s="17">
        <f t="shared" si="307"/>
        <v>2012</v>
      </c>
      <c r="C270" s="4">
        <f t="shared" si="327"/>
        <v>1</v>
      </c>
      <c r="D270" s="4">
        <f t="shared" si="328"/>
        <v>4</v>
      </c>
      <c r="E270" s="5">
        <f t="shared" si="282"/>
        <v>0.55000000000000004</v>
      </c>
      <c r="F270" s="5">
        <f t="shared" si="283"/>
        <v>0.76</v>
      </c>
      <c r="G270" s="10">
        <f t="shared" si="281"/>
        <v>1.4465753424657661</v>
      </c>
      <c r="H270" s="13">
        <f t="shared" ca="1" si="284"/>
        <v>108</v>
      </c>
      <c r="I270" s="9">
        <f t="shared" ca="1" si="285"/>
        <v>188</v>
      </c>
      <c r="J270" s="14">
        <f t="shared" ca="1" si="308"/>
        <v>1.7407407407407407</v>
      </c>
      <c r="K270" s="5">
        <f t="shared" ca="1" si="309"/>
        <v>0.4177777777777778</v>
      </c>
      <c r="L270" s="21">
        <f t="shared" ca="1" si="286"/>
        <v>100.21529259056322</v>
      </c>
      <c r="M270" s="9">
        <f t="shared" ca="1" si="329"/>
        <v>34</v>
      </c>
      <c r="N270" s="9">
        <f t="shared" ca="1" si="329"/>
        <v>42</v>
      </c>
      <c r="O270" s="9">
        <f t="shared" ca="1" si="329"/>
        <v>16</v>
      </c>
      <c r="P270" s="9">
        <f t="shared" ca="1" si="329"/>
        <v>51</v>
      </c>
      <c r="Q270" s="20">
        <f t="shared" ca="1" si="287"/>
        <v>36.159205410237952</v>
      </c>
      <c r="R270" s="20">
        <f t="shared" ca="1" si="288"/>
        <v>52.025803510684952</v>
      </c>
      <c r="S270" s="20">
        <f t="shared" ca="1" si="289"/>
        <v>17.558960390136992</v>
      </c>
      <c r="T270" s="6">
        <f t="shared" ca="1" si="330"/>
        <v>10823.251599780828</v>
      </c>
      <c r="U270" s="6">
        <f t="shared" ca="1" si="330"/>
        <v>1146.7603936438363</v>
      </c>
      <c r="V270" s="6">
        <f t="shared" ca="1" si="330"/>
        <v>1754.8954314766027</v>
      </c>
      <c r="W270" s="6">
        <f t="shared" ca="1" si="290"/>
        <v>2494.4873866520556</v>
      </c>
      <c r="X270" s="6">
        <f t="shared" ca="1" si="291"/>
        <v>862.9810945998903</v>
      </c>
      <c r="Y270" s="6">
        <f t="shared" ca="1" si="310"/>
        <v>6857.6480806961154</v>
      </c>
      <c r="Z270" s="6">
        <f t="shared" ca="1" si="331"/>
        <v>2748.0996111780842</v>
      </c>
      <c r="AA270" s="6">
        <f t="shared" ca="1" si="331"/>
        <v>832.41285617095923</v>
      </c>
      <c r="AB270" s="6">
        <f t="shared" ca="1" si="331"/>
        <v>895.50697989698665</v>
      </c>
      <c r="AC270" s="6">
        <f t="shared" ca="1" si="292"/>
        <v>1108.0632897001983</v>
      </c>
      <c r="AD270" s="6">
        <f t="shared" ca="1" si="293"/>
        <v>894.80706059788349</v>
      </c>
      <c r="AE270" s="6">
        <f t="shared" ca="1" si="294"/>
        <v>351.68933458934714</v>
      </c>
      <c r="AF270" s="6">
        <f t="shared" ca="1" si="311"/>
        <v>2121.459762358601</v>
      </c>
      <c r="AG270" s="6">
        <f t="shared" ca="1" si="332"/>
        <v>348.17899975890413</v>
      </c>
      <c r="AH270" s="6">
        <f t="shared" ca="1" si="332"/>
        <v>1280.5238952328773</v>
      </c>
      <c r="AI270" s="6">
        <f t="shared" ca="1" si="332"/>
        <v>2144.0693120000001</v>
      </c>
      <c r="AJ270" s="6">
        <f t="shared" ca="1" si="332"/>
        <v>936.47788747397294</v>
      </c>
      <c r="AK270" s="6">
        <f t="shared" ca="1" si="295"/>
        <v>1293.5908389315607</v>
      </c>
      <c r="AL270" s="6">
        <f t="shared" ca="1" si="296"/>
        <v>1178.2642474021829</v>
      </c>
      <c r="AM270" s="6">
        <f t="shared" ca="1" si="297"/>
        <v>389.6890538671521</v>
      </c>
      <c r="AN270" s="6">
        <f t="shared" ca="1" si="312"/>
        <v>1847.7059542648587</v>
      </c>
      <c r="AO270" s="6">
        <f t="shared" ca="1" si="313"/>
        <v>21155.281535136444</v>
      </c>
      <c r="AP270" s="6">
        <f t="shared" ca="1" si="314"/>
        <v>10328.467737816874</v>
      </c>
      <c r="AQ270" s="6">
        <f t="shared" ca="1" si="315"/>
        <v>10826.813797319575</v>
      </c>
      <c r="AR270" s="6">
        <f t="shared" ca="1" si="333"/>
        <v>2691.8652523229935</v>
      </c>
      <c r="AS270" s="6">
        <f t="shared" ca="1" si="333"/>
        <v>1631.0186429449918</v>
      </c>
      <c r="AT270" s="6">
        <f t="shared" ca="1" si="333"/>
        <v>1716.9870085906618</v>
      </c>
      <c r="AU270" s="6">
        <f t="shared" ca="1" si="333"/>
        <v>1839.1548136589377</v>
      </c>
      <c r="AV270" s="6">
        <f t="shared" ca="1" si="316"/>
        <v>7879.0257175175848</v>
      </c>
      <c r="AW270" s="6">
        <f t="shared" ca="1" si="317"/>
        <v>2947.7880798019851</v>
      </c>
      <c r="AX270" s="27">
        <f t="shared" ca="1" si="334"/>
        <v>4.1792994082191797</v>
      </c>
      <c r="AY270" s="27">
        <f t="shared" ca="1" si="334"/>
        <v>4.5891720547945214</v>
      </c>
      <c r="AZ270">
        <f t="shared" ca="1" si="318"/>
        <v>251</v>
      </c>
      <c r="BA270" s="9">
        <f t="shared" ca="1" si="298"/>
        <v>8</v>
      </c>
      <c r="BB270" s="4">
        <f t="shared" ca="1" si="319"/>
        <v>108</v>
      </c>
      <c r="BC270" s="9">
        <f t="shared" ca="1" si="299"/>
        <v>6</v>
      </c>
      <c r="BD270" s="9">
        <f t="shared" ca="1" si="300"/>
        <v>4</v>
      </c>
      <c r="BE270" s="4">
        <f t="shared" ca="1" si="320"/>
        <v>143</v>
      </c>
      <c r="BF270" s="9">
        <f t="shared" ca="1" si="301"/>
        <v>9</v>
      </c>
      <c r="BG270" s="9">
        <f t="shared" ca="1" si="302"/>
        <v>11</v>
      </c>
      <c r="BH270" s="24">
        <f t="shared" ca="1" si="321"/>
        <v>473.3670289563471</v>
      </c>
      <c r="BI270" s="24">
        <f t="shared" ca="1" si="322"/>
        <v>329.3090468374026</v>
      </c>
      <c r="BJ270" s="9">
        <f t="shared" ca="1" si="303"/>
        <v>9</v>
      </c>
      <c r="BK270" s="30">
        <f t="shared" ca="1" si="304"/>
        <v>33.545007999999982</v>
      </c>
      <c r="BL270" s="15">
        <f t="shared" ca="1" si="305"/>
        <v>4.1690350531506848</v>
      </c>
      <c r="BM270" s="15">
        <f t="shared" ca="1" si="323"/>
        <v>6721.0508965105173</v>
      </c>
      <c r="BN270" s="36">
        <f t="shared" ca="1" si="268"/>
        <v>110</v>
      </c>
      <c r="BO270" s="9">
        <f t="shared" ca="1" si="306"/>
        <v>0</v>
      </c>
      <c r="BP270" s="20">
        <f t="shared" ca="1" si="324"/>
        <v>1.6108810904765976</v>
      </c>
      <c r="BQ270" s="20">
        <f t="shared" ca="1" si="325"/>
        <v>98.425579975632502</v>
      </c>
    </row>
    <row r="271" spans="1:69" x14ac:dyDescent="0.25">
      <c r="A271" s="3">
        <f t="shared" si="326"/>
        <v>40918</v>
      </c>
      <c r="B271" s="17">
        <f t="shared" si="307"/>
        <v>2012</v>
      </c>
      <c r="C271" s="4">
        <f t="shared" si="327"/>
        <v>1</v>
      </c>
      <c r="D271" s="4">
        <f t="shared" si="328"/>
        <v>3</v>
      </c>
      <c r="E271" s="5">
        <f t="shared" si="282"/>
        <v>0.55000000000000004</v>
      </c>
      <c r="F271" s="5">
        <f t="shared" si="283"/>
        <v>0.6</v>
      </c>
      <c r="G271" s="10">
        <f t="shared" si="281"/>
        <v>1.4438356164383688</v>
      </c>
      <c r="H271" s="13">
        <f t="shared" ca="1" si="284"/>
        <v>87</v>
      </c>
      <c r="I271" s="9">
        <f t="shared" ca="1" si="285"/>
        <v>130</v>
      </c>
      <c r="J271" s="14">
        <f t="shared" ca="1" si="308"/>
        <v>1.4942528735632183</v>
      </c>
      <c r="K271" s="5">
        <f t="shared" ca="1" si="309"/>
        <v>0.28888888888888886</v>
      </c>
      <c r="L271" s="21">
        <f t="shared" ca="1" si="286"/>
        <v>93.363027605101607</v>
      </c>
      <c r="M271" s="9">
        <f t="shared" ca="1" si="329"/>
        <v>22</v>
      </c>
      <c r="N271" s="9">
        <f t="shared" ca="1" si="329"/>
        <v>28</v>
      </c>
      <c r="O271" s="9">
        <f t="shared" ca="1" si="329"/>
        <v>11</v>
      </c>
      <c r="P271" s="9">
        <f t="shared" ca="1" si="329"/>
        <v>35</v>
      </c>
      <c r="Q271" s="20">
        <f t="shared" ca="1" si="287"/>
        <v>39.618789172602753</v>
      </c>
      <c r="R271" s="20">
        <f t="shared" ca="1" si="288"/>
        <v>51.908249257285199</v>
      </c>
      <c r="S271" s="20">
        <f t="shared" ca="1" si="289"/>
        <v>17.510222454481418</v>
      </c>
      <c r="T271" s="6">
        <f t="shared" ca="1" si="330"/>
        <v>8122.5834016438403</v>
      </c>
      <c r="U271" s="6">
        <f t="shared" ca="1" si="330"/>
        <v>930.05989397260316</v>
      </c>
      <c r="V271" s="6">
        <f t="shared" ca="1" si="330"/>
        <v>1349.0667147747943</v>
      </c>
      <c r="W271" s="6">
        <f t="shared" ca="1" si="290"/>
        <v>2386.5998425643838</v>
      </c>
      <c r="X271" s="6">
        <f t="shared" ca="1" si="291"/>
        <v>685.54337164273966</v>
      </c>
      <c r="Y271" s="6">
        <f t="shared" ca="1" si="310"/>
        <v>4631.4333666345246</v>
      </c>
      <c r="Z271" s="6">
        <f t="shared" ca="1" si="331"/>
        <v>1980.9394586301378</v>
      </c>
      <c r="AA271" s="6">
        <f t="shared" ca="1" si="331"/>
        <v>570.99074183013715</v>
      </c>
      <c r="AB271" s="6">
        <f t="shared" ca="1" si="331"/>
        <v>612.8577859068497</v>
      </c>
      <c r="AC271" s="6">
        <f t="shared" ca="1" si="292"/>
        <v>925.43995027499329</v>
      </c>
      <c r="AD271" s="6">
        <f t="shared" ca="1" si="293"/>
        <v>920.87828124868327</v>
      </c>
      <c r="AE271" s="6">
        <f t="shared" ca="1" si="294"/>
        <v>266.13131464597473</v>
      </c>
      <c r="AF271" s="6">
        <f t="shared" ca="1" si="311"/>
        <v>1052.3384401974731</v>
      </c>
      <c r="AG271" s="6">
        <f t="shared" ca="1" si="332"/>
        <v>240.30752449315068</v>
      </c>
      <c r="AH271" s="6">
        <f t="shared" ca="1" si="332"/>
        <v>868.90617512328799</v>
      </c>
      <c r="AI271" s="6">
        <f t="shared" ca="1" si="332"/>
        <v>1428.8871465753425</v>
      </c>
      <c r="AJ271" s="6">
        <f t="shared" ca="1" si="332"/>
        <v>661.3582132602744</v>
      </c>
      <c r="AK271" s="6">
        <f t="shared" ca="1" si="295"/>
        <v>1003.0137323766105</v>
      </c>
      <c r="AL271" s="6">
        <f t="shared" ca="1" si="296"/>
        <v>1214.3205443507682</v>
      </c>
      <c r="AM271" s="6">
        <f t="shared" ca="1" si="297"/>
        <v>295.07422967189024</v>
      </c>
      <c r="AN271" s="6">
        <f t="shared" ca="1" si="312"/>
        <v>687.05055305278643</v>
      </c>
      <c r="AO271" s="6">
        <f t="shared" ca="1" si="313"/>
        <v>15416.890341435625</v>
      </c>
      <c r="AP271" s="6">
        <f t="shared" ca="1" si="314"/>
        <v>9046.0679815508392</v>
      </c>
      <c r="AQ271" s="6">
        <f t="shared" ca="1" si="315"/>
        <v>6370.8223598847835</v>
      </c>
      <c r="AR271" s="6">
        <f t="shared" ca="1" si="333"/>
        <v>2621.7248384840427</v>
      </c>
      <c r="AS271" s="6">
        <f t="shared" ca="1" si="333"/>
        <v>1448.9830324110899</v>
      </c>
      <c r="AT271" s="6">
        <f t="shared" ca="1" si="333"/>
        <v>1627.7606286086143</v>
      </c>
      <c r="AU271" s="6">
        <f t="shared" ca="1" si="333"/>
        <v>1724.6589470687381</v>
      </c>
      <c r="AV271" s="6">
        <f t="shared" ca="1" si="316"/>
        <v>7423.1274465724855</v>
      </c>
      <c r="AW271" s="6">
        <f t="shared" ca="1" si="317"/>
        <v>-1052.3050866877002</v>
      </c>
      <c r="AX271" s="27">
        <f t="shared" ca="1" si="334"/>
        <v>4.191242169863016</v>
      </c>
      <c r="AY271" s="27">
        <f t="shared" ca="1" si="334"/>
        <v>4.5665926369863019</v>
      </c>
      <c r="AZ271">
        <f t="shared" ca="1" si="318"/>
        <v>183</v>
      </c>
      <c r="BA271" s="9">
        <f t="shared" ca="1" si="298"/>
        <v>6</v>
      </c>
      <c r="BB271" s="4">
        <f t="shared" ca="1" si="319"/>
        <v>87</v>
      </c>
      <c r="BC271" s="9">
        <f t="shared" ca="1" si="299"/>
        <v>5</v>
      </c>
      <c r="BD271" s="9">
        <f t="shared" ca="1" si="300"/>
        <v>4</v>
      </c>
      <c r="BE271" s="4">
        <f t="shared" ca="1" si="320"/>
        <v>96</v>
      </c>
      <c r="BF271" s="9">
        <f t="shared" ca="1" si="301"/>
        <v>6</v>
      </c>
      <c r="BG271" s="9">
        <f t="shared" ca="1" si="302"/>
        <v>7</v>
      </c>
      <c r="BH271" s="24">
        <f t="shared" ca="1" si="321"/>
        <v>457.36654437743977</v>
      </c>
      <c r="BI271" s="24">
        <f t="shared" ca="1" si="322"/>
        <v>286.06087604380696</v>
      </c>
      <c r="BJ271" s="9">
        <f t="shared" ca="1" si="303"/>
        <v>7</v>
      </c>
      <c r="BK271" s="30">
        <f t="shared" ca="1" si="304"/>
        <v>31.61242738356162</v>
      </c>
      <c r="BL271" s="15">
        <f t="shared" ca="1" si="305"/>
        <v>4.4707409599999997</v>
      </c>
      <c r="BM271" s="15">
        <f t="shared" ca="1" si="323"/>
        <v>6619.1785389510696</v>
      </c>
      <c r="BN271" s="36">
        <f t="shared" ref="BN271:BN334" ca="1" si="335">IF(D271=1,INT(SUM(BM265:BM271)/22000*52),BN272)</f>
        <v>110</v>
      </c>
      <c r="BO271" s="9">
        <f t="shared" ca="1" si="306"/>
        <v>0</v>
      </c>
      <c r="BP271" s="20">
        <f t="shared" ca="1" si="324"/>
        <v>0.96247930500668399</v>
      </c>
      <c r="BQ271" s="20">
        <f t="shared" ca="1" si="325"/>
        <v>57.916566908043485</v>
      </c>
    </row>
    <row r="272" spans="1:69" x14ac:dyDescent="0.25">
      <c r="A272" s="3">
        <f t="shared" si="326"/>
        <v>40917</v>
      </c>
      <c r="B272" s="17">
        <f t="shared" si="307"/>
        <v>2012</v>
      </c>
      <c r="C272" s="4">
        <f t="shared" si="327"/>
        <v>1</v>
      </c>
      <c r="D272" s="4">
        <f t="shared" si="328"/>
        <v>2</v>
      </c>
      <c r="E272" s="5">
        <f t="shared" si="282"/>
        <v>0.55000000000000004</v>
      </c>
      <c r="F272" s="5">
        <f t="shared" si="283"/>
        <v>0.6</v>
      </c>
      <c r="G272" s="10">
        <f t="shared" si="281"/>
        <v>1.4410958904109714</v>
      </c>
      <c r="H272" s="13">
        <f t="shared" ca="1" si="284"/>
        <v>85</v>
      </c>
      <c r="I272" s="9">
        <f t="shared" ca="1" si="285"/>
        <v>139</v>
      </c>
      <c r="J272" s="14">
        <f t="shared" ca="1" si="308"/>
        <v>1.6352941176470588</v>
      </c>
      <c r="K272" s="5">
        <f t="shared" ca="1" si="309"/>
        <v>0.30888888888888888</v>
      </c>
      <c r="L272" s="21">
        <f t="shared" ca="1" si="286"/>
        <v>94.969048032232109</v>
      </c>
      <c r="M272" s="9">
        <f t="shared" ca="1" si="329"/>
        <v>25</v>
      </c>
      <c r="N272" s="9">
        <f t="shared" ca="1" si="329"/>
        <v>29</v>
      </c>
      <c r="O272" s="9">
        <f t="shared" ca="1" si="329"/>
        <v>12</v>
      </c>
      <c r="P272" s="9">
        <f t="shared" ca="1" si="329"/>
        <v>38</v>
      </c>
      <c r="Q272" s="20">
        <f t="shared" ca="1" si="287"/>
        <v>36.70411912328769</v>
      </c>
      <c r="R272" s="20">
        <f t="shared" ca="1" si="288"/>
        <v>51.023625997808239</v>
      </c>
      <c r="S272" s="20">
        <f t="shared" ca="1" si="289"/>
        <v>17.56222849427542</v>
      </c>
      <c r="T272" s="6">
        <f t="shared" ca="1" si="330"/>
        <v>8072.3690827397295</v>
      </c>
      <c r="U272" s="6">
        <f t="shared" ca="1" si="330"/>
        <v>946.49788109589099</v>
      </c>
      <c r="V272" s="6">
        <f t="shared" ca="1" si="330"/>
        <v>1452.7819191057531</v>
      </c>
      <c r="W272" s="6">
        <f t="shared" ca="1" si="290"/>
        <v>2504.1403296000008</v>
      </c>
      <c r="X272" s="6">
        <f t="shared" ca="1" si="291"/>
        <v>681.33107906630141</v>
      </c>
      <c r="Y272" s="6">
        <f t="shared" ca="1" si="310"/>
        <v>4380.6136360635646</v>
      </c>
      <c r="Z272" s="6">
        <f t="shared" ca="1" si="331"/>
        <v>1982.0224326575353</v>
      </c>
      <c r="AA272" s="6">
        <f t="shared" ca="1" si="331"/>
        <v>612.28351197369886</v>
      </c>
      <c r="AB272" s="6">
        <f t="shared" ca="1" si="331"/>
        <v>667.36468278246593</v>
      </c>
      <c r="AC272" s="6">
        <f t="shared" ca="1" si="292"/>
        <v>916.58923352478416</v>
      </c>
      <c r="AD272" s="6">
        <f t="shared" ca="1" si="293"/>
        <v>930.17131650483861</v>
      </c>
      <c r="AE272" s="6">
        <f t="shared" ca="1" si="294"/>
        <v>268.28132229562834</v>
      </c>
      <c r="AF272" s="6">
        <f t="shared" ca="1" si="311"/>
        <v>1146.628755088449</v>
      </c>
      <c r="AG272" s="6">
        <f t="shared" ca="1" si="332"/>
        <v>256.95134196164383</v>
      </c>
      <c r="AH272" s="6">
        <f t="shared" ca="1" si="332"/>
        <v>896.50592824109629</v>
      </c>
      <c r="AI272" s="6">
        <f t="shared" ca="1" si="332"/>
        <v>1549.4833218082194</v>
      </c>
      <c r="AJ272" s="6">
        <f t="shared" ca="1" si="332"/>
        <v>702.83732725479479</v>
      </c>
      <c r="AK272" s="6">
        <f t="shared" ca="1" si="295"/>
        <v>968.56150417921572</v>
      </c>
      <c r="AL272" s="6">
        <f t="shared" ca="1" si="296"/>
        <v>1113.253622951423</v>
      </c>
      <c r="AM272" s="6">
        <f t="shared" ca="1" si="297"/>
        <v>301.97098356234818</v>
      </c>
      <c r="AN272" s="6">
        <f t="shared" ca="1" si="312"/>
        <v>1021.991808572767</v>
      </c>
      <c r="AO272" s="6">
        <f t="shared" ca="1" si="313"/>
        <v>15686.315510515076</v>
      </c>
      <c r="AP272" s="6">
        <f t="shared" ca="1" si="314"/>
        <v>9137.0813107902941</v>
      </c>
      <c r="AQ272" s="6">
        <f t="shared" ca="1" si="315"/>
        <v>6549.2341997247804</v>
      </c>
      <c r="AR272" s="6">
        <f t="shared" ca="1" si="333"/>
        <v>2639.7452234477187</v>
      </c>
      <c r="AS272" s="6">
        <f t="shared" ca="1" si="333"/>
        <v>1441.5511568403967</v>
      </c>
      <c r="AT272" s="6">
        <f t="shared" ca="1" si="333"/>
        <v>1634.9966821134833</v>
      </c>
      <c r="AU272" s="6">
        <f t="shared" ca="1" si="333"/>
        <v>1710.7138733692505</v>
      </c>
      <c r="AV272" s="6">
        <f t="shared" ca="1" si="316"/>
        <v>7427.0069357708489</v>
      </c>
      <c r="AW272" s="6">
        <f t="shared" ca="1" si="317"/>
        <v>-877.77273604606671</v>
      </c>
      <c r="AX272" s="27">
        <f t="shared" ca="1" si="334"/>
        <v>3.9969418191780837</v>
      </c>
      <c r="AY272" s="27">
        <f t="shared" ca="1" si="334"/>
        <v>4.5261964931506862</v>
      </c>
      <c r="AZ272">
        <f t="shared" ca="1" si="318"/>
        <v>189</v>
      </c>
      <c r="BA272" s="9">
        <f t="shared" ca="1" si="298"/>
        <v>6</v>
      </c>
      <c r="BB272" s="4">
        <f t="shared" ca="1" si="319"/>
        <v>85</v>
      </c>
      <c r="BC272" s="9">
        <f t="shared" ca="1" si="299"/>
        <v>5</v>
      </c>
      <c r="BD272" s="9">
        <f t="shared" ca="1" si="300"/>
        <v>3</v>
      </c>
      <c r="BE272" s="4">
        <f t="shared" ca="1" si="320"/>
        <v>104</v>
      </c>
      <c r="BF272" s="9">
        <f t="shared" ca="1" si="301"/>
        <v>6</v>
      </c>
      <c r="BG272" s="9">
        <f t="shared" ca="1" si="302"/>
        <v>8</v>
      </c>
      <c r="BH272" s="24">
        <f t="shared" ca="1" si="321"/>
        <v>436.54148967266406</v>
      </c>
      <c r="BI272" s="24">
        <f t="shared" ca="1" si="322"/>
        <v>284.71717512070688</v>
      </c>
      <c r="BJ272" s="9">
        <f t="shared" ca="1" si="303"/>
        <v>7</v>
      </c>
      <c r="BK272" s="30">
        <f t="shared" ca="1" si="304"/>
        <v>31.911878465753404</v>
      </c>
      <c r="BL272" s="15">
        <f t="shared" ca="1" si="305"/>
        <v>4.2343810104109592</v>
      </c>
      <c r="BM272" s="15">
        <f t="shared" ca="1" si="323"/>
        <v>6659.3614478144373</v>
      </c>
      <c r="BN272" s="36">
        <f t="shared" ca="1" si="335"/>
        <v>110</v>
      </c>
      <c r="BO272" s="9">
        <f t="shared" ca="1" si="306"/>
        <v>0</v>
      </c>
      <c r="BP272" s="20">
        <f t="shared" ca="1" si="324"/>
        <v>0.98346279159756378</v>
      </c>
      <c r="BQ272" s="20">
        <f t="shared" ca="1" si="325"/>
        <v>59.538492724770734</v>
      </c>
    </row>
    <row r="273" spans="1:69" x14ac:dyDescent="0.25">
      <c r="A273" s="3">
        <f t="shared" si="326"/>
        <v>40916</v>
      </c>
      <c r="B273" s="17">
        <f t="shared" si="307"/>
        <v>2012</v>
      </c>
      <c r="C273" s="4">
        <f t="shared" si="327"/>
        <v>1</v>
      </c>
      <c r="D273" s="4">
        <f t="shared" si="328"/>
        <v>1</v>
      </c>
      <c r="E273" s="5">
        <f t="shared" si="282"/>
        <v>0.55000000000000004</v>
      </c>
      <c r="F273" s="5">
        <f t="shared" si="283"/>
        <v>0.64</v>
      </c>
      <c r="G273" s="10">
        <f t="shared" si="281"/>
        <v>1.4383561643835741</v>
      </c>
      <c r="H273" s="13">
        <f t="shared" ca="1" si="284"/>
        <v>92</v>
      </c>
      <c r="I273" s="9">
        <f t="shared" ca="1" si="285"/>
        <v>138</v>
      </c>
      <c r="J273" s="14">
        <f t="shared" ca="1" si="308"/>
        <v>1.5</v>
      </c>
      <c r="K273" s="5">
        <f t="shared" ca="1" si="309"/>
        <v>0.30666666666666664</v>
      </c>
      <c r="L273" s="21">
        <f t="shared" ca="1" si="286"/>
        <v>93.681099702203738</v>
      </c>
      <c r="M273" s="9">
        <f t="shared" ca="1" si="329"/>
        <v>24</v>
      </c>
      <c r="N273" s="9">
        <f t="shared" ca="1" si="329"/>
        <v>31</v>
      </c>
      <c r="O273" s="9">
        <f t="shared" ca="1" si="329"/>
        <v>12</v>
      </c>
      <c r="P273" s="9">
        <f t="shared" ca="1" si="329"/>
        <v>36</v>
      </c>
      <c r="Q273" s="20">
        <f t="shared" ca="1" si="287"/>
        <v>36.219586550435885</v>
      </c>
      <c r="R273" s="20">
        <f t="shared" ca="1" si="288"/>
        <v>48.234538849315079</v>
      </c>
      <c r="S273" s="20">
        <f t="shared" ca="1" si="289"/>
        <v>17.788593205479462</v>
      </c>
      <c r="T273" s="6">
        <f t="shared" ca="1" si="330"/>
        <v>8618.661172602744</v>
      </c>
      <c r="U273" s="6">
        <f t="shared" ca="1" si="330"/>
        <v>967.2849095890416</v>
      </c>
      <c r="V273" s="6">
        <f t="shared" ca="1" si="330"/>
        <v>1491.4045503123286</v>
      </c>
      <c r="W273" s="6">
        <f t="shared" ca="1" si="290"/>
        <v>2369.3071043835621</v>
      </c>
      <c r="X273" s="6">
        <f t="shared" ca="1" si="291"/>
        <v>733.53340563287668</v>
      </c>
      <c r="Y273" s="6">
        <f t="shared" ca="1" si="310"/>
        <v>4991.7010218630176</v>
      </c>
      <c r="Z273" s="6">
        <f t="shared" ca="1" si="331"/>
        <v>1992.0772602739735</v>
      </c>
      <c r="AA273" s="6">
        <f t="shared" ca="1" si="331"/>
        <v>578.81446619178098</v>
      </c>
      <c r="AB273" s="6">
        <f t="shared" ca="1" si="331"/>
        <v>640.3893553972606</v>
      </c>
      <c r="AC273" s="6">
        <f t="shared" ca="1" si="292"/>
        <v>972.04342698684718</v>
      </c>
      <c r="AD273" s="6">
        <f t="shared" ca="1" si="293"/>
        <v>893.79541964653265</v>
      </c>
      <c r="AE273" s="6">
        <f t="shared" ca="1" si="294"/>
        <v>284.74365307390644</v>
      </c>
      <c r="AF273" s="6">
        <f t="shared" ca="1" si="311"/>
        <v>1060.6985821557287</v>
      </c>
      <c r="AG273" s="6">
        <f t="shared" ca="1" si="332"/>
        <v>233.07542136986299</v>
      </c>
      <c r="AH273" s="6">
        <f t="shared" ca="1" si="332"/>
        <v>953.55655890411003</v>
      </c>
      <c r="AI273" s="6">
        <f t="shared" ca="1" si="332"/>
        <v>1590.6487767123285</v>
      </c>
      <c r="AJ273" s="6">
        <f t="shared" ca="1" si="332"/>
        <v>682.99791780821954</v>
      </c>
      <c r="AK273" s="6">
        <f t="shared" ca="1" si="295"/>
        <v>1097.9672096414886</v>
      </c>
      <c r="AL273" s="6">
        <f t="shared" ca="1" si="296"/>
        <v>1132.9060241460977</v>
      </c>
      <c r="AM273" s="6">
        <f t="shared" ca="1" si="297"/>
        <v>306.13186959525268</v>
      </c>
      <c r="AN273" s="6">
        <f t="shared" ca="1" si="312"/>
        <v>923.27357141168181</v>
      </c>
      <c r="AO273" s="6">
        <f t="shared" ca="1" si="313"/>
        <v>16257.505838849325</v>
      </c>
      <c r="AP273" s="6">
        <f t="shared" ca="1" si="314"/>
        <v>9281.8326634188925</v>
      </c>
      <c r="AQ273" s="6">
        <f t="shared" ca="1" si="315"/>
        <v>6975.6731754304283</v>
      </c>
      <c r="AR273" s="6">
        <f t="shared" ca="1" si="333"/>
        <v>2651.8101067590669</v>
      </c>
      <c r="AS273" s="6">
        <f t="shared" ca="1" si="333"/>
        <v>1507.9826436567362</v>
      </c>
      <c r="AT273" s="6">
        <f t="shared" ca="1" si="333"/>
        <v>1652.6458477469132</v>
      </c>
      <c r="AU273" s="6">
        <f t="shared" ca="1" si="333"/>
        <v>1740.4433130438963</v>
      </c>
      <c r="AV273" s="6">
        <f t="shared" ca="1" si="316"/>
        <v>7552.881911206613</v>
      </c>
      <c r="AW273" s="6">
        <f t="shared" ca="1" si="317"/>
        <v>-577.20873577618022</v>
      </c>
      <c r="AX273" s="27">
        <f t="shared" ca="1" si="334"/>
        <v>4.0377715068493174</v>
      </c>
      <c r="AY273" s="27">
        <f t="shared" ca="1" si="334"/>
        <v>4.4679871575342478</v>
      </c>
      <c r="AZ273">
        <f t="shared" ca="1" si="318"/>
        <v>195</v>
      </c>
      <c r="BA273" s="9">
        <f t="shared" ca="1" si="298"/>
        <v>6</v>
      </c>
      <c r="BB273" s="4">
        <f t="shared" ca="1" si="319"/>
        <v>92</v>
      </c>
      <c r="BC273" s="9">
        <f t="shared" ca="1" si="299"/>
        <v>5</v>
      </c>
      <c r="BD273" s="9">
        <f t="shared" ca="1" si="300"/>
        <v>3</v>
      </c>
      <c r="BE273" s="4">
        <f t="shared" ca="1" si="320"/>
        <v>103</v>
      </c>
      <c r="BF273" s="9">
        <f t="shared" ca="1" si="301"/>
        <v>6</v>
      </c>
      <c r="BG273" s="9">
        <f t="shared" ca="1" si="302"/>
        <v>8</v>
      </c>
      <c r="BH273" s="24">
        <f t="shared" ca="1" si="321"/>
        <v>399.49957046337107</v>
      </c>
      <c r="BI273" s="24">
        <f t="shared" ca="1" si="322"/>
        <v>292.3121844262331</v>
      </c>
      <c r="BJ273" s="9">
        <f t="shared" ca="1" si="303"/>
        <v>6</v>
      </c>
      <c r="BK273" s="30">
        <f t="shared" ca="1" si="304"/>
        <v>33.393473630136967</v>
      </c>
      <c r="BL273" s="15">
        <f t="shared" ca="1" si="305"/>
        <v>4.2298699452054791</v>
      </c>
      <c r="BM273" s="15">
        <f t="shared" ca="1" si="323"/>
        <v>6517.4566335834461</v>
      </c>
      <c r="BN273" s="36">
        <f t="shared" ca="1" si="335"/>
        <v>110</v>
      </c>
      <c r="BO273" s="9">
        <f t="shared" ca="1" si="306"/>
        <v>0</v>
      </c>
      <c r="BP273" s="20">
        <f t="shared" ca="1" si="324"/>
        <v>1.0703060361745813</v>
      </c>
      <c r="BQ273" s="20">
        <f t="shared" ca="1" si="325"/>
        <v>63.415210685731168</v>
      </c>
    </row>
    <row r="274" spans="1:69" x14ac:dyDescent="0.25">
      <c r="A274" s="3">
        <f t="shared" si="326"/>
        <v>40915</v>
      </c>
      <c r="B274" s="17">
        <f t="shared" si="307"/>
        <v>2012</v>
      </c>
      <c r="C274" s="4">
        <f t="shared" si="327"/>
        <v>1</v>
      </c>
      <c r="D274" s="4">
        <f t="shared" si="328"/>
        <v>7</v>
      </c>
      <c r="E274" s="5">
        <f t="shared" si="282"/>
        <v>0.55000000000000004</v>
      </c>
      <c r="F274" s="5">
        <f t="shared" si="283"/>
        <v>0.95</v>
      </c>
      <c r="G274" s="10">
        <f t="shared" si="281"/>
        <v>1.4356164383561767</v>
      </c>
      <c r="H274" s="13">
        <f t="shared" ca="1" si="284"/>
        <v>127</v>
      </c>
      <c r="I274" s="9">
        <f t="shared" ca="1" si="285"/>
        <v>209</v>
      </c>
      <c r="J274" s="14">
        <f t="shared" ca="1" si="308"/>
        <v>1.6456692913385826</v>
      </c>
      <c r="K274" s="5">
        <f t="shared" ca="1" si="309"/>
        <v>0.46444444444444444</v>
      </c>
      <c r="L274" s="21">
        <f t="shared" ca="1" si="286"/>
        <v>98.667051890842444</v>
      </c>
      <c r="M274" s="9">
        <f t="shared" ca="1" si="329"/>
        <v>38</v>
      </c>
      <c r="N274" s="9">
        <f t="shared" ca="1" si="329"/>
        <v>45</v>
      </c>
      <c r="O274" s="9">
        <f t="shared" ca="1" si="329"/>
        <v>19</v>
      </c>
      <c r="P274" s="9">
        <f t="shared" ca="1" si="329"/>
        <v>56</v>
      </c>
      <c r="Q274" s="20">
        <f t="shared" ca="1" si="287"/>
        <v>36.420023895692374</v>
      </c>
      <c r="R274" s="20">
        <f t="shared" ca="1" si="288"/>
        <v>48.636670093150698</v>
      </c>
      <c r="S274" s="20">
        <f t="shared" ca="1" si="289"/>
        <v>18.965620651526422</v>
      </c>
      <c r="T274" s="6">
        <f t="shared" ca="1" si="330"/>
        <v>12530.71559013699</v>
      </c>
      <c r="U274" s="6">
        <f t="shared" ca="1" si="330"/>
        <v>1402.1417194520557</v>
      </c>
      <c r="V274" s="6">
        <f t="shared" ca="1" si="330"/>
        <v>2258.2439766443831</v>
      </c>
      <c r="W274" s="6">
        <f t="shared" ca="1" si="290"/>
        <v>2337.3856456767126</v>
      </c>
      <c r="X274" s="6">
        <f t="shared" ca="1" si="291"/>
        <v>1126.7944873643837</v>
      </c>
      <c r="Y274" s="6">
        <f t="shared" ca="1" si="310"/>
        <v>8210.4331999035676</v>
      </c>
      <c r="Z274" s="6">
        <f t="shared" ca="1" si="331"/>
        <v>3022.8619833424668</v>
      </c>
      <c r="AA274" s="6">
        <f t="shared" ca="1" si="331"/>
        <v>924.09673176986325</v>
      </c>
      <c r="AB274" s="6">
        <f t="shared" ca="1" si="331"/>
        <v>1062.0747564854796</v>
      </c>
      <c r="AC274" s="6">
        <f t="shared" ca="1" si="292"/>
        <v>1469.6460697736647</v>
      </c>
      <c r="AD274" s="6">
        <f t="shared" ca="1" si="293"/>
        <v>887.24504228707133</v>
      </c>
      <c r="AE274" s="6">
        <f t="shared" ca="1" si="294"/>
        <v>423.94885146529583</v>
      </c>
      <c r="AF274" s="6">
        <f t="shared" ca="1" si="311"/>
        <v>2228.1935080717776</v>
      </c>
      <c r="AG274" s="6">
        <f t="shared" ca="1" si="332"/>
        <v>371.17001016986291</v>
      </c>
      <c r="AH274" s="6">
        <f t="shared" ca="1" si="332"/>
        <v>1404.974875353425</v>
      </c>
      <c r="AI274" s="6">
        <f t="shared" ca="1" si="332"/>
        <v>2315.680788164384</v>
      </c>
      <c r="AJ274" s="6">
        <f t="shared" ca="1" si="332"/>
        <v>1038.531439693151</v>
      </c>
      <c r="AK274" s="6">
        <f t="shared" ca="1" si="295"/>
        <v>1531.93483691149</v>
      </c>
      <c r="AL274" s="6">
        <f t="shared" ca="1" si="296"/>
        <v>1185.3450767902489</v>
      </c>
      <c r="AM274" s="6">
        <f t="shared" ca="1" si="297"/>
        <v>479.56496858652542</v>
      </c>
      <c r="AN274" s="6">
        <f t="shared" ca="1" si="312"/>
        <v>1933.5122310925581</v>
      </c>
      <c r="AO274" s="6">
        <f t="shared" ca="1" si="313"/>
        <v>24072.247894567678</v>
      </c>
      <c r="AP274" s="6">
        <f t="shared" ca="1" si="314"/>
        <v>11700.108955499776</v>
      </c>
      <c r="AQ274" s="6">
        <f t="shared" ca="1" si="315"/>
        <v>12372.138939067903</v>
      </c>
      <c r="AR274" s="6">
        <f t="shared" ca="1" si="333"/>
        <v>2751.8292784354367</v>
      </c>
      <c r="AS274" s="6">
        <f t="shared" ca="1" si="333"/>
        <v>1910.9032108397953</v>
      </c>
      <c r="AT274" s="6">
        <f t="shared" ca="1" si="333"/>
        <v>1842.9339473279099</v>
      </c>
      <c r="AU274" s="6">
        <f t="shared" ca="1" si="333"/>
        <v>1914.1940870987078</v>
      </c>
      <c r="AV274" s="6">
        <f t="shared" ca="1" si="316"/>
        <v>8419.8605237018492</v>
      </c>
      <c r="AW274" s="6">
        <f t="shared" ca="1" si="317"/>
        <v>3952.2784153660523</v>
      </c>
      <c r="AX274" s="27">
        <f t="shared" ca="1" si="334"/>
        <v>4.0538489095890426</v>
      </c>
      <c r="AY274" s="27">
        <f t="shared" ca="1" si="334"/>
        <v>4.5166893698630153</v>
      </c>
      <c r="AZ274">
        <f t="shared" ca="1" si="318"/>
        <v>285</v>
      </c>
      <c r="BA274" s="9">
        <f t="shared" ca="1" si="298"/>
        <v>10</v>
      </c>
      <c r="BB274" s="4">
        <f t="shared" ca="1" si="319"/>
        <v>127</v>
      </c>
      <c r="BC274" s="9">
        <f t="shared" ca="1" si="299"/>
        <v>7</v>
      </c>
      <c r="BD274" s="9">
        <f t="shared" ca="1" si="300"/>
        <v>5</v>
      </c>
      <c r="BE274" s="4">
        <f t="shared" ca="1" si="320"/>
        <v>158</v>
      </c>
      <c r="BF274" s="9">
        <f t="shared" ca="1" si="301"/>
        <v>10</v>
      </c>
      <c r="BG274" s="9">
        <f t="shared" ca="1" si="302"/>
        <v>11</v>
      </c>
      <c r="BH274" s="24">
        <f t="shared" ca="1" si="321"/>
        <v>540.70149067894295</v>
      </c>
      <c r="BI274" s="24">
        <f t="shared" ca="1" si="322"/>
        <v>369.60531160789031</v>
      </c>
      <c r="BJ274" s="9">
        <f t="shared" ca="1" si="303"/>
        <v>11</v>
      </c>
      <c r="BK274" s="30">
        <f t="shared" ca="1" si="304"/>
        <v>31.82137594520546</v>
      </c>
      <c r="BL274" s="15">
        <f t="shared" ca="1" si="305"/>
        <v>4.31284071890411</v>
      </c>
      <c r="BM274" s="15">
        <f t="shared" ca="1" si="323"/>
        <v>6611.4391875023821</v>
      </c>
      <c r="BN274" s="36">
        <f t="shared" ca="1" si="335"/>
        <v>110</v>
      </c>
      <c r="BO274" s="9">
        <f t="shared" ca="1" si="306"/>
        <v>0</v>
      </c>
      <c r="BP274" s="20">
        <f t="shared" ca="1" si="324"/>
        <v>1.8713231095666711</v>
      </c>
      <c r="BQ274" s="20">
        <f t="shared" ca="1" si="325"/>
        <v>112.47399035516275</v>
      </c>
    </row>
    <row r="275" spans="1:69" x14ac:dyDescent="0.25">
      <c r="A275" s="3">
        <f t="shared" si="326"/>
        <v>40914</v>
      </c>
      <c r="B275" s="17">
        <f t="shared" si="307"/>
        <v>2012</v>
      </c>
      <c r="C275" s="4">
        <f t="shared" si="327"/>
        <v>1</v>
      </c>
      <c r="D275" s="4">
        <f t="shared" si="328"/>
        <v>6</v>
      </c>
      <c r="E275" s="5">
        <f t="shared" si="282"/>
        <v>0.55000000000000004</v>
      </c>
      <c r="F275" s="5">
        <f t="shared" si="283"/>
        <v>1</v>
      </c>
      <c r="G275" s="10">
        <f t="shared" si="281"/>
        <v>1.4328767123287793</v>
      </c>
      <c r="H275" s="13">
        <f t="shared" ca="1" si="284"/>
        <v>141</v>
      </c>
      <c r="I275" s="9">
        <f t="shared" ca="1" si="285"/>
        <v>225</v>
      </c>
      <c r="J275" s="14">
        <f t="shared" ca="1" si="308"/>
        <v>1.5957446808510638</v>
      </c>
      <c r="K275" s="5">
        <f t="shared" ca="1" si="309"/>
        <v>0.5</v>
      </c>
      <c r="L275" s="21">
        <f t="shared" ca="1" si="286"/>
        <v>99.301172369571589</v>
      </c>
      <c r="M275" s="9">
        <f t="shared" ca="1" si="329"/>
        <v>41</v>
      </c>
      <c r="N275" s="9">
        <f t="shared" ca="1" si="329"/>
        <v>49</v>
      </c>
      <c r="O275" s="9">
        <f t="shared" ca="1" si="329"/>
        <v>20</v>
      </c>
      <c r="P275" s="9">
        <f t="shared" ca="1" si="329"/>
        <v>60</v>
      </c>
      <c r="Q275" s="20">
        <f t="shared" ca="1" si="287"/>
        <v>36.080876712328788</v>
      </c>
      <c r="R275" s="20">
        <f t="shared" ca="1" si="288"/>
        <v>49.392182663013706</v>
      </c>
      <c r="S275" s="20">
        <f t="shared" ca="1" si="289"/>
        <v>18.017045260273978</v>
      </c>
      <c r="T275" s="6">
        <f t="shared" ca="1" si="330"/>
        <v>14001.465304109593</v>
      </c>
      <c r="U275" s="6">
        <f t="shared" ca="1" si="330"/>
        <v>1475.7500095890423</v>
      </c>
      <c r="V275" s="6">
        <f t="shared" ca="1" si="330"/>
        <v>2311.7943609863014</v>
      </c>
      <c r="W275" s="6">
        <f t="shared" ca="1" si="290"/>
        <v>2548.0177683287675</v>
      </c>
      <c r="X275" s="6">
        <f t="shared" ca="1" si="291"/>
        <v>1132.1041898958904</v>
      </c>
      <c r="Y275" s="6">
        <f t="shared" ca="1" si="310"/>
        <v>9485.2989944876772</v>
      </c>
      <c r="Z275" s="6">
        <f t="shared" ca="1" si="331"/>
        <v>3247.2789041095907</v>
      </c>
      <c r="AA275" s="6">
        <f t="shared" ca="1" si="331"/>
        <v>987.8436532602741</v>
      </c>
      <c r="AB275" s="6">
        <f t="shared" ca="1" si="331"/>
        <v>1081.0227156164387</v>
      </c>
      <c r="AC275" s="6">
        <f t="shared" ca="1" si="292"/>
        <v>1424.1720624396844</v>
      </c>
      <c r="AD275" s="6">
        <f t="shared" ca="1" si="293"/>
        <v>939.40805550241487</v>
      </c>
      <c r="AE275" s="6">
        <f t="shared" ca="1" si="294"/>
        <v>448.5054364458627</v>
      </c>
      <c r="AF275" s="6">
        <f t="shared" ca="1" si="311"/>
        <v>2504.0597185983411</v>
      </c>
      <c r="AG275" s="6">
        <f t="shared" ca="1" si="332"/>
        <v>392.41050287671231</v>
      </c>
      <c r="AH275" s="6">
        <f t="shared" ca="1" si="332"/>
        <v>1516.9192767123295</v>
      </c>
      <c r="AI275" s="6">
        <f t="shared" ca="1" si="332"/>
        <v>2492.8904527397267</v>
      </c>
      <c r="AJ275" s="6">
        <f t="shared" ca="1" si="332"/>
        <v>1146.4678750684936</v>
      </c>
      <c r="AK275" s="6">
        <f t="shared" ca="1" si="295"/>
        <v>1762.8340934901537</v>
      </c>
      <c r="AL275" s="6">
        <f t="shared" ca="1" si="296"/>
        <v>1207.312797639149</v>
      </c>
      <c r="AM275" s="6">
        <f t="shared" ca="1" si="297"/>
        <v>483.34549686636268</v>
      </c>
      <c r="AN275" s="6">
        <f t="shared" ca="1" si="312"/>
        <v>2095.1957194015968</v>
      </c>
      <c r="AO275" s="6">
        <f t="shared" ca="1" si="313"/>
        <v>26342.048694082208</v>
      </c>
      <c r="AP275" s="6">
        <f t="shared" ca="1" si="314"/>
        <v>12257.494261594587</v>
      </c>
      <c r="AQ275" s="6">
        <f t="shared" ca="1" si="315"/>
        <v>14084.554432487614</v>
      </c>
      <c r="AR275" s="6">
        <f t="shared" ca="1" si="333"/>
        <v>2777.5074067983901</v>
      </c>
      <c r="AS275" s="6">
        <f t="shared" ca="1" si="333"/>
        <v>1918.1435656009855</v>
      </c>
      <c r="AT275" s="6">
        <f t="shared" ca="1" si="333"/>
        <v>1867.8587983266536</v>
      </c>
      <c r="AU275" s="6">
        <f t="shared" ca="1" si="333"/>
        <v>1949.3697282377921</v>
      </c>
      <c r="AV275" s="6">
        <f t="shared" ca="1" si="316"/>
        <v>8512.8794989638209</v>
      </c>
      <c r="AW275" s="6">
        <f t="shared" ca="1" si="317"/>
        <v>5571.6749335238001</v>
      </c>
      <c r="AX275" s="27">
        <f t="shared" ca="1" si="334"/>
        <v>4.210122871232878</v>
      </c>
      <c r="AY275" s="27">
        <f t="shared" ca="1" si="334"/>
        <v>4.6143794794520563</v>
      </c>
      <c r="AZ275">
        <f t="shared" ca="1" si="318"/>
        <v>311</v>
      </c>
      <c r="BA275" s="9">
        <f t="shared" ca="1" si="298"/>
        <v>11</v>
      </c>
      <c r="BB275" s="4">
        <f t="shared" ca="1" si="319"/>
        <v>141</v>
      </c>
      <c r="BC275" s="9">
        <f t="shared" ca="1" si="299"/>
        <v>8</v>
      </c>
      <c r="BD275" s="9">
        <f t="shared" ca="1" si="300"/>
        <v>6</v>
      </c>
      <c r="BE275" s="4">
        <f t="shared" ca="1" si="320"/>
        <v>170</v>
      </c>
      <c r="BF275" s="9">
        <f t="shared" ca="1" si="301"/>
        <v>11</v>
      </c>
      <c r="BG275" s="9">
        <f t="shared" ca="1" si="302"/>
        <v>14</v>
      </c>
      <c r="BH275" s="24">
        <f t="shared" ca="1" si="321"/>
        <v>594.94204587910235</v>
      </c>
      <c r="BI275" s="24">
        <f t="shared" ca="1" si="322"/>
        <v>413.54199329234734</v>
      </c>
      <c r="BJ275" s="9">
        <f t="shared" ca="1" si="303"/>
        <v>11</v>
      </c>
      <c r="BK275" s="30">
        <f t="shared" ca="1" si="304"/>
        <v>32.055276054794497</v>
      </c>
      <c r="BL275" s="15">
        <f t="shared" ca="1" si="305"/>
        <v>4.5445199594520549</v>
      </c>
      <c r="BM275" s="15">
        <f t="shared" ca="1" si="323"/>
        <v>6916.7445469090435</v>
      </c>
      <c r="BN275" s="36">
        <f t="shared" ca="1" si="335"/>
        <v>110</v>
      </c>
      <c r="BO275" s="9">
        <f t="shared" ca="1" si="306"/>
        <v>0</v>
      </c>
      <c r="BP275" s="20">
        <f t="shared" ca="1" si="324"/>
        <v>2.0362981944709411</v>
      </c>
      <c r="BQ275" s="20">
        <f t="shared" ca="1" si="325"/>
        <v>128.04140393170559</v>
      </c>
    </row>
    <row r="276" spans="1:69" x14ac:dyDescent="0.25">
      <c r="A276" s="3">
        <f t="shared" si="326"/>
        <v>40913</v>
      </c>
      <c r="B276" s="17">
        <f t="shared" si="307"/>
        <v>2012</v>
      </c>
      <c r="C276" s="4">
        <f t="shared" si="327"/>
        <v>1</v>
      </c>
      <c r="D276" s="4">
        <f t="shared" si="328"/>
        <v>5</v>
      </c>
      <c r="E276" s="5">
        <f t="shared" si="282"/>
        <v>0.55000000000000004</v>
      </c>
      <c r="F276" s="5">
        <f t="shared" si="283"/>
        <v>0.82</v>
      </c>
      <c r="G276" s="10">
        <f t="shared" si="281"/>
        <v>1.430136986301382</v>
      </c>
      <c r="H276" s="13">
        <f t="shared" ca="1" si="284"/>
        <v>108</v>
      </c>
      <c r="I276" s="9">
        <f t="shared" ca="1" si="285"/>
        <v>185</v>
      </c>
      <c r="J276" s="14">
        <f t="shared" ca="1" si="308"/>
        <v>1.712962962962963</v>
      </c>
      <c r="K276" s="5">
        <f t="shared" ca="1" si="309"/>
        <v>0.41111111111111109</v>
      </c>
      <c r="L276" s="21">
        <f t="shared" ca="1" si="286"/>
        <v>104.52216742770172</v>
      </c>
      <c r="M276" s="9">
        <f t="shared" ca="1" si="329"/>
        <v>33</v>
      </c>
      <c r="N276" s="9">
        <f t="shared" ca="1" si="329"/>
        <v>40</v>
      </c>
      <c r="O276" s="9">
        <f t="shared" ca="1" si="329"/>
        <v>16</v>
      </c>
      <c r="P276" s="9">
        <f t="shared" ca="1" si="329"/>
        <v>48</v>
      </c>
      <c r="Q276" s="20">
        <f t="shared" ca="1" si="287"/>
        <v>36.121235488834699</v>
      </c>
      <c r="R276" s="20">
        <f t="shared" ca="1" si="288"/>
        <v>49.847998222602762</v>
      </c>
      <c r="S276" s="20">
        <f t="shared" ca="1" si="289"/>
        <v>17.935818031849326</v>
      </c>
      <c r="T276" s="6">
        <f t="shared" ca="1" si="330"/>
        <v>11288.394082191786</v>
      </c>
      <c r="U276" s="6">
        <f t="shared" ca="1" si="330"/>
        <v>1222.5248103561651</v>
      </c>
      <c r="V276" s="6">
        <f t="shared" ca="1" si="330"/>
        <v>1895.7347898213698</v>
      </c>
      <c r="W276" s="6">
        <f t="shared" ca="1" si="290"/>
        <v>2516.092893172603</v>
      </c>
      <c r="X276" s="6">
        <f t="shared" ca="1" si="291"/>
        <v>1007.3132109606576</v>
      </c>
      <c r="Y276" s="6">
        <f t="shared" ca="1" si="310"/>
        <v>7091.7779985933194</v>
      </c>
      <c r="Z276" s="6">
        <f t="shared" ca="1" si="331"/>
        <v>2636.8501906849328</v>
      </c>
      <c r="AA276" s="6">
        <f t="shared" ca="1" si="331"/>
        <v>797.56797156164419</v>
      </c>
      <c r="AB276" s="6">
        <f t="shared" ca="1" si="331"/>
        <v>860.9192655287676</v>
      </c>
      <c r="AC276" s="6">
        <f t="shared" ca="1" si="292"/>
        <v>1213.9918472317408</v>
      </c>
      <c r="AD276" s="6">
        <f t="shared" ca="1" si="293"/>
        <v>977.58910008663884</v>
      </c>
      <c r="AE276" s="6">
        <f t="shared" ca="1" si="294"/>
        <v>375.4752763670366</v>
      </c>
      <c r="AF276" s="6">
        <f t="shared" ca="1" si="311"/>
        <v>1728.281204089928</v>
      </c>
      <c r="AG276" s="6">
        <f t="shared" ca="1" si="332"/>
        <v>326.59645561643833</v>
      </c>
      <c r="AH276" s="6">
        <f t="shared" ca="1" si="332"/>
        <v>1287.8947997808223</v>
      </c>
      <c r="AI276" s="6">
        <f t="shared" ca="1" si="332"/>
        <v>1973.282743013699</v>
      </c>
      <c r="AJ276" s="6">
        <f t="shared" ca="1" si="332"/>
        <v>898.43013172602787</v>
      </c>
      <c r="AK276" s="6">
        <f t="shared" ca="1" si="295"/>
        <v>1340.2869202498387</v>
      </c>
      <c r="AL276" s="6">
        <f t="shared" ca="1" si="296"/>
        <v>1118.0502864554546</v>
      </c>
      <c r="AM276" s="6">
        <f t="shared" ca="1" si="297"/>
        <v>420.50991912134231</v>
      </c>
      <c r="AN276" s="6">
        <f t="shared" ca="1" si="312"/>
        <v>1607.3570043103516</v>
      </c>
      <c r="AO276" s="6">
        <f t="shared" ca="1" si="313"/>
        <v>21292.460450460283</v>
      </c>
      <c r="AP276" s="6">
        <f t="shared" ca="1" si="314"/>
        <v>10865.044243466682</v>
      </c>
      <c r="AQ276" s="6">
        <f t="shared" ca="1" si="315"/>
        <v>10427.416206993599</v>
      </c>
      <c r="AR276" s="6">
        <f t="shared" ca="1" si="333"/>
        <v>2709.4450010677301</v>
      </c>
      <c r="AS276" s="6">
        <f t="shared" ca="1" si="333"/>
        <v>1692.8336549059716</v>
      </c>
      <c r="AT276" s="6">
        <f t="shared" ca="1" si="333"/>
        <v>1742.1143344691782</v>
      </c>
      <c r="AU276" s="6">
        <f t="shared" ca="1" si="333"/>
        <v>1853.256103287772</v>
      </c>
      <c r="AV276" s="6">
        <f t="shared" ca="1" si="316"/>
        <v>7997.6490937306517</v>
      </c>
      <c r="AW276" s="6">
        <f t="shared" ca="1" si="317"/>
        <v>2429.7671132629494</v>
      </c>
      <c r="AX276" s="27">
        <f t="shared" ca="1" si="334"/>
        <v>4.1560861808219203</v>
      </c>
      <c r="AY276" s="27">
        <f t="shared" ca="1" si="334"/>
        <v>4.3913873698630157</v>
      </c>
      <c r="AZ276">
        <f t="shared" ca="1" si="318"/>
        <v>245</v>
      </c>
      <c r="BA276" s="9">
        <f t="shared" ca="1" si="298"/>
        <v>8</v>
      </c>
      <c r="BB276" s="4">
        <f t="shared" ca="1" si="319"/>
        <v>108</v>
      </c>
      <c r="BC276" s="9">
        <f t="shared" ca="1" si="299"/>
        <v>7</v>
      </c>
      <c r="BD276" s="9">
        <f t="shared" ca="1" si="300"/>
        <v>4</v>
      </c>
      <c r="BE276" s="4">
        <f t="shared" ca="1" si="320"/>
        <v>137</v>
      </c>
      <c r="BF276" s="9">
        <f t="shared" ca="1" si="301"/>
        <v>8</v>
      </c>
      <c r="BG276" s="9">
        <f t="shared" ca="1" si="302"/>
        <v>10</v>
      </c>
      <c r="BH276" s="24">
        <f t="shared" ca="1" si="321"/>
        <v>551.94953549537911</v>
      </c>
      <c r="BI276" s="24">
        <f t="shared" ca="1" si="322"/>
        <v>337.27746004625914</v>
      </c>
      <c r="BJ276" s="9">
        <f t="shared" ca="1" si="303"/>
        <v>8</v>
      </c>
      <c r="BK276" s="30">
        <f t="shared" ca="1" si="304"/>
        <v>33.274663205479435</v>
      </c>
      <c r="BL276" s="15">
        <f t="shared" ca="1" si="305"/>
        <v>4.4787661501369875</v>
      </c>
      <c r="BM276" s="15">
        <f t="shared" ca="1" si="323"/>
        <v>6779.2882805688805</v>
      </c>
      <c r="BN276" s="36">
        <f t="shared" ca="1" si="335"/>
        <v>110</v>
      </c>
      <c r="BO276" s="9">
        <f t="shared" ca="1" si="306"/>
        <v>0</v>
      </c>
      <c r="BP276" s="20">
        <f t="shared" ca="1" si="324"/>
        <v>1.5381284547053644</v>
      </c>
      <c r="BQ276" s="20">
        <f t="shared" ca="1" si="325"/>
        <v>94.794692790850902</v>
      </c>
    </row>
    <row r="277" spans="1:69" x14ac:dyDescent="0.25">
      <c r="A277" s="3">
        <f t="shared" si="326"/>
        <v>40912</v>
      </c>
      <c r="B277" s="17">
        <f t="shared" si="307"/>
        <v>2012</v>
      </c>
      <c r="C277" s="4">
        <f t="shared" si="327"/>
        <v>1</v>
      </c>
      <c r="D277" s="4">
        <f t="shared" si="328"/>
        <v>4</v>
      </c>
      <c r="E277" s="5">
        <f t="shared" si="282"/>
        <v>0.55000000000000004</v>
      </c>
      <c r="F277" s="5">
        <f t="shared" si="283"/>
        <v>0.76</v>
      </c>
      <c r="G277" s="10">
        <f t="shared" si="281"/>
        <v>1.4273972602739846</v>
      </c>
      <c r="H277" s="13">
        <f t="shared" ca="1" si="284"/>
        <v>100</v>
      </c>
      <c r="I277" s="9">
        <f t="shared" ca="1" si="285"/>
        <v>176</v>
      </c>
      <c r="J277" s="14">
        <f t="shared" ca="1" si="308"/>
        <v>1.76</v>
      </c>
      <c r="K277" s="5">
        <f t="shared" ca="1" si="309"/>
        <v>0.39111111111111113</v>
      </c>
      <c r="L277" s="21">
        <f t="shared" ca="1" si="286"/>
        <v>100.74510668712334</v>
      </c>
      <c r="M277" s="9">
        <f t="shared" ca="1" si="329"/>
        <v>31</v>
      </c>
      <c r="N277" s="9">
        <f t="shared" ca="1" si="329"/>
        <v>39</v>
      </c>
      <c r="O277" s="9">
        <f t="shared" ca="1" si="329"/>
        <v>16</v>
      </c>
      <c r="P277" s="9">
        <f t="shared" ca="1" si="329"/>
        <v>48</v>
      </c>
      <c r="Q277" s="20">
        <f t="shared" ca="1" si="287"/>
        <v>35.981852756164393</v>
      </c>
      <c r="R277" s="20">
        <f t="shared" ca="1" si="288"/>
        <v>50.499014044931521</v>
      </c>
      <c r="S277" s="20">
        <f t="shared" ca="1" si="289"/>
        <v>17.86208753095891</v>
      </c>
      <c r="T277" s="6">
        <f t="shared" ca="1" si="330"/>
        <v>10074.510668712333</v>
      </c>
      <c r="U277" s="6">
        <f t="shared" ca="1" si="330"/>
        <v>1116.6258116712334</v>
      </c>
      <c r="V277" s="6">
        <f t="shared" ca="1" si="330"/>
        <v>1822.7499555313971</v>
      </c>
      <c r="W277" s="6">
        <f t="shared" ca="1" si="290"/>
        <v>2378.8254246904112</v>
      </c>
      <c r="X277" s="6">
        <f t="shared" ca="1" si="291"/>
        <v>897.03270175561647</v>
      </c>
      <c r="Y277" s="6">
        <f t="shared" ca="1" si="310"/>
        <v>6092.5283984061434</v>
      </c>
      <c r="Z277" s="6">
        <f t="shared" ca="1" si="331"/>
        <v>2518.7296929315075</v>
      </c>
      <c r="AA277" s="6">
        <f t="shared" ca="1" si="331"/>
        <v>807.98422471890433</v>
      </c>
      <c r="AB277" s="6">
        <f t="shared" ca="1" si="331"/>
        <v>857.38020148602766</v>
      </c>
      <c r="AC277" s="6">
        <f t="shared" ca="1" si="292"/>
        <v>1155.5812350249607</v>
      </c>
      <c r="AD277" s="6">
        <f t="shared" ca="1" si="293"/>
        <v>945.87559219846582</v>
      </c>
      <c r="AE277" s="6">
        <f t="shared" ca="1" si="294"/>
        <v>349.70679717451293</v>
      </c>
      <c r="AF277" s="6">
        <f t="shared" ca="1" si="311"/>
        <v>1732.9304947385006</v>
      </c>
      <c r="AG277" s="6">
        <f t="shared" ca="1" si="332"/>
        <v>301.03599728219172</v>
      </c>
      <c r="AH277" s="6">
        <f t="shared" ca="1" si="332"/>
        <v>1161.7136275287676</v>
      </c>
      <c r="AI277" s="6">
        <f t="shared" ca="1" si="332"/>
        <v>2059.8524970958906</v>
      </c>
      <c r="AJ277" s="6">
        <f t="shared" ca="1" si="332"/>
        <v>856.42018928219204</v>
      </c>
      <c r="AK277" s="6">
        <f t="shared" ca="1" si="295"/>
        <v>1288.4082642302665</v>
      </c>
      <c r="AL277" s="6">
        <f t="shared" ca="1" si="296"/>
        <v>1157.5801192027027</v>
      </c>
      <c r="AM277" s="6">
        <f t="shared" ca="1" si="297"/>
        <v>380.26196773410317</v>
      </c>
      <c r="AN277" s="6">
        <f t="shared" ca="1" si="312"/>
        <v>1552.7719600219696</v>
      </c>
      <c r="AO277" s="6">
        <f t="shared" ca="1" si="313"/>
        <v>19754.252910709049</v>
      </c>
      <c r="AP277" s="6">
        <f t="shared" ca="1" si="314"/>
        <v>10376.022057542436</v>
      </c>
      <c r="AQ277" s="6">
        <f t="shared" ca="1" si="315"/>
        <v>9378.2308531666131</v>
      </c>
      <c r="AR277" s="6">
        <f t="shared" ca="1" si="333"/>
        <v>2696.9889119012332</v>
      </c>
      <c r="AS277" s="6">
        <f t="shared" ca="1" si="333"/>
        <v>1671.1275798945212</v>
      </c>
      <c r="AT277" s="6">
        <f t="shared" ca="1" si="333"/>
        <v>1741.2038235688328</v>
      </c>
      <c r="AU277" s="6">
        <f t="shared" ca="1" si="333"/>
        <v>1819.8238420278321</v>
      </c>
      <c r="AV277" s="6">
        <f t="shared" ca="1" si="316"/>
        <v>7929.1441573924185</v>
      </c>
      <c r="AW277" s="6">
        <f t="shared" ca="1" si="317"/>
        <v>1449.0866957741946</v>
      </c>
      <c r="AX277" s="27">
        <f t="shared" ca="1" si="334"/>
        <v>4.0896925808219198</v>
      </c>
      <c r="AY277" s="27">
        <f t="shared" ca="1" si="334"/>
        <v>4.5024331027397269</v>
      </c>
      <c r="AZ277">
        <f t="shared" ca="1" si="318"/>
        <v>234</v>
      </c>
      <c r="BA277" s="9">
        <f t="shared" ca="1" si="298"/>
        <v>7</v>
      </c>
      <c r="BB277" s="4">
        <f t="shared" ca="1" si="319"/>
        <v>100</v>
      </c>
      <c r="BC277" s="9">
        <f t="shared" ca="1" si="299"/>
        <v>6</v>
      </c>
      <c r="BD277" s="9">
        <f t="shared" ca="1" si="300"/>
        <v>4</v>
      </c>
      <c r="BE277" s="4">
        <f t="shared" ca="1" si="320"/>
        <v>134</v>
      </c>
      <c r="BF277" s="9">
        <f t="shared" ca="1" si="301"/>
        <v>8</v>
      </c>
      <c r="BG277" s="9">
        <f t="shared" ca="1" si="302"/>
        <v>10</v>
      </c>
      <c r="BH277" s="24">
        <f t="shared" ca="1" si="321"/>
        <v>509.86080819774247</v>
      </c>
      <c r="BI277" s="24">
        <f t="shared" ca="1" si="322"/>
        <v>329.26078536688732</v>
      </c>
      <c r="BJ277" s="9">
        <f t="shared" ca="1" si="303"/>
        <v>8</v>
      </c>
      <c r="BK277" s="30">
        <f t="shared" ca="1" si="304"/>
        <v>31.73480704109587</v>
      </c>
      <c r="BL277" s="15">
        <f t="shared" ca="1" si="305"/>
        <v>4.1593446673972601</v>
      </c>
      <c r="BM277" s="15">
        <f t="shared" ca="1" si="323"/>
        <v>6639.8722656125665</v>
      </c>
      <c r="BN277" s="36">
        <f t="shared" ca="1" si="335"/>
        <v>110</v>
      </c>
      <c r="BO277" s="9">
        <f t="shared" ca="1" si="306"/>
        <v>0</v>
      </c>
      <c r="BP277" s="20">
        <f t="shared" ca="1" si="324"/>
        <v>1.412411335340864</v>
      </c>
      <c r="BQ277" s="20">
        <f t="shared" ca="1" si="325"/>
        <v>85.256644119696489</v>
      </c>
    </row>
    <row r="278" spans="1:69" x14ac:dyDescent="0.25">
      <c r="A278" s="3">
        <f t="shared" si="326"/>
        <v>40911</v>
      </c>
      <c r="B278" s="17">
        <f t="shared" si="307"/>
        <v>2012</v>
      </c>
      <c r="C278" s="4">
        <f t="shared" si="327"/>
        <v>1</v>
      </c>
      <c r="D278" s="4">
        <f t="shared" si="328"/>
        <v>3</v>
      </c>
      <c r="E278" s="5">
        <f t="shared" si="282"/>
        <v>0.55000000000000004</v>
      </c>
      <c r="F278" s="5">
        <f t="shared" si="283"/>
        <v>0.6</v>
      </c>
      <c r="G278" s="10">
        <f t="shared" si="281"/>
        <v>1.4246575342465873</v>
      </c>
      <c r="H278" s="13">
        <f t="shared" ca="1" si="284"/>
        <v>85</v>
      </c>
      <c r="I278" s="9">
        <f t="shared" ca="1" si="285"/>
        <v>130</v>
      </c>
      <c r="J278" s="14">
        <f t="shared" ca="1" si="308"/>
        <v>1.5294117647058822</v>
      </c>
      <c r="K278" s="5">
        <f t="shared" ca="1" si="309"/>
        <v>0.28888888888888886</v>
      </c>
      <c r="L278" s="21">
        <f t="shared" ca="1" si="286"/>
        <v>95.701425302175693</v>
      </c>
      <c r="M278" s="9">
        <f t="shared" ca="1" si="329"/>
        <v>23</v>
      </c>
      <c r="N278" s="9">
        <f t="shared" ca="1" si="329"/>
        <v>29</v>
      </c>
      <c r="O278" s="9">
        <f t="shared" ca="1" si="329"/>
        <v>12</v>
      </c>
      <c r="P278" s="9">
        <f t="shared" ca="1" si="329"/>
        <v>35</v>
      </c>
      <c r="Q278" s="20">
        <f t="shared" ca="1" si="287"/>
        <v>37.401460273972617</v>
      </c>
      <c r="R278" s="20">
        <f t="shared" ca="1" si="288"/>
        <v>45.177761342465772</v>
      </c>
      <c r="S278" s="20">
        <f t="shared" ca="1" si="289"/>
        <v>18.326448267710379</v>
      </c>
      <c r="T278" s="6">
        <f t="shared" ca="1" si="330"/>
        <v>8134.621150684934</v>
      </c>
      <c r="U278" s="6">
        <f t="shared" ca="1" si="330"/>
        <v>924.63251506849372</v>
      </c>
      <c r="V278" s="6">
        <f t="shared" ca="1" si="330"/>
        <v>1377.4072209534245</v>
      </c>
      <c r="W278" s="6">
        <f t="shared" ca="1" si="290"/>
        <v>2471.8472048219178</v>
      </c>
      <c r="X278" s="6">
        <f t="shared" ca="1" si="291"/>
        <v>686.35445602191771</v>
      </c>
      <c r="Y278" s="6">
        <f t="shared" ca="1" si="310"/>
        <v>4523.6447839561679</v>
      </c>
      <c r="Z278" s="6">
        <f t="shared" ca="1" si="331"/>
        <v>1944.875934246576</v>
      </c>
      <c r="AA278" s="6">
        <f t="shared" ca="1" si="331"/>
        <v>542.13313610958926</v>
      </c>
      <c r="AB278" s="6">
        <f t="shared" ca="1" si="331"/>
        <v>641.42568936986322</v>
      </c>
      <c r="AC278" s="6">
        <f t="shared" ca="1" si="292"/>
        <v>855.47733788407925</v>
      </c>
      <c r="AD278" s="6">
        <f t="shared" ca="1" si="293"/>
        <v>957.02996083743187</v>
      </c>
      <c r="AE278" s="6">
        <f t="shared" ca="1" si="294"/>
        <v>277.96677737889189</v>
      </c>
      <c r="AF278" s="6">
        <f t="shared" ca="1" si="311"/>
        <v>1037.9606836256255</v>
      </c>
      <c r="AG278" s="6">
        <f t="shared" ca="1" si="332"/>
        <v>235.27962739726024</v>
      </c>
      <c r="AH278" s="6">
        <f t="shared" ca="1" si="332"/>
        <v>867.55945205479475</v>
      </c>
      <c r="AI278" s="6">
        <f t="shared" ca="1" si="332"/>
        <v>1483.7311726027399</v>
      </c>
      <c r="AJ278" s="6">
        <f t="shared" ca="1" si="332"/>
        <v>646.36826301369877</v>
      </c>
      <c r="AK278" s="6">
        <f t="shared" ca="1" si="295"/>
        <v>1043.4996288208638</v>
      </c>
      <c r="AL278" s="6">
        <f t="shared" ca="1" si="296"/>
        <v>1159.6453742194115</v>
      </c>
      <c r="AM278" s="6">
        <f t="shared" ca="1" si="297"/>
        <v>292.7231164116937</v>
      </c>
      <c r="AN278" s="6">
        <f t="shared" ca="1" si="312"/>
        <v>737.07039561652471</v>
      </c>
      <c r="AO278" s="6">
        <f t="shared" ca="1" si="313"/>
        <v>15420.626940547951</v>
      </c>
      <c r="AP278" s="6">
        <f t="shared" ca="1" si="314"/>
        <v>9121.9510773496313</v>
      </c>
      <c r="AQ278" s="6">
        <f t="shared" ca="1" si="315"/>
        <v>6298.6758631983175</v>
      </c>
      <c r="AR278" s="6">
        <f t="shared" ca="1" si="333"/>
        <v>2629.4597637428087</v>
      </c>
      <c r="AS278" s="6">
        <f t="shared" ca="1" si="333"/>
        <v>1451.0253748482291</v>
      </c>
      <c r="AT278" s="6">
        <f t="shared" ca="1" si="333"/>
        <v>1633.4697716046956</v>
      </c>
      <c r="AU278" s="6">
        <f t="shared" ca="1" si="333"/>
        <v>1708.1694123220068</v>
      </c>
      <c r="AV278" s="6">
        <f t="shared" ca="1" si="316"/>
        <v>7422.1243225177404</v>
      </c>
      <c r="AW278" s="6">
        <f t="shared" ca="1" si="317"/>
        <v>-1123.4484593194211</v>
      </c>
      <c r="AX278" s="27">
        <f t="shared" ca="1" si="334"/>
        <v>4.0521683835616455</v>
      </c>
      <c r="AY278" s="27">
        <f t="shared" ca="1" si="334"/>
        <v>4.4576038356164398</v>
      </c>
      <c r="AZ278">
        <f t="shared" ca="1" si="318"/>
        <v>184</v>
      </c>
      <c r="BA278" s="9">
        <f t="shared" ca="1" si="298"/>
        <v>6</v>
      </c>
      <c r="BB278" s="4">
        <f t="shared" ca="1" si="319"/>
        <v>85</v>
      </c>
      <c r="BC278" s="9">
        <f t="shared" ca="1" si="299"/>
        <v>5</v>
      </c>
      <c r="BD278" s="9">
        <f t="shared" ca="1" si="300"/>
        <v>4</v>
      </c>
      <c r="BE278" s="4">
        <f t="shared" ca="1" si="320"/>
        <v>99</v>
      </c>
      <c r="BF278" s="9">
        <f t="shared" ca="1" si="301"/>
        <v>5</v>
      </c>
      <c r="BG278" s="9">
        <f t="shared" ca="1" si="302"/>
        <v>7</v>
      </c>
      <c r="BH278" s="24">
        <f t="shared" ca="1" si="321"/>
        <v>480.24094042559233</v>
      </c>
      <c r="BI278" s="24">
        <f t="shared" ca="1" si="322"/>
        <v>253.39079710307917</v>
      </c>
      <c r="BJ278" s="9">
        <f t="shared" ca="1" si="303"/>
        <v>7</v>
      </c>
      <c r="BK278" s="30">
        <f t="shared" ca="1" si="304"/>
        <v>32.593043287671215</v>
      </c>
      <c r="BL278" s="15">
        <f t="shared" ca="1" si="305"/>
        <v>4.4653560876712337</v>
      </c>
      <c r="BM278" s="15">
        <f t="shared" ca="1" si="323"/>
        <v>6692.090350873008</v>
      </c>
      <c r="BN278" s="36">
        <f t="shared" ca="1" si="335"/>
        <v>110</v>
      </c>
      <c r="BO278" s="9">
        <f t="shared" ca="1" si="306"/>
        <v>0</v>
      </c>
      <c r="BP278" s="20">
        <f t="shared" ca="1" si="324"/>
        <v>0.94121201791255427</v>
      </c>
      <c r="BQ278" s="20">
        <f t="shared" ca="1" si="325"/>
        <v>57.260689665439251</v>
      </c>
    </row>
    <row r="279" spans="1:69" x14ac:dyDescent="0.25">
      <c r="A279" s="3">
        <f t="shared" si="326"/>
        <v>40910</v>
      </c>
      <c r="B279" s="17">
        <f t="shared" si="307"/>
        <v>2012</v>
      </c>
      <c r="C279" s="4">
        <f t="shared" si="327"/>
        <v>1</v>
      </c>
      <c r="D279" s="4">
        <f t="shared" si="328"/>
        <v>2</v>
      </c>
      <c r="E279" s="5">
        <f t="shared" si="282"/>
        <v>0.55000000000000004</v>
      </c>
      <c r="F279" s="5">
        <f t="shared" si="283"/>
        <v>0.6</v>
      </c>
      <c r="G279" s="10">
        <f t="shared" si="281"/>
        <v>1.4219178082191899</v>
      </c>
      <c r="H279" s="13">
        <f t="shared" ca="1" si="284"/>
        <v>83</v>
      </c>
      <c r="I279" s="9">
        <f t="shared" ca="1" si="285"/>
        <v>138</v>
      </c>
      <c r="J279" s="14">
        <f t="shared" ca="1" si="308"/>
        <v>1.6626506024096386</v>
      </c>
      <c r="K279" s="5">
        <f t="shared" ca="1" si="309"/>
        <v>0.30666666666666664</v>
      </c>
      <c r="L279" s="21">
        <f t="shared" ca="1" si="286"/>
        <v>95.412962851955783</v>
      </c>
      <c r="M279" s="9">
        <f t="shared" ca="1" si="329"/>
        <v>25</v>
      </c>
      <c r="N279" s="9">
        <f t="shared" ca="1" si="329"/>
        <v>31</v>
      </c>
      <c r="O279" s="9">
        <f t="shared" ca="1" si="329"/>
        <v>12</v>
      </c>
      <c r="P279" s="9">
        <f t="shared" ca="1" si="329"/>
        <v>38</v>
      </c>
      <c r="Q279" s="20">
        <f t="shared" ca="1" si="287"/>
        <v>35.805926136986322</v>
      </c>
      <c r="R279" s="20">
        <f t="shared" ca="1" si="288"/>
        <v>49.210906467945222</v>
      </c>
      <c r="S279" s="20">
        <f t="shared" ca="1" si="289"/>
        <v>17.264681846863741</v>
      </c>
      <c r="T279" s="6">
        <f t="shared" ca="1" si="330"/>
        <v>7919.2759167123304</v>
      </c>
      <c r="U279" s="6">
        <f t="shared" ca="1" si="330"/>
        <v>947.48928246575394</v>
      </c>
      <c r="V279" s="6">
        <f t="shared" ca="1" si="330"/>
        <v>1450.3195915397257</v>
      </c>
      <c r="W279" s="6">
        <f t="shared" ca="1" si="290"/>
        <v>2501.1705760767127</v>
      </c>
      <c r="X279" s="6">
        <f t="shared" ca="1" si="291"/>
        <v>699.75881429917797</v>
      </c>
      <c r="Y279" s="6">
        <f t="shared" ca="1" si="310"/>
        <v>4215.5162172624678</v>
      </c>
      <c r="Z279" s="6">
        <f t="shared" ca="1" si="331"/>
        <v>2005.131863671234</v>
      </c>
      <c r="AA279" s="6">
        <f t="shared" ca="1" si="331"/>
        <v>590.53087761534266</v>
      </c>
      <c r="AB279" s="6">
        <f t="shared" ca="1" si="331"/>
        <v>656.0579101808222</v>
      </c>
      <c r="AC279" s="6">
        <f t="shared" ca="1" si="292"/>
        <v>851.95244891972345</v>
      </c>
      <c r="AD279" s="6">
        <f t="shared" ca="1" si="293"/>
        <v>916.93236497826467</v>
      </c>
      <c r="AE279" s="6">
        <f t="shared" ca="1" si="294"/>
        <v>256.79660227311246</v>
      </c>
      <c r="AF279" s="6">
        <f t="shared" ca="1" si="311"/>
        <v>1226.0392352962981</v>
      </c>
      <c r="AG279" s="6">
        <f t="shared" ca="1" si="332"/>
        <v>252.45886280547938</v>
      </c>
      <c r="AH279" s="6">
        <f t="shared" ca="1" si="332"/>
        <v>906.14113209863035</v>
      </c>
      <c r="AI279" s="6">
        <f t="shared" ca="1" si="332"/>
        <v>1568.8368218630137</v>
      </c>
      <c r="AJ279" s="6">
        <f t="shared" ca="1" si="332"/>
        <v>705.67573532054826</v>
      </c>
      <c r="AK279" s="6">
        <f t="shared" ca="1" si="295"/>
        <v>1033.3629182576949</v>
      </c>
      <c r="AL279" s="6">
        <f t="shared" ca="1" si="296"/>
        <v>1154.6901237519146</v>
      </c>
      <c r="AM279" s="6">
        <f t="shared" ca="1" si="297"/>
        <v>299.620886619175</v>
      </c>
      <c r="AN279" s="6">
        <f t="shared" ca="1" si="312"/>
        <v>945.43862345888738</v>
      </c>
      <c r="AO279" s="6">
        <f t="shared" ca="1" si="313"/>
        <v>15551.598402733154</v>
      </c>
      <c r="AP279" s="6">
        <f t="shared" ca="1" si="314"/>
        <v>9164.6043267155019</v>
      </c>
      <c r="AQ279" s="6">
        <f t="shared" ca="1" si="315"/>
        <v>6386.9940760176532</v>
      </c>
      <c r="AR279" s="6">
        <f t="shared" ca="1" si="333"/>
        <v>2630.6814733279325</v>
      </c>
      <c r="AS279" s="6">
        <f t="shared" ca="1" si="333"/>
        <v>1484.3198756064398</v>
      </c>
      <c r="AT279" s="6">
        <f t="shared" ca="1" si="333"/>
        <v>1630.9204819103691</v>
      </c>
      <c r="AU279" s="6">
        <f t="shared" ca="1" si="333"/>
        <v>1693.4091016162224</v>
      </c>
      <c r="AV279" s="6">
        <f t="shared" ca="1" si="316"/>
        <v>7439.3309324609636</v>
      </c>
      <c r="AW279" s="6">
        <f t="shared" ca="1" si="317"/>
        <v>-1052.3368564433113</v>
      </c>
      <c r="AX279" s="27">
        <f t="shared" ca="1" si="334"/>
        <v>4.1341846356164407</v>
      </c>
      <c r="AY279" s="27">
        <f t="shared" ca="1" si="334"/>
        <v>4.5775361369863017</v>
      </c>
      <c r="AZ279">
        <f t="shared" ca="1" si="318"/>
        <v>189</v>
      </c>
      <c r="BA279" s="9">
        <f t="shared" ca="1" si="298"/>
        <v>6</v>
      </c>
      <c r="BB279" s="4">
        <f t="shared" ca="1" si="319"/>
        <v>83</v>
      </c>
      <c r="BC279" s="9">
        <f t="shared" ca="1" si="299"/>
        <v>5</v>
      </c>
      <c r="BD279" s="9">
        <f t="shared" ca="1" si="300"/>
        <v>3</v>
      </c>
      <c r="BE279" s="4">
        <f t="shared" ca="1" si="320"/>
        <v>106</v>
      </c>
      <c r="BF279" s="9">
        <f t="shared" ca="1" si="301"/>
        <v>6</v>
      </c>
      <c r="BG279" s="9">
        <f t="shared" ca="1" si="302"/>
        <v>8</v>
      </c>
      <c r="BH279" s="24">
        <f t="shared" ca="1" si="321"/>
        <v>448.3131548834329</v>
      </c>
      <c r="BI279" s="24">
        <f t="shared" ca="1" si="322"/>
        <v>267.54282855090008</v>
      </c>
      <c r="BJ279" s="9">
        <f t="shared" ca="1" si="303"/>
        <v>7</v>
      </c>
      <c r="BK279" s="30">
        <f t="shared" ca="1" si="304"/>
        <v>31.644193191780801</v>
      </c>
      <c r="BL279" s="15">
        <f t="shared" ca="1" si="305"/>
        <v>4.5876661358904105</v>
      </c>
      <c r="BM279" s="15">
        <f t="shared" ca="1" si="323"/>
        <v>6677.3382434692385</v>
      </c>
      <c r="BN279" s="36">
        <f t="shared" ca="1" si="335"/>
        <v>110</v>
      </c>
      <c r="BO279" s="9">
        <f t="shared" ca="1" si="306"/>
        <v>1</v>
      </c>
      <c r="BP279" s="20">
        <f t="shared" ca="1" si="324"/>
        <v>0.95651797814262951</v>
      </c>
      <c r="BQ279" s="20">
        <f t="shared" ca="1" si="325"/>
        <v>58.06358250925139</v>
      </c>
    </row>
    <row r="280" spans="1:69" x14ac:dyDescent="0.25">
      <c r="A280" s="3">
        <f t="shared" si="326"/>
        <v>40909</v>
      </c>
      <c r="B280" s="17">
        <f t="shared" si="307"/>
        <v>2012</v>
      </c>
      <c r="C280" s="4">
        <f t="shared" si="327"/>
        <v>1</v>
      </c>
      <c r="D280" s="4">
        <f t="shared" si="328"/>
        <v>1</v>
      </c>
      <c r="E280" s="5">
        <f t="shared" si="282"/>
        <v>0.55000000000000004</v>
      </c>
      <c r="F280" s="5">
        <f t="shared" si="283"/>
        <v>0.64</v>
      </c>
      <c r="G280" s="10">
        <f t="shared" si="281"/>
        <v>1.4191780821917925</v>
      </c>
      <c r="H280" s="13">
        <f t="shared" ca="1" si="284"/>
        <v>91</v>
      </c>
      <c r="I280" s="9">
        <f t="shared" ca="1" si="285"/>
        <v>146</v>
      </c>
      <c r="J280" s="14">
        <f t="shared" ca="1" si="308"/>
        <v>1.6043956043956045</v>
      </c>
      <c r="K280" s="5">
        <f t="shared" ca="1" si="309"/>
        <v>0.32444444444444442</v>
      </c>
      <c r="L280" s="21">
        <f t="shared" ca="1" si="286"/>
        <v>92.91614762005122</v>
      </c>
      <c r="M280" s="9">
        <f t="shared" ca="1" si="329"/>
        <v>26</v>
      </c>
      <c r="N280" s="9">
        <f t="shared" ca="1" si="329"/>
        <v>30</v>
      </c>
      <c r="O280" s="9">
        <f t="shared" ca="1" si="329"/>
        <v>13</v>
      </c>
      <c r="P280" s="9">
        <f t="shared" ca="1" si="329"/>
        <v>40</v>
      </c>
      <c r="Q280" s="20">
        <f t="shared" ca="1" si="287"/>
        <v>40.50060000000002</v>
      </c>
      <c r="R280" s="20">
        <f t="shared" ca="1" si="288"/>
        <v>49.38046781538462</v>
      </c>
      <c r="S280" s="20">
        <f t="shared" ca="1" si="289"/>
        <v>16.907843340000007</v>
      </c>
      <c r="T280" s="6">
        <f t="shared" ca="1" si="330"/>
        <v>8455.3694334246611</v>
      </c>
      <c r="U280" s="6">
        <f t="shared" ca="1" si="330"/>
        <v>993.86357128767202</v>
      </c>
      <c r="V280" s="6">
        <f t="shared" ca="1" si="330"/>
        <v>1476.8063729832327</v>
      </c>
      <c r="W280" s="6">
        <f t="shared" ca="1" si="290"/>
        <v>2366.3654093589048</v>
      </c>
      <c r="X280" s="6">
        <f t="shared" ca="1" si="291"/>
        <v>738.90907217358915</v>
      </c>
      <c r="Y280" s="6">
        <f t="shared" ca="1" si="310"/>
        <v>4867.1521501966054</v>
      </c>
      <c r="Z280" s="6">
        <f t="shared" ca="1" si="331"/>
        <v>2268.0336000000011</v>
      </c>
      <c r="AA280" s="6">
        <f t="shared" ca="1" si="331"/>
        <v>641.94608160000007</v>
      </c>
      <c r="AB280" s="6">
        <f t="shared" ca="1" si="331"/>
        <v>676.31373360000021</v>
      </c>
      <c r="AC280" s="6">
        <f t="shared" ca="1" si="292"/>
        <v>949.52787645516855</v>
      </c>
      <c r="AD280" s="6">
        <f t="shared" ca="1" si="293"/>
        <v>914.10971441159529</v>
      </c>
      <c r="AE280" s="6">
        <f t="shared" ca="1" si="294"/>
        <v>282.50039572245174</v>
      </c>
      <c r="AF280" s="6">
        <f t="shared" ca="1" si="311"/>
        <v>1440.1554286107862</v>
      </c>
      <c r="AG280" s="6">
        <f t="shared" ca="1" si="332"/>
        <v>253.37085119999995</v>
      </c>
      <c r="AH280" s="6">
        <f t="shared" ca="1" si="332"/>
        <v>978.07912960000033</v>
      </c>
      <c r="AI280" s="6">
        <f t="shared" ca="1" si="332"/>
        <v>1575.0418639999998</v>
      </c>
      <c r="AJ280" s="6">
        <f t="shared" ca="1" si="332"/>
        <v>719.84609280000029</v>
      </c>
      <c r="AK280" s="6">
        <f t="shared" ca="1" si="295"/>
        <v>1073.0706103504792</v>
      </c>
      <c r="AL280" s="6">
        <f t="shared" ca="1" si="296"/>
        <v>1191.8434419392042</v>
      </c>
      <c r="AM280" s="6">
        <f t="shared" ca="1" si="297"/>
        <v>305.54017912392339</v>
      </c>
      <c r="AN280" s="6">
        <f t="shared" ca="1" si="312"/>
        <v>955.88370618639362</v>
      </c>
      <c r="AO280" s="6">
        <f t="shared" ca="1" si="313"/>
        <v>16561.864357512331</v>
      </c>
      <c r="AP280" s="6">
        <f t="shared" ca="1" si="314"/>
        <v>9298.6730725185498</v>
      </c>
      <c r="AQ280" s="6">
        <f t="shared" ca="1" si="315"/>
        <v>7263.1912849937844</v>
      </c>
      <c r="AR280" s="6">
        <f t="shared" ca="1" si="333"/>
        <v>2641.7060759630035</v>
      </c>
      <c r="AS280" s="6">
        <f t="shared" ca="1" si="333"/>
        <v>1529.1132697530757</v>
      </c>
      <c r="AT280" s="6">
        <f t="shared" ca="1" si="333"/>
        <v>1664.9188161557934</v>
      </c>
      <c r="AU280" s="6">
        <f t="shared" ca="1" si="333"/>
        <v>1756.0633193140775</v>
      </c>
      <c r="AV280" s="6">
        <f t="shared" ca="1" si="316"/>
        <v>7591.8014811859503</v>
      </c>
      <c r="AW280" s="6">
        <f t="shared" ca="1" si="317"/>
        <v>-328.61019619216859</v>
      </c>
      <c r="AX280" s="27">
        <f t="shared" ca="1" si="334"/>
        <v>4.2409121424657545</v>
      </c>
      <c r="AY280" s="27">
        <f t="shared" ca="1" si="334"/>
        <v>4.2521963698630145</v>
      </c>
      <c r="AZ280">
        <f t="shared" ca="1" si="318"/>
        <v>200</v>
      </c>
      <c r="BA280" s="9">
        <f t="shared" ca="1" si="298"/>
        <v>7</v>
      </c>
      <c r="BB280" s="4">
        <f t="shared" ca="1" si="319"/>
        <v>91</v>
      </c>
      <c r="BC280" s="9">
        <f t="shared" ca="1" si="299"/>
        <v>6</v>
      </c>
      <c r="BD280" s="9">
        <f t="shared" ca="1" si="300"/>
        <v>3</v>
      </c>
      <c r="BE280" s="4">
        <f t="shared" ca="1" si="320"/>
        <v>109</v>
      </c>
      <c r="BF280" s="9">
        <f t="shared" ca="1" si="301"/>
        <v>6</v>
      </c>
      <c r="BG280" s="9">
        <f t="shared" ca="1" si="302"/>
        <v>8</v>
      </c>
      <c r="BH280" s="24">
        <f t="shared" ca="1" si="321"/>
        <v>453.17283176529168</v>
      </c>
      <c r="BI280" s="24">
        <f t="shared" ca="1" si="322"/>
        <v>275.65075057109186</v>
      </c>
      <c r="BJ280" s="9">
        <f t="shared" ca="1" si="303"/>
        <v>6</v>
      </c>
      <c r="BK280" s="30">
        <f t="shared" ca="1" si="304"/>
        <v>34.310159013698616</v>
      </c>
      <c r="BL280" s="15">
        <f t="shared" ca="1" si="305"/>
        <v>4.233286242191781</v>
      </c>
      <c r="BM280" s="15">
        <f t="shared" ca="1" si="323"/>
        <v>6585.6834264801073</v>
      </c>
      <c r="BN280" s="36">
        <f t="shared" ca="1" si="335"/>
        <v>110</v>
      </c>
      <c r="BO280" s="9">
        <f t="shared" ca="1" si="306"/>
        <v>0</v>
      </c>
      <c r="BP280" s="20">
        <f t="shared" ca="1" si="324"/>
        <v>1.1028758618717556</v>
      </c>
      <c r="BQ280" s="20">
        <f t="shared" ca="1" si="325"/>
        <v>66.029011681761673</v>
      </c>
    </row>
    <row r="281" spans="1:69" x14ac:dyDescent="0.25">
      <c r="A281" s="3">
        <f t="shared" si="326"/>
        <v>40908</v>
      </c>
      <c r="B281" s="17">
        <f t="shared" si="307"/>
        <v>2011</v>
      </c>
      <c r="C281" s="4">
        <f t="shared" si="327"/>
        <v>12</v>
      </c>
      <c r="D281" s="4">
        <f t="shared" si="328"/>
        <v>7</v>
      </c>
      <c r="E281" s="5">
        <f t="shared" si="282"/>
        <v>0.67</v>
      </c>
      <c r="F281" s="5">
        <f t="shared" si="283"/>
        <v>0.94444444444444442</v>
      </c>
      <c r="G281" s="10">
        <f t="shared" si="281"/>
        <v>1.4164383561643952</v>
      </c>
      <c r="H281" s="13">
        <f t="shared" ca="1" si="284"/>
        <v>156</v>
      </c>
      <c r="I281" s="9">
        <f t="shared" ca="1" si="285"/>
        <v>255</v>
      </c>
      <c r="J281" s="14">
        <f t="shared" ca="1" si="308"/>
        <v>1.6346153846153846</v>
      </c>
      <c r="K281" s="5">
        <f t="shared" ca="1" si="309"/>
        <v>0.56666666666666665</v>
      </c>
      <c r="L281" s="21">
        <f t="shared" ca="1" si="286"/>
        <v>101.79161519025877</v>
      </c>
      <c r="M281" s="9">
        <f t="shared" ca="1" si="329"/>
        <v>46</v>
      </c>
      <c r="N281" s="9">
        <f t="shared" ca="1" si="329"/>
        <v>54</v>
      </c>
      <c r="O281" s="9">
        <f t="shared" ca="1" si="329"/>
        <v>22</v>
      </c>
      <c r="P281" s="9">
        <f t="shared" ca="1" si="329"/>
        <v>66</v>
      </c>
      <c r="Q281" s="20">
        <f t="shared" ca="1" si="287"/>
        <v>37.911287342465769</v>
      </c>
      <c r="R281" s="20">
        <f t="shared" ca="1" si="288"/>
        <v>50.857268135491921</v>
      </c>
      <c r="S281" s="20">
        <f t="shared" ca="1" si="289"/>
        <v>18.289128113574105</v>
      </c>
      <c r="T281" s="6">
        <f t="shared" ca="1" si="330"/>
        <v>15879.491969680368</v>
      </c>
      <c r="U281" s="6">
        <f t="shared" ca="1" si="330"/>
        <v>1844.5417959360739</v>
      </c>
      <c r="V281" s="6">
        <f t="shared" ca="1" si="330"/>
        <v>2754.314696547945</v>
      </c>
      <c r="W281" s="6">
        <f t="shared" ca="1" si="290"/>
        <v>2674.5036582575349</v>
      </c>
      <c r="X281" s="6">
        <f t="shared" ca="1" si="291"/>
        <v>1367.5278415956163</v>
      </c>
      <c r="Y281" s="6">
        <f t="shared" ca="1" si="310"/>
        <v>10927.687569215344</v>
      </c>
      <c r="Z281" s="6">
        <f t="shared" ca="1" si="331"/>
        <v>3791.1287342465766</v>
      </c>
      <c r="AA281" s="6">
        <f t="shared" ca="1" si="331"/>
        <v>1118.8598989808222</v>
      </c>
      <c r="AB281" s="6">
        <f t="shared" ca="1" si="331"/>
        <v>1207.0824554958908</v>
      </c>
      <c r="AC281" s="6">
        <f t="shared" ca="1" si="292"/>
        <v>1758.0967695885836</v>
      </c>
      <c r="AD281" s="6">
        <f t="shared" ca="1" si="293"/>
        <v>1034.3664957375211</v>
      </c>
      <c r="AE281" s="6">
        <f t="shared" ca="1" si="294"/>
        <v>505.79600857130322</v>
      </c>
      <c r="AF281" s="6">
        <f t="shared" ca="1" si="311"/>
        <v>2818.8118148258818</v>
      </c>
      <c r="AG281" s="6">
        <f t="shared" ca="1" si="332"/>
        <v>430.77861764383556</v>
      </c>
      <c r="AH281" s="6">
        <f t="shared" ca="1" si="332"/>
        <v>1697.9461242739731</v>
      </c>
      <c r="AI281" s="6">
        <f t="shared" ca="1" si="332"/>
        <v>2932.917759863014</v>
      </c>
      <c r="AJ281" s="6">
        <f t="shared" ca="1" si="332"/>
        <v>1277.8286360547952</v>
      </c>
      <c r="AK281" s="6">
        <f t="shared" ca="1" si="295"/>
        <v>1897.9282849684223</v>
      </c>
      <c r="AL281" s="6">
        <f t="shared" ca="1" si="296"/>
        <v>1270.4295313447753</v>
      </c>
      <c r="AM281" s="6">
        <f t="shared" ca="1" si="297"/>
        <v>550.41990265905054</v>
      </c>
      <c r="AN281" s="6">
        <f t="shared" ca="1" si="312"/>
        <v>2620.6934188633695</v>
      </c>
      <c r="AO281" s="6">
        <f t="shared" ca="1" si="313"/>
        <v>30180.575992175349</v>
      </c>
      <c r="AP281" s="6">
        <f t="shared" ca="1" si="314"/>
        <v>13813.383189270751</v>
      </c>
      <c r="AQ281" s="6">
        <f t="shared" ca="1" si="315"/>
        <v>16367.192802904596</v>
      </c>
      <c r="AR281" s="6">
        <f t="shared" ca="1" si="333"/>
        <v>2756.7508473596163</v>
      </c>
      <c r="AS281" s="6">
        <f t="shared" ca="1" si="333"/>
        <v>2076.9042572484341</v>
      </c>
      <c r="AT281" s="6">
        <f t="shared" ca="1" si="333"/>
        <v>1918.1228385695097</v>
      </c>
      <c r="AU281" s="6">
        <f t="shared" ca="1" si="333"/>
        <v>2075.2875645171007</v>
      </c>
      <c r="AV281" s="6">
        <f t="shared" ca="1" si="316"/>
        <v>8827.0655076946605</v>
      </c>
      <c r="AW281" s="6">
        <f t="shared" ca="1" si="317"/>
        <v>7540.1272952099371</v>
      </c>
      <c r="AX281" s="27">
        <f t="shared" ca="1" si="334"/>
        <v>4.1209643835616454</v>
      </c>
      <c r="AY281" s="27">
        <f t="shared" ca="1" si="334"/>
        <v>4.3810308493150698</v>
      </c>
      <c r="AZ281">
        <f t="shared" ca="1" si="318"/>
        <v>344</v>
      </c>
      <c r="BA281" s="9">
        <f t="shared" ca="1" si="298"/>
        <v>11</v>
      </c>
      <c r="BB281" s="4">
        <f t="shared" ca="1" si="319"/>
        <v>156</v>
      </c>
      <c r="BC281" s="9">
        <f t="shared" ca="1" si="299"/>
        <v>9</v>
      </c>
      <c r="BD281" s="9">
        <f t="shared" ca="1" si="300"/>
        <v>7</v>
      </c>
      <c r="BE281" s="4">
        <f t="shared" ca="1" si="320"/>
        <v>188</v>
      </c>
      <c r="BF281" s="9">
        <f t="shared" ca="1" si="301"/>
        <v>11</v>
      </c>
      <c r="BG281" s="9">
        <f t="shared" ca="1" si="302"/>
        <v>16</v>
      </c>
      <c r="BH281" s="24">
        <f t="shared" ca="1" si="321"/>
        <v>697.06114834883044</v>
      </c>
      <c r="BI281" s="24">
        <f t="shared" ca="1" si="322"/>
        <v>473.68617231505328</v>
      </c>
      <c r="BJ281" s="9">
        <f t="shared" ca="1" si="303"/>
        <v>12</v>
      </c>
      <c r="BK281" s="30">
        <f t="shared" ca="1" si="304"/>
        <v>31.553529863013679</v>
      </c>
      <c r="BL281" s="15">
        <f t="shared" ca="1" si="305"/>
        <v>4.2812533665753429</v>
      </c>
      <c r="BM281" s="15">
        <f t="shared" ca="1" si="323"/>
        <v>7184.7003632275246</v>
      </c>
      <c r="BN281" s="36">
        <f t="shared" ca="1" si="335"/>
        <v>116</v>
      </c>
      <c r="BO281" s="9">
        <f t="shared" ca="1" si="306"/>
        <v>0</v>
      </c>
      <c r="BP281" s="20">
        <f t="shared" ca="1" si="324"/>
        <v>2.2780619894288945</v>
      </c>
      <c r="BQ281" s="20">
        <f t="shared" ca="1" si="325"/>
        <v>141.09648968021204</v>
      </c>
    </row>
    <row r="282" spans="1:69" x14ac:dyDescent="0.25">
      <c r="A282" s="3">
        <f t="shared" si="326"/>
        <v>40907</v>
      </c>
      <c r="B282" s="17">
        <f t="shared" si="307"/>
        <v>2011</v>
      </c>
      <c r="C282" s="4">
        <f t="shared" si="327"/>
        <v>12</v>
      </c>
      <c r="D282" s="4">
        <f t="shared" si="328"/>
        <v>6</v>
      </c>
      <c r="E282" s="5">
        <f t="shared" si="282"/>
        <v>0.67</v>
      </c>
      <c r="F282" s="5">
        <f t="shared" si="283"/>
        <v>1</v>
      </c>
      <c r="G282" s="10">
        <f t="shared" si="281"/>
        <v>1.4136986301369978</v>
      </c>
      <c r="H282" s="13">
        <f t="shared" ca="1" si="284"/>
        <v>164</v>
      </c>
      <c r="I282" s="9">
        <f t="shared" ca="1" si="285"/>
        <v>303</v>
      </c>
      <c r="J282" s="14">
        <f t="shared" ca="1" si="308"/>
        <v>1.8475609756097562</v>
      </c>
      <c r="K282" s="5">
        <f t="shared" ca="1" si="309"/>
        <v>0.67333333333333334</v>
      </c>
      <c r="L282" s="21">
        <f t="shared" ca="1" si="286"/>
        <v>107.31747945205484</v>
      </c>
      <c r="M282" s="9">
        <f t="shared" ca="1" si="329"/>
        <v>54</v>
      </c>
      <c r="N282" s="9">
        <f t="shared" ca="1" si="329"/>
        <v>67</v>
      </c>
      <c r="O282" s="9">
        <f t="shared" ca="1" si="329"/>
        <v>27</v>
      </c>
      <c r="P282" s="9">
        <f t="shared" ca="1" si="329"/>
        <v>83</v>
      </c>
      <c r="Q282" s="20">
        <f t="shared" ca="1" si="287"/>
        <v>35.817970767802578</v>
      </c>
      <c r="R282" s="20">
        <f t="shared" ca="1" si="288"/>
        <v>47.46733935561646</v>
      </c>
      <c r="S282" s="20">
        <f t="shared" ca="1" si="289"/>
        <v>18.588987289651765</v>
      </c>
      <c r="T282" s="6">
        <f t="shared" ca="1" si="330"/>
        <v>17600.066630136993</v>
      </c>
      <c r="U282" s="6">
        <f t="shared" ca="1" si="330"/>
        <v>1919.2220120547956</v>
      </c>
      <c r="V282" s="6">
        <f t="shared" ca="1" si="330"/>
        <v>2876.5965693895887</v>
      </c>
      <c r="W282" s="6">
        <f t="shared" ca="1" si="290"/>
        <v>2619.145838465754</v>
      </c>
      <c r="X282" s="6">
        <f t="shared" ca="1" si="291"/>
        <v>1459.4494179945204</v>
      </c>
      <c r="Y282" s="6">
        <f t="shared" ca="1" si="310"/>
        <v>12564.096816341927</v>
      </c>
      <c r="Z282" s="6">
        <f t="shared" ca="1" si="331"/>
        <v>4333.9744629041115</v>
      </c>
      <c r="AA282" s="6">
        <f t="shared" ca="1" si="331"/>
        <v>1281.6181626016444</v>
      </c>
      <c r="AB282" s="6">
        <f t="shared" ca="1" si="331"/>
        <v>1542.8859450410966</v>
      </c>
      <c r="AC282" s="6">
        <f t="shared" ca="1" si="292"/>
        <v>1834.5186875664558</v>
      </c>
      <c r="AD282" s="6">
        <f t="shared" ca="1" si="293"/>
        <v>1046.3513188300826</v>
      </c>
      <c r="AE282" s="6">
        <f t="shared" ca="1" si="294"/>
        <v>563.86256981489441</v>
      </c>
      <c r="AF282" s="6">
        <f t="shared" ca="1" si="311"/>
        <v>3713.7459943354197</v>
      </c>
      <c r="AG282" s="6">
        <f t="shared" ca="1" si="332"/>
        <v>562.96110299178076</v>
      </c>
      <c r="AH282" s="6">
        <f t="shared" ca="1" si="332"/>
        <v>1968.8858048876723</v>
      </c>
      <c r="AI282" s="6">
        <f t="shared" ca="1" si="332"/>
        <v>3478.1420140273976</v>
      </c>
      <c r="AJ282" s="6">
        <f t="shared" ca="1" si="332"/>
        <v>1464.421094926028</v>
      </c>
      <c r="AK282" s="6">
        <f t="shared" ca="1" si="295"/>
        <v>2071.2661883652504</v>
      </c>
      <c r="AL282" s="6">
        <f t="shared" ca="1" si="296"/>
        <v>1305.3039487851545</v>
      </c>
      <c r="AM282" s="6">
        <f t="shared" ca="1" si="297"/>
        <v>632.69611962627039</v>
      </c>
      <c r="AN282" s="6">
        <f t="shared" ca="1" si="312"/>
        <v>3465.1437600562026</v>
      </c>
      <c r="AO282" s="6">
        <f t="shared" ca="1" si="313"/>
        <v>34152.17722957152</v>
      </c>
      <c r="AP282" s="6">
        <f t="shared" ca="1" si="314"/>
        <v>14409.190658837973</v>
      </c>
      <c r="AQ282" s="6">
        <f t="shared" ca="1" si="315"/>
        <v>19742.986570733548</v>
      </c>
      <c r="AR282" s="6">
        <f t="shared" ca="1" si="333"/>
        <v>2783.6929384539694</v>
      </c>
      <c r="AS282" s="6">
        <f t="shared" ca="1" si="333"/>
        <v>2191.0139243350941</v>
      </c>
      <c r="AT282" s="6">
        <f t="shared" ca="1" si="333"/>
        <v>1983.4443767041848</v>
      </c>
      <c r="AU282" s="6">
        <f t="shared" ca="1" si="333"/>
        <v>2114.7113194809958</v>
      </c>
      <c r="AV282" s="6">
        <f t="shared" ca="1" si="316"/>
        <v>9072.8625589742442</v>
      </c>
      <c r="AW282" s="6">
        <f t="shared" ca="1" si="317"/>
        <v>10670.124011759304</v>
      </c>
      <c r="AX282" s="27">
        <f t="shared" ca="1" si="334"/>
        <v>4.2688763178082212</v>
      </c>
      <c r="AY282" s="27">
        <f t="shared" ca="1" si="334"/>
        <v>4.278345671232878</v>
      </c>
      <c r="AZ282">
        <f t="shared" ca="1" si="318"/>
        <v>395</v>
      </c>
      <c r="BA282" s="9">
        <f t="shared" ca="1" si="298"/>
        <v>13</v>
      </c>
      <c r="BB282" s="4">
        <f t="shared" ca="1" si="319"/>
        <v>164</v>
      </c>
      <c r="BC282" s="9">
        <f t="shared" ca="1" si="299"/>
        <v>9</v>
      </c>
      <c r="BD282" s="9">
        <f t="shared" ca="1" si="300"/>
        <v>6</v>
      </c>
      <c r="BE282" s="4">
        <f t="shared" ca="1" si="320"/>
        <v>231</v>
      </c>
      <c r="BF282" s="9">
        <f t="shared" ca="1" si="301"/>
        <v>15</v>
      </c>
      <c r="BG282" s="9">
        <f t="shared" ca="1" si="302"/>
        <v>19</v>
      </c>
      <c r="BH282" s="24">
        <f t="shared" ca="1" si="321"/>
        <v>636.14559382773143</v>
      </c>
      <c r="BI282" s="24">
        <f t="shared" ca="1" si="322"/>
        <v>507.01691597917193</v>
      </c>
      <c r="BJ282" s="9">
        <f t="shared" ca="1" si="303"/>
        <v>13</v>
      </c>
      <c r="BK282" s="30">
        <f t="shared" ca="1" si="304"/>
        <v>32.182063506849296</v>
      </c>
      <c r="BL282" s="15">
        <f t="shared" ca="1" si="305"/>
        <v>4.4866434673972613</v>
      </c>
      <c r="BM282" s="15">
        <f t="shared" ca="1" si="323"/>
        <v>7197.7554568441665</v>
      </c>
      <c r="BN282" s="36">
        <f t="shared" ca="1" si="335"/>
        <v>116</v>
      </c>
      <c r="BO282" s="9">
        <f t="shared" ca="1" si="306"/>
        <v>0</v>
      </c>
      <c r="BP282" s="20">
        <f t="shared" ca="1" si="324"/>
        <v>2.7429365569735262</v>
      </c>
      <c r="BQ282" s="20">
        <f t="shared" ca="1" si="325"/>
        <v>170.1981600925306</v>
      </c>
    </row>
    <row r="283" spans="1:69" x14ac:dyDescent="0.25">
      <c r="A283" s="3">
        <f t="shared" si="326"/>
        <v>40906</v>
      </c>
      <c r="B283" s="17">
        <f t="shared" si="307"/>
        <v>2011</v>
      </c>
      <c r="C283" s="4">
        <f t="shared" si="327"/>
        <v>12</v>
      </c>
      <c r="D283" s="4">
        <f t="shared" si="328"/>
        <v>5</v>
      </c>
      <c r="E283" s="5">
        <f t="shared" si="282"/>
        <v>0.67</v>
      </c>
      <c r="F283" s="5">
        <f t="shared" si="283"/>
        <v>0.79999999999999993</v>
      </c>
      <c r="G283" s="10">
        <f t="shared" si="281"/>
        <v>1.4109589041096005</v>
      </c>
      <c r="H283" s="13">
        <f t="shared" ca="1" si="284"/>
        <v>141</v>
      </c>
      <c r="I283" s="9">
        <f t="shared" ca="1" si="285"/>
        <v>223</v>
      </c>
      <c r="J283" s="14">
        <f t="shared" ca="1" si="308"/>
        <v>1.5815602836879432</v>
      </c>
      <c r="K283" s="5">
        <f t="shared" ca="1" si="309"/>
        <v>0.49555555555555558</v>
      </c>
      <c r="L283" s="21">
        <f t="shared" ca="1" si="286"/>
        <v>95.381154695424087</v>
      </c>
      <c r="M283" s="9">
        <f t="shared" ca="1" si="329"/>
        <v>41</v>
      </c>
      <c r="N283" s="9">
        <f t="shared" ca="1" si="329"/>
        <v>47</v>
      </c>
      <c r="O283" s="9">
        <f t="shared" ca="1" si="329"/>
        <v>19</v>
      </c>
      <c r="P283" s="9">
        <f t="shared" ca="1" si="329"/>
        <v>59</v>
      </c>
      <c r="Q283" s="20">
        <f t="shared" ca="1" si="287"/>
        <v>36.205246924034888</v>
      </c>
      <c r="R283" s="20">
        <f t="shared" ca="1" si="288"/>
        <v>49.895574665320851</v>
      </c>
      <c r="S283" s="20">
        <f t="shared" ca="1" si="289"/>
        <v>17.429712142651503</v>
      </c>
      <c r="T283" s="6">
        <f t="shared" ca="1" si="330"/>
        <v>13448.742812054796</v>
      </c>
      <c r="U283" s="6">
        <f t="shared" ca="1" si="330"/>
        <v>1472.520713424658</v>
      </c>
      <c r="V283" s="6">
        <f t="shared" ca="1" si="330"/>
        <v>2330.9463114345199</v>
      </c>
      <c r="W283" s="6">
        <f t="shared" ca="1" si="290"/>
        <v>2532.2045483835618</v>
      </c>
      <c r="X283" s="6">
        <f t="shared" ca="1" si="291"/>
        <v>1122.9424456241095</v>
      </c>
      <c r="Y283" s="6">
        <f t="shared" ca="1" si="310"/>
        <v>8935.1702200372602</v>
      </c>
      <c r="Z283" s="6">
        <f t="shared" ca="1" si="331"/>
        <v>3186.0617293150699</v>
      </c>
      <c r="AA283" s="6">
        <f t="shared" ca="1" si="331"/>
        <v>948.01591864109616</v>
      </c>
      <c r="AB283" s="6">
        <f t="shared" ca="1" si="331"/>
        <v>1028.3530164164388</v>
      </c>
      <c r="AC283" s="6">
        <f t="shared" ca="1" si="292"/>
        <v>1370.9742688468866</v>
      </c>
      <c r="AD283" s="6">
        <f t="shared" ca="1" si="293"/>
        <v>1050.3253214759318</v>
      </c>
      <c r="AE283" s="6">
        <f t="shared" ca="1" si="294"/>
        <v>416.70149947052892</v>
      </c>
      <c r="AF283" s="6">
        <f t="shared" ca="1" si="311"/>
        <v>2324.4295745792579</v>
      </c>
      <c r="AG283" s="6">
        <f t="shared" ca="1" si="332"/>
        <v>402.85966635616433</v>
      </c>
      <c r="AH283" s="6">
        <f t="shared" ca="1" si="332"/>
        <v>1413.2310356164389</v>
      </c>
      <c r="AI283" s="6">
        <f t="shared" ca="1" si="332"/>
        <v>2425.420551369863</v>
      </c>
      <c r="AJ283" s="6">
        <f t="shared" ca="1" si="332"/>
        <v>1151.1662255342471</v>
      </c>
      <c r="AK283" s="6">
        <f t="shared" ca="1" si="295"/>
        <v>1660.2948677647828</v>
      </c>
      <c r="AL283" s="6">
        <f t="shared" ca="1" si="296"/>
        <v>1306.249383281893</v>
      </c>
      <c r="AM283" s="6">
        <f t="shared" ca="1" si="297"/>
        <v>486.21341186194655</v>
      </c>
      <c r="AN283" s="6">
        <f t="shared" ca="1" si="312"/>
        <v>1939.9198159680914</v>
      </c>
      <c r="AO283" s="6">
        <f t="shared" ca="1" si="313"/>
        <v>25476.371668728774</v>
      </c>
      <c r="AP283" s="6">
        <f t="shared" ca="1" si="314"/>
        <v>12276.852058144161</v>
      </c>
      <c r="AQ283" s="6">
        <f t="shared" ca="1" si="315"/>
        <v>13199.51961058461</v>
      </c>
      <c r="AR283" s="6">
        <f t="shared" ca="1" si="333"/>
        <v>2710.6711614167575</v>
      </c>
      <c r="AS283" s="6">
        <f t="shared" ca="1" si="333"/>
        <v>1930.9213403737724</v>
      </c>
      <c r="AT283" s="6">
        <f t="shared" ca="1" si="333"/>
        <v>1809.6762122024584</v>
      </c>
      <c r="AU283" s="6">
        <f t="shared" ca="1" si="333"/>
        <v>1939.0655343500487</v>
      </c>
      <c r="AV283" s="6">
        <f t="shared" ca="1" si="316"/>
        <v>8390.334248343037</v>
      </c>
      <c r="AW283" s="6">
        <f t="shared" ca="1" si="317"/>
        <v>4809.1853622415765</v>
      </c>
      <c r="AX283" s="27">
        <f t="shared" ca="1" si="334"/>
        <v>4.0377073972602755</v>
      </c>
      <c r="AY283" s="27">
        <f t="shared" ca="1" si="334"/>
        <v>4.6520035958904113</v>
      </c>
      <c r="AZ283">
        <f t="shared" ca="1" si="318"/>
        <v>307</v>
      </c>
      <c r="BA283" s="9">
        <f t="shared" ca="1" si="298"/>
        <v>10</v>
      </c>
      <c r="BB283" s="4">
        <f t="shared" ca="1" si="319"/>
        <v>141</v>
      </c>
      <c r="BC283" s="9">
        <f t="shared" ca="1" si="299"/>
        <v>9</v>
      </c>
      <c r="BD283" s="9">
        <f t="shared" ca="1" si="300"/>
        <v>6</v>
      </c>
      <c r="BE283" s="4">
        <f t="shared" ca="1" si="320"/>
        <v>166</v>
      </c>
      <c r="BF283" s="9">
        <f t="shared" ca="1" si="301"/>
        <v>9</v>
      </c>
      <c r="BG283" s="9">
        <f t="shared" ca="1" si="302"/>
        <v>12</v>
      </c>
      <c r="BH283" s="24">
        <f t="shared" ca="1" si="321"/>
        <v>636.81843674916922</v>
      </c>
      <c r="BI283" s="24">
        <f t="shared" ca="1" si="322"/>
        <v>359.02423425096561</v>
      </c>
      <c r="BJ283" s="9">
        <f t="shared" ca="1" si="303"/>
        <v>11</v>
      </c>
      <c r="BK283" s="30">
        <f t="shared" ca="1" si="304"/>
        <v>34.027184589041077</v>
      </c>
      <c r="BL283" s="15">
        <f t="shared" ca="1" si="305"/>
        <v>4.2285028986301372</v>
      </c>
      <c r="BM283" s="15">
        <f t="shared" ca="1" si="323"/>
        <v>7057.3161822747916</v>
      </c>
      <c r="BN283" s="36">
        <f t="shared" ca="1" si="335"/>
        <v>116</v>
      </c>
      <c r="BO283" s="9">
        <f t="shared" ca="1" si="306"/>
        <v>0</v>
      </c>
      <c r="BP283" s="20">
        <f t="shared" ca="1" si="324"/>
        <v>1.8703313369658316</v>
      </c>
      <c r="BQ283" s="20">
        <f t="shared" ca="1" si="325"/>
        <v>113.78896216021215</v>
      </c>
    </row>
    <row r="284" spans="1:69" x14ac:dyDescent="0.25">
      <c r="A284" s="3">
        <f t="shared" si="326"/>
        <v>40905</v>
      </c>
      <c r="B284" s="17">
        <f t="shared" si="307"/>
        <v>2011</v>
      </c>
      <c r="C284" s="4">
        <f t="shared" si="327"/>
        <v>12</v>
      </c>
      <c r="D284" s="4">
        <f t="shared" si="328"/>
        <v>4</v>
      </c>
      <c r="E284" s="5">
        <f t="shared" si="282"/>
        <v>0.67</v>
      </c>
      <c r="F284" s="5">
        <f t="shared" si="283"/>
        <v>0.73333333333333339</v>
      </c>
      <c r="G284" s="10">
        <f t="shared" si="281"/>
        <v>1.4082191780822031</v>
      </c>
      <c r="H284" s="13">
        <f t="shared" ca="1" si="284"/>
        <v>123</v>
      </c>
      <c r="I284" s="9">
        <f t="shared" ca="1" si="285"/>
        <v>208</v>
      </c>
      <c r="J284" s="14">
        <f t="shared" ca="1" si="308"/>
        <v>1.6910569105691058</v>
      </c>
      <c r="K284" s="5">
        <f t="shared" ca="1" si="309"/>
        <v>0.4622222222222222</v>
      </c>
      <c r="L284" s="21">
        <f t="shared" ca="1" si="286"/>
        <v>102.31817670921043</v>
      </c>
      <c r="M284" s="9">
        <f t="shared" ca="1" si="329"/>
        <v>38</v>
      </c>
      <c r="N284" s="9">
        <f t="shared" ca="1" si="329"/>
        <v>44</v>
      </c>
      <c r="O284" s="9">
        <f t="shared" ca="1" si="329"/>
        <v>18</v>
      </c>
      <c r="P284" s="9">
        <f t="shared" ca="1" si="329"/>
        <v>53</v>
      </c>
      <c r="Q284" s="20">
        <f t="shared" ca="1" si="287"/>
        <v>36.42468924557302</v>
      </c>
      <c r="R284" s="20">
        <f t="shared" ca="1" si="288"/>
        <v>51.393859278904131</v>
      </c>
      <c r="S284" s="20">
        <f t="shared" ca="1" si="289"/>
        <v>18.818956987583363</v>
      </c>
      <c r="T284" s="6">
        <f t="shared" ca="1" si="330"/>
        <v>12585.135735232883</v>
      </c>
      <c r="U284" s="6">
        <f t="shared" ca="1" si="330"/>
        <v>1330.4941330045672</v>
      </c>
      <c r="V284" s="6">
        <f t="shared" ca="1" si="330"/>
        <v>2136.7722430632334</v>
      </c>
      <c r="W284" s="6">
        <f t="shared" ca="1" si="290"/>
        <v>2758.4944001753429</v>
      </c>
      <c r="X284" s="6">
        <f t="shared" ca="1" si="291"/>
        <v>1101.7900752657536</v>
      </c>
      <c r="Y284" s="6">
        <f t="shared" ca="1" si="310"/>
        <v>7918.5731497331217</v>
      </c>
      <c r="Z284" s="6">
        <f t="shared" ca="1" si="331"/>
        <v>2986.8245181369875</v>
      </c>
      <c r="AA284" s="6">
        <f t="shared" ca="1" si="331"/>
        <v>925.08946702027436</v>
      </c>
      <c r="AB284" s="6">
        <f t="shared" ca="1" si="331"/>
        <v>997.40472034191816</v>
      </c>
      <c r="AC284" s="6">
        <f t="shared" ca="1" si="292"/>
        <v>1288.5183813316971</v>
      </c>
      <c r="AD284" s="6">
        <f t="shared" ca="1" si="293"/>
        <v>970.19545558590835</v>
      </c>
      <c r="AE284" s="6">
        <f t="shared" ca="1" si="294"/>
        <v>394.35843685855292</v>
      </c>
      <c r="AF284" s="6">
        <f t="shared" ca="1" si="311"/>
        <v>2256.246431723021</v>
      </c>
      <c r="AG284" s="6">
        <f t="shared" ca="1" si="332"/>
        <v>366.91286163287663</v>
      </c>
      <c r="AH284" s="6">
        <f t="shared" ca="1" si="332"/>
        <v>1430.4492389698635</v>
      </c>
      <c r="AI284" s="6">
        <f t="shared" ca="1" si="332"/>
        <v>2285.4167539726031</v>
      </c>
      <c r="AJ284" s="6">
        <f t="shared" ca="1" si="332"/>
        <v>1048.3108092493155</v>
      </c>
      <c r="AK284" s="6">
        <f t="shared" ca="1" si="295"/>
        <v>1473.6613353233286</v>
      </c>
      <c r="AL284" s="6">
        <f t="shared" ca="1" si="296"/>
        <v>1199.203150862209</v>
      </c>
      <c r="AM284" s="6">
        <f t="shared" ca="1" si="297"/>
        <v>451.5054793079446</v>
      </c>
      <c r="AN284" s="6">
        <f t="shared" ca="1" si="312"/>
        <v>2006.7196983311762</v>
      </c>
      <c r="AO284" s="6">
        <f t="shared" ca="1" si="313"/>
        <v>23956.038237561297</v>
      </c>
      <c r="AP284" s="6">
        <f t="shared" ca="1" si="314"/>
        <v>11774.498957773971</v>
      </c>
      <c r="AQ284" s="6">
        <f t="shared" ca="1" si="315"/>
        <v>12181.539279787319</v>
      </c>
      <c r="AR284" s="6">
        <f t="shared" ca="1" si="333"/>
        <v>2670.3318946621735</v>
      </c>
      <c r="AS284" s="6">
        <f t="shared" ca="1" si="333"/>
        <v>1760.9310023094995</v>
      </c>
      <c r="AT284" s="6">
        <f t="shared" ca="1" si="333"/>
        <v>1794.9941505783213</v>
      </c>
      <c r="AU284" s="6">
        <f t="shared" ca="1" si="333"/>
        <v>1877.2347634516491</v>
      </c>
      <c r="AV284" s="6">
        <f t="shared" ca="1" si="316"/>
        <v>8103.4918110016433</v>
      </c>
      <c r="AW284" s="6">
        <f t="shared" ca="1" si="317"/>
        <v>4078.0474687856831</v>
      </c>
      <c r="AX284" s="27">
        <f t="shared" ca="1" si="334"/>
        <v>4.2721104328767137</v>
      </c>
      <c r="AY284" s="27">
        <f t="shared" ca="1" si="334"/>
        <v>4.4024183424657544</v>
      </c>
      <c r="AZ284">
        <f t="shared" ca="1" si="318"/>
        <v>276</v>
      </c>
      <c r="BA284" s="9">
        <f t="shared" ca="1" si="298"/>
        <v>9</v>
      </c>
      <c r="BB284" s="4">
        <f t="shared" ca="1" si="319"/>
        <v>123</v>
      </c>
      <c r="BC284" s="9">
        <f t="shared" ca="1" si="299"/>
        <v>7</v>
      </c>
      <c r="BD284" s="9">
        <f t="shared" ca="1" si="300"/>
        <v>5</v>
      </c>
      <c r="BE284" s="4">
        <f t="shared" ca="1" si="320"/>
        <v>153</v>
      </c>
      <c r="BF284" s="9">
        <f t="shared" ca="1" si="301"/>
        <v>9</v>
      </c>
      <c r="BG284" s="9">
        <f t="shared" ca="1" si="302"/>
        <v>11</v>
      </c>
      <c r="BH284" s="24">
        <f t="shared" ca="1" si="321"/>
        <v>585.07870424432485</v>
      </c>
      <c r="BI284" s="24">
        <f t="shared" ca="1" si="322"/>
        <v>346.80683317335405</v>
      </c>
      <c r="BJ284" s="9">
        <f t="shared" ca="1" si="303"/>
        <v>11</v>
      </c>
      <c r="BK284" s="30">
        <f t="shared" ca="1" si="304"/>
        <v>31.762688712328746</v>
      </c>
      <c r="BL284" s="15">
        <f t="shared" ca="1" si="305"/>
        <v>4.1627762323287678</v>
      </c>
      <c r="BM284" s="15">
        <f t="shared" ca="1" si="323"/>
        <v>7064.1585223532002</v>
      </c>
      <c r="BN284" s="36">
        <f t="shared" ca="1" si="335"/>
        <v>116</v>
      </c>
      <c r="BO284" s="9">
        <f t="shared" ca="1" si="306"/>
        <v>0</v>
      </c>
      <c r="BP284" s="20">
        <f t="shared" ca="1" si="324"/>
        <v>1.7244147680493198</v>
      </c>
      <c r="BQ284" s="20">
        <f t="shared" ca="1" si="325"/>
        <v>105.01326965333895</v>
      </c>
    </row>
    <row r="285" spans="1:69" x14ac:dyDescent="0.25">
      <c r="A285" s="3">
        <f t="shared" si="326"/>
        <v>40904</v>
      </c>
      <c r="B285" s="17">
        <f t="shared" si="307"/>
        <v>2011</v>
      </c>
      <c r="C285" s="4">
        <f t="shared" si="327"/>
        <v>12</v>
      </c>
      <c r="D285" s="4">
        <f t="shared" si="328"/>
        <v>3</v>
      </c>
      <c r="E285" s="5">
        <f t="shared" si="282"/>
        <v>0.67</v>
      </c>
      <c r="F285" s="5">
        <f t="shared" si="283"/>
        <v>0.55555555555555558</v>
      </c>
      <c r="G285" s="10">
        <f t="shared" si="281"/>
        <v>1.4054794520548057</v>
      </c>
      <c r="H285" s="13">
        <f t="shared" ca="1" si="284"/>
        <v>95</v>
      </c>
      <c r="I285" s="9">
        <f t="shared" ca="1" si="285"/>
        <v>151</v>
      </c>
      <c r="J285" s="14">
        <f t="shared" ca="1" si="308"/>
        <v>1.5894736842105264</v>
      </c>
      <c r="K285" s="5">
        <f t="shared" ca="1" si="309"/>
        <v>0.33555555555555555</v>
      </c>
      <c r="L285" s="21">
        <f t="shared" ca="1" si="286"/>
        <v>97.216019072338412</v>
      </c>
      <c r="M285" s="9">
        <f t="shared" ca="1" si="329"/>
        <v>27</v>
      </c>
      <c r="N285" s="9">
        <f t="shared" ca="1" si="329"/>
        <v>31</v>
      </c>
      <c r="O285" s="9">
        <f t="shared" ca="1" si="329"/>
        <v>13</v>
      </c>
      <c r="P285" s="9">
        <f t="shared" ca="1" si="329"/>
        <v>42</v>
      </c>
      <c r="Q285" s="20">
        <f t="shared" ca="1" si="287"/>
        <v>37.996902189891365</v>
      </c>
      <c r="R285" s="20">
        <f t="shared" ca="1" si="288"/>
        <v>48.708705988451015</v>
      </c>
      <c r="S285" s="20">
        <f t="shared" ca="1" si="289"/>
        <v>17.865626759295502</v>
      </c>
      <c r="T285" s="6">
        <f t="shared" ca="1" si="330"/>
        <v>9235.5218118721496</v>
      </c>
      <c r="U285" s="6">
        <f t="shared" ca="1" si="330"/>
        <v>1054.4315394216142</v>
      </c>
      <c r="V285" s="6">
        <f t="shared" ca="1" si="330"/>
        <v>1636.2106638904108</v>
      </c>
      <c r="W285" s="6">
        <f t="shared" ca="1" si="290"/>
        <v>2503.1014516602741</v>
      </c>
      <c r="X285" s="6">
        <f t="shared" ca="1" si="291"/>
        <v>783.03555682191768</v>
      </c>
      <c r="Y285" s="6">
        <f t="shared" ca="1" si="310"/>
        <v>5367.6056789211607</v>
      </c>
      <c r="Z285" s="6">
        <f t="shared" ca="1" si="331"/>
        <v>2203.8203270136992</v>
      </c>
      <c r="AA285" s="6">
        <f t="shared" ca="1" si="331"/>
        <v>633.2131778498632</v>
      </c>
      <c r="AB285" s="6">
        <f t="shared" ca="1" si="331"/>
        <v>750.35632389041109</v>
      </c>
      <c r="AC285" s="6">
        <f t="shared" ca="1" si="292"/>
        <v>1031.3061993883316</v>
      </c>
      <c r="AD285" s="6">
        <f t="shared" ca="1" si="293"/>
        <v>961.15582695268824</v>
      </c>
      <c r="AE285" s="6">
        <f t="shared" ca="1" si="294"/>
        <v>309.64911598842042</v>
      </c>
      <c r="AF285" s="6">
        <f t="shared" ca="1" si="311"/>
        <v>1285.2786864245336</v>
      </c>
      <c r="AG285" s="6">
        <f t="shared" ca="1" si="332"/>
        <v>275.75132414794513</v>
      </c>
      <c r="AH285" s="6">
        <f t="shared" ca="1" si="332"/>
        <v>980.96182110684958</v>
      </c>
      <c r="AI285" s="6">
        <f t="shared" ca="1" si="332"/>
        <v>1635.4990083013699</v>
      </c>
      <c r="AJ285" s="6">
        <f t="shared" ca="1" si="332"/>
        <v>789.27963774246587</v>
      </c>
      <c r="AK285" s="6">
        <f t="shared" ca="1" si="295"/>
        <v>1122.11743125876</v>
      </c>
      <c r="AL285" s="6">
        <f t="shared" ca="1" si="296"/>
        <v>1236.5800210106711</v>
      </c>
      <c r="AM285" s="6">
        <f t="shared" ca="1" si="297"/>
        <v>345.09919850005872</v>
      </c>
      <c r="AN285" s="6">
        <f t="shared" ca="1" si="312"/>
        <v>977.69514052914042</v>
      </c>
      <c r="AO285" s="6">
        <f t="shared" ca="1" si="313"/>
        <v>17558.834971346369</v>
      </c>
      <c r="AP285" s="6">
        <f t="shared" ca="1" si="314"/>
        <v>9928.255465471535</v>
      </c>
      <c r="AQ285" s="6">
        <f t="shared" ca="1" si="315"/>
        <v>7630.5795058748345</v>
      </c>
      <c r="AR285" s="6">
        <f t="shared" ca="1" si="333"/>
        <v>2583.5909092645206</v>
      </c>
      <c r="AS285" s="6">
        <f t="shared" ca="1" si="333"/>
        <v>1515.0000204742887</v>
      </c>
      <c r="AT285" s="6">
        <f t="shared" ca="1" si="333"/>
        <v>1652.8720742410692</v>
      </c>
      <c r="AU285" s="6">
        <f t="shared" ca="1" si="333"/>
        <v>1738.5262578377306</v>
      </c>
      <c r="AV285" s="6">
        <f t="shared" ca="1" si="316"/>
        <v>7489.98926181761</v>
      </c>
      <c r="AW285" s="6">
        <f t="shared" ca="1" si="317"/>
        <v>140.59024405722357</v>
      </c>
      <c r="AX285" s="27">
        <f t="shared" ca="1" si="334"/>
        <v>4.1934013808219195</v>
      </c>
      <c r="AY285" s="27">
        <f t="shared" ca="1" si="334"/>
        <v>4.5623662671232879</v>
      </c>
      <c r="AZ285">
        <f t="shared" ca="1" si="318"/>
        <v>208</v>
      </c>
      <c r="BA285" s="9">
        <f t="shared" ca="1" si="298"/>
        <v>6</v>
      </c>
      <c r="BB285" s="4">
        <f t="shared" ca="1" si="319"/>
        <v>95</v>
      </c>
      <c r="BC285" s="9">
        <f t="shared" ca="1" si="299"/>
        <v>5</v>
      </c>
      <c r="BD285" s="9">
        <f t="shared" ca="1" si="300"/>
        <v>4</v>
      </c>
      <c r="BE285" s="4">
        <f t="shared" ca="1" si="320"/>
        <v>113</v>
      </c>
      <c r="BF285" s="9">
        <f t="shared" ca="1" si="301"/>
        <v>6</v>
      </c>
      <c r="BG285" s="9">
        <f t="shared" ca="1" si="302"/>
        <v>9</v>
      </c>
      <c r="BH285" s="24">
        <f t="shared" ca="1" si="321"/>
        <v>466.32767422477292</v>
      </c>
      <c r="BI285" s="24">
        <f t="shared" ca="1" si="322"/>
        <v>305.58997464550089</v>
      </c>
      <c r="BJ285" s="9">
        <f t="shared" ca="1" si="303"/>
        <v>7</v>
      </c>
      <c r="BK285" s="30">
        <f t="shared" ca="1" si="304"/>
        <v>33.246485712328749</v>
      </c>
      <c r="BL285" s="15">
        <f t="shared" ca="1" si="305"/>
        <v>4.2326020120547945</v>
      </c>
      <c r="BM285" s="15">
        <f t="shared" ca="1" si="323"/>
        <v>6767.7100270352494</v>
      </c>
      <c r="BN285" s="36">
        <f t="shared" ca="1" si="335"/>
        <v>116</v>
      </c>
      <c r="BO285" s="9">
        <f t="shared" ca="1" si="306"/>
        <v>1</v>
      </c>
      <c r="BP285" s="20">
        <f t="shared" ca="1" si="324"/>
        <v>1.1274979979036697</v>
      </c>
      <c r="BQ285" s="20">
        <f t="shared" ca="1" si="325"/>
        <v>65.780857809265811</v>
      </c>
    </row>
    <row r="286" spans="1:69" x14ac:dyDescent="0.25">
      <c r="A286" s="3">
        <f t="shared" si="326"/>
        <v>40903</v>
      </c>
      <c r="B286" s="17">
        <f t="shared" si="307"/>
        <v>2011</v>
      </c>
      <c r="C286" s="4">
        <f t="shared" si="327"/>
        <v>12</v>
      </c>
      <c r="D286" s="4">
        <f t="shared" si="328"/>
        <v>2</v>
      </c>
      <c r="E286" s="5">
        <f t="shared" si="282"/>
        <v>0.67</v>
      </c>
      <c r="F286" s="5">
        <f t="shared" si="283"/>
        <v>0.55555555555555558</v>
      </c>
      <c r="G286" s="10">
        <f t="shared" si="281"/>
        <v>1.4027397260274084</v>
      </c>
      <c r="H286" s="13">
        <f t="shared" ca="1" si="284"/>
        <v>94</v>
      </c>
      <c r="I286" s="9">
        <f t="shared" ca="1" si="285"/>
        <v>170</v>
      </c>
      <c r="J286" s="14">
        <f t="shared" ca="1" si="308"/>
        <v>1.8085106382978724</v>
      </c>
      <c r="K286" s="5">
        <f t="shared" ca="1" si="309"/>
        <v>0.37777777777777777</v>
      </c>
      <c r="L286" s="21">
        <f t="shared" ca="1" si="286"/>
        <v>103.98649956280971</v>
      </c>
      <c r="M286" s="9">
        <f t="shared" ca="1" si="329"/>
        <v>31</v>
      </c>
      <c r="N286" s="9">
        <f t="shared" ca="1" si="329"/>
        <v>36</v>
      </c>
      <c r="O286" s="9">
        <f t="shared" ca="1" si="329"/>
        <v>15</v>
      </c>
      <c r="P286" s="9">
        <f t="shared" ca="1" si="329"/>
        <v>46</v>
      </c>
      <c r="Q286" s="20">
        <f t="shared" ca="1" si="287"/>
        <v>36.127459873236567</v>
      </c>
      <c r="R286" s="20">
        <f t="shared" ca="1" si="288"/>
        <v>51.039241775342482</v>
      </c>
      <c r="S286" s="20">
        <f t="shared" ca="1" si="289"/>
        <v>18.738915189041101</v>
      </c>
      <c r="T286" s="6">
        <f t="shared" ca="1" si="330"/>
        <v>9774.7309589041124</v>
      </c>
      <c r="U286" s="6">
        <f t="shared" ca="1" si="330"/>
        <v>1061.5461643835622</v>
      </c>
      <c r="V286" s="6">
        <f t="shared" ca="1" si="330"/>
        <v>1511.3716939397259</v>
      </c>
      <c r="W286" s="6">
        <f t="shared" ca="1" si="290"/>
        <v>2679.3708235397262</v>
      </c>
      <c r="X286" s="6">
        <f t="shared" ca="1" si="291"/>
        <v>825.18672604931498</v>
      </c>
      <c r="Y286" s="6">
        <f t="shared" ca="1" si="310"/>
        <v>5820.3478797589087</v>
      </c>
      <c r="Z286" s="6">
        <f t="shared" ca="1" si="331"/>
        <v>2420.5398115068501</v>
      </c>
      <c r="AA286" s="6">
        <f t="shared" ca="1" si="331"/>
        <v>765.58862663013724</v>
      </c>
      <c r="AB286" s="6">
        <f t="shared" ca="1" si="331"/>
        <v>861.99009869589065</v>
      </c>
      <c r="AC286" s="6">
        <f t="shared" ca="1" si="292"/>
        <v>1014.3020167631457</v>
      </c>
      <c r="AD286" s="6">
        <f t="shared" ca="1" si="293"/>
        <v>977.14608998249219</v>
      </c>
      <c r="AE286" s="6">
        <f t="shared" ca="1" si="294"/>
        <v>291.2096765002708</v>
      </c>
      <c r="AF286" s="6">
        <f t="shared" ca="1" si="311"/>
        <v>1765.4607535869691</v>
      </c>
      <c r="AG286" s="6">
        <f t="shared" ca="1" si="332"/>
        <v>314.37933632876707</v>
      </c>
      <c r="AH286" s="6">
        <f t="shared" ca="1" si="332"/>
        <v>1102.0394327671238</v>
      </c>
      <c r="AI286" s="6">
        <f t="shared" ca="1" si="332"/>
        <v>1801.4196712328767</v>
      </c>
      <c r="AJ286" s="6">
        <f t="shared" ca="1" si="332"/>
        <v>878.15934772602748</v>
      </c>
      <c r="AK286" s="6">
        <f t="shared" ca="1" si="295"/>
        <v>1127.8246975624368</v>
      </c>
      <c r="AL286" s="6">
        <f t="shared" ca="1" si="296"/>
        <v>1201.1424443726778</v>
      </c>
      <c r="AM286" s="6">
        <f t="shared" ca="1" si="297"/>
        <v>326.17836301660287</v>
      </c>
      <c r="AN286" s="6">
        <f t="shared" ca="1" si="312"/>
        <v>1440.8522831030773</v>
      </c>
      <c r="AO286" s="6">
        <f t="shared" ca="1" si="313"/>
        <v>18980.393448175349</v>
      </c>
      <c r="AP286" s="6">
        <f t="shared" ca="1" si="314"/>
        <v>9953.7325317263912</v>
      </c>
      <c r="AQ286" s="6">
        <f t="shared" ca="1" si="315"/>
        <v>9026.6609164489546</v>
      </c>
      <c r="AR286" s="6">
        <f t="shared" ca="1" si="333"/>
        <v>2588.6641105502031</v>
      </c>
      <c r="AS286" s="6">
        <f t="shared" ca="1" si="333"/>
        <v>1550.0406602193002</v>
      </c>
      <c r="AT286" s="6">
        <f t="shared" ca="1" si="333"/>
        <v>1621.8031787932173</v>
      </c>
      <c r="AU286" s="6">
        <f t="shared" ca="1" si="333"/>
        <v>1720.0334563387378</v>
      </c>
      <c r="AV286" s="6">
        <f t="shared" ca="1" si="316"/>
        <v>7480.5414059014593</v>
      </c>
      <c r="AW286" s="6">
        <f t="shared" ca="1" si="317"/>
        <v>1546.119510547499</v>
      </c>
      <c r="AX286" s="27">
        <f t="shared" ca="1" si="334"/>
        <v>4.225916909589043</v>
      </c>
      <c r="AY286" s="27">
        <f t="shared" ca="1" si="334"/>
        <v>4.2371563835616444</v>
      </c>
      <c r="AZ286">
        <f t="shared" ca="1" si="318"/>
        <v>222</v>
      </c>
      <c r="BA286" s="9">
        <f t="shared" ca="1" si="298"/>
        <v>7</v>
      </c>
      <c r="BB286" s="4">
        <f t="shared" ca="1" si="319"/>
        <v>94</v>
      </c>
      <c r="BC286" s="9">
        <f t="shared" ca="1" si="299"/>
        <v>6</v>
      </c>
      <c r="BD286" s="9">
        <f t="shared" ca="1" si="300"/>
        <v>4</v>
      </c>
      <c r="BE286" s="4">
        <f t="shared" ca="1" si="320"/>
        <v>128</v>
      </c>
      <c r="BF286" s="9">
        <f t="shared" ca="1" si="301"/>
        <v>7</v>
      </c>
      <c r="BG286" s="9">
        <f t="shared" ca="1" si="302"/>
        <v>9</v>
      </c>
      <c r="BH286" s="24">
        <f t="shared" ca="1" si="321"/>
        <v>533.6094939924219</v>
      </c>
      <c r="BI286" s="24">
        <f t="shared" ca="1" si="322"/>
        <v>285.3322229057386</v>
      </c>
      <c r="BJ286" s="9">
        <f t="shared" ca="1" si="303"/>
        <v>8</v>
      </c>
      <c r="BK286" s="30">
        <f t="shared" ca="1" si="304"/>
        <v>32.132432547945186</v>
      </c>
      <c r="BL286" s="15">
        <f t="shared" ca="1" si="305"/>
        <v>4.1887413523287673</v>
      </c>
      <c r="BM286" s="15">
        <f t="shared" ca="1" si="323"/>
        <v>6928.5906463350584</v>
      </c>
      <c r="BN286" s="36">
        <f t="shared" ca="1" si="335"/>
        <v>116</v>
      </c>
      <c r="BO286" s="9">
        <f t="shared" ca="1" si="306"/>
        <v>0</v>
      </c>
      <c r="BP286" s="20">
        <f t="shared" ca="1" si="324"/>
        <v>1.3028134258766881</v>
      </c>
      <c r="BQ286" s="20">
        <f t="shared" ca="1" si="325"/>
        <v>77.816042383180644</v>
      </c>
    </row>
    <row r="287" spans="1:69" x14ac:dyDescent="0.25">
      <c r="A287" s="3">
        <f t="shared" si="326"/>
        <v>40902</v>
      </c>
      <c r="B287" s="17">
        <f t="shared" si="307"/>
        <v>2011</v>
      </c>
      <c r="C287" s="4">
        <f t="shared" si="327"/>
        <v>12</v>
      </c>
      <c r="D287" s="4">
        <f t="shared" si="328"/>
        <v>1</v>
      </c>
      <c r="E287" s="5">
        <f t="shared" si="282"/>
        <v>0.67</v>
      </c>
      <c r="F287" s="5">
        <f t="shared" si="283"/>
        <v>0.60000000000000009</v>
      </c>
      <c r="G287" s="10">
        <f t="shared" si="281"/>
        <v>1.400000000000011</v>
      </c>
      <c r="H287" s="13">
        <f t="shared" ca="1" si="284"/>
        <v>96</v>
      </c>
      <c r="I287" s="9">
        <f t="shared" ca="1" si="285"/>
        <v>174</v>
      </c>
      <c r="J287" s="14">
        <f t="shared" ca="1" si="308"/>
        <v>1.8125</v>
      </c>
      <c r="K287" s="5">
        <f t="shared" ca="1" si="309"/>
        <v>0.38666666666666666</v>
      </c>
      <c r="L287" s="21">
        <f t="shared" ca="1" si="286"/>
        <v>109.01456100000003</v>
      </c>
      <c r="M287" s="9">
        <f t="shared" ref="M287:P306" ca="1" si="336">INT($I287*M$1*(1+RANDBETWEEN(-limite,limite)/1000))</f>
        <v>32</v>
      </c>
      <c r="N287" s="9">
        <f t="shared" ca="1" si="336"/>
        <v>39</v>
      </c>
      <c r="O287" s="9">
        <f t="shared" ca="1" si="336"/>
        <v>16</v>
      </c>
      <c r="P287" s="9">
        <f t="shared" ca="1" si="336"/>
        <v>46</v>
      </c>
      <c r="Q287" s="20">
        <f t="shared" ca="1" si="287"/>
        <v>36.847141859154945</v>
      </c>
      <c r="R287" s="20">
        <f t="shared" ca="1" si="288"/>
        <v>49.873404240000021</v>
      </c>
      <c r="S287" s="20">
        <f t="shared" ca="1" si="289"/>
        <v>18.73781367652175</v>
      </c>
      <c r="T287" s="6">
        <f t="shared" ref="T287:V306" ca="1" si="337">(1+T$2*$G287)*(1+RANDBETWEEN(-limite,limite)/1000)*T$1*$E287*$F287</f>
        <v>10465.397856000003</v>
      </c>
      <c r="U287" s="6">
        <f t="shared" ca="1" si="337"/>
        <v>1087.0498080000007</v>
      </c>
      <c r="V287" s="6">
        <f t="shared" ca="1" si="337"/>
        <v>1729.661485824</v>
      </c>
      <c r="W287" s="6">
        <f t="shared" ca="1" si="290"/>
        <v>2616.1252992000004</v>
      </c>
      <c r="X287" s="6">
        <f t="shared" ca="1" si="291"/>
        <v>842.281514496</v>
      </c>
      <c r="Y287" s="6">
        <f t="shared" ca="1" si="310"/>
        <v>6364.3793644800026</v>
      </c>
      <c r="Z287" s="6">
        <f t="shared" ref="Z287:AB306" ca="1" si="338">(1+Z$2*$G287)*(1+RANDBETWEEN(-limite,limite)/1000)*$I287*Z$1</f>
        <v>2616.1470720000011</v>
      </c>
      <c r="AA287" s="6">
        <f t="shared" ca="1" si="338"/>
        <v>797.97446784000033</v>
      </c>
      <c r="AB287" s="6">
        <f t="shared" ca="1" si="338"/>
        <v>861.93942912000057</v>
      </c>
      <c r="AC287" s="6">
        <f t="shared" ca="1" si="292"/>
        <v>1078.1629230685107</v>
      </c>
      <c r="AD287" s="6">
        <f t="shared" ca="1" si="293"/>
        <v>1050.2006420102555</v>
      </c>
      <c r="AE287" s="6">
        <f t="shared" ca="1" si="294"/>
        <v>316.47300733096409</v>
      </c>
      <c r="AF287" s="6">
        <f t="shared" ca="1" si="311"/>
        <v>1831.2243965502719</v>
      </c>
      <c r="AG287" s="6">
        <f t="shared" ref="AG287:AJ306" ca="1" si="339">(1+AG$2*$G287)*(1+RANDBETWEEN(-limite,limite)/1000)*$I287*AG$1</f>
        <v>314.06505839999994</v>
      </c>
      <c r="AH287" s="6">
        <f t="shared" ca="1" si="339"/>
        <v>1116.2770944000004</v>
      </c>
      <c r="AI287" s="6">
        <f t="shared" ca="1" si="339"/>
        <v>1882.57212</v>
      </c>
      <c r="AJ287" s="6">
        <f t="shared" ca="1" si="339"/>
        <v>847.57432320000032</v>
      </c>
      <c r="AK287" s="6">
        <f t="shared" ca="1" si="295"/>
        <v>1253.8325451609749</v>
      </c>
      <c r="AL287" s="6">
        <f t="shared" ca="1" si="296"/>
        <v>1214.6593279305998</v>
      </c>
      <c r="AM287" s="6">
        <f t="shared" ca="1" si="297"/>
        <v>370.89837075842797</v>
      </c>
      <c r="AN287" s="6">
        <f t="shared" ca="1" si="312"/>
        <v>1321.0983521499984</v>
      </c>
      <c r="AO287" s="6">
        <f t="shared" ca="1" si="313"/>
        <v>19988.997228960005</v>
      </c>
      <c r="AP287" s="6">
        <f t="shared" ca="1" si="314"/>
        <v>10472.295115779732</v>
      </c>
      <c r="AQ287" s="6">
        <f t="shared" ca="1" si="315"/>
        <v>9516.7021131802721</v>
      </c>
      <c r="AR287" s="6">
        <f t="shared" ref="AR287:AU306" ca="1" si="340">(1+AR$2*$G287)*(1+RANDBETWEEN(-limite,limite)/1000)*AR$1*$E287*$F287+AR$3*(1+ipc)^($B287-2010)</f>
        <v>2613.5150111677904</v>
      </c>
      <c r="AS287" s="6">
        <f t="shared" ca="1" si="340"/>
        <v>1642.490134657799</v>
      </c>
      <c r="AT287" s="6">
        <f t="shared" ca="1" si="340"/>
        <v>1678.9762973093323</v>
      </c>
      <c r="AU287" s="6">
        <f t="shared" ca="1" si="340"/>
        <v>1739.1026997104605</v>
      </c>
      <c r="AV287" s="6">
        <f t="shared" ca="1" si="316"/>
        <v>7674.0841428453823</v>
      </c>
      <c r="AW287" s="6">
        <f t="shared" ca="1" si="317"/>
        <v>1842.6179703348898</v>
      </c>
      <c r="AX287" s="27">
        <f t="shared" ref="AX287:AY306" ca="1" si="341">MIN(5,(1+AX$2*$G287)*(1+RANDBETWEEN(-limite,limite)/1000)*AX$1)</f>
        <v>4.2996096000000019</v>
      </c>
      <c r="AY287" s="27">
        <f t="shared" ca="1" si="341"/>
        <v>4.4148960000000015</v>
      </c>
      <c r="AZ287">
        <f t="shared" ca="1" si="318"/>
        <v>229</v>
      </c>
      <c r="BA287" s="9">
        <f t="shared" ca="1" si="298"/>
        <v>7</v>
      </c>
      <c r="BB287" s="4">
        <f t="shared" ca="1" si="319"/>
        <v>96</v>
      </c>
      <c r="BC287" s="9">
        <f t="shared" ca="1" si="299"/>
        <v>6</v>
      </c>
      <c r="BD287" s="9">
        <f t="shared" ca="1" si="300"/>
        <v>4</v>
      </c>
      <c r="BE287" s="4">
        <f t="shared" ca="1" si="320"/>
        <v>133</v>
      </c>
      <c r="BF287" s="9">
        <f t="shared" ca="1" si="301"/>
        <v>8</v>
      </c>
      <c r="BG287" s="9">
        <f t="shared" ca="1" si="302"/>
        <v>11</v>
      </c>
      <c r="BH287" s="24">
        <f t="shared" ca="1" si="321"/>
        <v>540.42378120000001</v>
      </c>
      <c r="BI287" s="24">
        <f t="shared" ca="1" si="322"/>
        <v>349.26236748710437</v>
      </c>
      <c r="BJ287" s="9">
        <f t="shared" ca="1" si="303"/>
        <v>7</v>
      </c>
      <c r="BK287" s="30">
        <f t="shared" ca="1" si="304"/>
        <v>31.610172999999982</v>
      </c>
      <c r="BL287" s="15">
        <f t="shared" ca="1" si="305"/>
        <v>4.2847952000000005</v>
      </c>
      <c r="BM287" s="15">
        <f t="shared" ca="1" si="323"/>
        <v>6971.7972780750879</v>
      </c>
      <c r="BN287" s="36">
        <f t="shared" ca="1" si="335"/>
        <v>116</v>
      </c>
      <c r="BO287" s="9">
        <f t="shared" ca="1" si="306"/>
        <v>0</v>
      </c>
      <c r="BP287" s="20">
        <f t="shared" ca="1" si="324"/>
        <v>1.3650285189886979</v>
      </c>
      <c r="BQ287" s="20">
        <f t="shared" ca="1" si="325"/>
        <v>82.04053545845062</v>
      </c>
    </row>
    <row r="288" spans="1:69" x14ac:dyDescent="0.25">
      <c r="A288" s="3">
        <f t="shared" si="326"/>
        <v>40901</v>
      </c>
      <c r="B288" s="17">
        <f t="shared" si="307"/>
        <v>2011</v>
      </c>
      <c r="C288" s="4">
        <f t="shared" si="327"/>
        <v>12</v>
      </c>
      <c r="D288" s="4">
        <f t="shared" si="328"/>
        <v>7</v>
      </c>
      <c r="E288" s="5">
        <f t="shared" si="282"/>
        <v>0.67</v>
      </c>
      <c r="F288" s="5">
        <f t="shared" si="283"/>
        <v>0.94444444444444442</v>
      </c>
      <c r="G288" s="10">
        <f t="shared" si="281"/>
        <v>1.3972602739726137</v>
      </c>
      <c r="H288" s="13">
        <f t="shared" ca="1" si="284"/>
        <v>160</v>
      </c>
      <c r="I288" s="9">
        <f t="shared" ca="1" si="285"/>
        <v>264</v>
      </c>
      <c r="J288" s="14">
        <f t="shared" ca="1" si="308"/>
        <v>1.65</v>
      </c>
      <c r="K288" s="5">
        <f t="shared" ca="1" si="309"/>
        <v>0.58666666666666667</v>
      </c>
      <c r="L288" s="21">
        <f t="shared" ca="1" si="286"/>
        <v>102.06001698630143</v>
      </c>
      <c r="M288" s="9">
        <f t="shared" ca="1" si="336"/>
        <v>46</v>
      </c>
      <c r="N288" s="9">
        <f t="shared" ca="1" si="336"/>
        <v>57</v>
      </c>
      <c r="O288" s="9">
        <f t="shared" ca="1" si="336"/>
        <v>23</v>
      </c>
      <c r="P288" s="9">
        <f t="shared" ca="1" si="336"/>
        <v>74</v>
      </c>
      <c r="Q288" s="20">
        <f t="shared" ca="1" si="287"/>
        <v>39.290932858092845</v>
      </c>
      <c r="R288" s="20">
        <f t="shared" ca="1" si="288"/>
        <v>49.523625468493158</v>
      </c>
      <c r="S288" s="20">
        <f t="shared" ca="1" si="289"/>
        <v>16.494992151647544</v>
      </c>
      <c r="T288" s="6">
        <f t="shared" ca="1" si="337"/>
        <v>16329.602717808229</v>
      </c>
      <c r="U288" s="6">
        <f t="shared" ca="1" si="337"/>
        <v>1846.4103627092852</v>
      </c>
      <c r="V288" s="6">
        <f t="shared" ca="1" si="337"/>
        <v>2558.7526529753418</v>
      </c>
      <c r="W288" s="6">
        <f t="shared" ca="1" si="290"/>
        <v>2687.1072973150685</v>
      </c>
      <c r="X288" s="6">
        <f t="shared" ca="1" si="291"/>
        <v>1300.1639689643832</v>
      </c>
      <c r="Y288" s="6">
        <f t="shared" ca="1" si="310"/>
        <v>11629.98916126272</v>
      </c>
      <c r="Z288" s="6">
        <f t="shared" ca="1" si="338"/>
        <v>4046.9660843835627</v>
      </c>
      <c r="AA288" s="6">
        <f t="shared" ca="1" si="338"/>
        <v>1139.0433857753426</v>
      </c>
      <c r="AB288" s="6">
        <f t="shared" ca="1" si="338"/>
        <v>1220.6294192219182</v>
      </c>
      <c r="AC288" s="6">
        <f t="shared" ca="1" si="292"/>
        <v>1738.0605970091262</v>
      </c>
      <c r="AD288" s="6">
        <f t="shared" ca="1" si="293"/>
        <v>982.09366270076589</v>
      </c>
      <c r="AE288" s="6">
        <f t="shared" ca="1" si="294"/>
        <v>517.18470179821611</v>
      </c>
      <c r="AF288" s="6">
        <f t="shared" ca="1" si="311"/>
        <v>3169.2999278727148</v>
      </c>
      <c r="AG288" s="6">
        <f t="shared" ca="1" si="339"/>
        <v>457.7833341369863</v>
      </c>
      <c r="AH288" s="6">
        <f t="shared" ca="1" si="339"/>
        <v>1712.8928718904115</v>
      </c>
      <c r="AI288" s="6">
        <f t="shared" ca="1" si="339"/>
        <v>2826.7933808219186</v>
      </c>
      <c r="AJ288" s="6">
        <f t="shared" ca="1" si="339"/>
        <v>1292.5315015890412</v>
      </c>
      <c r="AK288" s="6">
        <f t="shared" ca="1" si="295"/>
        <v>1901.7407613117707</v>
      </c>
      <c r="AL288" s="6">
        <f t="shared" ca="1" si="296"/>
        <v>1233.1876930736619</v>
      </c>
      <c r="AM288" s="6">
        <f t="shared" ca="1" si="297"/>
        <v>550.50531853469602</v>
      </c>
      <c r="AN288" s="6">
        <f t="shared" ca="1" si="312"/>
        <v>2604.5673155182294</v>
      </c>
      <c r="AO288" s="6">
        <f t="shared" ca="1" si="313"/>
        <v>30872.653058336695</v>
      </c>
      <c r="AP288" s="6">
        <f t="shared" ca="1" si="314"/>
        <v>13468.796653683028</v>
      </c>
      <c r="AQ288" s="6">
        <f t="shared" ca="1" si="315"/>
        <v>17403.856404653663</v>
      </c>
      <c r="AR288" s="6">
        <f t="shared" ca="1" si="340"/>
        <v>2765.2912420732096</v>
      </c>
      <c r="AS288" s="6">
        <f t="shared" ca="1" si="340"/>
        <v>2116.3090966267255</v>
      </c>
      <c r="AT288" s="6">
        <f t="shared" ca="1" si="340"/>
        <v>1957.5462890166959</v>
      </c>
      <c r="AU288" s="6">
        <f t="shared" ca="1" si="340"/>
        <v>2061.7406585948474</v>
      </c>
      <c r="AV288" s="6">
        <f t="shared" ca="1" si="316"/>
        <v>8900.8872863114775</v>
      </c>
      <c r="AW288" s="6">
        <f t="shared" ca="1" si="317"/>
        <v>8502.9691183421892</v>
      </c>
      <c r="AX288" s="27">
        <f t="shared" ca="1" si="341"/>
        <v>4.3197532602739734</v>
      </c>
      <c r="AY288" s="27">
        <f t="shared" ca="1" si="341"/>
        <v>4.4591058904109593</v>
      </c>
      <c r="AZ288">
        <f t="shared" ca="1" si="318"/>
        <v>360</v>
      </c>
      <c r="BA288" s="9">
        <f t="shared" ca="1" si="298"/>
        <v>12</v>
      </c>
      <c r="BB288" s="4">
        <f t="shared" ca="1" si="319"/>
        <v>160</v>
      </c>
      <c r="BC288" s="9">
        <f t="shared" ca="1" si="299"/>
        <v>11</v>
      </c>
      <c r="BD288" s="9">
        <f t="shared" ca="1" si="300"/>
        <v>7</v>
      </c>
      <c r="BE288" s="4">
        <f t="shared" ca="1" si="320"/>
        <v>200</v>
      </c>
      <c r="BF288" s="9">
        <f t="shared" ca="1" si="301"/>
        <v>11</v>
      </c>
      <c r="BG288" s="9">
        <f t="shared" ca="1" si="302"/>
        <v>14</v>
      </c>
      <c r="BH288" s="24">
        <f t="shared" ca="1" si="321"/>
        <v>736.42769091616435</v>
      </c>
      <c r="BI288" s="24">
        <f t="shared" ca="1" si="322"/>
        <v>404.66737018851359</v>
      </c>
      <c r="BJ288" s="9">
        <f t="shared" ca="1" si="303"/>
        <v>13</v>
      </c>
      <c r="BK288" s="30">
        <f t="shared" ca="1" si="304"/>
        <v>33.456374383561624</v>
      </c>
      <c r="BL288" s="15">
        <f t="shared" ca="1" si="305"/>
        <v>4.3371218410958914</v>
      </c>
      <c r="BM288" s="15">
        <f t="shared" ca="1" si="323"/>
        <v>7114.6216467480644</v>
      </c>
      <c r="BN288" s="36">
        <f t="shared" ca="1" si="335"/>
        <v>115</v>
      </c>
      <c r="BO288" s="9">
        <f t="shared" ca="1" si="306"/>
        <v>0</v>
      </c>
      <c r="BP288" s="20">
        <f t="shared" ca="1" si="324"/>
        <v>2.4462096888326563</v>
      </c>
      <c r="BQ288" s="20">
        <f t="shared" ca="1" si="325"/>
        <v>151.33788177959707</v>
      </c>
    </row>
    <row r="289" spans="1:69" x14ac:dyDescent="0.25">
      <c r="A289" s="3">
        <f t="shared" si="326"/>
        <v>40900</v>
      </c>
      <c r="B289" s="17">
        <f t="shared" si="307"/>
        <v>2011</v>
      </c>
      <c r="C289" s="4">
        <f t="shared" si="327"/>
        <v>12</v>
      </c>
      <c r="D289" s="4">
        <f t="shared" si="328"/>
        <v>6</v>
      </c>
      <c r="E289" s="5">
        <f t="shared" si="282"/>
        <v>0.67</v>
      </c>
      <c r="F289" s="5">
        <f t="shared" si="283"/>
        <v>1</v>
      </c>
      <c r="G289" s="10">
        <f t="shared" si="281"/>
        <v>1.3945205479452163</v>
      </c>
      <c r="H289" s="13">
        <f t="shared" ca="1" si="284"/>
        <v>172</v>
      </c>
      <c r="I289" s="9">
        <f t="shared" ca="1" si="285"/>
        <v>282</v>
      </c>
      <c r="J289" s="14">
        <f t="shared" ca="1" si="308"/>
        <v>1.6395348837209303</v>
      </c>
      <c r="K289" s="5">
        <f t="shared" ca="1" si="309"/>
        <v>0.62666666666666671</v>
      </c>
      <c r="L289" s="21">
        <f t="shared" ca="1" si="286"/>
        <v>101.68509446320486</v>
      </c>
      <c r="M289" s="9">
        <f t="shared" ca="1" si="336"/>
        <v>52</v>
      </c>
      <c r="N289" s="9">
        <f t="shared" ca="1" si="336"/>
        <v>60</v>
      </c>
      <c r="O289" s="9">
        <f t="shared" ca="1" si="336"/>
        <v>24</v>
      </c>
      <c r="P289" s="9">
        <f t="shared" ca="1" si="336"/>
        <v>77</v>
      </c>
      <c r="Q289" s="20">
        <f t="shared" ca="1" si="287"/>
        <v>36.397515945205498</v>
      </c>
      <c r="R289" s="20">
        <f t="shared" ca="1" si="288"/>
        <v>52.026118037260289</v>
      </c>
      <c r="S289" s="20">
        <f t="shared" ca="1" si="289"/>
        <v>18.528716490987374</v>
      </c>
      <c r="T289" s="6">
        <f t="shared" ca="1" si="337"/>
        <v>17489.836247671235</v>
      </c>
      <c r="U289" s="6">
        <f t="shared" ca="1" si="337"/>
        <v>1941.7281747945219</v>
      </c>
      <c r="V289" s="6">
        <f t="shared" ca="1" si="337"/>
        <v>2979.7247233578078</v>
      </c>
      <c r="W289" s="6">
        <f t="shared" ca="1" si="290"/>
        <v>2555.4395133369862</v>
      </c>
      <c r="X289" s="6">
        <f t="shared" ca="1" si="291"/>
        <v>1366.6573329534247</v>
      </c>
      <c r="Y289" s="6">
        <f t="shared" ca="1" si="310"/>
        <v>12529.742852817539</v>
      </c>
      <c r="Z289" s="6">
        <f t="shared" ca="1" si="338"/>
        <v>4076.5217858630158</v>
      </c>
      <c r="AA289" s="6">
        <f t="shared" ca="1" si="338"/>
        <v>1248.6268328942469</v>
      </c>
      <c r="AB289" s="6">
        <f t="shared" ca="1" si="338"/>
        <v>1426.7111698060278</v>
      </c>
      <c r="AC289" s="6">
        <f t="shared" ca="1" si="292"/>
        <v>1852.9909187789574</v>
      </c>
      <c r="AD289" s="6">
        <f t="shared" ca="1" si="293"/>
        <v>971.05257693907981</v>
      </c>
      <c r="AE289" s="6">
        <f t="shared" ca="1" si="294"/>
        <v>550.34123609441235</v>
      </c>
      <c r="AF289" s="6">
        <f t="shared" ca="1" si="311"/>
        <v>3377.4750567508418</v>
      </c>
      <c r="AG289" s="6">
        <f t="shared" ca="1" si="339"/>
        <v>509.03027773150666</v>
      </c>
      <c r="AH289" s="6">
        <f t="shared" ca="1" si="339"/>
        <v>1837.0579073753431</v>
      </c>
      <c r="AI289" s="6">
        <f t="shared" ca="1" si="339"/>
        <v>3183.0011237260278</v>
      </c>
      <c r="AJ289" s="6">
        <f t="shared" ca="1" si="339"/>
        <v>1479.1235927671237</v>
      </c>
      <c r="AK289" s="6">
        <f t="shared" ca="1" si="295"/>
        <v>2036.2215460428417</v>
      </c>
      <c r="AL289" s="6">
        <f t="shared" ca="1" si="296"/>
        <v>1239.1649354960066</v>
      </c>
      <c r="AM289" s="6">
        <f t="shared" ca="1" si="297"/>
        <v>593.85311343858973</v>
      </c>
      <c r="AN289" s="6">
        <f t="shared" ca="1" si="312"/>
        <v>3138.973306622564</v>
      </c>
      <c r="AO289" s="6">
        <f t="shared" ca="1" si="313"/>
        <v>33191.637112629054</v>
      </c>
      <c r="AP289" s="6">
        <f t="shared" ca="1" si="314"/>
        <v>14145.445896438108</v>
      </c>
      <c r="AQ289" s="6">
        <f t="shared" ca="1" si="315"/>
        <v>19046.191216190946</v>
      </c>
      <c r="AR289" s="6">
        <f t="shared" ca="1" si="340"/>
        <v>2769.8726045768203</v>
      </c>
      <c r="AS289" s="6">
        <f t="shared" ca="1" si="340"/>
        <v>2235.7327437197591</v>
      </c>
      <c r="AT289" s="6">
        <f t="shared" ca="1" si="340"/>
        <v>1931.7813361490462</v>
      </c>
      <c r="AU289" s="6">
        <f t="shared" ca="1" si="340"/>
        <v>2125.3102873520133</v>
      </c>
      <c r="AV289" s="6">
        <f t="shared" ca="1" si="316"/>
        <v>9062.696971797639</v>
      </c>
      <c r="AW289" s="6">
        <f t="shared" ca="1" si="317"/>
        <v>9983.4942443933069</v>
      </c>
      <c r="AX289" s="27">
        <f t="shared" ca="1" si="341"/>
        <v>4.0516644821917822</v>
      </c>
      <c r="AY289" s="27">
        <f t="shared" ca="1" si="341"/>
        <v>4.2363152328767129</v>
      </c>
      <c r="AZ289">
        <f t="shared" ca="1" si="318"/>
        <v>385</v>
      </c>
      <c r="BA289" s="9">
        <f t="shared" ca="1" si="298"/>
        <v>13</v>
      </c>
      <c r="BB289" s="4">
        <f t="shared" ca="1" si="319"/>
        <v>172</v>
      </c>
      <c r="BC289" s="9">
        <f t="shared" ca="1" si="299"/>
        <v>10</v>
      </c>
      <c r="BD289" s="9">
        <f t="shared" ca="1" si="300"/>
        <v>8</v>
      </c>
      <c r="BE289" s="4">
        <f t="shared" ca="1" si="320"/>
        <v>213</v>
      </c>
      <c r="BF289" s="9">
        <f t="shared" ca="1" si="301"/>
        <v>12</v>
      </c>
      <c r="BG289" s="9">
        <f t="shared" ca="1" si="302"/>
        <v>17</v>
      </c>
      <c r="BH289" s="24">
        <f t="shared" ca="1" si="321"/>
        <v>722.2836526376044</v>
      </c>
      <c r="BI289" s="24">
        <f t="shared" ca="1" si="322"/>
        <v>459.42327334535702</v>
      </c>
      <c r="BJ289" s="9">
        <f t="shared" ca="1" si="303"/>
        <v>14</v>
      </c>
      <c r="BK289" s="30">
        <f t="shared" ca="1" si="304"/>
        <v>31.815505438356148</v>
      </c>
      <c r="BL289" s="15">
        <f t="shared" ca="1" si="305"/>
        <v>4.3500974739726033</v>
      </c>
      <c r="BM289" s="15">
        <f t="shared" ca="1" si="323"/>
        <v>6981.5551094335287</v>
      </c>
      <c r="BN289" s="36">
        <f t="shared" ca="1" si="335"/>
        <v>115</v>
      </c>
      <c r="BO289" s="9">
        <f t="shared" ca="1" si="306"/>
        <v>0</v>
      </c>
      <c r="BP289" s="20">
        <f t="shared" ca="1" si="324"/>
        <v>2.7280728888690704</v>
      </c>
      <c r="BQ289" s="20">
        <f t="shared" ca="1" si="325"/>
        <v>165.6190540538343</v>
      </c>
    </row>
    <row r="290" spans="1:69" x14ac:dyDescent="0.25">
      <c r="A290" s="3">
        <f t="shared" si="326"/>
        <v>40899</v>
      </c>
      <c r="B290" s="17">
        <f t="shared" si="307"/>
        <v>2011</v>
      </c>
      <c r="C290" s="4">
        <f t="shared" si="327"/>
        <v>12</v>
      </c>
      <c r="D290" s="4">
        <f t="shared" si="328"/>
        <v>5</v>
      </c>
      <c r="E290" s="5">
        <f t="shared" si="282"/>
        <v>0.67</v>
      </c>
      <c r="F290" s="5">
        <f t="shared" si="283"/>
        <v>0.79999999999999993</v>
      </c>
      <c r="G290" s="10">
        <f t="shared" si="281"/>
        <v>1.3917808219178189</v>
      </c>
      <c r="H290" s="13">
        <f t="shared" ca="1" si="284"/>
        <v>131</v>
      </c>
      <c r="I290" s="9">
        <f t="shared" ca="1" si="285"/>
        <v>209</v>
      </c>
      <c r="J290" s="14">
        <f t="shared" ca="1" si="308"/>
        <v>1.5954198473282444</v>
      </c>
      <c r="K290" s="5">
        <f t="shared" ca="1" si="309"/>
        <v>0.46444444444444444</v>
      </c>
      <c r="L290" s="21">
        <f t="shared" ca="1" si="286"/>
        <v>99.741130942173001</v>
      </c>
      <c r="M290" s="9">
        <f t="shared" ca="1" si="336"/>
        <v>38</v>
      </c>
      <c r="N290" s="9">
        <f t="shared" ca="1" si="336"/>
        <v>46</v>
      </c>
      <c r="O290" s="9">
        <f t="shared" ca="1" si="336"/>
        <v>18</v>
      </c>
      <c r="P290" s="9">
        <f t="shared" ca="1" si="336"/>
        <v>58</v>
      </c>
      <c r="Q290" s="20">
        <f t="shared" ca="1" si="287"/>
        <v>37.875724383561668</v>
      </c>
      <c r="R290" s="20">
        <f t="shared" ca="1" si="288"/>
        <v>51.050592861369886</v>
      </c>
      <c r="S290" s="20">
        <f t="shared" ca="1" si="289"/>
        <v>17.739990102371287</v>
      </c>
      <c r="T290" s="6">
        <f t="shared" ca="1" si="337"/>
        <v>13066.088153424664</v>
      </c>
      <c r="U290" s="6">
        <f t="shared" ca="1" si="337"/>
        <v>1471.2017569315078</v>
      </c>
      <c r="V290" s="6">
        <f t="shared" ca="1" si="337"/>
        <v>2313.2772063596708</v>
      </c>
      <c r="W290" s="6">
        <f t="shared" ca="1" si="290"/>
        <v>2544.8369337863014</v>
      </c>
      <c r="X290" s="6">
        <f t="shared" ca="1" si="291"/>
        <v>1127.6961764646576</v>
      </c>
      <c r="Y290" s="6">
        <f t="shared" ca="1" si="310"/>
        <v>8551.4795937455419</v>
      </c>
      <c r="Z290" s="6">
        <f t="shared" ca="1" si="338"/>
        <v>3181.5608482191801</v>
      </c>
      <c r="AA290" s="6">
        <f t="shared" ca="1" si="338"/>
        <v>918.9106715046579</v>
      </c>
      <c r="AB290" s="6">
        <f t="shared" ca="1" si="338"/>
        <v>1028.9194259375347</v>
      </c>
      <c r="AC290" s="6">
        <f t="shared" ca="1" si="292"/>
        <v>1385.7299013044924</v>
      </c>
      <c r="AD290" s="6">
        <f t="shared" ca="1" si="293"/>
        <v>998.05225072808867</v>
      </c>
      <c r="AE290" s="6">
        <f t="shared" ca="1" si="294"/>
        <v>445.07316321503936</v>
      </c>
      <c r="AF290" s="6">
        <f t="shared" ca="1" si="311"/>
        <v>2300.5356304137531</v>
      </c>
      <c r="AG290" s="6">
        <f t="shared" ca="1" si="339"/>
        <v>367.99640758356162</v>
      </c>
      <c r="AH290" s="6">
        <f t="shared" ca="1" si="339"/>
        <v>1411.564222772603</v>
      </c>
      <c r="AI290" s="6">
        <f t="shared" ca="1" si="339"/>
        <v>2438.2229049863017</v>
      </c>
      <c r="AJ290" s="6">
        <f t="shared" ca="1" si="339"/>
        <v>1060.10843020274</v>
      </c>
      <c r="AK290" s="6">
        <f t="shared" ca="1" si="295"/>
        <v>1671.749322352716</v>
      </c>
      <c r="AL290" s="6">
        <f t="shared" ca="1" si="296"/>
        <v>1285.2645201101727</v>
      </c>
      <c r="AM290" s="6">
        <f t="shared" ca="1" si="297"/>
        <v>481.9078799026401</v>
      </c>
      <c r="AN290" s="6">
        <f t="shared" ca="1" si="312"/>
        <v>1838.9702431796773</v>
      </c>
      <c r="AO290" s="6">
        <f t="shared" ca="1" si="313"/>
        <v>24944.572821562757</v>
      </c>
      <c r="AP290" s="6">
        <f t="shared" ca="1" si="314"/>
        <v>12253.587354223779</v>
      </c>
      <c r="AQ290" s="6">
        <f t="shared" ca="1" si="315"/>
        <v>12690.985467338973</v>
      </c>
      <c r="AR290" s="6">
        <f t="shared" ca="1" si="340"/>
        <v>2702.2727066968955</v>
      </c>
      <c r="AS290" s="6">
        <f t="shared" ca="1" si="340"/>
        <v>1929.4173748333094</v>
      </c>
      <c r="AT290" s="6">
        <f t="shared" ca="1" si="340"/>
        <v>1839.5388349618399</v>
      </c>
      <c r="AU290" s="6">
        <f t="shared" ca="1" si="340"/>
        <v>1939.5651177140617</v>
      </c>
      <c r="AV290" s="6">
        <f t="shared" ca="1" si="316"/>
        <v>8410.7940342061065</v>
      </c>
      <c r="AW290" s="6">
        <f t="shared" ca="1" si="317"/>
        <v>4280.1914331328717</v>
      </c>
      <c r="AX290" s="27">
        <f t="shared" ca="1" si="341"/>
        <v>4.1459376328767137</v>
      </c>
      <c r="AY290" s="27">
        <f t="shared" ca="1" si="341"/>
        <v>4.4540660547945201</v>
      </c>
      <c r="AZ290">
        <f t="shared" ca="1" si="318"/>
        <v>291</v>
      </c>
      <c r="BA290" s="9">
        <f t="shared" ca="1" si="298"/>
        <v>10</v>
      </c>
      <c r="BB290" s="4">
        <f t="shared" ca="1" si="319"/>
        <v>131</v>
      </c>
      <c r="BC290" s="9">
        <f t="shared" ca="1" si="299"/>
        <v>8</v>
      </c>
      <c r="BD290" s="9">
        <f t="shared" ca="1" si="300"/>
        <v>6</v>
      </c>
      <c r="BE290" s="4">
        <f t="shared" ca="1" si="320"/>
        <v>160</v>
      </c>
      <c r="BF290" s="9">
        <f t="shared" ca="1" si="301"/>
        <v>9</v>
      </c>
      <c r="BG290" s="9">
        <f t="shared" ca="1" si="302"/>
        <v>12</v>
      </c>
      <c r="BH290" s="24">
        <f t="shared" ca="1" si="321"/>
        <v>639.70491933243363</v>
      </c>
      <c r="BI290" s="24">
        <f t="shared" ca="1" si="322"/>
        <v>371.2872601262502</v>
      </c>
      <c r="BJ290" s="9">
        <f t="shared" ca="1" si="303"/>
        <v>10</v>
      </c>
      <c r="BK290" s="30">
        <f t="shared" ca="1" si="304"/>
        <v>34.353206136986287</v>
      </c>
      <c r="BL290" s="15">
        <f t="shared" ca="1" si="305"/>
        <v>4.1881996230136993</v>
      </c>
      <c r="BM290" s="15">
        <f t="shared" ca="1" si="323"/>
        <v>6989.9718699820796</v>
      </c>
      <c r="BN290" s="36">
        <f t="shared" ca="1" si="335"/>
        <v>115</v>
      </c>
      <c r="BO290" s="9">
        <f t="shared" ca="1" si="306"/>
        <v>0</v>
      </c>
      <c r="BP290" s="20">
        <f t="shared" ca="1" si="324"/>
        <v>1.8155989327853346</v>
      </c>
      <c r="BQ290" s="20">
        <f t="shared" ca="1" si="325"/>
        <v>110.35639536816498</v>
      </c>
    </row>
    <row r="291" spans="1:69" x14ac:dyDescent="0.25">
      <c r="A291" s="3">
        <f t="shared" si="326"/>
        <v>40898</v>
      </c>
      <c r="B291" s="17">
        <f t="shared" si="307"/>
        <v>2011</v>
      </c>
      <c r="C291" s="4">
        <f t="shared" si="327"/>
        <v>12</v>
      </c>
      <c r="D291" s="4">
        <f t="shared" si="328"/>
        <v>4</v>
      </c>
      <c r="E291" s="5">
        <f t="shared" si="282"/>
        <v>0.67</v>
      </c>
      <c r="F291" s="5">
        <f t="shared" si="283"/>
        <v>0.73333333333333339</v>
      </c>
      <c r="G291" s="10">
        <f t="shared" si="281"/>
        <v>1.3890410958904216</v>
      </c>
      <c r="H291" s="13">
        <f t="shared" ca="1" si="284"/>
        <v>117</v>
      </c>
      <c r="I291" s="9">
        <f t="shared" ca="1" si="285"/>
        <v>202</v>
      </c>
      <c r="J291" s="14">
        <f t="shared" ca="1" si="308"/>
        <v>1.7264957264957266</v>
      </c>
      <c r="K291" s="5">
        <f t="shared" ca="1" si="309"/>
        <v>0.44888888888888889</v>
      </c>
      <c r="L291" s="21">
        <f t="shared" ca="1" si="286"/>
        <v>107.92582922280768</v>
      </c>
      <c r="M291" s="9">
        <f t="shared" ca="1" si="336"/>
        <v>35</v>
      </c>
      <c r="N291" s="9">
        <f t="shared" ca="1" si="336"/>
        <v>43</v>
      </c>
      <c r="O291" s="9">
        <f t="shared" ca="1" si="336"/>
        <v>18</v>
      </c>
      <c r="P291" s="9">
        <f t="shared" ca="1" si="336"/>
        <v>56</v>
      </c>
      <c r="Q291" s="20">
        <f t="shared" ca="1" si="287"/>
        <v>36.625228341412026</v>
      </c>
      <c r="R291" s="20">
        <f t="shared" ca="1" si="288"/>
        <v>49.727973488219192</v>
      </c>
      <c r="S291" s="20">
        <f t="shared" ca="1" si="289"/>
        <v>17.738858564383566</v>
      </c>
      <c r="T291" s="6">
        <f t="shared" ca="1" si="337"/>
        <v>12627.322019068499</v>
      </c>
      <c r="U291" s="6">
        <f t="shared" ca="1" si="337"/>
        <v>1300.6122627214615</v>
      </c>
      <c r="V291" s="6">
        <f t="shared" ca="1" si="337"/>
        <v>2020.3903592363836</v>
      </c>
      <c r="W291" s="6">
        <f t="shared" ca="1" si="290"/>
        <v>2702.6576568986302</v>
      </c>
      <c r="X291" s="6">
        <f t="shared" ca="1" si="291"/>
        <v>1085.1692557887125</v>
      </c>
      <c r="Y291" s="6">
        <f t="shared" ca="1" si="310"/>
        <v>8119.7170098662336</v>
      </c>
      <c r="Z291" s="6">
        <f t="shared" ca="1" si="338"/>
        <v>2856.7678106301382</v>
      </c>
      <c r="AA291" s="6">
        <f t="shared" ca="1" si="338"/>
        <v>895.10352278794539</v>
      </c>
      <c r="AB291" s="6">
        <f t="shared" ca="1" si="338"/>
        <v>993.37607960547973</v>
      </c>
      <c r="AC291" s="6">
        <f t="shared" ca="1" si="292"/>
        <v>1288.820014251927</v>
      </c>
      <c r="AD291" s="6">
        <f t="shared" ca="1" si="293"/>
        <v>966.99082918785837</v>
      </c>
      <c r="AE291" s="6">
        <f t="shared" ca="1" si="294"/>
        <v>398.01252193131967</v>
      </c>
      <c r="AF291" s="6">
        <f t="shared" ca="1" si="311"/>
        <v>2091.4240476524583</v>
      </c>
      <c r="AG291" s="6">
        <f t="shared" ca="1" si="339"/>
        <v>367.51318273972595</v>
      </c>
      <c r="AH291" s="6">
        <f t="shared" ca="1" si="339"/>
        <v>1282.0322865095893</v>
      </c>
      <c r="AI291" s="6">
        <f t="shared" ca="1" si="339"/>
        <v>2230.3358482191784</v>
      </c>
      <c r="AJ291" s="6">
        <f t="shared" ca="1" si="339"/>
        <v>1053.1532743890414</v>
      </c>
      <c r="AK291" s="6">
        <f t="shared" ca="1" si="295"/>
        <v>1565.6110122201055</v>
      </c>
      <c r="AL291" s="6">
        <f t="shared" ca="1" si="296"/>
        <v>1197.204892244348</v>
      </c>
      <c r="AM291" s="6">
        <f t="shared" ca="1" si="297"/>
        <v>440.42001842568385</v>
      </c>
      <c r="AN291" s="6">
        <f t="shared" ca="1" si="312"/>
        <v>1729.7986689673976</v>
      </c>
      <c r="AO291" s="6">
        <f t="shared" ca="1" si="313"/>
        <v>23606.216286671061</v>
      </c>
      <c r="AP291" s="6">
        <f t="shared" ca="1" si="314"/>
        <v>11665.27656018497</v>
      </c>
      <c r="AQ291" s="6">
        <f t="shared" ca="1" si="315"/>
        <v>11940.939726486091</v>
      </c>
      <c r="AR291" s="6">
        <f t="shared" ca="1" si="340"/>
        <v>2673.304465237054</v>
      </c>
      <c r="AS291" s="6">
        <f t="shared" ca="1" si="340"/>
        <v>1783.8124763165381</v>
      </c>
      <c r="AT291" s="6">
        <f t="shared" ca="1" si="340"/>
        <v>1777.5998365220532</v>
      </c>
      <c r="AU291" s="6">
        <f t="shared" ca="1" si="340"/>
        <v>1881.3516802162048</v>
      </c>
      <c r="AV291" s="6">
        <f t="shared" ca="1" si="316"/>
        <v>8116.0684582918502</v>
      </c>
      <c r="AW291" s="6">
        <f t="shared" ca="1" si="317"/>
        <v>3824.8712681942407</v>
      </c>
      <c r="AX291" s="27">
        <f t="shared" ca="1" si="341"/>
        <v>3.9437894136986316</v>
      </c>
      <c r="AY291" s="27">
        <f t="shared" ca="1" si="341"/>
        <v>4.315842260273973</v>
      </c>
      <c r="AZ291">
        <f t="shared" ca="1" si="318"/>
        <v>269</v>
      </c>
      <c r="BA291" s="9">
        <f t="shared" ca="1" si="298"/>
        <v>9</v>
      </c>
      <c r="BB291" s="4">
        <f t="shared" ca="1" si="319"/>
        <v>117</v>
      </c>
      <c r="BC291" s="9">
        <f t="shared" ca="1" si="299"/>
        <v>7</v>
      </c>
      <c r="BD291" s="9">
        <f t="shared" ca="1" si="300"/>
        <v>5</v>
      </c>
      <c r="BE291" s="4">
        <f t="shared" ca="1" si="320"/>
        <v>152</v>
      </c>
      <c r="BF291" s="9">
        <f t="shared" ca="1" si="301"/>
        <v>9</v>
      </c>
      <c r="BG291" s="9">
        <f t="shared" ca="1" si="302"/>
        <v>12</v>
      </c>
      <c r="BH291" s="24">
        <f t="shared" ca="1" si="321"/>
        <v>595.71459199217702</v>
      </c>
      <c r="BI291" s="24">
        <f t="shared" ca="1" si="322"/>
        <v>366.64664916311318</v>
      </c>
      <c r="BJ291" s="9">
        <f t="shared" ca="1" si="303"/>
        <v>10</v>
      </c>
      <c r="BK291" s="30">
        <f t="shared" ca="1" si="304"/>
        <v>33.929687438356147</v>
      </c>
      <c r="BL291" s="15">
        <f t="shared" ca="1" si="305"/>
        <v>4.5159397797260272</v>
      </c>
      <c r="BM291" s="15">
        <f t="shared" ca="1" si="323"/>
        <v>7005.4969505204799</v>
      </c>
      <c r="BN291" s="36">
        <f t="shared" ca="1" si="335"/>
        <v>115</v>
      </c>
      <c r="BO291" s="9">
        <f t="shared" ca="1" si="306"/>
        <v>0</v>
      </c>
      <c r="BP291" s="20">
        <f t="shared" ca="1" si="324"/>
        <v>1.7045100170372536</v>
      </c>
      <c r="BQ291" s="20">
        <f t="shared" ca="1" si="325"/>
        <v>103.83425849118341</v>
      </c>
    </row>
    <row r="292" spans="1:69" x14ac:dyDescent="0.25">
      <c r="A292" s="3">
        <f t="shared" si="326"/>
        <v>40897</v>
      </c>
      <c r="B292" s="17">
        <f t="shared" si="307"/>
        <v>2011</v>
      </c>
      <c r="C292" s="4">
        <f t="shared" si="327"/>
        <v>12</v>
      </c>
      <c r="D292" s="4">
        <f t="shared" si="328"/>
        <v>3</v>
      </c>
      <c r="E292" s="5">
        <f t="shared" si="282"/>
        <v>0.67</v>
      </c>
      <c r="F292" s="5">
        <f t="shared" si="283"/>
        <v>0.55555555555555558</v>
      </c>
      <c r="G292" s="10">
        <f t="shared" si="281"/>
        <v>1.3863013698630242</v>
      </c>
      <c r="H292" s="13">
        <f t="shared" ca="1" si="284"/>
        <v>95</v>
      </c>
      <c r="I292" s="9">
        <f t="shared" ca="1" si="285"/>
        <v>165</v>
      </c>
      <c r="J292" s="14">
        <f t="shared" ca="1" si="308"/>
        <v>1.736842105263158</v>
      </c>
      <c r="K292" s="5">
        <f t="shared" ca="1" si="309"/>
        <v>0.36666666666666664</v>
      </c>
      <c r="L292" s="21">
        <f t="shared" ca="1" si="286"/>
        <v>99.806889267003172</v>
      </c>
      <c r="M292" s="9">
        <f t="shared" ca="1" si="336"/>
        <v>29</v>
      </c>
      <c r="N292" s="9">
        <f t="shared" ca="1" si="336"/>
        <v>35</v>
      </c>
      <c r="O292" s="9">
        <f t="shared" ca="1" si="336"/>
        <v>14</v>
      </c>
      <c r="P292" s="9">
        <f t="shared" ca="1" si="336"/>
        <v>44</v>
      </c>
      <c r="Q292" s="20">
        <f t="shared" ca="1" si="287"/>
        <v>37.599984708904131</v>
      </c>
      <c r="R292" s="20">
        <f t="shared" ca="1" si="288"/>
        <v>53.146474013307262</v>
      </c>
      <c r="S292" s="20">
        <f t="shared" ca="1" si="289"/>
        <v>17.967131839726036</v>
      </c>
      <c r="T292" s="6">
        <f t="shared" ca="1" si="337"/>
        <v>9481.6544803653014</v>
      </c>
      <c r="U292" s="6">
        <f t="shared" ca="1" si="337"/>
        <v>1025.5456264840188</v>
      </c>
      <c r="V292" s="6">
        <f t="shared" ca="1" si="337"/>
        <v>1511.6749319013697</v>
      </c>
      <c r="W292" s="6">
        <f t="shared" ca="1" si="290"/>
        <v>2555.2119641424661</v>
      </c>
      <c r="X292" s="6">
        <f t="shared" ca="1" si="291"/>
        <v>800.64889275616429</v>
      </c>
      <c r="Y292" s="6">
        <f t="shared" ca="1" si="310"/>
        <v>5639.6643180493202</v>
      </c>
      <c r="Z292" s="6">
        <f t="shared" ca="1" si="338"/>
        <v>2406.3990213698644</v>
      </c>
      <c r="AA292" s="6">
        <f t="shared" ca="1" si="338"/>
        <v>744.05063618630163</v>
      </c>
      <c r="AB292" s="6">
        <f t="shared" ca="1" si="338"/>
        <v>790.55380094794555</v>
      </c>
      <c r="AC292" s="6">
        <f t="shared" ca="1" si="292"/>
        <v>956.36192664918485</v>
      </c>
      <c r="AD292" s="6">
        <f t="shared" ca="1" si="293"/>
        <v>962.95814161714975</v>
      </c>
      <c r="AE292" s="6">
        <f t="shared" ca="1" si="294"/>
        <v>288.82889810596561</v>
      </c>
      <c r="AF292" s="6">
        <f t="shared" ca="1" si="311"/>
        <v>1732.8544921318116</v>
      </c>
      <c r="AG292" s="6">
        <f t="shared" ca="1" si="339"/>
        <v>291.12538882191785</v>
      </c>
      <c r="AH292" s="6">
        <f t="shared" ca="1" si="339"/>
        <v>1094.4184372602745</v>
      </c>
      <c r="AI292" s="6">
        <f t="shared" ca="1" si="339"/>
        <v>1842.0015312328765</v>
      </c>
      <c r="AJ292" s="6">
        <f t="shared" ca="1" si="339"/>
        <v>833.41027331506882</v>
      </c>
      <c r="AK292" s="6">
        <f t="shared" ca="1" si="295"/>
        <v>1125.5024379900681</v>
      </c>
      <c r="AL292" s="6">
        <f t="shared" ca="1" si="296"/>
        <v>1305.9581598430016</v>
      </c>
      <c r="AM292" s="6">
        <f t="shared" ca="1" si="297"/>
        <v>339.74388938015829</v>
      </c>
      <c r="AN292" s="6">
        <f t="shared" ca="1" si="312"/>
        <v>1289.7511434169096</v>
      </c>
      <c r="AO292" s="6">
        <f t="shared" ca="1" si="313"/>
        <v>18509.159195983571</v>
      </c>
      <c r="AP292" s="6">
        <f t="shared" ca="1" si="314"/>
        <v>9846.8892423855286</v>
      </c>
      <c r="AQ292" s="6">
        <f t="shared" ca="1" si="315"/>
        <v>8662.269953598041</v>
      </c>
      <c r="AR292" s="6">
        <f t="shared" ca="1" si="340"/>
        <v>2585.3839089522521</v>
      </c>
      <c r="AS292" s="6">
        <f t="shared" ca="1" si="340"/>
        <v>1562.3840037373559</v>
      </c>
      <c r="AT292" s="6">
        <f t="shared" ca="1" si="340"/>
        <v>1630.3004159055247</v>
      </c>
      <c r="AU292" s="6">
        <f t="shared" ca="1" si="340"/>
        <v>1717.6285447963103</v>
      </c>
      <c r="AV292" s="6">
        <f t="shared" ca="1" si="316"/>
        <v>7495.6968733914428</v>
      </c>
      <c r="AW292" s="6">
        <f t="shared" ca="1" si="317"/>
        <v>1166.5730802066</v>
      </c>
      <c r="AX292" s="27">
        <f t="shared" ca="1" si="341"/>
        <v>3.9639612821917822</v>
      </c>
      <c r="AY292" s="27">
        <f t="shared" ca="1" si="341"/>
        <v>4.4534764246575342</v>
      </c>
      <c r="AZ292">
        <f t="shared" ca="1" si="318"/>
        <v>217</v>
      </c>
      <c r="BA292" s="9">
        <f t="shared" ca="1" si="298"/>
        <v>7</v>
      </c>
      <c r="BB292" s="4">
        <f t="shared" ca="1" si="319"/>
        <v>95</v>
      </c>
      <c r="BC292" s="9">
        <f t="shared" ca="1" si="299"/>
        <v>6</v>
      </c>
      <c r="BD292" s="9">
        <f t="shared" ca="1" si="300"/>
        <v>4</v>
      </c>
      <c r="BE292" s="4">
        <f t="shared" ca="1" si="320"/>
        <v>122</v>
      </c>
      <c r="BF292" s="9">
        <f t="shared" ca="1" si="301"/>
        <v>7</v>
      </c>
      <c r="BG292" s="9">
        <f t="shared" ca="1" si="302"/>
        <v>10</v>
      </c>
      <c r="BH292" s="24">
        <f t="shared" ca="1" si="321"/>
        <v>512.37218829473682</v>
      </c>
      <c r="BI292" s="24">
        <f t="shared" ca="1" si="322"/>
        <v>307.69288875679587</v>
      </c>
      <c r="BJ292" s="9">
        <f t="shared" ca="1" si="303"/>
        <v>8</v>
      </c>
      <c r="BK292" s="30">
        <f t="shared" ca="1" si="304"/>
        <v>32.288257726027382</v>
      </c>
      <c r="BL292" s="15">
        <f t="shared" ca="1" si="305"/>
        <v>4.2272725567123288</v>
      </c>
      <c r="BM292" s="15">
        <f t="shared" ca="1" si="323"/>
        <v>6892.4353927644188</v>
      </c>
      <c r="BN292" s="36">
        <f t="shared" ca="1" si="335"/>
        <v>115</v>
      </c>
      <c r="BO292" s="9">
        <f t="shared" ca="1" si="306"/>
        <v>0</v>
      </c>
      <c r="BP292" s="20">
        <f t="shared" ca="1" si="324"/>
        <v>1.2567792746656095</v>
      </c>
      <c r="BQ292" s="20">
        <f t="shared" ca="1" si="325"/>
        <v>75.324086553026447</v>
      </c>
    </row>
    <row r="293" spans="1:69" x14ac:dyDescent="0.25">
      <c r="A293" s="3">
        <f t="shared" si="326"/>
        <v>40896</v>
      </c>
      <c r="B293" s="17">
        <f t="shared" si="307"/>
        <v>2011</v>
      </c>
      <c r="C293" s="4">
        <f t="shared" si="327"/>
        <v>12</v>
      </c>
      <c r="D293" s="4">
        <f t="shared" si="328"/>
        <v>2</v>
      </c>
      <c r="E293" s="5">
        <f t="shared" si="282"/>
        <v>0.67</v>
      </c>
      <c r="F293" s="5">
        <f t="shared" si="283"/>
        <v>0.55555555555555558</v>
      </c>
      <c r="G293" s="10">
        <f t="shared" si="281"/>
        <v>1.3835616438356269</v>
      </c>
      <c r="H293" s="13">
        <f t="shared" ca="1" si="284"/>
        <v>98</v>
      </c>
      <c r="I293" s="9">
        <f t="shared" ca="1" si="285"/>
        <v>145</v>
      </c>
      <c r="J293" s="14">
        <f t="shared" ca="1" si="308"/>
        <v>1.4795918367346939</v>
      </c>
      <c r="K293" s="5">
        <f t="shared" ca="1" si="309"/>
        <v>0.32222222222222224</v>
      </c>
      <c r="L293" s="21">
        <f t="shared" ca="1" si="286"/>
        <v>91.522237256546475</v>
      </c>
      <c r="M293" s="9">
        <f t="shared" ca="1" si="336"/>
        <v>27</v>
      </c>
      <c r="N293" s="9">
        <f t="shared" ca="1" si="336"/>
        <v>31</v>
      </c>
      <c r="O293" s="9">
        <f t="shared" ca="1" si="336"/>
        <v>12</v>
      </c>
      <c r="P293" s="9">
        <f t="shared" ca="1" si="336"/>
        <v>38</v>
      </c>
      <c r="Q293" s="20">
        <f t="shared" ca="1" si="287"/>
        <v>36.124372602739733</v>
      </c>
      <c r="R293" s="20">
        <f t="shared" ca="1" si="288"/>
        <v>52.107191260273993</v>
      </c>
      <c r="S293" s="20">
        <f t="shared" ca="1" si="289"/>
        <v>17.836835969718823</v>
      </c>
      <c r="T293" s="6">
        <f t="shared" ca="1" si="337"/>
        <v>8969.1792511415551</v>
      </c>
      <c r="U293" s="6">
        <f t="shared" ca="1" si="337"/>
        <v>1056.4560509893458</v>
      </c>
      <c r="V293" s="6">
        <f t="shared" ca="1" si="337"/>
        <v>1614.5101532054794</v>
      </c>
      <c r="W293" s="6">
        <f t="shared" ca="1" si="290"/>
        <v>2599.8707322739729</v>
      </c>
      <c r="X293" s="6">
        <f t="shared" ca="1" si="291"/>
        <v>795.10093150684929</v>
      </c>
      <c r="Y293" s="6">
        <f t="shared" ca="1" si="310"/>
        <v>5016.1534851445986</v>
      </c>
      <c r="Z293" s="6">
        <f t="shared" ca="1" si="338"/>
        <v>2095.2136109589046</v>
      </c>
      <c r="AA293" s="6">
        <f t="shared" ca="1" si="338"/>
        <v>625.28629512328791</v>
      </c>
      <c r="AB293" s="6">
        <f t="shared" ca="1" si="338"/>
        <v>677.79976684931535</v>
      </c>
      <c r="AC293" s="6">
        <f t="shared" ca="1" si="292"/>
        <v>1051.6322869186001</v>
      </c>
      <c r="AD293" s="6">
        <f t="shared" ca="1" si="293"/>
        <v>995.96144394440637</v>
      </c>
      <c r="AE293" s="6">
        <f t="shared" ca="1" si="294"/>
        <v>294.58176105549609</v>
      </c>
      <c r="AF293" s="6">
        <f t="shared" ca="1" si="311"/>
        <v>1056.1241810130052</v>
      </c>
      <c r="AG293" s="6">
        <f t="shared" ca="1" si="339"/>
        <v>269.22879369863011</v>
      </c>
      <c r="AH293" s="6">
        <f t="shared" ca="1" si="339"/>
        <v>957.81969095890418</v>
      </c>
      <c r="AI293" s="6">
        <f t="shared" ca="1" si="339"/>
        <v>1583.1093842465752</v>
      </c>
      <c r="AJ293" s="6">
        <f t="shared" ca="1" si="339"/>
        <v>735.98739287671276</v>
      </c>
      <c r="AK293" s="6">
        <f t="shared" ca="1" si="295"/>
        <v>1111.7846580017504</v>
      </c>
      <c r="AL293" s="6">
        <f t="shared" ca="1" si="296"/>
        <v>1224.200398013433</v>
      </c>
      <c r="AM293" s="6">
        <f t="shared" ca="1" si="297"/>
        <v>332.3140748290416</v>
      </c>
      <c r="AN293" s="6">
        <f t="shared" ca="1" si="312"/>
        <v>877.84613093659777</v>
      </c>
      <c r="AO293" s="6">
        <f t="shared" ca="1" si="313"/>
        <v>16970.080236843231</v>
      </c>
      <c r="AP293" s="6">
        <f t="shared" ca="1" si="314"/>
        <v>10019.956439749029</v>
      </c>
      <c r="AQ293" s="6">
        <f t="shared" ca="1" si="315"/>
        <v>6950.1237970942011</v>
      </c>
      <c r="AR293" s="6">
        <f t="shared" ca="1" si="340"/>
        <v>2585.3760971581837</v>
      </c>
      <c r="AS293" s="6">
        <f t="shared" ca="1" si="340"/>
        <v>1543.9886899847488</v>
      </c>
      <c r="AT293" s="6">
        <f t="shared" ca="1" si="340"/>
        <v>1637.6396335025945</v>
      </c>
      <c r="AU293" s="6">
        <f t="shared" ca="1" si="340"/>
        <v>1725.9248900775592</v>
      </c>
      <c r="AV293" s="6">
        <f t="shared" ca="1" si="316"/>
        <v>7492.9293107230869</v>
      </c>
      <c r="AW293" s="6">
        <f t="shared" ca="1" si="317"/>
        <v>-542.80551362888491</v>
      </c>
      <c r="AX293" s="27">
        <f t="shared" ca="1" si="341"/>
        <v>3.9594338630137003</v>
      </c>
      <c r="AY293" s="27">
        <f t="shared" ca="1" si="341"/>
        <v>4.6133359931506863</v>
      </c>
      <c r="AZ293">
        <f t="shared" ca="1" si="318"/>
        <v>206</v>
      </c>
      <c r="BA293" s="9">
        <f t="shared" ca="1" si="298"/>
        <v>7</v>
      </c>
      <c r="BB293" s="4">
        <f t="shared" ca="1" si="319"/>
        <v>98</v>
      </c>
      <c r="BC293" s="9">
        <f t="shared" ca="1" si="299"/>
        <v>6</v>
      </c>
      <c r="BD293" s="9">
        <f t="shared" ca="1" si="300"/>
        <v>4</v>
      </c>
      <c r="BE293" s="4">
        <f t="shared" ca="1" si="320"/>
        <v>108</v>
      </c>
      <c r="BF293" s="9">
        <f t="shared" ca="1" si="301"/>
        <v>6</v>
      </c>
      <c r="BG293" s="9">
        <f t="shared" ca="1" si="302"/>
        <v>8</v>
      </c>
      <c r="BH293" s="24">
        <f t="shared" ca="1" si="321"/>
        <v>511.1716139781941</v>
      </c>
      <c r="BI293" s="24">
        <f t="shared" ca="1" si="322"/>
        <v>303.615341544991</v>
      </c>
      <c r="BJ293" s="9">
        <f t="shared" ca="1" si="303"/>
        <v>7</v>
      </c>
      <c r="BK293" s="30">
        <f t="shared" ca="1" si="304"/>
        <v>32.588562328767104</v>
      </c>
      <c r="BL293" s="15">
        <f t="shared" ca="1" si="305"/>
        <v>4.3058209041095887</v>
      </c>
      <c r="BM293" s="15">
        <f t="shared" ca="1" si="323"/>
        <v>6888.3334519583586</v>
      </c>
      <c r="BN293" s="36">
        <f t="shared" ca="1" si="335"/>
        <v>115</v>
      </c>
      <c r="BO293" s="9">
        <f t="shared" ca="1" si="306"/>
        <v>0</v>
      </c>
      <c r="BP293" s="20">
        <f t="shared" ca="1" si="324"/>
        <v>1.0089702894853727</v>
      </c>
      <c r="BQ293" s="20">
        <f t="shared" ca="1" si="325"/>
        <v>60.435859105166969</v>
      </c>
    </row>
    <row r="294" spans="1:69" x14ac:dyDescent="0.25">
      <c r="A294" s="3">
        <f t="shared" si="326"/>
        <v>40895</v>
      </c>
      <c r="B294" s="17">
        <f t="shared" si="307"/>
        <v>2011</v>
      </c>
      <c r="C294" s="4">
        <f t="shared" si="327"/>
        <v>12</v>
      </c>
      <c r="D294" s="4">
        <f t="shared" si="328"/>
        <v>1</v>
      </c>
      <c r="E294" s="5">
        <f t="shared" si="282"/>
        <v>0.67</v>
      </c>
      <c r="F294" s="5">
        <f t="shared" si="283"/>
        <v>0.60000000000000009</v>
      </c>
      <c r="G294" s="10">
        <f t="shared" si="281"/>
        <v>1.3808219178082295</v>
      </c>
      <c r="H294" s="13">
        <f t="shared" ca="1" si="284"/>
        <v>99</v>
      </c>
      <c r="I294" s="9">
        <f t="shared" ca="1" si="285"/>
        <v>164</v>
      </c>
      <c r="J294" s="14">
        <f t="shared" ca="1" si="308"/>
        <v>1.6565656565656566</v>
      </c>
      <c r="K294" s="5">
        <f t="shared" ca="1" si="309"/>
        <v>0.36444444444444446</v>
      </c>
      <c r="L294" s="21">
        <f t="shared" ca="1" si="286"/>
        <v>100.47665095890416</v>
      </c>
      <c r="M294" s="9">
        <f t="shared" ca="1" si="336"/>
        <v>29</v>
      </c>
      <c r="N294" s="9">
        <f t="shared" ca="1" si="336"/>
        <v>36</v>
      </c>
      <c r="O294" s="9">
        <f t="shared" ca="1" si="336"/>
        <v>14</v>
      </c>
      <c r="P294" s="9">
        <f t="shared" ca="1" si="336"/>
        <v>42</v>
      </c>
      <c r="Q294" s="20">
        <f t="shared" ca="1" si="287"/>
        <v>38.429568310221299</v>
      </c>
      <c r="R294" s="20">
        <f t="shared" ca="1" si="288"/>
        <v>51.380482687749527</v>
      </c>
      <c r="S294" s="20">
        <f t="shared" ca="1" si="289"/>
        <v>18.137363789589045</v>
      </c>
      <c r="T294" s="6">
        <f t="shared" ca="1" si="337"/>
        <v>9947.1884449315112</v>
      </c>
      <c r="U294" s="6">
        <f t="shared" ca="1" si="337"/>
        <v>1158.7041383013704</v>
      </c>
      <c r="V294" s="6">
        <f t="shared" ca="1" si="337"/>
        <v>1726.6506183399451</v>
      </c>
      <c r="W294" s="6">
        <f t="shared" ca="1" si="290"/>
        <v>2573.4798546410962</v>
      </c>
      <c r="X294" s="6">
        <f t="shared" ca="1" si="291"/>
        <v>816.6503638513974</v>
      </c>
      <c r="Y294" s="6">
        <f t="shared" ca="1" si="310"/>
        <v>5989.1117464004428</v>
      </c>
      <c r="Z294" s="6">
        <f t="shared" ca="1" si="338"/>
        <v>2497.9219401643845</v>
      </c>
      <c r="AA294" s="6">
        <f t="shared" ca="1" si="338"/>
        <v>719.3267576284934</v>
      </c>
      <c r="AB294" s="6">
        <f t="shared" ca="1" si="338"/>
        <v>761.76927916273985</v>
      </c>
      <c r="AC294" s="6">
        <f t="shared" ca="1" si="292"/>
        <v>1069.7533177801674</v>
      </c>
      <c r="AD294" s="6">
        <f t="shared" ca="1" si="293"/>
        <v>1025.9599754708818</v>
      </c>
      <c r="AE294" s="6">
        <f t="shared" ca="1" si="294"/>
        <v>323.70837260905341</v>
      </c>
      <c r="AF294" s="6">
        <f t="shared" ca="1" si="311"/>
        <v>1559.5963110955154</v>
      </c>
      <c r="AG294" s="6">
        <f t="shared" ca="1" si="339"/>
        <v>301.89539480547938</v>
      </c>
      <c r="AH294" s="6">
        <f t="shared" ca="1" si="339"/>
        <v>1135.7094140493152</v>
      </c>
      <c r="AI294" s="6">
        <f t="shared" ca="1" si="339"/>
        <v>1779.5294566575346</v>
      </c>
      <c r="AJ294" s="6">
        <f t="shared" ca="1" si="339"/>
        <v>826.52592394520559</v>
      </c>
      <c r="AK294" s="6">
        <f t="shared" ca="1" si="295"/>
        <v>1262.4228668724215</v>
      </c>
      <c r="AL294" s="6">
        <f t="shared" ca="1" si="296"/>
        <v>1241.4464494582119</v>
      </c>
      <c r="AM294" s="6">
        <f t="shared" ca="1" si="297"/>
        <v>381.1791149215216</v>
      </c>
      <c r="AN294" s="6">
        <f t="shared" ca="1" si="312"/>
        <v>1158.6117582053798</v>
      </c>
      <c r="AO294" s="6">
        <f t="shared" ca="1" si="313"/>
        <v>19128.570749646035</v>
      </c>
      <c r="AP294" s="6">
        <f t="shared" ca="1" si="314"/>
        <v>10421.250933944697</v>
      </c>
      <c r="AQ294" s="6">
        <f t="shared" ca="1" si="315"/>
        <v>8707.3198157013376</v>
      </c>
      <c r="AR294" s="6">
        <f t="shared" ca="1" si="340"/>
        <v>2613.9521671925304</v>
      </c>
      <c r="AS294" s="6">
        <f t="shared" ca="1" si="340"/>
        <v>1564.7276188564369</v>
      </c>
      <c r="AT294" s="6">
        <f t="shared" ca="1" si="340"/>
        <v>1655.9259597571263</v>
      </c>
      <c r="AU294" s="6">
        <f t="shared" ca="1" si="340"/>
        <v>1765.418182896788</v>
      </c>
      <c r="AV294" s="6">
        <f t="shared" ca="1" si="316"/>
        <v>7600.0239287028817</v>
      </c>
      <c r="AW294" s="6">
        <f t="shared" ca="1" si="317"/>
        <v>1107.2958869984559</v>
      </c>
      <c r="AX294" s="27">
        <f t="shared" ca="1" si="341"/>
        <v>4.1112928109589051</v>
      </c>
      <c r="AY294" s="27">
        <f t="shared" ca="1" si="341"/>
        <v>4.2393617534246584</v>
      </c>
      <c r="AZ294">
        <f t="shared" ca="1" si="318"/>
        <v>220</v>
      </c>
      <c r="BA294" s="9">
        <f t="shared" ca="1" si="298"/>
        <v>7</v>
      </c>
      <c r="BB294" s="4">
        <f t="shared" ca="1" si="319"/>
        <v>99</v>
      </c>
      <c r="BC294" s="9">
        <f t="shared" ca="1" si="299"/>
        <v>6</v>
      </c>
      <c r="BD294" s="9">
        <f t="shared" ca="1" si="300"/>
        <v>4</v>
      </c>
      <c r="BE294" s="4">
        <f t="shared" ca="1" si="320"/>
        <v>121</v>
      </c>
      <c r="BF294" s="9">
        <f t="shared" ca="1" si="301"/>
        <v>6</v>
      </c>
      <c r="BG294" s="9">
        <f t="shared" ca="1" si="302"/>
        <v>9</v>
      </c>
      <c r="BH294" s="24">
        <f t="shared" ca="1" si="321"/>
        <v>516.84654917499392</v>
      </c>
      <c r="BI294" s="24">
        <f t="shared" ca="1" si="322"/>
        <v>299.92830568513671</v>
      </c>
      <c r="BJ294" s="9">
        <f t="shared" ca="1" si="303"/>
        <v>7</v>
      </c>
      <c r="BK294" s="30">
        <f t="shared" ca="1" si="304"/>
        <v>32.592644383561627</v>
      </c>
      <c r="BL294" s="15">
        <f t="shared" ca="1" si="305"/>
        <v>4.5242441753424663</v>
      </c>
      <c r="BM294" s="15">
        <f t="shared" ca="1" si="323"/>
        <v>6932.0480133242145</v>
      </c>
      <c r="BN294" s="36">
        <f t="shared" ca="1" si="335"/>
        <v>115</v>
      </c>
      <c r="BO294" s="9">
        <f t="shared" ca="1" si="306"/>
        <v>0</v>
      </c>
      <c r="BP294" s="20">
        <f t="shared" ca="1" si="324"/>
        <v>1.2560962934712572</v>
      </c>
      <c r="BQ294" s="20">
        <f t="shared" ca="1" si="325"/>
        <v>75.715824484359459</v>
      </c>
    </row>
    <row r="295" spans="1:69" x14ac:dyDescent="0.25">
      <c r="A295" s="3">
        <f t="shared" si="326"/>
        <v>40894</v>
      </c>
      <c r="B295" s="17">
        <f t="shared" si="307"/>
        <v>2011</v>
      </c>
      <c r="C295" s="4">
        <f t="shared" si="327"/>
        <v>12</v>
      </c>
      <c r="D295" s="4">
        <f t="shared" si="328"/>
        <v>7</v>
      </c>
      <c r="E295" s="5">
        <f t="shared" si="282"/>
        <v>0.67</v>
      </c>
      <c r="F295" s="5">
        <f t="shared" si="283"/>
        <v>0.94444444444444442</v>
      </c>
      <c r="G295" s="10">
        <f t="shared" si="281"/>
        <v>1.3780821917808321</v>
      </c>
      <c r="H295" s="13">
        <f t="shared" ca="1" si="284"/>
        <v>157</v>
      </c>
      <c r="I295" s="9">
        <f t="shared" ca="1" si="285"/>
        <v>260</v>
      </c>
      <c r="J295" s="14">
        <f t="shared" ca="1" si="308"/>
        <v>1.6560509554140128</v>
      </c>
      <c r="K295" s="5">
        <f t="shared" ca="1" si="309"/>
        <v>0.57777777777777772</v>
      </c>
      <c r="L295" s="21">
        <f t="shared" ca="1" si="286"/>
        <v>101.83745632667308</v>
      </c>
      <c r="M295" s="9">
        <f t="shared" ca="1" si="336"/>
        <v>44</v>
      </c>
      <c r="N295" s="9">
        <f t="shared" ca="1" si="336"/>
        <v>54</v>
      </c>
      <c r="O295" s="9">
        <f t="shared" ca="1" si="336"/>
        <v>23</v>
      </c>
      <c r="P295" s="9">
        <f t="shared" ca="1" si="336"/>
        <v>70</v>
      </c>
      <c r="Q295" s="20">
        <f t="shared" ca="1" si="287"/>
        <v>39.229483835616456</v>
      </c>
      <c r="R295" s="20">
        <f t="shared" ca="1" si="288"/>
        <v>49.972327101369878</v>
      </c>
      <c r="S295" s="20">
        <f t="shared" ca="1" si="289"/>
        <v>17.628577841095893</v>
      </c>
      <c r="T295" s="6">
        <f t="shared" ca="1" si="337"/>
        <v>15988.480643287674</v>
      </c>
      <c r="U295" s="6">
        <f t="shared" ca="1" si="337"/>
        <v>1677.6898939726036</v>
      </c>
      <c r="V295" s="6">
        <f t="shared" ca="1" si="337"/>
        <v>2656.1337603156157</v>
      </c>
      <c r="W295" s="6">
        <f t="shared" ca="1" si="290"/>
        <v>2681.2864251616443</v>
      </c>
      <c r="X295" s="6">
        <f t="shared" ca="1" si="291"/>
        <v>1373.3592020515068</v>
      </c>
      <c r="Y295" s="6">
        <f t="shared" ca="1" si="310"/>
        <v>10955.391149731511</v>
      </c>
      <c r="Z295" s="6">
        <f t="shared" ca="1" si="338"/>
        <v>3844.4894158904126</v>
      </c>
      <c r="AA295" s="6">
        <f t="shared" ca="1" si="338"/>
        <v>1149.3635233315072</v>
      </c>
      <c r="AB295" s="6">
        <f t="shared" ca="1" si="338"/>
        <v>1234.0004488767127</v>
      </c>
      <c r="AC295" s="6">
        <f t="shared" ca="1" si="292"/>
        <v>1736.763030308713</v>
      </c>
      <c r="AD295" s="6">
        <f t="shared" ca="1" si="293"/>
        <v>1017.9222639573346</v>
      </c>
      <c r="AE295" s="6">
        <f t="shared" ca="1" si="294"/>
        <v>512.12314899434057</v>
      </c>
      <c r="AF295" s="6">
        <f t="shared" ca="1" si="311"/>
        <v>2961.0449448382437</v>
      </c>
      <c r="AG295" s="6">
        <f t="shared" ca="1" si="339"/>
        <v>480.01259835616435</v>
      </c>
      <c r="AH295" s="6">
        <f t="shared" ca="1" si="339"/>
        <v>1732.7938630136994</v>
      </c>
      <c r="AI295" s="6">
        <f t="shared" ca="1" si="339"/>
        <v>2826.9278219178086</v>
      </c>
      <c r="AJ295" s="6">
        <f t="shared" ca="1" si="339"/>
        <v>1340.4961525479457</v>
      </c>
      <c r="AK295" s="6">
        <f t="shared" ca="1" si="295"/>
        <v>1923.0350775214235</v>
      </c>
      <c r="AL295" s="6">
        <f t="shared" ca="1" si="296"/>
        <v>1207.3348283671492</v>
      </c>
      <c r="AM295" s="6">
        <f t="shared" ca="1" si="297"/>
        <v>580.47666153908642</v>
      </c>
      <c r="AN295" s="6">
        <f t="shared" ca="1" si="312"/>
        <v>2669.3838684079592</v>
      </c>
      <c r="AO295" s="6">
        <f t="shared" ca="1" si="313"/>
        <v>30274.254361194526</v>
      </c>
      <c r="AP295" s="6">
        <f t="shared" ca="1" si="314"/>
        <v>13688.434398216814</v>
      </c>
      <c r="AQ295" s="6">
        <f t="shared" ca="1" si="315"/>
        <v>16585.819962977715</v>
      </c>
      <c r="AR295" s="6">
        <f t="shared" ca="1" si="340"/>
        <v>2756.950115718194</v>
      </c>
      <c r="AS295" s="6">
        <f t="shared" ca="1" si="340"/>
        <v>2179.8178282658164</v>
      </c>
      <c r="AT295" s="6">
        <f t="shared" ca="1" si="340"/>
        <v>1908.0652958906151</v>
      </c>
      <c r="AU295" s="6">
        <f t="shared" ca="1" si="340"/>
        <v>2021.5106198484602</v>
      </c>
      <c r="AV295" s="6">
        <f t="shared" ca="1" si="316"/>
        <v>8866.3438597230852</v>
      </c>
      <c r="AW295" s="6">
        <f t="shared" ca="1" si="317"/>
        <v>7719.4761032546267</v>
      </c>
      <c r="AX295" s="27">
        <f t="shared" ca="1" si="341"/>
        <v>4.2590051506849331</v>
      </c>
      <c r="AY295" s="27">
        <f t="shared" ca="1" si="341"/>
        <v>4.3013550890410972</v>
      </c>
      <c r="AZ295">
        <f t="shared" ca="1" si="318"/>
        <v>348</v>
      </c>
      <c r="BA295" s="9">
        <f t="shared" ca="1" si="298"/>
        <v>12</v>
      </c>
      <c r="BB295" s="4">
        <f t="shared" ca="1" si="319"/>
        <v>157</v>
      </c>
      <c r="BC295" s="9">
        <f t="shared" ca="1" si="299"/>
        <v>10</v>
      </c>
      <c r="BD295" s="9">
        <f t="shared" ca="1" si="300"/>
        <v>6</v>
      </c>
      <c r="BE295" s="4">
        <f t="shared" ca="1" si="320"/>
        <v>191</v>
      </c>
      <c r="BF295" s="9">
        <f t="shared" ca="1" si="301"/>
        <v>12</v>
      </c>
      <c r="BG295" s="9">
        <f t="shared" ca="1" si="302"/>
        <v>17</v>
      </c>
      <c r="BH295" s="24">
        <f t="shared" ca="1" si="321"/>
        <v>683.90108407936475</v>
      </c>
      <c r="BI295" s="24">
        <f t="shared" ca="1" si="322"/>
        <v>496.00756468351443</v>
      </c>
      <c r="BJ295" s="9">
        <f t="shared" ca="1" si="303"/>
        <v>13</v>
      </c>
      <c r="BK295" s="30">
        <f t="shared" ca="1" si="304"/>
        <v>33.979617863013686</v>
      </c>
      <c r="BL295" s="15">
        <f t="shared" ca="1" si="305"/>
        <v>4.5546956208219189</v>
      </c>
      <c r="BM295" s="15">
        <f t="shared" ca="1" si="323"/>
        <v>7112.1036100606834</v>
      </c>
      <c r="BN295" s="36">
        <f t="shared" ca="1" si="335"/>
        <v>117</v>
      </c>
      <c r="BO295" s="9">
        <f t="shared" ca="1" si="306"/>
        <v>0</v>
      </c>
      <c r="BP295" s="20">
        <f t="shared" ca="1" si="324"/>
        <v>2.3320554469307284</v>
      </c>
      <c r="BQ295" s="20">
        <f t="shared" ca="1" si="325"/>
        <v>141.75914498271553</v>
      </c>
    </row>
    <row r="296" spans="1:69" x14ac:dyDescent="0.25">
      <c r="A296" s="3">
        <f t="shared" si="326"/>
        <v>40893</v>
      </c>
      <c r="B296" s="17">
        <f t="shared" si="307"/>
        <v>2011</v>
      </c>
      <c r="C296" s="4">
        <f t="shared" si="327"/>
        <v>12</v>
      </c>
      <c r="D296" s="4">
        <f t="shared" si="328"/>
        <v>6</v>
      </c>
      <c r="E296" s="5">
        <f t="shared" si="282"/>
        <v>0.67</v>
      </c>
      <c r="F296" s="5">
        <f t="shared" si="283"/>
        <v>1</v>
      </c>
      <c r="G296" s="10">
        <f t="shared" si="281"/>
        <v>1.3753424657534348</v>
      </c>
      <c r="H296" s="13">
        <f t="shared" ca="1" si="284"/>
        <v>169</v>
      </c>
      <c r="I296" s="9">
        <f t="shared" ca="1" si="285"/>
        <v>288</v>
      </c>
      <c r="J296" s="14">
        <f t="shared" ca="1" si="308"/>
        <v>1.7041420118343196</v>
      </c>
      <c r="K296" s="5">
        <f t="shared" ca="1" si="309"/>
        <v>0.64</v>
      </c>
      <c r="L296" s="21">
        <f t="shared" ca="1" si="286"/>
        <v>100.06449619842753</v>
      </c>
      <c r="M296" s="9">
        <f t="shared" ca="1" si="336"/>
        <v>52</v>
      </c>
      <c r="N296" s="9">
        <f t="shared" ca="1" si="336"/>
        <v>63</v>
      </c>
      <c r="O296" s="9">
        <f t="shared" ca="1" si="336"/>
        <v>26</v>
      </c>
      <c r="P296" s="9">
        <f t="shared" ca="1" si="336"/>
        <v>81</v>
      </c>
      <c r="Q296" s="20">
        <f t="shared" ca="1" si="287"/>
        <v>37.914440119118538</v>
      </c>
      <c r="R296" s="20">
        <f t="shared" ca="1" si="288"/>
        <v>46.155765085605928</v>
      </c>
      <c r="S296" s="20">
        <f t="shared" ca="1" si="289"/>
        <v>17.045645326027405</v>
      </c>
      <c r="T296" s="6">
        <f t="shared" ca="1" si="337"/>
        <v>16910.899857534252</v>
      </c>
      <c r="U296" s="6">
        <f t="shared" ca="1" si="337"/>
        <v>1949.2965682191791</v>
      </c>
      <c r="V296" s="6">
        <f t="shared" ca="1" si="337"/>
        <v>2983.268769455342</v>
      </c>
      <c r="W296" s="6">
        <f t="shared" ca="1" si="290"/>
        <v>2686.4692534356163</v>
      </c>
      <c r="X296" s="6">
        <f t="shared" ca="1" si="291"/>
        <v>1491.3904621413699</v>
      </c>
      <c r="Y296" s="6">
        <f t="shared" ca="1" si="310"/>
        <v>11699.067940721103</v>
      </c>
      <c r="Z296" s="6">
        <f t="shared" ca="1" si="338"/>
        <v>4360.160613698632</v>
      </c>
      <c r="AA296" s="6">
        <f t="shared" ca="1" si="338"/>
        <v>1200.0498922257541</v>
      </c>
      <c r="AB296" s="6">
        <f t="shared" ca="1" si="338"/>
        <v>1380.6972714082196</v>
      </c>
      <c r="AC296" s="6">
        <f t="shared" ca="1" si="292"/>
        <v>1752.3615425807479</v>
      </c>
      <c r="AD296" s="6">
        <f t="shared" ca="1" si="293"/>
        <v>998.87537939567073</v>
      </c>
      <c r="AE296" s="6">
        <f t="shared" ca="1" si="294"/>
        <v>539.53786844404726</v>
      </c>
      <c r="AF296" s="6">
        <f t="shared" ca="1" si="311"/>
        <v>3650.1329869121382</v>
      </c>
      <c r="AG296" s="6">
        <f t="shared" ca="1" si="339"/>
        <v>519.45054825205477</v>
      </c>
      <c r="AH296" s="6">
        <f t="shared" ca="1" si="339"/>
        <v>1951.8782029150691</v>
      </c>
      <c r="AI296" s="6">
        <f t="shared" ca="1" si="339"/>
        <v>3320.7642581917812</v>
      </c>
      <c r="AJ296" s="6">
        <f t="shared" ca="1" si="339"/>
        <v>1458.4509369863019</v>
      </c>
      <c r="AK296" s="6">
        <f t="shared" ca="1" si="295"/>
        <v>1960.0453631528762</v>
      </c>
      <c r="AL296" s="6">
        <f t="shared" ca="1" si="296"/>
        <v>1242.1061195213413</v>
      </c>
      <c r="AM296" s="6">
        <f t="shared" ca="1" si="297"/>
        <v>590.9025007529882</v>
      </c>
      <c r="AN296" s="6">
        <f t="shared" ca="1" si="312"/>
        <v>3457.4899629180009</v>
      </c>
      <c r="AO296" s="6">
        <f t="shared" ca="1" si="313"/>
        <v>33051.648149431247</v>
      </c>
      <c r="AP296" s="6">
        <f t="shared" ca="1" si="314"/>
        <v>14244.95725888</v>
      </c>
      <c r="AQ296" s="6">
        <f t="shared" ca="1" si="315"/>
        <v>18806.690890551243</v>
      </c>
      <c r="AR296" s="6">
        <f t="shared" ca="1" si="340"/>
        <v>2779.3308276748166</v>
      </c>
      <c r="AS296" s="6">
        <f t="shared" ca="1" si="340"/>
        <v>2125.6781470794176</v>
      </c>
      <c r="AT296" s="6">
        <f t="shared" ca="1" si="340"/>
        <v>1983.8118782810479</v>
      </c>
      <c r="AU296" s="6">
        <f t="shared" ca="1" si="340"/>
        <v>2084.373461638882</v>
      </c>
      <c r="AV296" s="6">
        <f t="shared" ca="1" si="316"/>
        <v>8973.1943146741651</v>
      </c>
      <c r="AW296" s="6">
        <f t="shared" ca="1" si="317"/>
        <v>9833.4965758770813</v>
      </c>
      <c r="AX296" s="27">
        <f t="shared" ca="1" si="341"/>
        <v>3.9870022684931525</v>
      </c>
      <c r="AY296" s="27">
        <f t="shared" ca="1" si="341"/>
        <v>4.4878799589041103</v>
      </c>
      <c r="AZ296">
        <f t="shared" ca="1" si="318"/>
        <v>391</v>
      </c>
      <c r="BA296" s="9">
        <f t="shared" ca="1" si="298"/>
        <v>13</v>
      </c>
      <c r="BB296" s="4">
        <f t="shared" ca="1" si="319"/>
        <v>169</v>
      </c>
      <c r="BC296" s="9">
        <f t="shared" ca="1" si="299"/>
        <v>12</v>
      </c>
      <c r="BD296" s="9">
        <f t="shared" ca="1" si="300"/>
        <v>8</v>
      </c>
      <c r="BE296" s="4">
        <f t="shared" ca="1" si="320"/>
        <v>222</v>
      </c>
      <c r="BF296" s="9">
        <f t="shared" ca="1" si="301"/>
        <v>13</v>
      </c>
      <c r="BG296" s="9">
        <f t="shared" ca="1" si="302"/>
        <v>18</v>
      </c>
      <c r="BH296" s="24">
        <f t="shared" ca="1" si="321"/>
        <v>847.4708266310447</v>
      </c>
      <c r="BI296" s="24">
        <f t="shared" ca="1" si="322"/>
        <v>459.52260586952457</v>
      </c>
      <c r="BJ296" s="9">
        <f t="shared" ca="1" si="303"/>
        <v>13</v>
      </c>
      <c r="BK296" s="30">
        <f t="shared" ca="1" si="304"/>
        <v>33.391131123287657</v>
      </c>
      <c r="BL296" s="15">
        <f t="shared" ca="1" si="305"/>
        <v>4.5064676690410961</v>
      </c>
      <c r="BM296" s="15">
        <f t="shared" ca="1" si="323"/>
        <v>7150.9154144924814</v>
      </c>
      <c r="BN296" s="36">
        <f t="shared" ca="1" si="335"/>
        <v>117</v>
      </c>
      <c r="BO296" s="9">
        <f t="shared" ca="1" si="306"/>
        <v>1</v>
      </c>
      <c r="BP296" s="20">
        <f t="shared" ca="1" si="324"/>
        <v>2.6299697032405747</v>
      </c>
      <c r="BQ296" s="20">
        <f t="shared" ca="1" si="325"/>
        <v>160.74094778248926</v>
      </c>
    </row>
    <row r="297" spans="1:69" x14ac:dyDescent="0.25">
      <c r="A297" s="3">
        <f t="shared" si="326"/>
        <v>40892</v>
      </c>
      <c r="B297" s="17">
        <f t="shared" si="307"/>
        <v>2011</v>
      </c>
      <c r="C297" s="4">
        <f t="shared" si="327"/>
        <v>12</v>
      </c>
      <c r="D297" s="4">
        <f t="shared" si="328"/>
        <v>5</v>
      </c>
      <c r="E297" s="5">
        <f t="shared" si="282"/>
        <v>0.67</v>
      </c>
      <c r="F297" s="5">
        <f t="shared" si="283"/>
        <v>0.79999999999999993</v>
      </c>
      <c r="G297" s="10">
        <f t="shared" si="281"/>
        <v>1.3726027397260374</v>
      </c>
      <c r="H297" s="13">
        <f t="shared" ca="1" si="284"/>
        <v>136</v>
      </c>
      <c r="I297" s="9">
        <f t="shared" ca="1" si="285"/>
        <v>229</v>
      </c>
      <c r="J297" s="14">
        <f t="shared" ca="1" si="308"/>
        <v>1.6838235294117647</v>
      </c>
      <c r="K297" s="5">
        <f t="shared" ca="1" si="309"/>
        <v>0.50888888888888884</v>
      </c>
      <c r="L297" s="21">
        <f t="shared" ca="1" si="286"/>
        <v>96.612016670427096</v>
      </c>
      <c r="M297" s="9">
        <f t="shared" ca="1" si="336"/>
        <v>39</v>
      </c>
      <c r="N297" s="9">
        <f t="shared" ca="1" si="336"/>
        <v>52</v>
      </c>
      <c r="O297" s="9">
        <f t="shared" ca="1" si="336"/>
        <v>20</v>
      </c>
      <c r="P297" s="9">
        <f t="shared" ca="1" si="336"/>
        <v>59</v>
      </c>
      <c r="Q297" s="20">
        <f t="shared" ca="1" si="287"/>
        <v>36.570441913593271</v>
      </c>
      <c r="R297" s="20">
        <f t="shared" ca="1" si="288"/>
        <v>50.805709418958912</v>
      </c>
      <c r="S297" s="20">
        <f t="shared" ca="1" si="289"/>
        <v>18.962705778945903</v>
      </c>
      <c r="T297" s="6">
        <f t="shared" ca="1" si="337"/>
        <v>13139.234267178084</v>
      </c>
      <c r="U297" s="6">
        <f t="shared" ca="1" si="337"/>
        <v>1471.3720433972608</v>
      </c>
      <c r="V297" s="6">
        <f t="shared" ca="1" si="337"/>
        <v>2379.8626547375334</v>
      </c>
      <c r="W297" s="6">
        <f t="shared" ca="1" si="290"/>
        <v>2702.1763118465751</v>
      </c>
      <c r="X297" s="6">
        <f t="shared" ca="1" si="291"/>
        <v>1134.7414220238902</v>
      </c>
      <c r="Y297" s="6">
        <f t="shared" ca="1" si="310"/>
        <v>8393.8259219673473</v>
      </c>
      <c r="Z297" s="6">
        <f t="shared" ca="1" si="338"/>
        <v>3327.9102141369876</v>
      </c>
      <c r="AA297" s="6">
        <f t="shared" ca="1" si="338"/>
        <v>1016.1141883791782</v>
      </c>
      <c r="AB297" s="6">
        <f t="shared" ca="1" si="338"/>
        <v>1118.7996409578084</v>
      </c>
      <c r="AC297" s="6">
        <f t="shared" ca="1" si="292"/>
        <v>1479.9016471986431</v>
      </c>
      <c r="AD297" s="6">
        <f t="shared" ca="1" si="293"/>
        <v>966.81860750457417</v>
      </c>
      <c r="AE297" s="6">
        <f t="shared" ca="1" si="294"/>
        <v>424.23534210217684</v>
      </c>
      <c r="AF297" s="6">
        <f t="shared" ca="1" si="311"/>
        <v>2591.8684466685795</v>
      </c>
      <c r="AG297" s="6">
        <f t="shared" ca="1" si="339"/>
        <v>399.63091527123288</v>
      </c>
      <c r="AH297" s="6">
        <f t="shared" ca="1" si="339"/>
        <v>1559.5215104000006</v>
      </c>
      <c r="AI297" s="6">
        <f t="shared" ca="1" si="339"/>
        <v>2584.2187733698634</v>
      </c>
      <c r="AJ297" s="6">
        <f t="shared" ca="1" si="339"/>
        <v>1123.6045287452059</v>
      </c>
      <c r="AK297" s="6">
        <f t="shared" ca="1" si="295"/>
        <v>1696.3657728196069</v>
      </c>
      <c r="AL297" s="6">
        <f t="shared" ca="1" si="296"/>
        <v>1309.4081002135265</v>
      </c>
      <c r="AM297" s="6">
        <f t="shared" ca="1" si="297"/>
        <v>510.22001626338567</v>
      </c>
      <c r="AN297" s="6">
        <f t="shared" ca="1" si="312"/>
        <v>2150.981838489784</v>
      </c>
      <c r="AO297" s="6">
        <f t="shared" ca="1" si="313"/>
        <v>25740.406081835627</v>
      </c>
      <c r="AP297" s="6">
        <f t="shared" ca="1" si="314"/>
        <v>12603.72987470991</v>
      </c>
      <c r="AQ297" s="6">
        <f t="shared" ca="1" si="315"/>
        <v>13136.676207125711</v>
      </c>
      <c r="AR297" s="6">
        <f t="shared" ca="1" si="340"/>
        <v>2695.5405395303742</v>
      </c>
      <c r="AS297" s="6">
        <f t="shared" ca="1" si="340"/>
        <v>1939.933098760579</v>
      </c>
      <c r="AT297" s="6">
        <f t="shared" ca="1" si="340"/>
        <v>1799.9828495188781</v>
      </c>
      <c r="AU297" s="6">
        <f t="shared" ca="1" si="340"/>
        <v>1936.0750568389603</v>
      </c>
      <c r="AV297" s="6">
        <f t="shared" ca="1" si="316"/>
        <v>8371.5315446487912</v>
      </c>
      <c r="AW297" s="6">
        <f t="shared" ca="1" si="317"/>
        <v>4765.1446624769251</v>
      </c>
      <c r="AX297" s="27">
        <f t="shared" ca="1" si="341"/>
        <v>4.2540063123287686</v>
      </c>
      <c r="AY297" s="27">
        <f t="shared" ca="1" si="341"/>
        <v>4.2607574931506855</v>
      </c>
      <c r="AZ297">
        <f t="shared" ca="1" si="318"/>
        <v>306</v>
      </c>
      <c r="BA297" s="9">
        <f t="shared" ca="1" si="298"/>
        <v>10</v>
      </c>
      <c r="BB297" s="4">
        <f t="shared" ca="1" si="319"/>
        <v>136</v>
      </c>
      <c r="BC297" s="9">
        <f t="shared" ca="1" si="299"/>
        <v>9</v>
      </c>
      <c r="BD297" s="9">
        <f t="shared" ca="1" si="300"/>
        <v>6</v>
      </c>
      <c r="BE297" s="4">
        <f t="shared" ca="1" si="320"/>
        <v>170</v>
      </c>
      <c r="BF297" s="9">
        <f t="shared" ca="1" si="301"/>
        <v>11</v>
      </c>
      <c r="BG297" s="9">
        <f t="shared" ca="1" si="302"/>
        <v>13</v>
      </c>
      <c r="BH297" s="24">
        <f t="shared" ca="1" si="321"/>
        <v>685.67430756705869</v>
      </c>
      <c r="BI297" s="24">
        <f t="shared" ca="1" si="322"/>
        <v>405.31137837252624</v>
      </c>
      <c r="BJ297" s="9">
        <f t="shared" ca="1" si="303"/>
        <v>11</v>
      </c>
      <c r="BK297" s="30">
        <f t="shared" ca="1" si="304"/>
        <v>33.033035575342446</v>
      </c>
      <c r="BL297" s="15">
        <f t="shared" ca="1" si="305"/>
        <v>4.2134765545205486</v>
      </c>
      <c r="BM297" s="15">
        <f t="shared" ca="1" si="323"/>
        <v>7134.8354511889756</v>
      </c>
      <c r="BN297" s="36">
        <f t="shared" ca="1" si="335"/>
        <v>117</v>
      </c>
      <c r="BO297" s="9">
        <f t="shared" ca="1" si="306"/>
        <v>0</v>
      </c>
      <c r="BP297" s="20">
        <f t="shared" ca="1" si="324"/>
        <v>1.8412024071188027</v>
      </c>
      <c r="BQ297" s="20">
        <f t="shared" ca="1" si="325"/>
        <v>112.27928382158727</v>
      </c>
    </row>
    <row r="298" spans="1:69" x14ac:dyDescent="0.25">
      <c r="A298" s="3">
        <f t="shared" si="326"/>
        <v>40891</v>
      </c>
      <c r="B298" s="17">
        <f t="shared" si="307"/>
        <v>2011</v>
      </c>
      <c r="C298" s="4">
        <f t="shared" si="327"/>
        <v>12</v>
      </c>
      <c r="D298" s="4">
        <f t="shared" si="328"/>
        <v>4</v>
      </c>
      <c r="E298" s="5">
        <f t="shared" si="282"/>
        <v>0.67</v>
      </c>
      <c r="F298" s="5">
        <f t="shared" si="283"/>
        <v>0.73333333333333339</v>
      </c>
      <c r="G298" s="10">
        <f t="shared" si="281"/>
        <v>1.3698630136986401</v>
      </c>
      <c r="H298" s="13">
        <f t="shared" ca="1" si="284"/>
        <v>128</v>
      </c>
      <c r="I298" s="9">
        <f t="shared" ca="1" si="285"/>
        <v>217</v>
      </c>
      <c r="J298" s="14">
        <f t="shared" ca="1" si="308"/>
        <v>1.6953125</v>
      </c>
      <c r="K298" s="5">
        <f t="shared" ca="1" si="309"/>
        <v>0.48222222222222222</v>
      </c>
      <c r="L298" s="21">
        <f t="shared" ca="1" si="286"/>
        <v>97.733267123287717</v>
      </c>
      <c r="M298" s="9">
        <f t="shared" ca="1" si="336"/>
        <v>38</v>
      </c>
      <c r="N298" s="9">
        <f t="shared" ca="1" si="336"/>
        <v>46</v>
      </c>
      <c r="O298" s="9">
        <f t="shared" ca="1" si="336"/>
        <v>20</v>
      </c>
      <c r="P298" s="9">
        <f t="shared" ca="1" si="336"/>
        <v>60</v>
      </c>
      <c r="Q298" s="20">
        <f t="shared" ca="1" si="287"/>
        <v>37.347285388127865</v>
      </c>
      <c r="R298" s="20">
        <f t="shared" ca="1" si="288"/>
        <v>48.470062315068496</v>
      </c>
      <c r="S298" s="20">
        <f t="shared" ca="1" si="289"/>
        <v>18.105460397260281</v>
      </c>
      <c r="T298" s="6">
        <f t="shared" ca="1" si="337"/>
        <v>12509.858191780828</v>
      </c>
      <c r="U298" s="6">
        <f t="shared" ca="1" si="337"/>
        <v>1382.7089205479458</v>
      </c>
      <c r="V298" s="6">
        <f t="shared" ca="1" si="337"/>
        <v>2160.7370038356162</v>
      </c>
      <c r="W298" s="6">
        <f t="shared" ca="1" si="290"/>
        <v>2688.9408000000003</v>
      </c>
      <c r="X298" s="6">
        <f t="shared" ca="1" si="291"/>
        <v>1036.0040903013701</v>
      </c>
      <c r="Y298" s="6">
        <f t="shared" ca="1" si="310"/>
        <v>8006.8852181917864</v>
      </c>
      <c r="Z298" s="6">
        <f t="shared" ca="1" si="338"/>
        <v>3137.1719726027409</v>
      </c>
      <c r="AA298" s="6">
        <f t="shared" ca="1" si="338"/>
        <v>969.40124630136995</v>
      </c>
      <c r="AB298" s="6">
        <f t="shared" ca="1" si="338"/>
        <v>1086.3276238356168</v>
      </c>
      <c r="AC298" s="6">
        <f t="shared" ca="1" si="292"/>
        <v>1305.0040493960437</v>
      </c>
      <c r="AD298" s="6">
        <f t="shared" ca="1" si="293"/>
        <v>1025.8381485382615</v>
      </c>
      <c r="AE298" s="6">
        <f t="shared" ca="1" si="294"/>
        <v>384.09974993843343</v>
      </c>
      <c r="AF298" s="6">
        <f t="shared" ca="1" si="311"/>
        <v>2477.9588948669889</v>
      </c>
      <c r="AG298" s="6">
        <f t="shared" ca="1" si="339"/>
        <v>403.35603287671222</v>
      </c>
      <c r="AH298" s="6">
        <f t="shared" ca="1" si="339"/>
        <v>1483.4666958904118</v>
      </c>
      <c r="AI298" s="6">
        <f t="shared" ca="1" si="339"/>
        <v>2504.388082191781</v>
      </c>
      <c r="AJ298" s="6">
        <f t="shared" ca="1" si="339"/>
        <v>1061.3190575342469</v>
      </c>
      <c r="AK298" s="6">
        <f t="shared" ca="1" si="295"/>
        <v>1493.1556998778715</v>
      </c>
      <c r="AL298" s="6">
        <f t="shared" ca="1" si="296"/>
        <v>1279.0588267709638</v>
      </c>
      <c r="AM298" s="6">
        <f t="shared" ca="1" si="297"/>
        <v>447.18270083724406</v>
      </c>
      <c r="AN298" s="6">
        <f t="shared" ca="1" si="312"/>
        <v>2233.1326410070724</v>
      </c>
      <c r="AO298" s="6">
        <f t="shared" ca="1" si="313"/>
        <v>24537.997823561658</v>
      </c>
      <c r="AP298" s="6">
        <f t="shared" ca="1" si="314"/>
        <v>11820.021069495806</v>
      </c>
      <c r="AQ298" s="6">
        <f t="shared" ca="1" si="315"/>
        <v>12717.976754065847</v>
      </c>
      <c r="AR298" s="6">
        <f t="shared" ca="1" si="340"/>
        <v>2657.6870772447901</v>
      </c>
      <c r="AS298" s="6">
        <f t="shared" ca="1" si="340"/>
        <v>1785.7500813884662</v>
      </c>
      <c r="AT298" s="6">
        <f t="shared" ca="1" si="340"/>
        <v>1771.5358268540974</v>
      </c>
      <c r="AU298" s="6">
        <f t="shared" ca="1" si="340"/>
        <v>1901.9218700052368</v>
      </c>
      <c r="AV298" s="6">
        <f t="shared" ca="1" si="316"/>
        <v>8116.894855492591</v>
      </c>
      <c r="AW298" s="6">
        <f t="shared" ca="1" si="317"/>
        <v>4601.0818985732612</v>
      </c>
      <c r="AX298" s="27">
        <f t="shared" ca="1" si="341"/>
        <v>4.1178123287671244</v>
      </c>
      <c r="AY298" s="27">
        <f t="shared" ca="1" si="341"/>
        <v>4.5362054794520565</v>
      </c>
      <c r="AZ298">
        <f t="shared" ca="1" si="318"/>
        <v>292</v>
      </c>
      <c r="BA298" s="9">
        <f t="shared" ca="1" si="298"/>
        <v>9</v>
      </c>
      <c r="BB298" s="4">
        <f t="shared" ca="1" si="319"/>
        <v>128</v>
      </c>
      <c r="BC298" s="9">
        <f t="shared" ca="1" si="299"/>
        <v>8</v>
      </c>
      <c r="BD298" s="9">
        <f t="shared" ca="1" si="300"/>
        <v>5</v>
      </c>
      <c r="BE298" s="4">
        <f t="shared" ca="1" si="320"/>
        <v>164</v>
      </c>
      <c r="BF298" s="9">
        <f t="shared" ca="1" si="301"/>
        <v>9</v>
      </c>
      <c r="BG298" s="9">
        <f t="shared" ca="1" si="302"/>
        <v>14</v>
      </c>
      <c r="BH298" s="24">
        <f t="shared" ca="1" si="321"/>
        <v>597.76456737328783</v>
      </c>
      <c r="BI298" s="24">
        <f t="shared" ca="1" si="322"/>
        <v>380.7540536650792</v>
      </c>
      <c r="BJ298" s="9">
        <f t="shared" ca="1" si="303"/>
        <v>11</v>
      </c>
      <c r="BK298" s="30">
        <f t="shared" ca="1" si="304"/>
        <v>33.004232876712315</v>
      </c>
      <c r="BL298" s="15">
        <f t="shared" ca="1" si="305"/>
        <v>4.4886934246575345</v>
      </c>
      <c r="BM298" s="15">
        <f t="shared" ca="1" si="323"/>
        <v>7119.9874371050573</v>
      </c>
      <c r="BN298" s="36">
        <f t="shared" ca="1" si="335"/>
        <v>117</v>
      </c>
      <c r="BO298" s="9">
        <f t="shared" ca="1" si="306"/>
        <v>0</v>
      </c>
      <c r="BP298" s="20">
        <f t="shared" ca="1" si="324"/>
        <v>1.786235841904364</v>
      </c>
      <c r="BQ298" s="20">
        <f t="shared" ca="1" si="325"/>
        <v>108.70065601765681</v>
      </c>
    </row>
    <row r="299" spans="1:69" x14ac:dyDescent="0.25">
      <c r="A299" s="3">
        <f t="shared" si="326"/>
        <v>40890</v>
      </c>
      <c r="B299" s="17">
        <f t="shared" si="307"/>
        <v>2011</v>
      </c>
      <c r="C299" s="4">
        <f t="shared" si="327"/>
        <v>12</v>
      </c>
      <c r="D299" s="4">
        <f t="shared" si="328"/>
        <v>3</v>
      </c>
      <c r="E299" s="5">
        <f t="shared" si="282"/>
        <v>0.67</v>
      </c>
      <c r="F299" s="5">
        <f t="shared" si="283"/>
        <v>0.55555555555555558</v>
      </c>
      <c r="G299" s="10">
        <f t="shared" si="281"/>
        <v>1.3671232876712427</v>
      </c>
      <c r="H299" s="13">
        <f t="shared" ca="1" si="284"/>
        <v>91</v>
      </c>
      <c r="I299" s="9">
        <f t="shared" ca="1" si="285"/>
        <v>155</v>
      </c>
      <c r="J299" s="14">
        <f t="shared" ca="1" si="308"/>
        <v>1.7032967032967032</v>
      </c>
      <c r="K299" s="5">
        <f t="shared" ca="1" si="309"/>
        <v>0.34444444444444444</v>
      </c>
      <c r="L299" s="21">
        <f t="shared" ca="1" si="286"/>
        <v>97.902571809925277</v>
      </c>
      <c r="M299" s="9">
        <f t="shared" ca="1" si="336"/>
        <v>28</v>
      </c>
      <c r="N299" s="9">
        <f t="shared" ca="1" si="336"/>
        <v>34</v>
      </c>
      <c r="O299" s="9">
        <f t="shared" ca="1" si="336"/>
        <v>13</v>
      </c>
      <c r="P299" s="9">
        <f t="shared" ca="1" si="336"/>
        <v>42</v>
      </c>
      <c r="Q299" s="20">
        <f t="shared" ca="1" si="287"/>
        <v>38.242875616438369</v>
      </c>
      <c r="R299" s="20">
        <f t="shared" ca="1" si="288"/>
        <v>51.800566457323505</v>
      </c>
      <c r="S299" s="20">
        <f t="shared" ca="1" si="289"/>
        <v>18.330115237573391</v>
      </c>
      <c r="T299" s="6">
        <f t="shared" ca="1" si="337"/>
        <v>8909.1340347032001</v>
      </c>
      <c r="U299" s="6">
        <f t="shared" ca="1" si="337"/>
        <v>1008.0830707762561</v>
      </c>
      <c r="V299" s="6">
        <f t="shared" ca="1" si="337"/>
        <v>1518.3551894794521</v>
      </c>
      <c r="W299" s="6">
        <f t="shared" ca="1" si="290"/>
        <v>2715.1707605917809</v>
      </c>
      <c r="X299" s="6">
        <f t="shared" ca="1" si="291"/>
        <v>815.08682958904103</v>
      </c>
      <c r="Y299" s="6">
        <f t="shared" ca="1" si="310"/>
        <v>4868.6043258191812</v>
      </c>
      <c r="Z299" s="6">
        <f t="shared" ca="1" si="338"/>
        <v>2371.0582882191788</v>
      </c>
      <c r="AA299" s="6">
        <f t="shared" ca="1" si="338"/>
        <v>673.40736394520559</v>
      </c>
      <c r="AB299" s="6">
        <f t="shared" ca="1" si="338"/>
        <v>769.86483997808239</v>
      </c>
      <c r="AC299" s="6">
        <f t="shared" ca="1" si="292"/>
        <v>958.59116509193711</v>
      </c>
      <c r="AD299" s="6">
        <f t="shared" ca="1" si="293"/>
        <v>991.78090007693731</v>
      </c>
      <c r="AE299" s="6">
        <f t="shared" ca="1" si="294"/>
        <v>315.49243771148485</v>
      </c>
      <c r="AF299" s="6">
        <f t="shared" ca="1" si="311"/>
        <v>1548.4659892621078</v>
      </c>
      <c r="AG299" s="6">
        <f t="shared" ca="1" si="339"/>
        <v>272.43386876712322</v>
      </c>
      <c r="AH299" s="6">
        <f t="shared" ca="1" si="339"/>
        <v>1004.8030781369866</v>
      </c>
      <c r="AI299" s="6">
        <f t="shared" ca="1" si="339"/>
        <v>1664.3620023287672</v>
      </c>
      <c r="AJ299" s="6">
        <f t="shared" ca="1" si="339"/>
        <v>780.76216109589052</v>
      </c>
      <c r="AK299" s="6">
        <f t="shared" ca="1" si="295"/>
        <v>1125.4593873957378</v>
      </c>
      <c r="AL299" s="6">
        <f t="shared" ca="1" si="296"/>
        <v>1287.5119183087229</v>
      </c>
      <c r="AM299" s="6">
        <f t="shared" ca="1" si="297"/>
        <v>325.93425022521296</v>
      </c>
      <c r="AN299" s="6">
        <f t="shared" ca="1" si="312"/>
        <v>983.4555543990939</v>
      </c>
      <c r="AO299" s="6">
        <f t="shared" ca="1" si="313"/>
        <v>17453.908707950693</v>
      </c>
      <c r="AP299" s="6">
        <f t="shared" ca="1" si="314"/>
        <v>10053.382838470307</v>
      </c>
      <c r="AQ299" s="6">
        <f t="shared" ca="1" si="315"/>
        <v>7400.5258694803824</v>
      </c>
      <c r="AR299" s="6">
        <f t="shared" ca="1" si="340"/>
        <v>2599.4109045840728</v>
      </c>
      <c r="AS299" s="6">
        <f t="shared" ca="1" si="340"/>
        <v>1563.0070043405917</v>
      </c>
      <c r="AT299" s="6">
        <f t="shared" ca="1" si="340"/>
        <v>1659.6093491831505</v>
      </c>
      <c r="AU299" s="6">
        <f t="shared" ca="1" si="340"/>
        <v>1721.6725063268175</v>
      </c>
      <c r="AV299" s="6">
        <f t="shared" ca="1" si="316"/>
        <v>7543.6997644346329</v>
      </c>
      <c r="AW299" s="6">
        <f t="shared" ca="1" si="317"/>
        <v>-143.17389495424595</v>
      </c>
      <c r="AX299" s="27">
        <f t="shared" ca="1" si="341"/>
        <v>4.2037632000000018</v>
      </c>
      <c r="AY299" s="27">
        <f t="shared" ca="1" si="341"/>
        <v>4.5225641712328768</v>
      </c>
      <c r="AZ299">
        <f t="shared" ca="1" si="318"/>
        <v>208</v>
      </c>
      <c r="BA299" s="9">
        <f t="shared" ca="1" si="298"/>
        <v>7</v>
      </c>
      <c r="BB299" s="4">
        <f t="shared" ca="1" si="319"/>
        <v>91</v>
      </c>
      <c r="BC299" s="9">
        <f t="shared" ca="1" si="299"/>
        <v>5</v>
      </c>
      <c r="BD299" s="9">
        <f t="shared" ca="1" si="300"/>
        <v>4</v>
      </c>
      <c r="BE299" s="4">
        <f t="shared" ca="1" si="320"/>
        <v>117</v>
      </c>
      <c r="BF299" s="9">
        <f t="shared" ca="1" si="301"/>
        <v>7</v>
      </c>
      <c r="BG299" s="9">
        <f t="shared" ca="1" si="302"/>
        <v>9</v>
      </c>
      <c r="BH299" s="24">
        <f t="shared" ca="1" si="321"/>
        <v>499.31335183453263</v>
      </c>
      <c r="BI299" s="24">
        <f t="shared" ca="1" si="322"/>
        <v>309.86181235970724</v>
      </c>
      <c r="BJ299" s="9">
        <f t="shared" ca="1" si="303"/>
        <v>7</v>
      </c>
      <c r="BK299" s="30">
        <f t="shared" ca="1" si="304"/>
        <v>31.460067876712316</v>
      </c>
      <c r="BL299" s="15">
        <f t="shared" ca="1" si="305"/>
        <v>4.1826101884931512</v>
      </c>
      <c r="BM299" s="15">
        <f t="shared" ca="1" si="323"/>
        <v>7073.9923026446995</v>
      </c>
      <c r="BN299" s="36">
        <f t="shared" ca="1" si="335"/>
        <v>117</v>
      </c>
      <c r="BO299" s="9">
        <f t="shared" ca="1" si="306"/>
        <v>0</v>
      </c>
      <c r="BP299" s="20">
        <f t="shared" ca="1" si="324"/>
        <v>1.0461597288865587</v>
      </c>
      <c r="BQ299" s="20">
        <f t="shared" ca="1" si="325"/>
        <v>63.25235785880669</v>
      </c>
    </row>
    <row r="300" spans="1:69" x14ac:dyDescent="0.25">
      <c r="A300" s="3">
        <f t="shared" si="326"/>
        <v>40889</v>
      </c>
      <c r="B300" s="17">
        <f t="shared" si="307"/>
        <v>2011</v>
      </c>
      <c r="C300" s="4">
        <f t="shared" si="327"/>
        <v>12</v>
      </c>
      <c r="D300" s="4">
        <f t="shared" si="328"/>
        <v>2</v>
      </c>
      <c r="E300" s="5">
        <f t="shared" si="282"/>
        <v>0.67</v>
      </c>
      <c r="F300" s="5">
        <f t="shared" si="283"/>
        <v>0.55555555555555558</v>
      </c>
      <c r="G300" s="10">
        <f t="shared" si="281"/>
        <v>1.3643835616438453</v>
      </c>
      <c r="H300" s="13">
        <f t="shared" ca="1" si="284"/>
        <v>92</v>
      </c>
      <c r="I300" s="9">
        <f t="shared" ca="1" si="285"/>
        <v>157</v>
      </c>
      <c r="J300" s="14">
        <f t="shared" ca="1" si="308"/>
        <v>1.7065217391304348</v>
      </c>
      <c r="K300" s="5">
        <f t="shared" ca="1" si="309"/>
        <v>0.34888888888888892</v>
      </c>
      <c r="L300" s="21">
        <f t="shared" ca="1" si="286"/>
        <v>105.32114814373639</v>
      </c>
      <c r="M300" s="9">
        <f t="shared" ca="1" si="336"/>
        <v>29</v>
      </c>
      <c r="N300" s="9">
        <f t="shared" ca="1" si="336"/>
        <v>34</v>
      </c>
      <c r="O300" s="9">
        <f t="shared" ca="1" si="336"/>
        <v>14</v>
      </c>
      <c r="P300" s="9">
        <f t="shared" ca="1" si="336"/>
        <v>41</v>
      </c>
      <c r="Q300" s="20">
        <f t="shared" ca="1" si="287"/>
        <v>36.829754910197877</v>
      </c>
      <c r="R300" s="20">
        <f t="shared" ca="1" si="288"/>
        <v>47.394170635773015</v>
      </c>
      <c r="S300" s="20">
        <f t="shared" ca="1" si="289"/>
        <v>18.591183047029737</v>
      </c>
      <c r="T300" s="6">
        <f t="shared" ca="1" si="337"/>
        <v>9689.5456292237486</v>
      </c>
      <c r="U300" s="6">
        <f t="shared" ca="1" si="337"/>
        <v>1058.6099531202442</v>
      </c>
      <c r="V300" s="6">
        <f t="shared" ca="1" si="337"/>
        <v>1656.0114789698628</v>
      </c>
      <c r="W300" s="6">
        <f t="shared" ca="1" si="290"/>
        <v>2662.4721197589042</v>
      </c>
      <c r="X300" s="6">
        <f t="shared" ca="1" si="291"/>
        <v>769.77710781369876</v>
      </c>
      <c r="Y300" s="6">
        <f t="shared" ca="1" si="310"/>
        <v>5659.8948758015258</v>
      </c>
      <c r="Z300" s="6">
        <f t="shared" ca="1" si="338"/>
        <v>2320.2745593424661</v>
      </c>
      <c r="AA300" s="6">
        <f t="shared" ca="1" si="338"/>
        <v>663.51838890082217</v>
      </c>
      <c r="AB300" s="6">
        <f t="shared" ca="1" si="338"/>
        <v>762.2385049282193</v>
      </c>
      <c r="AC300" s="6">
        <f t="shared" ca="1" si="292"/>
        <v>1039.8454651567645</v>
      </c>
      <c r="AD300" s="6">
        <f t="shared" ca="1" si="293"/>
        <v>1005.7620695095721</v>
      </c>
      <c r="AE300" s="6">
        <f t="shared" ca="1" si="294"/>
        <v>290.09007908580008</v>
      </c>
      <c r="AF300" s="6">
        <f t="shared" ca="1" si="311"/>
        <v>1410.3338394193711</v>
      </c>
      <c r="AG300" s="6">
        <f t="shared" ca="1" si="339"/>
        <v>286.54909111232877</v>
      </c>
      <c r="AH300" s="6">
        <f t="shared" ca="1" si="339"/>
        <v>1013.5042107616442</v>
      </c>
      <c r="AI300" s="6">
        <f t="shared" ca="1" si="339"/>
        <v>1818.8348573698634</v>
      </c>
      <c r="AJ300" s="6">
        <f t="shared" ca="1" si="339"/>
        <v>805.05944179726043</v>
      </c>
      <c r="AK300" s="6">
        <f t="shared" ca="1" si="295"/>
        <v>1165.4439614792389</v>
      </c>
      <c r="AL300" s="6">
        <f t="shared" ca="1" si="296"/>
        <v>1199.6394123418934</v>
      </c>
      <c r="AM300" s="6">
        <f t="shared" ca="1" si="297"/>
        <v>322.89845093413618</v>
      </c>
      <c r="AN300" s="6">
        <f t="shared" ca="1" si="312"/>
        <v>1235.9657762858285</v>
      </c>
      <c r="AO300" s="6">
        <f t="shared" ca="1" si="313"/>
        <v>18418.134636556599</v>
      </c>
      <c r="AP300" s="6">
        <f t="shared" ca="1" si="314"/>
        <v>10111.94014504987</v>
      </c>
      <c r="AQ300" s="6">
        <f t="shared" ca="1" si="315"/>
        <v>8306.1944915067252</v>
      </c>
      <c r="AR300" s="6">
        <f t="shared" ca="1" si="340"/>
        <v>2591.3232313314438</v>
      </c>
      <c r="AS300" s="6">
        <f t="shared" ca="1" si="340"/>
        <v>1552.1273085170928</v>
      </c>
      <c r="AT300" s="6">
        <f t="shared" ca="1" si="340"/>
        <v>1640.3992397786494</v>
      </c>
      <c r="AU300" s="6">
        <f t="shared" ca="1" si="340"/>
        <v>1732.2750614959657</v>
      </c>
      <c r="AV300" s="6">
        <f t="shared" ca="1" si="316"/>
        <v>7516.1248411231518</v>
      </c>
      <c r="AW300" s="6">
        <f t="shared" ca="1" si="317"/>
        <v>790.06965038357703</v>
      </c>
      <c r="AX300" s="27">
        <f t="shared" ca="1" si="341"/>
        <v>3.9853456767123303</v>
      </c>
      <c r="AY300" s="27">
        <f t="shared" ca="1" si="341"/>
        <v>4.366631150684932</v>
      </c>
      <c r="AZ300">
        <f t="shared" ca="1" si="318"/>
        <v>210</v>
      </c>
      <c r="BA300" s="9">
        <f t="shared" ca="1" si="298"/>
        <v>7</v>
      </c>
      <c r="BB300" s="4">
        <f t="shared" ca="1" si="319"/>
        <v>92</v>
      </c>
      <c r="BC300" s="9">
        <f t="shared" ca="1" si="299"/>
        <v>6</v>
      </c>
      <c r="BD300" s="9">
        <f t="shared" ca="1" si="300"/>
        <v>4</v>
      </c>
      <c r="BE300" s="4">
        <f t="shared" ca="1" si="320"/>
        <v>118</v>
      </c>
      <c r="BF300" s="9">
        <f t="shared" ca="1" si="301"/>
        <v>6</v>
      </c>
      <c r="BG300" s="9">
        <f t="shared" ca="1" si="302"/>
        <v>10</v>
      </c>
      <c r="BH300" s="24">
        <f t="shared" ca="1" si="321"/>
        <v>553.07181592852885</v>
      </c>
      <c r="BI300" s="24">
        <f t="shared" ca="1" si="322"/>
        <v>316.70476118673037</v>
      </c>
      <c r="BJ300" s="9">
        <f t="shared" ca="1" si="303"/>
        <v>8</v>
      </c>
      <c r="BK300" s="30">
        <f t="shared" ca="1" si="304"/>
        <v>32.715976520547926</v>
      </c>
      <c r="BL300" s="15">
        <f t="shared" ca="1" si="305"/>
        <v>4.2524013326027399</v>
      </c>
      <c r="BM300" s="15">
        <f t="shared" ca="1" si="323"/>
        <v>6940.9321866755245</v>
      </c>
      <c r="BN300" s="36">
        <f t="shared" ca="1" si="335"/>
        <v>117</v>
      </c>
      <c r="BO300" s="9">
        <f t="shared" ca="1" si="306"/>
        <v>0</v>
      </c>
      <c r="BP300" s="20">
        <f t="shared" ca="1" si="324"/>
        <v>1.1966972545059709</v>
      </c>
      <c r="BQ300" s="20">
        <f t="shared" ca="1" si="325"/>
        <v>70.993115312023292</v>
      </c>
    </row>
    <row r="301" spans="1:69" x14ac:dyDescent="0.25">
      <c r="A301" s="3">
        <f t="shared" si="326"/>
        <v>40888</v>
      </c>
      <c r="B301" s="17">
        <f t="shared" si="307"/>
        <v>2011</v>
      </c>
      <c r="C301" s="4">
        <f t="shared" si="327"/>
        <v>12</v>
      </c>
      <c r="D301" s="4">
        <f t="shared" si="328"/>
        <v>1</v>
      </c>
      <c r="E301" s="5">
        <f t="shared" si="282"/>
        <v>0.67</v>
      </c>
      <c r="F301" s="5">
        <f t="shared" si="283"/>
        <v>0.60000000000000009</v>
      </c>
      <c r="G301" s="10">
        <f t="shared" si="281"/>
        <v>1.361643835616448</v>
      </c>
      <c r="H301" s="13">
        <f t="shared" ca="1" si="284"/>
        <v>97</v>
      </c>
      <c r="I301" s="9">
        <f t="shared" ca="1" si="285"/>
        <v>163</v>
      </c>
      <c r="J301" s="14">
        <f t="shared" ca="1" si="308"/>
        <v>1.6804123711340206</v>
      </c>
      <c r="K301" s="5">
        <f t="shared" ca="1" si="309"/>
        <v>0.36222222222222222</v>
      </c>
      <c r="L301" s="21">
        <f t="shared" ca="1" si="286"/>
        <v>100.62819581866972</v>
      </c>
      <c r="M301" s="9">
        <f t="shared" ca="1" si="336"/>
        <v>29</v>
      </c>
      <c r="N301" s="9">
        <f t="shared" ca="1" si="336"/>
        <v>36</v>
      </c>
      <c r="O301" s="9">
        <f t="shared" ca="1" si="336"/>
        <v>14</v>
      </c>
      <c r="P301" s="9">
        <f t="shared" ca="1" si="336"/>
        <v>44</v>
      </c>
      <c r="Q301" s="20">
        <f t="shared" ca="1" si="287"/>
        <v>36.723700346469975</v>
      </c>
      <c r="R301" s="20">
        <f t="shared" ca="1" si="288"/>
        <v>51.792464052915868</v>
      </c>
      <c r="S301" s="20">
        <f t="shared" ca="1" si="289"/>
        <v>18.575471588144467</v>
      </c>
      <c r="T301" s="6">
        <f t="shared" ca="1" si="337"/>
        <v>9760.9349944109636</v>
      </c>
      <c r="U301" s="6">
        <f t="shared" ca="1" si="337"/>
        <v>1082.8687216438364</v>
      </c>
      <c r="V301" s="6">
        <f t="shared" ca="1" si="337"/>
        <v>1622.8505892821918</v>
      </c>
      <c r="W301" s="6">
        <f t="shared" ca="1" si="290"/>
        <v>2725.5328238465759</v>
      </c>
      <c r="X301" s="6">
        <f t="shared" ca="1" si="291"/>
        <v>867.44987199123318</v>
      </c>
      <c r="Y301" s="6">
        <f t="shared" ca="1" si="310"/>
        <v>5627.9704309347981</v>
      </c>
      <c r="Z301" s="6">
        <f t="shared" ca="1" si="338"/>
        <v>2387.0405225205486</v>
      </c>
      <c r="AA301" s="6">
        <f t="shared" ca="1" si="338"/>
        <v>725.09449674082214</v>
      </c>
      <c r="AB301" s="6">
        <f t="shared" ca="1" si="338"/>
        <v>817.32074987835654</v>
      </c>
      <c r="AC301" s="6">
        <f t="shared" ca="1" si="292"/>
        <v>1048.343662619669</v>
      </c>
      <c r="AD301" s="6">
        <f t="shared" ca="1" si="293"/>
        <v>1014.7387641322341</v>
      </c>
      <c r="AE301" s="6">
        <f t="shared" ca="1" si="294"/>
        <v>311.99743245249442</v>
      </c>
      <c r="AF301" s="6">
        <f t="shared" ca="1" si="311"/>
        <v>1554.3759099353301</v>
      </c>
      <c r="AG301" s="6">
        <f t="shared" ca="1" si="339"/>
        <v>299.24470484383562</v>
      </c>
      <c r="AH301" s="6">
        <f t="shared" ca="1" si="339"/>
        <v>1059.7544693479456</v>
      </c>
      <c r="AI301" s="6">
        <f t="shared" ca="1" si="339"/>
        <v>1770.1615028493152</v>
      </c>
      <c r="AJ301" s="6">
        <f t="shared" ca="1" si="339"/>
        <v>820.88893545205519</v>
      </c>
      <c r="AK301" s="6">
        <f t="shared" ca="1" si="295"/>
        <v>1206.8449049863104</v>
      </c>
      <c r="AL301" s="6">
        <f t="shared" ca="1" si="296"/>
        <v>1191.8489800349791</v>
      </c>
      <c r="AM301" s="6">
        <f t="shared" ca="1" si="297"/>
        <v>358.59766468746767</v>
      </c>
      <c r="AN301" s="6">
        <f t="shared" ca="1" si="312"/>
        <v>1192.7580627843945</v>
      </c>
      <c r="AO301" s="6">
        <f t="shared" ca="1" si="313"/>
        <v>18723.309097687674</v>
      </c>
      <c r="AP301" s="6">
        <f t="shared" ca="1" si="314"/>
        <v>10348.204694033157</v>
      </c>
      <c r="AQ301" s="6">
        <f t="shared" ca="1" si="315"/>
        <v>8375.1044036545227</v>
      </c>
      <c r="AR301" s="6">
        <f t="shared" ca="1" si="340"/>
        <v>2615.3862689623247</v>
      </c>
      <c r="AS301" s="6">
        <f t="shared" ca="1" si="340"/>
        <v>1619.4951183628334</v>
      </c>
      <c r="AT301" s="6">
        <f t="shared" ca="1" si="340"/>
        <v>1658.909684130153</v>
      </c>
      <c r="AU301" s="6">
        <f t="shared" ca="1" si="340"/>
        <v>1741.3626219190342</v>
      </c>
      <c r="AV301" s="6">
        <f t="shared" ca="1" si="316"/>
        <v>7635.1536933743446</v>
      </c>
      <c r="AW301" s="6">
        <f t="shared" ca="1" si="317"/>
        <v>739.95071028017264</v>
      </c>
      <c r="AX301" s="27">
        <f t="shared" ca="1" si="341"/>
        <v>4.2728006794520565</v>
      </c>
      <c r="AY301" s="27">
        <f t="shared" ca="1" si="341"/>
        <v>4.6064462739726038</v>
      </c>
      <c r="AZ301">
        <f t="shared" ca="1" si="318"/>
        <v>220</v>
      </c>
      <c r="BA301" s="9">
        <f t="shared" ca="1" si="298"/>
        <v>8</v>
      </c>
      <c r="BB301" s="4">
        <f t="shared" ca="1" si="319"/>
        <v>97</v>
      </c>
      <c r="BC301" s="9">
        <f t="shared" ca="1" si="299"/>
        <v>6</v>
      </c>
      <c r="BD301" s="9">
        <f t="shared" ca="1" si="300"/>
        <v>4</v>
      </c>
      <c r="BE301" s="4">
        <f t="shared" ca="1" si="320"/>
        <v>123</v>
      </c>
      <c r="BF301" s="9">
        <f t="shared" ca="1" si="301"/>
        <v>8</v>
      </c>
      <c r="BG301" s="9">
        <f t="shared" ca="1" si="302"/>
        <v>9</v>
      </c>
      <c r="BH301" s="24">
        <f t="shared" ca="1" si="321"/>
        <v>537.71477166185582</v>
      </c>
      <c r="BI301" s="24">
        <f t="shared" ca="1" si="322"/>
        <v>328.26306997133952</v>
      </c>
      <c r="BJ301" s="9">
        <f t="shared" ca="1" si="303"/>
        <v>8</v>
      </c>
      <c r="BK301" s="30">
        <f t="shared" ca="1" si="304"/>
        <v>33.280233287671223</v>
      </c>
      <c r="BL301" s="15">
        <f t="shared" ca="1" si="305"/>
        <v>4.2173016931506853</v>
      </c>
      <c r="BM301" s="15">
        <f t="shared" ca="1" si="323"/>
        <v>7024.4295831836489</v>
      </c>
      <c r="BN301" s="36">
        <f t="shared" ca="1" si="335"/>
        <v>117</v>
      </c>
      <c r="BO301" s="9">
        <f t="shared" ca="1" si="306"/>
        <v>1</v>
      </c>
      <c r="BP301" s="20">
        <f t="shared" ca="1" si="324"/>
        <v>1.1922824913362877</v>
      </c>
      <c r="BQ301" s="20">
        <f t="shared" ca="1" si="325"/>
        <v>71.582088920124122</v>
      </c>
    </row>
    <row r="302" spans="1:69" x14ac:dyDescent="0.25">
      <c r="A302" s="3">
        <f t="shared" si="326"/>
        <v>40887</v>
      </c>
      <c r="B302" s="17">
        <f t="shared" si="307"/>
        <v>2011</v>
      </c>
      <c r="C302" s="4">
        <f t="shared" si="327"/>
        <v>12</v>
      </c>
      <c r="D302" s="4">
        <f t="shared" si="328"/>
        <v>7</v>
      </c>
      <c r="E302" s="5">
        <f t="shared" si="282"/>
        <v>0.67</v>
      </c>
      <c r="F302" s="5">
        <f t="shared" si="283"/>
        <v>0.94444444444444442</v>
      </c>
      <c r="G302" s="10">
        <f t="shared" si="281"/>
        <v>1.3589041095890506</v>
      </c>
      <c r="H302" s="13">
        <f t="shared" ca="1" si="284"/>
        <v>166</v>
      </c>
      <c r="I302" s="9">
        <f t="shared" ca="1" si="285"/>
        <v>256</v>
      </c>
      <c r="J302" s="14">
        <f t="shared" ca="1" si="308"/>
        <v>1.5421686746987953</v>
      </c>
      <c r="K302" s="5">
        <f t="shared" ca="1" si="309"/>
        <v>0.56888888888888889</v>
      </c>
      <c r="L302" s="21">
        <f t="shared" ca="1" si="286"/>
        <v>94.549053586400404</v>
      </c>
      <c r="M302" s="9">
        <f t="shared" ca="1" si="336"/>
        <v>46</v>
      </c>
      <c r="N302" s="9">
        <f t="shared" ca="1" si="336"/>
        <v>53</v>
      </c>
      <c r="O302" s="9">
        <f t="shared" ca="1" si="336"/>
        <v>23</v>
      </c>
      <c r="P302" s="9">
        <f t="shared" ca="1" si="336"/>
        <v>65</v>
      </c>
      <c r="Q302" s="20">
        <f t="shared" ca="1" si="287"/>
        <v>36.910218998754672</v>
      </c>
      <c r="R302" s="20">
        <f t="shared" ca="1" si="288"/>
        <v>49.507841963835624</v>
      </c>
      <c r="S302" s="20">
        <f t="shared" ca="1" si="289"/>
        <v>18.831442144438363</v>
      </c>
      <c r="T302" s="6">
        <f t="shared" ca="1" si="337"/>
        <v>15695.142895342467</v>
      </c>
      <c r="U302" s="6">
        <f t="shared" ca="1" si="337"/>
        <v>1735.9230979604272</v>
      </c>
      <c r="V302" s="6">
        <f t="shared" ca="1" si="337"/>
        <v>2748.1821158400003</v>
      </c>
      <c r="W302" s="6">
        <f t="shared" ca="1" si="290"/>
        <v>2651.7910345643836</v>
      </c>
      <c r="X302" s="6">
        <f t="shared" ca="1" si="291"/>
        <v>1287.0480213567123</v>
      </c>
      <c r="Y302" s="6">
        <f t="shared" ca="1" si="310"/>
        <v>10744.0448215418</v>
      </c>
      <c r="Z302" s="6">
        <f t="shared" ca="1" si="338"/>
        <v>3654.1116808767129</v>
      </c>
      <c r="AA302" s="6">
        <f t="shared" ca="1" si="338"/>
        <v>1138.6803651682194</v>
      </c>
      <c r="AB302" s="6">
        <f t="shared" ca="1" si="338"/>
        <v>1224.0437393884936</v>
      </c>
      <c r="AC302" s="6">
        <f t="shared" ca="1" si="292"/>
        <v>1737.1694445857602</v>
      </c>
      <c r="AD302" s="6">
        <f t="shared" ca="1" si="293"/>
        <v>1017.7107308028659</v>
      </c>
      <c r="AE302" s="6">
        <f t="shared" ca="1" si="294"/>
        <v>505.51722193768609</v>
      </c>
      <c r="AF302" s="6">
        <f t="shared" ca="1" si="311"/>
        <v>2756.4383881071144</v>
      </c>
      <c r="AG302" s="6">
        <f t="shared" ca="1" si="339"/>
        <v>472.26515848767116</v>
      </c>
      <c r="AH302" s="6">
        <f t="shared" ca="1" si="339"/>
        <v>1785.3369189698633</v>
      </c>
      <c r="AI302" s="6">
        <f t="shared" ca="1" si="339"/>
        <v>2954.1660756164383</v>
      </c>
      <c r="AJ302" s="6">
        <f t="shared" ca="1" si="339"/>
        <v>1316.3223404712332</v>
      </c>
      <c r="AK302" s="6">
        <f t="shared" ca="1" si="295"/>
        <v>1973.4635397258664</v>
      </c>
      <c r="AL302" s="6">
        <f t="shared" ca="1" si="296"/>
        <v>1196.5654307665925</v>
      </c>
      <c r="AM302" s="6">
        <f t="shared" ca="1" si="297"/>
        <v>548.37687617205779</v>
      </c>
      <c r="AN302" s="6">
        <f t="shared" ca="1" si="312"/>
        <v>2809.6846468806898</v>
      </c>
      <c r="AO302" s="6">
        <f t="shared" ca="1" si="313"/>
        <v>29975.992272281524</v>
      </c>
      <c r="AP302" s="6">
        <f t="shared" ca="1" si="314"/>
        <v>13665.824415751924</v>
      </c>
      <c r="AQ302" s="6">
        <f t="shared" ca="1" si="315"/>
        <v>16310.167856529606</v>
      </c>
      <c r="AR302" s="6">
        <f t="shared" ca="1" si="340"/>
        <v>2762.3469923620037</v>
      </c>
      <c r="AS302" s="6">
        <f t="shared" ca="1" si="340"/>
        <v>2098.590597939743</v>
      </c>
      <c r="AT302" s="6">
        <f t="shared" ca="1" si="340"/>
        <v>1895.4034077851741</v>
      </c>
      <c r="AU302" s="6">
        <f t="shared" ca="1" si="340"/>
        <v>2087.2479254511841</v>
      </c>
      <c r="AV302" s="6">
        <f t="shared" ca="1" si="316"/>
        <v>8843.5889235381037</v>
      </c>
      <c r="AW302" s="6">
        <f t="shared" ca="1" si="317"/>
        <v>7466.5789329914969</v>
      </c>
      <c r="AX302" s="27">
        <f t="shared" ca="1" si="341"/>
        <v>3.9886293698630144</v>
      </c>
      <c r="AY302" s="27">
        <f t="shared" ca="1" si="341"/>
        <v>4.4238517808219182</v>
      </c>
      <c r="AZ302">
        <f t="shared" ca="1" si="318"/>
        <v>353</v>
      </c>
      <c r="BA302" s="9">
        <f t="shared" ca="1" si="298"/>
        <v>12</v>
      </c>
      <c r="BB302" s="4">
        <f t="shared" ca="1" si="319"/>
        <v>166</v>
      </c>
      <c r="BC302" s="9">
        <f t="shared" ca="1" si="299"/>
        <v>10</v>
      </c>
      <c r="BD302" s="9">
        <f t="shared" ca="1" si="300"/>
        <v>7</v>
      </c>
      <c r="BE302" s="4">
        <f t="shared" ca="1" si="320"/>
        <v>187</v>
      </c>
      <c r="BF302" s="9">
        <f t="shared" ca="1" si="301"/>
        <v>12</v>
      </c>
      <c r="BG302" s="9">
        <f t="shared" ca="1" si="302"/>
        <v>16</v>
      </c>
      <c r="BH302" s="24">
        <f t="shared" ca="1" si="321"/>
        <v>684.81542120444965</v>
      </c>
      <c r="BI302" s="24">
        <f t="shared" ca="1" si="322"/>
        <v>488.18784558896647</v>
      </c>
      <c r="BJ302" s="9">
        <f t="shared" ca="1" si="303"/>
        <v>13</v>
      </c>
      <c r="BK302" s="30">
        <f t="shared" ca="1" si="304"/>
        <v>34.075314191780805</v>
      </c>
      <c r="BL302" s="15">
        <f t="shared" ca="1" si="305"/>
        <v>4.3919700493150691</v>
      </c>
      <c r="BM302" s="15">
        <f t="shared" ca="1" si="323"/>
        <v>7075.9447900234445</v>
      </c>
      <c r="BN302" s="36">
        <f t="shared" ca="1" si="335"/>
        <v>116</v>
      </c>
      <c r="BO302" s="9">
        <f t="shared" ca="1" si="306"/>
        <v>0</v>
      </c>
      <c r="BP302" s="20">
        <f t="shared" ca="1" si="324"/>
        <v>2.3050162685731705</v>
      </c>
      <c r="BQ302" s="20">
        <f t="shared" ca="1" si="325"/>
        <v>140.60489531491041</v>
      </c>
    </row>
    <row r="303" spans="1:69" x14ac:dyDescent="0.25">
      <c r="A303" s="3">
        <f t="shared" si="326"/>
        <v>40886</v>
      </c>
      <c r="B303" s="17">
        <f t="shared" si="307"/>
        <v>2011</v>
      </c>
      <c r="C303" s="4">
        <f t="shared" si="327"/>
        <v>12</v>
      </c>
      <c r="D303" s="4">
        <f t="shared" si="328"/>
        <v>6</v>
      </c>
      <c r="E303" s="5">
        <f t="shared" si="282"/>
        <v>0.67</v>
      </c>
      <c r="F303" s="5">
        <f t="shared" si="283"/>
        <v>1</v>
      </c>
      <c r="G303" s="10">
        <f t="shared" si="281"/>
        <v>1.3561643835616533</v>
      </c>
      <c r="H303" s="13">
        <f t="shared" ca="1" si="284"/>
        <v>161</v>
      </c>
      <c r="I303" s="9">
        <f t="shared" ca="1" si="285"/>
        <v>263</v>
      </c>
      <c r="J303" s="14">
        <f t="shared" ca="1" si="308"/>
        <v>1.6335403726708075</v>
      </c>
      <c r="K303" s="5">
        <f t="shared" ca="1" si="309"/>
        <v>0.58444444444444443</v>
      </c>
      <c r="L303" s="21">
        <f t="shared" ca="1" si="286"/>
        <v>98.742254743469786</v>
      </c>
      <c r="M303" s="9">
        <f t="shared" ca="1" si="336"/>
        <v>45</v>
      </c>
      <c r="N303" s="9">
        <f t="shared" ca="1" si="336"/>
        <v>55</v>
      </c>
      <c r="O303" s="9">
        <f t="shared" ca="1" si="336"/>
        <v>22</v>
      </c>
      <c r="P303" s="9">
        <f t="shared" ca="1" si="336"/>
        <v>68</v>
      </c>
      <c r="Q303" s="20">
        <f t="shared" ca="1" si="287"/>
        <v>40.059514389041112</v>
      </c>
      <c r="R303" s="20">
        <f t="shared" ca="1" si="288"/>
        <v>51.602637447571617</v>
      </c>
      <c r="S303" s="20">
        <f t="shared" ca="1" si="289"/>
        <v>19.464132821917811</v>
      </c>
      <c r="T303" s="6">
        <f t="shared" ca="1" si="337"/>
        <v>15897.503013698635</v>
      </c>
      <c r="U303" s="6">
        <f t="shared" ca="1" si="337"/>
        <v>1822.9194794520558</v>
      </c>
      <c r="V303" s="6">
        <f t="shared" ca="1" si="337"/>
        <v>2901.3952493589036</v>
      </c>
      <c r="W303" s="6">
        <f t="shared" ca="1" si="290"/>
        <v>2633.2976258630133</v>
      </c>
      <c r="X303" s="6">
        <f t="shared" ca="1" si="291"/>
        <v>1397.1428983232877</v>
      </c>
      <c r="Y303" s="6">
        <f t="shared" ca="1" si="310"/>
        <v>10788.586719605486</v>
      </c>
      <c r="Z303" s="6">
        <f t="shared" ca="1" si="338"/>
        <v>4005.9514389041115</v>
      </c>
      <c r="AA303" s="6">
        <f t="shared" ca="1" si="338"/>
        <v>1135.2580238465755</v>
      </c>
      <c r="AB303" s="6">
        <f t="shared" ca="1" si="338"/>
        <v>1323.5610318904112</v>
      </c>
      <c r="AC303" s="6">
        <f t="shared" ca="1" si="292"/>
        <v>1841.2224770065272</v>
      </c>
      <c r="AD303" s="6">
        <f t="shared" ca="1" si="293"/>
        <v>1023.6845265995648</v>
      </c>
      <c r="AE303" s="6">
        <f t="shared" ca="1" si="294"/>
        <v>547.78940180162192</v>
      </c>
      <c r="AF303" s="6">
        <f t="shared" ca="1" si="311"/>
        <v>3052.0740892333833</v>
      </c>
      <c r="AG303" s="6">
        <f t="shared" ca="1" si="339"/>
        <v>471.18273706849305</v>
      </c>
      <c r="AH303" s="6">
        <f t="shared" ca="1" si="339"/>
        <v>1797.22457950685</v>
      </c>
      <c r="AI303" s="6">
        <f t="shared" ca="1" si="339"/>
        <v>2967.4206416438356</v>
      </c>
      <c r="AJ303" s="6">
        <f t="shared" ca="1" si="339"/>
        <v>1321.5647105753428</v>
      </c>
      <c r="AK303" s="6">
        <f t="shared" ca="1" si="295"/>
        <v>2077.1984191553584</v>
      </c>
      <c r="AL303" s="6">
        <f t="shared" ca="1" si="296"/>
        <v>1310.0321599291437</v>
      </c>
      <c r="AM303" s="6">
        <f t="shared" ca="1" si="297"/>
        <v>595.86332731827724</v>
      </c>
      <c r="AN303" s="6">
        <f t="shared" ca="1" si="312"/>
        <v>2574.2987623917429</v>
      </c>
      <c r="AO303" s="6">
        <f t="shared" ca="1" si="313"/>
        <v>30742.585656586303</v>
      </c>
      <c r="AP303" s="6">
        <f t="shared" ca="1" si="314"/>
        <v>14327.626085355698</v>
      </c>
      <c r="AQ303" s="6">
        <f t="shared" ca="1" si="315"/>
        <v>16414.959571230611</v>
      </c>
      <c r="AR303" s="6">
        <f t="shared" ca="1" si="340"/>
        <v>2766.7646299525532</v>
      </c>
      <c r="AS303" s="6">
        <f t="shared" ca="1" si="340"/>
        <v>2259.012967499054</v>
      </c>
      <c r="AT303" s="6">
        <f t="shared" ca="1" si="340"/>
        <v>1980.6876043049342</v>
      </c>
      <c r="AU303" s="6">
        <f t="shared" ca="1" si="340"/>
        <v>2087.4960634762479</v>
      </c>
      <c r="AV303" s="6">
        <f t="shared" ca="1" si="316"/>
        <v>9093.9612652327887</v>
      </c>
      <c r="AW303" s="6">
        <f t="shared" ca="1" si="317"/>
        <v>7320.9983059978149</v>
      </c>
      <c r="AX303" s="27">
        <f t="shared" ca="1" si="341"/>
        <v>4.2924703561643849</v>
      </c>
      <c r="AY303" s="27">
        <f t="shared" ca="1" si="341"/>
        <v>4.2590645890410963</v>
      </c>
      <c r="AZ303">
        <f t="shared" ca="1" si="318"/>
        <v>351</v>
      </c>
      <c r="BA303" s="9">
        <f t="shared" ca="1" si="298"/>
        <v>12</v>
      </c>
      <c r="BB303" s="4">
        <f t="shared" ca="1" si="319"/>
        <v>161</v>
      </c>
      <c r="BC303" s="9">
        <f t="shared" ca="1" si="299"/>
        <v>10</v>
      </c>
      <c r="BD303" s="9">
        <f t="shared" ca="1" si="300"/>
        <v>7</v>
      </c>
      <c r="BE303" s="4">
        <f t="shared" ca="1" si="320"/>
        <v>190</v>
      </c>
      <c r="BF303" s="9">
        <f t="shared" ca="1" si="301"/>
        <v>12</v>
      </c>
      <c r="BG303" s="9">
        <f t="shared" ca="1" si="302"/>
        <v>14</v>
      </c>
      <c r="BH303" s="24">
        <f t="shared" ca="1" si="321"/>
        <v>731.93296987744395</v>
      </c>
      <c r="BI303" s="24">
        <f t="shared" ca="1" si="322"/>
        <v>467.00056074000298</v>
      </c>
      <c r="BJ303" s="9">
        <f t="shared" ca="1" si="303"/>
        <v>13</v>
      </c>
      <c r="BK303" s="30">
        <f t="shared" ca="1" si="304"/>
        <v>32.596423904109571</v>
      </c>
      <c r="BL303" s="15">
        <f t="shared" ca="1" si="305"/>
        <v>4.4267877972602738</v>
      </c>
      <c r="BM303" s="15">
        <f t="shared" ca="1" si="323"/>
        <v>7180.4260163537656</v>
      </c>
      <c r="BN303" s="36">
        <f t="shared" ca="1" si="335"/>
        <v>116</v>
      </c>
      <c r="BO303" s="9">
        <f t="shared" ca="1" si="306"/>
        <v>0</v>
      </c>
      <c r="BP303" s="20">
        <f t="shared" ca="1" si="324"/>
        <v>2.2860704272761465</v>
      </c>
      <c r="BQ303" s="20">
        <f t="shared" ca="1" si="325"/>
        <v>141.50827216578114</v>
      </c>
    </row>
    <row r="304" spans="1:69" x14ac:dyDescent="0.25">
      <c r="A304" s="3">
        <f t="shared" si="326"/>
        <v>40885</v>
      </c>
      <c r="B304" s="17">
        <f t="shared" si="307"/>
        <v>2011</v>
      </c>
      <c r="C304" s="4">
        <f t="shared" si="327"/>
        <v>12</v>
      </c>
      <c r="D304" s="4">
        <f t="shared" si="328"/>
        <v>5</v>
      </c>
      <c r="E304" s="5">
        <f t="shared" si="282"/>
        <v>0.67</v>
      </c>
      <c r="F304" s="5">
        <f t="shared" si="283"/>
        <v>0.79999999999999993</v>
      </c>
      <c r="G304" s="10">
        <f t="shared" si="281"/>
        <v>1.3534246575342559</v>
      </c>
      <c r="H304" s="13">
        <f t="shared" ca="1" si="284"/>
        <v>140</v>
      </c>
      <c r="I304" s="9">
        <f t="shared" ca="1" si="285"/>
        <v>224</v>
      </c>
      <c r="J304" s="14">
        <f t="shared" ca="1" si="308"/>
        <v>1.6</v>
      </c>
      <c r="K304" s="5">
        <f t="shared" ca="1" si="309"/>
        <v>0.49777777777777776</v>
      </c>
      <c r="L304" s="21">
        <f t="shared" ca="1" si="286"/>
        <v>96.668307813698647</v>
      </c>
      <c r="M304" s="9">
        <f t="shared" ca="1" si="336"/>
        <v>40</v>
      </c>
      <c r="N304" s="9">
        <f t="shared" ca="1" si="336"/>
        <v>47</v>
      </c>
      <c r="O304" s="9">
        <f t="shared" ca="1" si="336"/>
        <v>19</v>
      </c>
      <c r="P304" s="9">
        <f t="shared" ca="1" si="336"/>
        <v>59</v>
      </c>
      <c r="Q304" s="20">
        <f t="shared" ca="1" si="287"/>
        <v>39.213314297590948</v>
      </c>
      <c r="R304" s="20">
        <f t="shared" ca="1" si="288"/>
        <v>49.135477590194682</v>
      </c>
      <c r="S304" s="20">
        <f t="shared" ca="1" si="289"/>
        <v>17.984088689407947</v>
      </c>
      <c r="T304" s="6">
        <f t="shared" ca="1" si="337"/>
        <v>13533.56309391781</v>
      </c>
      <c r="U304" s="6">
        <f t="shared" ca="1" si="337"/>
        <v>1499.8098831780828</v>
      </c>
      <c r="V304" s="6">
        <f t="shared" ca="1" si="337"/>
        <v>2168.5735735969311</v>
      </c>
      <c r="W304" s="6">
        <f t="shared" ca="1" si="290"/>
        <v>2625.3276661479449</v>
      </c>
      <c r="X304" s="6">
        <f t="shared" ca="1" si="291"/>
        <v>1089.1084733930957</v>
      </c>
      <c r="Y304" s="6">
        <f t="shared" ca="1" si="310"/>
        <v>9150.3632639579191</v>
      </c>
      <c r="Z304" s="6">
        <f t="shared" ca="1" si="338"/>
        <v>3411.5583438904123</v>
      </c>
      <c r="AA304" s="6">
        <f t="shared" ca="1" si="338"/>
        <v>933.57407421369896</v>
      </c>
      <c r="AB304" s="6">
        <f t="shared" ca="1" si="338"/>
        <v>1061.0612326750688</v>
      </c>
      <c r="AC304" s="6">
        <f t="shared" ca="1" si="292"/>
        <v>1516.3515390990904</v>
      </c>
      <c r="AD304" s="6">
        <f t="shared" ca="1" si="293"/>
        <v>1040.6649994779561</v>
      </c>
      <c r="AE304" s="6">
        <f t="shared" ca="1" si="294"/>
        <v>421.68738811874704</v>
      </c>
      <c r="AF304" s="6">
        <f t="shared" ca="1" si="311"/>
        <v>2427.4897240833857</v>
      </c>
      <c r="AG304" s="6">
        <f t="shared" ca="1" si="339"/>
        <v>398.53847776438357</v>
      </c>
      <c r="AH304" s="6">
        <f t="shared" ca="1" si="339"/>
        <v>1541.0377545643839</v>
      </c>
      <c r="AI304" s="6">
        <f t="shared" ca="1" si="339"/>
        <v>2537.3059576986302</v>
      </c>
      <c r="AJ304" s="6">
        <f t="shared" ca="1" si="339"/>
        <v>1152.6760251616442</v>
      </c>
      <c r="AK304" s="6">
        <f t="shared" ca="1" si="295"/>
        <v>1724.2709285543172</v>
      </c>
      <c r="AL304" s="6">
        <f t="shared" ca="1" si="296"/>
        <v>1270.9772102768557</v>
      </c>
      <c r="AM304" s="6">
        <f t="shared" ca="1" si="297"/>
        <v>510.78609240559211</v>
      </c>
      <c r="AN304" s="6">
        <f t="shared" ca="1" si="312"/>
        <v>2123.5239839522774</v>
      </c>
      <c r="AO304" s="6">
        <f t="shared" ca="1" si="313"/>
        <v>26069.124843064114</v>
      </c>
      <c r="AP304" s="6">
        <f t="shared" ca="1" si="314"/>
        <v>12367.747871070531</v>
      </c>
      <c r="AQ304" s="6">
        <f t="shared" ca="1" si="315"/>
        <v>13701.376971993581</v>
      </c>
      <c r="AR304" s="6">
        <f t="shared" ca="1" si="340"/>
        <v>2683.1614793099156</v>
      </c>
      <c r="AS304" s="6">
        <f t="shared" ca="1" si="340"/>
        <v>1914.3950535034896</v>
      </c>
      <c r="AT304" s="6">
        <f t="shared" ca="1" si="340"/>
        <v>1830.4211070662711</v>
      </c>
      <c r="AU304" s="6">
        <f t="shared" ca="1" si="340"/>
        <v>1942.5574779601113</v>
      </c>
      <c r="AV304" s="6">
        <f t="shared" ca="1" si="316"/>
        <v>8370.5351178397887</v>
      </c>
      <c r="AW304" s="6">
        <f t="shared" ca="1" si="317"/>
        <v>5330.841854153794</v>
      </c>
      <c r="AX304" s="27">
        <f t="shared" ca="1" si="341"/>
        <v>4.00835589041096</v>
      </c>
      <c r="AY304" s="27">
        <f t="shared" ca="1" si="341"/>
        <v>4.4677206164383563</v>
      </c>
      <c r="AZ304">
        <f t="shared" ca="1" si="318"/>
        <v>305</v>
      </c>
      <c r="BA304" s="9">
        <f t="shared" ca="1" si="298"/>
        <v>11</v>
      </c>
      <c r="BB304" s="4">
        <f t="shared" ca="1" si="319"/>
        <v>140</v>
      </c>
      <c r="BC304" s="9">
        <f t="shared" ca="1" si="299"/>
        <v>10</v>
      </c>
      <c r="BD304" s="9">
        <f t="shared" ca="1" si="300"/>
        <v>6</v>
      </c>
      <c r="BE304" s="4">
        <f t="shared" ca="1" si="320"/>
        <v>165</v>
      </c>
      <c r="BF304" s="9">
        <f t="shared" ca="1" si="301"/>
        <v>11</v>
      </c>
      <c r="BG304" s="9">
        <f t="shared" ca="1" si="302"/>
        <v>13</v>
      </c>
      <c r="BH304" s="24">
        <f t="shared" ca="1" si="321"/>
        <v>672.3439672157682</v>
      </c>
      <c r="BI304" s="24">
        <f t="shared" ca="1" si="322"/>
        <v>433.26602570120627</v>
      </c>
      <c r="BJ304" s="9">
        <f t="shared" ca="1" si="303"/>
        <v>12</v>
      </c>
      <c r="BK304" s="30">
        <f t="shared" ca="1" si="304"/>
        <v>34.314582821917789</v>
      </c>
      <c r="BL304" s="15">
        <f t="shared" ca="1" si="305"/>
        <v>4.212522590684932</v>
      </c>
      <c r="BM304" s="15">
        <f t="shared" ca="1" si="323"/>
        <v>7083.49905935069</v>
      </c>
      <c r="BN304" s="36">
        <f t="shared" ca="1" si="335"/>
        <v>116</v>
      </c>
      <c r="BO304" s="9">
        <f t="shared" ca="1" si="306"/>
        <v>0</v>
      </c>
      <c r="BP304" s="20">
        <f t="shared" ca="1" si="324"/>
        <v>1.9342667878111528</v>
      </c>
      <c r="BQ304" s="20">
        <f t="shared" ca="1" si="325"/>
        <v>118.1153187240826</v>
      </c>
    </row>
    <row r="305" spans="1:69" x14ac:dyDescent="0.25">
      <c r="A305" s="3">
        <f t="shared" si="326"/>
        <v>40884</v>
      </c>
      <c r="B305" s="17">
        <f t="shared" si="307"/>
        <v>2011</v>
      </c>
      <c r="C305" s="4">
        <f t="shared" si="327"/>
        <v>12</v>
      </c>
      <c r="D305" s="4">
        <f t="shared" si="328"/>
        <v>4</v>
      </c>
      <c r="E305" s="5">
        <f t="shared" si="282"/>
        <v>0.67</v>
      </c>
      <c r="F305" s="5">
        <f t="shared" si="283"/>
        <v>0.73333333333333339</v>
      </c>
      <c r="G305" s="10">
        <f t="shared" si="281"/>
        <v>1.3506849315068585</v>
      </c>
      <c r="H305" s="13">
        <f t="shared" ca="1" si="284"/>
        <v>127</v>
      </c>
      <c r="I305" s="9">
        <f t="shared" ca="1" si="285"/>
        <v>218</v>
      </c>
      <c r="J305" s="14">
        <f t="shared" ca="1" si="308"/>
        <v>1.7165354330708662</v>
      </c>
      <c r="K305" s="5">
        <f t="shared" ca="1" si="309"/>
        <v>0.48444444444444446</v>
      </c>
      <c r="L305" s="21">
        <f t="shared" ca="1" si="286"/>
        <v>100.47725223169026</v>
      </c>
      <c r="M305" s="9">
        <f t="shared" ca="1" si="336"/>
        <v>37</v>
      </c>
      <c r="N305" s="9">
        <f t="shared" ca="1" si="336"/>
        <v>48</v>
      </c>
      <c r="O305" s="9">
        <f t="shared" ca="1" si="336"/>
        <v>19</v>
      </c>
      <c r="P305" s="9">
        <f t="shared" ca="1" si="336"/>
        <v>61</v>
      </c>
      <c r="Q305" s="20">
        <f t="shared" ca="1" si="287"/>
        <v>37.58086323674457</v>
      </c>
      <c r="R305" s="20">
        <f t="shared" ca="1" si="288"/>
        <v>47.564040328767135</v>
      </c>
      <c r="S305" s="20">
        <f t="shared" ca="1" si="289"/>
        <v>17.860415799290369</v>
      </c>
      <c r="T305" s="6">
        <f t="shared" ca="1" si="337"/>
        <v>12760.611033424662</v>
      </c>
      <c r="U305" s="6">
        <f t="shared" ca="1" si="337"/>
        <v>1348.7382819543388</v>
      </c>
      <c r="V305" s="6">
        <f t="shared" ca="1" si="337"/>
        <v>2115.3031243712876</v>
      </c>
      <c r="W305" s="6">
        <f t="shared" ca="1" si="290"/>
        <v>2527.9208103452056</v>
      </c>
      <c r="X305" s="6">
        <f t="shared" ca="1" si="291"/>
        <v>1030.9157382733149</v>
      </c>
      <c r="Y305" s="6">
        <f t="shared" ca="1" si="310"/>
        <v>8435.2096423891926</v>
      </c>
      <c r="Z305" s="6">
        <f t="shared" ca="1" si="338"/>
        <v>3194.3733751232885</v>
      </c>
      <c r="AA305" s="6">
        <f t="shared" ca="1" si="338"/>
        <v>903.7167662465755</v>
      </c>
      <c r="AB305" s="6">
        <f t="shared" ca="1" si="338"/>
        <v>1089.4853637567126</v>
      </c>
      <c r="AC305" s="6">
        <f t="shared" ca="1" si="292"/>
        <v>1318.5478305667523</v>
      </c>
      <c r="AD305" s="6">
        <f t="shared" ca="1" si="293"/>
        <v>1044.6365358712671</v>
      </c>
      <c r="AE305" s="6">
        <f t="shared" ca="1" si="294"/>
        <v>411.31404706602751</v>
      </c>
      <c r="AF305" s="6">
        <f t="shared" ca="1" si="311"/>
        <v>2413.0770916225301</v>
      </c>
      <c r="AG305" s="6">
        <f t="shared" ca="1" si="339"/>
        <v>402.97100873424654</v>
      </c>
      <c r="AH305" s="6">
        <f t="shared" ca="1" si="339"/>
        <v>1486.575890936987</v>
      </c>
      <c r="AI305" s="6">
        <f t="shared" ca="1" si="339"/>
        <v>2452.2629294794519</v>
      </c>
      <c r="AJ305" s="6">
        <f t="shared" ca="1" si="339"/>
        <v>1053.3022264109591</v>
      </c>
      <c r="AK305" s="6">
        <f t="shared" ca="1" si="295"/>
        <v>1496.1149454095562</v>
      </c>
      <c r="AL305" s="6">
        <f t="shared" ca="1" si="296"/>
        <v>1278.1698090406551</v>
      </c>
      <c r="AM305" s="6">
        <f t="shared" ca="1" si="297"/>
        <v>466.89188135151477</v>
      </c>
      <c r="AN305" s="6">
        <f t="shared" ca="1" si="312"/>
        <v>2153.9354197599177</v>
      </c>
      <c r="AO305" s="6">
        <f t="shared" ca="1" si="313"/>
        <v>24692.036876067228</v>
      </c>
      <c r="AP305" s="6">
        <f t="shared" ca="1" si="314"/>
        <v>11689.814722295581</v>
      </c>
      <c r="AQ305" s="6">
        <f t="shared" ca="1" si="315"/>
        <v>13002.22215377164</v>
      </c>
      <c r="AR305" s="6">
        <f t="shared" ca="1" si="340"/>
        <v>2670.4101529926852</v>
      </c>
      <c r="AS305" s="6">
        <f t="shared" ca="1" si="340"/>
        <v>1772.2664123510035</v>
      </c>
      <c r="AT305" s="6">
        <f t="shared" ca="1" si="340"/>
        <v>1794.5809258240747</v>
      </c>
      <c r="AU305" s="6">
        <f t="shared" ca="1" si="340"/>
        <v>1865.2068995193144</v>
      </c>
      <c r="AV305" s="6">
        <f t="shared" ca="1" si="316"/>
        <v>8102.4643906870788</v>
      </c>
      <c r="AW305" s="6">
        <f t="shared" ca="1" si="317"/>
        <v>4899.7577630845681</v>
      </c>
      <c r="AX305" s="27">
        <f t="shared" ca="1" si="341"/>
        <v>4.2751351232876731</v>
      </c>
      <c r="AY305" s="27">
        <f t="shared" ca="1" si="341"/>
        <v>4.5518833972602755</v>
      </c>
      <c r="AZ305">
        <f t="shared" ca="1" si="318"/>
        <v>292</v>
      </c>
      <c r="BA305" s="9">
        <f t="shared" ca="1" si="298"/>
        <v>10</v>
      </c>
      <c r="BB305" s="4">
        <f t="shared" ca="1" si="319"/>
        <v>127</v>
      </c>
      <c r="BC305" s="9">
        <f t="shared" ca="1" si="299"/>
        <v>9</v>
      </c>
      <c r="BD305" s="9">
        <f t="shared" ca="1" si="300"/>
        <v>5</v>
      </c>
      <c r="BE305" s="4">
        <f t="shared" ca="1" si="320"/>
        <v>165</v>
      </c>
      <c r="BF305" s="9">
        <f t="shared" ca="1" si="301"/>
        <v>10</v>
      </c>
      <c r="BG305" s="9">
        <f t="shared" ca="1" si="302"/>
        <v>13</v>
      </c>
      <c r="BH305" s="24">
        <f t="shared" ca="1" si="321"/>
        <v>625.49571198312833</v>
      </c>
      <c r="BI305" s="24">
        <f t="shared" ca="1" si="322"/>
        <v>386.74826370056411</v>
      </c>
      <c r="BJ305" s="9">
        <f t="shared" ca="1" si="303"/>
        <v>11</v>
      </c>
      <c r="BK305" s="30">
        <f t="shared" ca="1" si="304"/>
        <v>32.439743671232861</v>
      </c>
      <c r="BL305" s="15">
        <f t="shared" ca="1" si="305"/>
        <v>4.2691923495890416</v>
      </c>
      <c r="BM305" s="15">
        <f t="shared" ca="1" si="323"/>
        <v>6987.0552776512759</v>
      </c>
      <c r="BN305" s="36">
        <f t="shared" ca="1" si="335"/>
        <v>116</v>
      </c>
      <c r="BO305" s="9">
        <f t="shared" ca="1" si="306"/>
        <v>0</v>
      </c>
      <c r="BP305" s="20">
        <f t="shared" ca="1" si="324"/>
        <v>1.860901572563826</v>
      </c>
      <c r="BQ305" s="20">
        <f t="shared" ca="1" si="325"/>
        <v>112.08812201527276</v>
      </c>
    </row>
    <row r="306" spans="1:69" x14ac:dyDescent="0.25">
      <c r="A306" s="3">
        <f t="shared" si="326"/>
        <v>40883</v>
      </c>
      <c r="B306" s="17">
        <f t="shared" si="307"/>
        <v>2011</v>
      </c>
      <c r="C306" s="4">
        <f t="shared" si="327"/>
        <v>12</v>
      </c>
      <c r="D306" s="4">
        <f t="shared" si="328"/>
        <v>3</v>
      </c>
      <c r="E306" s="5">
        <f t="shared" si="282"/>
        <v>0.67</v>
      </c>
      <c r="F306" s="5">
        <f t="shared" si="283"/>
        <v>0.55555555555555558</v>
      </c>
      <c r="G306" s="10">
        <f t="shared" si="281"/>
        <v>1.3479452054794612</v>
      </c>
      <c r="H306" s="13">
        <f t="shared" ca="1" si="284"/>
        <v>92</v>
      </c>
      <c r="I306" s="9">
        <f t="shared" ca="1" si="285"/>
        <v>152</v>
      </c>
      <c r="J306" s="14">
        <f t="shared" ca="1" si="308"/>
        <v>1.6521739130434783</v>
      </c>
      <c r="K306" s="5">
        <f t="shared" ca="1" si="309"/>
        <v>0.33777777777777779</v>
      </c>
      <c r="L306" s="21">
        <f t="shared" ca="1" si="286"/>
        <v>96.178724796505875</v>
      </c>
      <c r="M306" s="9">
        <f t="shared" ca="1" si="336"/>
        <v>27</v>
      </c>
      <c r="N306" s="9">
        <f t="shared" ca="1" si="336"/>
        <v>34</v>
      </c>
      <c r="O306" s="9">
        <f t="shared" ca="1" si="336"/>
        <v>13</v>
      </c>
      <c r="P306" s="9">
        <f t="shared" ca="1" si="336"/>
        <v>41</v>
      </c>
      <c r="Q306" s="20">
        <f t="shared" ca="1" si="287"/>
        <v>35.479365533348322</v>
      </c>
      <c r="R306" s="20">
        <f t="shared" ca="1" si="288"/>
        <v>53.362848513888316</v>
      </c>
      <c r="S306" s="20">
        <f t="shared" ca="1" si="289"/>
        <v>17.987884599211501</v>
      </c>
      <c r="T306" s="6">
        <f t="shared" ca="1" si="337"/>
        <v>8848.4426812785405</v>
      </c>
      <c r="U306" s="6">
        <f t="shared" ca="1" si="337"/>
        <v>1039.2013686453581</v>
      </c>
      <c r="V306" s="6">
        <f t="shared" ca="1" si="337"/>
        <v>1509.2185070465753</v>
      </c>
      <c r="W306" s="6">
        <f t="shared" ca="1" si="290"/>
        <v>2548.8892026739732</v>
      </c>
      <c r="X306" s="6">
        <f t="shared" ca="1" si="291"/>
        <v>801.69265656986317</v>
      </c>
      <c r="Y306" s="6">
        <f t="shared" ca="1" si="310"/>
        <v>5027.8436836334868</v>
      </c>
      <c r="Z306" s="6">
        <f t="shared" ca="1" si="338"/>
        <v>2164.2412975342477</v>
      </c>
      <c r="AA306" s="6">
        <f t="shared" ca="1" si="338"/>
        <v>693.71703068054808</v>
      </c>
      <c r="AB306" s="6">
        <f t="shared" ca="1" si="338"/>
        <v>737.50326856767151</v>
      </c>
      <c r="AC306" s="6">
        <f t="shared" ca="1" si="292"/>
        <v>1032.0304393428687</v>
      </c>
      <c r="AD306" s="6">
        <f t="shared" ca="1" si="293"/>
        <v>1001.580574797751</v>
      </c>
      <c r="AE306" s="6">
        <f t="shared" ca="1" si="294"/>
        <v>305.55780542179292</v>
      </c>
      <c r="AF306" s="6">
        <f t="shared" ca="1" si="311"/>
        <v>1256.2927772200549</v>
      </c>
      <c r="AG306" s="6">
        <f t="shared" ca="1" si="339"/>
        <v>265.59342956712322</v>
      </c>
      <c r="AH306" s="6">
        <f t="shared" ca="1" si="339"/>
        <v>1016.1869866082194</v>
      </c>
      <c r="AI306" s="6">
        <f t="shared" ca="1" si="339"/>
        <v>1730.1229343561645</v>
      </c>
      <c r="AJ306" s="6">
        <f t="shared" ca="1" si="339"/>
        <v>785.85507840000037</v>
      </c>
      <c r="AK306" s="6">
        <f t="shared" ca="1" si="295"/>
        <v>1145.982320621129</v>
      </c>
      <c r="AL306" s="6">
        <f t="shared" ca="1" si="296"/>
        <v>1306.5940977260861</v>
      </c>
      <c r="AM306" s="6">
        <f t="shared" ca="1" si="297"/>
        <v>348.64143012272842</v>
      </c>
      <c r="AN306" s="6">
        <f t="shared" ca="1" si="312"/>
        <v>996.5405804615641</v>
      </c>
      <c r="AO306" s="6">
        <f t="shared" ca="1" si="313"/>
        <v>17280.86407563787</v>
      </c>
      <c r="AP306" s="6">
        <f t="shared" ca="1" si="314"/>
        <v>10000.187034322769</v>
      </c>
      <c r="AQ306" s="6">
        <f t="shared" ca="1" si="315"/>
        <v>7280.6770413151053</v>
      </c>
      <c r="AR306" s="6">
        <f t="shared" ca="1" si="340"/>
        <v>2596.8140755744503</v>
      </c>
      <c r="AS306" s="6">
        <f t="shared" ca="1" si="340"/>
        <v>1571.1391682468134</v>
      </c>
      <c r="AT306" s="6">
        <f t="shared" ca="1" si="340"/>
        <v>1650.5216177240336</v>
      </c>
      <c r="AU306" s="6">
        <f t="shared" ca="1" si="340"/>
        <v>1738.6387076532617</v>
      </c>
      <c r="AV306" s="6">
        <f t="shared" ca="1" si="316"/>
        <v>7557.1135691985592</v>
      </c>
      <c r="AW306" s="6">
        <f t="shared" ca="1" si="317"/>
        <v>-276.43652788345844</v>
      </c>
      <c r="AX306" s="27">
        <f t="shared" ca="1" si="341"/>
        <v>4.0239635835616445</v>
      </c>
      <c r="AY306" s="27">
        <f t="shared" ca="1" si="341"/>
        <v>4.3782305479452068</v>
      </c>
      <c r="AZ306">
        <f t="shared" ca="1" si="318"/>
        <v>207</v>
      </c>
      <c r="BA306" s="9">
        <f t="shared" ca="1" si="298"/>
        <v>7</v>
      </c>
      <c r="BB306" s="4">
        <f t="shared" ca="1" si="319"/>
        <v>92</v>
      </c>
      <c r="BC306" s="9">
        <f t="shared" ca="1" si="299"/>
        <v>6</v>
      </c>
      <c r="BD306" s="9">
        <f t="shared" ca="1" si="300"/>
        <v>3</v>
      </c>
      <c r="BE306" s="4">
        <f t="shared" ca="1" si="320"/>
        <v>115</v>
      </c>
      <c r="BF306" s="9">
        <f t="shared" ca="1" si="301"/>
        <v>7</v>
      </c>
      <c r="BG306" s="9">
        <f t="shared" ca="1" si="302"/>
        <v>9</v>
      </c>
      <c r="BH306" s="24">
        <f t="shared" ca="1" si="321"/>
        <v>475.41525322406198</v>
      </c>
      <c r="BI306" s="24">
        <f t="shared" ca="1" si="322"/>
        <v>325.44957489564007</v>
      </c>
      <c r="BJ306" s="9">
        <f t="shared" ca="1" si="303"/>
        <v>7</v>
      </c>
      <c r="BK306" s="30">
        <f t="shared" ca="1" si="304"/>
        <v>32.147058904109571</v>
      </c>
      <c r="BL306" s="15">
        <f t="shared" ca="1" si="305"/>
        <v>4.2035109216438364</v>
      </c>
      <c r="BM306" s="15">
        <f t="shared" ca="1" si="323"/>
        <v>6934.5151356573706</v>
      </c>
      <c r="BN306" s="36">
        <f t="shared" ca="1" si="335"/>
        <v>116</v>
      </c>
      <c r="BO306" s="9">
        <f t="shared" ca="1" si="306"/>
        <v>0</v>
      </c>
      <c r="BP306" s="20">
        <f t="shared" ca="1" si="324"/>
        <v>1.0499186891781036</v>
      </c>
      <c r="BQ306" s="20">
        <f t="shared" ca="1" si="325"/>
        <v>62.764457252716426</v>
      </c>
    </row>
    <row r="307" spans="1:69" x14ac:dyDescent="0.25">
      <c r="A307" s="3">
        <f t="shared" si="326"/>
        <v>40882</v>
      </c>
      <c r="B307" s="17">
        <f t="shared" si="307"/>
        <v>2011</v>
      </c>
      <c r="C307" s="4">
        <f t="shared" si="327"/>
        <v>12</v>
      </c>
      <c r="D307" s="4">
        <f t="shared" si="328"/>
        <v>2</v>
      </c>
      <c r="E307" s="5">
        <f t="shared" si="282"/>
        <v>0.67</v>
      </c>
      <c r="F307" s="5">
        <f t="shared" si="283"/>
        <v>0.55555555555555558</v>
      </c>
      <c r="G307" s="10">
        <f t="shared" si="281"/>
        <v>1.3452054794520638</v>
      </c>
      <c r="H307" s="13">
        <f t="shared" ca="1" si="284"/>
        <v>90</v>
      </c>
      <c r="I307" s="9">
        <f t="shared" ca="1" si="285"/>
        <v>161</v>
      </c>
      <c r="J307" s="14">
        <f t="shared" ca="1" si="308"/>
        <v>1.788888888888889</v>
      </c>
      <c r="K307" s="5">
        <f t="shared" ca="1" si="309"/>
        <v>0.35777777777777775</v>
      </c>
      <c r="L307" s="21">
        <f t="shared" ca="1" si="286"/>
        <v>105.12375192288182</v>
      </c>
      <c r="M307" s="9">
        <f t="shared" ref="M307:P326" ca="1" si="342">INT($I307*M$1*(1+RANDBETWEEN(-limite,limite)/1000))</f>
        <v>27</v>
      </c>
      <c r="N307" s="9">
        <f t="shared" ca="1" si="342"/>
        <v>35</v>
      </c>
      <c r="O307" s="9">
        <f t="shared" ca="1" si="342"/>
        <v>15</v>
      </c>
      <c r="P307" s="9">
        <f t="shared" ca="1" si="342"/>
        <v>42</v>
      </c>
      <c r="Q307" s="20">
        <f t="shared" ca="1" si="287"/>
        <v>38.157783727794978</v>
      </c>
      <c r="R307" s="20">
        <f t="shared" ca="1" si="288"/>
        <v>45.703173498739744</v>
      </c>
      <c r="S307" s="20">
        <f t="shared" ca="1" si="289"/>
        <v>18.48613034958905</v>
      </c>
      <c r="T307" s="6">
        <f t="shared" ref="T307:V326" ca="1" si="343">(1+T$2*$G307)*(1+RANDBETWEEN(-limite,limite)/1000)*T$1*$E307*$F307</f>
        <v>9461.1376730593638</v>
      </c>
      <c r="U307" s="6">
        <f t="shared" ca="1" si="343"/>
        <v>1018.4105853881282</v>
      </c>
      <c r="V307" s="6">
        <f t="shared" ca="1" si="343"/>
        <v>1531.4175417863012</v>
      </c>
      <c r="W307" s="6">
        <f t="shared" ca="1" si="290"/>
        <v>2583.0081176547947</v>
      </c>
      <c r="X307" s="6">
        <f t="shared" ca="1" si="291"/>
        <v>811.25459112328781</v>
      </c>
      <c r="Y307" s="6">
        <f t="shared" ca="1" si="310"/>
        <v>5553.8680078831094</v>
      </c>
      <c r="Z307" s="6">
        <f t="shared" ref="Z307:AB326" ca="1" si="344">(1+Z$2*$G307)*(1+RANDBETWEEN(-limite,limite)/1000)*$I307*Z$1</f>
        <v>2365.7825911232885</v>
      </c>
      <c r="AA307" s="6">
        <f t="shared" ca="1" si="344"/>
        <v>685.54760248109619</v>
      </c>
      <c r="AB307" s="6">
        <f t="shared" ca="1" si="344"/>
        <v>776.41747468274013</v>
      </c>
      <c r="AC307" s="6">
        <f t="shared" ca="1" si="292"/>
        <v>1026.0470556655252</v>
      </c>
      <c r="AD307" s="6">
        <f t="shared" ca="1" si="293"/>
        <v>1036.5700910299533</v>
      </c>
      <c r="AE307" s="6">
        <f t="shared" ca="1" si="294"/>
        <v>317.36360375182994</v>
      </c>
      <c r="AF307" s="6">
        <f t="shared" ca="1" si="311"/>
        <v>1447.766917839816</v>
      </c>
      <c r="AG307" s="6">
        <f t="shared" ref="AG307:AJ326" ca="1" si="345">(1+AG$2*$G307)*(1+RANDBETWEEN(-limite,limite)/1000)*$I307*AG$1</f>
        <v>274.17962914520547</v>
      </c>
      <c r="AH307" s="6">
        <f t="shared" ca="1" si="345"/>
        <v>1018.3838421917812</v>
      </c>
      <c r="AI307" s="6">
        <f t="shared" ca="1" si="345"/>
        <v>1732.004763424658</v>
      </c>
      <c r="AJ307" s="6">
        <f t="shared" ca="1" si="345"/>
        <v>841.25763050958938</v>
      </c>
      <c r="AK307" s="6">
        <f t="shared" ca="1" si="295"/>
        <v>1181.3950589491014</v>
      </c>
      <c r="AL307" s="6">
        <f t="shared" ca="1" si="296"/>
        <v>1188.8909389153455</v>
      </c>
      <c r="AM307" s="6">
        <f t="shared" ca="1" si="297"/>
        <v>355.07430904274861</v>
      </c>
      <c r="AN307" s="6">
        <f t="shared" ca="1" si="312"/>
        <v>1140.4655583640388</v>
      </c>
      <c r="AO307" s="6">
        <f t="shared" ca="1" si="313"/>
        <v>18173.121792005848</v>
      </c>
      <c r="AP307" s="6">
        <f t="shared" ca="1" si="314"/>
        <v>10031.021307918887</v>
      </c>
      <c r="AQ307" s="6">
        <f t="shared" ca="1" si="315"/>
        <v>8142.1004840869637</v>
      </c>
      <c r="AR307" s="6">
        <f t="shared" ref="AR307:AU326" ca="1" si="346">(1+AR$2*$G307)*(1+RANDBETWEEN(-limite,limite)/1000)*AR$1*$E307*$F307+AR$3*(1+ipc)^($B307-2010)</f>
        <v>2599.1136854253755</v>
      </c>
      <c r="AS307" s="6">
        <f t="shared" ca="1" si="346"/>
        <v>1570.2742505930123</v>
      </c>
      <c r="AT307" s="6">
        <f t="shared" ca="1" si="346"/>
        <v>1628.4583717953801</v>
      </c>
      <c r="AU307" s="6">
        <f t="shared" ca="1" si="346"/>
        <v>1738.6220661891657</v>
      </c>
      <c r="AV307" s="6">
        <f t="shared" ca="1" si="316"/>
        <v>7536.4683740029332</v>
      </c>
      <c r="AW307" s="6">
        <f t="shared" ca="1" si="317"/>
        <v>605.63211008402777</v>
      </c>
      <c r="AX307" s="27">
        <f t="shared" ref="AX307:AY326" ca="1" si="347">MIN(5,(1+AX$2*$G307)*(1+RANDBETWEEN(-limite,limite)/1000)*AX$1)</f>
        <v>4.1879392438356176</v>
      </c>
      <c r="AY307" s="27">
        <f t="shared" ca="1" si="347"/>
        <v>4.3734958356164393</v>
      </c>
      <c r="AZ307">
        <f t="shared" ca="1" si="318"/>
        <v>209</v>
      </c>
      <c r="BA307" s="9">
        <f t="shared" ca="1" si="298"/>
        <v>7</v>
      </c>
      <c r="BB307" s="4">
        <f t="shared" ca="1" si="319"/>
        <v>90</v>
      </c>
      <c r="BC307" s="9">
        <f t="shared" ca="1" si="299"/>
        <v>6</v>
      </c>
      <c r="BD307" s="9">
        <f t="shared" ca="1" si="300"/>
        <v>3</v>
      </c>
      <c r="BE307" s="4">
        <f t="shared" ca="1" si="320"/>
        <v>119</v>
      </c>
      <c r="BF307" s="9">
        <f t="shared" ca="1" si="301"/>
        <v>6</v>
      </c>
      <c r="BG307" s="9">
        <f t="shared" ca="1" si="302"/>
        <v>9</v>
      </c>
      <c r="BH307" s="24">
        <f t="shared" ca="1" si="321"/>
        <v>492.5680250564385</v>
      </c>
      <c r="BI307" s="24">
        <f t="shared" ca="1" si="322"/>
        <v>299.99757358579518</v>
      </c>
      <c r="BJ307" s="9">
        <f t="shared" ca="1" si="303"/>
        <v>8</v>
      </c>
      <c r="BK307" s="30">
        <f t="shared" ca="1" si="304"/>
        <v>34.228533452054783</v>
      </c>
      <c r="BL307" s="15">
        <f t="shared" ca="1" si="305"/>
        <v>4.3300878893150694</v>
      </c>
      <c r="BM307" s="15">
        <f t="shared" ca="1" si="323"/>
        <v>6887.7600959403935</v>
      </c>
      <c r="BN307" s="36">
        <f t="shared" ca="1" si="335"/>
        <v>116</v>
      </c>
      <c r="BO307" s="9">
        <f t="shared" ca="1" si="306"/>
        <v>0</v>
      </c>
      <c r="BP307" s="20">
        <f t="shared" ca="1" si="324"/>
        <v>1.1821115095001453</v>
      </c>
      <c r="BQ307" s="20">
        <f t="shared" ca="1" si="325"/>
        <v>70.190521414542786</v>
      </c>
    </row>
    <row r="308" spans="1:69" x14ac:dyDescent="0.25">
      <c r="A308" s="3">
        <f t="shared" si="326"/>
        <v>40881</v>
      </c>
      <c r="B308" s="17">
        <f t="shared" si="307"/>
        <v>2011</v>
      </c>
      <c r="C308" s="4">
        <f t="shared" si="327"/>
        <v>12</v>
      </c>
      <c r="D308" s="4">
        <f t="shared" si="328"/>
        <v>1</v>
      </c>
      <c r="E308" s="5">
        <f t="shared" si="282"/>
        <v>0.67</v>
      </c>
      <c r="F308" s="5">
        <f t="shared" si="283"/>
        <v>0.60000000000000009</v>
      </c>
      <c r="G308" s="10">
        <f t="shared" si="281"/>
        <v>1.3424657534246665</v>
      </c>
      <c r="H308" s="13">
        <f t="shared" ca="1" si="284"/>
        <v>103</v>
      </c>
      <c r="I308" s="9">
        <f t="shared" ca="1" si="285"/>
        <v>174</v>
      </c>
      <c r="J308" s="14">
        <f t="shared" ca="1" si="308"/>
        <v>1.6893203883495145</v>
      </c>
      <c r="K308" s="5">
        <f t="shared" ca="1" si="309"/>
        <v>0.38666666666666666</v>
      </c>
      <c r="L308" s="21">
        <f t="shared" ca="1" si="286"/>
        <v>98.806555084452754</v>
      </c>
      <c r="M308" s="9">
        <f t="shared" ca="1" si="342"/>
        <v>32</v>
      </c>
      <c r="N308" s="9">
        <f t="shared" ca="1" si="342"/>
        <v>39</v>
      </c>
      <c r="O308" s="9">
        <f t="shared" ca="1" si="342"/>
        <v>16</v>
      </c>
      <c r="P308" s="9">
        <f t="shared" ca="1" si="342"/>
        <v>45</v>
      </c>
      <c r="Q308" s="20">
        <f t="shared" ca="1" si="287"/>
        <v>34.995379540806489</v>
      </c>
      <c r="R308" s="20">
        <f t="shared" ca="1" si="288"/>
        <v>46.49134364383562</v>
      </c>
      <c r="S308" s="20">
        <f t="shared" ca="1" si="289"/>
        <v>18.888053720547948</v>
      </c>
      <c r="T308" s="6">
        <f t="shared" ca="1" si="343"/>
        <v>10177.075173698633</v>
      </c>
      <c r="U308" s="6">
        <f t="shared" ca="1" si="343"/>
        <v>1067.3968980821924</v>
      </c>
      <c r="V308" s="6">
        <f t="shared" ca="1" si="343"/>
        <v>1676.1988378652056</v>
      </c>
      <c r="W308" s="6">
        <f t="shared" ca="1" si="290"/>
        <v>2669.730529315068</v>
      </c>
      <c r="X308" s="6">
        <f t="shared" ca="1" si="291"/>
        <v>871.0204038312329</v>
      </c>
      <c r="Y308" s="6">
        <f t="shared" ca="1" si="310"/>
        <v>6027.5223007693185</v>
      </c>
      <c r="Z308" s="6">
        <f t="shared" ca="1" si="344"/>
        <v>2484.6719473972607</v>
      </c>
      <c r="AA308" s="6">
        <f t="shared" ca="1" si="344"/>
        <v>743.86149830136992</v>
      </c>
      <c r="AB308" s="6">
        <f t="shared" ca="1" si="344"/>
        <v>849.9624174246577</v>
      </c>
      <c r="AC308" s="6">
        <f t="shared" ca="1" si="292"/>
        <v>1037.7564026215439</v>
      </c>
      <c r="AD308" s="6">
        <f t="shared" ca="1" si="293"/>
        <v>953.49610038048422</v>
      </c>
      <c r="AE308" s="6">
        <f t="shared" ca="1" si="294"/>
        <v>328.05655606248359</v>
      </c>
      <c r="AF308" s="6">
        <f t="shared" ca="1" si="311"/>
        <v>1759.1868040587765</v>
      </c>
      <c r="AG308" s="6">
        <f t="shared" ca="1" si="345"/>
        <v>312.70334202739724</v>
      </c>
      <c r="AH308" s="6">
        <f t="shared" ca="1" si="345"/>
        <v>1100.5266410958907</v>
      </c>
      <c r="AI308" s="6">
        <f t="shared" ca="1" si="345"/>
        <v>1906.7199830136988</v>
      </c>
      <c r="AJ308" s="6">
        <f t="shared" ca="1" si="345"/>
        <v>889.72963594520581</v>
      </c>
      <c r="AK308" s="6">
        <f t="shared" ca="1" si="295"/>
        <v>1275.8996911545582</v>
      </c>
      <c r="AL308" s="6">
        <f t="shared" ca="1" si="296"/>
        <v>1216.074164416968</v>
      </c>
      <c r="AM308" s="6">
        <f t="shared" ca="1" si="297"/>
        <v>357.55760618449517</v>
      </c>
      <c r="AN308" s="6">
        <f t="shared" ca="1" si="312"/>
        <v>1360.1481403261707</v>
      </c>
      <c r="AO308" s="6">
        <f t="shared" ca="1" si="313"/>
        <v>19532.647536986307</v>
      </c>
      <c r="AP308" s="6">
        <f t="shared" ca="1" si="314"/>
        <v>10385.79029183204</v>
      </c>
      <c r="AQ308" s="6">
        <f t="shared" ca="1" si="315"/>
        <v>9146.8572451542659</v>
      </c>
      <c r="AR308" s="6">
        <f t="shared" ca="1" si="346"/>
        <v>2613.0810913174741</v>
      </c>
      <c r="AS308" s="6">
        <f t="shared" ca="1" si="346"/>
        <v>1598.5444916835504</v>
      </c>
      <c r="AT308" s="6">
        <f t="shared" ca="1" si="346"/>
        <v>1653.5137171177385</v>
      </c>
      <c r="AU308" s="6">
        <f t="shared" ca="1" si="346"/>
        <v>1742.2424304986941</v>
      </c>
      <c r="AV308" s="6">
        <f t="shared" ca="1" si="316"/>
        <v>7607.3817306174578</v>
      </c>
      <c r="AW308" s="6">
        <f t="shared" ca="1" si="317"/>
        <v>1539.4755145368099</v>
      </c>
      <c r="AX308" s="27">
        <f t="shared" ca="1" si="347"/>
        <v>4.0518927123287689</v>
      </c>
      <c r="AY308" s="27">
        <f t="shared" ca="1" si="347"/>
        <v>4.3376515068493147</v>
      </c>
      <c r="AZ308">
        <f t="shared" ca="1" si="318"/>
        <v>235</v>
      </c>
      <c r="BA308" s="9">
        <f t="shared" ca="1" si="298"/>
        <v>8</v>
      </c>
      <c r="BB308" s="4">
        <f t="shared" ca="1" si="319"/>
        <v>103</v>
      </c>
      <c r="BC308" s="9">
        <f t="shared" ca="1" si="299"/>
        <v>7</v>
      </c>
      <c r="BD308" s="9">
        <f t="shared" ca="1" si="300"/>
        <v>4</v>
      </c>
      <c r="BE308" s="4">
        <f t="shared" ca="1" si="320"/>
        <v>132</v>
      </c>
      <c r="BF308" s="9">
        <f t="shared" ca="1" si="301"/>
        <v>7</v>
      </c>
      <c r="BG308" s="9">
        <f t="shared" ca="1" si="302"/>
        <v>11</v>
      </c>
      <c r="BH308" s="24">
        <f t="shared" ca="1" si="321"/>
        <v>557.14997554491811</v>
      </c>
      <c r="BI308" s="24">
        <f t="shared" ca="1" si="322"/>
        <v>316.26941714516067</v>
      </c>
      <c r="BJ308" s="9">
        <f t="shared" ca="1" si="303"/>
        <v>9</v>
      </c>
      <c r="BK308" s="30">
        <f t="shared" ca="1" si="304"/>
        <v>33.705139999999986</v>
      </c>
      <c r="BL308" s="15">
        <f t="shared" ca="1" si="305"/>
        <v>4.4348103013698639</v>
      </c>
      <c r="BM308" s="15">
        <f t="shared" ca="1" si="323"/>
        <v>6929.765667166499</v>
      </c>
      <c r="BN308" s="36">
        <f t="shared" ca="1" si="335"/>
        <v>116</v>
      </c>
      <c r="BO308" s="9">
        <f t="shared" ca="1" si="306"/>
        <v>0</v>
      </c>
      <c r="BP308" s="20">
        <f t="shared" ca="1" si="324"/>
        <v>1.3199374530790318</v>
      </c>
      <c r="BQ308" s="20">
        <f t="shared" ca="1" si="325"/>
        <v>78.852217630640226</v>
      </c>
    </row>
    <row r="309" spans="1:69" x14ac:dyDescent="0.25">
      <c r="A309" s="3">
        <f t="shared" si="326"/>
        <v>40880</v>
      </c>
      <c r="B309" s="17">
        <f t="shared" si="307"/>
        <v>2011</v>
      </c>
      <c r="C309" s="4">
        <f t="shared" si="327"/>
        <v>12</v>
      </c>
      <c r="D309" s="4">
        <f t="shared" si="328"/>
        <v>7</v>
      </c>
      <c r="E309" s="5">
        <f t="shared" si="282"/>
        <v>0.67</v>
      </c>
      <c r="F309" s="5">
        <f t="shared" si="283"/>
        <v>0.94444444444444442</v>
      </c>
      <c r="G309" s="10">
        <f t="shared" si="281"/>
        <v>1.3397260273972691</v>
      </c>
      <c r="H309" s="13">
        <f t="shared" ca="1" si="284"/>
        <v>157</v>
      </c>
      <c r="I309" s="9">
        <f t="shared" ca="1" si="285"/>
        <v>271</v>
      </c>
      <c r="J309" s="14">
        <f t="shared" ca="1" si="308"/>
        <v>1.7261146496815287</v>
      </c>
      <c r="K309" s="5">
        <f t="shared" ca="1" si="309"/>
        <v>0.60222222222222221</v>
      </c>
      <c r="L309" s="21">
        <f t="shared" ca="1" si="286"/>
        <v>101.82554391647038</v>
      </c>
      <c r="M309" s="9">
        <f t="shared" ca="1" si="342"/>
        <v>49</v>
      </c>
      <c r="N309" s="9">
        <f t="shared" ca="1" si="342"/>
        <v>60</v>
      </c>
      <c r="O309" s="9">
        <f t="shared" ca="1" si="342"/>
        <v>23</v>
      </c>
      <c r="P309" s="9">
        <f t="shared" ca="1" si="342"/>
        <v>76</v>
      </c>
      <c r="Q309" s="20">
        <f t="shared" ca="1" si="287"/>
        <v>36.232559817016472</v>
      </c>
      <c r="R309" s="20">
        <f t="shared" ca="1" si="288"/>
        <v>52.267772672876717</v>
      </c>
      <c r="S309" s="20">
        <f t="shared" ca="1" si="289"/>
        <v>16.657765929863018</v>
      </c>
      <c r="T309" s="6">
        <f t="shared" ca="1" si="343"/>
        <v>15986.610394885849</v>
      </c>
      <c r="U309" s="6">
        <f t="shared" ca="1" si="343"/>
        <v>1736.1198485083723</v>
      </c>
      <c r="V309" s="6">
        <f t="shared" ca="1" si="343"/>
        <v>2676.2044356821916</v>
      </c>
      <c r="W309" s="6">
        <f t="shared" ca="1" si="290"/>
        <v>2748.5571905753427</v>
      </c>
      <c r="X309" s="6">
        <f t="shared" ca="1" si="291"/>
        <v>1408.9412375145209</v>
      </c>
      <c r="Y309" s="6">
        <f t="shared" ca="1" si="310"/>
        <v>10889.027379622166</v>
      </c>
      <c r="Z309" s="6">
        <f t="shared" ca="1" si="344"/>
        <v>3949.3490200547958</v>
      </c>
      <c r="AA309" s="6">
        <f t="shared" ca="1" si="344"/>
        <v>1202.1587714761645</v>
      </c>
      <c r="AB309" s="6">
        <f t="shared" ca="1" si="344"/>
        <v>1265.9902106695895</v>
      </c>
      <c r="AC309" s="6">
        <f t="shared" ca="1" si="292"/>
        <v>1771.679408595149</v>
      </c>
      <c r="AD309" s="6">
        <f t="shared" ca="1" si="293"/>
        <v>1014.4977250889627</v>
      </c>
      <c r="AE309" s="6">
        <f t="shared" ca="1" si="294"/>
        <v>502.50959675298321</v>
      </c>
      <c r="AF309" s="6">
        <f t="shared" ca="1" si="311"/>
        <v>3128.8112717634544</v>
      </c>
      <c r="AG309" s="6">
        <f t="shared" ca="1" si="345"/>
        <v>504.84679244383551</v>
      </c>
      <c r="AH309" s="6">
        <f t="shared" ca="1" si="345"/>
        <v>1881.685295517809</v>
      </c>
      <c r="AI309" s="6">
        <f t="shared" ca="1" si="345"/>
        <v>2975.6231743835624</v>
      </c>
      <c r="AJ309" s="6">
        <f t="shared" ca="1" si="345"/>
        <v>1340.357434915069</v>
      </c>
      <c r="AK309" s="6">
        <f t="shared" ca="1" si="295"/>
        <v>1913.1764071293821</v>
      </c>
      <c r="AL309" s="6">
        <f t="shared" ca="1" si="296"/>
        <v>1198.3076988729081</v>
      </c>
      <c r="AM309" s="6">
        <f t="shared" ca="1" si="297"/>
        <v>547.88702771611224</v>
      </c>
      <c r="AN309" s="6">
        <f t="shared" ca="1" si="312"/>
        <v>3043.1415635418734</v>
      </c>
      <c r="AO309" s="6">
        <f t="shared" ca="1" si="313"/>
        <v>30842.740942855049</v>
      </c>
      <c r="AP309" s="6">
        <f t="shared" ca="1" si="314"/>
        <v>13781.760727927551</v>
      </c>
      <c r="AQ309" s="6">
        <f t="shared" ca="1" si="315"/>
        <v>17060.980214927495</v>
      </c>
      <c r="AR309" s="6">
        <f t="shared" ca="1" si="346"/>
        <v>2737.1415526969581</v>
      </c>
      <c r="AS309" s="6">
        <f t="shared" ca="1" si="346"/>
        <v>2115.2674689234204</v>
      </c>
      <c r="AT309" s="6">
        <f t="shared" ca="1" si="346"/>
        <v>1924.392102099609</v>
      </c>
      <c r="AU309" s="6">
        <f t="shared" ca="1" si="346"/>
        <v>2040.7543069512246</v>
      </c>
      <c r="AV309" s="6">
        <f t="shared" ca="1" si="316"/>
        <v>8817.5554306712129</v>
      </c>
      <c r="AW309" s="6">
        <f t="shared" ca="1" si="317"/>
        <v>8243.4247842562854</v>
      </c>
      <c r="AX309" s="27">
        <f t="shared" ca="1" si="347"/>
        <v>4.2939021369863024</v>
      </c>
      <c r="AY309" s="27">
        <f t="shared" ca="1" si="347"/>
        <v>4.5995612671232875</v>
      </c>
      <c r="AZ309">
        <f t="shared" ca="1" si="318"/>
        <v>365</v>
      </c>
      <c r="BA309" s="9">
        <f t="shared" ca="1" si="298"/>
        <v>12</v>
      </c>
      <c r="BB309" s="4">
        <f t="shared" ca="1" si="319"/>
        <v>157</v>
      </c>
      <c r="BC309" s="9">
        <f t="shared" ca="1" si="299"/>
        <v>11</v>
      </c>
      <c r="BD309" s="9">
        <f t="shared" ca="1" si="300"/>
        <v>7</v>
      </c>
      <c r="BE309" s="4">
        <f t="shared" ca="1" si="320"/>
        <v>208</v>
      </c>
      <c r="BF309" s="9">
        <f t="shared" ca="1" si="301"/>
        <v>13</v>
      </c>
      <c r="BG309" s="9">
        <f t="shared" ca="1" si="302"/>
        <v>16</v>
      </c>
      <c r="BH309" s="24">
        <f t="shared" ca="1" si="321"/>
        <v>783.48185699297449</v>
      </c>
      <c r="BI309" s="24">
        <f t="shared" ca="1" si="322"/>
        <v>458.51882299363336</v>
      </c>
      <c r="BJ309" s="9">
        <f t="shared" ca="1" si="303"/>
        <v>14</v>
      </c>
      <c r="BK309" s="30">
        <f t="shared" ca="1" si="304"/>
        <v>33.742337712328748</v>
      </c>
      <c r="BL309" s="15">
        <f t="shared" ca="1" si="305"/>
        <v>4.513311148493151</v>
      </c>
      <c r="BM309" s="15">
        <f t="shared" ca="1" si="323"/>
        <v>7151.0758566947807</v>
      </c>
      <c r="BN309" s="36">
        <f t="shared" ca="1" si="335"/>
        <v>108</v>
      </c>
      <c r="BO309" s="9">
        <f t="shared" ca="1" si="306"/>
        <v>0</v>
      </c>
      <c r="BP309" s="20">
        <f t="shared" ca="1" si="324"/>
        <v>2.3857920901447494</v>
      </c>
      <c r="BQ309" s="20">
        <f t="shared" ca="1" si="325"/>
        <v>157.97203902710643</v>
      </c>
    </row>
    <row r="310" spans="1:69" x14ac:dyDescent="0.25">
      <c r="A310" s="3">
        <f t="shared" si="326"/>
        <v>40879</v>
      </c>
      <c r="B310" s="17">
        <f t="shared" si="307"/>
        <v>2011</v>
      </c>
      <c r="C310" s="4">
        <f t="shared" si="327"/>
        <v>12</v>
      </c>
      <c r="D310" s="4">
        <f t="shared" si="328"/>
        <v>6</v>
      </c>
      <c r="E310" s="5">
        <f t="shared" si="282"/>
        <v>0.67</v>
      </c>
      <c r="F310" s="5">
        <f t="shared" si="283"/>
        <v>1</v>
      </c>
      <c r="G310" s="10">
        <f t="shared" si="281"/>
        <v>1.3369863013698717</v>
      </c>
      <c r="H310" s="13">
        <f t="shared" ca="1" si="284"/>
        <v>164</v>
      </c>
      <c r="I310" s="9">
        <f t="shared" ca="1" si="285"/>
        <v>257</v>
      </c>
      <c r="J310" s="14">
        <f t="shared" ca="1" si="308"/>
        <v>1.5670731707317074</v>
      </c>
      <c r="K310" s="5">
        <f t="shared" ca="1" si="309"/>
        <v>0.57111111111111112</v>
      </c>
      <c r="L310" s="21">
        <f t="shared" ca="1" si="286"/>
        <v>99.024013952555975</v>
      </c>
      <c r="M310" s="9">
        <f t="shared" ca="1" si="342"/>
        <v>45</v>
      </c>
      <c r="N310" s="9">
        <f t="shared" ca="1" si="342"/>
        <v>58</v>
      </c>
      <c r="O310" s="9">
        <f t="shared" ca="1" si="342"/>
        <v>22</v>
      </c>
      <c r="P310" s="9">
        <f t="shared" ca="1" si="342"/>
        <v>72</v>
      </c>
      <c r="Q310" s="20">
        <f t="shared" ca="1" si="287"/>
        <v>37.131386797180483</v>
      </c>
      <c r="R310" s="20">
        <f t="shared" ca="1" si="288"/>
        <v>52.17191877339976</v>
      </c>
      <c r="S310" s="20">
        <f t="shared" ca="1" si="289"/>
        <v>17.225424084657536</v>
      </c>
      <c r="T310" s="6">
        <f t="shared" ca="1" si="343"/>
        <v>16239.93828821918</v>
      </c>
      <c r="U310" s="6">
        <f t="shared" ca="1" si="343"/>
        <v>1828.7162827397271</v>
      </c>
      <c r="V310" s="6">
        <f t="shared" ca="1" si="343"/>
        <v>2836.5708713030135</v>
      </c>
      <c r="W310" s="6">
        <f t="shared" ca="1" si="290"/>
        <v>2730.0647192547949</v>
      </c>
      <c r="X310" s="6">
        <f t="shared" ca="1" si="291"/>
        <v>1451.7650001008221</v>
      </c>
      <c r="Y310" s="6">
        <f t="shared" ca="1" si="310"/>
        <v>11050.253980300276</v>
      </c>
      <c r="Z310" s="6">
        <f t="shared" ca="1" si="344"/>
        <v>3824.5328401095899</v>
      </c>
      <c r="AA310" s="6">
        <f t="shared" ca="1" si="344"/>
        <v>1147.7822130147947</v>
      </c>
      <c r="AB310" s="6">
        <f t="shared" ca="1" si="344"/>
        <v>1240.2305340953426</v>
      </c>
      <c r="AC310" s="6">
        <f t="shared" ca="1" si="292"/>
        <v>1874.1529830143345</v>
      </c>
      <c r="AD310" s="6">
        <f t="shared" ca="1" si="293"/>
        <v>1014.4675952085538</v>
      </c>
      <c r="AE310" s="6">
        <f t="shared" ca="1" si="294"/>
        <v>517.92099800692711</v>
      </c>
      <c r="AF310" s="6">
        <f t="shared" ca="1" si="311"/>
        <v>2806.0040109899119</v>
      </c>
      <c r="AG310" s="6">
        <f t="shared" ca="1" si="345"/>
        <v>477.4101960328768</v>
      </c>
      <c r="AH310" s="6">
        <f t="shared" ca="1" si="345"/>
        <v>1668.0029457534249</v>
      </c>
      <c r="AI310" s="6">
        <f t="shared" ca="1" si="345"/>
        <v>2733.0159590136986</v>
      </c>
      <c r="AJ310" s="6">
        <f t="shared" ca="1" si="345"/>
        <v>1312.567974575343</v>
      </c>
      <c r="AK310" s="6">
        <f t="shared" ca="1" si="295"/>
        <v>1994.8568242256724</v>
      </c>
      <c r="AL310" s="6">
        <f t="shared" ca="1" si="296"/>
        <v>1200.5166153113216</v>
      </c>
      <c r="AM310" s="6">
        <f t="shared" ca="1" si="297"/>
        <v>606.30431784388679</v>
      </c>
      <c r="AN310" s="6">
        <f t="shared" ca="1" si="312"/>
        <v>2389.3193179944628</v>
      </c>
      <c r="AO310" s="6">
        <f t="shared" ca="1" si="313"/>
        <v>30472.197233553979</v>
      </c>
      <c r="AP310" s="6">
        <f t="shared" ca="1" si="314"/>
        <v>14226.619924269329</v>
      </c>
      <c r="AQ310" s="6">
        <f t="shared" ca="1" si="315"/>
        <v>16245.577309284652</v>
      </c>
      <c r="AR310" s="6">
        <f t="shared" ca="1" si="346"/>
        <v>2771.2345035950789</v>
      </c>
      <c r="AS310" s="6">
        <f t="shared" ca="1" si="346"/>
        <v>2261.6340224440787</v>
      </c>
      <c r="AT310" s="6">
        <f t="shared" ca="1" si="346"/>
        <v>1999.6110660152312</v>
      </c>
      <c r="AU310" s="6">
        <f t="shared" ca="1" si="346"/>
        <v>2091.4477666686166</v>
      </c>
      <c r="AV310" s="6">
        <f t="shared" ca="1" si="316"/>
        <v>9123.9273587230055</v>
      </c>
      <c r="AW310" s="6">
        <f t="shared" ca="1" si="317"/>
        <v>7121.6499505616448</v>
      </c>
      <c r="AX310" s="27">
        <f t="shared" ca="1" si="347"/>
        <v>4.26469551780822</v>
      </c>
      <c r="AY310" s="27">
        <f t="shared" ca="1" si="347"/>
        <v>4.2881956164383563</v>
      </c>
      <c r="AZ310">
        <f t="shared" ca="1" si="318"/>
        <v>361</v>
      </c>
      <c r="BA310" s="9">
        <f t="shared" ca="1" si="298"/>
        <v>13</v>
      </c>
      <c r="BB310" s="4">
        <f t="shared" ca="1" si="319"/>
        <v>164</v>
      </c>
      <c r="BC310" s="9">
        <f t="shared" ca="1" si="299"/>
        <v>10</v>
      </c>
      <c r="BD310" s="9">
        <f t="shared" ca="1" si="300"/>
        <v>8</v>
      </c>
      <c r="BE310" s="4">
        <f t="shared" ca="1" si="320"/>
        <v>197</v>
      </c>
      <c r="BF310" s="9">
        <f t="shared" ca="1" si="301"/>
        <v>13</v>
      </c>
      <c r="BG310" s="9">
        <f t="shared" ca="1" si="302"/>
        <v>16</v>
      </c>
      <c r="BH310" s="24">
        <f t="shared" ca="1" si="321"/>
        <v>770.31225995033753</v>
      </c>
      <c r="BI310" s="24">
        <f t="shared" ca="1" si="322"/>
        <v>501.47058736377988</v>
      </c>
      <c r="BJ310" s="9">
        <f t="shared" ca="1" si="303"/>
        <v>13</v>
      </c>
      <c r="BK310" s="30">
        <f t="shared" ca="1" si="304"/>
        <v>33.845519342465742</v>
      </c>
      <c r="BL310" s="15">
        <f t="shared" ca="1" si="305"/>
        <v>4.2641327693150686</v>
      </c>
      <c r="BM310" s="15">
        <f t="shared" ca="1" si="323"/>
        <v>7162.0365326507326</v>
      </c>
      <c r="BN310" s="36">
        <f t="shared" ca="1" si="335"/>
        <v>108</v>
      </c>
      <c r="BO310" s="9">
        <f t="shared" ca="1" si="306"/>
        <v>0</v>
      </c>
      <c r="BP310" s="20">
        <f t="shared" ca="1" si="324"/>
        <v>2.268290204221008</v>
      </c>
      <c r="BQ310" s="20">
        <f t="shared" ca="1" si="325"/>
        <v>150.42201212300603</v>
      </c>
    </row>
    <row r="311" spans="1:69" x14ac:dyDescent="0.25">
      <c r="A311" s="3">
        <f t="shared" si="326"/>
        <v>40878</v>
      </c>
      <c r="B311" s="17">
        <f t="shared" si="307"/>
        <v>2011</v>
      </c>
      <c r="C311" s="4">
        <f t="shared" si="327"/>
        <v>12</v>
      </c>
      <c r="D311" s="4">
        <f t="shared" si="328"/>
        <v>5</v>
      </c>
      <c r="E311" s="5">
        <f t="shared" si="282"/>
        <v>0.67</v>
      </c>
      <c r="F311" s="5">
        <f t="shared" si="283"/>
        <v>0.79999999999999993</v>
      </c>
      <c r="G311" s="10">
        <f t="shared" si="281"/>
        <v>1.3342465753424744</v>
      </c>
      <c r="H311" s="13">
        <f t="shared" ca="1" si="284"/>
        <v>130</v>
      </c>
      <c r="I311" s="9">
        <f t="shared" ca="1" si="285"/>
        <v>238</v>
      </c>
      <c r="J311" s="14">
        <f t="shared" ca="1" si="308"/>
        <v>1.8307692307692307</v>
      </c>
      <c r="K311" s="5">
        <f t="shared" ca="1" si="309"/>
        <v>0.52888888888888885</v>
      </c>
      <c r="L311" s="21">
        <f t="shared" ca="1" si="286"/>
        <v>107.85461719536357</v>
      </c>
      <c r="M311" s="9">
        <f t="shared" ca="1" si="342"/>
        <v>40</v>
      </c>
      <c r="N311" s="9">
        <f t="shared" ca="1" si="342"/>
        <v>49</v>
      </c>
      <c r="O311" s="9">
        <f t="shared" ca="1" si="342"/>
        <v>20</v>
      </c>
      <c r="P311" s="9">
        <f t="shared" ca="1" si="342"/>
        <v>62</v>
      </c>
      <c r="Q311" s="20">
        <f t="shared" ca="1" si="287"/>
        <v>37.85882301369864</v>
      </c>
      <c r="R311" s="20">
        <f t="shared" ca="1" si="288"/>
        <v>50.027088163068505</v>
      </c>
      <c r="S311" s="20">
        <f t="shared" ca="1" si="289"/>
        <v>19.283878639964652</v>
      </c>
      <c r="T311" s="6">
        <f t="shared" ca="1" si="343"/>
        <v>14021.100235397265</v>
      </c>
      <c r="U311" s="6">
        <f t="shared" ca="1" si="343"/>
        <v>1559.4122461369868</v>
      </c>
      <c r="V311" s="6">
        <f t="shared" ca="1" si="343"/>
        <v>2239.7127172629039</v>
      </c>
      <c r="W311" s="6">
        <f t="shared" ca="1" si="290"/>
        <v>2532.7304829369864</v>
      </c>
      <c r="X311" s="6">
        <f t="shared" ca="1" si="291"/>
        <v>1177.4733603208767</v>
      </c>
      <c r="Y311" s="6">
        <f t="shared" ca="1" si="310"/>
        <v>9630.5959210134843</v>
      </c>
      <c r="Z311" s="6">
        <f t="shared" ca="1" si="344"/>
        <v>3369.4352482191789</v>
      </c>
      <c r="AA311" s="6">
        <f t="shared" ca="1" si="344"/>
        <v>1000.5417632613701</v>
      </c>
      <c r="AB311" s="6">
        <f t="shared" ca="1" si="344"/>
        <v>1195.6004756778084</v>
      </c>
      <c r="AC311" s="6">
        <f t="shared" ca="1" si="292"/>
        <v>1497.9280007819357</v>
      </c>
      <c r="AD311" s="6">
        <f t="shared" ca="1" si="293"/>
        <v>965.41632548487155</v>
      </c>
      <c r="AE311" s="6">
        <f t="shared" ca="1" si="294"/>
        <v>457.04409133815165</v>
      </c>
      <c r="AF311" s="6">
        <f t="shared" ca="1" si="311"/>
        <v>2645.1890695533984</v>
      </c>
      <c r="AG311" s="6">
        <f t="shared" ca="1" si="345"/>
        <v>442.55023979178071</v>
      </c>
      <c r="AH311" s="6">
        <f t="shared" ca="1" si="345"/>
        <v>1619.0214656000007</v>
      </c>
      <c r="AI311" s="6">
        <f t="shared" ca="1" si="345"/>
        <v>2552.1192134794519</v>
      </c>
      <c r="AJ311" s="6">
        <f t="shared" ca="1" si="345"/>
        <v>1209.3865801643838</v>
      </c>
      <c r="AK311" s="6">
        <f t="shared" ca="1" si="295"/>
        <v>1689.6550619096952</v>
      </c>
      <c r="AL311" s="6">
        <f t="shared" ca="1" si="296"/>
        <v>1215.2007296104778</v>
      </c>
      <c r="AM311" s="6">
        <f t="shared" ca="1" si="297"/>
        <v>480.67118042059849</v>
      </c>
      <c r="AN311" s="6">
        <f t="shared" ca="1" si="312"/>
        <v>2437.5505270948456</v>
      </c>
      <c r="AO311" s="6">
        <f t="shared" ca="1" si="313"/>
        <v>26969.167467728232</v>
      </c>
      <c r="AP311" s="6">
        <f t="shared" ca="1" si="314"/>
        <v>12255.831950066498</v>
      </c>
      <c r="AQ311" s="6">
        <f t="shared" ca="1" si="315"/>
        <v>14713.335517661728</v>
      </c>
      <c r="AR311" s="6">
        <f t="shared" ca="1" si="346"/>
        <v>2709.3329654858098</v>
      </c>
      <c r="AS311" s="6">
        <f t="shared" ca="1" si="346"/>
        <v>1939.3248661981263</v>
      </c>
      <c r="AT311" s="6">
        <f t="shared" ca="1" si="346"/>
        <v>1826.1594249713182</v>
      </c>
      <c r="AU311" s="6">
        <f t="shared" ca="1" si="346"/>
        <v>1929.7643815928559</v>
      </c>
      <c r="AV311" s="6">
        <f t="shared" ca="1" si="316"/>
        <v>8404.5816382481098</v>
      </c>
      <c r="AW311" s="6">
        <f t="shared" ca="1" si="317"/>
        <v>6308.7538794136235</v>
      </c>
      <c r="AX311" s="27">
        <f t="shared" ca="1" si="347"/>
        <v>4.2272785972602751</v>
      </c>
      <c r="AY311" s="27">
        <f t="shared" ca="1" si="347"/>
        <v>4.4078840547945211</v>
      </c>
      <c r="AZ311">
        <f t="shared" ca="1" si="318"/>
        <v>301</v>
      </c>
      <c r="BA311" s="9">
        <f t="shared" ca="1" si="298"/>
        <v>10</v>
      </c>
      <c r="BB311" s="4">
        <f t="shared" ca="1" si="319"/>
        <v>130</v>
      </c>
      <c r="BC311" s="9">
        <f t="shared" ca="1" si="299"/>
        <v>9</v>
      </c>
      <c r="BD311" s="9">
        <f t="shared" ca="1" si="300"/>
        <v>6</v>
      </c>
      <c r="BE311" s="4">
        <f t="shared" ca="1" si="320"/>
        <v>171</v>
      </c>
      <c r="BF311" s="9">
        <f t="shared" ca="1" si="301"/>
        <v>11</v>
      </c>
      <c r="BG311" s="9">
        <f t="shared" ca="1" si="302"/>
        <v>13</v>
      </c>
      <c r="BH311" s="24">
        <f t="shared" ca="1" si="321"/>
        <v>686.52883390624243</v>
      </c>
      <c r="BI311" s="24">
        <f t="shared" ca="1" si="322"/>
        <v>409.87907615508198</v>
      </c>
      <c r="BJ311" s="9">
        <f t="shared" ca="1" si="303"/>
        <v>10</v>
      </c>
      <c r="BK311" s="30">
        <f t="shared" ca="1" si="304"/>
        <v>33.255894575342452</v>
      </c>
      <c r="BL311" s="15">
        <f t="shared" ca="1" si="305"/>
        <v>4.3120521106849319</v>
      </c>
      <c r="BM311" s="15">
        <f t="shared" ca="1" si="323"/>
        <v>6880.8139104209831</v>
      </c>
      <c r="BN311" s="36">
        <f t="shared" ca="1" si="335"/>
        <v>108</v>
      </c>
      <c r="BO311" s="9">
        <f t="shared" ca="1" si="306"/>
        <v>0</v>
      </c>
      <c r="BP311" s="20">
        <f t="shared" ca="1" si="324"/>
        <v>2.1383132445099848</v>
      </c>
      <c r="BQ311" s="20">
        <f t="shared" ca="1" si="325"/>
        <v>136.23458812649747</v>
      </c>
    </row>
    <row r="312" spans="1:69" x14ac:dyDescent="0.25">
      <c r="A312" s="3">
        <f t="shared" si="326"/>
        <v>40877</v>
      </c>
      <c r="B312" s="17">
        <f t="shared" si="307"/>
        <v>2011</v>
      </c>
      <c r="C312" s="4">
        <f t="shared" si="327"/>
        <v>11</v>
      </c>
      <c r="D312" s="4">
        <f t="shared" si="328"/>
        <v>4</v>
      </c>
      <c r="E312" s="5">
        <f t="shared" si="282"/>
        <v>0.48</v>
      </c>
      <c r="F312" s="5">
        <f t="shared" si="283"/>
        <v>0.68831168831168832</v>
      </c>
      <c r="G312" s="10">
        <f t="shared" si="281"/>
        <v>1.331506849315077</v>
      </c>
      <c r="H312" s="13">
        <f t="shared" ca="1" si="284"/>
        <v>82</v>
      </c>
      <c r="I312" s="9">
        <f t="shared" ca="1" si="285"/>
        <v>133</v>
      </c>
      <c r="J312" s="14">
        <f t="shared" ca="1" si="308"/>
        <v>1.6219512195121952</v>
      </c>
      <c r="K312" s="5">
        <f t="shared" ca="1" si="309"/>
        <v>0.29555555555555557</v>
      </c>
      <c r="L312" s="21">
        <f t="shared" ca="1" si="286"/>
        <v>95.835657944033926</v>
      </c>
      <c r="M312" s="9">
        <f t="shared" ca="1" si="342"/>
        <v>23</v>
      </c>
      <c r="N312" s="9">
        <f t="shared" ca="1" si="342"/>
        <v>28</v>
      </c>
      <c r="O312" s="9">
        <f t="shared" ca="1" si="342"/>
        <v>12</v>
      </c>
      <c r="P312" s="9">
        <f t="shared" ca="1" si="342"/>
        <v>37</v>
      </c>
      <c r="Q312" s="20">
        <f t="shared" ca="1" si="287"/>
        <v>39.60795586355092</v>
      </c>
      <c r="R312" s="20">
        <f t="shared" ca="1" si="288"/>
        <v>46.395693764383573</v>
      </c>
      <c r="S312" s="20">
        <f t="shared" ca="1" si="289"/>
        <v>18.194703730440583</v>
      </c>
      <c r="T312" s="6">
        <f t="shared" ca="1" si="343"/>
        <v>7858.5239514107825</v>
      </c>
      <c r="U312" s="6">
        <f t="shared" ca="1" si="343"/>
        <v>905.20764595623587</v>
      </c>
      <c r="V312" s="6">
        <f t="shared" ca="1" si="343"/>
        <v>1390.433091231311</v>
      </c>
      <c r="W312" s="6">
        <f t="shared" ca="1" si="290"/>
        <v>2167.3094364493149</v>
      </c>
      <c r="X312" s="6">
        <f t="shared" ca="1" si="291"/>
        <v>683.44653555475543</v>
      </c>
      <c r="Y312" s="6">
        <f t="shared" ca="1" si="310"/>
        <v>4522.5425341316377</v>
      </c>
      <c r="Z312" s="6">
        <f t="shared" ca="1" si="344"/>
        <v>2020.0057490410968</v>
      </c>
      <c r="AA312" s="6">
        <f t="shared" ca="1" si="344"/>
        <v>556.7483251726029</v>
      </c>
      <c r="AB312" s="6">
        <f t="shared" ca="1" si="344"/>
        <v>673.20403802630153</v>
      </c>
      <c r="AC312" s="6">
        <f t="shared" ca="1" si="292"/>
        <v>881.50236070982351</v>
      </c>
      <c r="AD312" s="6">
        <f t="shared" ca="1" si="293"/>
        <v>860.5955723066221</v>
      </c>
      <c r="AE312" s="6">
        <f t="shared" ca="1" si="294"/>
        <v>271.52197230057345</v>
      </c>
      <c r="AF312" s="6">
        <f t="shared" ca="1" si="311"/>
        <v>1236.338206922982</v>
      </c>
      <c r="AG312" s="6">
        <f t="shared" ca="1" si="345"/>
        <v>244.47980564383559</v>
      </c>
      <c r="AH312" s="6">
        <f t="shared" ca="1" si="345"/>
        <v>870.15293580273999</v>
      </c>
      <c r="AI312" s="6">
        <f t="shared" ca="1" si="345"/>
        <v>1546.2265828493148</v>
      </c>
      <c r="AJ312" s="6">
        <f t="shared" ca="1" si="345"/>
        <v>684.50458336438373</v>
      </c>
      <c r="AK312" s="6">
        <f t="shared" ca="1" si="295"/>
        <v>974.56366757343551</v>
      </c>
      <c r="AL312" s="6">
        <f t="shared" ca="1" si="296"/>
        <v>1066.5800178259735</v>
      </c>
      <c r="AM312" s="6">
        <f t="shared" ca="1" si="297"/>
        <v>310.40069394238378</v>
      </c>
      <c r="AN312" s="6">
        <f t="shared" ca="1" si="312"/>
        <v>993.81952831848128</v>
      </c>
      <c r="AO312" s="6">
        <f t="shared" ca="1" si="313"/>
        <v>15359.053617267295</v>
      </c>
      <c r="AP312" s="6">
        <f t="shared" ca="1" si="314"/>
        <v>8606.3533478941936</v>
      </c>
      <c r="AQ312" s="6">
        <f t="shared" ca="1" si="315"/>
        <v>6752.700269373101</v>
      </c>
      <c r="AR312" s="6">
        <f t="shared" ca="1" si="346"/>
        <v>2564.6570381777565</v>
      </c>
      <c r="AS312" s="6">
        <f t="shared" ca="1" si="346"/>
        <v>1466.964469513885</v>
      </c>
      <c r="AT312" s="6">
        <f t="shared" ca="1" si="346"/>
        <v>1608.5255914642416</v>
      </c>
      <c r="AU312" s="6">
        <f t="shared" ca="1" si="346"/>
        <v>1662.1797779274716</v>
      </c>
      <c r="AV312" s="6">
        <f t="shared" ca="1" si="316"/>
        <v>7302.3268770833547</v>
      </c>
      <c r="AW312" s="6">
        <f t="shared" ca="1" si="317"/>
        <v>-549.62660771025367</v>
      </c>
      <c r="AX312" s="27">
        <f t="shared" ca="1" si="347"/>
        <v>4.2145156602739737</v>
      </c>
      <c r="AY312" s="27">
        <f t="shared" ca="1" si="347"/>
        <v>4.3453879726027402</v>
      </c>
      <c r="AZ312">
        <f t="shared" ca="1" si="318"/>
        <v>182</v>
      </c>
      <c r="BA312" s="9">
        <f t="shared" ca="1" si="298"/>
        <v>6</v>
      </c>
      <c r="BB312" s="4">
        <f t="shared" ca="1" si="319"/>
        <v>82</v>
      </c>
      <c r="BC312" s="9">
        <f t="shared" ca="1" si="299"/>
        <v>5</v>
      </c>
      <c r="BD312" s="9">
        <f t="shared" ca="1" si="300"/>
        <v>4</v>
      </c>
      <c r="BE312" s="4">
        <f t="shared" ca="1" si="320"/>
        <v>100</v>
      </c>
      <c r="BF312" s="9">
        <f t="shared" ca="1" si="301"/>
        <v>6</v>
      </c>
      <c r="BG312" s="9">
        <f t="shared" ca="1" si="302"/>
        <v>8</v>
      </c>
      <c r="BH312" s="24">
        <f t="shared" ca="1" si="321"/>
        <v>465.4963605990053</v>
      </c>
      <c r="BI312" s="24">
        <f t="shared" ca="1" si="322"/>
        <v>281.90678674438266</v>
      </c>
      <c r="BJ312" s="9">
        <f t="shared" ca="1" si="303"/>
        <v>7</v>
      </c>
      <c r="BK312" s="30">
        <f t="shared" ca="1" si="304"/>
        <v>32.63312528767122</v>
      </c>
      <c r="BL312" s="15">
        <f t="shared" ca="1" si="305"/>
        <v>4.4080241052054792</v>
      </c>
      <c r="BM312" s="15">
        <f t="shared" ca="1" si="323"/>
        <v>6146.2106571241156</v>
      </c>
      <c r="BN312" s="36">
        <f t="shared" ca="1" si="335"/>
        <v>108</v>
      </c>
      <c r="BO312" s="9">
        <f t="shared" ca="1" si="306"/>
        <v>0</v>
      </c>
      <c r="BP312" s="20">
        <f t="shared" ca="1" si="324"/>
        <v>1.0986769972724575</v>
      </c>
      <c r="BQ312" s="20">
        <f t="shared" ca="1" si="325"/>
        <v>62.525002494195377</v>
      </c>
    </row>
    <row r="313" spans="1:69" x14ac:dyDescent="0.25">
      <c r="A313" s="3">
        <f t="shared" si="326"/>
        <v>40876</v>
      </c>
      <c r="B313" s="17">
        <f t="shared" si="307"/>
        <v>2011</v>
      </c>
      <c r="C313" s="4">
        <f t="shared" si="327"/>
        <v>11</v>
      </c>
      <c r="D313" s="4">
        <f t="shared" si="328"/>
        <v>3</v>
      </c>
      <c r="E313" s="5">
        <f t="shared" si="282"/>
        <v>0.48</v>
      </c>
      <c r="F313" s="5">
        <f t="shared" si="283"/>
        <v>0.48051948051948046</v>
      </c>
      <c r="G313" s="10">
        <f t="shared" si="281"/>
        <v>1.3287671232876797</v>
      </c>
      <c r="H313" s="13">
        <f t="shared" ca="1" si="284"/>
        <v>55</v>
      </c>
      <c r="I313" s="9">
        <f t="shared" ca="1" si="285"/>
        <v>101</v>
      </c>
      <c r="J313" s="14">
        <f t="shared" ca="1" si="308"/>
        <v>1.8363636363636364</v>
      </c>
      <c r="K313" s="5">
        <f t="shared" ca="1" si="309"/>
        <v>0.22444444444444445</v>
      </c>
      <c r="L313" s="21">
        <f t="shared" ca="1" si="286"/>
        <v>108.9501040397212</v>
      </c>
      <c r="M313" s="9">
        <f t="shared" ca="1" si="342"/>
        <v>17</v>
      </c>
      <c r="N313" s="9">
        <f t="shared" ca="1" si="342"/>
        <v>22</v>
      </c>
      <c r="O313" s="9">
        <f t="shared" ca="1" si="342"/>
        <v>8</v>
      </c>
      <c r="P313" s="9">
        <f t="shared" ca="1" si="342"/>
        <v>28</v>
      </c>
      <c r="Q313" s="20">
        <f t="shared" ca="1" si="287"/>
        <v>38.756215244116618</v>
      </c>
      <c r="R313" s="20">
        <f t="shared" ca="1" si="288"/>
        <v>52.403366860273977</v>
      </c>
      <c r="S313" s="20">
        <f t="shared" ca="1" si="289"/>
        <v>17.628594907632095</v>
      </c>
      <c r="T313" s="6">
        <f t="shared" ca="1" si="343"/>
        <v>5992.2557221846655</v>
      </c>
      <c r="U313" s="6">
        <f t="shared" ca="1" si="343"/>
        <v>613.30986201743463</v>
      </c>
      <c r="V313" s="6">
        <f t="shared" ca="1" si="343"/>
        <v>975.61472268706609</v>
      </c>
      <c r="W313" s="6">
        <f t="shared" ca="1" si="290"/>
        <v>2355.2088460273972</v>
      </c>
      <c r="X313" s="6">
        <f t="shared" ca="1" si="291"/>
        <v>472.20455685237488</v>
      </c>
      <c r="Y313" s="6">
        <f t="shared" ca="1" si="310"/>
        <v>2802.5374586352623</v>
      </c>
      <c r="Z313" s="6">
        <f t="shared" ca="1" si="344"/>
        <v>1511.492394520548</v>
      </c>
      <c r="AA313" s="6">
        <f t="shared" ca="1" si="344"/>
        <v>419.22693488219181</v>
      </c>
      <c r="AB313" s="6">
        <f t="shared" ca="1" si="344"/>
        <v>493.60065741369868</v>
      </c>
      <c r="AC313" s="6">
        <f t="shared" ca="1" si="292"/>
        <v>624.73337976351445</v>
      </c>
      <c r="AD313" s="6">
        <f t="shared" ca="1" si="293"/>
        <v>818.35987025963664</v>
      </c>
      <c r="AE313" s="6">
        <f t="shared" ca="1" si="294"/>
        <v>186.18236736039628</v>
      </c>
      <c r="AF313" s="6">
        <f t="shared" ca="1" si="311"/>
        <v>795.04436943289102</v>
      </c>
      <c r="AG313" s="6">
        <f t="shared" ca="1" si="345"/>
        <v>174.5409252328767</v>
      </c>
      <c r="AH313" s="6">
        <f t="shared" ca="1" si="345"/>
        <v>663.42927517808232</v>
      </c>
      <c r="AI313" s="6">
        <f t="shared" ca="1" si="345"/>
        <v>1134.7687035616441</v>
      </c>
      <c r="AJ313" s="6">
        <f t="shared" ca="1" si="345"/>
        <v>517.71539638356171</v>
      </c>
      <c r="AK313" s="6">
        <f t="shared" ca="1" si="295"/>
        <v>674.68834912591524</v>
      </c>
      <c r="AL313" s="6">
        <f t="shared" ca="1" si="296"/>
        <v>1071.6936256177323</v>
      </c>
      <c r="AM313" s="6">
        <f t="shared" ca="1" si="297"/>
        <v>210.62197563673848</v>
      </c>
      <c r="AN313" s="6">
        <f t="shared" ca="1" si="312"/>
        <v>533.45034997577875</v>
      </c>
      <c r="AO313" s="6">
        <f t="shared" ca="1" si="313"/>
        <v>11520.339871374705</v>
      </c>
      <c r="AP313" s="6">
        <f t="shared" ca="1" si="314"/>
        <v>7389.3076933307711</v>
      </c>
      <c r="AQ313" s="6">
        <f t="shared" ca="1" si="315"/>
        <v>4131.0321780439317</v>
      </c>
      <c r="AR313" s="6">
        <f t="shared" ca="1" si="346"/>
        <v>2505.0755236488394</v>
      </c>
      <c r="AS313" s="6">
        <f t="shared" ca="1" si="346"/>
        <v>1202.8656323707355</v>
      </c>
      <c r="AT313" s="6">
        <f t="shared" ca="1" si="346"/>
        <v>1481.3093885554254</v>
      </c>
      <c r="AU313" s="6">
        <f t="shared" ca="1" si="346"/>
        <v>1556.881725574716</v>
      </c>
      <c r="AV313" s="6">
        <f t="shared" ca="1" si="316"/>
        <v>6746.1322701497165</v>
      </c>
      <c r="AW313" s="6">
        <f t="shared" ca="1" si="317"/>
        <v>-2615.100092105783</v>
      </c>
      <c r="AX313" s="27">
        <f t="shared" ca="1" si="347"/>
        <v>4.0744293698630143</v>
      </c>
      <c r="AY313" s="27">
        <f t="shared" ca="1" si="347"/>
        <v>4.5094851027397267</v>
      </c>
      <c r="AZ313">
        <f t="shared" ca="1" si="318"/>
        <v>130</v>
      </c>
      <c r="BA313" s="9">
        <f t="shared" ca="1" si="298"/>
        <v>4</v>
      </c>
      <c r="BB313" s="4">
        <f t="shared" ca="1" si="319"/>
        <v>55</v>
      </c>
      <c r="BC313" s="9">
        <f t="shared" ca="1" si="299"/>
        <v>3</v>
      </c>
      <c r="BD313" s="9">
        <f t="shared" ca="1" si="300"/>
        <v>2</v>
      </c>
      <c r="BE313" s="4">
        <f t="shared" ca="1" si="320"/>
        <v>75</v>
      </c>
      <c r="BF313" s="9">
        <f t="shared" ca="1" si="301"/>
        <v>4</v>
      </c>
      <c r="BG313" s="9">
        <f t="shared" ca="1" si="302"/>
        <v>6</v>
      </c>
      <c r="BH313" s="24">
        <f t="shared" ca="1" si="321"/>
        <v>345.72982959698533</v>
      </c>
      <c r="BI313" s="24">
        <f t="shared" ca="1" si="322"/>
        <v>217.236748984473</v>
      </c>
      <c r="BJ313" s="9">
        <f t="shared" ca="1" si="303"/>
        <v>5</v>
      </c>
      <c r="BK313" s="30">
        <f t="shared" ca="1" si="304"/>
        <v>33.429208150684914</v>
      </c>
      <c r="BL313" s="15">
        <f t="shared" ca="1" si="305"/>
        <v>4.4952527506849318</v>
      </c>
      <c r="BM313" s="15">
        <f t="shared" ca="1" si="323"/>
        <v>6249.3227608238376</v>
      </c>
      <c r="BN313" s="36">
        <f t="shared" ca="1" si="335"/>
        <v>108</v>
      </c>
      <c r="BO313" s="9">
        <f t="shared" ca="1" si="306"/>
        <v>0</v>
      </c>
      <c r="BP313" s="20">
        <f t="shared" ca="1" si="324"/>
        <v>0.66103677728742316</v>
      </c>
      <c r="BQ313" s="20">
        <f t="shared" ca="1" si="325"/>
        <v>38.250297944851219</v>
      </c>
    </row>
    <row r="314" spans="1:69" x14ac:dyDescent="0.25">
      <c r="A314" s="3">
        <f t="shared" si="326"/>
        <v>40875</v>
      </c>
      <c r="B314" s="17">
        <f t="shared" si="307"/>
        <v>2011</v>
      </c>
      <c r="C314" s="4">
        <f t="shared" si="327"/>
        <v>11</v>
      </c>
      <c r="D314" s="4">
        <f t="shared" si="328"/>
        <v>2</v>
      </c>
      <c r="E314" s="5">
        <f t="shared" si="282"/>
        <v>0.48</v>
      </c>
      <c r="F314" s="5">
        <f t="shared" si="283"/>
        <v>0.48051948051948046</v>
      </c>
      <c r="G314" s="10">
        <f t="shared" si="281"/>
        <v>1.3260273972602823</v>
      </c>
      <c r="H314" s="13">
        <f t="shared" ca="1" si="284"/>
        <v>57</v>
      </c>
      <c r="I314" s="9">
        <f t="shared" ca="1" si="285"/>
        <v>94</v>
      </c>
      <c r="J314" s="14">
        <f t="shared" ca="1" si="308"/>
        <v>1.6491228070175439</v>
      </c>
      <c r="K314" s="5">
        <f t="shared" ca="1" si="309"/>
        <v>0.2088888888888889</v>
      </c>
      <c r="L314" s="21">
        <f t="shared" ca="1" si="286"/>
        <v>100.97885111283814</v>
      </c>
      <c r="M314" s="9">
        <f t="shared" ca="1" si="342"/>
        <v>17</v>
      </c>
      <c r="N314" s="9">
        <f t="shared" ca="1" si="342"/>
        <v>20</v>
      </c>
      <c r="O314" s="9">
        <f t="shared" ca="1" si="342"/>
        <v>8</v>
      </c>
      <c r="P314" s="9">
        <f t="shared" ca="1" si="342"/>
        <v>25</v>
      </c>
      <c r="Q314" s="20">
        <f t="shared" ca="1" si="287"/>
        <v>37.82865143280268</v>
      </c>
      <c r="R314" s="20">
        <f t="shared" ca="1" si="288"/>
        <v>51.532535214246586</v>
      </c>
      <c r="S314" s="20">
        <f t="shared" ca="1" si="289"/>
        <v>18.59180195164932</v>
      </c>
      <c r="T314" s="6">
        <f t="shared" ca="1" si="343"/>
        <v>5755.7945134317742</v>
      </c>
      <c r="U314" s="6">
        <f t="shared" ca="1" si="343"/>
        <v>620.26501419676231</v>
      </c>
      <c r="V314" s="6">
        <f t="shared" ca="1" si="343"/>
        <v>1005.0638194541893</v>
      </c>
      <c r="W314" s="6">
        <f t="shared" ca="1" si="290"/>
        <v>2307.5832005260272</v>
      </c>
      <c r="X314" s="6">
        <f t="shared" ca="1" si="291"/>
        <v>512.63425725643106</v>
      </c>
      <c r="Y314" s="6">
        <f t="shared" ca="1" si="310"/>
        <v>2550.7782503918888</v>
      </c>
      <c r="Z314" s="6">
        <f t="shared" ca="1" si="344"/>
        <v>1399.6601030136992</v>
      </c>
      <c r="AA314" s="6">
        <f t="shared" ca="1" si="344"/>
        <v>412.26028171397269</v>
      </c>
      <c r="AB314" s="6">
        <f t="shared" ca="1" si="344"/>
        <v>464.795048791233</v>
      </c>
      <c r="AC314" s="6">
        <f t="shared" ca="1" si="292"/>
        <v>624.75425175125645</v>
      </c>
      <c r="AD314" s="6">
        <f t="shared" ca="1" si="293"/>
        <v>850.20757930069658</v>
      </c>
      <c r="AE314" s="6">
        <f t="shared" ca="1" si="294"/>
        <v>192.74895638267361</v>
      </c>
      <c r="AF314" s="6">
        <f t="shared" ca="1" si="311"/>
        <v>609.00464608427797</v>
      </c>
      <c r="AG314" s="6">
        <f t="shared" ca="1" si="345"/>
        <v>172.79983430136983</v>
      </c>
      <c r="AH314" s="6">
        <f t="shared" ca="1" si="345"/>
        <v>631.16193174794535</v>
      </c>
      <c r="AI314" s="6">
        <f t="shared" ca="1" si="345"/>
        <v>1001.6118338630138</v>
      </c>
      <c r="AJ314" s="6">
        <f t="shared" ca="1" si="345"/>
        <v>474.18187818082203</v>
      </c>
      <c r="AK314" s="6">
        <f t="shared" ca="1" si="295"/>
        <v>681.05629049950869</v>
      </c>
      <c r="AL314" s="6">
        <f t="shared" ca="1" si="296"/>
        <v>1097.2027536498952</v>
      </c>
      <c r="AM314" s="6">
        <f t="shared" ca="1" si="297"/>
        <v>212.30327159168374</v>
      </c>
      <c r="AN314" s="6">
        <f t="shared" ca="1" si="312"/>
        <v>289.1931623520635</v>
      </c>
      <c r="AO314" s="6">
        <f t="shared" ca="1" si="313"/>
        <v>10932.530439240591</v>
      </c>
      <c r="AP314" s="6">
        <f t="shared" ca="1" si="314"/>
        <v>7483.5543804123627</v>
      </c>
      <c r="AQ314" s="6">
        <f t="shared" ca="1" si="315"/>
        <v>3448.9760588282302</v>
      </c>
      <c r="AR314" s="6">
        <f t="shared" ca="1" si="346"/>
        <v>2508.7877513039607</v>
      </c>
      <c r="AS314" s="6">
        <f t="shared" ca="1" si="346"/>
        <v>1226.1081722764402</v>
      </c>
      <c r="AT314" s="6">
        <f t="shared" ca="1" si="346"/>
        <v>1484.0831000593148</v>
      </c>
      <c r="AU314" s="6">
        <f t="shared" ca="1" si="346"/>
        <v>1552.5823281083981</v>
      </c>
      <c r="AV314" s="6">
        <f t="shared" ca="1" si="316"/>
        <v>6771.5613517481142</v>
      </c>
      <c r="AW314" s="6">
        <f t="shared" ca="1" si="317"/>
        <v>-3322.5852929198863</v>
      </c>
      <c r="AX314" s="27">
        <f t="shared" ca="1" si="347"/>
        <v>4.0698985315068503</v>
      </c>
      <c r="AY314" s="27">
        <f t="shared" ca="1" si="347"/>
        <v>4.5536116438356169</v>
      </c>
      <c r="AZ314">
        <f t="shared" ca="1" si="318"/>
        <v>127</v>
      </c>
      <c r="BA314" s="9">
        <f t="shared" ca="1" si="298"/>
        <v>4</v>
      </c>
      <c r="BB314" s="4">
        <f t="shared" ca="1" si="319"/>
        <v>57</v>
      </c>
      <c r="BC314" s="9">
        <f t="shared" ca="1" si="299"/>
        <v>3</v>
      </c>
      <c r="BD314" s="9">
        <f t="shared" ca="1" si="300"/>
        <v>2</v>
      </c>
      <c r="BE314" s="4">
        <f t="shared" ca="1" si="320"/>
        <v>70</v>
      </c>
      <c r="BF314" s="9">
        <f t="shared" ca="1" si="301"/>
        <v>4</v>
      </c>
      <c r="BG314" s="9">
        <f t="shared" ca="1" si="302"/>
        <v>5</v>
      </c>
      <c r="BH314" s="24">
        <f t="shared" ca="1" si="321"/>
        <v>335.55098923128492</v>
      </c>
      <c r="BI314" s="24">
        <f t="shared" ca="1" si="322"/>
        <v>214.41995838445203</v>
      </c>
      <c r="BJ314" s="9">
        <f t="shared" ca="1" si="303"/>
        <v>5</v>
      </c>
      <c r="BK314" s="30">
        <f t="shared" ca="1" si="304"/>
        <v>33.697419671232858</v>
      </c>
      <c r="BL314" s="15">
        <f t="shared" ca="1" si="305"/>
        <v>4.56063362630137</v>
      </c>
      <c r="BM314" s="15">
        <f t="shared" ca="1" si="323"/>
        <v>6262.0237345197875</v>
      </c>
      <c r="BN314" s="36">
        <f t="shared" ca="1" si="335"/>
        <v>108</v>
      </c>
      <c r="BO314" s="9">
        <f t="shared" ca="1" si="306"/>
        <v>0</v>
      </c>
      <c r="BP314" s="20">
        <f t="shared" ca="1" si="324"/>
        <v>0.5507765867790535</v>
      </c>
      <c r="BQ314" s="20">
        <f t="shared" ca="1" si="325"/>
        <v>31.934963507668797</v>
      </c>
    </row>
    <row r="315" spans="1:69" x14ac:dyDescent="0.25">
      <c r="A315" s="3">
        <f t="shared" si="326"/>
        <v>40874</v>
      </c>
      <c r="B315" s="17">
        <f t="shared" si="307"/>
        <v>2011</v>
      </c>
      <c r="C315" s="4">
        <f t="shared" si="327"/>
        <v>11</v>
      </c>
      <c r="D315" s="4">
        <f t="shared" si="328"/>
        <v>1</v>
      </c>
      <c r="E315" s="5">
        <f t="shared" si="282"/>
        <v>0.48</v>
      </c>
      <c r="F315" s="5">
        <f t="shared" si="283"/>
        <v>0.53246753246753253</v>
      </c>
      <c r="G315" s="10">
        <f t="shared" si="281"/>
        <v>1.3232876712328849</v>
      </c>
      <c r="H315" s="13">
        <f t="shared" ca="1" si="284"/>
        <v>66</v>
      </c>
      <c r="I315" s="9">
        <f t="shared" ca="1" si="285"/>
        <v>106</v>
      </c>
      <c r="J315" s="14">
        <f t="shared" ca="1" si="308"/>
        <v>1.606060606060606</v>
      </c>
      <c r="K315" s="5">
        <f t="shared" ca="1" si="309"/>
        <v>0.23555555555555555</v>
      </c>
      <c r="L315" s="21">
        <f t="shared" ca="1" si="286"/>
        <v>92.184418725881869</v>
      </c>
      <c r="M315" s="9">
        <f t="shared" ca="1" si="342"/>
        <v>19</v>
      </c>
      <c r="N315" s="9">
        <f t="shared" ca="1" si="342"/>
        <v>24</v>
      </c>
      <c r="O315" s="9">
        <f t="shared" ca="1" si="342"/>
        <v>9</v>
      </c>
      <c r="P315" s="9">
        <f t="shared" ca="1" si="342"/>
        <v>27</v>
      </c>
      <c r="Q315" s="20">
        <f t="shared" ca="1" si="287"/>
        <v>35.248228964638429</v>
      </c>
      <c r="R315" s="20">
        <f t="shared" ca="1" si="288"/>
        <v>50.160098647671255</v>
      </c>
      <c r="S315" s="20">
        <f t="shared" ca="1" si="289"/>
        <v>19.713804957808225</v>
      </c>
      <c r="T315" s="6">
        <f t="shared" ca="1" si="343"/>
        <v>6084.1716359082029</v>
      </c>
      <c r="U315" s="6">
        <f t="shared" ca="1" si="343"/>
        <v>680.85600922255867</v>
      </c>
      <c r="V315" s="6">
        <f t="shared" ca="1" si="343"/>
        <v>1127.8822681385946</v>
      </c>
      <c r="W315" s="6">
        <f t="shared" ca="1" si="290"/>
        <v>2160.3228483945209</v>
      </c>
      <c r="X315" s="6">
        <f t="shared" ca="1" si="291"/>
        <v>545.12560330213125</v>
      </c>
      <c r="Y315" s="6">
        <f t="shared" ca="1" si="310"/>
        <v>2931.696925295515</v>
      </c>
      <c r="Z315" s="6">
        <f t="shared" ca="1" si="344"/>
        <v>1515.6738454794524</v>
      </c>
      <c r="AA315" s="6">
        <f t="shared" ca="1" si="344"/>
        <v>451.44088782904129</v>
      </c>
      <c r="AB315" s="6">
        <f t="shared" ca="1" si="344"/>
        <v>532.27273386082209</v>
      </c>
      <c r="AC315" s="6">
        <f t="shared" ca="1" si="292"/>
        <v>658.56355385434415</v>
      </c>
      <c r="AD315" s="6">
        <f t="shared" ca="1" si="293"/>
        <v>888.08305678615568</v>
      </c>
      <c r="AE315" s="6">
        <f t="shared" ca="1" si="294"/>
        <v>206.11155801426898</v>
      </c>
      <c r="AF315" s="6">
        <f t="shared" ca="1" si="311"/>
        <v>746.62929851454669</v>
      </c>
      <c r="AG315" s="6">
        <f t="shared" ca="1" si="345"/>
        <v>183.56828794520544</v>
      </c>
      <c r="AH315" s="6">
        <f t="shared" ca="1" si="345"/>
        <v>737.77680201643852</v>
      </c>
      <c r="AI315" s="6">
        <f t="shared" ca="1" si="345"/>
        <v>1200.3324067945207</v>
      </c>
      <c r="AJ315" s="6">
        <f t="shared" ca="1" si="345"/>
        <v>558.23227581369883</v>
      </c>
      <c r="AK315" s="6">
        <f t="shared" ca="1" si="295"/>
        <v>780.56806018435714</v>
      </c>
      <c r="AL315" s="6">
        <f t="shared" ca="1" si="296"/>
        <v>1082.9864456917783</v>
      </c>
      <c r="AM315" s="6">
        <f t="shared" ca="1" si="297"/>
        <v>227.5962333896272</v>
      </c>
      <c r="AN315" s="6">
        <f t="shared" ca="1" si="312"/>
        <v>588.75903330410085</v>
      </c>
      <c r="AO315" s="6">
        <f t="shared" ca="1" si="313"/>
        <v>11944.32488486994</v>
      </c>
      <c r="AP315" s="6">
        <f t="shared" ca="1" si="314"/>
        <v>7677.2396277557773</v>
      </c>
      <c r="AQ315" s="6">
        <f t="shared" ca="1" si="315"/>
        <v>4267.0852571141622</v>
      </c>
      <c r="AR315" s="6">
        <f t="shared" ca="1" si="346"/>
        <v>2521.7886130063116</v>
      </c>
      <c r="AS315" s="6">
        <f t="shared" ca="1" si="346"/>
        <v>1247.0580684693364</v>
      </c>
      <c r="AT315" s="6">
        <f t="shared" ca="1" si="346"/>
        <v>1523.6148034960186</v>
      </c>
      <c r="AU315" s="6">
        <f t="shared" ca="1" si="346"/>
        <v>1578.1514312068923</v>
      </c>
      <c r="AV315" s="6">
        <f t="shared" ca="1" si="316"/>
        <v>6870.6129161785584</v>
      </c>
      <c r="AW315" s="6">
        <f t="shared" ca="1" si="317"/>
        <v>-2603.5276590643953</v>
      </c>
      <c r="AX315" s="27">
        <f t="shared" ca="1" si="347"/>
        <v>4.2378387287671249</v>
      </c>
      <c r="AY315" s="27">
        <f t="shared" ca="1" si="347"/>
        <v>4.4466956780821922</v>
      </c>
      <c r="AZ315">
        <f t="shared" ca="1" si="318"/>
        <v>145</v>
      </c>
      <c r="BA315" s="9">
        <f t="shared" ca="1" si="298"/>
        <v>5</v>
      </c>
      <c r="BB315" s="4">
        <f t="shared" ca="1" si="319"/>
        <v>66</v>
      </c>
      <c r="BC315" s="9">
        <f t="shared" ca="1" si="299"/>
        <v>4</v>
      </c>
      <c r="BD315" s="9">
        <f t="shared" ca="1" si="300"/>
        <v>2</v>
      </c>
      <c r="BE315" s="4">
        <f t="shared" ca="1" si="320"/>
        <v>79</v>
      </c>
      <c r="BF315" s="9">
        <f t="shared" ca="1" si="301"/>
        <v>5</v>
      </c>
      <c r="BG315" s="9">
        <f t="shared" ca="1" si="302"/>
        <v>6</v>
      </c>
      <c r="BH315" s="24">
        <f t="shared" ca="1" si="321"/>
        <v>348.48461089411336</v>
      </c>
      <c r="BI315" s="24">
        <f t="shared" ca="1" si="322"/>
        <v>244.05493487598045</v>
      </c>
      <c r="BJ315" s="9">
        <f t="shared" ca="1" si="303"/>
        <v>5</v>
      </c>
      <c r="BK315" s="30">
        <f t="shared" ca="1" si="304"/>
        <v>32.480316821917796</v>
      </c>
      <c r="BL315" s="15">
        <f t="shared" ca="1" si="305"/>
        <v>4.1629724065753431</v>
      </c>
      <c r="BM315" s="15">
        <f t="shared" ca="1" si="323"/>
        <v>6148.8232412775042</v>
      </c>
      <c r="BN315" s="36">
        <f t="shared" ca="1" si="335"/>
        <v>108</v>
      </c>
      <c r="BO315" s="9">
        <f t="shared" ca="1" si="306"/>
        <v>0</v>
      </c>
      <c r="BP315" s="20">
        <f t="shared" ca="1" si="324"/>
        <v>0.69396778695294148</v>
      </c>
      <c r="BQ315" s="20">
        <f t="shared" ca="1" si="325"/>
        <v>39.510048676982983</v>
      </c>
    </row>
    <row r="316" spans="1:69" x14ac:dyDescent="0.25">
      <c r="A316" s="3">
        <f t="shared" si="326"/>
        <v>40873</v>
      </c>
      <c r="B316" s="17">
        <f t="shared" si="307"/>
        <v>2011</v>
      </c>
      <c r="C316" s="4">
        <f t="shared" si="327"/>
        <v>11</v>
      </c>
      <c r="D316" s="4">
        <f t="shared" si="328"/>
        <v>7</v>
      </c>
      <c r="E316" s="5">
        <f t="shared" si="282"/>
        <v>0.48</v>
      </c>
      <c r="F316" s="5">
        <f t="shared" si="283"/>
        <v>0.93506493506493504</v>
      </c>
      <c r="G316" s="10">
        <f t="shared" si="281"/>
        <v>1.3205479452054876</v>
      </c>
      <c r="H316" s="13">
        <f t="shared" ca="1" si="284"/>
        <v>113</v>
      </c>
      <c r="I316" s="9">
        <f t="shared" ca="1" si="285"/>
        <v>186</v>
      </c>
      <c r="J316" s="14">
        <f t="shared" ca="1" si="308"/>
        <v>1.6460176991150441</v>
      </c>
      <c r="K316" s="5">
        <f t="shared" ca="1" si="309"/>
        <v>0.41333333333333333</v>
      </c>
      <c r="L316" s="21">
        <f t="shared" ca="1" si="286"/>
        <v>102.67121470415148</v>
      </c>
      <c r="M316" s="9">
        <f t="shared" ca="1" si="342"/>
        <v>34</v>
      </c>
      <c r="N316" s="9">
        <f t="shared" ca="1" si="342"/>
        <v>39</v>
      </c>
      <c r="O316" s="9">
        <f t="shared" ca="1" si="342"/>
        <v>15</v>
      </c>
      <c r="P316" s="9">
        <f t="shared" ca="1" si="342"/>
        <v>48</v>
      </c>
      <c r="Q316" s="20">
        <f t="shared" ca="1" si="287"/>
        <v>38.644564026271354</v>
      </c>
      <c r="R316" s="20">
        <f t="shared" ca="1" si="288"/>
        <v>51.345282673972605</v>
      </c>
      <c r="S316" s="20">
        <f t="shared" ca="1" si="289"/>
        <v>19.324977958356168</v>
      </c>
      <c r="T316" s="6">
        <f t="shared" ca="1" si="343"/>
        <v>11601.847261569117</v>
      </c>
      <c r="U316" s="6">
        <f t="shared" ca="1" si="343"/>
        <v>1304.9690485821031</v>
      </c>
      <c r="V316" s="6">
        <f t="shared" ca="1" si="343"/>
        <v>1839.5288246155769</v>
      </c>
      <c r="W316" s="6">
        <f t="shared" ca="1" si="290"/>
        <v>2334.619178038356</v>
      </c>
      <c r="X316" s="6">
        <f t="shared" ca="1" si="291"/>
        <v>949.64108133698619</v>
      </c>
      <c r="Y316" s="6">
        <f t="shared" ca="1" si="310"/>
        <v>7783.0272261603004</v>
      </c>
      <c r="Z316" s="6">
        <f t="shared" ca="1" si="344"/>
        <v>2821.0531739178086</v>
      </c>
      <c r="AA316" s="6">
        <f t="shared" ca="1" si="344"/>
        <v>770.17924010958905</v>
      </c>
      <c r="AB316" s="6">
        <f t="shared" ca="1" si="344"/>
        <v>927.59894200109613</v>
      </c>
      <c r="AC316" s="6">
        <f t="shared" ca="1" si="292"/>
        <v>1232.7560202898883</v>
      </c>
      <c r="AD316" s="6">
        <f t="shared" ca="1" si="293"/>
        <v>869.96822832144949</v>
      </c>
      <c r="AE316" s="6">
        <f t="shared" ca="1" si="294"/>
        <v>351.01365074914509</v>
      </c>
      <c r="AF316" s="6">
        <f t="shared" ca="1" si="311"/>
        <v>2065.0934566680107</v>
      </c>
      <c r="AG316" s="6">
        <f t="shared" ca="1" si="345"/>
        <v>321.45857773150681</v>
      </c>
      <c r="AH316" s="6">
        <f t="shared" ca="1" si="345"/>
        <v>1217.7584576876714</v>
      </c>
      <c r="AI316" s="6">
        <f t="shared" ca="1" si="345"/>
        <v>2033.6310611506851</v>
      </c>
      <c r="AJ316" s="6">
        <f t="shared" ca="1" si="345"/>
        <v>942.77928644383564</v>
      </c>
      <c r="AK316" s="6">
        <f t="shared" ca="1" si="295"/>
        <v>1326.6618764001705</v>
      </c>
      <c r="AL316" s="6">
        <f t="shared" ca="1" si="296"/>
        <v>1112.7726635175948</v>
      </c>
      <c r="AM316" s="6">
        <f t="shared" ca="1" si="297"/>
        <v>407.0312899180708</v>
      </c>
      <c r="AN316" s="6">
        <f t="shared" ca="1" si="312"/>
        <v>1669.1615531778625</v>
      </c>
      <c r="AO316" s="6">
        <f t="shared" ca="1" si="313"/>
        <v>21941.275049193413</v>
      </c>
      <c r="AP316" s="6">
        <f t="shared" ca="1" si="314"/>
        <v>10423.99281318724</v>
      </c>
      <c r="AQ316" s="6">
        <f t="shared" ca="1" si="315"/>
        <v>11517.282236006173</v>
      </c>
      <c r="AR316" s="6">
        <f t="shared" ca="1" si="346"/>
        <v>2632.7821952415043</v>
      </c>
      <c r="AS316" s="6">
        <f t="shared" ca="1" si="346"/>
        <v>1706.1477541863705</v>
      </c>
      <c r="AT316" s="6">
        <f t="shared" ca="1" si="346"/>
        <v>1711.2992685041997</v>
      </c>
      <c r="AU316" s="6">
        <f t="shared" ca="1" si="346"/>
        <v>1801.2360694728359</v>
      </c>
      <c r="AV316" s="6">
        <f t="shared" ca="1" si="316"/>
        <v>7851.4652874049107</v>
      </c>
      <c r="AW316" s="6">
        <f t="shared" ca="1" si="317"/>
        <v>3665.8169486012621</v>
      </c>
      <c r="AX316" s="27">
        <f t="shared" ca="1" si="347"/>
        <v>4.2579276821917809</v>
      </c>
      <c r="AY316" s="27">
        <f t="shared" ca="1" si="347"/>
        <v>4.4686106575342475</v>
      </c>
      <c r="AZ316">
        <f t="shared" ca="1" si="318"/>
        <v>249</v>
      </c>
      <c r="BA316" s="9">
        <f t="shared" ca="1" si="298"/>
        <v>9</v>
      </c>
      <c r="BB316" s="4">
        <f t="shared" ca="1" si="319"/>
        <v>113</v>
      </c>
      <c r="BC316" s="9">
        <f t="shared" ca="1" si="299"/>
        <v>7</v>
      </c>
      <c r="BD316" s="9">
        <f t="shared" ca="1" si="300"/>
        <v>5</v>
      </c>
      <c r="BE316" s="4">
        <f t="shared" ca="1" si="320"/>
        <v>136</v>
      </c>
      <c r="BF316" s="9">
        <f t="shared" ca="1" si="301"/>
        <v>9</v>
      </c>
      <c r="BG316" s="9">
        <f t="shared" ca="1" si="302"/>
        <v>10</v>
      </c>
      <c r="BH316" s="24">
        <f t="shared" ca="1" si="321"/>
        <v>544.11919476009768</v>
      </c>
      <c r="BI316" s="24">
        <f t="shared" ca="1" si="322"/>
        <v>342.80161829300863</v>
      </c>
      <c r="BJ316" s="9">
        <f t="shared" ca="1" si="303"/>
        <v>9</v>
      </c>
      <c r="BK316" s="30">
        <f t="shared" ca="1" si="304"/>
        <v>33.606801698630129</v>
      </c>
      <c r="BL316" s="15">
        <f t="shared" ca="1" si="305"/>
        <v>4.3331951517808225</v>
      </c>
      <c r="BM316" s="15">
        <f t="shared" ca="1" si="323"/>
        <v>6423.5858260706045</v>
      </c>
      <c r="BN316" s="36">
        <f t="shared" ca="1" si="335"/>
        <v>103</v>
      </c>
      <c r="BO316" s="9">
        <f t="shared" ca="1" si="306"/>
        <v>0</v>
      </c>
      <c r="BP316" s="20">
        <f t="shared" ca="1" si="324"/>
        <v>1.7929677516352969</v>
      </c>
      <c r="BQ316" s="20">
        <f t="shared" ca="1" si="325"/>
        <v>111.81827413598226</v>
      </c>
    </row>
    <row r="317" spans="1:69" x14ac:dyDescent="0.25">
      <c r="A317" s="3">
        <f t="shared" si="326"/>
        <v>40872</v>
      </c>
      <c r="B317" s="17">
        <f t="shared" si="307"/>
        <v>2011</v>
      </c>
      <c r="C317" s="4">
        <f t="shared" si="327"/>
        <v>11</v>
      </c>
      <c r="D317" s="4">
        <f t="shared" si="328"/>
        <v>6</v>
      </c>
      <c r="E317" s="5">
        <f t="shared" si="282"/>
        <v>0.48</v>
      </c>
      <c r="F317" s="5">
        <f t="shared" si="283"/>
        <v>1</v>
      </c>
      <c r="G317" s="10">
        <f t="shared" si="281"/>
        <v>1.3178082191780902</v>
      </c>
      <c r="H317" s="13">
        <f t="shared" ca="1" si="284"/>
        <v>116</v>
      </c>
      <c r="I317" s="9">
        <f t="shared" ca="1" si="285"/>
        <v>201</v>
      </c>
      <c r="J317" s="14">
        <f t="shared" ca="1" si="308"/>
        <v>1.7327586206896552</v>
      </c>
      <c r="K317" s="5">
        <f t="shared" ca="1" si="309"/>
        <v>0.44666666666666666</v>
      </c>
      <c r="L317" s="21">
        <f t="shared" ca="1" si="286"/>
        <v>101.68795692017008</v>
      </c>
      <c r="M317" s="9">
        <f t="shared" ca="1" si="342"/>
        <v>36</v>
      </c>
      <c r="N317" s="9">
        <f t="shared" ca="1" si="342"/>
        <v>43</v>
      </c>
      <c r="O317" s="9">
        <f t="shared" ca="1" si="342"/>
        <v>17</v>
      </c>
      <c r="P317" s="9">
        <f t="shared" ca="1" si="342"/>
        <v>54</v>
      </c>
      <c r="Q317" s="20">
        <f t="shared" ca="1" si="287"/>
        <v>38.24783725333797</v>
      </c>
      <c r="R317" s="20">
        <f t="shared" ca="1" si="288"/>
        <v>49.31387433282837</v>
      </c>
      <c r="S317" s="20">
        <f t="shared" ca="1" si="289"/>
        <v>18.057532497534254</v>
      </c>
      <c r="T317" s="6">
        <f t="shared" ca="1" si="343"/>
        <v>11795.803002739729</v>
      </c>
      <c r="U317" s="6">
        <f t="shared" ca="1" si="343"/>
        <v>1295.6452208219182</v>
      </c>
      <c r="V317" s="6">
        <f t="shared" ca="1" si="343"/>
        <v>1997.9517315156163</v>
      </c>
      <c r="W317" s="6">
        <f t="shared" ca="1" si="290"/>
        <v>2178.3093439561644</v>
      </c>
      <c r="X317" s="6">
        <f t="shared" ca="1" si="291"/>
        <v>1050.4904412230135</v>
      </c>
      <c r="Y317" s="6">
        <f t="shared" ca="1" si="310"/>
        <v>7864.6967068668528</v>
      </c>
      <c r="Z317" s="6">
        <f t="shared" ca="1" si="344"/>
        <v>3021.5791430136996</v>
      </c>
      <c r="AA317" s="6">
        <f t="shared" ca="1" si="344"/>
        <v>838.3358636580823</v>
      </c>
      <c r="AB317" s="6">
        <f t="shared" ca="1" si="344"/>
        <v>975.10675486684966</v>
      </c>
      <c r="AC317" s="6">
        <f t="shared" ca="1" si="292"/>
        <v>1266.6551012214825</v>
      </c>
      <c r="AD317" s="6">
        <f t="shared" ca="1" si="293"/>
        <v>819.12396891609194</v>
      </c>
      <c r="AE317" s="6">
        <f t="shared" ca="1" si="294"/>
        <v>375.78814080602194</v>
      </c>
      <c r="AF317" s="6">
        <f t="shared" ca="1" si="311"/>
        <v>2373.4545505950355</v>
      </c>
      <c r="AG317" s="6">
        <f t="shared" ca="1" si="345"/>
        <v>349.17746212602736</v>
      </c>
      <c r="AH317" s="6">
        <f t="shared" ca="1" si="345"/>
        <v>1380.0490741479459</v>
      </c>
      <c r="AI317" s="6">
        <f t="shared" ca="1" si="345"/>
        <v>2186.3734579726029</v>
      </c>
      <c r="AJ317" s="6">
        <f t="shared" ca="1" si="345"/>
        <v>1022.7664527780823</v>
      </c>
      <c r="AK317" s="6">
        <f t="shared" ca="1" si="295"/>
        <v>1461.5089847303134</v>
      </c>
      <c r="AL317" s="6">
        <f t="shared" ca="1" si="296"/>
        <v>1049.2098484885955</v>
      </c>
      <c r="AM317" s="6">
        <f t="shared" ca="1" si="297"/>
        <v>438.79642917472785</v>
      </c>
      <c r="AN317" s="6">
        <f t="shared" ca="1" si="312"/>
        <v>1988.8511846310219</v>
      </c>
      <c r="AO317" s="6">
        <f t="shared" ca="1" si="313"/>
        <v>22864.836432124939</v>
      </c>
      <c r="AP317" s="6">
        <f t="shared" ca="1" si="314"/>
        <v>10637.833990032028</v>
      </c>
      <c r="AQ317" s="6">
        <f t="shared" ca="1" si="315"/>
        <v>12227.002442092909</v>
      </c>
      <c r="AR317" s="6">
        <f t="shared" ca="1" si="346"/>
        <v>2646.214397917297</v>
      </c>
      <c r="AS317" s="6">
        <f t="shared" ca="1" si="346"/>
        <v>1781.4731968608735</v>
      </c>
      <c r="AT317" s="6">
        <f t="shared" ca="1" si="346"/>
        <v>1748.2226765248388</v>
      </c>
      <c r="AU317" s="6">
        <f t="shared" ca="1" si="346"/>
        <v>1874.2790820126993</v>
      </c>
      <c r="AV317" s="6">
        <f t="shared" ca="1" si="316"/>
        <v>8050.1893533157081</v>
      </c>
      <c r="AW317" s="6">
        <f t="shared" ca="1" si="317"/>
        <v>4176.8130887772031</v>
      </c>
      <c r="AX317" s="27">
        <f t="shared" ca="1" si="347"/>
        <v>3.9454605369863023</v>
      </c>
      <c r="AY317" s="27">
        <f t="shared" ca="1" si="347"/>
        <v>4.6370976164383579</v>
      </c>
      <c r="AZ317">
        <f t="shared" ca="1" si="318"/>
        <v>266</v>
      </c>
      <c r="BA317" s="9">
        <f t="shared" ca="1" si="298"/>
        <v>9</v>
      </c>
      <c r="BB317" s="4">
        <f t="shared" ca="1" si="319"/>
        <v>116</v>
      </c>
      <c r="BC317" s="9">
        <f t="shared" ca="1" si="299"/>
        <v>7</v>
      </c>
      <c r="BD317" s="9">
        <f t="shared" ca="1" si="300"/>
        <v>5</v>
      </c>
      <c r="BE317" s="4">
        <f t="shared" ca="1" si="320"/>
        <v>150</v>
      </c>
      <c r="BF317" s="9">
        <f t="shared" ca="1" si="301"/>
        <v>9</v>
      </c>
      <c r="BG317" s="9">
        <f t="shared" ca="1" si="302"/>
        <v>13</v>
      </c>
      <c r="BH317" s="24">
        <f t="shared" ca="1" si="321"/>
        <v>540.6984327615304</v>
      </c>
      <c r="BI317" s="24">
        <f t="shared" ca="1" si="322"/>
        <v>361.02985760506078</v>
      </c>
      <c r="BJ317" s="9">
        <f t="shared" ca="1" si="303"/>
        <v>10</v>
      </c>
      <c r="BK317" s="30">
        <f t="shared" ca="1" si="304"/>
        <v>31.993180972602726</v>
      </c>
      <c r="BL317" s="15">
        <f t="shared" ca="1" si="305"/>
        <v>4.57766285150685</v>
      </c>
      <c r="BM317" s="15">
        <f t="shared" ca="1" si="323"/>
        <v>6163.6146796946896</v>
      </c>
      <c r="BN317" s="36">
        <f t="shared" ca="1" si="335"/>
        <v>103</v>
      </c>
      <c r="BO317" s="9">
        <f t="shared" ca="1" si="306"/>
        <v>0</v>
      </c>
      <c r="BP317" s="20">
        <f t="shared" ca="1" si="324"/>
        <v>1.9837389385117379</v>
      </c>
      <c r="BQ317" s="20">
        <f t="shared" ca="1" si="325"/>
        <v>118.70876157371757</v>
      </c>
    </row>
    <row r="318" spans="1:69" x14ac:dyDescent="0.25">
      <c r="A318" s="3">
        <f t="shared" si="326"/>
        <v>40871</v>
      </c>
      <c r="B318" s="17">
        <f t="shared" si="307"/>
        <v>2011</v>
      </c>
      <c r="C318" s="4">
        <f t="shared" si="327"/>
        <v>11</v>
      </c>
      <c r="D318" s="4">
        <f t="shared" si="328"/>
        <v>5</v>
      </c>
      <c r="E318" s="5">
        <f t="shared" si="282"/>
        <v>0.48</v>
      </c>
      <c r="F318" s="5">
        <f t="shared" si="283"/>
        <v>0.76623376623376616</v>
      </c>
      <c r="G318" s="10">
        <f t="shared" si="281"/>
        <v>1.3150684931506929</v>
      </c>
      <c r="H318" s="13">
        <f t="shared" ca="1" si="284"/>
        <v>89</v>
      </c>
      <c r="I318" s="9">
        <f t="shared" ca="1" si="285"/>
        <v>153</v>
      </c>
      <c r="J318" s="14">
        <f t="shared" ca="1" si="308"/>
        <v>1.7191011235955056</v>
      </c>
      <c r="K318" s="5">
        <f t="shared" ca="1" si="309"/>
        <v>0.34</v>
      </c>
      <c r="L318" s="21">
        <f t="shared" ca="1" si="286"/>
        <v>105.56699943750262</v>
      </c>
      <c r="M318" s="9">
        <f t="shared" ca="1" si="342"/>
        <v>27</v>
      </c>
      <c r="N318" s="9">
        <f t="shared" ca="1" si="342"/>
        <v>32</v>
      </c>
      <c r="O318" s="9">
        <f t="shared" ca="1" si="342"/>
        <v>13</v>
      </c>
      <c r="P318" s="9">
        <f t="shared" ca="1" si="342"/>
        <v>42</v>
      </c>
      <c r="Q318" s="20">
        <f t="shared" ca="1" si="287"/>
        <v>38.902698639424216</v>
      </c>
      <c r="R318" s="20">
        <f t="shared" ca="1" si="288"/>
        <v>48.877143454583788</v>
      </c>
      <c r="S318" s="20">
        <f t="shared" ca="1" si="289"/>
        <v>16.896258880626231</v>
      </c>
      <c r="T318" s="6">
        <f t="shared" ca="1" si="343"/>
        <v>9395.4629499377334</v>
      </c>
      <c r="U318" s="6">
        <f t="shared" ca="1" si="343"/>
        <v>1032.3858752535139</v>
      </c>
      <c r="V318" s="6">
        <f t="shared" ca="1" si="343"/>
        <v>1490.2907112089658</v>
      </c>
      <c r="W318" s="6">
        <f t="shared" ca="1" si="290"/>
        <v>2268.8161367671237</v>
      </c>
      <c r="X318" s="6">
        <f t="shared" ca="1" si="291"/>
        <v>777.42651113638146</v>
      </c>
      <c r="Y318" s="6">
        <f t="shared" ca="1" si="310"/>
        <v>5891.3154660787777</v>
      </c>
      <c r="Z318" s="6">
        <f t="shared" ca="1" si="344"/>
        <v>2295.2592197260287</v>
      </c>
      <c r="AA318" s="6">
        <f t="shared" ca="1" si="344"/>
        <v>635.4028649095892</v>
      </c>
      <c r="AB318" s="6">
        <f t="shared" ca="1" si="344"/>
        <v>709.64287298630165</v>
      </c>
      <c r="AC318" s="6">
        <f t="shared" ca="1" si="292"/>
        <v>1021.1480285519475</v>
      </c>
      <c r="AD318" s="6">
        <f t="shared" ca="1" si="293"/>
        <v>838.04831288662638</v>
      </c>
      <c r="AE318" s="6">
        <f t="shared" ca="1" si="294"/>
        <v>300.20740653120077</v>
      </c>
      <c r="AF318" s="6">
        <f t="shared" ca="1" si="311"/>
        <v>1480.9012096521456</v>
      </c>
      <c r="AG318" s="6">
        <f t="shared" ca="1" si="345"/>
        <v>265.79917873972602</v>
      </c>
      <c r="AH318" s="6">
        <f t="shared" ca="1" si="345"/>
        <v>992.38566575342475</v>
      </c>
      <c r="AI318" s="6">
        <f t="shared" ca="1" si="345"/>
        <v>1662.504287671233</v>
      </c>
      <c r="AJ318" s="6">
        <f t="shared" ca="1" si="345"/>
        <v>783.080860931507</v>
      </c>
      <c r="AK318" s="6">
        <f t="shared" ca="1" si="295"/>
        <v>1114.2070013115701</v>
      </c>
      <c r="AL318" s="6">
        <f t="shared" ca="1" si="296"/>
        <v>1120.819249213823</v>
      </c>
      <c r="AM318" s="6">
        <f t="shared" ca="1" si="297"/>
        <v>322.85917820299363</v>
      </c>
      <c r="AN318" s="6">
        <f t="shared" ca="1" si="312"/>
        <v>1145.884564367504</v>
      </c>
      <c r="AO318" s="6">
        <f t="shared" ca="1" si="313"/>
        <v>17771.923775909057</v>
      </c>
      <c r="AP318" s="6">
        <f t="shared" ca="1" si="314"/>
        <v>9253.822535810632</v>
      </c>
      <c r="AQ318" s="6">
        <f t="shared" ca="1" si="315"/>
        <v>8518.1012400984273</v>
      </c>
      <c r="AR318" s="6">
        <f t="shared" ca="1" si="346"/>
        <v>2583.2096434123605</v>
      </c>
      <c r="AS318" s="6">
        <f t="shared" ca="1" si="346"/>
        <v>1495.2840430966203</v>
      </c>
      <c r="AT318" s="6">
        <f t="shared" ca="1" si="346"/>
        <v>1654.2442348306561</v>
      </c>
      <c r="AU318" s="6">
        <f t="shared" ca="1" si="346"/>
        <v>1726.4005107359969</v>
      </c>
      <c r="AV318" s="6">
        <f t="shared" ca="1" si="316"/>
        <v>7459.1384320756342</v>
      </c>
      <c r="AW318" s="6">
        <f t="shared" ca="1" si="317"/>
        <v>1058.9628080227913</v>
      </c>
      <c r="AX318" s="27">
        <f t="shared" ca="1" si="347"/>
        <v>3.9368395068493158</v>
      </c>
      <c r="AY318" s="27">
        <f t="shared" ca="1" si="347"/>
        <v>4.3036873972602745</v>
      </c>
      <c r="AZ318">
        <f t="shared" ca="1" si="318"/>
        <v>203</v>
      </c>
      <c r="BA318" s="9">
        <f t="shared" ca="1" si="298"/>
        <v>7</v>
      </c>
      <c r="BB318" s="4">
        <f t="shared" ca="1" si="319"/>
        <v>89</v>
      </c>
      <c r="BC318" s="9">
        <f t="shared" ca="1" si="299"/>
        <v>5</v>
      </c>
      <c r="BD318" s="9">
        <f t="shared" ca="1" si="300"/>
        <v>4</v>
      </c>
      <c r="BE318" s="4">
        <f t="shared" ca="1" si="320"/>
        <v>114</v>
      </c>
      <c r="BF318" s="9">
        <f t="shared" ca="1" si="301"/>
        <v>7</v>
      </c>
      <c r="BG318" s="9">
        <f t="shared" ca="1" si="302"/>
        <v>10</v>
      </c>
      <c r="BH318" s="24">
        <f t="shared" ca="1" si="321"/>
        <v>458.75056440463192</v>
      </c>
      <c r="BI318" s="24">
        <f t="shared" ca="1" si="322"/>
        <v>322.01634838145759</v>
      </c>
      <c r="BJ318" s="9">
        <f t="shared" ca="1" si="303"/>
        <v>7</v>
      </c>
      <c r="BK318" s="30">
        <f t="shared" ca="1" si="304"/>
        <v>33.681238356164371</v>
      </c>
      <c r="BL318" s="15">
        <f t="shared" ca="1" si="305"/>
        <v>4.4028003945205487</v>
      </c>
      <c r="BM318" s="15">
        <f t="shared" ca="1" si="323"/>
        <v>6294.2514135974616</v>
      </c>
      <c r="BN318" s="36">
        <f t="shared" ca="1" si="335"/>
        <v>103</v>
      </c>
      <c r="BO318" s="9">
        <f t="shared" ca="1" si="306"/>
        <v>0</v>
      </c>
      <c r="BP318" s="20">
        <f t="shared" ca="1" si="324"/>
        <v>1.3533144261916177</v>
      </c>
      <c r="BQ318" s="20">
        <f t="shared" ca="1" si="325"/>
        <v>82.70001203979055</v>
      </c>
    </row>
    <row r="319" spans="1:69" x14ac:dyDescent="0.25">
      <c r="A319" s="3">
        <f t="shared" si="326"/>
        <v>40870</v>
      </c>
      <c r="B319" s="17">
        <f t="shared" si="307"/>
        <v>2011</v>
      </c>
      <c r="C319" s="4">
        <f t="shared" si="327"/>
        <v>11</v>
      </c>
      <c r="D319" s="4">
        <f t="shared" si="328"/>
        <v>4</v>
      </c>
      <c r="E319" s="5">
        <f t="shared" si="282"/>
        <v>0.48</v>
      </c>
      <c r="F319" s="5">
        <f t="shared" si="283"/>
        <v>0.68831168831168832</v>
      </c>
      <c r="G319" s="10">
        <f t="shared" si="281"/>
        <v>1.3123287671232955</v>
      </c>
      <c r="H319" s="13">
        <f t="shared" ca="1" si="284"/>
        <v>85</v>
      </c>
      <c r="I319" s="9">
        <f t="shared" ca="1" si="285"/>
        <v>149</v>
      </c>
      <c r="J319" s="14">
        <f t="shared" ca="1" si="308"/>
        <v>1.7529411764705882</v>
      </c>
      <c r="K319" s="5">
        <f t="shared" ca="1" si="309"/>
        <v>0.33111111111111113</v>
      </c>
      <c r="L319" s="21">
        <f t="shared" ca="1" si="286"/>
        <v>101.71015264723677</v>
      </c>
      <c r="M319" s="9">
        <f t="shared" ca="1" si="342"/>
        <v>26</v>
      </c>
      <c r="N319" s="9">
        <f t="shared" ca="1" si="342"/>
        <v>33</v>
      </c>
      <c r="O319" s="9">
        <f t="shared" ca="1" si="342"/>
        <v>12</v>
      </c>
      <c r="P319" s="9">
        <f t="shared" ca="1" si="342"/>
        <v>41</v>
      </c>
      <c r="Q319" s="20">
        <f t="shared" ca="1" si="287"/>
        <v>37.621207121430238</v>
      </c>
      <c r="R319" s="20">
        <f t="shared" ca="1" si="288"/>
        <v>54.860858156712339</v>
      </c>
      <c r="S319" s="20">
        <f t="shared" ca="1" si="289"/>
        <v>17.538799514493821</v>
      </c>
      <c r="T319" s="6">
        <f t="shared" ca="1" si="343"/>
        <v>8645.3629750151249</v>
      </c>
      <c r="U319" s="6">
        <f t="shared" ca="1" si="343"/>
        <v>877.84784697384839</v>
      </c>
      <c r="V319" s="6">
        <f t="shared" ca="1" si="343"/>
        <v>1359.8525376676321</v>
      </c>
      <c r="W319" s="6">
        <f t="shared" ca="1" si="290"/>
        <v>2237.0496523397264</v>
      </c>
      <c r="X319" s="6">
        <f t="shared" ca="1" si="291"/>
        <v>697.67550807306873</v>
      </c>
      <c r="Y319" s="6">
        <f t="shared" ca="1" si="310"/>
        <v>5228.6331239085466</v>
      </c>
      <c r="Z319" s="6">
        <f t="shared" ca="1" si="344"/>
        <v>2219.6512201643841</v>
      </c>
      <c r="AA319" s="6">
        <f t="shared" ca="1" si="344"/>
        <v>658.33029788054807</v>
      </c>
      <c r="AB319" s="6">
        <f t="shared" ca="1" si="344"/>
        <v>719.09078009424661</v>
      </c>
      <c r="AC319" s="6">
        <f t="shared" ca="1" si="292"/>
        <v>846.08393434421964</v>
      </c>
      <c r="AD319" s="6">
        <f t="shared" ca="1" si="293"/>
        <v>859.55536479293824</v>
      </c>
      <c r="AE319" s="6">
        <f t="shared" ca="1" si="294"/>
        <v>272.10129774064751</v>
      </c>
      <c r="AF319" s="6">
        <f t="shared" ca="1" si="311"/>
        <v>1619.3317012613738</v>
      </c>
      <c r="AG319" s="6">
        <f t="shared" ca="1" si="345"/>
        <v>271.56202293698624</v>
      </c>
      <c r="AH319" s="6">
        <f t="shared" ca="1" si="345"/>
        <v>989.1608151671237</v>
      </c>
      <c r="AI319" s="6">
        <f t="shared" ca="1" si="345"/>
        <v>1713.6453586849316</v>
      </c>
      <c r="AJ319" s="6">
        <f t="shared" ca="1" si="345"/>
        <v>777.58362371506848</v>
      </c>
      <c r="AK319" s="6">
        <f t="shared" ca="1" si="295"/>
        <v>1012.0471733163408</v>
      </c>
      <c r="AL319" s="6">
        <f t="shared" ca="1" si="296"/>
        <v>1069.0800141997445</v>
      </c>
      <c r="AM319" s="6">
        <f t="shared" ca="1" si="297"/>
        <v>288.53126252021673</v>
      </c>
      <c r="AN319" s="6">
        <f t="shared" ca="1" si="312"/>
        <v>1382.293370467808</v>
      </c>
      <c r="AO319" s="6">
        <f t="shared" ca="1" si="313"/>
        <v>16872.234940632261</v>
      </c>
      <c r="AP319" s="6">
        <f t="shared" ca="1" si="314"/>
        <v>8641.9767449945339</v>
      </c>
      <c r="AQ319" s="6">
        <f t="shared" ca="1" si="315"/>
        <v>8230.2581956377289</v>
      </c>
      <c r="AR319" s="6">
        <f t="shared" ca="1" si="346"/>
        <v>2566.4502347135822</v>
      </c>
      <c r="AS319" s="6">
        <f t="shared" ca="1" si="346"/>
        <v>1429.7618420810772</v>
      </c>
      <c r="AT319" s="6">
        <f t="shared" ca="1" si="346"/>
        <v>1607.3466114811795</v>
      </c>
      <c r="AU319" s="6">
        <f t="shared" ca="1" si="346"/>
        <v>1686.243652222706</v>
      </c>
      <c r="AV319" s="6">
        <f t="shared" ca="1" si="316"/>
        <v>7289.8023404985452</v>
      </c>
      <c r="AW319" s="6">
        <f t="shared" ca="1" si="317"/>
        <v>940.45585513918195</v>
      </c>
      <c r="AX319" s="27">
        <f t="shared" ca="1" si="347"/>
        <v>3.956953249315069</v>
      </c>
      <c r="AY319" s="27">
        <f t="shared" ca="1" si="347"/>
        <v>4.2456680273972607</v>
      </c>
      <c r="AZ319">
        <f t="shared" ca="1" si="318"/>
        <v>197</v>
      </c>
      <c r="BA319" s="9">
        <f t="shared" ca="1" si="298"/>
        <v>6</v>
      </c>
      <c r="BB319" s="4">
        <f t="shared" ca="1" si="319"/>
        <v>85</v>
      </c>
      <c r="BC319" s="9">
        <f t="shared" ca="1" si="299"/>
        <v>5</v>
      </c>
      <c r="BD319" s="9">
        <f t="shared" ca="1" si="300"/>
        <v>3</v>
      </c>
      <c r="BE319" s="4">
        <f t="shared" ca="1" si="320"/>
        <v>112</v>
      </c>
      <c r="BF319" s="9">
        <f t="shared" ca="1" si="301"/>
        <v>6</v>
      </c>
      <c r="BG319" s="9">
        <f t="shared" ca="1" si="302"/>
        <v>10</v>
      </c>
      <c r="BH319" s="24">
        <f t="shared" ca="1" si="321"/>
        <v>404.19554805462849</v>
      </c>
      <c r="BI319" s="24">
        <f t="shared" ca="1" si="322"/>
        <v>282.53437098254363</v>
      </c>
      <c r="BJ319" s="9">
        <f t="shared" ca="1" si="303"/>
        <v>6</v>
      </c>
      <c r="BK319" s="30">
        <f t="shared" ca="1" si="304"/>
        <v>32.991920260273957</v>
      </c>
      <c r="BL319" s="15">
        <f t="shared" ca="1" si="305"/>
        <v>4.5773665402739736</v>
      </c>
      <c r="BM319" s="15">
        <f t="shared" ca="1" si="323"/>
        <v>6218.8452191032757</v>
      </c>
      <c r="BN319" s="36">
        <f t="shared" ca="1" si="335"/>
        <v>103</v>
      </c>
      <c r="BO319" s="9">
        <f t="shared" ca="1" si="306"/>
        <v>0</v>
      </c>
      <c r="BP319" s="20">
        <f t="shared" ca="1" si="324"/>
        <v>1.3234383403458445</v>
      </c>
      <c r="BQ319" s="20">
        <f t="shared" ca="1" si="325"/>
        <v>79.905419375123586</v>
      </c>
    </row>
    <row r="320" spans="1:69" x14ac:dyDescent="0.25">
      <c r="A320" s="3">
        <f t="shared" si="326"/>
        <v>40869</v>
      </c>
      <c r="B320" s="17">
        <f t="shared" si="307"/>
        <v>2011</v>
      </c>
      <c r="C320" s="4">
        <f t="shared" si="327"/>
        <v>11</v>
      </c>
      <c r="D320" s="4">
        <f t="shared" si="328"/>
        <v>3</v>
      </c>
      <c r="E320" s="5">
        <f t="shared" si="282"/>
        <v>0.48</v>
      </c>
      <c r="F320" s="5">
        <f t="shared" si="283"/>
        <v>0.48051948051948046</v>
      </c>
      <c r="G320" s="10">
        <f t="shared" si="281"/>
        <v>1.3095890410958981</v>
      </c>
      <c r="H320" s="13">
        <f t="shared" ca="1" si="284"/>
        <v>60</v>
      </c>
      <c r="I320" s="9">
        <f t="shared" ca="1" si="285"/>
        <v>96</v>
      </c>
      <c r="J320" s="14">
        <f t="shared" ca="1" si="308"/>
        <v>1.6</v>
      </c>
      <c r="K320" s="5">
        <f t="shared" ca="1" si="309"/>
        <v>0.21333333333333335</v>
      </c>
      <c r="L320" s="21">
        <f t="shared" ca="1" si="286"/>
        <v>94.829682086461474</v>
      </c>
      <c r="M320" s="9">
        <f t="shared" ca="1" si="342"/>
        <v>17</v>
      </c>
      <c r="N320" s="9">
        <f t="shared" ca="1" si="342"/>
        <v>22</v>
      </c>
      <c r="O320" s="9">
        <f t="shared" ca="1" si="342"/>
        <v>8</v>
      </c>
      <c r="P320" s="9">
        <f t="shared" ca="1" si="342"/>
        <v>25</v>
      </c>
      <c r="Q320" s="20">
        <f t="shared" ca="1" si="287"/>
        <v>34.888619835616446</v>
      </c>
      <c r="R320" s="20">
        <f t="shared" ca="1" si="288"/>
        <v>50.086553898082201</v>
      </c>
      <c r="S320" s="20">
        <f t="shared" ca="1" si="289"/>
        <v>18.233560545139731</v>
      </c>
      <c r="T320" s="6">
        <f t="shared" ca="1" si="343"/>
        <v>5689.7809251876888</v>
      </c>
      <c r="U320" s="6">
        <f t="shared" ca="1" si="343"/>
        <v>665.79170783846314</v>
      </c>
      <c r="V320" s="6">
        <f t="shared" ca="1" si="343"/>
        <v>1027.8224566301508</v>
      </c>
      <c r="W320" s="6">
        <f t="shared" ca="1" si="290"/>
        <v>2198.4925922630141</v>
      </c>
      <c r="X320" s="6">
        <f t="shared" ca="1" si="291"/>
        <v>507.77256427141072</v>
      </c>
      <c r="Y320" s="6">
        <f t="shared" ca="1" si="310"/>
        <v>2621.4850198615768</v>
      </c>
      <c r="Z320" s="6">
        <f t="shared" ca="1" si="344"/>
        <v>1360.6561735890414</v>
      </c>
      <c r="AA320" s="6">
        <f t="shared" ca="1" si="344"/>
        <v>400.69243118465761</v>
      </c>
      <c r="AB320" s="6">
        <f t="shared" ca="1" si="344"/>
        <v>455.83901362849332</v>
      </c>
      <c r="AC320" s="6">
        <f t="shared" ca="1" si="292"/>
        <v>604.98282350090562</v>
      </c>
      <c r="AD320" s="6">
        <f t="shared" ca="1" si="293"/>
        <v>900.0086886922702</v>
      </c>
      <c r="AE320" s="6">
        <f t="shared" ca="1" si="294"/>
        <v>196.337530193926</v>
      </c>
      <c r="AF320" s="6">
        <f t="shared" ca="1" si="311"/>
        <v>515.85857601509031</v>
      </c>
      <c r="AG320" s="6">
        <f t="shared" ca="1" si="345"/>
        <v>163.03340081095891</v>
      </c>
      <c r="AH320" s="6">
        <f t="shared" ca="1" si="345"/>
        <v>649.39349707397275</v>
      </c>
      <c r="AI320" s="6">
        <f t="shared" ca="1" si="345"/>
        <v>1117.9715769863014</v>
      </c>
      <c r="AJ320" s="6">
        <f t="shared" ca="1" si="345"/>
        <v>466.51068808767133</v>
      </c>
      <c r="AK320" s="6">
        <f t="shared" ca="1" si="295"/>
        <v>728.46563787808213</v>
      </c>
      <c r="AL320" s="6">
        <f t="shared" ca="1" si="296"/>
        <v>1043.0944377434498</v>
      </c>
      <c r="AM320" s="6">
        <f t="shared" ca="1" si="297"/>
        <v>200.17430721974091</v>
      </c>
      <c r="AN320" s="6">
        <f t="shared" ca="1" si="312"/>
        <v>425.17478011763188</v>
      </c>
      <c r="AO320" s="6">
        <f t="shared" ca="1" si="313"/>
        <v>10969.669414387248</v>
      </c>
      <c r="AP320" s="6">
        <f t="shared" ca="1" si="314"/>
        <v>7407.1510383929499</v>
      </c>
      <c r="AQ320" s="6">
        <f t="shared" ca="1" si="315"/>
        <v>3562.5183759942993</v>
      </c>
      <c r="AR320" s="6">
        <f t="shared" ca="1" si="346"/>
        <v>2505.4693044367505</v>
      </c>
      <c r="AS320" s="6">
        <f t="shared" ca="1" si="346"/>
        <v>1202.7419873550589</v>
      </c>
      <c r="AT320" s="6">
        <f t="shared" ca="1" si="346"/>
        <v>1478.2136490519206</v>
      </c>
      <c r="AU320" s="6">
        <f t="shared" ca="1" si="346"/>
        <v>1562.5273713764259</v>
      </c>
      <c r="AV320" s="6">
        <f t="shared" ca="1" si="316"/>
        <v>6748.9523122201554</v>
      </c>
      <c r="AW320" s="6">
        <f t="shared" ca="1" si="317"/>
        <v>-3186.433936225857</v>
      </c>
      <c r="AX320" s="27">
        <f t="shared" ca="1" si="347"/>
        <v>4.2274247671232894</v>
      </c>
      <c r="AY320" s="27">
        <f t="shared" ca="1" si="347"/>
        <v>4.2187417808219179</v>
      </c>
      <c r="AZ320">
        <f t="shared" ca="1" si="318"/>
        <v>132</v>
      </c>
      <c r="BA320" s="9">
        <f t="shared" ca="1" si="298"/>
        <v>4</v>
      </c>
      <c r="BB320" s="4">
        <f t="shared" ca="1" si="319"/>
        <v>60</v>
      </c>
      <c r="BC320" s="9">
        <f t="shared" ca="1" si="299"/>
        <v>3</v>
      </c>
      <c r="BD320" s="9">
        <f t="shared" ca="1" si="300"/>
        <v>2</v>
      </c>
      <c r="BE320" s="4">
        <f t="shared" ca="1" si="320"/>
        <v>72</v>
      </c>
      <c r="BF320" s="9">
        <f t="shared" ca="1" si="301"/>
        <v>4</v>
      </c>
      <c r="BG320" s="9">
        <f t="shared" ca="1" si="302"/>
        <v>6</v>
      </c>
      <c r="BH320" s="24">
        <f t="shared" ca="1" si="321"/>
        <v>311.17396776371464</v>
      </c>
      <c r="BI320" s="24">
        <f t="shared" ca="1" si="322"/>
        <v>236.29570033154192</v>
      </c>
      <c r="BJ320" s="9">
        <f t="shared" ca="1" si="303"/>
        <v>5</v>
      </c>
      <c r="BK320" s="30">
        <f t="shared" ca="1" si="304"/>
        <v>32.863923150684919</v>
      </c>
      <c r="BL320" s="15">
        <f t="shared" ca="1" si="305"/>
        <v>4.2627529994520552</v>
      </c>
      <c r="BM320" s="15">
        <f t="shared" ca="1" si="323"/>
        <v>6145.9711622481345</v>
      </c>
      <c r="BN320" s="36">
        <f t="shared" ca="1" si="335"/>
        <v>103</v>
      </c>
      <c r="BO320" s="9">
        <f t="shared" ca="1" si="306"/>
        <v>0</v>
      </c>
      <c r="BP320" s="20">
        <f t="shared" ca="1" si="324"/>
        <v>0.57965100745626763</v>
      </c>
      <c r="BQ320" s="20">
        <f t="shared" ca="1" si="325"/>
        <v>34.587557048488343</v>
      </c>
    </row>
    <row r="321" spans="1:69" x14ac:dyDescent="0.25">
      <c r="A321" s="3">
        <f t="shared" si="326"/>
        <v>40868</v>
      </c>
      <c r="B321" s="17">
        <f t="shared" si="307"/>
        <v>2011</v>
      </c>
      <c r="C321" s="4">
        <f t="shared" si="327"/>
        <v>11</v>
      </c>
      <c r="D321" s="4">
        <f t="shared" si="328"/>
        <v>2</v>
      </c>
      <c r="E321" s="5">
        <f t="shared" si="282"/>
        <v>0.48</v>
      </c>
      <c r="F321" s="5">
        <f t="shared" si="283"/>
        <v>0.48051948051948046</v>
      </c>
      <c r="G321" s="10">
        <f t="shared" si="281"/>
        <v>1.3068493150685008</v>
      </c>
      <c r="H321" s="13">
        <f t="shared" ca="1" si="284"/>
        <v>58</v>
      </c>
      <c r="I321" s="9">
        <f t="shared" ca="1" si="285"/>
        <v>92</v>
      </c>
      <c r="J321" s="14">
        <f t="shared" ca="1" si="308"/>
        <v>1.5862068965517242</v>
      </c>
      <c r="K321" s="5">
        <f t="shared" ca="1" si="309"/>
        <v>0.20444444444444446</v>
      </c>
      <c r="L321" s="21">
        <f t="shared" ca="1" si="286"/>
        <v>98.488644638762281</v>
      </c>
      <c r="M321" s="9">
        <f t="shared" ca="1" si="342"/>
        <v>16</v>
      </c>
      <c r="N321" s="9">
        <f t="shared" ca="1" si="342"/>
        <v>20</v>
      </c>
      <c r="O321" s="9">
        <f t="shared" ca="1" si="342"/>
        <v>8</v>
      </c>
      <c r="P321" s="9">
        <f t="shared" ca="1" si="342"/>
        <v>25</v>
      </c>
      <c r="Q321" s="20">
        <f t="shared" ca="1" si="287"/>
        <v>37.309192133942176</v>
      </c>
      <c r="R321" s="20">
        <f t="shared" ca="1" si="288"/>
        <v>48.695998448219186</v>
      </c>
      <c r="S321" s="20">
        <f t="shared" ca="1" si="289"/>
        <v>17.489783404010964</v>
      </c>
      <c r="T321" s="6">
        <f t="shared" ca="1" si="343"/>
        <v>5712.3413890482125</v>
      </c>
      <c r="U321" s="6">
        <f t="shared" ca="1" si="343"/>
        <v>638.87342465753431</v>
      </c>
      <c r="V321" s="6">
        <f t="shared" ca="1" si="343"/>
        <v>970.97158367436384</v>
      </c>
      <c r="W321" s="6">
        <f t="shared" ca="1" si="290"/>
        <v>2243.70899250411</v>
      </c>
      <c r="X321" s="6">
        <f t="shared" ca="1" si="291"/>
        <v>515.67171523153888</v>
      </c>
      <c r="Y321" s="6">
        <f t="shared" ca="1" si="310"/>
        <v>2620.8625222957344</v>
      </c>
      <c r="Z321" s="6">
        <f t="shared" ca="1" si="344"/>
        <v>1343.1309168219184</v>
      </c>
      <c r="AA321" s="6">
        <f t="shared" ca="1" si="344"/>
        <v>389.56798758575349</v>
      </c>
      <c r="AB321" s="6">
        <f t="shared" ca="1" si="344"/>
        <v>437.24458510027415</v>
      </c>
      <c r="AC321" s="6">
        <f t="shared" ca="1" si="292"/>
        <v>629.25289545615499</v>
      </c>
      <c r="AD321" s="6">
        <f t="shared" ca="1" si="293"/>
        <v>888.78600261444194</v>
      </c>
      <c r="AE321" s="6">
        <f t="shared" ca="1" si="294"/>
        <v>196.15435098369539</v>
      </c>
      <c r="AF321" s="6">
        <f t="shared" ca="1" si="311"/>
        <v>455.75024045365353</v>
      </c>
      <c r="AG321" s="6">
        <f t="shared" ca="1" si="345"/>
        <v>159.18652523835613</v>
      </c>
      <c r="AH321" s="6">
        <f t="shared" ca="1" si="345"/>
        <v>585.57316629041111</v>
      </c>
      <c r="AI321" s="6">
        <f t="shared" ca="1" si="345"/>
        <v>987.29197841095902</v>
      </c>
      <c r="AJ321" s="6">
        <f t="shared" ca="1" si="345"/>
        <v>445.63213466301386</v>
      </c>
      <c r="AK321" s="6">
        <f t="shared" ca="1" si="295"/>
        <v>693.77300639326324</v>
      </c>
      <c r="AL321" s="6">
        <f t="shared" ca="1" si="296"/>
        <v>1046.0593333165268</v>
      </c>
      <c r="AM321" s="6">
        <f t="shared" ca="1" si="297"/>
        <v>204.79018849171021</v>
      </c>
      <c r="AN321" s="6">
        <f t="shared" ca="1" si="312"/>
        <v>233.06127640123995</v>
      </c>
      <c r="AO321" s="6">
        <f t="shared" ca="1" si="313"/>
        <v>10698.842107816432</v>
      </c>
      <c r="AP321" s="6">
        <f t="shared" ca="1" si="314"/>
        <v>7389.1680686658055</v>
      </c>
      <c r="AQ321" s="6">
        <f t="shared" ca="1" si="315"/>
        <v>3309.6740391506278</v>
      </c>
      <c r="AR321" s="6">
        <f t="shared" ca="1" si="346"/>
        <v>2499.0321871375445</v>
      </c>
      <c r="AS321" s="6">
        <f t="shared" ca="1" si="346"/>
        <v>1212.0261248347363</v>
      </c>
      <c r="AT321" s="6">
        <f t="shared" ca="1" si="346"/>
        <v>1480.2281273550871</v>
      </c>
      <c r="AU321" s="6">
        <f t="shared" ca="1" si="346"/>
        <v>1554.5125024909348</v>
      </c>
      <c r="AV321" s="6">
        <f t="shared" ca="1" si="316"/>
        <v>6745.7989418183024</v>
      </c>
      <c r="AW321" s="6">
        <f t="shared" ca="1" si="317"/>
        <v>-3436.124902667676</v>
      </c>
      <c r="AX321" s="27">
        <f t="shared" ca="1" si="347"/>
        <v>4.091556887671234</v>
      </c>
      <c r="AY321" s="27">
        <f t="shared" ca="1" si="347"/>
        <v>4.3294741438356166</v>
      </c>
      <c r="AZ321">
        <f t="shared" ca="1" si="318"/>
        <v>127</v>
      </c>
      <c r="BA321" s="9">
        <f t="shared" ca="1" si="298"/>
        <v>4</v>
      </c>
      <c r="BB321" s="4">
        <f t="shared" ca="1" si="319"/>
        <v>58</v>
      </c>
      <c r="BC321" s="9">
        <f t="shared" ca="1" si="299"/>
        <v>3</v>
      </c>
      <c r="BD321" s="9">
        <f t="shared" ca="1" si="300"/>
        <v>2</v>
      </c>
      <c r="BE321" s="4">
        <f t="shared" ca="1" si="320"/>
        <v>69</v>
      </c>
      <c r="BF321" s="9">
        <f t="shared" ca="1" si="301"/>
        <v>4</v>
      </c>
      <c r="BG321" s="9">
        <f t="shared" ca="1" si="302"/>
        <v>5</v>
      </c>
      <c r="BH321" s="24">
        <f t="shared" ca="1" si="321"/>
        <v>321.58209408707012</v>
      </c>
      <c r="BI321" s="24">
        <f t="shared" ca="1" si="322"/>
        <v>223.59042378969033</v>
      </c>
      <c r="BJ321" s="9">
        <f t="shared" ca="1" si="303"/>
        <v>5</v>
      </c>
      <c r="BK321" s="30">
        <f t="shared" ca="1" si="304"/>
        <v>34.387552643835605</v>
      </c>
      <c r="BL321" s="15">
        <f t="shared" ca="1" si="305"/>
        <v>4.3193916569863013</v>
      </c>
      <c r="BM321" s="15">
        <f t="shared" ca="1" si="323"/>
        <v>6177.7800781451142</v>
      </c>
      <c r="BN321" s="36">
        <f t="shared" ca="1" si="335"/>
        <v>103</v>
      </c>
      <c r="BO321" s="9">
        <f t="shared" ca="1" si="306"/>
        <v>0</v>
      </c>
      <c r="BP321" s="20">
        <f t="shared" ca="1" si="324"/>
        <v>0.53573840397121442</v>
      </c>
      <c r="BQ321" s="20">
        <f t="shared" ca="1" si="325"/>
        <v>32.132757661656584</v>
      </c>
    </row>
    <row r="322" spans="1:69" x14ac:dyDescent="0.25">
      <c r="A322" s="3">
        <f t="shared" si="326"/>
        <v>40867</v>
      </c>
      <c r="B322" s="17">
        <f t="shared" si="307"/>
        <v>2011</v>
      </c>
      <c r="C322" s="4">
        <f t="shared" si="327"/>
        <v>11</v>
      </c>
      <c r="D322" s="4">
        <f t="shared" si="328"/>
        <v>1</v>
      </c>
      <c r="E322" s="5">
        <f t="shared" si="282"/>
        <v>0.48</v>
      </c>
      <c r="F322" s="5">
        <f t="shared" si="283"/>
        <v>0.53246753246753253</v>
      </c>
      <c r="G322" s="10">
        <f t="shared" si="281"/>
        <v>1.3041095890411034</v>
      </c>
      <c r="H322" s="13">
        <f t="shared" ca="1" si="284"/>
        <v>67</v>
      </c>
      <c r="I322" s="9">
        <f t="shared" ca="1" si="285"/>
        <v>113</v>
      </c>
      <c r="J322" s="14">
        <f t="shared" ca="1" si="308"/>
        <v>1.6865671641791045</v>
      </c>
      <c r="K322" s="5">
        <f t="shared" ca="1" si="309"/>
        <v>0.25111111111111112</v>
      </c>
      <c r="L322" s="21">
        <f t="shared" ca="1" si="286"/>
        <v>96.942021078949679</v>
      </c>
      <c r="M322" s="9">
        <f t="shared" ca="1" si="342"/>
        <v>20</v>
      </c>
      <c r="N322" s="9">
        <f t="shared" ca="1" si="342"/>
        <v>24</v>
      </c>
      <c r="O322" s="9">
        <f t="shared" ca="1" si="342"/>
        <v>9</v>
      </c>
      <c r="P322" s="9">
        <f t="shared" ca="1" si="342"/>
        <v>31</v>
      </c>
      <c r="Q322" s="20">
        <f t="shared" ca="1" si="287"/>
        <v>38.473203721046083</v>
      </c>
      <c r="R322" s="20">
        <f t="shared" ca="1" si="288"/>
        <v>54.910270676164394</v>
      </c>
      <c r="S322" s="20">
        <f t="shared" ca="1" si="289"/>
        <v>16.723864380026516</v>
      </c>
      <c r="T322" s="6">
        <f t="shared" ca="1" si="343"/>
        <v>6495.1154122896287</v>
      </c>
      <c r="U322" s="6">
        <f t="shared" ca="1" si="343"/>
        <v>713.5125901867998</v>
      </c>
      <c r="V322" s="6">
        <f t="shared" ca="1" si="343"/>
        <v>1053.1536581130474</v>
      </c>
      <c r="W322" s="6">
        <f t="shared" ca="1" si="290"/>
        <v>2347.787183079452</v>
      </c>
      <c r="X322" s="6">
        <f t="shared" ca="1" si="291"/>
        <v>569.79375714829405</v>
      </c>
      <c r="Y322" s="6">
        <f t="shared" ca="1" si="310"/>
        <v>3237.8934041356347</v>
      </c>
      <c r="Z322" s="6">
        <f t="shared" ca="1" si="344"/>
        <v>1692.8209637260277</v>
      </c>
      <c r="AA322" s="6">
        <f t="shared" ca="1" si="344"/>
        <v>494.19243608547953</v>
      </c>
      <c r="AB322" s="6">
        <f t="shared" ca="1" si="344"/>
        <v>518.43979578082201</v>
      </c>
      <c r="AC322" s="6">
        <f t="shared" ca="1" si="292"/>
        <v>711.08422709323327</v>
      </c>
      <c r="AD322" s="6">
        <f t="shared" ca="1" si="293"/>
        <v>870.67437251940964</v>
      </c>
      <c r="AE322" s="6">
        <f t="shared" ca="1" si="294"/>
        <v>213.00111585845872</v>
      </c>
      <c r="AF322" s="6">
        <f t="shared" ca="1" si="311"/>
        <v>910.69348012122737</v>
      </c>
      <c r="AG322" s="6">
        <f t="shared" ca="1" si="345"/>
        <v>201.95192574246573</v>
      </c>
      <c r="AH322" s="6">
        <f t="shared" ca="1" si="345"/>
        <v>789.0686597260277</v>
      </c>
      <c r="AI322" s="6">
        <f t="shared" ca="1" si="345"/>
        <v>1261.7285023561644</v>
      </c>
      <c r="AJ322" s="6">
        <f t="shared" ca="1" si="345"/>
        <v>550.14897902465771</v>
      </c>
      <c r="AK322" s="6">
        <f t="shared" ca="1" si="295"/>
        <v>811.91661970082885</v>
      </c>
      <c r="AL322" s="6">
        <f t="shared" ca="1" si="296"/>
        <v>1094.0267220229789</v>
      </c>
      <c r="AM322" s="6">
        <f t="shared" ca="1" si="297"/>
        <v>240.63904164535168</v>
      </c>
      <c r="AN322" s="6">
        <f t="shared" ca="1" si="312"/>
        <v>656.31568348015639</v>
      </c>
      <c r="AO322" s="6">
        <f t="shared" ca="1" si="313"/>
        <v>12716.979264918073</v>
      </c>
      <c r="AP322" s="6">
        <f t="shared" ca="1" si="314"/>
        <v>7912.0766971810535</v>
      </c>
      <c r="AQ322" s="6">
        <f t="shared" ca="1" si="315"/>
        <v>4804.9025677370182</v>
      </c>
      <c r="AR322" s="6">
        <f t="shared" ca="1" si="346"/>
        <v>2513.1968231670166</v>
      </c>
      <c r="AS322" s="6">
        <f t="shared" ca="1" si="346"/>
        <v>1274.409023785106</v>
      </c>
      <c r="AT322" s="6">
        <f t="shared" ca="1" si="346"/>
        <v>1522.1423519237212</v>
      </c>
      <c r="AU322" s="6">
        <f t="shared" ca="1" si="346"/>
        <v>1570.7886484175538</v>
      </c>
      <c r="AV322" s="6">
        <f t="shared" ca="1" si="316"/>
        <v>6880.5368472933969</v>
      </c>
      <c r="AW322" s="6">
        <f t="shared" ca="1" si="317"/>
        <v>-2075.6342795563778</v>
      </c>
      <c r="AX322" s="27">
        <f t="shared" ca="1" si="347"/>
        <v>4.0993376547945211</v>
      </c>
      <c r="AY322" s="27">
        <f t="shared" ca="1" si="347"/>
        <v>4.3913496712328772</v>
      </c>
      <c r="AZ322">
        <f t="shared" ca="1" si="318"/>
        <v>151</v>
      </c>
      <c r="BA322" s="9">
        <f t="shared" ca="1" si="298"/>
        <v>5</v>
      </c>
      <c r="BB322" s="4">
        <f t="shared" ca="1" si="319"/>
        <v>67</v>
      </c>
      <c r="BC322" s="9">
        <f t="shared" ca="1" si="299"/>
        <v>4</v>
      </c>
      <c r="BD322" s="9">
        <f t="shared" ca="1" si="300"/>
        <v>3</v>
      </c>
      <c r="BE322" s="4">
        <f t="shared" ca="1" si="320"/>
        <v>84</v>
      </c>
      <c r="BF322" s="9">
        <f t="shared" ca="1" si="301"/>
        <v>5</v>
      </c>
      <c r="BG322" s="9">
        <f t="shared" ca="1" si="302"/>
        <v>7</v>
      </c>
      <c r="BH322" s="24">
        <f t="shared" ca="1" si="321"/>
        <v>414.85286848336648</v>
      </c>
      <c r="BI322" s="24">
        <f t="shared" ca="1" si="322"/>
        <v>256.39424506730018</v>
      </c>
      <c r="BJ322" s="9">
        <f t="shared" ca="1" si="303"/>
        <v>5</v>
      </c>
      <c r="BK322" s="30">
        <f t="shared" ca="1" si="304"/>
        <v>34.1936210958904</v>
      </c>
      <c r="BL322" s="15">
        <f t="shared" ca="1" si="305"/>
        <v>4.4065976832876714</v>
      </c>
      <c r="BM322" s="15">
        <f t="shared" ca="1" si="323"/>
        <v>6323.0457361554536</v>
      </c>
      <c r="BN322" s="36">
        <f t="shared" ca="1" si="335"/>
        <v>103</v>
      </c>
      <c r="BO322" s="9">
        <f t="shared" ca="1" si="306"/>
        <v>0</v>
      </c>
      <c r="BP322" s="20">
        <f t="shared" ca="1" si="324"/>
        <v>0.75990318087727471</v>
      </c>
      <c r="BQ322" s="20">
        <f t="shared" ca="1" si="325"/>
        <v>46.64953949259241</v>
      </c>
    </row>
    <row r="323" spans="1:69" x14ac:dyDescent="0.25">
      <c r="A323" s="3">
        <f t="shared" si="326"/>
        <v>40866</v>
      </c>
      <c r="B323" s="17">
        <f t="shared" si="307"/>
        <v>2011</v>
      </c>
      <c r="C323" s="4">
        <f t="shared" si="327"/>
        <v>11</v>
      </c>
      <c r="D323" s="4">
        <f t="shared" si="328"/>
        <v>7</v>
      </c>
      <c r="E323" s="5">
        <f t="shared" si="282"/>
        <v>0.48</v>
      </c>
      <c r="F323" s="5">
        <f t="shared" si="283"/>
        <v>0.93506493506493504</v>
      </c>
      <c r="G323" s="10">
        <f t="shared" ref="G323:G386" si="348">G324+100%/365</f>
        <v>1.3013698630137061</v>
      </c>
      <c r="H323" s="13">
        <f t="shared" ca="1" si="284"/>
        <v>114</v>
      </c>
      <c r="I323" s="9">
        <f t="shared" ca="1" si="285"/>
        <v>184</v>
      </c>
      <c r="J323" s="14">
        <f t="shared" ca="1" si="308"/>
        <v>1.6140350877192982</v>
      </c>
      <c r="K323" s="5">
        <f t="shared" ca="1" si="309"/>
        <v>0.40888888888888891</v>
      </c>
      <c r="L323" s="21">
        <f t="shared" ca="1" si="286"/>
        <v>95.43076141162372</v>
      </c>
      <c r="M323" s="9">
        <f t="shared" ca="1" si="342"/>
        <v>34</v>
      </c>
      <c r="N323" s="9">
        <f t="shared" ca="1" si="342"/>
        <v>39</v>
      </c>
      <c r="O323" s="9">
        <f t="shared" ca="1" si="342"/>
        <v>17</v>
      </c>
      <c r="P323" s="9">
        <f t="shared" ca="1" si="342"/>
        <v>50</v>
      </c>
      <c r="Q323" s="20">
        <f t="shared" ca="1" si="287"/>
        <v>38.349674310377189</v>
      </c>
      <c r="R323" s="20">
        <f t="shared" ca="1" si="288"/>
        <v>45.350562140209526</v>
      </c>
      <c r="S323" s="20">
        <f t="shared" ca="1" si="289"/>
        <v>17.361747182465759</v>
      </c>
      <c r="T323" s="6">
        <f t="shared" ca="1" si="343"/>
        <v>10879.106800925105</v>
      </c>
      <c r="U323" s="6">
        <f t="shared" ca="1" si="343"/>
        <v>1273.9657712150868</v>
      </c>
      <c r="V323" s="6">
        <f t="shared" ca="1" si="343"/>
        <v>1923.940515227895</v>
      </c>
      <c r="W323" s="6">
        <f t="shared" ca="1" si="290"/>
        <v>2164.3373786301372</v>
      </c>
      <c r="X323" s="6">
        <f t="shared" ca="1" si="291"/>
        <v>998.71682534495619</v>
      </c>
      <c r="Y323" s="6">
        <f t="shared" ca="1" si="310"/>
        <v>7066.0778529372046</v>
      </c>
      <c r="Z323" s="6">
        <f t="shared" ca="1" si="344"/>
        <v>2799.5262246575348</v>
      </c>
      <c r="AA323" s="6">
        <f t="shared" ca="1" si="344"/>
        <v>770.9595563835619</v>
      </c>
      <c r="AB323" s="6">
        <f t="shared" ca="1" si="344"/>
        <v>868.08735912328791</v>
      </c>
      <c r="AC323" s="6">
        <f t="shared" ca="1" si="292"/>
        <v>1252.405143612812</v>
      </c>
      <c r="AD323" s="6">
        <f t="shared" ca="1" si="293"/>
        <v>839.64618348451836</v>
      </c>
      <c r="AE323" s="6">
        <f t="shared" ca="1" si="294"/>
        <v>382.45254443289423</v>
      </c>
      <c r="AF323" s="6">
        <f t="shared" ca="1" si="311"/>
        <v>1964.0692686341595</v>
      </c>
      <c r="AG323" s="6">
        <f t="shared" ca="1" si="345"/>
        <v>315.44871780821921</v>
      </c>
      <c r="AH323" s="6">
        <f t="shared" ca="1" si="345"/>
        <v>1282.3063846575346</v>
      </c>
      <c r="AI323" s="6">
        <f t="shared" ca="1" si="345"/>
        <v>1997.030893150685</v>
      </c>
      <c r="AJ323" s="6">
        <f t="shared" ca="1" si="345"/>
        <v>936.60819287671268</v>
      </c>
      <c r="AK323" s="6">
        <f t="shared" ca="1" si="295"/>
        <v>1376.2040640231326</v>
      </c>
      <c r="AL323" s="6">
        <f t="shared" ca="1" si="296"/>
        <v>1107.6903909931918</v>
      </c>
      <c r="AM323" s="6">
        <f t="shared" ca="1" si="297"/>
        <v>389.96217584693471</v>
      </c>
      <c r="AN323" s="6">
        <f t="shared" ca="1" si="312"/>
        <v>1657.5375576298927</v>
      </c>
      <c r="AO323" s="6">
        <f t="shared" ca="1" si="313"/>
        <v>21123.039900797728</v>
      </c>
      <c r="AP323" s="6">
        <f t="shared" ca="1" si="314"/>
        <v>10435.355221596474</v>
      </c>
      <c r="AQ323" s="6">
        <f t="shared" ca="1" si="315"/>
        <v>10687.684679201257</v>
      </c>
      <c r="AR323" s="6">
        <f t="shared" ca="1" si="346"/>
        <v>2639.6689798215107</v>
      </c>
      <c r="AS323" s="6">
        <f t="shared" ca="1" si="346"/>
        <v>1694.8399116037072</v>
      </c>
      <c r="AT323" s="6">
        <f t="shared" ca="1" si="346"/>
        <v>1717.0866993877232</v>
      </c>
      <c r="AU323" s="6">
        <f t="shared" ca="1" si="346"/>
        <v>1816.1229578007647</v>
      </c>
      <c r="AV323" s="6">
        <f t="shared" ca="1" si="316"/>
        <v>7867.7185486137059</v>
      </c>
      <c r="AW323" s="6">
        <f t="shared" ca="1" si="317"/>
        <v>2819.9661305875488</v>
      </c>
      <c r="AX323" s="27">
        <f t="shared" ca="1" si="347"/>
        <v>4.0701895890410968</v>
      </c>
      <c r="AY323" s="27">
        <f t="shared" ca="1" si="347"/>
        <v>4.457656849315069</v>
      </c>
      <c r="AZ323">
        <f t="shared" ca="1" si="318"/>
        <v>254</v>
      </c>
      <c r="BA323" s="9">
        <f t="shared" ca="1" si="298"/>
        <v>9</v>
      </c>
      <c r="BB323" s="4">
        <f t="shared" ca="1" si="319"/>
        <v>114</v>
      </c>
      <c r="BC323" s="9">
        <f t="shared" ca="1" si="299"/>
        <v>7</v>
      </c>
      <c r="BD323" s="9">
        <f t="shared" ca="1" si="300"/>
        <v>5</v>
      </c>
      <c r="BE323" s="4">
        <f t="shared" ca="1" si="320"/>
        <v>140</v>
      </c>
      <c r="BF323" s="9">
        <f t="shared" ca="1" si="301"/>
        <v>8</v>
      </c>
      <c r="BG323" s="9">
        <f t="shared" ca="1" si="302"/>
        <v>11</v>
      </c>
      <c r="BH323" s="24">
        <f t="shared" ca="1" si="321"/>
        <v>535.47312833715671</v>
      </c>
      <c r="BI323" s="24">
        <f t="shared" ca="1" si="322"/>
        <v>335.82552542195907</v>
      </c>
      <c r="BJ323" s="9">
        <f t="shared" ca="1" si="303"/>
        <v>9</v>
      </c>
      <c r="BK323" s="30">
        <f t="shared" ca="1" si="304"/>
        <v>33.404894178082181</v>
      </c>
      <c r="BL323" s="15">
        <f t="shared" ca="1" si="305"/>
        <v>4.5418367123287675</v>
      </c>
      <c r="BM323" s="15">
        <f t="shared" ca="1" si="323"/>
        <v>6223.4091369650559</v>
      </c>
      <c r="BN323" s="36">
        <f t="shared" ca="1" si="335"/>
        <v>103</v>
      </c>
      <c r="BO323" s="9">
        <f t="shared" ca="1" si="306"/>
        <v>0</v>
      </c>
      <c r="BP323" s="20">
        <f t="shared" ca="1" si="324"/>
        <v>1.7173360201757963</v>
      </c>
      <c r="BQ323" s="20">
        <f t="shared" ca="1" si="325"/>
        <v>103.76392892428404</v>
      </c>
    </row>
    <row r="324" spans="1:69" x14ac:dyDescent="0.25">
      <c r="A324" s="3">
        <f t="shared" si="326"/>
        <v>40865</v>
      </c>
      <c r="B324" s="17">
        <f t="shared" si="307"/>
        <v>2011</v>
      </c>
      <c r="C324" s="4">
        <f t="shared" si="327"/>
        <v>11</v>
      </c>
      <c r="D324" s="4">
        <f t="shared" si="328"/>
        <v>6</v>
      </c>
      <c r="E324" s="5">
        <f t="shared" si="282"/>
        <v>0.48</v>
      </c>
      <c r="F324" s="5">
        <f t="shared" si="283"/>
        <v>1</v>
      </c>
      <c r="G324" s="10">
        <f t="shared" si="348"/>
        <v>1.2986301369863087</v>
      </c>
      <c r="H324" s="13">
        <f t="shared" ca="1" si="284"/>
        <v>116</v>
      </c>
      <c r="I324" s="9">
        <f t="shared" ca="1" si="285"/>
        <v>190</v>
      </c>
      <c r="J324" s="14">
        <f t="shared" ca="1" si="308"/>
        <v>1.6379310344827587</v>
      </c>
      <c r="K324" s="5">
        <f t="shared" ca="1" si="309"/>
        <v>0.42222222222222222</v>
      </c>
      <c r="L324" s="21">
        <f t="shared" ca="1" si="286"/>
        <v>98.639474879546555</v>
      </c>
      <c r="M324" s="9">
        <f t="shared" ca="1" si="342"/>
        <v>35</v>
      </c>
      <c r="N324" s="9">
        <f t="shared" ca="1" si="342"/>
        <v>40</v>
      </c>
      <c r="O324" s="9">
        <f t="shared" ca="1" si="342"/>
        <v>17</v>
      </c>
      <c r="P324" s="9">
        <f t="shared" ca="1" si="342"/>
        <v>51</v>
      </c>
      <c r="Q324" s="20">
        <f t="shared" ca="1" si="287"/>
        <v>35.480849446575348</v>
      </c>
      <c r="R324" s="20">
        <f t="shared" ca="1" si="288"/>
        <v>50.426391892989535</v>
      </c>
      <c r="S324" s="20">
        <f t="shared" ca="1" si="289"/>
        <v>18.851699638356166</v>
      </c>
      <c r="T324" s="6">
        <f t="shared" ca="1" si="343"/>
        <v>11442.1790860274</v>
      </c>
      <c r="U324" s="6">
        <f t="shared" ca="1" si="343"/>
        <v>1294.479623013699</v>
      </c>
      <c r="V324" s="6">
        <f t="shared" ca="1" si="343"/>
        <v>2035.1620687956163</v>
      </c>
      <c r="W324" s="6">
        <f t="shared" ca="1" si="290"/>
        <v>2202.7591000109592</v>
      </c>
      <c r="X324" s="6">
        <f t="shared" ca="1" si="291"/>
        <v>1069.1218451638356</v>
      </c>
      <c r="Y324" s="6">
        <f t="shared" ca="1" si="310"/>
        <v>7429.6156950706863</v>
      </c>
      <c r="Z324" s="6">
        <f t="shared" ca="1" si="344"/>
        <v>2661.0637084931509</v>
      </c>
      <c r="AA324" s="6">
        <f t="shared" ca="1" si="344"/>
        <v>857.24866218082207</v>
      </c>
      <c r="AB324" s="6">
        <f t="shared" ca="1" si="344"/>
        <v>961.43668155616456</v>
      </c>
      <c r="AC324" s="6">
        <f t="shared" ca="1" si="292"/>
        <v>1246.2452416091967</v>
      </c>
      <c r="AD324" s="6">
        <f t="shared" ca="1" si="293"/>
        <v>852.53848598876868</v>
      </c>
      <c r="AE324" s="6">
        <f t="shared" ca="1" si="294"/>
        <v>371.55325294231244</v>
      </c>
      <c r="AF324" s="6">
        <f t="shared" ca="1" si="311"/>
        <v>2009.4120716898603</v>
      </c>
      <c r="AG324" s="6">
        <f t="shared" ca="1" si="345"/>
        <v>330.46995254794518</v>
      </c>
      <c r="AH324" s="6">
        <f t="shared" ca="1" si="345"/>
        <v>1258.3205312876717</v>
      </c>
      <c r="AI324" s="6">
        <f t="shared" ca="1" si="345"/>
        <v>2053.6271287671234</v>
      </c>
      <c r="AJ324" s="6">
        <f t="shared" ca="1" si="345"/>
        <v>985.27712613698634</v>
      </c>
      <c r="AK324" s="6">
        <f t="shared" ca="1" si="295"/>
        <v>1513.0164387235955</v>
      </c>
      <c r="AL324" s="6">
        <f t="shared" ca="1" si="296"/>
        <v>1073.1519219523568</v>
      </c>
      <c r="AM324" s="6">
        <f t="shared" ca="1" si="297"/>
        <v>437.55572771040642</v>
      </c>
      <c r="AN324" s="6">
        <f t="shared" ca="1" si="312"/>
        <v>1603.970650353368</v>
      </c>
      <c r="AO324" s="6">
        <f t="shared" ca="1" si="313"/>
        <v>21844.102500010958</v>
      </c>
      <c r="AP324" s="6">
        <f t="shared" ca="1" si="314"/>
        <v>10801.104082897047</v>
      </c>
      <c r="AQ324" s="6">
        <f t="shared" ca="1" si="315"/>
        <v>11042.998417113915</v>
      </c>
      <c r="AR324" s="6">
        <f t="shared" ca="1" si="346"/>
        <v>2648.8216185550882</v>
      </c>
      <c r="AS324" s="6">
        <f t="shared" ca="1" si="346"/>
        <v>1769.3791835142665</v>
      </c>
      <c r="AT324" s="6">
        <f t="shared" ca="1" si="346"/>
        <v>1738.0980477915027</v>
      </c>
      <c r="AU324" s="6">
        <f t="shared" ca="1" si="346"/>
        <v>1849.1452578356054</v>
      </c>
      <c r="AV324" s="6">
        <f t="shared" ca="1" si="316"/>
        <v>8005.4441076964631</v>
      </c>
      <c r="AW324" s="6">
        <f t="shared" ca="1" si="317"/>
        <v>3037.5543094174482</v>
      </c>
      <c r="AX324" s="27">
        <f t="shared" ca="1" si="347"/>
        <v>4.0656630246575345</v>
      </c>
      <c r="AY324" s="27">
        <f t="shared" ca="1" si="347"/>
        <v>4.4928779726027406</v>
      </c>
      <c r="AZ324">
        <f t="shared" ca="1" si="318"/>
        <v>259</v>
      </c>
      <c r="BA324" s="9">
        <f t="shared" ca="1" si="298"/>
        <v>9</v>
      </c>
      <c r="BB324" s="4">
        <f t="shared" ca="1" si="319"/>
        <v>116</v>
      </c>
      <c r="BC324" s="9">
        <f t="shared" ca="1" si="299"/>
        <v>8</v>
      </c>
      <c r="BD324" s="9">
        <f t="shared" ca="1" si="300"/>
        <v>5</v>
      </c>
      <c r="BE324" s="4">
        <f t="shared" ca="1" si="320"/>
        <v>143</v>
      </c>
      <c r="BF324" s="9">
        <f t="shared" ca="1" si="301"/>
        <v>8</v>
      </c>
      <c r="BG324" s="9">
        <f t="shared" ca="1" si="302"/>
        <v>12</v>
      </c>
      <c r="BH324" s="24">
        <f t="shared" ca="1" si="321"/>
        <v>594.75482053116673</v>
      </c>
      <c r="BI324" s="24">
        <f t="shared" ca="1" si="322"/>
        <v>345.50167560003888</v>
      </c>
      <c r="BJ324" s="9">
        <f t="shared" ca="1" si="303"/>
        <v>10</v>
      </c>
      <c r="BK324" s="30">
        <f t="shared" ca="1" si="304"/>
        <v>31.657648054794507</v>
      </c>
      <c r="BL324" s="15">
        <f t="shared" ca="1" si="305"/>
        <v>4.2141639890410962</v>
      </c>
      <c r="BM324" s="15">
        <f t="shared" ca="1" si="323"/>
        <v>6247.5068027961552</v>
      </c>
      <c r="BN324" s="36">
        <f t="shared" ca="1" si="335"/>
        <v>103</v>
      </c>
      <c r="BO324" s="9">
        <f t="shared" ca="1" si="306"/>
        <v>0</v>
      </c>
      <c r="BP324" s="20">
        <f t="shared" ca="1" si="324"/>
        <v>1.7675848567578147</v>
      </c>
      <c r="BQ324" s="20">
        <f t="shared" ca="1" si="325"/>
        <v>107.21357686518364</v>
      </c>
    </row>
    <row r="325" spans="1:69" x14ac:dyDescent="0.25">
      <c r="A325" s="3">
        <f t="shared" si="326"/>
        <v>40864</v>
      </c>
      <c r="B325" s="17">
        <f t="shared" si="307"/>
        <v>2011</v>
      </c>
      <c r="C325" s="4">
        <f t="shared" si="327"/>
        <v>11</v>
      </c>
      <c r="D325" s="4">
        <f t="shared" si="328"/>
        <v>5</v>
      </c>
      <c r="E325" s="5">
        <f t="shared" si="282"/>
        <v>0.48</v>
      </c>
      <c r="F325" s="5">
        <f t="shared" si="283"/>
        <v>0.76623376623376616</v>
      </c>
      <c r="G325" s="10">
        <f t="shared" si="348"/>
        <v>1.2958904109589113</v>
      </c>
      <c r="H325" s="13">
        <f t="shared" ca="1" si="284"/>
        <v>93</v>
      </c>
      <c r="I325" s="9">
        <f t="shared" ca="1" si="285"/>
        <v>161</v>
      </c>
      <c r="J325" s="14">
        <f t="shared" ca="1" si="308"/>
        <v>1.7311827956989247</v>
      </c>
      <c r="K325" s="5">
        <f t="shared" ca="1" si="309"/>
        <v>0.35777777777777775</v>
      </c>
      <c r="L325" s="21">
        <f t="shared" ca="1" si="286"/>
        <v>102.44962562005385</v>
      </c>
      <c r="M325" s="9">
        <f t="shared" ca="1" si="342"/>
        <v>29</v>
      </c>
      <c r="N325" s="9">
        <f t="shared" ca="1" si="342"/>
        <v>36</v>
      </c>
      <c r="O325" s="9">
        <f t="shared" ca="1" si="342"/>
        <v>13</v>
      </c>
      <c r="P325" s="9">
        <f t="shared" ca="1" si="342"/>
        <v>44</v>
      </c>
      <c r="Q325" s="20">
        <f t="shared" ca="1" si="287"/>
        <v>35.380190077976827</v>
      </c>
      <c r="R325" s="20">
        <f t="shared" ca="1" si="288"/>
        <v>53.282878895342463</v>
      </c>
      <c r="S325" s="20">
        <f t="shared" ca="1" si="289"/>
        <v>18.107463687422168</v>
      </c>
      <c r="T325" s="6">
        <f t="shared" ca="1" si="343"/>
        <v>9527.8151826650083</v>
      </c>
      <c r="U325" s="6">
        <f t="shared" ca="1" si="343"/>
        <v>1019.238351780822</v>
      </c>
      <c r="V325" s="6">
        <f t="shared" ca="1" si="343"/>
        <v>1514.1014979682186</v>
      </c>
      <c r="W325" s="6">
        <f t="shared" ca="1" si="290"/>
        <v>2333.9950191123285</v>
      </c>
      <c r="X325" s="6">
        <f t="shared" ca="1" si="291"/>
        <v>824.71876790538317</v>
      </c>
      <c r="Y325" s="6">
        <f t="shared" ca="1" si="310"/>
        <v>5874.2382494598996</v>
      </c>
      <c r="Z325" s="6">
        <f t="shared" ca="1" si="344"/>
        <v>2299.7123550684937</v>
      </c>
      <c r="AA325" s="6">
        <f t="shared" ca="1" si="344"/>
        <v>692.67742563945205</v>
      </c>
      <c r="AB325" s="6">
        <f t="shared" ca="1" si="344"/>
        <v>796.72840224657546</v>
      </c>
      <c r="AC325" s="6">
        <f t="shared" ca="1" si="292"/>
        <v>951.97216357224465</v>
      </c>
      <c r="AD325" s="6">
        <f t="shared" ca="1" si="293"/>
        <v>824.95717413647446</v>
      </c>
      <c r="AE325" s="6">
        <f t="shared" ca="1" si="294"/>
        <v>297.26337822436238</v>
      </c>
      <c r="AF325" s="6">
        <f t="shared" ca="1" si="311"/>
        <v>1714.92546702144</v>
      </c>
      <c r="AG325" s="6">
        <f t="shared" ca="1" si="345"/>
        <v>297.77233448219175</v>
      </c>
      <c r="AH325" s="6">
        <f t="shared" ca="1" si="345"/>
        <v>1062.9653544328771</v>
      </c>
      <c r="AI325" s="6">
        <f t="shared" ca="1" si="345"/>
        <v>1810.0957711506853</v>
      </c>
      <c r="AJ325" s="6">
        <f t="shared" ca="1" si="345"/>
        <v>841.30861413698653</v>
      </c>
      <c r="AK325" s="6">
        <f t="shared" ca="1" si="295"/>
        <v>1143.5141981869044</v>
      </c>
      <c r="AL325" s="6">
        <f t="shared" ca="1" si="296"/>
        <v>1028.9931540325788</v>
      </c>
      <c r="AM325" s="6">
        <f t="shared" ca="1" si="297"/>
        <v>326.58625975822724</v>
      </c>
      <c r="AN325" s="6">
        <f t="shared" ca="1" si="312"/>
        <v>1513.0484622250306</v>
      </c>
      <c r="AO325" s="6">
        <f t="shared" ca="1" si="313"/>
        <v>18348.31379160309</v>
      </c>
      <c r="AP325" s="6">
        <f t="shared" ca="1" si="314"/>
        <v>9246.1016128967221</v>
      </c>
      <c r="AQ325" s="6">
        <f t="shared" ca="1" si="315"/>
        <v>9102.2121787063697</v>
      </c>
      <c r="AR325" s="6">
        <f t="shared" ca="1" si="346"/>
        <v>2586.8017193986116</v>
      </c>
      <c r="AS325" s="6">
        <f t="shared" ca="1" si="346"/>
        <v>1504.151795434278</v>
      </c>
      <c r="AT325" s="6">
        <f t="shared" ca="1" si="346"/>
        <v>1628.7396141272588</v>
      </c>
      <c r="AU325" s="6">
        <f t="shared" ca="1" si="346"/>
        <v>1741.3278573004936</v>
      </c>
      <c r="AV325" s="6">
        <f t="shared" ca="1" si="316"/>
        <v>7461.0209862606425</v>
      </c>
      <c r="AW325" s="6">
        <f t="shared" ca="1" si="317"/>
        <v>1641.1911924457254</v>
      </c>
      <c r="AX325" s="27">
        <f t="shared" ca="1" si="347"/>
        <v>4.2047128767123301</v>
      </c>
      <c r="AY325" s="27">
        <f t="shared" ca="1" si="347"/>
        <v>4.2351000410958912</v>
      </c>
      <c r="AZ325">
        <f t="shared" ca="1" si="318"/>
        <v>215</v>
      </c>
      <c r="BA325" s="9">
        <f t="shared" ca="1" si="298"/>
        <v>7</v>
      </c>
      <c r="BB325" s="4">
        <f t="shared" ca="1" si="319"/>
        <v>93</v>
      </c>
      <c r="BC325" s="9">
        <f t="shared" ca="1" si="299"/>
        <v>6</v>
      </c>
      <c r="BD325" s="9">
        <f t="shared" ca="1" si="300"/>
        <v>4</v>
      </c>
      <c r="BE325" s="4">
        <f t="shared" ca="1" si="320"/>
        <v>122</v>
      </c>
      <c r="BF325" s="9">
        <f t="shared" ca="1" si="301"/>
        <v>8</v>
      </c>
      <c r="BG325" s="9">
        <f t="shared" ca="1" si="302"/>
        <v>11</v>
      </c>
      <c r="BH325" s="24">
        <f t="shared" ca="1" si="321"/>
        <v>502.45325645010013</v>
      </c>
      <c r="BI325" s="24">
        <f t="shared" ca="1" si="322"/>
        <v>323.03001313711923</v>
      </c>
      <c r="BJ325" s="9">
        <f t="shared" ca="1" si="303"/>
        <v>7</v>
      </c>
      <c r="BK325" s="30">
        <f t="shared" ca="1" si="304"/>
        <v>33.578479890410946</v>
      </c>
      <c r="BL325" s="15">
        <f t="shared" ca="1" si="305"/>
        <v>4.3231992657534253</v>
      </c>
      <c r="BM325" s="15">
        <f t="shared" ca="1" si="323"/>
        <v>6257.3867228002709</v>
      </c>
      <c r="BN325" s="36">
        <f t="shared" ca="1" si="335"/>
        <v>103</v>
      </c>
      <c r="BO325" s="9">
        <f t="shared" ca="1" si="306"/>
        <v>0</v>
      </c>
      <c r="BP325" s="20">
        <f t="shared" ca="1" si="324"/>
        <v>1.4546347512037738</v>
      </c>
      <c r="BQ325" s="20">
        <f t="shared" ca="1" si="325"/>
        <v>88.370992026275431</v>
      </c>
    </row>
    <row r="326" spans="1:69" x14ac:dyDescent="0.25">
      <c r="A326" s="3">
        <f t="shared" si="326"/>
        <v>40863</v>
      </c>
      <c r="B326" s="17">
        <f t="shared" si="307"/>
        <v>2011</v>
      </c>
      <c r="C326" s="4">
        <f t="shared" si="327"/>
        <v>11</v>
      </c>
      <c r="D326" s="4">
        <f t="shared" si="328"/>
        <v>4</v>
      </c>
      <c r="E326" s="5">
        <f t="shared" si="282"/>
        <v>0.48</v>
      </c>
      <c r="F326" s="5">
        <f t="shared" si="283"/>
        <v>0.68831168831168832</v>
      </c>
      <c r="G326" s="10">
        <f t="shared" si="348"/>
        <v>1.293150684931514</v>
      </c>
      <c r="H326" s="13">
        <f t="shared" ca="1" si="284"/>
        <v>84</v>
      </c>
      <c r="I326" s="9">
        <f t="shared" ca="1" si="285"/>
        <v>142</v>
      </c>
      <c r="J326" s="14">
        <f t="shared" ca="1" si="308"/>
        <v>1.6904761904761905</v>
      </c>
      <c r="K326" s="5">
        <f t="shared" ca="1" si="309"/>
        <v>0.31555555555555553</v>
      </c>
      <c r="L326" s="21">
        <f t="shared" ca="1" si="286"/>
        <v>100.80477445497752</v>
      </c>
      <c r="M326" s="9">
        <f t="shared" ca="1" si="342"/>
        <v>25</v>
      </c>
      <c r="N326" s="9">
        <f t="shared" ca="1" si="342"/>
        <v>31</v>
      </c>
      <c r="O326" s="9">
        <f t="shared" ca="1" si="342"/>
        <v>12</v>
      </c>
      <c r="P326" s="9">
        <f t="shared" ca="1" si="342"/>
        <v>37</v>
      </c>
      <c r="Q326" s="20">
        <f t="shared" ca="1" si="287"/>
        <v>37.22426515068495</v>
      </c>
      <c r="R326" s="20">
        <f t="shared" ca="1" si="288"/>
        <v>49.617667933150692</v>
      </c>
      <c r="S326" s="20">
        <f t="shared" ca="1" si="289"/>
        <v>18.26748849392078</v>
      </c>
      <c r="T326" s="6">
        <f t="shared" ca="1" si="343"/>
        <v>8467.601054218112</v>
      </c>
      <c r="U326" s="6">
        <f t="shared" ca="1" si="343"/>
        <v>929.18752301725692</v>
      </c>
      <c r="V326" s="6">
        <f t="shared" ca="1" si="343"/>
        <v>1378.4372497880374</v>
      </c>
      <c r="W326" s="6">
        <f t="shared" ca="1" si="290"/>
        <v>2347.5081647342463</v>
      </c>
      <c r="X326" s="6">
        <f t="shared" ca="1" si="291"/>
        <v>725.32777720758588</v>
      </c>
      <c r="Y326" s="6">
        <f t="shared" ca="1" si="310"/>
        <v>4945.5153855054987</v>
      </c>
      <c r="Z326" s="6">
        <f t="shared" ca="1" si="344"/>
        <v>2084.558848438357</v>
      </c>
      <c r="AA326" s="6">
        <f t="shared" ca="1" si="344"/>
        <v>595.41201519780827</v>
      </c>
      <c r="AB326" s="6">
        <f t="shared" ca="1" si="344"/>
        <v>675.8970742750688</v>
      </c>
      <c r="AC326" s="6">
        <f t="shared" ca="1" si="292"/>
        <v>894.38620214410582</v>
      </c>
      <c r="AD326" s="6">
        <f t="shared" ca="1" si="293"/>
        <v>855.93221906086035</v>
      </c>
      <c r="AE326" s="6">
        <f t="shared" ca="1" si="294"/>
        <v>260.32284265213349</v>
      </c>
      <c r="AF326" s="6">
        <f t="shared" ca="1" si="311"/>
        <v>1345.2266740541343</v>
      </c>
      <c r="AG326" s="6">
        <f t="shared" ca="1" si="345"/>
        <v>249.77175978082192</v>
      </c>
      <c r="AH326" s="6">
        <f t="shared" ca="1" si="345"/>
        <v>959.16136363835631</v>
      </c>
      <c r="AI326" s="6">
        <f t="shared" ca="1" si="345"/>
        <v>1617.007392</v>
      </c>
      <c r="AJ326" s="6">
        <f t="shared" ca="1" si="345"/>
        <v>729.04302009863034</v>
      </c>
      <c r="AK326" s="6">
        <f t="shared" ca="1" si="295"/>
        <v>1043.4435891086168</v>
      </c>
      <c r="AL326" s="6">
        <f t="shared" ca="1" si="296"/>
        <v>1117.5968854873154</v>
      </c>
      <c r="AM326" s="6">
        <f t="shared" ca="1" si="297"/>
        <v>297.88490323896167</v>
      </c>
      <c r="AN326" s="6">
        <f t="shared" ca="1" si="312"/>
        <v>1096.0581576829145</v>
      </c>
      <c r="AO326" s="6">
        <f t="shared" ca="1" si="313"/>
        <v>16307.64005066441</v>
      </c>
      <c r="AP326" s="6">
        <f t="shared" ca="1" si="314"/>
        <v>8920.8398334218618</v>
      </c>
      <c r="AQ326" s="6">
        <f t="shared" ca="1" si="315"/>
        <v>7386.8002172425477</v>
      </c>
      <c r="AR326" s="6">
        <f t="shared" ca="1" si="346"/>
        <v>2563.9436269908833</v>
      </c>
      <c r="AS326" s="6">
        <f t="shared" ca="1" si="346"/>
        <v>1462.1471183933377</v>
      </c>
      <c r="AT326" s="6">
        <f t="shared" ca="1" si="346"/>
        <v>1612.6873764885186</v>
      </c>
      <c r="AU326" s="6">
        <f t="shared" ca="1" si="346"/>
        <v>1672.6291216853617</v>
      </c>
      <c r="AV326" s="6">
        <f t="shared" ca="1" si="316"/>
        <v>7311.4072435581011</v>
      </c>
      <c r="AW326" s="6">
        <f t="shared" ca="1" si="317"/>
        <v>75.392973684446588</v>
      </c>
      <c r="AX326" s="27">
        <f t="shared" ca="1" si="347"/>
        <v>4.191969600000002</v>
      </c>
      <c r="AY326" s="27">
        <f t="shared" ca="1" si="347"/>
        <v>4.5810621369863025</v>
      </c>
      <c r="AZ326">
        <f t="shared" ca="1" si="318"/>
        <v>189</v>
      </c>
      <c r="BA326" s="9">
        <f t="shared" ca="1" si="298"/>
        <v>6</v>
      </c>
      <c r="BB326" s="4">
        <f t="shared" ca="1" si="319"/>
        <v>84</v>
      </c>
      <c r="BC326" s="9">
        <f t="shared" ca="1" si="299"/>
        <v>5</v>
      </c>
      <c r="BD326" s="9">
        <f t="shared" ca="1" si="300"/>
        <v>3</v>
      </c>
      <c r="BE326" s="4">
        <f t="shared" ca="1" si="320"/>
        <v>105</v>
      </c>
      <c r="BF326" s="9">
        <f t="shared" ca="1" si="301"/>
        <v>6</v>
      </c>
      <c r="BG326" s="9">
        <f t="shared" ca="1" si="302"/>
        <v>8</v>
      </c>
      <c r="BH326" s="24">
        <f t="shared" ca="1" si="321"/>
        <v>423.93078016474948</v>
      </c>
      <c r="BI326" s="24">
        <f t="shared" ca="1" si="322"/>
        <v>268.08550184761327</v>
      </c>
      <c r="BJ326" s="9">
        <f t="shared" ca="1" si="303"/>
        <v>6</v>
      </c>
      <c r="BK326" s="30">
        <f t="shared" ca="1" si="304"/>
        <v>31.401117808219166</v>
      </c>
      <c r="BL326" s="15">
        <f t="shared" ca="1" si="305"/>
        <v>4.4977283726027402</v>
      </c>
      <c r="BM326" s="15">
        <f t="shared" ca="1" si="323"/>
        <v>6372.1921708751288</v>
      </c>
      <c r="BN326" s="36">
        <f t="shared" ca="1" si="335"/>
        <v>103</v>
      </c>
      <c r="BO326" s="9">
        <f t="shared" ca="1" si="306"/>
        <v>0</v>
      </c>
      <c r="BP326" s="20">
        <f t="shared" ca="1" si="324"/>
        <v>1.1592243327194065</v>
      </c>
      <c r="BQ326" s="20">
        <f t="shared" ca="1" si="325"/>
        <v>71.716506963519876</v>
      </c>
    </row>
    <row r="327" spans="1:69" x14ac:dyDescent="0.25">
      <c r="A327" s="3">
        <f t="shared" si="326"/>
        <v>40862</v>
      </c>
      <c r="B327" s="17">
        <f t="shared" si="307"/>
        <v>2011</v>
      </c>
      <c r="C327" s="4">
        <f t="shared" si="327"/>
        <v>11</v>
      </c>
      <c r="D327" s="4">
        <f t="shared" si="328"/>
        <v>3</v>
      </c>
      <c r="E327" s="5">
        <f t="shared" ref="E327:E390" si="349">VLOOKUP(C327,mes,2,TRUE)</f>
        <v>0.48</v>
      </c>
      <c r="F327" s="5">
        <f t="shared" ref="F327:F390" si="350">MIN(100%,100%-(100%-VLOOKUP(D327,semana,2,FALSE))/VLOOKUP(C327,mes,3,FALSE))</f>
        <v>0.48051948051948046</v>
      </c>
      <c r="G327" s="10">
        <f t="shared" si="348"/>
        <v>1.2904109589041166</v>
      </c>
      <c r="H327" s="13">
        <f t="shared" ref="H327:H390" ca="1" si="351">MIN(H$1,INT((1+H$2*$G327)*(1+RANDBETWEEN(-limite,limite)/1000)*H$1*$E327*$F327))</f>
        <v>59</v>
      </c>
      <c r="I327" s="9">
        <f t="shared" ref="I327:I390" ca="1" si="352">MIN(I$1,INT((1+RANDBETWEEN(-limite,limite)/1000)*T327/96*1.6))</f>
        <v>100</v>
      </c>
      <c r="J327" s="14">
        <f t="shared" ca="1" si="308"/>
        <v>1.6949152542372881</v>
      </c>
      <c r="K327" s="5">
        <f t="shared" ca="1" si="309"/>
        <v>0.22222222222222221</v>
      </c>
      <c r="L327" s="21">
        <f t="shared" ref="L327:L390" ca="1" si="353">T327/H327</f>
        <v>101.35381306058697</v>
      </c>
      <c r="M327" s="9">
        <f t="shared" ref="M327:P346" ca="1" si="354">INT($I327*M$1*(1+RANDBETWEEN(-limite,limite)/1000))</f>
        <v>18</v>
      </c>
      <c r="N327" s="9">
        <f t="shared" ca="1" si="354"/>
        <v>22</v>
      </c>
      <c r="O327" s="9">
        <f t="shared" ca="1" si="354"/>
        <v>9</v>
      </c>
      <c r="P327" s="9">
        <f t="shared" ca="1" si="354"/>
        <v>27</v>
      </c>
      <c r="Q327" s="20">
        <f t="shared" ref="Q327:Q390" ca="1" si="355">Z327/(M327+N327)</f>
        <v>36.033637260273977</v>
      </c>
      <c r="R327" s="20">
        <f t="shared" ref="R327:R390" ca="1" si="356">AA327/O327</f>
        <v>48.422730520547944</v>
      </c>
      <c r="S327" s="20">
        <f t="shared" ref="S327:S390" ca="1" si="357">AB327/P327</f>
        <v>18.664088547945212</v>
      </c>
      <c r="T327" s="6">
        <f t="shared" ref="T327:V346" ca="1" si="358">(1+T$2*$G327)*(1+RANDBETWEEN(-limite,limite)/1000)*T$1*$E327*$F327</f>
        <v>5979.8749705746313</v>
      </c>
      <c r="U327" s="6">
        <f t="shared" ca="1" si="358"/>
        <v>652.42490181818187</v>
      </c>
      <c r="V327" s="6">
        <f t="shared" ca="1" si="358"/>
        <v>943.69884332336562</v>
      </c>
      <c r="W327" s="6">
        <f t="shared" ref="W327:W390" ca="1" si="359">(1+W$2*$G327)*(1+RANDBETWEEN(-limite,limite)/1000)*W$1*VLOOKUP($E327,reducir,2,TRUE)</f>
        <v>2288.5826737315069</v>
      </c>
      <c r="X327" s="6">
        <f t="shared" ref="X327:X390" ca="1" si="360">(1+X$2*$G327)*(1+RANDBETWEEN(-limite,limite)/1000)*X$1*$E327*$F327</f>
        <v>497.49704424909436</v>
      </c>
      <c r="Y327" s="6">
        <f t="shared" ca="1" si="310"/>
        <v>2902.5213110888462</v>
      </c>
      <c r="Z327" s="6">
        <f t="shared" ref="Z327:AB346" ca="1" si="361">(1+Z$2*$G327)*(1+RANDBETWEEN(-limite,limite)/1000)*$I327*Z$1</f>
        <v>1441.345490410959</v>
      </c>
      <c r="AA327" s="6">
        <f t="shared" ca="1" si="361"/>
        <v>435.80457468493148</v>
      </c>
      <c r="AB327" s="6">
        <f t="shared" ca="1" si="361"/>
        <v>503.93039079452069</v>
      </c>
      <c r="AC327" s="6">
        <f t="shared" ref="AC327:AC390" ca="1" si="362">(1+AC$2*$G327)*(1+RANDBETWEEN(-limite,limite)/1000)*AC$1*$E327*$F327</f>
        <v>623.15983956923981</v>
      </c>
      <c r="AD327" s="6">
        <f t="shared" ref="AD327:AD390" ca="1" si="363">(1+AD$2*$G327)*(1+RANDBETWEEN(-limite,limite)/1000)*AD$1*VLOOKUP($E327,reducir,2,TRUE)</f>
        <v>848.15712660043584</v>
      </c>
      <c r="AE327" s="6">
        <f t="shared" ref="AE327:AE390" ca="1" si="364">(1+AE$2*$G327)*(1+RANDBETWEEN(-limite,limite)/1000)*AE$1*$E327*$F327</f>
        <v>180.23841569264584</v>
      </c>
      <c r="AF327" s="6">
        <f t="shared" ca="1" si="311"/>
        <v>729.52507402808942</v>
      </c>
      <c r="AG327" s="6">
        <f t="shared" ref="AG327:AJ346" ca="1" si="365">(1+AG$2*$G327)*(1+RANDBETWEEN(-limite,limite)/1000)*$I327*AG$1</f>
        <v>178.38796931506849</v>
      </c>
      <c r="AH327" s="6">
        <f t="shared" ca="1" si="365"/>
        <v>674.08275287671268</v>
      </c>
      <c r="AI327" s="6">
        <f t="shared" ca="1" si="365"/>
        <v>1147.6203561643838</v>
      </c>
      <c r="AJ327" s="6">
        <f t="shared" ca="1" si="365"/>
        <v>505.78544219178087</v>
      </c>
      <c r="AK327" s="6">
        <f t="shared" ref="AK327:AK390" ca="1" si="366">(1+AK$2*$G327)*(1+RANDBETWEEN(-limite,limite)/1000)*AK$1*$E327*$F327</f>
        <v>692.33444002731585</v>
      </c>
      <c r="AL327" s="6">
        <f t="shared" ref="AL327:AL390" ca="1" si="367">(1+AL$2*$G327)*(1+RANDBETWEEN(-limite,limite)/1000)*AL$1*VLOOKUP($E327,reducir,2,TRUE)</f>
        <v>1096.9936430004093</v>
      </c>
      <c r="AM327" s="6">
        <f t="shared" ref="AM327:AM390" ca="1" si="368">(1+AM$2*$G327)*(1+RANDBETWEEN(-limite,limite)/1000)*AM$1*$E327*$F327</f>
        <v>218.44394608246199</v>
      </c>
      <c r="AN327" s="6">
        <f t="shared" ca="1" si="312"/>
        <v>498.10449143775867</v>
      </c>
      <c r="AO327" s="6">
        <f t="shared" ca="1" si="313"/>
        <v>11519.25684883117</v>
      </c>
      <c r="AP327" s="6">
        <f t="shared" ca="1" si="314"/>
        <v>7389.1059722764758</v>
      </c>
      <c r="AQ327" s="6">
        <f t="shared" ca="1" si="315"/>
        <v>4130.1508765546942</v>
      </c>
      <c r="AR327" s="6">
        <f t="shared" ref="AR327:AU346" ca="1" si="369">(1+AR$2*$G327)*(1+RANDBETWEEN(-limite,limite)/1000)*AR$1*$E327*$F327+AR$3*(1+ipc)^($B327-2010)</f>
        <v>2505.4341586537148</v>
      </c>
      <c r="AS327" s="6">
        <f t="shared" ca="1" si="369"/>
        <v>1214.5014795051673</v>
      </c>
      <c r="AT327" s="6">
        <f t="shared" ca="1" si="369"/>
        <v>1472.8439030778975</v>
      </c>
      <c r="AU327" s="6">
        <f t="shared" ca="1" si="369"/>
        <v>1548.1634519995089</v>
      </c>
      <c r="AV327" s="6">
        <f t="shared" ca="1" si="316"/>
        <v>6740.9429932362882</v>
      </c>
      <c r="AW327" s="6">
        <f t="shared" ca="1" si="317"/>
        <v>-2610.7921166815941</v>
      </c>
      <c r="AX327" s="27">
        <f t="shared" ref="AX327:AY346" ca="1" si="370">MIN(5,(1+AX$2*$G327)*(1+RANDBETWEEN(-limite,limite)/1000)*AX$1)</f>
        <v>4.1177093260273976</v>
      </c>
      <c r="AY327" s="27">
        <f t="shared" ca="1" si="370"/>
        <v>4.3721383904109592</v>
      </c>
      <c r="AZ327">
        <f t="shared" ca="1" si="318"/>
        <v>135</v>
      </c>
      <c r="BA327" s="9">
        <f t="shared" ref="BA327:BA390" ca="1" si="371">INT((1+BA$2*$G327)*(1+RANDBETWEEN(-limite,limite)/1000)*BA$1*AZ327)</f>
        <v>4</v>
      </c>
      <c r="BB327" s="4">
        <f t="shared" ca="1" si="319"/>
        <v>59</v>
      </c>
      <c r="BC327" s="9">
        <f t="shared" ref="BC327:BC390" ca="1" si="372">INT((1+BC$2*$G327)*(1+RANDBETWEEN(-limite2,limite2)/1000)*BC$1*BB327)</f>
        <v>4</v>
      </c>
      <c r="BD327" s="9">
        <f t="shared" ref="BD327:BD390" ca="1" si="373">INT((1+BD$2*$G327)*(1+RANDBETWEEN(-limite2,limite2)/1000)*BD$1*BB327)</f>
        <v>2</v>
      </c>
      <c r="BE327" s="4">
        <f t="shared" ca="1" si="320"/>
        <v>76</v>
      </c>
      <c r="BF327" s="9">
        <f t="shared" ref="BF327:BF390" ca="1" si="374">INT((1+BF$2*$G327)*(1+RANDBETWEEN(-limite2,limite2)/1000)*BF$1*BE327)</f>
        <v>4</v>
      </c>
      <c r="BG327" s="9">
        <f t="shared" ref="BG327:BG390" ca="1" si="375">INT((1+BG$2*$G327)*(1+RANDBETWEEN(-limite2,limite2)/1000)*BG$1*BE327)</f>
        <v>6</v>
      </c>
      <c r="BH327" s="24">
        <f t="shared" ca="1" si="321"/>
        <v>379.29951470887801</v>
      </c>
      <c r="BI327" s="24">
        <f t="shared" ca="1" si="322"/>
        <v>217.30991866609494</v>
      </c>
      <c r="BJ327" s="9">
        <f t="shared" ref="BJ327:BJ390" ca="1" si="376">INT((1+BJ$2*$G327)*(1+RANDBETWEEN(-limite2,limite2)/1000)*BJ$1*BB327)</f>
        <v>5</v>
      </c>
      <c r="BK327" s="30">
        <f t="shared" ref="BK327:BK390" ca="1" si="377">(1+BK$2*$G327)*(1+RANDBETWEEN(-limite,limite)/1000)*BK$1</f>
        <v>34.347190835616423</v>
      </c>
      <c r="BL327" s="15">
        <f t="shared" ref="BL327:BL390" ca="1" si="378">MIN(5,(1+BL$2*$G327)*(1+RANDBETWEEN(-limite,limite)/1000)*BL$1)</f>
        <v>4.5106825172602738</v>
      </c>
      <c r="BM327" s="15">
        <f t="shared" ca="1" si="323"/>
        <v>6238.0807702553238</v>
      </c>
      <c r="BN327" s="36">
        <f t="shared" ca="1" si="335"/>
        <v>103</v>
      </c>
      <c r="BO327" s="9">
        <f t="shared" ref="BO327:BO390" ca="1" si="379">IF((1+BO$2*$G327)*(1+RANDBETWEEN(-limite2,limite2)/1000)*BO$1&gt;BO$3,1,0)</f>
        <v>0</v>
      </c>
      <c r="BP327" s="20">
        <f t="shared" ca="1" si="324"/>
        <v>0.6620867905796044</v>
      </c>
      <c r="BQ327" s="20">
        <f t="shared" ca="1" si="325"/>
        <v>40.098552199560139</v>
      </c>
    </row>
    <row r="328" spans="1:69" x14ac:dyDescent="0.25">
      <c r="A328" s="3">
        <f t="shared" si="326"/>
        <v>40861</v>
      </c>
      <c r="B328" s="17">
        <f t="shared" ref="B328:B391" si="380">YEAR(A328)</f>
        <v>2011</v>
      </c>
      <c r="C328" s="4">
        <f t="shared" si="327"/>
        <v>11</v>
      </c>
      <c r="D328" s="4">
        <f t="shared" si="328"/>
        <v>2</v>
      </c>
      <c r="E328" s="5">
        <f t="shared" si="349"/>
        <v>0.48</v>
      </c>
      <c r="F328" s="5">
        <f t="shared" si="350"/>
        <v>0.48051948051948046</v>
      </c>
      <c r="G328" s="10">
        <f t="shared" si="348"/>
        <v>1.2876712328767193</v>
      </c>
      <c r="H328" s="13">
        <f t="shared" ca="1" si="351"/>
        <v>60</v>
      </c>
      <c r="I328" s="9">
        <f t="shared" ca="1" si="352"/>
        <v>96</v>
      </c>
      <c r="J328" s="14">
        <f t="shared" ref="J328:J391" ca="1" si="381">I328/H328</f>
        <v>1.6</v>
      </c>
      <c r="K328" s="5">
        <f t="shared" ref="K328:K391" ca="1" si="382">I328/I$1</f>
        <v>0.21333333333333335</v>
      </c>
      <c r="L328" s="21">
        <f t="shared" ca="1" si="353"/>
        <v>100.13581526418785</v>
      </c>
      <c r="M328" s="9">
        <f t="shared" ca="1" si="354"/>
        <v>16</v>
      </c>
      <c r="N328" s="9">
        <f t="shared" ca="1" si="354"/>
        <v>22</v>
      </c>
      <c r="O328" s="9">
        <f t="shared" ca="1" si="354"/>
        <v>8</v>
      </c>
      <c r="P328" s="9">
        <f t="shared" ca="1" si="354"/>
        <v>26</v>
      </c>
      <c r="Q328" s="20">
        <f t="shared" ca="1" si="355"/>
        <v>38.528981917808231</v>
      </c>
      <c r="R328" s="20">
        <f t="shared" ca="1" si="356"/>
        <v>51.298560789041105</v>
      </c>
      <c r="S328" s="20">
        <f t="shared" ca="1" si="357"/>
        <v>17.749332083456277</v>
      </c>
      <c r="T328" s="6">
        <f t="shared" ca="1" si="358"/>
        <v>6008.1489158512713</v>
      </c>
      <c r="U328" s="6">
        <f t="shared" ca="1" si="358"/>
        <v>630.63880049813201</v>
      </c>
      <c r="V328" s="6">
        <f t="shared" ca="1" si="358"/>
        <v>940.78733096488145</v>
      </c>
      <c r="W328" s="6">
        <f t="shared" ca="1" si="359"/>
        <v>2245.5059848767123</v>
      </c>
      <c r="X328" s="6">
        <f t="shared" ca="1" si="360"/>
        <v>470.38918848375721</v>
      </c>
      <c r="Y328" s="6">
        <f t="shared" ref="Y328:Y391" ca="1" si="383">T328+U328-V328-W328-X328</f>
        <v>2982.1052120240524</v>
      </c>
      <c r="Z328" s="6">
        <f t="shared" ca="1" si="361"/>
        <v>1464.1013128767127</v>
      </c>
      <c r="AA328" s="6">
        <f t="shared" ca="1" si="361"/>
        <v>410.38848631232884</v>
      </c>
      <c r="AB328" s="6">
        <f t="shared" ca="1" si="361"/>
        <v>461.48263416986322</v>
      </c>
      <c r="AC328" s="6">
        <f t="shared" ca="1" si="362"/>
        <v>617.58321827123029</v>
      </c>
      <c r="AD328" s="6">
        <f t="shared" ca="1" si="363"/>
        <v>891.18430534828701</v>
      </c>
      <c r="AE328" s="6">
        <f t="shared" ca="1" si="364"/>
        <v>180.05485019488091</v>
      </c>
      <c r="AF328" s="6">
        <f t="shared" ref="AF328:AF391" ca="1" si="384">Z328+AA328+AB328-AC328-AD328-AE328</f>
        <v>647.15005954450658</v>
      </c>
      <c r="AG328" s="6">
        <f t="shared" ca="1" si="365"/>
        <v>164.09305775342466</v>
      </c>
      <c r="AH328" s="6">
        <f t="shared" ca="1" si="365"/>
        <v>647.70637150684945</v>
      </c>
      <c r="AI328" s="6">
        <f t="shared" ca="1" si="365"/>
        <v>1025.7442980821918</v>
      </c>
      <c r="AJ328" s="6">
        <f t="shared" ca="1" si="365"/>
        <v>472.42099726027402</v>
      </c>
      <c r="AK328" s="6">
        <f t="shared" ca="1" si="366"/>
        <v>719.23102932336769</v>
      </c>
      <c r="AL328" s="6">
        <f t="shared" ca="1" si="367"/>
        <v>1026.1111076375871</v>
      </c>
      <c r="AM328" s="6">
        <f t="shared" ca="1" si="368"/>
        <v>205.2412278080028</v>
      </c>
      <c r="AN328" s="6">
        <f t="shared" ref="AN328:AN391" ca="1" si="385">AG328+AH328+AI328+AJ328-AK328-AL328-AM328</f>
        <v>359.3813598337822</v>
      </c>
      <c r="AO328" s="6">
        <f t="shared" ref="AO328:AO391" ca="1" si="386">T328+U328+Z328+AA328+AB328+AG328+AH328+AI328+AJ328</f>
        <v>11284.724874311049</v>
      </c>
      <c r="AP328" s="6">
        <f t="shared" ref="AP328:AP391" ca="1" si="387">V328+W328+X328+AC328+AD328+AE328+AK328+AL328+AM328</f>
        <v>7296.0882429087069</v>
      </c>
      <c r="AQ328" s="6">
        <f t="shared" ref="AQ328:AQ391" ca="1" si="388">Y328+AF328+AN328</f>
        <v>3988.6366314023408</v>
      </c>
      <c r="AR328" s="6">
        <f t="shared" ca="1" si="369"/>
        <v>2503.2856312797967</v>
      </c>
      <c r="AS328" s="6">
        <f t="shared" ca="1" si="369"/>
        <v>1206.7337990834662</v>
      </c>
      <c r="AT328" s="6">
        <f t="shared" ca="1" si="369"/>
        <v>1479.914548390469</v>
      </c>
      <c r="AU328" s="6">
        <f t="shared" ca="1" si="369"/>
        <v>1547.5818686708456</v>
      </c>
      <c r="AV328" s="6">
        <f t="shared" ref="AV328:AV391" ca="1" si="389">AR328+AS328+AT328+AU328</f>
        <v>6737.5158474245773</v>
      </c>
      <c r="AW328" s="6">
        <f t="shared" ref="AW328:AW391" ca="1" si="390">AO328-AP328-AV328</f>
        <v>-2748.8792160222356</v>
      </c>
      <c r="AX328" s="27">
        <f t="shared" ca="1" si="370"/>
        <v>4.1705916164383563</v>
      </c>
      <c r="AY328" s="27">
        <f t="shared" ca="1" si="370"/>
        <v>4.6115232191780819</v>
      </c>
      <c r="AZ328">
        <f t="shared" ref="AZ328:AZ391" ca="1" si="391">BB328+BE328</f>
        <v>132</v>
      </c>
      <c r="BA328" s="9">
        <f t="shared" ca="1" si="371"/>
        <v>4</v>
      </c>
      <c r="BB328" s="4">
        <f t="shared" ref="BB328:BB391" ca="1" si="392">H328</f>
        <v>60</v>
      </c>
      <c r="BC328" s="9">
        <f t="shared" ca="1" si="372"/>
        <v>3</v>
      </c>
      <c r="BD328" s="9">
        <f t="shared" ca="1" si="373"/>
        <v>2</v>
      </c>
      <c r="BE328" s="4">
        <f t="shared" ref="BE328:BE391" ca="1" si="393">M328+N328+O328+P328</f>
        <v>72</v>
      </c>
      <c r="BF328" s="9">
        <f t="shared" ca="1" si="374"/>
        <v>4</v>
      </c>
      <c r="BG328" s="9">
        <f t="shared" ca="1" si="375"/>
        <v>5</v>
      </c>
      <c r="BH328" s="24">
        <f t="shared" ref="BH328:BH391" ca="1" si="394">(BC328+BD328)*(V328+W328+X328)/BB328</f>
        <v>304.72354202711256</v>
      </c>
      <c r="BI328" s="24">
        <f t="shared" ref="BI328:BI391" ca="1" si="395">(BF328+BG328)*(AC328+AD328+AE328)/BE328</f>
        <v>211.10279672679977</v>
      </c>
      <c r="BJ328" s="9">
        <f t="shared" ca="1" si="376"/>
        <v>5</v>
      </c>
      <c r="BK328" s="30">
        <f t="shared" ca="1" si="377"/>
        <v>33.723295890410945</v>
      </c>
      <c r="BL328" s="15">
        <f t="shared" ca="1" si="378"/>
        <v>4.5280022575342462</v>
      </c>
      <c r="BM328" s="15">
        <f t="shared" ref="BM328:BM391" ca="1" si="396">W328+AD328+AL328+AR328*80%</f>
        <v>6165.4299028864243</v>
      </c>
      <c r="BN328" s="36">
        <f t="shared" ca="1" si="335"/>
        <v>103</v>
      </c>
      <c r="BO328" s="9">
        <f t="shared" ca="1" si="379"/>
        <v>1</v>
      </c>
      <c r="BP328" s="20">
        <f t="shared" ref="BP328:BP391" ca="1" si="397">AQ328/BM328</f>
        <v>0.64693568724786088</v>
      </c>
      <c r="BQ328" s="20">
        <f t="shared" ref="BQ328:BQ391" ca="1" si="398">AQ328/BN328</f>
        <v>38.724627489343113</v>
      </c>
    </row>
    <row r="329" spans="1:69" x14ac:dyDescent="0.25">
      <c r="A329" s="3">
        <f t="shared" ref="A329:A392" si="399">A328-1</f>
        <v>40860</v>
      </c>
      <c r="B329" s="17">
        <f t="shared" si="380"/>
        <v>2011</v>
      </c>
      <c r="C329" s="4">
        <f t="shared" ref="C329:C392" si="400">MONTH(A329)</f>
        <v>11</v>
      </c>
      <c r="D329" s="4">
        <f t="shared" ref="D329:D392" si="401">WEEKDAY(A329)</f>
        <v>1</v>
      </c>
      <c r="E329" s="5">
        <f t="shared" si="349"/>
        <v>0.48</v>
      </c>
      <c r="F329" s="5">
        <f t="shared" si="350"/>
        <v>0.53246753246753253</v>
      </c>
      <c r="G329" s="10">
        <f t="shared" si="348"/>
        <v>1.2849315068493219</v>
      </c>
      <c r="H329" s="13">
        <f t="shared" ca="1" si="351"/>
        <v>62</v>
      </c>
      <c r="I329" s="9">
        <f t="shared" ca="1" si="352"/>
        <v>115</v>
      </c>
      <c r="J329" s="14">
        <f t="shared" ca="1" si="381"/>
        <v>1.8548387096774193</v>
      </c>
      <c r="K329" s="5">
        <f t="shared" ca="1" si="382"/>
        <v>0.25555555555555554</v>
      </c>
      <c r="L329" s="21">
        <f t="shared" ca="1" si="353"/>
        <v>106.85966570980945</v>
      </c>
      <c r="M329" s="9">
        <f t="shared" ca="1" si="354"/>
        <v>20</v>
      </c>
      <c r="N329" s="9">
        <f t="shared" ca="1" si="354"/>
        <v>24</v>
      </c>
      <c r="O329" s="9">
        <f t="shared" ca="1" si="354"/>
        <v>9</v>
      </c>
      <c r="P329" s="9">
        <f t="shared" ca="1" si="354"/>
        <v>30</v>
      </c>
      <c r="Q329" s="20">
        <f t="shared" ca="1" si="355"/>
        <v>40.087387995018702</v>
      </c>
      <c r="R329" s="20">
        <f t="shared" ca="1" si="356"/>
        <v>58.121766246575362</v>
      </c>
      <c r="S329" s="20">
        <f t="shared" ca="1" si="357"/>
        <v>17.925855415890414</v>
      </c>
      <c r="T329" s="6">
        <f t="shared" ca="1" si="358"/>
        <v>6625.2992740081854</v>
      </c>
      <c r="U329" s="6">
        <f t="shared" ca="1" si="358"/>
        <v>710.74864429816785</v>
      </c>
      <c r="V329" s="6">
        <f t="shared" ca="1" si="358"/>
        <v>1133.845279485131</v>
      </c>
      <c r="W329" s="6">
        <f t="shared" ca="1" si="359"/>
        <v>2304.2914958465753</v>
      </c>
      <c r="X329" s="6">
        <f t="shared" ca="1" si="360"/>
        <v>523.98555431850559</v>
      </c>
      <c r="Y329" s="6">
        <f t="shared" ca="1" si="383"/>
        <v>3373.9255886561414</v>
      </c>
      <c r="Z329" s="6">
        <f t="shared" ca="1" si="361"/>
        <v>1763.8450717808228</v>
      </c>
      <c r="AA329" s="6">
        <f t="shared" ca="1" si="361"/>
        <v>523.09589621917826</v>
      </c>
      <c r="AB329" s="6">
        <f t="shared" ca="1" si="361"/>
        <v>537.77566247671245</v>
      </c>
      <c r="AC329" s="6">
        <f t="shared" ca="1" si="362"/>
        <v>707.11529836529962</v>
      </c>
      <c r="AD329" s="6">
        <f t="shared" ca="1" si="363"/>
        <v>891.15782284738532</v>
      </c>
      <c r="AE329" s="6">
        <f t="shared" ca="1" si="364"/>
        <v>213.44981638947439</v>
      </c>
      <c r="AF329" s="6">
        <f t="shared" ca="1" si="384"/>
        <v>1012.993692874554</v>
      </c>
      <c r="AG329" s="6">
        <f t="shared" ca="1" si="365"/>
        <v>209.04001619178081</v>
      </c>
      <c r="AH329" s="6">
        <f t="shared" ca="1" si="365"/>
        <v>727.68146586301373</v>
      </c>
      <c r="AI329" s="6">
        <f t="shared" ca="1" si="365"/>
        <v>1250.5042783561644</v>
      </c>
      <c r="AJ329" s="6">
        <f t="shared" ca="1" si="365"/>
        <v>578.6301738082193</v>
      </c>
      <c r="AK329" s="6">
        <f t="shared" ca="1" si="366"/>
        <v>789.13707445373984</v>
      </c>
      <c r="AL329" s="6">
        <f t="shared" ca="1" si="367"/>
        <v>1082.5595741742129</v>
      </c>
      <c r="AM329" s="6">
        <f t="shared" ca="1" si="368"/>
        <v>223.94980909230856</v>
      </c>
      <c r="AN329" s="6">
        <f t="shared" ca="1" si="385"/>
        <v>670.20947649891707</v>
      </c>
      <c r="AO329" s="6">
        <f t="shared" ca="1" si="386"/>
        <v>12926.620483002243</v>
      </c>
      <c r="AP329" s="6">
        <f t="shared" ca="1" si="387"/>
        <v>7869.4917249726323</v>
      </c>
      <c r="AQ329" s="6">
        <f t="shared" ca="1" si="388"/>
        <v>5057.1287580296121</v>
      </c>
      <c r="AR329" s="6">
        <f t="shared" ca="1" si="369"/>
        <v>2520.2852417951854</v>
      </c>
      <c r="AS329" s="6">
        <f t="shared" ca="1" si="369"/>
        <v>1259.3835032791435</v>
      </c>
      <c r="AT329" s="6">
        <f t="shared" ca="1" si="369"/>
        <v>1522.6316117267788</v>
      </c>
      <c r="AU329" s="6">
        <f t="shared" ca="1" si="369"/>
        <v>1569.1298069552531</v>
      </c>
      <c r="AV329" s="6">
        <f t="shared" ca="1" si="389"/>
        <v>6871.4301637563613</v>
      </c>
      <c r="AW329" s="6">
        <f t="shared" ca="1" si="390"/>
        <v>-1814.3014057267501</v>
      </c>
      <c r="AX329" s="27">
        <f t="shared" ca="1" si="370"/>
        <v>4.1988600986301385</v>
      </c>
      <c r="AY329" s="27">
        <f t="shared" ca="1" si="370"/>
        <v>4.5180164794520543</v>
      </c>
      <c r="AZ329">
        <f t="shared" ca="1" si="391"/>
        <v>145</v>
      </c>
      <c r="BA329" s="9">
        <f t="shared" ca="1" si="371"/>
        <v>5</v>
      </c>
      <c r="BB329" s="4">
        <f t="shared" ca="1" si="392"/>
        <v>62</v>
      </c>
      <c r="BC329" s="9">
        <f t="shared" ca="1" si="372"/>
        <v>4</v>
      </c>
      <c r="BD329" s="9">
        <f t="shared" ca="1" si="373"/>
        <v>3</v>
      </c>
      <c r="BE329" s="4">
        <f t="shared" ca="1" si="393"/>
        <v>83</v>
      </c>
      <c r="BF329" s="9">
        <f t="shared" ca="1" si="374"/>
        <v>5</v>
      </c>
      <c r="BG329" s="9">
        <f t="shared" ca="1" si="375"/>
        <v>6</v>
      </c>
      <c r="BH329" s="24">
        <f t="shared" ca="1" si="394"/>
        <v>447.33639205728201</v>
      </c>
      <c r="BI329" s="24">
        <f t="shared" ca="1" si="395"/>
        <v>240.10785920028621</v>
      </c>
      <c r="BJ329" s="9">
        <f t="shared" ca="1" si="376"/>
        <v>5</v>
      </c>
      <c r="BK329" s="30">
        <f t="shared" ca="1" si="377"/>
        <v>32.272589808219166</v>
      </c>
      <c r="BL329" s="15">
        <f t="shared" ca="1" si="378"/>
        <v>4.1872840646575344</v>
      </c>
      <c r="BM329" s="15">
        <f t="shared" ca="1" si="396"/>
        <v>6294.2370863043216</v>
      </c>
      <c r="BN329" s="36">
        <f t="shared" ca="1" si="335"/>
        <v>103</v>
      </c>
      <c r="BO329" s="9">
        <f t="shared" ca="1" si="379"/>
        <v>0</v>
      </c>
      <c r="BP329" s="20">
        <f t="shared" ca="1" si="397"/>
        <v>0.80345380841046754</v>
      </c>
      <c r="BQ329" s="20">
        <f t="shared" ca="1" si="398"/>
        <v>49.098337456598173</v>
      </c>
    </row>
    <row r="330" spans="1:69" x14ac:dyDescent="0.25">
      <c r="A330" s="3">
        <f t="shared" si="399"/>
        <v>40859</v>
      </c>
      <c r="B330" s="17">
        <f t="shared" si="380"/>
        <v>2011</v>
      </c>
      <c r="C330" s="4">
        <f t="shared" si="400"/>
        <v>11</v>
      </c>
      <c r="D330" s="4">
        <f t="shared" si="401"/>
        <v>7</v>
      </c>
      <c r="E330" s="5">
        <f t="shared" si="349"/>
        <v>0.48</v>
      </c>
      <c r="F330" s="5">
        <f t="shared" si="350"/>
        <v>0.93506493506493504</v>
      </c>
      <c r="G330" s="10">
        <f t="shared" si="348"/>
        <v>1.2821917808219245</v>
      </c>
      <c r="H330" s="13">
        <f t="shared" ca="1" si="351"/>
        <v>108</v>
      </c>
      <c r="I330" s="9">
        <f t="shared" ca="1" si="352"/>
        <v>184</v>
      </c>
      <c r="J330" s="14">
        <f t="shared" ca="1" si="381"/>
        <v>1.7037037037037037</v>
      </c>
      <c r="K330" s="5">
        <f t="shared" ca="1" si="382"/>
        <v>0.40888888888888891</v>
      </c>
      <c r="L330" s="21">
        <f t="shared" ca="1" si="353"/>
        <v>103.99115135385165</v>
      </c>
      <c r="M330" s="9">
        <f t="shared" ca="1" si="354"/>
        <v>34</v>
      </c>
      <c r="N330" s="9">
        <f t="shared" ca="1" si="354"/>
        <v>40</v>
      </c>
      <c r="O330" s="9">
        <f t="shared" ca="1" si="354"/>
        <v>17</v>
      </c>
      <c r="P330" s="9">
        <f t="shared" ca="1" si="354"/>
        <v>49</v>
      </c>
      <c r="Q330" s="20">
        <f t="shared" ca="1" si="355"/>
        <v>35.498290944094784</v>
      </c>
      <c r="R330" s="20">
        <f t="shared" ca="1" si="356"/>
        <v>45.55303193269944</v>
      </c>
      <c r="S330" s="20">
        <f t="shared" ca="1" si="357"/>
        <v>18.699745553391114</v>
      </c>
      <c r="T330" s="6">
        <f t="shared" ca="1" si="358"/>
        <v>11231.044346215978</v>
      </c>
      <c r="U330" s="6">
        <f t="shared" ca="1" si="358"/>
        <v>1285.2365367016546</v>
      </c>
      <c r="V330" s="6">
        <f t="shared" ca="1" si="358"/>
        <v>1939.6632482435439</v>
      </c>
      <c r="W330" s="6">
        <f t="shared" ca="1" si="359"/>
        <v>2268.007333347945</v>
      </c>
      <c r="X330" s="6">
        <f t="shared" ca="1" si="360"/>
        <v>965.28808372124536</v>
      </c>
      <c r="Y330" s="6">
        <f t="shared" ca="1" si="383"/>
        <v>7343.3222176048985</v>
      </c>
      <c r="Z330" s="6">
        <f t="shared" ca="1" si="361"/>
        <v>2626.873529863014</v>
      </c>
      <c r="AA330" s="6">
        <f t="shared" ca="1" si="361"/>
        <v>774.40154285589051</v>
      </c>
      <c r="AB330" s="6">
        <f t="shared" ca="1" si="361"/>
        <v>916.28753211616458</v>
      </c>
      <c r="AC330" s="6">
        <f t="shared" ca="1" si="362"/>
        <v>1160.7123915308455</v>
      </c>
      <c r="AD330" s="6">
        <f t="shared" ca="1" si="363"/>
        <v>861.85746056698542</v>
      </c>
      <c r="AE330" s="6">
        <f t="shared" ca="1" si="364"/>
        <v>360.97729882405741</v>
      </c>
      <c r="AF330" s="6">
        <f t="shared" ca="1" si="384"/>
        <v>1934.0154539131809</v>
      </c>
      <c r="AG330" s="6">
        <f t="shared" ca="1" si="365"/>
        <v>319.76040644383556</v>
      </c>
      <c r="AH330" s="6">
        <f t="shared" ca="1" si="365"/>
        <v>1279.1505457095893</v>
      </c>
      <c r="AI330" s="6">
        <f t="shared" ca="1" si="365"/>
        <v>2029.452046027397</v>
      </c>
      <c r="AJ330" s="6">
        <f t="shared" ca="1" si="365"/>
        <v>898.78535855342466</v>
      </c>
      <c r="AK330" s="6">
        <f t="shared" ca="1" si="366"/>
        <v>1333.4480178783872</v>
      </c>
      <c r="AL330" s="6">
        <f t="shared" ca="1" si="367"/>
        <v>1110.1051877838252</v>
      </c>
      <c r="AM330" s="6">
        <f t="shared" ca="1" si="368"/>
        <v>407.15752074142887</v>
      </c>
      <c r="AN330" s="6">
        <f t="shared" ca="1" si="385"/>
        <v>1676.4376303306053</v>
      </c>
      <c r="AO330" s="6">
        <f t="shared" ca="1" si="386"/>
        <v>21360.991844486947</v>
      </c>
      <c r="AP330" s="6">
        <f t="shared" ca="1" si="387"/>
        <v>10407.216542638263</v>
      </c>
      <c r="AQ330" s="6">
        <f t="shared" ca="1" si="388"/>
        <v>10953.775301848684</v>
      </c>
      <c r="AR330" s="6">
        <f t="shared" ca="1" si="369"/>
        <v>2653.2257240730951</v>
      </c>
      <c r="AS330" s="6">
        <f t="shared" ca="1" si="369"/>
        <v>1724.7541019098978</v>
      </c>
      <c r="AT330" s="6">
        <f t="shared" ca="1" si="369"/>
        <v>1720.9034466317994</v>
      </c>
      <c r="AU330" s="6">
        <f t="shared" ca="1" si="369"/>
        <v>1800.4162071721298</v>
      </c>
      <c r="AV330" s="6">
        <f t="shared" ca="1" si="389"/>
        <v>7899.2994797869214</v>
      </c>
      <c r="AW330" s="6">
        <f t="shared" ca="1" si="390"/>
        <v>3054.4758220617623</v>
      </c>
      <c r="AX330" s="27">
        <f t="shared" ca="1" si="370"/>
        <v>3.9565211506849325</v>
      </c>
      <c r="AY330" s="27">
        <f t="shared" ca="1" si="370"/>
        <v>4.2514465205479457</v>
      </c>
      <c r="AZ330">
        <f t="shared" ca="1" si="391"/>
        <v>248</v>
      </c>
      <c r="BA330" s="9">
        <f t="shared" ca="1" si="371"/>
        <v>8</v>
      </c>
      <c r="BB330" s="4">
        <f t="shared" ca="1" si="392"/>
        <v>108</v>
      </c>
      <c r="BC330" s="9">
        <f t="shared" ca="1" si="372"/>
        <v>6</v>
      </c>
      <c r="BD330" s="9">
        <f t="shared" ca="1" si="373"/>
        <v>4</v>
      </c>
      <c r="BE330" s="4">
        <f t="shared" ca="1" si="393"/>
        <v>140</v>
      </c>
      <c r="BF330" s="9">
        <f t="shared" ca="1" si="374"/>
        <v>8</v>
      </c>
      <c r="BG330" s="9">
        <f t="shared" ca="1" si="375"/>
        <v>12</v>
      </c>
      <c r="BH330" s="24">
        <f t="shared" ca="1" si="394"/>
        <v>478.97765419562347</v>
      </c>
      <c r="BI330" s="24">
        <f t="shared" ca="1" si="395"/>
        <v>340.506735845984</v>
      </c>
      <c r="BJ330" s="9">
        <f t="shared" ca="1" si="376"/>
        <v>8</v>
      </c>
      <c r="BK330" s="30">
        <f t="shared" ca="1" si="377"/>
        <v>32.210473534246567</v>
      </c>
      <c r="BL330" s="15">
        <f t="shared" ca="1" si="378"/>
        <v>4.278837873972603</v>
      </c>
      <c r="BM330" s="15">
        <f t="shared" ca="1" si="396"/>
        <v>6362.5505609572319</v>
      </c>
      <c r="BN330" s="36">
        <f t="shared" ca="1" si="335"/>
        <v>103</v>
      </c>
      <c r="BO330" s="9">
        <f t="shared" ca="1" si="379"/>
        <v>0</v>
      </c>
      <c r="BP330" s="20">
        <f t="shared" ca="1" si="397"/>
        <v>1.7216012976092896</v>
      </c>
      <c r="BQ330" s="20">
        <f t="shared" ca="1" si="398"/>
        <v>106.34733302765713</v>
      </c>
    </row>
    <row r="331" spans="1:69" x14ac:dyDescent="0.25">
      <c r="A331" s="3">
        <f t="shared" si="399"/>
        <v>40858</v>
      </c>
      <c r="B331" s="17">
        <f t="shared" si="380"/>
        <v>2011</v>
      </c>
      <c r="C331" s="4">
        <f t="shared" si="400"/>
        <v>11</v>
      </c>
      <c r="D331" s="4">
        <f t="shared" si="401"/>
        <v>6</v>
      </c>
      <c r="E331" s="5">
        <f t="shared" si="349"/>
        <v>0.48</v>
      </c>
      <c r="F331" s="5">
        <f t="shared" si="350"/>
        <v>1</v>
      </c>
      <c r="G331" s="10">
        <f t="shared" si="348"/>
        <v>1.2794520547945272</v>
      </c>
      <c r="H331" s="13">
        <f t="shared" ca="1" si="351"/>
        <v>123</v>
      </c>
      <c r="I331" s="9">
        <f t="shared" ca="1" si="352"/>
        <v>190</v>
      </c>
      <c r="J331" s="14">
        <f t="shared" ca="1" si="381"/>
        <v>1.5447154471544715</v>
      </c>
      <c r="K331" s="5">
        <f t="shared" ca="1" si="382"/>
        <v>0.42222222222222222</v>
      </c>
      <c r="L331" s="21">
        <f t="shared" ca="1" si="353"/>
        <v>94.82214767791514</v>
      </c>
      <c r="M331" s="9">
        <f t="shared" ca="1" si="354"/>
        <v>35</v>
      </c>
      <c r="N331" s="9">
        <f t="shared" ca="1" si="354"/>
        <v>41</v>
      </c>
      <c r="O331" s="9">
        <f t="shared" ca="1" si="354"/>
        <v>16</v>
      </c>
      <c r="P331" s="9">
        <f t="shared" ca="1" si="354"/>
        <v>50</v>
      </c>
      <c r="Q331" s="20">
        <f t="shared" ca="1" si="355"/>
        <v>38.446838356164392</v>
      </c>
      <c r="R331" s="20">
        <f t="shared" ca="1" si="356"/>
        <v>53.745684164383576</v>
      </c>
      <c r="S331" s="20">
        <f t="shared" ca="1" si="357"/>
        <v>17.47291964843836</v>
      </c>
      <c r="T331" s="6">
        <f t="shared" ca="1" si="358"/>
        <v>11663.124164383562</v>
      </c>
      <c r="U331" s="6">
        <f t="shared" ca="1" si="358"/>
        <v>1262.7737556164384</v>
      </c>
      <c r="V331" s="6">
        <f t="shared" ca="1" si="358"/>
        <v>1998.8861127189036</v>
      </c>
      <c r="W331" s="6">
        <f t="shared" ca="1" si="359"/>
        <v>2152.5058646136986</v>
      </c>
      <c r="X331" s="6">
        <f t="shared" ca="1" si="360"/>
        <v>980.00926579726013</v>
      </c>
      <c r="Y331" s="6">
        <f t="shared" ca="1" si="383"/>
        <v>7794.4966768701379</v>
      </c>
      <c r="Z331" s="6">
        <f t="shared" ca="1" si="361"/>
        <v>2921.959715068494</v>
      </c>
      <c r="AA331" s="6">
        <f t="shared" ca="1" si="361"/>
        <v>859.93094663013721</v>
      </c>
      <c r="AB331" s="6">
        <f t="shared" ca="1" si="361"/>
        <v>873.64598242191801</v>
      </c>
      <c r="AC331" s="6">
        <f t="shared" ca="1" si="362"/>
        <v>1280.1917824342124</v>
      </c>
      <c r="AD331" s="6">
        <f t="shared" ca="1" si="363"/>
        <v>880.77320731983582</v>
      </c>
      <c r="AE331" s="6">
        <f t="shared" ca="1" si="364"/>
        <v>405.1807451483287</v>
      </c>
      <c r="AF331" s="6">
        <f t="shared" ca="1" si="384"/>
        <v>2089.3909092181725</v>
      </c>
      <c r="AG331" s="6">
        <f t="shared" ca="1" si="365"/>
        <v>324.11930301369858</v>
      </c>
      <c r="AH331" s="6">
        <f t="shared" ca="1" si="365"/>
        <v>1213.430108931507</v>
      </c>
      <c r="AI331" s="6">
        <f t="shared" ca="1" si="365"/>
        <v>2169.6590616438357</v>
      </c>
      <c r="AJ331" s="6">
        <f t="shared" ca="1" si="365"/>
        <v>999.89741063013719</v>
      </c>
      <c r="AK331" s="6">
        <f t="shared" ca="1" si="366"/>
        <v>1515.9049208033884</v>
      </c>
      <c r="AL331" s="6">
        <f t="shared" ca="1" si="367"/>
        <v>1114.1148384026153</v>
      </c>
      <c r="AM331" s="6">
        <f t="shared" ca="1" si="368"/>
        <v>445.91354209368876</v>
      </c>
      <c r="AN331" s="6">
        <f t="shared" ca="1" si="385"/>
        <v>1631.1725829194861</v>
      </c>
      <c r="AO331" s="6">
        <f t="shared" ca="1" si="386"/>
        <v>22288.540448339729</v>
      </c>
      <c r="AP331" s="6">
        <f t="shared" ca="1" si="387"/>
        <v>10773.480279331932</v>
      </c>
      <c r="AQ331" s="6">
        <f t="shared" ca="1" si="388"/>
        <v>11515.060169007797</v>
      </c>
      <c r="AR331" s="6">
        <f t="shared" ca="1" si="369"/>
        <v>2652.3195950159607</v>
      </c>
      <c r="AS331" s="6">
        <f t="shared" ca="1" si="369"/>
        <v>1804.5934705041686</v>
      </c>
      <c r="AT331" s="6">
        <f t="shared" ca="1" si="369"/>
        <v>1783.2179435355724</v>
      </c>
      <c r="AU331" s="6">
        <f t="shared" ca="1" si="369"/>
        <v>1856.1381480141649</v>
      </c>
      <c r="AV331" s="6">
        <f t="shared" ca="1" si="389"/>
        <v>8096.2691570698662</v>
      </c>
      <c r="AW331" s="6">
        <f t="shared" ca="1" si="390"/>
        <v>3418.7910119379303</v>
      </c>
      <c r="AX331" s="27">
        <f t="shared" ca="1" si="370"/>
        <v>3.9725070904109598</v>
      </c>
      <c r="AY331" s="27">
        <f t="shared" ca="1" si="370"/>
        <v>4.3310401095890407</v>
      </c>
      <c r="AZ331">
        <f t="shared" ca="1" si="391"/>
        <v>265</v>
      </c>
      <c r="BA331" s="9">
        <f t="shared" ca="1" si="371"/>
        <v>9</v>
      </c>
      <c r="BB331" s="4">
        <f t="shared" ca="1" si="392"/>
        <v>123</v>
      </c>
      <c r="BC331" s="9">
        <f t="shared" ca="1" si="372"/>
        <v>7</v>
      </c>
      <c r="BD331" s="9">
        <f t="shared" ca="1" si="373"/>
        <v>5</v>
      </c>
      <c r="BE331" s="4">
        <f t="shared" ca="1" si="393"/>
        <v>142</v>
      </c>
      <c r="BF331" s="9">
        <f t="shared" ca="1" si="374"/>
        <v>9</v>
      </c>
      <c r="BG331" s="9">
        <f t="shared" ca="1" si="375"/>
        <v>12</v>
      </c>
      <c r="BH331" s="24">
        <f t="shared" ca="1" si="394"/>
        <v>500.62451152486466</v>
      </c>
      <c r="BI331" s="24">
        <f t="shared" ca="1" si="395"/>
        <v>379.50042558415436</v>
      </c>
      <c r="BJ331" s="9">
        <f t="shared" ca="1" si="376"/>
        <v>10</v>
      </c>
      <c r="BK331" s="30">
        <f t="shared" ca="1" si="377"/>
        <v>32.90905253424657</v>
      </c>
      <c r="BL331" s="15">
        <f t="shared" ca="1" si="378"/>
        <v>4.1695488383561647</v>
      </c>
      <c r="BM331" s="15">
        <f t="shared" ca="1" si="396"/>
        <v>6269.2495863489185</v>
      </c>
      <c r="BN331" s="36">
        <f t="shared" ca="1" si="335"/>
        <v>103</v>
      </c>
      <c r="BO331" s="9">
        <f t="shared" ca="1" si="379"/>
        <v>0</v>
      </c>
      <c r="BP331" s="20">
        <f t="shared" ca="1" si="397"/>
        <v>1.8367525507488895</v>
      </c>
      <c r="BQ331" s="20">
        <f t="shared" ca="1" si="398"/>
        <v>111.79670066997861</v>
      </c>
    </row>
    <row r="332" spans="1:69" x14ac:dyDescent="0.25">
      <c r="A332" s="3">
        <f t="shared" si="399"/>
        <v>40857</v>
      </c>
      <c r="B332" s="17">
        <f t="shared" si="380"/>
        <v>2011</v>
      </c>
      <c r="C332" s="4">
        <f t="shared" si="400"/>
        <v>11</v>
      </c>
      <c r="D332" s="4">
        <f t="shared" si="401"/>
        <v>5</v>
      </c>
      <c r="E332" s="5">
        <f t="shared" si="349"/>
        <v>0.48</v>
      </c>
      <c r="F332" s="5">
        <f t="shared" si="350"/>
        <v>0.76623376623376616</v>
      </c>
      <c r="G332" s="10">
        <f t="shared" si="348"/>
        <v>1.2767123287671298</v>
      </c>
      <c r="H332" s="13">
        <f t="shared" ca="1" si="351"/>
        <v>90</v>
      </c>
      <c r="I332" s="9">
        <f t="shared" ca="1" si="352"/>
        <v>143</v>
      </c>
      <c r="J332" s="14">
        <f t="shared" ca="1" si="381"/>
        <v>1.5888888888888888</v>
      </c>
      <c r="K332" s="5">
        <f t="shared" ca="1" si="382"/>
        <v>0.31777777777777777</v>
      </c>
      <c r="L332" s="21">
        <f t="shared" ca="1" si="353"/>
        <v>96.844553245330019</v>
      </c>
      <c r="M332" s="9">
        <f t="shared" ca="1" si="354"/>
        <v>25</v>
      </c>
      <c r="N332" s="9">
        <f t="shared" ca="1" si="354"/>
        <v>31</v>
      </c>
      <c r="O332" s="9">
        <f t="shared" ca="1" si="354"/>
        <v>13</v>
      </c>
      <c r="P332" s="9">
        <f t="shared" ca="1" si="354"/>
        <v>39</v>
      </c>
      <c r="Q332" s="20">
        <f t="shared" ca="1" si="355"/>
        <v>36.861760356164396</v>
      </c>
      <c r="R332" s="20">
        <f t="shared" ca="1" si="356"/>
        <v>45.998898470136993</v>
      </c>
      <c r="S332" s="20">
        <f t="shared" ca="1" si="357"/>
        <v>17.406451015890415</v>
      </c>
      <c r="T332" s="6">
        <f t="shared" ca="1" si="358"/>
        <v>8716.0097920797016</v>
      </c>
      <c r="U332" s="6">
        <f t="shared" ca="1" si="358"/>
        <v>985.76677197651668</v>
      </c>
      <c r="V332" s="6">
        <f t="shared" ca="1" si="358"/>
        <v>1613.0202190170853</v>
      </c>
      <c r="W332" s="6">
        <f t="shared" ca="1" si="359"/>
        <v>2224.8689617972605</v>
      </c>
      <c r="X332" s="6">
        <f t="shared" ca="1" si="360"/>
        <v>766.65916108308113</v>
      </c>
      <c r="Y332" s="6">
        <f t="shared" ca="1" si="383"/>
        <v>5097.2282221587902</v>
      </c>
      <c r="Z332" s="6">
        <f t="shared" ca="1" si="361"/>
        <v>2064.2585799452063</v>
      </c>
      <c r="AA332" s="6">
        <f t="shared" ca="1" si="361"/>
        <v>597.98568011178088</v>
      </c>
      <c r="AB332" s="6">
        <f t="shared" ca="1" si="361"/>
        <v>678.85158961972616</v>
      </c>
      <c r="AC332" s="6">
        <f t="shared" ca="1" si="362"/>
        <v>1020.6337029590152</v>
      </c>
      <c r="AD332" s="6">
        <f t="shared" ca="1" si="363"/>
        <v>882.468922442799</v>
      </c>
      <c r="AE332" s="6">
        <f t="shared" ca="1" si="364"/>
        <v>311.06825157900226</v>
      </c>
      <c r="AF332" s="6">
        <f t="shared" ca="1" si="384"/>
        <v>1126.9249726958974</v>
      </c>
      <c r="AG332" s="6">
        <f t="shared" ca="1" si="365"/>
        <v>249.03146761643836</v>
      </c>
      <c r="AH332" s="6">
        <f t="shared" ca="1" si="365"/>
        <v>907.49201008219188</v>
      </c>
      <c r="AI332" s="6">
        <f t="shared" ca="1" si="365"/>
        <v>1530.9524602191784</v>
      </c>
      <c r="AJ332" s="6">
        <f t="shared" ca="1" si="365"/>
        <v>700.53126470136999</v>
      </c>
      <c r="AK332" s="6">
        <f t="shared" ca="1" si="366"/>
        <v>1134.4400819406387</v>
      </c>
      <c r="AL332" s="6">
        <f t="shared" ca="1" si="367"/>
        <v>1051.8474865582289</v>
      </c>
      <c r="AM332" s="6">
        <f t="shared" ca="1" si="368"/>
        <v>348.36810692724612</v>
      </c>
      <c r="AN332" s="6">
        <f t="shared" ca="1" si="385"/>
        <v>853.35152719306461</v>
      </c>
      <c r="AO332" s="6">
        <f t="shared" ca="1" si="386"/>
        <v>16430.879616352107</v>
      </c>
      <c r="AP332" s="6">
        <f t="shared" ca="1" si="387"/>
        <v>9353.3748943043574</v>
      </c>
      <c r="AQ332" s="6">
        <f t="shared" ca="1" si="388"/>
        <v>7077.5047220477518</v>
      </c>
      <c r="AR332" s="6">
        <f t="shared" ca="1" si="369"/>
        <v>2595.4044067273876</v>
      </c>
      <c r="AS332" s="6">
        <f t="shared" ca="1" si="369"/>
        <v>1488.3036241303735</v>
      </c>
      <c r="AT332" s="6">
        <f t="shared" ca="1" si="369"/>
        <v>1621.3867268114755</v>
      </c>
      <c r="AU332" s="6">
        <f t="shared" ca="1" si="369"/>
        <v>1699.288744605683</v>
      </c>
      <c r="AV332" s="6">
        <f t="shared" ca="1" si="389"/>
        <v>7404.383502274919</v>
      </c>
      <c r="AW332" s="6">
        <f t="shared" ca="1" si="390"/>
        <v>-326.87878022716905</v>
      </c>
      <c r="AX332" s="27">
        <f t="shared" ca="1" si="370"/>
        <v>3.9474979397260284</v>
      </c>
      <c r="AY332" s="27">
        <f t="shared" ca="1" si="370"/>
        <v>4.4239348356164383</v>
      </c>
      <c r="AZ332">
        <f t="shared" ca="1" si="391"/>
        <v>198</v>
      </c>
      <c r="BA332" s="9">
        <f t="shared" ca="1" si="371"/>
        <v>6</v>
      </c>
      <c r="BB332" s="4">
        <f t="shared" ca="1" si="392"/>
        <v>90</v>
      </c>
      <c r="BC332" s="9">
        <f t="shared" ca="1" si="372"/>
        <v>5</v>
      </c>
      <c r="BD332" s="9">
        <f t="shared" ca="1" si="373"/>
        <v>4</v>
      </c>
      <c r="BE332" s="4">
        <f t="shared" ca="1" si="393"/>
        <v>108</v>
      </c>
      <c r="BF332" s="9">
        <f t="shared" ca="1" si="374"/>
        <v>6</v>
      </c>
      <c r="BG332" s="9">
        <f t="shared" ca="1" si="375"/>
        <v>9</v>
      </c>
      <c r="BH332" s="24">
        <f t="shared" ca="1" si="394"/>
        <v>460.45483418974271</v>
      </c>
      <c r="BI332" s="24">
        <f t="shared" ca="1" si="395"/>
        <v>307.52373291400227</v>
      </c>
      <c r="BJ332" s="9">
        <f t="shared" ca="1" si="376"/>
        <v>8</v>
      </c>
      <c r="BK332" s="30">
        <f t="shared" ca="1" si="377"/>
        <v>34.203218575342454</v>
      </c>
      <c r="BL332" s="15">
        <f t="shared" ca="1" si="378"/>
        <v>4.1825114652054793</v>
      </c>
      <c r="BM332" s="15">
        <f t="shared" ca="1" si="396"/>
        <v>6235.5088961801985</v>
      </c>
      <c r="BN332" s="36">
        <f t="shared" ca="1" si="335"/>
        <v>103</v>
      </c>
      <c r="BO332" s="9">
        <f t="shared" ca="1" si="379"/>
        <v>0</v>
      </c>
      <c r="BP332" s="20">
        <f t="shared" ca="1" si="397"/>
        <v>1.1350324151382978</v>
      </c>
      <c r="BQ332" s="20">
        <f t="shared" ca="1" si="398"/>
        <v>68.713638078133513</v>
      </c>
    </row>
    <row r="333" spans="1:69" x14ac:dyDescent="0.25">
      <c r="A333" s="3">
        <f t="shared" si="399"/>
        <v>40856</v>
      </c>
      <c r="B333" s="17">
        <f t="shared" si="380"/>
        <v>2011</v>
      </c>
      <c r="C333" s="4">
        <f t="shared" si="400"/>
        <v>11</v>
      </c>
      <c r="D333" s="4">
        <f t="shared" si="401"/>
        <v>4</v>
      </c>
      <c r="E333" s="5">
        <f t="shared" si="349"/>
        <v>0.48</v>
      </c>
      <c r="F333" s="5">
        <f t="shared" si="350"/>
        <v>0.68831168831168832</v>
      </c>
      <c r="G333" s="10">
        <f t="shared" si="348"/>
        <v>1.2739726027397325</v>
      </c>
      <c r="H333" s="13">
        <f t="shared" ca="1" si="351"/>
        <v>80</v>
      </c>
      <c r="I333" s="9">
        <f t="shared" ca="1" si="352"/>
        <v>145</v>
      </c>
      <c r="J333" s="14">
        <f t="shared" ca="1" si="381"/>
        <v>1.8125</v>
      </c>
      <c r="K333" s="5">
        <f t="shared" ca="1" si="382"/>
        <v>0.32222222222222224</v>
      </c>
      <c r="L333" s="21">
        <f t="shared" ca="1" si="353"/>
        <v>107.1241559295499</v>
      </c>
      <c r="M333" s="9">
        <f t="shared" ca="1" si="354"/>
        <v>25</v>
      </c>
      <c r="N333" s="9">
        <f t="shared" ca="1" si="354"/>
        <v>30</v>
      </c>
      <c r="O333" s="9">
        <f t="shared" ca="1" si="354"/>
        <v>13</v>
      </c>
      <c r="P333" s="9">
        <f t="shared" ca="1" si="354"/>
        <v>39</v>
      </c>
      <c r="Q333" s="20">
        <f t="shared" ca="1" si="355"/>
        <v>40.613064806973853</v>
      </c>
      <c r="R333" s="20">
        <f t="shared" ca="1" si="356"/>
        <v>48.335928278187566</v>
      </c>
      <c r="S333" s="20">
        <f t="shared" ca="1" si="357"/>
        <v>17.414902394099055</v>
      </c>
      <c r="T333" s="6">
        <f t="shared" ca="1" si="358"/>
        <v>8569.9324743639918</v>
      </c>
      <c r="U333" s="6">
        <f t="shared" ca="1" si="358"/>
        <v>945.71152037004117</v>
      </c>
      <c r="V333" s="6">
        <f t="shared" ca="1" si="358"/>
        <v>1368.9212365082369</v>
      </c>
      <c r="W333" s="6">
        <f t="shared" ca="1" si="359"/>
        <v>2240.6457895890412</v>
      </c>
      <c r="X333" s="6">
        <f t="shared" ca="1" si="360"/>
        <v>688.002704810105</v>
      </c>
      <c r="Y333" s="6">
        <f t="shared" ca="1" si="383"/>
        <v>5218.0742638266502</v>
      </c>
      <c r="Z333" s="6">
        <f t="shared" ca="1" si="361"/>
        <v>2233.7185643835619</v>
      </c>
      <c r="AA333" s="6">
        <f t="shared" ca="1" si="361"/>
        <v>628.36706761643836</v>
      </c>
      <c r="AB333" s="6">
        <f t="shared" ca="1" si="361"/>
        <v>679.18119336986319</v>
      </c>
      <c r="AC333" s="6">
        <f t="shared" ca="1" si="362"/>
        <v>925.78136825110118</v>
      </c>
      <c r="AD333" s="6">
        <f t="shared" ca="1" si="363"/>
        <v>879.85993670177902</v>
      </c>
      <c r="AE333" s="6">
        <f t="shared" ca="1" si="364"/>
        <v>270.03613632788978</v>
      </c>
      <c r="AF333" s="6">
        <f t="shared" ca="1" si="384"/>
        <v>1465.5893840890935</v>
      </c>
      <c r="AG333" s="6">
        <f t="shared" ca="1" si="365"/>
        <v>248.91398383561645</v>
      </c>
      <c r="AH333" s="6">
        <f t="shared" ca="1" si="365"/>
        <v>955.75965808219189</v>
      </c>
      <c r="AI333" s="6">
        <f t="shared" ca="1" si="365"/>
        <v>1660.5488191780826</v>
      </c>
      <c r="AJ333" s="6">
        <f t="shared" ca="1" si="365"/>
        <v>719.7639189041098</v>
      </c>
      <c r="AK333" s="6">
        <f t="shared" ca="1" si="366"/>
        <v>1039.3476789158897</v>
      </c>
      <c r="AL333" s="6">
        <f t="shared" ca="1" si="367"/>
        <v>1031.2890317675945</v>
      </c>
      <c r="AM333" s="6">
        <f t="shared" ca="1" si="368"/>
        <v>308.44276526317782</v>
      </c>
      <c r="AN333" s="6">
        <f t="shared" ca="1" si="385"/>
        <v>1205.9069040533386</v>
      </c>
      <c r="AO333" s="6">
        <f t="shared" ca="1" si="386"/>
        <v>16641.897200103896</v>
      </c>
      <c r="AP333" s="6">
        <f t="shared" ca="1" si="387"/>
        <v>8752.3266481348146</v>
      </c>
      <c r="AQ333" s="6">
        <f t="shared" ca="1" si="388"/>
        <v>7889.5705519690828</v>
      </c>
      <c r="AR333" s="6">
        <f t="shared" ca="1" si="369"/>
        <v>2564.508114421239</v>
      </c>
      <c r="AS333" s="6">
        <f t="shared" ca="1" si="369"/>
        <v>1435.3226392072052</v>
      </c>
      <c r="AT333" s="6">
        <f t="shared" ca="1" si="369"/>
        <v>1595.5759190778222</v>
      </c>
      <c r="AU333" s="6">
        <f t="shared" ca="1" si="369"/>
        <v>1657.793260469311</v>
      </c>
      <c r="AV333" s="6">
        <f t="shared" ca="1" si="389"/>
        <v>7253.1999331755778</v>
      </c>
      <c r="AW333" s="6">
        <f t="shared" ca="1" si="390"/>
        <v>636.37061879350404</v>
      </c>
      <c r="AX333" s="27">
        <f t="shared" ca="1" si="370"/>
        <v>3.90609895890411</v>
      </c>
      <c r="AY333" s="27">
        <f t="shared" ca="1" si="370"/>
        <v>4.5833714726027406</v>
      </c>
      <c r="AZ333">
        <f t="shared" ca="1" si="391"/>
        <v>187</v>
      </c>
      <c r="BA333" s="9">
        <f t="shared" ca="1" si="371"/>
        <v>6</v>
      </c>
      <c r="BB333" s="4">
        <f t="shared" ca="1" si="392"/>
        <v>80</v>
      </c>
      <c r="BC333" s="9">
        <f t="shared" ca="1" si="372"/>
        <v>5</v>
      </c>
      <c r="BD333" s="9">
        <f t="shared" ca="1" si="373"/>
        <v>3</v>
      </c>
      <c r="BE333" s="4">
        <f t="shared" ca="1" si="393"/>
        <v>107</v>
      </c>
      <c r="BF333" s="9">
        <f t="shared" ca="1" si="374"/>
        <v>6</v>
      </c>
      <c r="BG333" s="9">
        <f t="shared" ca="1" si="375"/>
        <v>8</v>
      </c>
      <c r="BH333" s="24">
        <f t="shared" ca="1" si="394"/>
        <v>429.75697309073831</v>
      </c>
      <c r="BI333" s="24">
        <f t="shared" ca="1" si="395"/>
        <v>271.5839642797269</v>
      </c>
      <c r="BJ333" s="9">
        <f t="shared" ca="1" si="376"/>
        <v>7</v>
      </c>
      <c r="BK333" s="30">
        <f t="shared" ca="1" si="377"/>
        <v>33.876655342465746</v>
      </c>
      <c r="BL333" s="15">
        <f t="shared" ca="1" si="378"/>
        <v>4.3788341972602742</v>
      </c>
      <c r="BM333" s="15">
        <f t="shared" ca="1" si="396"/>
        <v>6203.4012495954066</v>
      </c>
      <c r="BN333" s="36">
        <f t="shared" ca="1" si="335"/>
        <v>103</v>
      </c>
      <c r="BO333" s="9">
        <f t="shared" ca="1" si="379"/>
        <v>0</v>
      </c>
      <c r="BP333" s="20">
        <f t="shared" ca="1" si="397"/>
        <v>1.2718136768089361</v>
      </c>
      <c r="BQ333" s="20">
        <f t="shared" ca="1" si="398"/>
        <v>76.597772349214395</v>
      </c>
    </row>
    <row r="334" spans="1:69" x14ac:dyDescent="0.25">
      <c r="A334" s="3">
        <f t="shared" si="399"/>
        <v>40855</v>
      </c>
      <c r="B334" s="17">
        <f t="shared" si="380"/>
        <v>2011</v>
      </c>
      <c r="C334" s="4">
        <f t="shared" si="400"/>
        <v>11</v>
      </c>
      <c r="D334" s="4">
        <f t="shared" si="401"/>
        <v>3</v>
      </c>
      <c r="E334" s="5">
        <f t="shared" si="349"/>
        <v>0.48</v>
      </c>
      <c r="F334" s="5">
        <f t="shared" si="350"/>
        <v>0.48051948051948046</v>
      </c>
      <c r="G334" s="10">
        <f t="shared" si="348"/>
        <v>1.2712328767123351</v>
      </c>
      <c r="H334" s="13">
        <f t="shared" ca="1" si="351"/>
        <v>59</v>
      </c>
      <c r="I334" s="9">
        <f t="shared" ca="1" si="352"/>
        <v>90</v>
      </c>
      <c r="J334" s="14">
        <f t="shared" ca="1" si="381"/>
        <v>1.5254237288135593</v>
      </c>
      <c r="K334" s="5">
        <f t="shared" ca="1" si="382"/>
        <v>0.2</v>
      </c>
      <c r="L334" s="21">
        <f t="shared" ca="1" si="353"/>
        <v>94.771765418663065</v>
      </c>
      <c r="M334" s="9">
        <f t="shared" ca="1" si="354"/>
        <v>16</v>
      </c>
      <c r="N334" s="9">
        <f t="shared" ca="1" si="354"/>
        <v>19</v>
      </c>
      <c r="O334" s="9">
        <f t="shared" ca="1" si="354"/>
        <v>8</v>
      </c>
      <c r="P334" s="9">
        <f t="shared" ca="1" si="354"/>
        <v>23</v>
      </c>
      <c r="Q334" s="20">
        <f t="shared" ca="1" si="355"/>
        <v>36.809149808219189</v>
      </c>
      <c r="R334" s="20">
        <f t="shared" ca="1" si="356"/>
        <v>46.789801347945208</v>
      </c>
      <c r="S334" s="20">
        <f t="shared" ca="1" si="357"/>
        <v>18.779796643240029</v>
      </c>
      <c r="T334" s="6">
        <f t="shared" ca="1" si="358"/>
        <v>5591.5341597011211</v>
      </c>
      <c r="U334" s="6">
        <f t="shared" ca="1" si="358"/>
        <v>655.02623470556841</v>
      </c>
      <c r="V334" s="6">
        <f t="shared" ca="1" si="358"/>
        <v>967.46836496304536</v>
      </c>
      <c r="W334" s="6">
        <f t="shared" ca="1" si="359"/>
        <v>2197.5781816109593</v>
      </c>
      <c r="X334" s="6">
        <f t="shared" ca="1" si="360"/>
        <v>488.69772172683855</v>
      </c>
      <c r="Y334" s="6">
        <f t="shared" ca="1" si="383"/>
        <v>2592.8161261058467</v>
      </c>
      <c r="Z334" s="6">
        <f t="shared" ca="1" si="361"/>
        <v>1288.3202432876717</v>
      </c>
      <c r="AA334" s="6">
        <f t="shared" ca="1" si="361"/>
        <v>374.31841078356166</v>
      </c>
      <c r="AB334" s="6">
        <f t="shared" ca="1" si="361"/>
        <v>431.93532279452069</v>
      </c>
      <c r="AC334" s="6">
        <f t="shared" ca="1" si="362"/>
        <v>594.6906836615201</v>
      </c>
      <c r="AD334" s="6">
        <f t="shared" ca="1" si="363"/>
        <v>825.59745750610477</v>
      </c>
      <c r="AE334" s="6">
        <f t="shared" ca="1" si="364"/>
        <v>179.32844687064863</v>
      </c>
      <c r="AF334" s="6">
        <f t="shared" ca="1" si="384"/>
        <v>494.95738882748054</v>
      </c>
      <c r="AG334" s="6">
        <f t="shared" ca="1" si="365"/>
        <v>164.09905841095892</v>
      </c>
      <c r="AH334" s="6">
        <f t="shared" ca="1" si="365"/>
        <v>568.66652580821926</v>
      </c>
      <c r="AI334" s="6">
        <f t="shared" ca="1" si="365"/>
        <v>1026.647250410959</v>
      </c>
      <c r="AJ334" s="6">
        <f t="shared" ca="1" si="365"/>
        <v>432.63045961643837</v>
      </c>
      <c r="AK334" s="6">
        <f t="shared" ca="1" si="366"/>
        <v>672.48727549815942</v>
      </c>
      <c r="AL334" s="6">
        <f t="shared" ca="1" si="367"/>
        <v>1072.7096402016671</v>
      </c>
      <c r="AM334" s="6">
        <f t="shared" ca="1" si="368"/>
        <v>205.2684993696648</v>
      </c>
      <c r="AN334" s="6">
        <f t="shared" ca="1" si="385"/>
        <v>241.57787917708427</v>
      </c>
      <c r="AO334" s="6">
        <f t="shared" ca="1" si="386"/>
        <v>10533.177665519019</v>
      </c>
      <c r="AP334" s="6">
        <f t="shared" ca="1" si="387"/>
        <v>7203.8262714086077</v>
      </c>
      <c r="AQ334" s="6">
        <f t="shared" ca="1" si="388"/>
        <v>3329.3513941104115</v>
      </c>
      <c r="AR334" s="6">
        <f t="shared" ca="1" si="369"/>
        <v>2502.8273456406969</v>
      </c>
      <c r="AS334" s="6">
        <f t="shared" ca="1" si="369"/>
        <v>1193.7136626367153</v>
      </c>
      <c r="AT334" s="6">
        <f t="shared" ca="1" si="369"/>
        <v>1472.7849458179592</v>
      </c>
      <c r="AU334" s="6">
        <f t="shared" ca="1" si="369"/>
        <v>1550.9509889546841</v>
      </c>
      <c r="AV334" s="6">
        <f t="shared" ca="1" si="389"/>
        <v>6720.2769430500557</v>
      </c>
      <c r="AW334" s="6">
        <f t="shared" ca="1" si="390"/>
        <v>-3390.9255489396446</v>
      </c>
      <c r="AX334" s="27">
        <f t="shared" ca="1" si="370"/>
        <v>3.9835595835616449</v>
      </c>
      <c r="AY334" s="27">
        <f t="shared" ca="1" si="370"/>
        <v>4.2636278904109597</v>
      </c>
      <c r="AZ334">
        <f t="shared" ca="1" si="391"/>
        <v>125</v>
      </c>
      <c r="BA334" s="9">
        <f t="shared" ca="1" si="371"/>
        <v>4</v>
      </c>
      <c r="BB334" s="4">
        <f t="shared" ca="1" si="392"/>
        <v>59</v>
      </c>
      <c r="BC334" s="9">
        <f t="shared" ca="1" si="372"/>
        <v>4</v>
      </c>
      <c r="BD334" s="9">
        <f t="shared" ca="1" si="373"/>
        <v>3</v>
      </c>
      <c r="BE334" s="4">
        <f t="shared" ca="1" si="393"/>
        <v>66</v>
      </c>
      <c r="BF334" s="9">
        <f t="shared" ca="1" si="374"/>
        <v>4</v>
      </c>
      <c r="BG334" s="9">
        <f t="shared" ca="1" si="375"/>
        <v>6</v>
      </c>
      <c r="BH334" s="24">
        <f t="shared" ca="1" si="394"/>
        <v>433.49508267976108</v>
      </c>
      <c r="BI334" s="24">
        <f t="shared" ca="1" si="395"/>
        <v>242.36614970276869</v>
      </c>
      <c r="BJ334" s="9">
        <f t="shared" ca="1" si="376"/>
        <v>5</v>
      </c>
      <c r="BK334" s="30">
        <f t="shared" ca="1" si="377"/>
        <v>32.921360547945199</v>
      </c>
      <c r="BL334" s="15">
        <f t="shared" ca="1" si="378"/>
        <v>4.483466698082192</v>
      </c>
      <c r="BM334" s="15">
        <f t="shared" ca="1" si="396"/>
        <v>6098.1471558312878</v>
      </c>
      <c r="BN334" s="36">
        <f t="shared" ca="1" si="335"/>
        <v>103</v>
      </c>
      <c r="BO334" s="9">
        <f t="shared" ca="1" si="379"/>
        <v>0</v>
      </c>
      <c r="BP334" s="20">
        <f t="shared" ca="1" si="397"/>
        <v>0.54596114344776925</v>
      </c>
      <c r="BQ334" s="20">
        <f t="shared" ca="1" si="398"/>
        <v>32.323799942819527</v>
      </c>
    </row>
    <row r="335" spans="1:69" x14ac:dyDescent="0.25">
      <c r="A335" s="3">
        <f t="shared" si="399"/>
        <v>40854</v>
      </c>
      <c r="B335" s="17">
        <f t="shared" si="380"/>
        <v>2011</v>
      </c>
      <c r="C335" s="4">
        <f t="shared" si="400"/>
        <v>11</v>
      </c>
      <c r="D335" s="4">
        <f t="shared" si="401"/>
        <v>2</v>
      </c>
      <c r="E335" s="5">
        <f t="shared" si="349"/>
        <v>0.48</v>
      </c>
      <c r="F335" s="5">
        <f t="shared" si="350"/>
        <v>0.48051948051948046</v>
      </c>
      <c r="G335" s="10">
        <f t="shared" si="348"/>
        <v>1.2684931506849377</v>
      </c>
      <c r="H335" s="13">
        <f t="shared" ca="1" si="351"/>
        <v>56</v>
      </c>
      <c r="I335" s="9">
        <f t="shared" ca="1" si="352"/>
        <v>96</v>
      </c>
      <c r="J335" s="14">
        <f t="shared" ca="1" si="381"/>
        <v>1.7142857142857142</v>
      </c>
      <c r="K335" s="5">
        <f t="shared" ca="1" si="382"/>
        <v>0.21333333333333335</v>
      </c>
      <c r="L335" s="21">
        <f t="shared" ca="1" si="353"/>
        <v>101.89314756194882</v>
      </c>
      <c r="M335" s="9">
        <f t="shared" ca="1" si="354"/>
        <v>17</v>
      </c>
      <c r="N335" s="9">
        <f t="shared" ca="1" si="354"/>
        <v>21</v>
      </c>
      <c r="O335" s="9">
        <f t="shared" ca="1" si="354"/>
        <v>8</v>
      </c>
      <c r="P335" s="9">
        <f t="shared" ca="1" si="354"/>
        <v>26</v>
      </c>
      <c r="Q335" s="20">
        <f t="shared" ca="1" si="355"/>
        <v>35.676484844989183</v>
      </c>
      <c r="R335" s="20">
        <f t="shared" ca="1" si="356"/>
        <v>54.184378073424661</v>
      </c>
      <c r="S335" s="20">
        <f t="shared" ca="1" si="357"/>
        <v>17.611729822887252</v>
      </c>
      <c r="T335" s="6">
        <f t="shared" ca="1" si="358"/>
        <v>5706.0162634691342</v>
      </c>
      <c r="U335" s="6">
        <f t="shared" ca="1" si="358"/>
        <v>605.83717061021184</v>
      </c>
      <c r="V335" s="6">
        <f t="shared" ca="1" si="358"/>
        <v>1022.4499926928872</v>
      </c>
      <c r="W335" s="6">
        <f t="shared" ca="1" si="359"/>
        <v>2177.1445701698631</v>
      </c>
      <c r="X335" s="6">
        <f t="shared" ca="1" si="360"/>
        <v>507.94127068521607</v>
      </c>
      <c r="Y335" s="6">
        <f t="shared" ca="1" si="383"/>
        <v>2604.317600531379</v>
      </c>
      <c r="Z335" s="6">
        <f t="shared" ca="1" si="361"/>
        <v>1355.7064241095891</v>
      </c>
      <c r="AA335" s="6">
        <f t="shared" ca="1" si="361"/>
        <v>433.47502458739729</v>
      </c>
      <c r="AB335" s="6">
        <f t="shared" ca="1" si="361"/>
        <v>457.90497539506856</v>
      </c>
      <c r="AC335" s="6">
        <f t="shared" ca="1" si="362"/>
        <v>598.44303092643975</v>
      </c>
      <c r="AD335" s="6">
        <f t="shared" ca="1" si="363"/>
        <v>891.85979637129049</v>
      </c>
      <c r="AE335" s="6">
        <f t="shared" ca="1" si="364"/>
        <v>193.40138356726715</v>
      </c>
      <c r="AF335" s="6">
        <f t="shared" ca="1" si="384"/>
        <v>563.38221322705749</v>
      </c>
      <c r="AG335" s="6">
        <f t="shared" ca="1" si="365"/>
        <v>171.97290818630137</v>
      </c>
      <c r="AH335" s="6">
        <f t="shared" ca="1" si="365"/>
        <v>615.45853545205489</v>
      </c>
      <c r="AI335" s="6">
        <f t="shared" ca="1" si="365"/>
        <v>1105.7547274520548</v>
      </c>
      <c r="AJ335" s="6">
        <f t="shared" ca="1" si="365"/>
        <v>465.29781198904118</v>
      </c>
      <c r="AK335" s="6">
        <f t="shared" ca="1" si="366"/>
        <v>731.94530776906765</v>
      </c>
      <c r="AL335" s="6">
        <f t="shared" ca="1" si="367"/>
        <v>1030.7922486997534</v>
      </c>
      <c r="AM335" s="6">
        <f t="shared" ca="1" si="368"/>
        <v>215.9665331653116</v>
      </c>
      <c r="AN335" s="6">
        <f t="shared" ca="1" si="385"/>
        <v>379.77989344531943</v>
      </c>
      <c r="AO335" s="6">
        <f t="shared" ca="1" si="386"/>
        <v>10917.423841250853</v>
      </c>
      <c r="AP335" s="6">
        <f t="shared" ca="1" si="387"/>
        <v>7369.9441340470958</v>
      </c>
      <c r="AQ335" s="6">
        <f t="shared" ca="1" si="388"/>
        <v>3547.4797072037559</v>
      </c>
      <c r="AR335" s="6">
        <f t="shared" ca="1" si="369"/>
        <v>2509.2513577326695</v>
      </c>
      <c r="AS335" s="6">
        <f t="shared" ca="1" si="369"/>
        <v>1219.5219744403569</v>
      </c>
      <c r="AT335" s="6">
        <f t="shared" ca="1" si="369"/>
        <v>1487.1839490421364</v>
      </c>
      <c r="AU335" s="6">
        <f t="shared" ca="1" si="369"/>
        <v>1536.0829060867945</v>
      </c>
      <c r="AV335" s="6">
        <f t="shared" ca="1" si="389"/>
        <v>6752.0401873019573</v>
      </c>
      <c r="AW335" s="6">
        <f t="shared" ca="1" si="390"/>
        <v>-3204.5604800982001</v>
      </c>
      <c r="AX335" s="27">
        <f t="shared" ca="1" si="370"/>
        <v>4.0282208876712335</v>
      </c>
      <c r="AY335" s="27">
        <f t="shared" ca="1" si="370"/>
        <v>4.4363630136986307</v>
      </c>
      <c r="AZ335">
        <f t="shared" ca="1" si="391"/>
        <v>128</v>
      </c>
      <c r="BA335" s="9">
        <f t="shared" ca="1" si="371"/>
        <v>4</v>
      </c>
      <c r="BB335" s="4">
        <f t="shared" ca="1" si="392"/>
        <v>56</v>
      </c>
      <c r="BC335" s="9">
        <f t="shared" ca="1" si="372"/>
        <v>3</v>
      </c>
      <c r="BD335" s="9">
        <f t="shared" ca="1" si="373"/>
        <v>2</v>
      </c>
      <c r="BE335" s="4">
        <f t="shared" ca="1" si="393"/>
        <v>72</v>
      </c>
      <c r="BF335" s="9">
        <f t="shared" ca="1" si="374"/>
        <v>4</v>
      </c>
      <c r="BG335" s="9">
        <f t="shared" ca="1" si="375"/>
        <v>5</v>
      </c>
      <c r="BH335" s="24">
        <f t="shared" ca="1" si="394"/>
        <v>331.02998513821137</v>
      </c>
      <c r="BI335" s="24">
        <f t="shared" ca="1" si="395"/>
        <v>210.46302635812469</v>
      </c>
      <c r="BJ335" s="9">
        <f t="shared" ca="1" si="376"/>
        <v>4</v>
      </c>
      <c r="BK335" s="30">
        <f t="shared" ca="1" si="377"/>
        <v>33.024735972602727</v>
      </c>
      <c r="BL335" s="15">
        <f t="shared" ca="1" si="378"/>
        <v>4.3785506093150683</v>
      </c>
      <c r="BM335" s="15">
        <f t="shared" ca="1" si="396"/>
        <v>6107.1977014270433</v>
      </c>
      <c r="BN335" s="36">
        <f t="shared" ref="BN335:BN398" ca="1" si="402">IF(D335=1,INT(SUM(BM329:BM335)/22000*52),BN336)</f>
        <v>103</v>
      </c>
      <c r="BO335" s="9">
        <f t="shared" ca="1" si="379"/>
        <v>0</v>
      </c>
      <c r="BP335" s="20">
        <f t="shared" ca="1" si="397"/>
        <v>0.58086865378123109</v>
      </c>
      <c r="BQ335" s="20">
        <f t="shared" ca="1" si="398"/>
        <v>34.441550555376274</v>
      </c>
    </row>
    <row r="336" spans="1:69" x14ac:dyDescent="0.25">
      <c r="A336" s="3">
        <f t="shared" si="399"/>
        <v>40853</v>
      </c>
      <c r="B336" s="17">
        <f t="shared" si="380"/>
        <v>2011</v>
      </c>
      <c r="C336" s="4">
        <f t="shared" si="400"/>
        <v>11</v>
      </c>
      <c r="D336" s="4">
        <f t="shared" si="401"/>
        <v>1</v>
      </c>
      <c r="E336" s="5">
        <f t="shared" si="349"/>
        <v>0.48</v>
      </c>
      <c r="F336" s="5">
        <f t="shared" si="350"/>
        <v>0.53246753246753253</v>
      </c>
      <c r="G336" s="10">
        <f t="shared" si="348"/>
        <v>1.2657534246575404</v>
      </c>
      <c r="H336" s="13">
        <f t="shared" ca="1" si="351"/>
        <v>67</v>
      </c>
      <c r="I336" s="9">
        <f t="shared" ca="1" si="352"/>
        <v>108</v>
      </c>
      <c r="J336" s="14">
        <f t="shared" ca="1" si="381"/>
        <v>1.6119402985074627</v>
      </c>
      <c r="K336" s="5">
        <f t="shared" ca="1" si="382"/>
        <v>0.24</v>
      </c>
      <c r="L336" s="21">
        <f t="shared" ca="1" si="353"/>
        <v>95.314205347006308</v>
      </c>
      <c r="M336" s="9">
        <f t="shared" ca="1" si="354"/>
        <v>18</v>
      </c>
      <c r="N336" s="9">
        <f t="shared" ca="1" si="354"/>
        <v>24</v>
      </c>
      <c r="O336" s="9">
        <f t="shared" ca="1" si="354"/>
        <v>10</v>
      </c>
      <c r="P336" s="9">
        <f t="shared" ca="1" si="354"/>
        <v>29</v>
      </c>
      <c r="Q336" s="20">
        <f t="shared" ca="1" si="355"/>
        <v>39.184301589041105</v>
      </c>
      <c r="R336" s="20">
        <f t="shared" ca="1" si="356"/>
        <v>46.03625919123288</v>
      </c>
      <c r="S336" s="20">
        <f t="shared" ca="1" si="357"/>
        <v>18.031091206650924</v>
      </c>
      <c r="T336" s="6">
        <f t="shared" ca="1" si="358"/>
        <v>6386.0517582494231</v>
      </c>
      <c r="U336" s="6">
        <f t="shared" ca="1" si="358"/>
        <v>728.47920742928306</v>
      </c>
      <c r="V336" s="6">
        <f t="shared" ca="1" si="358"/>
        <v>1130.8482434664295</v>
      </c>
      <c r="W336" s="6">
        <f t="shared" ca="1" si="359"/>
        <v>2376.2306169863018</v>
      </c>
      <c r="X336" s="6">
        <f t="shared" ca="1" si="360"/>
        <v>528.9850308483758</v>
      </c>
      <c r="Y336" s="6">
        <f t="shared" ca="1" si="383"/>
        <v>3078.4670743775987</v>
      </c>
      <c r="Z336" s="6">
        <f t="shared" ca="1" si="361"/>
        <v>1645.7406667397263</v>
      </c>
      <c r="AA336" s="6">
        <f t="shared" ca="1" si="361"/>
        <v>460.36259191232881</v>
      </c>
      <c r="AB336" s="6">
        <f t="shared" ca="1" si="361"/>
        <v>522.90164499287675</v>
      </c>
      <c r="AC336" s="6">
        <f t="shared" ca="1" si="362"/>
        <v>696.94022089947487</v>
      </c>
      <c r="AD336" s="6">
        <f t="shared" ca="1" si="363"/>
        <v>892.69413122578965</v>
      </c>
      <c r="AE336" s="6">
        <f t="shared" ca="1" si="364"/>
        <v>206.41531124848868</v>
      </c>
      <c r="AF336" s="6">
        <f t="shared" ca="1" si="384"/>
        <v>832.95524027117881</v>
      </c>
      <c r="AG336" s="6">
        <f t="shared" ca="1" si="365"/>
        <v>201.53634410958901</v>
      </c>
      <c r="AH336" s="6">
        <f t="shared" ca="1" si="365"/>
        <v>703.81517641643859</v>
      </c>
      <c r="AI336" s="6">
        <f t="shared" ca="1" si="365"/>
        <v>1153.7126275068492</v>
      </c>
      <c r="AJ336" s="6">
        <f t="shared" ca="1" si="365"/>
        <v>557.17353626301372</v>
      </c>
      <c r="AK336" s="6">
        <f t="shared" ca="1" si="366"/>
        <v>795.38208761538101</v>
      </c>
      <c r="AL336" s="6">
        <f t="shared" ca="1" si="367"/>
        <v>1067.9210955086353</v>
      </c>
      <c r="AM336" s="6">
        <f t="shared" ca="1" si="368"/>
        <v>220.96398717415792</v>
      </c>
      <c r="AN336" s="6">
        <f t="shared" ca="1" si="385"/>
        <v>531.97051399771658</v>
      </c>
      <c r="AO336" s="6">
        <f t="shared" ca="1" si="386"/>
        <v>12359.773553619531</v>
      </c>
      <c r="AP336" s="6">
        <f t="shared" ca="1" si="387"/>
        <v>7916.3807249730353</v>
      </c>
      <c r="AQ336" s="6">
        <f t="shared" ca="1" si="388"/>
        <v>4443.3928286464943</v>
      </c>
      <c r="AR336" s="6">
        <f t="shared" ca="1" si="369"/>
        <v>2516.6054423829819</v>
      </c>
      <c r="AS336" s="6">
        <f t="shared" ca="1" si="369"/>
        <v>1252.3779387339328</v>
      </c>
      <c r="AT336" s="6">
        <f t="shared" ca="1" si="369"/>
        <v>1507.9964038470714</v>
      </c>
      <c r="AU336" s="6">
        <f t="shared" ca="1" si="369"/>
        <v>1575.0703703836825</v>
      </c>
      <c r="AV336" s="6">
        <f t="shared" ca="1" si="389"/>
        <v>6852.0501553476688</v>
      </c>
      <c r="AW336" s="6">
        <f t="shared" ca="1" si="390"/>
        <v>-2408.6573267011736</v>
      </c>
      <c r="AX336" s="27">
        <f t="shared" ca="1" si="370"/>
        <v>4.1015549917808221</v>
      </c>
      <c r="AY336" s="27">
        <f t="shared" ca="1" si="370"/>
        <v>4.4493766986301369</v>
      </c>
      <c r="AZ336">
        <f t="shared" ca="1" si="391"/>
        <v>148</v>
      </c>
      <c r="BA336" s="9">
        <f t="shared" ca="1" si="371"/>
        <v>5</v>
      </c>
      <c r="BB336" s="4">
        <f t="shared" ca="1" si="392"/>
        <v>67</v>
      </c>
      <c r="BC336" s="9">
        <f t="shared" ca="1" si="372"/>
        <v>4</v>
      </c>
      <c r="BD336" s="9">
        <f t="shared" ca="1" si="373"/>
        <v>3</v>
      </c>
      <c r="BE336" s="4">
        <f t="shared" ca="1" si="393"/>
        <v>81</v>
      </c>
      <c r="BF336" s="9">
        <f t="shared" ca="1" si="374"/>
        <v>5</v>
      </c>
      <c r="BG336" s="9">
        <f t="shared" ca="1" si="375"/>
        <v>6</v>
      </c>
      <c r="BH336" s="24">
        <f t="shared" ca="1" si="394"/>
        <v>421.67831700160821</v>
      </c>
      <c r="BI336" s="24">
        <f t="shared" ca="1" si="395"/>
        <v>243.90797897668256</v>
      </c>
      <c r="BJ336" s="9">
        <f t="shared" ca="1" si="376"/>
        <v>5</v>
      </c>
      <c r="BK336" s="30">
        <f t="shared" ca="1" si="377"/>
        <v>33.02885101369862</v>
      </c>
      <c r="BL336" s="15">
        <f t="shared" ca="1" si="378"/>
        <v>4.1950656745205483</v>
      </c>
      <c r="BM336" s="15">
        <f t="shared" ca="1" si="396"/>
        <v>6350.1301976271116</v>
      </c>
      <c r="BN336" s="36">
        <f t="shared" ca="1" si="402"/>
        <v>103</v>
      </c>
      <c r="BO336" s="9">
        <f t="shared" ca="1" si="379"/>
        <v>0</v>
      </c>
      <c r="BP336" s="20">
        <f t="shared" ca="1" si="397"/>
        <v>0.69973255513829957</v>
      </c>
      <c r="BQ336" s="20">
        <f t="shared" ca="1" si="398"/>
        <v>43.139736200451402</v>
      </c>
    </row>
    <row r="337" spans="1:69" x14ac:dyDescent="0.25">
      <c r="A337" s="3">
        <f t="shared" si="399"/>
        <v>40852</v>
      </c>
      <c r="B337" s="17">
        <f t="shared" si="380"/>
        <v>2011</v>
      </c>
      <c r="C337" s="4">
        <f t="shared" si="400"/>
        <v>11</v>
      </c>
      <c r="D337" s="4">
        <f t="shared" si="401"/>
        <v>7</v>
      </c>
      <c r="E337" s="5">
        <f t="shared" si="349"/>
        <v>0.48</v>
      </c>
      <c r="F337" s="5">
        <f t="shared" si="350"/>
        <v>0.93506493506493504</v>
      </c>
      <c r="G337" s="10">
        <f t="shared" si="348"/>
        <v>1.263013698630143</v>
      </c>
      <c r="H337" s="13">
        <f t="shared" ca="1" si="351"/>
        <v>107</v>
      </c>
      <c r="I337" s="9">
        <f t="shared" ca="1" si="352"/>
        <v>184</v>
      </c>
      <c r="J337" s="14">
        <f t="shared" ca="1" si="381"/>
        <v>1.719626168224299</v>
      </c>
      <c r="K337" s="5">
        <f t="shared" ca="1" si="382"/>
        <v>0.40888888888888891</v>
      </c>
      <c r="L337" s="21">
        <f t="shared" ca="1" si="353"/>
        <v>103.02411372147505</v>
      </c>
      <c r="M337" s="9">
        <f t="shared" ca="1" si="354"/>
        <v>33</v>
      </c>
      <c r="N337" s="9">
        <f t="shared" ca="1" si="354"/>
        <v>39</v>
      </c>
      <c r="O337" s="9">
        <f t="shared" ca="1" si="354"/>
        <v>17</v>
      </c>
      <c r="P337" s="9">
        <f t="shared" ca="1" si="354"/>
        <v>48</v>
      </c>
      <c r="Q337" s="20">
        <f t="shared" ca="1" si="355"/>
        <v>37.247023098934555</v>
      </c>
      <c r="R337" s="20">
        <f t="shared" ca="1" si="356"/>
        <v>48.673696865366651</v>
      </c>
      <c r="S337" s="20">
        <f t="shared" ca="1" si="357"/>
        <v>18.72419985863014</v>
      </c>
      <c r="T337" s="6">
        <f t="shared" ca="1" si="358"/>
        <v>11023.58016819783</v>
      </c>
      <c r="U337" s="6">
        <f t="shared" ca="1" si="358"/>
        <v>1294.0036112577834</v>
      </c>
      <c r="V337" s="6">
        <f t="shared" ca="1" si="358"/>
        <v>1955.3931208473364</v>
      </c>
      <c r="W337" s="6">
        <f t="shared" ca="1" si="359"/>
        <v>2301.480674038356</v>
      </c>
      <c r="X337" s="6">
        <f t="shared" ca="1" si="360"/>
        <v>954.88124155217929</v>
      </c>
      <c r="Y337" s="6">
        <f t="shared" ca="1" si="383"/>
        <v>7105.8287430177425</v>
      </c>
      <c r="Z337" s="6">
        <f t="shared" ca="1" si="361"/>
        <v>2681.785663123288</v>
      </c>
      <c r="AA337" s="6">
        <f t="shared" ca="1" si="361"/>
        <v>827.45284671123306</v>
      </c>
      <c r="AB337" s="6">
        <f t="shared" ca="1" si="361"/>
        <v>898.76159321424677</v>
      </c>
      <c r="AC337" s="6">
        <f t="shared" ca="1" si="362"/>
        <v>1248.1482617201211</v>
      </c>
      <c r="AD337" s="6">
        <f t="shared" ca="1" si="363"/>
        <v>888.36351077396739</v>
      </c>
      <c r="AE337" s="6">
        <f t="shared" ca="1" si="364"/>
        <v>360.66820682893382</v>
      </c>
      <c r="AF337" s="6">
        <f t="shared" ca="1" si="384"/>
        <v>1910.8201237257463</v>
      </c>
      <c r="AG337" s="6">
        <f t="shared" ca="1" si="365"/>
        <v>324.40076344109588</v>
      </c>
      <c r="AH337" s="6">
        <f t="shared" ca="1" si="365"/>
        <v>1206.3308912219179</v>
      </c>
      <c r="AI337" s="6">
        <f t="shared" ca="1" si="365"/>
        <v>2045.4642704657535</v>
      </c>
      <c r="AJ337" s="6">
        <f t="shared" ca="1" si="365"/>
        <v>955.6543403835617</v>
      </c>
      <c r="AK337" s="6">
        <f t="shared" ca="1" si="366"/>
        <v>1417.4230535424656</v>
      </c>
      <c r="AL337" s="6">
        <f t="shared" ca="1" si="367"/>
        <v>1101.8289331939211</v>
      </c>
      <c r="AM337" s="6">
        <f t="shared" ca="1" si="368"/>
        <v>402.32419563824089</v>
      </c>
      <c r="AN337" s="6">
        <f t="shared" ca="1" si="385"/>
        <v>1610.2740831377005</v>
      </c>
      <c r="AO337" s="6">
        <f t="shared" ca="1" si="386"/>
        <v>21257.434148016706</v>
      </c>
      <c r="AP337" s="6">
        <f t="shared" ca="1" si="387"/>
        <v>10630.51119813552</v>
      </c>
      <c r="AQ337" s="6">
        <f t="shared" ca="1" si="388"/>
        <v>10626.922949881191</v>
      </c>
      <c r="AR337" s="6">
        <f t="shared" ca="1" si="369"/>
        <v>2630.6372347196457</v>
      </c>
      <c r="AS337" s="6">
        <f t="shared" ca="1" si="369"/>
        <v>1725.5074384872958</v>
      </c>
      <c r="AT337" s="6">
        <f t="shared" ca="1" si="369"/>
        <v>1742.9158418296561</v>
      </c>
      <c r="AU337" s="6">
        <f t="shared" ca="1" si="369"/>
        <v>1813.6279345185285</v>
      </c>
      <c r="AV337" s="6">
        <f t="shared" ca="1" si="389"/>
        <v>7912.6884495551258</v>
      </c>
      <c r="AW337" s="6">
        <f t="shared" ca="1" si="390"/>
        <v>2714.2345003260598</v>
      </c>
      <c r="AX337" s="27">
        <f t="shared" ca="1" si="370"/>
        <v>3.9003726904109595</v>
      </c>
      <c r="AY337" s="27">
        <f t="shared" ca="1" si="370"/>
        <v>4.4978748082191791</v>
      </c>
      <c r="AZ337">
        <f t="shared" ca="1" si="391"/>
        <v>244</v>
      </c>
      <c r="BA337" s="9">
        <f t="shared" ca="1" si="371"/>
        <v>8</v>
      </c>
      <c r="BB337" s="4">
        <f t="shared" ca="1" si="392"/>
        <v>107</v>
      </c>
      <c r="BC337" s="9">
        <f t="shared" ca="1" si="372"/>
        <v>7</v>
      </c>
      <c r="BD337" s="9">
        <f t="shared" ca="1" si="373"/>
        <v>4</v>
      </c>
      <c r="BE337" s="4">
        <f t="shared" ca="1" si="393"/>
        <v>137</v>
      </c>
      <c r="BF337" s="9">
        <f t="shared" ca="1" si="374"/>
        <v>8</v>
      </c>
      <c r="BG337" s="9">
        <f t="shared" ca="1" si="375"/>
        <v>12</v>
      </c>
      <c r="BH337" s="24">
        <f t="shared" ca="1" si="394"/>
        <v>535.78790094221108</v>
      </c>
      <c r="BI337" s="24">
        <f t="shared" ca="1" si="395"/>
        <v>364.55182179898134</v>
      </c>
      <c r="BJ337" s="9">
        <f t="shared" ca="1" si="376"/>
        <v>9</v>
      </c>
      <c r="BK337" s="30">
        <f t="shared" ca="1" si="377"/>
        <v>33.330858534246559</v>
      </c>
      <c r="BL337" s="15">
        <f t="shared" ca="1" si="378"/>
        <v>4.5572390531506857</v>
      </c>
      <c r="BM337" s="15">
        <f t="shared" ca="1" si="396"/>
        <v>6396.1829057819614</v>
      </c>
      <c r="BN337" s="36">
        <f t="shared" ca="1" si="402"/>
        <v>107</v>
      </c>
      <c r="BO337" s="9">
        <f t="shared" ca="1" si="379"/>
        <v>0</v>
      </c>
      <c r="BP337" s="20">
        <f t="shared" ca="1" si="397"/>
        <v>1.6614476331304979</v>
      </c>
      <c r="BQ337" s="20">
        <f t="shared" ca="1" si="398"/>
        <v>99.317036914777489</v>
      </c>
    </row>
    <row r="338" spans="1:69" x14ac:dyDescent="0.25">
      <c r="A338" s="3">
        <f t="shared" si="399"/>
        <v>40851</v>
      </c>
      <c r="B338" s="17">
        <f t="shared" si="380"/>
        <v>2011</v>
      </c>
      <c r="C338" s="4">
        <f t="shared" si="400"/>
        <v>11</v>
      </c>
      <c r="D338" s="4">
        <f t="shared" si="401"/>
        <v>6</v>
      </c>
      <c r="E338" s="5">
        <f t="shared" si="349"/>
        <v>0.48</v>
      </c>
      <c r="F338" s="5">
        <f t="shared" si="350"/>
        <v>1</v>
      </c>
      <c r="G338" s="10">
        <f t="shared" si="348"/>
        <v>1.2602739726027457</v>
      </c>
      <c r="H338" s="13">
        <f t="shared" ca="1" si="351"/>
        <v>125</v>
      </c>
      <c r="I338" s="9">
        <f t="shared" ca="1" si="352"/>
        <v>197</v>
      </c>
      <c r="J338" s="14">
        <f t="shared" ca="1" si="381"/>
        <v>1.5760000000000001</v>
      </c>
      <c r="K338" s="5">
        <f t="shared" ca="1" si="382"/>
        <v>0.43777777777777777</v>
      </c>
      <c r="L338" s="21">
        <f t="shared" ca="1" si="353"/>
        <v>91.531696043835638</v>
      </c>
      <c r="M338" s="9">
        <f t="shared" ca="1" si="354"/>
        <v>35</v>
      </c>
      <c r="N338" s="9">
        <f t="shared" ca="1" si="354"/>
        <v>42</v>
      </c>
      <c r="O338" s="9">
        <f t="shared" ca="1" si="354"/>
        <v>17</v>
      </c>
      <c r="P338" s="9">
        <f t="shared" ca="1" si="354"/>
        <v>54</v>
      </c>
      <c r="Q338" s="20">
        <f t="shared" ca="1" si="355"/>
        <v>38.075296438356169</v>
      </c>
      <c r="R338" s="20">
        <f t="shared" ca="1" si="356"/>
        <v>50.948106219500403</v>
      </c>
      <c r="S338" s="20">
        <f t="shared" ca="1" si="357"/>
        <v>16.78003145753425</v>
      </c>
      <c r="T338" s="6">
        <f t="shared" ca="1" si="358"/>
        <v>11441.462005479454</v>
      </c>
      <c r="U338" s="6">
        <f t="shared" ca="1" si="358"/>
        <v>1378.3800986301371</v>
      </c>
      <c r="V338" s="6">
        <f t="shared" ca="1" si="358"/>
        <v>2042.2403506849314</v>
      </c>
      <c r="W338" s="6">
        <f t="shared" ca="1" si="359"/>
        <v>2344.4081674520548</v>
      </c>
      <c r="X338" s="6">
        <f t="shared" ca="1" si="360"/>
        <v>1040.7156385315068</v>
      </c>
      <c r="Y338" s="6">
        <f t="shared" ca="1" si="383"/>
        <v>7392.4779474410989</v>
      </c>
      <c r="Z338" s="6">
        <f t="shared" ca="1" si="361"/>
        <v>2931.7978257534251</v>
      </c>
      <c r="AA338" s="6">
        <f t="shared" ca="1" si="361"/>
        <v>866.11780573150679</v>
      </c>
      <c r="AB338" s="6">
        <f t="shared" ca="1" si="361"/>
        <v>906.12169870684943</v>
      </c>
      <c r="AC338" s="6">
        <f t="shared" ca="1" si="362"/>
        <v>1345.2276488396794</v>
      </c>
      <c r="AD338" s="6">
        <f t="shared" ca="1" si="363"/>
        <v>824.63851416910109</v>
      </c>
      <c r="AE338" s="6">
        <f t="shared" ca="1" si="364"/>
        <v>399.77784008243145</v>
      </c>
      <c r="AF338" s="6">
        <f t="shared" ca="1" si="384"/>
        <v>2134.3933271005699</v>
      </c>
      <c r="AG338" s="6">
        <f t="shared" ca="1" si="365"/>
        <v>362.38565589041087</v>
      </c>
      <c r="AH338" s="6">
        <f t="shared" ca="1" si="365"/>
        <v>1333.3295061917811</v>
      </c>
      <c r="AI338" s="6">
        <f t="shared" ca="1" si="365"/>
        <v>2266.7223715068499</v>
      </c>
      <c r="AJ338" s="6">
        <f t="shared" ca="1" si="365"/>
        <v>998.23494575342477</v>
      </c>
      <c r="AK338" s="6">
        <f t="shared" ca="1" si="366"/>
        <v>1421.5668440613213</v>
      </c>
      <c r="AL338" s="6">
        <f t="shared" ca="1" si="367"/>
        <v>1027.9122615091881</v>
      </c>
      <c r="AM338" s="6">
        <f t="shared" ca="1" si="368"/>
        <v>428.52737356321063</v>
      </c>
      <c r="AN338" s="6">
        <f t="shared" ca="1" si="385"/>
        <v>2082.6660002087465</v>
      </c>
      <c r="AO338" s="6">
        <f t="shared" ca="1" si="386"/>
        <v>22484.551913643845</v>
      </c>
      <c r="AP338" s="6">
        <f t="shared" ca="1" si="387"/>
        <v>10875.014638893424</v>
      </c>
      <c r="AQ338" s="6">
        <f t="shared" ca="1" si="388"/>
        <v>11609.537274750415</v>
      </c>
      <c r="AR338" s="6">
        <f t="shared" ca="1" si="369"/>
        <v>2659.3832199776011</v>
      </c>
      <c r="AS338" s="6">
        <f t="shared" ca="1" si="369"/>
        <v>1769.9288003792619</v>
      </c>
      <c r="AT338" s="6">
        <f t="shared" ca="1" si="369"/>
        <v>1784.6607509583896</v>
      </c>
      <c r="AU338" s="6">
        <f t="shared" ca="1" si="369"/>
        <v>1850.0470762357843</v>
      </c>
      <c r="AV338" s="6">
        <f t="shared" ca="1" si="389"/>
        <v>8064.0198475510379</v>
      </c>
      <c r="AW338" s="6">
        <f t="shared" ca="1" si="390"/>
        <v>3545.5174271993828</v>
      </c>
      <c r="AX338" s="27">
        <f t="shared" ca="1" si="370"/>
        <v>4.0638299178082189</v>
      </c>
      <c r="AY338" s="27">
        <f t="shared" ca="1" si="370"/>
        <v>4.4221730136986315</v>
      </c>
      <c r="AZ338">
        <f t="shared" ca="1" si="391"/>
        <v>273</v>
      </c>
      <c r="BA338" s="9">
        <f t="shared" ca="1" si="371"/>
        <v>9</v>
      </c>
      <c r="BB338" s="4">
        <f t="shared" ca="1" si="392"/>
        <v>125</v>
      </c>
      <c r="BC338" s="9">
        <f t="shared" ca="1" si="372"/>
        <v>8</v>
      </c>
      <c r="BD338" s="9">
        <f t="shared" ca="1" si="373"/>
        <v>6</v>
      </c>
      <c r="BE338" s="4">
        <f t="shared" ca="1" si="393"/>
        <v>148</v>
      </c>
      <c r="BF338" s="9">
        <f t="shared" ca="1" si="374"/>
        <v>10</v>
      </c>
      <c r="BG338" s="9">
        <f t="shared" ca="1" si="375"/>
        <v>12</v>
      </c>
      <c r="BH338" s="24">
        <f t="shared" ca="1" si="394"/>
        <v>607.86478554687119</v>
      </c>
      <c r="BI338" s="24">
        <f t="shared" ca="1" si="395"/>
        <v>381.97410856761252</v>
      </c>
      <c r="BJ338" s="9">
        <f t="shared" ca="1" si="376"/>
        <v>10</v>
      </c>
      <c r="BK338" s="30">
        <f t="shared" ca="1" si="377"/>
        <v>32.805358082191766</v>
      </c>
      <c r="BL338" s="15">
        <f t="shared" ca="1" si="378"/>
        <v>4.2777295342465758</v>
      </c>
      <c r="BM338" s="15">
        <f t="shared" ca="1" si="396"/>
        <v>6324.4655191124248</v>
      </c>
      <c r="BN338" s="36">
        <f t="shared" ca="1" si="402"/>
        <v>107</v>
      </c>
      <c r="BO338" s="9">
        <f t="shared" ca="1" si="379"/>
        <v>0</v>
      </c>
      <c r="BP338" s="20">
        <f t="shared" ca="1" si="397"/>
        <v>1.8356550825783768</v>
      </c>
      <c r="BQ338" s="20">
        <f t="shared" ca="1" si="398"/>
        <v>108.50034836215342</v>
      </c>
    </row>
    <row r="339" spans="1:69" x14ac:dyDescent="0.25">
      <c r="A339" s="3">
        <f t="shared" si="399"/>
        <v>40850</v>
      </c>
      <c r="B339" s="17">
        <f t="shared" si="380"/>
        <v>2011</v>
      </c>
      <c r="C339" s="4">
        <f t="shared" si="400"/>
        <v>11</v>
      </c>
      <c r="D339" s="4">
        <f t="shared" si="401"/>
        <v>5</v>
      </c>
      <c r="E339" s="5">
        <f t="shared" si="349"/>
        <v>0.48</v>
      </c>
      <c r="F339" s="5">
        <f t="shared" si="350"/>
        <v>0.76623376623376616</v>
      </c>
      <c r="G339" s="10">
        <f t="shared" si="348"/>
        <v>1.2575342465753483</v>
      </c>
      <c r="H339" s="13">
        <f t="shared" ca="1" si="351"/>
        <v>93</v>
      </c>
      <c r="I339" s="9">
        <f t="shared" ca="1" si="352"/>
        <v>164</v>
      </c>
      <c r="J339" s="14">
        <f t="shared" ca="1" si="381"/>
        <v>1.7634408602150538</v>
      </c>
      <c r="K339" s="5">
        <f t="shared" ca="1" si="382"/>
        <v>0.36444444444444446</v>
      </c>
      <c r="L339" s="21">
        <f t="shared" ca="1" si="353"/>
        <v>101.9421705379022</v>
      </c>
      <c r="M339" s="9">
        <f t="shared" ca="1" si="354"/>
        <v>29</v>
      </c>
      <c r="N339" s="9">
        <f t="shared" ca="1" si="354"/>
        <v>34</v>
      </c>
      <c r="O339" s="9">
        <f t="shared" ca="1" si="354"/>
        <v>14</v>
      </c>
      <c r="P339" s="9">
        <f t="shared" ca="1" si="354"/>
        <v>45</v>
      </c>
      <c r="Q339" s="20">
        <f t="shared" ca="1" si="355"/>
        <v>39.617367671232877</v>
      </c>
      <c r="R339" s="20">
        <f t="shared" ca="1" si="356"/>
        <v>51.038488808454019</v>
      </c>
      <c r="S339" s="20">
        <f t="shared" ca="1" si="357"/>
        <v>18.412774498191784</v>
      </c>
      <c r="T339" s="6">
        <f t="shared" ca="1" si="358"/>
        <v>9480.6218600249049</v>
      </c>
      <c r="U339" s="6">
        <f t="shared" ca="1" si="358"/>
        <v>1061.1072020494576</v>
      </c>
      <c r="V339" s="6">
        <f t="shared" ca="1" si="358"/>
        <v>1582.0994953022162</v>
      </c>
      <c r="W339" s="6">
        <f t="shared" ca="1" si="359"/>
        <v>2201.7773563397259</v>
      </c>
      <c r="X339" s="6">
        <f t="shared" ca="1" si="360"/>
        <v>757.34073159639911</v>
      </c>
      <c r="Y339" s="6">
        <f t="shared" ca="1" si="383"/>
        <v>6000.5114788360206</v>
      </c>
      <c r="Z339" s="6">
        <f t="shared" ca="1" si="361"/>
        <v>2495.8941632876713</v>
      </c>
      <c r="AA339" s="6">
        <f t="shared" ca="1" si="361"/>
        <v>714.53884331835627</v>
      </c>
      <c r="AB339" s="6">
        <f t="shared" ca="1" si="361"/>
        <v>828.57485241863026</v>
      </c>
      <c r="AC339" s="6">
        <f t="shared" ca="1" si="362"/>
        <v>989.1250013214418</v>
      </c>
      <c r="AD339" s="6">
        <f t="shared" ca="1" si="363"/>
        <v>885.72840074944895</v>
      </c>
      <c r="AE339" s="6">
        <f t="shared" ca="1" si="364"/>
        <v>309.02241644254792</v>
      </c>
      <c r="AF339" s="6">
        <f t="shared" ca="1" si="384"/>
        <v>1855.132040511219</v>
      </c>
      <c r="AG339" s="6">
        <f t="shared" ca="1" si="365"/>
        <v>280.11973630684923</v>
      </c>
      <c r="AH339" s="6">
        <f t="shared" ca="1" si="365"/>
        <v>1124.0515499835617</v>
      </c>
      <c r="AI339" s="6">
        <f t="shared" ca="1" si="365"/>
        <v>1855.9128924931508</v>
      </c>
      <c r="AJ339" s="6">
        <f t="shared" ca="1" si="365"/>
        <v>859.86912789041116</v>
      </c>
      <c r="AK339" s="6">
        <f t="shared" ca="1" si="366"/>
        <v>1151.3279737252267</v>
      </c>
      <c r="AL339" s="6">
        <f t="shared" ca="1" si="367"/>
        <v>1039.4030226087104</v>
      </c>
      <c r="AM339" s="6">
        <f t="shared" ca="1" si="368"/>
        <v>333.70946497978514</v>
      </c>
      <c r="AN339" s="6">
        <f t="shared" ca="1" si="385"/>
        <v>1595.5128453602506</v>
      </c>
      <c r="AO339" s="6">
        <f t="shared" ca="1" si="386"/>
        <v>18700.690227772993</v>
      </c>
      <c r="AP339" s="6">
        <f t="shared" ca="1" si="387"/>
        <v>9249.5338630655042</v>
      </c>
      <c r="AQ339" s="6">
        <f t="shared" ca="1" si="388"/>
        <v>9451.1563647074909</v>
      </c>
      <c r="AR339" s="6">
        <f t="shared" ca="1" si="369"/>
        <v>2589.6526785869632</v>
      </c>
      <c r="AS339" s="6">
        <f t="shared" ca="1" si="369"/>
        <v>1510.3447717777042</v>
      </c>
      <c r="AT339" s="6">
        <f t="shared" ca="1" si="369"/>
        <v>1623.3063108704971</v>
      </c>
      <c r="AU339" s="6">
        <f t="shared" ca="1" si="369"/>
        <v>1718.7709180920183</v>
      </c>
      <c r="AV339" s="6">
        <f t="shared" ca="1" si="389"/>
        <v>7442.0746793271828</v>
      </c>
      <c r="AW339" s="6">
        <f t="shared" ca="1" si="390"/>
        <v>2009.0816853803062</v>
      </c>
      <c r="AX339" s="27">
        <f t="shared" ca="1" si="370"/>
        <v>4.2764070575342474</v>
      </c>
      <c r="AY339" s="27">
        <f t="shared" ca="1" si="370"/>
        <v>4.5726756643835618</v>
      </c>
      <c r="AZ339">
        <f t="shared" ca="1" si="391"/>
        <v>215</v>
      </c>
      <c r="BA339" s="9">
        <f t="shared" ca="1" si="371"/>
        <v>7</v>
      </c>
      <c r="BB339" s="4">
        <f t="shared" ca="1" si="392"/>
        <v>93</v>
      </c>
      <c r="BC339" s="9">
        <f t="shared" ca="1" si="372"/>
        <v>5</v>
      </c>
      <c r="BD339" s="9">
        <f t="shared" ca="1" si="373"/>
        <v>4</v>
      </c>
      <c r="BE339" s="4">
        <f t="shared" ca="1" si="393"/>
        <v>122</v>
      </c>
      <c r="BF339" s="9">
        <f t="shared" ca="1" si="374"/>
        <v>8</v>
      </c>
      <c r="BG339" s="9">
        <f t="shared" ca="1" si="375"/>
        <v>11</v>
      </c>
      <c r="BH339" s="24">
        <f t="shared" ca="1" si="394"/>
        <v>439.47266934564601</v>
      </c>
      <c r="BI339" s="24">
        <f t="shared" ca="1" si="395"/>
        <v>340.11180780127324</v>
      </c>
      <c r="BJ339" s="9">
        <f t="shared" ca="1" si="376"/>
        <v>8</v>
      </c>
      <c r="BK339" s="30">
        <f t="shared" ca="1" si="377"/>
        <v>33.703344356164379</v>
      </c>
      <c r="BL339" s="15">
        <f t="shared" ca="1" si="378"/>
        <v>4.2514016591780832</v>
      </c>
      <c r="BM339" s="15">
        <f t="shared" ca="1" si="396"/>
        <v>6198.6309225674559</v>
      </c>
      <c r="BN339" s="36">
        <f t="shared" ca="1" si="402"/>
        <v>107</v>
      </c>
      <c r="BO339" s="9">
        <f t="shared" ca="1" si="379"/>
        <v>0</v>
      </c>
      <c r="BP339" s="20">
        <f t="shared" ca="1" si="397"/>
        <v>1.5247167451603729</v>
      </c>
      <c r="BQ339" s="20">
        <f t="shared" ca="1" si="398"/>
        <v>88.328564156144779</v>
      </c>
    </row>
    <row r="340" spans="1:69" x14ac:dyDescent="0.25">
      <c r="A340" s="3">
        <f t="shared" si="399"/>
        <v>40849</v>
      </c>
      <c r="B340" s="17">
        <f t="shared" si="380"/>
        <v>2011</v>
      </c>
      <c r="C340" s="4">
        <f t="shared" si="400"/>
        <v>11</v>
      </c>
      <c r="D340" s="4">
        <f t="shared" si="401"/>
        <v>4</v>
      </c>
      <c r="E340" s="5">
        <f t="shared" si="349"/>
        <v>0.48</v>
      </c>
      <c r="F340" s="5">
        <f t="shared" si="350"/>
        <v>0.68831168831168832</v>
      </c>
      <c r="G340" s="10">
        <f t="shared" si="348"/>
        <v>1.2547945205479509</v>
      </c>
      <c r="H340" s="13">
        <f t="shared" ca="1" si="351"/>
        <v>84</v>
      </c>
      <c r="I340" s="9">
        <f t="shared" ca="1" si="352"/>
        <v>125</v>
      </c>
      <c r="J340" s="14">
        <f t="shared" ca="1" si="381"/>
        <v>1.4880952380952381</v>
      </c>
      <c r="K340" s="5">
        <f t="shared" ca="1" si="382"/>
        <v>0.27777777777777779</v>
      </c>
      <c r="L340" s="21">
        <f t="shared" ca="1" si="353"/>
        <v>93.640675971230351</v>
      </c>
      <c r="M340" s="9">
        <f t="shared" ca="1" si="354"/>
        <v>22</v>
      </c>
      <c r="N340" s="9">
        <f t="shared" ca="1" si="354"/>
        <v>26</v>
      </c>
      <c r="O340" s="9">
        <f t="shared" ca="1" si="354"/>
        <v>11</v>
      </c>
      <c r="P340" s="9">
        <f t="shared" ca="1" si="354"/>
        <v>34</v>
      </c>
      <c r="Q340" s="20">
        <f t="shared" ca="1" si="355"/>
        <v>37.522477168949784</v>
      </c>
      <c r="R340" s="20">
        <f t="shared" ca="1" si="356"/>
        <v>49.456156438356167</v>
      </c>
      <c r="S340" s="20">
        <f t="shared" ca="1" si="357"/>
        <v>17.26121465753425</v>
      </c>
      <c r="T340" s="6">
        <f t="shared" ca="1" si="358"/>
        <v>7865.8167815833494</v>
      </c>
      <c r="U340" s="6">
        <f t="shared" ca="1" si="358"/>
        <v>933.90409268101769</v>
      </c>
      <c r="V340" s="6">
        <f t="shared" ca="1" si="358"/>
        <v>1343.9369153623625</v>
      </c>
      <c r="W340" s="6">
        <f t="shared" ca="1" si="359"/>
        <v>2203.9747144767125</v>
      </c>
      <c r="X340" s="6">
        <f t="shared" ca="1" si="360"/>
        <v>729.08505895395115</v>
      </c>
      <c r="Y340" s="6">
        <f t="shared" ca="1" si="383"/>
        <v>4522.7241854713402</v>
      </c>
      <c r="Z340" s="6">
        <f t="shared" ca="1" si="361"/>
        <v>1801.0789041095895</v>
      </c>
      <c r="AA340" s="6">
        <f t="shared" ca="1" si="361"/>
        <v>544.01772082191781</v>
      </c>
      <c r="AB340" s="6">
        <f t="shared" ca="1" si="361"/>
        <v>586.88129835616451</v>
      </c>
      <c r="AC340" s="6">
        <f t="shared" ca="1" si="362"/>
        <v>934.91012645097135</v>
      </c>
      <c r="AD340" s="6">
        <f t="shared" ca="1" si="363"/>
        <v>824.58948955873586</v>
      </c>
      <c r="AE340" s="6">
        <f t="shared" ca="1" si="364"/>
        <v>266.31571262368635</v>
      </c>
      <c r="AF340" s="6">
        <f t="shared" ca="1" si="384"/>
        <v>906.16259465427834</v>
      </c>
      <c r="AG340" s="6">
        <f t="shared" ca="1" si="365"/>
        <v>221.28800547945204</v>
      </c>
      <c r="AH340" s="6">
        <f t="shared" ca="1" si="365"/>
        <v>832.60541369863029</v>
      </c>
      <c r="AI340" s="6">
        <f t="shared" ca="1" si="365"/>
        <v>1328.2097671232877</v>
      </c>
      <c r="AJ340" s="6">
        <f t="shared" ca="1" si="365"/>
        <v>655.94978630137007</v>
      </c>
      <c r="AK340" s="6">
        <f t="shared" ca="1" si="366"/>
        <v>1028.1543664877433</v>
      </c>
      <c r="AL340" s="6">
        <f t="shared" ca="1" si="367"/>
        <v>1055.1556868692428</v>
      </c>
      <c r="AM340" s="6">
        <f t="shared" ca="1" si="368"/>
        <v>312.09513894142879</v>
      </c>
      <c r="AN340" s="6">
        <f t="shared" ca="1" si="385"/>
        <v>642.6477803043249</v>
      </c>
      <c r="AO340" s="6">
        <f t="shared" ca="1" si="386"/>
        <v>14769.751770154775</v>
      </c>
      <c r="AP340" s="6">
        <f t="shared" ca="1" si="387"/>
        <v>8698.2172097248367</v>
      </c>
      <c r="AQ340" s="6">
        <f t="shared" ca="1" si="388"/>
        <v>6071.5345604299437</v>
      </c>
      <c r="AR340" s="6">
        <f t="shared" ca="1" si="369"/>
        <v>2576.93963278819</v>
      </c>
      <c r="AS340" s="6">
        <f t="shared" ca="1" si="369"/>
        <v>1411.4701891844179</v>
      </c>
      <c r="AT340" s="6">
        <f t="shared" ca="1" si="369"/>
        <v>1598.3828557673098</v>
      </c>
      <c r="AU340" s="6">
        <f t="shared" ca="1" si="369"/>
        <v>1661.7886711156132</v>
      </c>
      <c r="AV340" s="6">
        <f t="shared" ca="1" si="389"/>
        <v>7248.5813488555314</v>
      </c>
      <c r="AW340" s="6">
        <f t="shared" ca="1" si="390"/>
        <v>-1177.0467884255931</v>
      </c>
      <c r="AX340" s="27">
        <f t="shared" ca="1" si="370"/>
        <v>4.1285139287671244</v>
      </c>
      <c r="AY340" s="27">
        <f t="shared" ca="1" si="370"/>
        <v>4.6522000410958908</v>
      </c>
      <c r="AZ340">
        <f t="shared" ca="1" si="391"/>
        <v>177</v>
      </c>
      <c r="BA340" s="9">
        <f t="shared" ca="1" si="371"/>
        <v>6</v>
      </c>
      <c r="BB340" s="4">
        <f t="shared" ca="1" si="392"/>
        <v>84</v>
      </c>
      <c r="BC340" s="9">
        <f t="shared" ca="1" si="372"/>
        <v>5</v>
      </c>
      <c r="BD340" s="9">
        <f t="shared" ca="1" si="373"/>
        <v>3</v>
      </c>
      <c r="BE340" s="4">
        <f t="shared" ca="1" si="393"/>
        <v>93</v>
      </c>
      <c r="BF340" s="9">
        <f t="shared" ca="1" si="374"/>
        <v>6</v>
      </c>
      <c r="BG340" s="9">
        <f t="shared" ca="1" si="375"/>
        <v>8</v>
      </c>
      <c r="BH340" s="24">
        <f t="shared" ca="1" si="394"/>
        <v>407.33301798028816</v>
      </c>
      <c r="BI340" s="24">
        <f t="shared" ca="1" si="395"/>
        <v>304.96144732115602</v>
      </c>
      <c r="BJ340" s="9">
        <f t="shared" ca="1" si="376"/>
        <v>7</v>
      </c>
      <c r="BK340" s="30">
        <f t="shared" ca="1" si="377"/>
        <v>32.3499689589041</v>
      </c>
      <c r="BL340" s="15">
        <f t="shared" ca="1" si="378"/>
        <v>4.29054669150685</v>
      </c>
      <c r="BM340" s="15">
        <f t="shared" ca="1" si="396"/>
        <v>6145.2715971352427</v>
      </c>
      <c r="BN340" s="36">
        <f t="shared" ca="1" si="402"/>
        <v>107</v>
      </c>
      <c r="BO340" s="9">
        <f t="shared" ca="1" si="379"/>
        <v>0</v>
      </c>
      <c r="BP340" s="20">
        <f t="shared" ca="1" si="397"/>
        <v>0.98800101256066974</v>
      </c>
      <c r="BQ340" s="20">
        <f t="shared" ca="1" si="398"/>
        <v>56.743313648877979</v>
      </c>
    </row>
    <row r="341" spans="1:69" x14ac:dyDescent="0.25">
      <c r="A341" s="3">
        <f t="shared" si="399"/>
        <v>40848</v>
      </c>
      <c r="B341" s="17">
        <f t="shared" si="380"/>
        <v>2011</v>
      </c>
      <c r="C341" s="4">
        <f t="shared" si="400"/>
        <v>11</v>
      </c>
      <c r="D341" s="4">
        <f t="shared" si="401"/>
        <v>3</v>
      </c>
      <c r="E341" s="5">
        <f t="shared" si="349"/>
        <v>0.48</v>
      </c>
      <c r="F341" s="5">
        <f t="shared" si="350"/>
        <v>0.48051948051948046</v>
      </c>
      <c r="G341" s="10">
        <f t="shared" si="348"/>
        <v>1.2520547945205536</v>
      </c>
      <c r="H341" s="13">
        <f t="shared" ca="1" si="351"/>
        <v>59</v>
      </c>
      <c r="I341" s="9">
        <f t="shared" ca="1" si="352"/>
        <v>92</v>
      </c>
      <c r="J341" s="14">
        <f t="shared" ca="1" si="381"/>
        <v>1.5593220338983051</v>
      </c>
      <c r="K341" s="5">
        <f t="shared" ca="1" si="382"/>
        <v>0.20444444444444446</v>
      </c>
      <c r="L341" s="21">
        <f t="shared" ca="1" si="353"/>
        <v>94.232504130816949</v>
      </c>
      <c r="M341" s="9">
        <f t="shared" ca="1" si="354"/>
        <v>16</v>
      </c>
      <c r="N341" s="9">
        <f t="shared" ca="1" si="354"/>
        <v>20</v>
      </c>
      <c r="O341" s="9">
        <f t="shared" ca="1" si="354"/>
        <v>8</v>
      </c>
      <c r="P341" s="9">
        <f t="shared" ca="1" si="354"/>
        <v>25</v>
      </c>
      <c r="Q341" s="20">
        <f t="shared" ca="1" si="355"/>
        <v>36.066823013698638</v>
      </c>
      <c r="R341" s="20">
        <f t="shared" ca="1" si="356"/>
        <v>47.644675732602735</v>
      </c>
      <c r="S341" s="20">
        <f t="shared" ca="1" si="357"/>
        <v>17.825834059397263</v>
      </c>
      <c r="T341" s="6">
        <f t="shared" ca="1" si="358"/>
        <v>5559.7177437181999</v>
      </c>
      <c r="U341" s="6">
        <f t="shared" ca="1" si="358"/>
        <v>665.26858247286953</v>
      </c>
      <c r="V341" s="6">
        <f t="shared" ca="1" si="358"/>
        <v>987.32315527582955</v>
      </c>
      <c r="W341" s="6">
        <f t="shared" ca="1" si="359"/>
        <v>2350.9873268383562</v>
      </c>
      <c r="X341" s="6">
        <f t="shared" ca="1" si="360"/>
        <v>485.81419606988072</v>
      </c>
      <c r="Y341" s="6">
        <f t="shared" ca="1" si="383"/>
        <v>2400.8616480070027</v>
      </c>
      <c r="Z341" s="6">
        <f t="shared" ca="1" si="361"/>
        <v>1298.405628493151</v>
      </c>
      <c r="AA341" s="6">
        <f t="shared" ca="1" si="361"/>
        <v>381.15740586082188</v>
      </c>
      <c r="AB341" s="6">
        <f t="shared" ca="1" si="361"/>
        <v>445.64585148493154</v>
      </c>
      <c r="AC341" s="6">
        <f t="shared" ca="1" si="362"/>
        <v>622.20676161222866</v>
      </c>
      <c r="AD341" s="6">
        <f t="shared" ca="1" si="363"/>
        <v>839.19713238226984</v>
      </c>
      <c r="AE341" s="6">
        <f t="shared" ca="1" si="364"/>
        <v>189.67485526270642</v>
      </c>
      <c r="AF341" s="6">
        <f t="shared" ca="1" si="384"/>
        <v>474.1301365816995</v>
      </c>
      <c r="AG341" s="6">
        <f t="shared" ca="1" si="365"/>
        <v>167.28770899726024</v>
      </c>
      <c r="AH341" s="6">
        <f t="shared" ca="1" si="365"/>
        <v>612.74904477808218</v>
      </c>
      <c r="AI341" s="6">
        <f t="shared" ca="1" si="365"/>
        <v>979.58527956164392</v>
      </c>
      <c r="AJ341" s="6">
        <f t="shared" ca="1" si="365"/>
        <v>469.74460773698627</v>
      </c>
      <c r="AK341" s="6">
        <f t="shared" ca="1" si="366"/>
        <v>733.33701322892489</v>
      </c>
      <c r="AL341" s="6">
        <f t="shared" ca="1" si="367"/>
        <v>1051.7012154438171</v>
      </c>
      <c r="AM341" s="6">
        <f t="shared" ca="1" si="368"/>
        <v>209.28469413607829</v>
      </c>
      <c r="AN341" s="6">
        <f t="shared" ca="1" si="385"/>
        <v>235.04371826515219</v>
      </c>
      <c r="AO341" s="6">
        <f t="shared" ca="1" si="386"/>
        <v>10579.561853103947</v>
      </c>
      <c r="AP341" s="6">
        <f t="shared" ca="1" si="387"/>
        <v>7469.5263502500929</v>
      </c>
      <c r="AQ341" s="6">
        <f t="shared" ca="1" si="388"/>
        <v>3110.0355028538543</v>
      </c>
      <c r="AR341" s="6">
        <f t="shared" ca="1" si="369"/>
        <v>2508.6490803907504</v>
      </c>
      <c r="AS341" s="6">
        <f t="shared" ca="1" si="369"/>
        <v>1229.2241001769</v>
      </c>
      <c r="AT341" s="6">
        <f t="shared" ca="1" si="369"/>
        <v>1488.1412202110589</v>
      </c>
      <c r="AU341" s="6">
        <f t="shared" ca="1" si="369"/>
        <v>1538.5965760169265</v>
      </c>
      <c r="AV341" s="6">
        <f t="shared" ca="1" si="389"/>
        <v>6764.6109767956359</v>
      </c>
      <c r="AW341" s="6">
        <f t="shared" ca="1" si="390"/>
        <v>-3654.5754739417816</v>
      </c>
      <c r="AX341" s="27">
        <f t="shared" ca="1" si="370"/>
        <v>4.0420813808219176</v>
      </c>
      <c r="AY341" s="27">
        <f t="shared" ca="1" si="370"/>
        <v>4.2394736712328767</v>
      </c>
      <c r="AZ341">
        <f t="shared" ca="1" si="391"/>
        <v>128</v>
      </c>
      <c r="BA341" s="9">
        <f t="shared" ca="1" si="371"/>
        <v>4</v>
      </c>
      <c r="BB341" s="4">
        <f t="shared" ca="1" si="392"/>
        <v>59</v>
      </c>
      <c r="BC341" s="9">
        <f t="shared" ca="1" si="372"/>
        <v>3</v>
      </c>
      <c r="BD341" s="9">
        <f t="shared" ca="1" si="373"/>
        <v>2</v>
      </c>
      <c r="BE341" s="4">
        <f t="shared" ca="1" si="393"/>
        <v>69</v>
      </c>
      <c r="BF341" s="9">
        <f t="shared" ca="1" si="374"/>
        <v>4</v>
      </c>
      <c r="BG341" s="9">
        <f t="shared" ca="1" si="375"/>
        <v>6</v>
      </c>
      <c r="BH341" s="24">
        <f t="shared" ca="1" si="394"/>
        <v>324.07836255797173</v>
      </c>
      <c r="BI341" s="24">
        <f t="shared" ca="1" si="395"/>
        <v>239.28677525466739</v>
      </c>
      <c r="BJ341" s="9">
        <f t="shared" ca="1" si="376"/>
        <v>5</v>
      </c>
      <c r="BK341" s="30">
        <f t="shared" ca="1" si="377"/>
        <v>33.215004506849304</v>
      </c>
      <c r="BL341" s="15">
        <f t="shared" ca="1" si="378"/>
        <v>4.4082520876712321</v>
      </c>
      <c r="BM341" s="15">
        <f t="shared" ca="1" si="396"/>
        <v>6248.804938977044</v>
      </c>
      <c r="BN341" s="36">
        <f t="shared" ca="1" si="402"/>
        <v>107</v>
      </c>
      <c r="BO341" s="9">
        <f t="shared" ca="1" si="379"/>
        <v>0</v>
      </c>
      <c r="BP341" s="20">
        <f t="shared" ca="1" si="397"/>
        <v>0.49770084571770618</v>
      </c>
      <c r="BQ341" s="20">
        <f t="shared" ca="1" si="398"/>
        <v>29.065752363120133</v>
      </c>
    </row>
    <row r="342" spans="1:69" x14ac:dyDescent="0.25">
      <c r="A342" s="3">
        <f t="shared" si="399"/>
        <v>40847</v>
      </c>
      <c r="B342" s="17">
        <f t="shared" si="380"/>
        <v>2011</v>
      </c>
      <c r="C342" s="4">
        <f t="shared" si="400"/>
        <v>10</v>
      </c>
      <c r="D342" s="4">
        <f t="shared" si="401"/>
        <v>2</v>
      </c>
      <c r="E342" s="5">
        <f t="shared" si="349"/>
        <v>0.63</v>
      </c>
      <c r="F342" s="5">
        <f t="shared" si="350"/>
        <v>0.6</v>
      </c>
      <c r="G342" s="10">
        <f t="shared" si="348"/>
        <v>1.2493150684931562</v>
      </c>
      <c r="H342" s="13">
        <f t="shared" ca="1" si="351"/>
        <v>97</v>
      </c>
      <c r="I342" s="9">
        <f t="shared" ca="1" si="352"/>
        <v>161</v>
      </c>
      <c r="J342" s="14">
        <f t="shared" ca="1" si="381"/>
        <v>1.6597938144329898</v>
      </c>
      <c r="K342" s="5">
        <f t="shared" ca="1" si="382"/>
        <v>0.35777777777777775</v>
      </c>
      <c r="L342" s="21">
        <f t="shared" ca="1" si="353"/>
        <v>96.739974724473939</v>
      </c>
      <c r="M342" s="9">
        <f t="shared" ca="1" si="354"/>
        <v>28</v>
      </c>
      <c r="N342" s="9">
        <f t="shared" ca="1" si="354"/>
        <v>36</v>
      </c>
      <c r="O342" s="9">
        <f t="shared" ca="1" si="354"/>
        <v>13</v>
      </c>
      <c r="P342" s="9">
        <f t="shared" ca="1" si="354"/>
        <v>45</v>
      </c>
      <c r="Q342" s="20">
        <f t="shared" ca="1" si="355"/>
        <v>36.608935376712338</v>
      </c>
      <c r="R342" s="20">
        <f t="shared" ca="1" si="356"/>
        <v>54.049856429589042</v>
      </c>
      <c r="S342" s="20">
        <f t="shared" ca="1" si="357"/>
        <v>17.484047183342469</v>
      </c>
      <c r="T342" s="6">
        <f t="shared" ca="1" si="358"/>
        <v>9383.7775482739726</v>
      </c>
      <c r="U342" s="6">
        <f t="shared" ca="1" si="358"/>
        <v>1075.5170827397262</v>
      </c>
      <c r="V342" s="6">
        <f t="shared" ca="1" si="358"/>
        <v>1561.8331299629588</v>
      </c>
      <c r="W342" s="6">
        <f t="shared" ca="1" si="359"/>
        <v>2753.7462538520549</v>
      </c>
      <c r="X342" s="6">
        <f t="shared" ca="1" si="360"/>
        <v>792.96160005961644</v>
      </c>
      <c r="Y342" s="6">
        <f t="shared" ca="1" si="383"/>
        <v>5350.7536471390695</v>
      </c>
      <c r="Z342" s="6">
        <f t="shared" ca="1" si="361"/>
        <v>2342.9718641095897</v>
      </c>
      <c r="AA342" s="6">
        <f t="shared" ca="1" si="361"/>
        <v>702.64813358465756</v>
      </c>
      <c r="AB342" s="6">
        <f t="shared" ca="1" si="361"/>
        <v>786.78212325041113</v>
      </c>
      <c r="AC342" s="6">
        <f t="shared" ca="1" si="362"/>
        <v>1011.5805205699849</v>
      </c>
      <c r="AD342" s="6">
        <f t="shared" ca="1" si="363"/>
        <v>1044.4882581775776</v>
      </c>
      <c r="AE342" s="6">
        <f t="shared" ca="1" si="364"/>
        <v>322.5397704214879</v>
      </c>
      <c r="AF342" s="6">
        <f t="shared" ca="1" si="384"/>
        <v>1453.7935717756079</v>
      </c>
      <c r="AG342" s="6">
        <f t="shared" ca="1" si="365"/>
        <v>287.89656184109589</v>
      </c>
      <c r="AH342" s="6">
        <f t="shared" ca="1" si="365"/>
        <v>1025.1890554739728</v>
      </c>
      <c r="AI342" s="6">
        <f t="shared" ca="1" si="365"/>
        <v>1741.1247341369863</v>
      </c>
      <c r="AJ342" s="6">
        <f t="shared" ca="1" si="365"/>
        <v>819.5330156712331</v>
      </c>
      <c r="AK342" s="6">
        <f t="shared" ca="1" si="366"/>
        <v>1124.0996610341374</v>
      </c>
      <c r="AL342" s="6">
        <f t="shared" ca="1" si="367"/>
        <v>1300.2915795077829</v>
      </c>
      <c r="AM342" s="6">
        <f t="shared" ca="1" si="368"/>
        <v>345.74354905739875</v>
      </c>
      <c r="AN342" s="6">
        <f t="shared" ca="1" si="385"/>
        <v>1103.6085775239687</v>
      </c>
      <c r="AO342" s="6">
        <f t="shared" ca="1" si="386"/>
        <v>18165.44011908165</v>
      </c>
      <c r="AP342" s="6">
        <f t="shared" ca="1" si="387"/>
        <v>10257.284322642998</v>
      </c>
      <c r="AQ342" s="6">
        <f t="shared" ca="1" si="388"/>
        <v>7908.1557964386466</v>
      </c>
      <c r="AR342" s="6">
        <f t="shared" ca="1" si="369"/>
        <v>2601.0933527599709</v>
      </c>
      <c r="AS342" s="6">
        <f t="shared" ca="1" si="369"/>
        <v>1546.3335519383754</v>
      </c>
      <c r="AT342" s="6">
        <f t="shared" ca="1" si="369"/>
        <v>1650.6788807815956</v>
      </c>
      <c r="AU342" s="6">
        <f t="shared" ca="1" si="369"/>
        <v>1709.8302909559491</v>
      </c>
      <c r="AV342" s="6">
        <f t="shared" ca="1" si="389"/>
        <v>7507.9360764358908</v>
      </c>
      <c r="AW342" s="6">
        <f t="shared" ca="1" si="390"/>
        <v>400.21972000276128</v>
      </c>
      <c r="AX342" s="27">
        <f t="shared" ca="1" si="370"/>
        <v>4.1563165479452051</v>
      </c>
      <c r="AY342" s="27">
        <f t="shared" ca="1" si="370"/>
        <v>4.3278781369863024</v>
      </c>
      <c r="AZ342">
        <f t="shared" ca="1" si="391"/>
        <v>219</v>
      </c>
      <c r="BA342" s="9">
        <f t="shared" ca="1" si="371"/>
        <v>8</v>
      </c>
      <c r="BB342" s="4">
        <f t="shared" ca="1" si="392"/>
        <v>97</v>
      </c>
      <c r="BC342" s="9">
        <f t="shared" ca="1" si="372"/>
        <v>6</v>
      </c>
      <c r="BD342" s="9">
        <f t="shared" ca="1" si="373"/>
        <v>4</v>
      </c>
      <c r="BE342" s="4">
        <f t="shared" ca="1" si="393"/>
        <v>122</v>
      </c>
      <c r="BF342" s="9">
        <f t="shared" ca="1" si="374"/>
        <v>7</v>
      </c>
      <c r="BG342" s="9">
        <f t="shared" ca="1" si="375"/>
        <v>10</v>
      </c>
      <c r="BH342" s="24">
        <f t="shared" ca="1" si="394"/>
        <v>526.65370967779688</v>
      </c>
      <c r="BI342" s="24">
        <f t="shared" ca="1" si="395"/>
        <v>331.4454535727366</v>
      </c>
      <c r="BJ342" s="9">
        <f t="shared" ca="1" si="376"/>
        <v>9</v>
      </c>
      <c r="BK342" s="30">
        <f t="shared" ca="1" si="377"/>
        <v>33.417858849315053</v>
      </c>
      <c r="BL342" s="15">
        <f t="shared" ca="1" si="378"/>
        <v>4.1549703539726019</v>
      </c>
      <c r="BM342" s="15">
        <f t="shared" ca="1" si="396"/>
        <v>7179.4007737453921</v>
      </c>
      <c r="BN342" s="36">
        <f t="shared" ca="1" si="402"/>
        <v>107</v>
      </c>
      <c r="BO342" s="9">
        <f t="shared" ca="1" si="379"/>
        <v>0</v>
      </c>
      <c r="BP342" s="20">
        <f t="shared" ca="1" si="397"/>
        <v>1.1015063855131566</v>
      </c>
      <c r="BQ342" s="20">
        <f t="shared" ca="1" si="398"/>
        <v>73.907998097557439</v>
      </c>
    </row>
    <row r="343" spans="1:69" x14ac:dyDescent="0.25">
      <c r="A343" s="3">
        <f t="shared" si="399"/>
        <v>40846</v>
      </c>
      <c r="B343" s="17">
        <f t="shared" si="380"/>
        <v>2011</v>
      </c>
      <c r="C343" s="4">
        <f t="shared" si="400"/>
        <v>10</v>
      </c>
      <c r="D343" s="4">
        <f t="shared" si="401"/>
        <v>1</v>
      </c>
      <c r="E343" s="5">
        <f t="shared" si="349"/>
        <v>0.63</v>
      </c>
      <c r="F343" s="5">
        <f t="shared" si="350"/>
        <v>0.64</v>
      </c>
      <c r="G343" s="10">
        <f t="shared" si="348"/>
        <v>1.2465753424657589</v>
      </c>
      <c r="H343" s="13">
        <f t="shared" ca="1" si="351"/>
        <v>101</v>
      </c>
      <c r="I343" s="9">
        <f t="shared" ca="1" si="352"/>
        <v>171</v>
      </c>
      <c r="J343" s="14">
        <f t="shared" ca="1" si="381"/>
        <v>1.693069306930693</v>
      </c>
      <c r="K343" s="5">
        <f t="shared" ca="1" si="382"/>
        <v>0.38</v>
      </c>
      <c r="L343" s="21">
        <f t="shared" ca="1" si="353"/>
        <v>99.691107580632035</v>
      </c>
      <c r="M343" s="9">
        <f t="shared" ca="1" si="354"/>
        <v>30</v>
      </c>
      <c r="N343" s="9">
        <f t="shared" ca="1" si="354"/>
        <v>37</v>
      </c>
      <c r="O343" s="9">
        <f t="shared" ca="1" si="354"/>
        <v>14</v>
      </c>
      <c r="P343" s="9">
        <f t="shared" ca="1" si="354"/>
        <v>44</v>
      </c>
      <c r="Q343" s="20">
        <f t="shared" ca="1" si="355"/>
        <v>35.974982097730539</v>
      </c>
      <c r="R343" s="20">
        <f t="shared" ca="1" si="356"/>
        <v>53.619458724070455</v>
      </c>
      <c r="S343" s="20">
        <f t="shared" ca="1" si="357"/>
        <v>18.016226262515573</v>
      </c>
      <c r="T343" s="6">
        <f t="shared" ca="1" si="358"/>
        <v>10068.801865643836</v>
      </c>
      <c r="U343" s="6">
        <f t="shared" ca="1" si="358"/>
        <v>1073.5687153972608</v>
      </c>
      <c r="V343" s="6">
        <f t="shared" ca="1" si="358"/>
        <v>1707.1893806991779</v>
      </c>
      <c r="W343" s="6">
        <f t="shared" ca="1" si="359"/>
        <v>2758.9194739726026</v>
      </c>
      <c r="X343" s="6">
        <f t="shared" ca="1" si="360"/>
        <v>864.81342082454785</v>
      </c>
      <c r="Y343" s="6">
        <f t="shared" ca="1" si="383"/>
        <v>5811.448305544769</v>
      </c>
      <c r="Z343" s="6">
        <f t="shared" ca="1" si="361"/>
        <v>2410.3238005479461</v>
      </c>
      <c r="AA343" s="6">
        <f t="shared" ca="1" si="361"/>
        <v>750.67242213698637</v>
      </c>
      <c r="AB343" s="6">
        <f t="shared" ca="1" si="361"/>
        <v>792.71395555068523</v>
      </c>
      <c r="AC343" s="6">
        <f t="shared" ca="1" si="362"/>
        <v>1100.8103823642884</v>
      </c>
      <c r="AD343" s="6">
        <f t="shared" ca="1" si="363"/>
        <v>1027.4660372893497</v>
      </c>
      <c r="AE343" s="6">
        <f t="shared" ca="1" si="364"/>
        <v>314.20394370362345</v>
      </c>
      <c r="AF343" s="6">
        <f t="shared" ca="1" si="384"/>
        <v>1511.2298148783557</v>
      </c>
      <c r="AG343" s="6">
        <f t="shared" ca="1" si="365"/>
        <v>312.17004320547943</v>
      </c>
      <c r="AH343" s="6">
        <f t="shared" ca="1" si="365"/>
        <v>1089.9144591780823</v>
      </c>
      <c r="AI343" s="6">
        <f t="shared" ca="1" si="365"/>
        <v>1925.3970110958901</v>
      </c>
      <c r="AJ343" s="6">
        <f t="shared" ca="1" si="365"/>
        <v>864.31274432876717</v>
      </c>
      <c r="AK343" s="6">
        <f t="shared" ca="1" si="366"/>
        <v>1202.7452614644021</v>
      </c>
      <c r="AL343" s="6">
        <f t="shared" ca="1" si="367"/>
        <v>1287.5969767367178</v>
      </c>
      <c r="AM343" s="6">
        <f t="shared" ca="1" si="368"/>
        <v>370.6342921025298</v>
      </c>
      <c r="AN343" s="6">
        <f t="shared" ca="1" si="385"/>
        <v>1330.8177275045687</v>
      </c>
      <c r="AO343" s="6">
        <f t="shared" ca="1" si="386"/>
        <v>19287.875017084934</v>
      </c>
      <c r="AP343" s="6">
        <f t="shared" ca="1" si="387"/>
        <v>10634.379169157239</v>
      </c>
      <c r="AQ343" s="6">
        <f t="shared" ca="1" si="388"/>
        <v>8653.4958479276938</v>
      </c>
      <c r="AR343" s="6">
        <f t="shared" ca="1" si="369"/>
        <v>2610.2761063992716</v>
      </c>
      <c r="AS343" s="6">
        <f t="shared" ca="1" si="369"/>
        <v>1564.018693989658</v>
      </c>
      <c r="AT343" s="6">
        <f t="shared" ca="1" si="369"/>
        <v>1683.8492769711556</v>
      </c>
      <c r="AU343" s="6">
        <f t="shared" ca="1" si="369"/>
        <v>1749.5752467462582</v>
      </c>
      <c r="AV343" s="6">
        <f t="shared" ca="1" si="389"/>
        <v>7607.7193241063433</v>
      </c>
      <c r="AW343" s="6">
        <f t="shared" ca="1" si="390"/>
        <v>1045.7765238213524</v>
      </c>
      <c r="AX343" s="27">
        <f t="shared" ca="1" si="370"/>
        <v>3.9634428493150695</v>
      </c>
      <c r="AY343" s="27">
        <f t="shared" ca="1" si="370"/>
        <v>4.5093849657534246</v>
      </c>
      <c r="AZ343">
        <f t="shared" ca="1" si="391"/>
        <v>226</v>
      </c>
      <c r="BA343" s="9">
        <f t="shared" ca="1" si="371"/>
        <v>8</v>
      </c>
      <c r="BB343" s="4">
        <f t="shared" ca="1" si="392"/>
        <v>101</v>
      </c>
      <c r="BC343" s="9">
        <f t="shared" ca="1" si="372"/>
        <v>7</v>
      </c>
      <c r="BD343" s="9">
        <f t="shared" ca="1" si="373"/>
        <v>4</v>
      </c>
      <c r="BE343" s="4">
        <f t="shared" ca="1" si="393"/>
        <v>125</v>
      </c>
      <c r="BF343" s="9">
        <f t="shared" ca="1" si="374"/>
        <v>8</v>
      </c>
      <c r="BG343" s="9">
        <f t="shared" ca="1" si="375"/>
        <v>12</v>
      </c>
      <c r="BH343" s="24">
        <f t="shared" ca="1" si="394"/>
        <v>580.59549535108533</v>
      </c>
      <c r="BI343" s="24">
        <f t="shared" ca="1" si="395"/>
        <v>390.79685813716185</v>
      </c>
      <c r="BJ343" s="9">
        <f t="shared" ca="1" si="376"/>
        <v>9</v>
      </c>
      <c r="BK343" s="30">
        <f t="shared" ca="1" si="377"/>
        <v>31.931443561643828</v>
      </c>
      <c r="BL343" s="15">
        <f t="shared" ca="1" si="378"/>
        <v>4.2901297917808217</v>
      </c>
      <c r="BM343" s="15">
        <f t="shared" ca="1" si="396"/>
        <v>7162.2033731180873</v>
      </c>
      <c r="BN343" s="36">
        <f t="shared" ca="1" si="402"/>
        <v>107</v>
      </c>
      <c r="BO343" s="9">
        <f t="shared" ca="1" si="379"/>
        <v>0</v>
      </c>
      <c r="BP343" s="20">
        <f t="shared" ca="1" si="397"/>
        <v>1.2082169965190988</v>
      </c>
      <c r="BQ343" s="20">
        <f t="shared" ca="1" si="398"/>
        <v>80.873792971286861</v>
      </c>
    </row>
    <row r="344" spans="1:69" x14ac:dyDescent="0.25">
      <c r="A344" s="3">
        <f t="shared" si="399"/>
        <v>40845</v>
      </c>
      <c r="B344" s="17">
        <f t="shared" si="380"/>
        <v>2011</v>
      </c>
      <c r="C344" s="4">
        <f t="shared" si="400"/>
        <v>10</v>
      </c>
      <c r="D344" s="4">
        <f t="shared" si="401"/>
        <v>7</v>
      </c>
      <c r="E344" s="5">
        <f t="shared" si="349"/>
        <v>0.63</v>
      </c>
      <c r="F344" s="5">
        <f t="shared" si="350"/>
        <v>0.95</v>
      </c>
      <c r="G344" s="10">
        <f t="shared" si="348"/>
        <v>1.2438356164383615</v>
      </c>
      <c r="H344" s="13">
        <f t="shared" ca="1" si="351"/>
        <v>148</v>
      </c>
      <c r="I344" s="9">
        <f t="shared" ca="1" si="352"/>
        <v>245</v>
      </c>
      <c r="J344" s="14">
        <f t="shared" ca="1" si="381"/>
        <v>1.6554054054054055</v>
      </c>
      <c r="K344" s="5">
        <f t="shared" ca="1" si="382"/>
        <v>0.5444444444444444</v>
      </c>
      <c r="L344" s="21">
        <f t="shared" ca="1" si="353"/>
        <v>102.78982101592004</v>
      </c>
      <c r="M344" s="9">
        <f t="shared" ca="1" si="354"/>
        <v>44</v>
      </c>
      <c r="N344" s="9">
        <f t="shared" ca="1" si="354"/>
        <v>54</v>
      </c>
      <c r="O344" s="9">
        <f t="shared" ca="1" si="354"/>
        <v>21</v>
      </c>
      <c r="P344" s="9">
        <f t="shared" ca="1" si="354"/>
        <v>65</v>
      </c>
      <c r="Q344" s="20">
        <f t="shared" ca="1" si="355"/>
        <v>35.198232328767133</v>
      </c>
      <c r="R344" s="20">
        <f t="shared" ca="1" si="356"/>
        <v>48.624263704109588</v>
      </c>
      <c r="S344" s="20">
        <f t="shared" ca="1" si="357"/>
        <v>18.779034168682831</v>
      </c>
      <c r="T344" s="6">
        <f t="shared" ca="1" si="358"/>
        <v>15212.893510356165</v>
      </c>
      <c r="U344" s="6">
        <f t="shared" ca="1" si="358"/>
        <v>1676.0169029589044</v>
      </c>
      <c r="V344" s="6">
        <f t="shared" ca="1" si="358"/>
        <v>2508.7245307791777</v>
      </c>
      <c r="W344" s="6">
        <f t="shared" ca="1" si="359"/>
        <v>2611.6994556493155</v>
      </c>
      <c r="X344" s="6">
        <f t="shared" ca="1" si="360"/>
        <v>1232.5399949036712</v>
      </c>
      <c r="Y344" s="6">
        <f t="shared" ca="1" si="383"/>
        <v>10535.946431982904</v>
      </c>
      <c r="Z344" s="6">
        <f t="shared" ca="1" si="361"/>
        <v>3449.4267682191789</v>
      </c>
      <c r="AA344" s="6">
        <f t="shared" ca="1" si="361"/>
        <v>1021.1095377863013</v>
      </c>
      <c r="AB344" s="6">
        <f t="shared" ca="1" si="361"/>
        <v>1220.6372209643839</v>
      </c>
      <c r="AC344" s="6">
        <f t="shared" ca="1" si="362"/>
        <v>1664.7491270575131</v>
      </c>
      <c r="AD344" s="6">
        <f t="shared" ca="1" si="363"/>
        <v>1039.4289018201541</v>
      </c>
      <c r="AE344" s="6">
        <f t="shared" ca="1" si="364"/>
        <v>476.6307530314931</v>
      </c>
      <c r="AF344" s="6">
        <f t="shared" ca="1" si="384"/>
        <v>2510.3647450607045</v>
      </c>
      <c r="AG344" s="6">
        <f t="shared" ca="1" si="365"/>
        <v>420.7071856438356</v>
      </c>
      <c r="AH344" s="6">
        <f t="shared" ca="1" si="365"/>
        <v>1569.5821764383563</v>
      </c>
      <c r="AI344" s="6">
        <f t="shared" ca="1" si="365"/>
        <v>2818.5625750684935</v>
      </c>
      <c r="AJ344" s="6">
        <f t="shared" ca="1" si="365"/>
        <v>1195.0057065205478</v>
      </c>
      <c r="AK344" s="6">
        <f t="shared" ca="1" si="366"/>
        <v>1875.3156988022654</v>
      </c>
      <c r="AL344" s="6">
        <f t="shared" ca="1" si="367"/>
        <v>1234.0617740234763</v>
      </c>
      <c r="AM344" s="6">
        <f t="shared" ca="1" si="368"/>
        <v>540.37710179167698</v>
      </c>
      <c r="AN344" s="6">
        <f t="shared" ca="1" si="385"/>
        <v>2354.1030690538146</v>
      </c>
      <c r="AO344" s="6">
        <f t="shared" ca="1" si="386"/>
        <v>28583.941583956163</v>
      </c>
      <c r="AP344" s="6">
        <f t="shared" ca="1" si="387"/>
        <v>13183.527337858743</v>
      </c>
      <c r="AQ344" s="6">
        <f t="shared" ca="1" si="388"/>
        <v>15400.414246097422</v>
      </c>
      <c r="AR344" s="6">
        <f t="shared" ca="1" si="369"/>
        <v>2720.0967783467304</v>
      </c>
      <c r="AS344" s="6">
        <f t="shared" ca="1" si="369"/>
        <v>1980.5973859896158</v>
      </c>
      <c r="AT344" s="6">
        <f t="shared" ca="1" si="369"/>
        <v>1884.1377246825095</v>
      </c>
      <c r="AU344" s="6">
        <f t="shared" ca="1" si="369"/>
        <v>2037.7578951808148</v>
      </c>
      <c r="AV344" s="6">
        <f t="shared" ca="1" si="389"/>
        <v>8622.5897841996702</v>
      </c>
      <c r="AW344" s="6">
        <f t="shared" ca="1" si="390"/>
        <v>6777.8244618977496</v>
      </c>
      <c r="AX344" s="27">
        <f t="shared" ca="1" si="370"/>
        <v>4.2741760438356167</v>
      </c>
      <c r="AY344" s="27">
        <f t="shared" ca="1" si="370"/>
        <v>4.2519301232876714</v>
      </c>
      <c r="AZ344">
        <f t="shared" ca="1" si="391"/>
        <v>332</v>
      </c>
      <c r="BA344" s="9">
        <f t="shared" ca="1" si="371"/>
        <v>11</v>
      </c>
      <c r="BB344" s="4">
        <f t="shared" ca="1" si="392"/>
        <v>148</v>
      </c>
      <c r="BC344" s="9">
        <f t="shared" ca="1" si="372"/>
        <v>9</v>
      </c>
      <c r="BD344" s="9">
        <f t="shared" ca="1" si="373"/>
        <v>7</v>
      </c>
      <c r="BE344" s="4">
        <f t="shared" ca="1" si="393"/>
        <v>184</v>
      </c>
      <c r="BF344" s="9">
        <f t="shared" ca="1" si="374"/>
        <v>10</v>
      </c>
      <c r="BG344" s="9">
        <f t="shared" ca="1" si="375"/>
        <v>14</v>
      </c>
      <c r="BH344" s="24">
        <f t="shared" ca="1" si="394"/>
        <v>686.80691690077458</v>
      </c>
      <c r="BI344" s="24">
        <f t="shared" ca="1" si="395"/>
        <v>414.88810198815133</v>
      </c>
      <c r="BJ344" s="9">
        <f t="shared" ca="1" si="376"/>
        <v>13</v>
      </c>
      <c r="BK344" s="30">
        <f t="shared" ca="1" si="377"/>
        <v>34.121868219178076</v>
      </c>
      <c r="BL344" s="15">
        <f t="shared" ca="1" si="378"/>
        <v>4.2725340975342458</v>
      </c>
      <c r="BM344" s="15">
        <f t="shared" ca="1" si="396"/>
        <v>7061.2675541703302</v>
      </c>
      <c r="BN344" s="36">
        <f t="shared" ca="1" si="402"/>
        <v>115</v>
      </c>
      <c r="BO344" s="9">
        <f t="shared" ca="1" si="379"/>
        <v>0</v>
      </c>
      <c r="BP344" s="20">
        <f t="shared" ca="1" si="397"/>
        <v>2.1809702192918685</v>
      </c>
      <c r="BQ344" s="20">
        <f t="shared" ca="1" si="398"/>
        <v>133.91664561823845</v>
      </c>
    </row>
    <row r="345" spans="1:69" x14ac:dyDescent="0.25">
      <c r="A345" s="3">
        <f t="shared" si="399"/>
        <v>40844</v>
      </c>
      <c r="B345" s="17">
        <f t="shared" si="380"/>
        <v>2011</v>
      </c>
      <c r="C345" s="4">
        <f t="shared" si="400"/>
        <v>10</v>
      </c>
      <c r="D345" s="4">
        <f t="shared" si="401"/>
        <v>6</v>
      </c>
      <c r="E345" s="5">
        <f t="shared" si="349"/>
        <v>0.63</v>
      </c>
      <c r="F345" s="5">
        <f t="shared" si="350"/>
        <v>1</v>
      </c>
      <c r="G345" s="10">
        <f t="shared" si="348"/>
        <v>1.2410958904109641</v>
      </c>
      <c r="H345" s="13">
        <f t="shared" ca="1" si="351"/>
        <v>151</v>
      </c>
      <c r="I345" s="9">
        <f t="shared" ca="1" si="352"/>
        <v>264</v>
      </c>
      <c r="J345" s="14">
        <f t="shared" ca="1" si="381"/>
        <v>1.7483443708609272</v>
      </c>
      <c r="K345" s="5">
        <f t="shared" ca="1" si="382"/>
        <v>0.58666666666666667</v>
      </c>
      <c r="L345" s="21">
        <f t="shared" ca="1" si="353"/>
        <v>108.94984231515922</v>
      </c>
      <c r="M345" s="9">
        <f t="shared" ca="1" si="354"/>
        <v>49</v>
      </c>
      <c r="N345" s="9">
        <f t="shared" ca="1" si="354"/>
        <v>57</v>
      </c>
      <c r="O345" s="9">
        <f t="shared" ca="1" si="354"/>
        <v>24</v>
      </c>
      <c r="P345" s="9">
        <f t="shared" ca="1" si="354"/>
        <v>71</v>
      </c>
      <c r="Q345" s="20">
        <f t="shared" ca="1" si="355"/>
        <v>34.951951449987078</v>
      </c>
      <c r="R345" s="20">
        <f t="shared" ca="1" si="356"/>
        <v>47.991983395068509</v>
      </c>
      <c r="S345" s="20">
        <f t="shared" ca="1" si="357"/>
        <v>17.860572746532899</v>
      </c>
      <c r="T345" s="6">
        <f t="shared" ca="1" si="358"/>
        <v>16451.426189589041</v>
      </c>
      <c r="U345" s="6">
        <f t="shared" ca="1" si="358"/>
        <v>1802.2730005479461</v>
      </c>
      <c r="V345" s="6">
        <f t="shared" ca="1" si="358"/>
        <v>2713.2396027090408</v>
      </c>
      <c r="W345" s="6">
        <f t="shared" ca="1" si="359"/>
        <v>2587.9753341369869</v>
      </c>
      <c r="X345" s="6">
        <f t="shared" ca="1" si="360"/>
        <v>1409.2642246487671</v>
      </c>
      <c r="Y345" s="6">
        <f t="shared" ca="1" si="383"/>
        <v>11543.220028642194</v>
      </c>
      <c r="Z345" s="6">
        <f t="shared" ca="1" si="361"/>
        <v>3704.9068536986306</v>
      </c>
      <c r="AA345" s="6">
        <f t="shared" ca="1" si="361"/>
        <v>1151.8076014816443</v>
      </c>
      <c r="AB345" s="6">
        <f t="shared" ca="1" si="361"/>
        <v>1268.1006650038357</v>
      </c>
      <c r="AC345" s="6">
        <f t="shared" ca="1" si="362"/>
        <v>1740.5278476139499</v>
      </c>
      <c r="AD345" s="6">
        <f t="shared" ca="1" si="363"/>
        <v>1030.4032089994703</v>
      </c>
      <c r="AE345" s="6">
        <f t="shared" ca="1" si="364"/>
        <v>490.45290965666521</v>
      </c>
      <c r="AF345" s="6">
        <f t="shared" ca="1" si="384"/>
        <v>2863.4311539140244</v>
      </c>
      <c r="AG345" s="6">
        <f t="shared" ca="1" si="365"/>
        <v>466.95580076712338</v>
      </c>
      <c r="AH345" s="6">
        <f t="shared" ca="1" si="365"/>
        <v>1699.9334084383565</v>
      </c>
      <c r="AI345" s="6">
        <f t="shared" ca="1" si="365"/>
        <v>2963.5617560547948</v>
      </c>
      <c r="AJ345" s="6">
        <f t="shared" ca="1" si="365"/>
        <v>1315.4774731397263</v>
      </c>
      <c r="AK345" s="6">
        <f t="shared" ca="1" si="366"/>
        <v>1848.3344593644922</v>
      </c>
      <c r="AL345" s="6">
        <f t="shared" ca="1" si="367"/>
        <v>1235.0012301847835</v>
      </c>
      <c r="AM345" s="6">
        <f t="shared" ca="1" si="368"/>
        <v>555.65526344542184</v>
      </c>
      <c r="AN345" s="6">
        <f t="shared" ca="1" si="385"/>
        <v>2806.9374854053031</v>
      </c>
      <c r="AO345" s="6">
        <f t="shared" ca="1" si="386"/>
        <v>30824.442748721096</v>
      </c>
      <c r="AP345" s="6">
        <f t="shared" ca="1" si="387"/>
        <v>13610.85408075958</v>
      </c>
      <c r="AQ345" s="6">
        <f t="shared" ca="1" si="388"/>
        <v>17213.588667961521</v>
      </c>
      <c r="AR345" s="6">
        <f t="shared" ca="1" si="369"/>
        <v>2738.5354174537092</v>
      </c>
      <c r="AS345" s="6">
        <f t="shared" ca="1" si="369"/>
        <v>2070.6013770885265</v>
      </c>
      <c r="AT345" s="6">
        <f t="shared" ca="1" si="369"/>
        <v>1929.4581703825954</v>
      </c>
      <c r="AU345" s="6">
        <f t="shared" ca="1" si="369"/>
        <v>2073.0337581698445</v>
      </c>
      <c r="AV345" s="6">
        <f t="shared" ca="1" si="389"/>
        <v>8811.6287230946746</v>
      </c>
      <c r="AW345" s="6">
        <f t="shared" ca="1" si="390"/>
        <v>8401.9599448668396</v>
      </c>
      <c r="AX345" s="27">
        <f t="shared" ca="1" si="370"/>
        <v>4.2327937315068507</v>
      </c>
      <c r="AY345" s="27">
        <f t="shared" ca="1" si="370"/>
        <v>4.5797205958904108</v>
      </c>
      <c r="AZ345">
        <f t="shared" ca="1" si="391"/>
        <v>352</v>
      </c>
      <c r="BA345" s="9">
        <f t="shared" ca="1" si="371"/>
        <v>12</v>
      </c>
      <c r="BB345" s="4">
        <f t="shared" ca="1" si="392"/>
        <v>151</v>
      </c>
      <c r="BC345" s="9">
        <f t="shared" ca="1" si="372"/>
        <v>9</v>
      </c>
      <c r="BD345" s="9">
        <f t="shared" ca="1" si="373"/>
        <v>7</v>
      </c>
      <c r="BE345" s="4">
        <f t="shared" ca="1" si="393"/>
        <v>201</v>
      </c>
      <c r="BF345" s="9">
        <f t="shared" ca="1" si="374"/>
        <v>13</v>
      </c>
      <c r="BG345" s="9">
        <f t="shared" ca="1" si="375"/>
        <v>19</v>
      </c>
      <c r="BH345" s="24">
        <f t="shared" ca="1" si="394"/>
        <v>711.04414956236246</v>
      </c>
      <c r="BI345" s="24">
        <f t="shared" ca="1" si="395"/>
        <v>519.2253080628991</v>
      </c>
      <c r="BJ345" s="9">
        <f t="shared" ca="1" si="376"/>
        <v>12</v>
      </c>
      <c r="BK345" s="30">
        <f t="shared" ca="1" si="377"/>
        <v>34.589965315068483</v>
      </c>
      <c r="BL345" s="15">
        <f t="shared" ca="1" si="378"/>
        <v>4.3640405479452049</v>
      </c>
      <c r="BM345" s="15">
        <f t="shared" ca="1" si="396"/>
        <v>7044.2081072842084</v>
      </c>
      <c r="BN345" s="36">
        <f t="shared" ca="1" si="402"/>
        <v>115</v>
      </c>
      <c r="BO345" s="9">
        <f t="shared" ca="1" si="379"/>
        <v>0</v>
      </c>
      <c r="BP345" s="20">
        <f t="shared" ca="1" si="397"/>
        <v>2.4436513524013375</v>
      </c>
      <c r="BQ345" s="20">
        <f t="shared" ca="1" si="398"/>
        <v>149.68337972140452</v>
      </c>
    </row>
    <row r="346" spans="1:69" x14ac:dyDescent="0.25">
      <c r="A346" s="3">
        <f t="shared" si="399"/>
        <v>40843</v>
      </c>
      <c r="B346" s="17">
        <f t="shared" si="380"/>
        <v>2011</v>
      </c>
      <c r="C346" s="4">
        <f t="shared" si="400"/>
        <v>10</v>
      </c>
      <c r="D346" s="4">
        <f t="shared" si="401"/>
        <v>5</v>
      </c>
      <c r="E346" s="5">
        <f t="shared" si="349"/>
        <v>0.63</v>
      </c>
      <c r="F346" s="5">
        <f t="shared" si="350"/>
        <v>0.82</v>
      </c>
      <c r="G346" s="10">
        <f t="shared" si="348"/>
        <v>1.2383561643835668</v>
      </c>
      <c r="H346" s="13">
        <f t="shared" ca="1" si="351"/>
        <v>132</v>
      </c>
      <c r="I346" s="9">
        <f t="shared" ca="1" si="352"/>
        <v>215</v>
      </c>
      <c r="J346" s="14">
        <f t="shared" ca="1" si="381"/>
        <v>1.6287878787878789</v>
      </c>
      <c r="K346" s="5">
        <f t="shared" ca="1" si="382"/>
        <v>0.4777777777777778</v>
      </c>
      <c r="L346" s="21">
        <f t="shared" ca="1" si="353"/>
        <v>95.663234008468251</v>
      </c>
      <c r="M346" s="9">
        <f t="shared" ca="1" si="354"/>
        <v>36</v>
      </c>
      <c r="N346" s="9">
        <f t="shared" ca="1" si="354"/>
        <v>45</v>
      </c>
      <c r="O346" s="9">
        <f t="shared" ca="1" si="354"/>
        <v>18</v>
      </c>
      <c r="P346" s="9">
        <f t="shared" ca="1" si="354"/>
        <v>56</v>
      </c>
      <c r="Q346" s="20">
        <f t="shared" ca="1" si="355"/>
        <v>37.98717940808389</v>
      </c>
      <c r="R346" s="20">
        <f t="shared" ca="1" si="356"/>
        <v>52.729859989041103</v>
      </c>
      <c r="S346" s="20">
        <f t="shared" ca="1" si="357"/>
        <v>18.865134440313117</v>
      </c>
      <c r="T346" s="6">
        <f t="shared" ca="1" si="358"/>
        <v>12627.54688911781</v>
      </c>
      <c r="U346" s="6">
        <f t="shared" ca="1" si="358"/>
        <v>1422.0465467178085</v>
      </c>
      <c r="V346" s="6">
        <f t="shared" ca="1" si="358"/>
        <v>2229.3278223275834</v>
      </c>
      <c r="W346" s="6">
        <f t="shared" ca="1" si="359"/>
        <v>2503.824534443836</v>
      </c>
      <c r="X346" s="6">
        <f t="shared" ca="1" si="360"/>
        <v>1060.6093274406576</v>
      </c>
      <c r="Y346" s="6">
        <f t="shared" ca="1" si="383"/>
        <v>8255.831751623542</v>
      </c>
      <c r="Z346" s="6">
        <f t="shared" ca="1" si="361"/>
        <v>3076.961532054795</v>
      </c>
      <c r="AA346" s="6">
        <f t="shared" ca="1" si="361"/>
        <v>949.1374798027399</v>
      </c>
      <c r="AB346" s="6">
        <f t="shared" ca="1" si="361"/>
        <v>1056.4475286575346</v>
      </c>
      <c r="AC346" s="6">
        <f t="shared" ca="1" si="362"/>
        <v>1399.4038955348578</v>
      </c>
      <c r="AD346" s="6">
        <f t="shared" ca="1" si="363"/>
        <v>1022.377442468097</v>
      </c>
      <c r="AE346" s="6">
        <f t="shared" ca="1" si="364"/>
        <v>420.25108571651134</v>
      </c>
      <c r="AF346" s="6">
        <f t="shared" ca="1" si="384"/>
        <v>2240.514116795604</v>
      </c>
      <c r="AG346" s="6">
        <f t="shared" ca="1" si="365"/>
        <v>382.97197676712324</v>
      </c>
      <c r="AH346" s="6">
        <f t="shared" ca="1" si="365"/>
        <v>1477.0685194520549</v>
      </c>
      <c r="AI346" s="6">
        <f t="shared" ca="1" si="365"/>
        <v>2396.681410410959</v>
      </c>
      <c r="AJ346" s="6">
        <f t="shared" ca="1" si="365"/>
        <v>1059.2907169315072</v>
      </c>
      <c r="AK346" s="6">
        <f t="shared" ca="1" si="366"/>
        <v>1548.9190115394263</v>
      </c>
      <c r="AL346" s="6">
        <f t="shared" ca="1" si="367"/>
        <v>1294.0874200041289</v>
      </c>
      <c r="AM346" s="6">
        <f t="shared" ca="1" si="368"/>
        <v>485.7107365346273</v>
      </c>
      <c r="AN346" s="6">
        <f t="shared" ca="1" si="385"/>
        <v>1987.2954554834619</v>
      </c>
      <c r="AO346" s="6">
        <f t="shared" ca="1" si="386"/>
        <v>24448.152599912333</v>
      </c>
      <c r="AP346" s="6">
        <f t="shared" ca="1" si="387"/>
        <v>11964.511276009725</v>
      </c>
      <c r="AQ346" s="6">
        <f t="shared" ca="1" si="388"/>
        <v>12483.641323902608</v>
      </c>
      <c r="AR346" s="6">
        <f t="shared" ca="1" si="369"/>
        <v>2665.9683023350954</v>
      </c>
      <c r="AS346" s="6">
        <f t="shared" ca="1" si="369"/>
        <v>1903.3515982638842</v>
      </c>
      <c r="AT346" s="6">
        <f t="shared" ca="1" si="369"/>
        <v>1818.1153795212106</v>
      </c>
      <c r="AU346" s="6">
        <f t="shared" ca="1" si="369"/>
        <v>1886.2999504723853</v>
      </c>
      <c r="AV346" s="6">
        <f t="shared" ca="1" si="389"/>
        <v>8273.7352305925742</v>
      </c>
      <c r="AW346" s="6">
        <f t="shared" ca="1" si="390"/>
        <v>4209.9060933100336</v>
      </c>
      <c r="AX346" s="27">
        <f t="shared" ca="1" si="370"/>
        <v>3.9949471561643848</v>
      </c>
      <c r="AY346" s="27">
        <f t="shared" ca="1" si="370"/>
        <v>4.6326138356164392</v>
      </c>
      <c r="AZ346">
        <f t="shared" ca="1" si="391"/>
        <v>287</v>
      </c>
      <c r="BA346" s="9">
        <f t="shared" ca="1" si="371"/>
        <v>9</v>
      </c>
      <c r="BB346" s="4">
        <f t="shared" ca="1" si="392"/>
        <v>132</v>
      </c>
      <c r="BC346" s="9">
        <f t="shared" ca="1" si="372"/>
        <v>9</v>
      </c>
      <c r="BD346" s="9">
        <f t="shared" ca="1" si="373"/>
        <v>6</v>
      </c>
      <c r="BE346" s="4">
        <f t="shared" ca="1" si="393"/>
        <v>155</v>
      </c>
      <c r="BF346" s="9">
        <f t="shared" ca="1" si="374"/>
        <v>10</v>
      </c>
      <c r="BG346" s="9">
        <f t="shared" ca="1" si="375"/>
        <v>14</v>
      </c>
      <c r="BH346" s="24">
        <f t="shared" ca="1" si="394"/>
        <v>658.38200956955416</v>
      </c>
      <c r="BI346" s="24">
        <f t="shared" ca="1" si="395"/>
        <v>440.05663335011087</v>
      </c>
      <c r="BJ346" s="9">
        <f t="shared" ca="1" si="376"/>
        <v>10</v>
      </c>
      <c r="BK346" s="30">
        <f t="shared" ca="1" si="377"/>
        <v>31.81082301369862</v>
      </c>
      <c r="BL346" s="15">
        <f t="shared" ca="1" si="378"/>
        <v>4.3595352789041097</v>
      </c>
      <c r="BM346" s="15">
        <f t="shared" ca="1" si="396"/>
        <v>6953.0640387841377</v>
      </c>
      <c r="BN346" s="36">
        <f t="shared" ca="1" si="402"/>
        <v>115</v>
      </c>
      <c r="BO346" s="9">
        <f t="shared" ca="1" si="379"/>
        <v>0</v>
      </c>
      <c r="BP346" s="20">
        <f t="shared" ca="1" si="397"/>
        <v>1.7954158417453014</v>
      </c>
      <c r="BQ346" s="20">
        <f t="shared" ca="1" si="398"/>
        <v>108.55340281654442</v>
      </c>
    </row>
    <row r="347" spans="1:69" x14ac:dyDescent="0.25">
      <c r="A347" s="3">
        <f t="shared" si="399"/>
        <v>40842</v>
      </c>
      <c r="B347" s="17">
        <f t="shared" si="380"/>
        <v>2011</v>
      </c>
      <c r="C347" s="4">
        <f t="shared" si="400"/>
        <v>10</v>
      </c>
      <c r="D347" s="4">
        <f t="shared" si="401"/>
        <v>4</v>
      </c>
      <c r="E347" s="5">
        <f t="shared" si="349"/>
        <v>0.63</v>
      </c>
      <c r="F347" s="5">
        <f t="shared" si="350"/>
        <v>0.76</v>
      </c>
      <c r="G347" s="10">
        <f t="shared" si="348"/>
        <v>1.2356164383561694</v>
      </c>
      <c r="H347" s="13">
        <f t="shared" ca="1" si="351"/>
        <v>125</v>
      </c>
      <c r="I347" s="9">
        <f t="shared" ca="1" si="352"/>
        <v>195</v>
      </c>
      <c r="J347" s="14">
        <f t="shared" ca="1" si="381"/>
        <v>1.56</v>
      </c>
      <c r="K347" s="5">
        <f t="shared" ca="1" si="382"/>
        <v>0.43333333333333335</v>
      </c>
      <c r="L347" s="21">
        <f t="shared" ca="1" si="353"/>
        <v>98.292747792131522</v>
      </c>
      <c r="M347" s="9">
        <f t="shared" ref="M347:P366" ca="1" si="403">INT($I347*M$1*(1+RANDBETWEEN(-limite,limite)/1000))</f>
        <v>36</v>
      </c>
      <c r="N347" s="9">
        <f t="shared" ca="1" si="403"/>
        <v>43</v>
      </c>
      <c r="O347" s="9">
        <f t="shared" ca="1" si="403"/>
        <v>17</v>
      </c>
      <c r="P347" s="9">
        <f t="shared" ca="1" si="403"/>
        <v>50</v>
      </c>
      <c r="Q347" s="20">
        <f t="shared" ca="1" si="355"/>
        <v>35.757219046297912</v>
      </c>
      <c r="R347" s="20">
        <f t="shared" ca="1" si="356"/>
        <v>51.479890787429497</v>
      </c>
      <c r="S347" s="20">
        <f t="shared" ca="1" si="357"/>
        <v>18.992394053260277</v>
      </c>
      <c r="T347" s="6">
        <f t="shared" ref="T347:V366" ca="1" si="404">(1+T$2*$G347)*(1+RANDBETWEEN(-limite,limite)/1000)*T$1*$E347*$F347</f>
        <v>12286.593474016439</v>
      </c>
      <c r="U347" s="6">
        <f t="shared" ca="1" si="404"/>
        <v>1270.2399109150688</v>
      </c>
      <c r="V347" s="6">
        <f t="shared" ca="1" si="404"/>
        <v>1937.8971823293366</v>
      </c>
      <c r="W347" s="6">
        <f t="shared" ca="1" si="359"/>
        <v>2650.8749649534248</v>
      </c>
      <c r="X347" s="6">
        <f t="shared" ca="1" si="360"/>
        <v>978.92958806689319</v>
      </c>
      <c r="Y347" s="6">
        <f t="shared" ca="1" si="383"/>
        <v>7989.1316495818546</v>
      </c>
      <c r="Z347" s="6">
        <f t="shared" ref="Z347:AB366" ca="1" si="405">(1+Z$2*$G347)*(1+RANDBETWEEN(-limite,limite)/1000)*$I347*Z$1</f>
        <v>2824.820304657535</v>
      </c>
      <c r="AA347" s="6">
        <f t="shared" ca="1" si="405"/>
        <v>875.15814338630139</v>
      </c>
      <c r="AB347" s="6">
        <f t="shared" ca="1" si="405"/>
        <v>949.61970266301387</v>
      </c>
      <c r="AC347" s="6">
        <f t="shared" ca="1" si="362"/>
        <v>1242.7926352202055</v>
      </c>
      <c r="AD347" s="6">
        <f t="shared" ca="1" si="363"/>
        <v>1026.3444920646209</v>
      </c>
      <c r="AE347" s="6">
        <f t="shared" ca="1" si="364"/>
        <v>377.43483021350346</v>
      </c>
      <c r="AF347" s="6">
        <f t="shared" ca="1" si="384"/>
        <v>2003.02619320852</v>
      </c>
      <c r="AG347" s="6">
        <f t="shared" ref="AG347:AJ366" ca="1" si="406">(1+AG$2*$G347)*(1+RANDBETWEEN(-limite,limite)/1000)*$I347*AG$1</f>
        <v>358.44952783561644</v>
      </c>
      <c r="AH347" s="6">
        <f t="shared" ca="1" si="406"/>
        <v>1309.7926172054795</v>
      </c>
      <c r="AI347" s="6">
        <f t="shared" ca="1" si="406"/>
        <v>2232.3060838356164</v>
      </c>
      <c r="AJ347" s="6">
        <f t="shared" ca="1" si="406"/>
        <v>934.13066695890416</v>
      </c>
      <c r="AK347" s="6">
        <f t="shared" ca="1" si="366"/>
        <v>1473.7792775999001</v>
      </c>
      <c r="AL347" s="6">
        <f t="shared" ca="1" si="367"/>
        <v>1270.2740644299513</v>
      </c>
      <c r="AM347" s="6">
        <f t="shared" ca="1" si="368"/>
        <v>454.09929437932823</v>
      </c>
      <c r="AN347" s="6">
        <f t="shared" ca="1" si="385"/>
        <v>1636.5262594264366</v>
      </c>
      <c r="AO347" s="6">
        <f t="shared" ca="1" si="386"/>
        <v>23041.110431473975</v>
      </c>
      <c r="AP347" s="6">
        <f t="shared" ca="1" si="387"/>
        <v>11412.426329257165</v>
      </c>
      <c r="AQ347" s="6">
        <f t="shared" ca="1" si="388"/>
        <v>11628.684102216812</v>
      </c>
      <c r="AR347" s="6">
        <f t="shared" ref="AR347:AU366" ca="1" si="407">(1+AR$2*$G347)*(1+RANDBETWEEN(-limite,limite)/1000)*AR$1*$E347*$F347+AR$3*(1+ipc)^($B347-2010)</f>
        <v>2670.1079019430272</v>
      </c>
      <c r="AS347" s="6">
        <f t="shared" ca="1" si="407"/>
        <v>1809.783493951373</v>
      </c>
      <c r="AT347" s="6">
        <f t="shared" ca="1" si="407"/>
        <v>1736.9519240683658</v>
      </c>
      <c r="AU347" s="6">
        <f t="shared" ca="1" si="407"/>
        <v>1839.5019743765588</v>
      </c>
      <c r="AV347" s="6">
        <f t="shared" ca="1" si="389"/>
        <v>8056.3452943393249</v>
      </c>
      <c r="AW347" s="6">
        <f t="shared" ca="1" si="390"/>
        <v>3572.3388078774851</v>
      </c>
      <c r="AX347" s="27">
        <f t="shared" ref="AX347:AY366" ca="1" si="408">MIN(5,(1+AX$2*$G347)*(1+RANDBETWEEN(-limite,limite)/1000)*AX$1)</f>
        <v>3.9372314301369862</v>
      </c>
      <c r="AY347" s="27">
        <f t="shared" ca="1" si="408"/>
        <v>4.3752019931506858</v>
      </c>
      <c r="AZ347">
        <f t="shared" ca="1" si="391"/>
        <v>271</v>
      </c>
      <c r="BA347" s="9">
        <f t="shared" ca="1" si="371"/>
        <v>9</v>
      </c>
      <c r="BB347" s="4">
        <f t="shared" ca="1" si="392"/>
        <v>125</v>
      </c>
      <c r="BC347" s="9">
        <f t="shared" ca="1" si="372"/>
        <v>8</v>
      </c>
      <c r="BD347" s="9">
        <f t="shared" ca="1" si="373"/>
        <v>5</v>
      </c>
      <c r="BE347" s="4">
        <f t="shared" ca="1" si="393"/>
        <v>146</v>
      </c>
      <c r="BF347" s="9">
        <f t="shared" ca="1" si="374"/>
        <v>9</v>
      </c>
      <c r="BG347" s="9">
        <f t="shared" ca="1" si="375"/>
        <v>11</v>
      </c>
      <c r="BH347" s="24">
        <f t="shared" ca="1" si="394"/>
        <v>579.0409804763641</v>
      </c>
      <c r="BI347" s="24">
        <f t="shared" ca="1" si="395"/>
        <v>362.54410376689452</v>
      </c>
      <c r="BJ347" s="9">
        <f t="shared" ca="1" si="376"/>
        <v>11</v>
      </c>
      <c r="BK347" s="30">
        <f t="shared" ca="1" si="377"/>
        <v>33.471801232876707</v>
      </c>
      <c r="BL347" s="15">
        <f t="shared" ca="1" si="378"/>
        <v>4.5775819408219176</v>
      </c>
      <c r="BM347" s="15">
        <f t="shared" ca="1" si="396"/>
        <v>7083.5798430024188</v>
      </c>
      <c r="BN347" s="36">
        <f t="shared" ca="1" si="402"/>
        <v>115</v>
      </c>
      <c r="BO347" s="9">
        <f t="shared" ca="1" si="379"/>
        <v>1</v>
      </c>
      <c r="BP347" s="20">
        <f t="shared" ca="1" si="397"/>
        <v>1.6416394478427905</v>
      </c>
      <c r="BQ347" s="20">
        <f t="shared" ca="1" si="398"/>
        <v>101.11899219318967</v>
      </c>
    </row>
    <row r="348" spans="1:69" x14ac:dyDescent="0.25">
      <c r="A348" s="3">
        <f t="shared" si="399"/>
        <v>40841</v>
      </c>
      <c r="B348" s="17">
        <f t="shared" si="380"/>
        <v>2011</v>
      </c>
      <c r="C348" s="4">
        <f t="shared" si="400"/>
        <v>10</v>
      </c>
      <c r="D348" s="4">
        <f t="shared" si="401"/>
        <v>3</v>
      </c>
      <c r="E348" s="5">
        <f t="shared" si="349"/>
        <v>0.63</v>
      </c>
      <c r="F348" s="5">
        <f t="shared" si="350"/>
        <v>0.6</v>
      </c>
      <c r="G348" s="10">
        <f t="shared" si="348"/>
        <v>1.2328767123287721</v>
      </c>
      <c r="H348" s="13">
        <f t="shared" ca="1" si="351"/>
        <v>97</v>
      </c>
      <c r="I348" s="9">
        <f t="shared" ca="1" si="352"/>
        <v>152</v>
      </c>
      <c r="J348" s="14">
        <f t="shared" ca="1" si="381"/>
        <v>1.5670103092783505</v>
      </c>
      <c r="K348" s="5">
        <f t="shared" ca="1" si="382"/>
        <v>0.33777777777777779</v>
      </c>
      <c r="L348" s="21">
        <f t="shared" ca="1" si="353"/>
        <v>96.015096172856957</v>
      </c>
      <c r="M348" s="9">
        <f t="shared" ca="1" si="403"/>
        <v>26</v>
      </c>
      <c r="N348" s="9">
        <f t="shared" ca="1" si="403"/>
        <v>34</v>
      </c>
      <c r="O348" s="9">
        <f t="shared" ca="1" si="403"/>
        <v>14</v>
      </c>
      <c r="P348" s="9">
        <f t="shared" ca="1" si="403"/>
        <v>40</v>
      </c>
      <c r="Q348" s="20">
        <f t="shared" ca="1" si="355"/>
        <v>37.252923470319637</v>
      </c>
      <c r="R348" s="20">
        <f t="shared" ca="1" si="356"/>
        <v>48.39150885322897</v>
      </c>
      <c r="S348" s="20">
        <f t="shared" ca="1" si="357"/>
        <v>17.460254367123291</v>
      </c>
      <c r="T348" s="6">
        <f t="shared" ca="1" si="404"/>
        <v>9313.4643287671242</v>
      </c>
      <c r="U348" s="6">
        <f t="shared" ca="1" si="404"/>
        <v>1074.685068493151</v>
      </c>
      <c r="V348" s="6">
        <f t="shared" ca="1" si="404"/>
        <v>1568.5811112328768</v>
      </c>
      <c r="W348" s="6">
        <f t="shared" ca="1" si="359"/>
        <v>2527.3200131506851</v>
      </c>
      <c r="X348" s="6">
        <f t="shared" ca="1" si="360"/>
        <v>839.95570139178074</v>
      </c>
      <c r="Y348" s="6">
        <f t="shared" ca="1" si="383"/>
        <v>5452.2925714849307</v>
      </c>
      <c r="Z348" s="6">
        <f t="shared" ca="1" si="405"/>
        <v>2235.1754082191783</v>
      </c>
      <c r="AA348" s="6">
        <f t="shared" ca="1" si="405"/>
        <v>677.48112394520558</v>
      </c>
      <c r="AB348" s="6">
        <f t="shared" ca="1" si="405"/>
        <v>698.41017468493169</v>
      </c>
      <c r="AC348" s="6">
        <f t="shared" ca="1" si="362"/>
        <v>1000.5637332035162</v>
      </c>
      <c r="AD348" s="6">
        <f t="shared" ca="1" si="363"/>
        <v>1040.3046240659644</v>
      </c>
      <c r="AE348" s="6">
        <f t="shared" ca="1" si="364"/>
        <v>304.13175029235128</v>
      </c>
      <c r="AF348" s="6">
        <f t="shared" ca="1" si="384"/>
        <v>1266.0665992874838</v>
      </c>
      <c r="AG348" s="6">
        <f t="shared" ca="1" si="406"/>
        <v>264.01163178082192</v>
      </c>
      <c r="AH348" s="6">
        <f t="shared" ca="1" si="406"/>
        <v>1050.1402652054796</v>
      </c>
      <c r="AI348" s="6">
        <f t="shared" ca="1" si="406"/>
        <v>1618.1386958904109</v>
      </c>
      <c r="AJ348" s="6">
        <f t="shared" ca="1" si="406"/>
        <v>747.2063473972604</v>
      </c>
      <c r="AK348" s="6">
        <f t="shared" ca="1" si="366"/>
        <v>1202.9443961943798</v>
      </c>
      <c r="AL348" s="6">
        <f t="shared" ca="1" si="367"/>
        <v>1261.3110208799155</v>
      </c>
      <c r="AM348" s="6">
        <f t="shared" ca="1" si="368"/>
        <v>360.91346869086334</v>
      </c>
      <c r="AN348" s="6">
        <f t="shared" ca="1" si="385"/>
        <v>854.32805450881392</v>
      </c>
      <c r="AO348" s="6">
        <f t="shared" ca="1" si="386"/>
        <v>17678.713044383563</v>
      </c>
      <c r="AP348" s="6">
        <f t="shared" ca="1" si="387"/>
        <v>10106.025819102333</v>
      </c>
      <c r="AQ348" s="6">
        <f t="shared" ca="1" si="388"/>
        <v>7572.6872252812282</v>
      </c>
      <c r="AR348" s="6">
        <f t="shared" ca="1" si="407"/>
        <v>2589.5757000253607</v>
      </c>
      <c r="AS348" s="6">
        <f t="shared" ca="1" si="407"/>
        <v>1549.5396493035064</v>
      </c>
      <c r="AT348" s="6">
        <f t="shared" ca="1" si="407"/>
        <v>1641.8958648683822</v>
      </c>
      <c r="AU348" s="6">
        <f t="shared" ca="1" si="407"/>
        <v>1736.8836798881996</v>
      </c>
      <c r="AV348" s="6">
        <f t="shared" ca="1" si="389"/>
        <v>7517.8948940854489</v>
      </c>
      <c r="AW348" s="6">
        <f t="shared" ca="1" si="390"/>
        <v>54.792331195781117</v>
      </c>
      <c r="AX348" s="27">
        <f t="shared" ca="1" si="408"/>
        <v>4.2273756164383567</v>
      </c>
      <c r="AY348" s="27">
        <f t="shared" ca="1" si="408"/>
        <v>4.6142681506849312</v>
      </c>
      <c r="AZ348">
        <f t="shared" ca="1" si="391"/>
        <v>211</v>
      </c>
      <c r="BA348" s="9">
        <f t="shared" ca="1" si="371"/>
        <v>7</v>
      </c>
      <c r="BB348" s="4">
        <f t="shared" ca="1" si="392"/>
        <v>97</v>
      </c>
      <c r="BC348" s="9">
        <f t="shared" ca="1" si="372"/>
        <v>6</v>
      </c>
      <c r="BD348" s="9">
        <f t="shared" ca="1" si="373"/>
        <v>5</v>
      </c>
      <c r="BE348" s="4">
        <f t="shared" ca="1" si="393"/>
        <v>114</v>
      </c>
      <c r="BF348" s="9">
        <f t="shared" ca="1" si="374"/>
        <v>7</v>
      </c>
      <c r="BG348" s="9">
        <f t="shared" ca="1" si="375"/>
        <v>10</v>
      </c>
      <c r="BH348" s="24">
        <f t="shared" ca="1" si="394"/>
        <v>559.73634106730697</v>
      </c>
      <c r="BI348" s="24">
        <f t="shared" ca="1" si="395"/>
        <v>349.69299849606267</v>
      </c>
      <c r="BJ348" s="9">
        <f t="shared" ca="1" si="376"/>
        <v>9</v>
      </c>
      <c r="BK348" s="30">
        <f t="shared" ca="1" si="377"/>
        <v>32.216473972602735</v>
      </c>
      <c r="BL348" s="15">
        <f t="shared" ca="1" si="378"/>
        <v>4.5687064109589031</v>
      </c>
      <c r="BM348" s="15">
        <f t="shared" ca="1" si="396"/>
        <v>6900.5962181168543</v>
      </c>
      <c r="BN348" s="36">
        <f t="shared" ca="1" si="402"/>
        <v>115</v>
      </c>
      <c r="BO348" s="9">
        <f t="shared" ca="1" si="379"/>
        <v>0</v>
      </c>
      <c r="BP348" s="20">
        <f t="shared" ca="1" si="397"/>
        <v>1.0973960779504621</v>
      </c>
      <c r="BQ348" s="20">
        <f t="shared" ca="1" si="398"/>
        <v>65.84945413288024</v>
      </c>
    </row>
    <row r="349" spans="1:69" x14ac:dyDescent="0.25">
      <c r="A349" s="3">
        <f t="shared" si="399"/>
        <v>40840</v>
      </c>
      <c r="B349" s="17">
        <f t="shared" si="380"/>
        <v>2011</v>
      </c>
      <c r="C349" s="4">
        <f t="shared" si="400"/>
        <v>10</v>
      </c>
      <c r="D349" s="4">
        <f t="shared" si="401"/>
        <v>2</v>
      </c>
      <c r="E349" s="5">
        <f t="shared" si="349"/>
        <v>0.63</v>
      </c>
      <c r="F349" s="5">
        <f t="shared" si="350"/>
        <v>0.6</v>
      </c>
      <c r="G349" s="10">
        <f t="shared" si="348"/>
        <v>1.2301369863013747</v>
      </c>
      <c r="H349" s="13">
        <f t="shared" ca="1" si="351"/>
        <v>92</v>
      </c>
      <c r="I349" s="9">
        <f t="shared" ca="1" si="352"/>
        <v>155</v>
      </c>
      <c r="J349" s="14">
        <f t="shared" ca="1" si="381"/>
        <v>1.6847826086956521</v>
      </c>
      <c r="K349" s="5">
        <f t="shared" ca="1" si="382"/>
        <v>0.34444444444444444</v>
      </c>
      <c r="L349" s="21">
        <f t="shared" ca="1" si="353"/>
        <v>105.41744237760571</v>
      </c>
      <c r="M349" s="9">
        <f t="shared" ca="1" si="403"/>
        <v>28</v>
      </c>
      <c r="N349" s="9">
        <f t="shared" ca="1" si="403"/>
        <v>33</v>
      </c>
      <c r="O349" s="9">
        <f t="shared" ca="1" si="403"/>
        <v>13</v>
      </c>
      <c r="P349" s="9">
        <f t="shared" ca="1" si="403"/>
        <v>43</v>
      </c>
      <c r="Q349" s="20">
        <f t="shared" ca="1" si="355"/>
        <v>36.316441661801029</v>
      </c>
      <c r="R349" s="20">
        <f t="shared" ca="1" si="356"/>
        <v>52.670833370706006</v>
      </c>
      <c r="S349" s="20">
        <f t="shared" ca="1" si="357"/>
        <v>17.880254779229059</v>
      </c>
      <c r="T349" s="6">
        <f t="shared" ca="1" si="404"/>
        <v>9698.4046987397251</v>
      </c>
      <c r="U349" s="6">
        <f t="shared" ca="1" si="404"/>
        <v>1000.4757253150686</v>
      </c>
      <c r="V349" s="6">
        <f t="shared" ca="1" si="404"/>
        <v>1578.2865843866298</v>
      </c>
      <c r="W349" s="6">
        <f t="shared" ca="1" si="359"/>
        <v>2634.9548867506846</v>
      </c>
      <c r="X349" s="6">
        <f t="shared" ca="1" si="360"/>
        <v>841.5911846505204</v>
      </c>
      <c r="Y349" s="6">
        <f t="shared" ca="1" si="383"/>
        <v>5644.0477682669598</v>
      </c>
      <c r="Z349" s="6">
        <f t="shared" ca="1" si="405"/>
        <v>2215.3029413698628</v>
      </c>
      <c r="AA349" s="6">
        <f t="shared" ca="1" si="405"/>
        <v>684.7208338191781</v>
      </c>
      <c r="AB349" s="6">
        <f t="shared" ca="1" si="405"/>
        <v>768.85095550684946</v>
      </c>
      <c r="AC349" s="6">
        <f t="shared" ca="1" si="362"/>
        <v>983.25751887840795</v>
      </c>
      <c r="AD349" s="6">
        <f t="shared" ca="1" si="363"/>
        <v>1034.2778781244049</v>
      </c>
      <c r="AE349" s="6">
        <f t="shared" ca="1" si="364"/>
        <v>321.35967068884651</v>
      </c>
      <c r="AF349" s="6">
        <f t="shared" ca="1" si="384"/>
        <v>1329.9796630042308</v>
      </c>
      <c r="AG349" s="6">
        <f t="shared" ca="1" si="406"/>
        <v>288.51960994520545</v>
      </c>
      <c r="AH349" s="6">
        <f t="shared" ca="1" si="406"/>
        <v>1024.4944412054795</v>
      </c>
      <c r="AI349" s="6">
        <f t="shared" ca="1" si="406"/>
        <v>1648.3050130136987</v>
      </c>
      <c r="AJ349" s="6">
        <f t="shared" ca="1" si="406"/>
        <v>768.11913468493151</v>
      </c>
      <c r="AK349" s="6">
        <f t="shared" ca="1" si="366"/>
        <v>1208.7379068566297</v>
      </c>
      <c r="AL349" s="6">
        <f t="shared" ca="1" si="367"/>
        <v>1201.6646610306718</v>
      </c>
      <c r="AM349" s="6">
        <f t="shared" ca="1" si="368"/>
        <v>335.14135378372953</v>
      </c>
      <c r="AN349" s="6">
        <f t="shared" ca="1" si="385"/>
        <v>983.89427717828403</v>
      </c>
      <c r="AO349" s="6">
        <f t="shared" ca="1" si="386"/>
        <v>18097.1933536</v>
      </c>
      <c r="AP349" s="6">
        <f t="shared" ca="1" si="387"/>
        <v>10139.271645150526</v>
      </c>
      <c r="AQ349" s="6">
        <f t="shared" ca="1" si="388"/>
        <v>7957.9217084494749</v>
      </c>
      <c r="AR349" s="6">
        <f t="shared" ca="1" si="407"/>
        <v>2586.5254621302142</v>
      </c>
      <c r="AS349" s="6">
        <f t="shared" ca="1" si="407"/>
        <v>1502.9757761156798</v>
      </c>
      <c r="AT349" s="6">
        <f t="shared" ca="1" si="407"/>
        <v>1666.3096285543179</v>
      </c>
      <c r="AU349" s="6">
        <f t="shared" ca="1" si="407"/>
        <v>1739.2072783867106</v>
      </c>
      <c r="AV349" s="6">
        <f t="shared" ca="1" si="389"/>
        <v>7495.0181451869221</v>
      </c>
      <c r="AW349" s="6">
        <f t="shared" ca="1" si="390"/>
        <v>462.90356326255187</v>
      </c>
      <c r="AX349" s="27">
        <f t="shared" ca="1" si="408"/>
        <v>4.1778312986301369</v>
      </c>
      <c r="AY349" s="27">
        <f t="shared" ca="1" si="408"/>
        <v>4.6272582739726031</v>
      </c>
      <c r="AZ349">
        <f t="shared" ca="1" si="391"/>
        <v>209</v>
      </c>
      <c r="BA349" s="9">
        <f t="shared" ca="1" si="371"/>
        <v>7</v>
      </c>
      <c r="BB349" s="4">
        <f t="shared" ca="1" si="392"/>
        <v>92</v>
      </c>
      <c r="BC349" s="9">
        <f t="shared" ca="1" si="372"/>
        <v>6</v>
      </c>
      <c r="BD349" s="9">
        <f t="shared" ca="1" si="373"/>
        <v>4</v>
      </c>
      <c r="BE349" s="4">
        <f t="shared" ca="1" si="393"/>
        <v>117</v>
      </c>
      <c r="BF349" s="9">
        <f t="shared" ca="1" si="374"/>
        <v>7</v>
      </c>
      <c r="BG349" s="9">
        <f t="shared" ca="1" si="375"/>
        <v>10</v>
      </c>
      <c r="BH349" s="24">
        <f t="shared" ca="1" si="394"/>
        <v>549.43833215085169</v>
      </c>
      <c r="BI349" s="24">
        <f t="shared" ca="1" si="395"/>
        <v>339.83945427998469</v>
      </c>
      <c r="BJ349" s="9">
        <f t="shared" ca="1" si="376"/>
        <v>7</v>
      </c>
      <c r="BK349" s="30">
        <f t="shared" ca="1" si="377"/>
        <v>34.176251794520539</v>
      </c>
      <c r="BL349" s="15">
        <f t="shared" ca="1" si="378"/>
        <v>4.4027463441095884</v>
      </c>
      <c r="BM349" s="15">
        <f t="shared" ca="1" si="396"/>
        <v>6940.1177956099327</v>
      </c>
      <c r="BN349" s="36">
        <f t="shared" ca="1" si="402"/>
        <v>115</v>
      </c>
      <c r="BO349" s="9">
        <f t="shared" ca="1" si="379"/>
        <v>0</v>
      </c>
      <c r="BP349" s="20">
        <f t="shared" ca="1" si="397"/>
        <v>1.1466551350876737</v>
      </c>
      <c r="BQ349" s="20">
        <f t="shared" ca="1" si="398"/>
        <v>69.199319203908473</v>
      </c>
    </row>
    <row r="350" spans="1:69" x14ac:dyDescent="0.25">
      <c r="A350" s="3">
        <f t="shared" si="399"/>
        <v>40839</v>
      </c>
      <c r="B350" s="17">
        <f t="shared" si="380"/>
        <v>2011</v>
      </c>
      <c r="C350" s="4">
        <f t="shared" si="400"/>
        <v>10</v>
      </c>
      <c r="D350" s="4">
        <f t="shared" si="401"/>
        <v>1</v>
      </c>
      <c r="E350" s="5">
        <f t="shared" si="349"/>
        <v>0.63</v>
      </c>
      <c r="F350" s="5">
        <f t="shared" si="350"/>
        <v>0.64</v>
      </c>
      <c r="G350" s="10">
        <f t="shared" si="348"/>
        <v>1.2273972602739773</v>
      </c>
      <c r="H350" s="13">
        <f t="shared" ca="1" si="351"/>
        <v>106</v>
      </c>
      <c r="I350" s="9">
        <f t="shared" ca="1" si="352"/>
        <v>164</v>
      </c>
      <c r="J350" s="14">
        <f t="shared" ca="1" si="381"/>
        <v>1.5471698113207548</v>
      </c>
      <c r="K350" s="5">
        <f t="shared" ca="1" si="382"/>
        <v>0.36444444444444446</v>
      </c>
      <c r="L350" s="21">
        <f t="shared" ca="1" si="353"/>
        <v>90.298065008219197</v>
      </c>
      <c r="M350" s="9">
        <f t="shared" ca="1" si="403"/>
        <v>29</v>
      </c>
      <c r="N350" s="9">
        <f t="shared" ca="1" si="403"/>
        <v>36</v>
      </c>
      <c r="O350" s="9">
        <f t="shared" ca="1" si="403"/>
        <v>14</v>
      </c>
      <c r="P350" s="9">
        <f t="shared" ca="1" si="403"/>
        <v>42</v>
      </c>
      <c r="Q350" s="20">
        <f t="shared" ca="1" si="355"/>
        <v>38.798987693993681</v>
      </c>
      <c r="R350" s="20">
        <f t="shared" ca="1" si="356"/>
        <v>48.741270830841493</v>
      </c>
      <c r="S350" s="20">
        <f t="shared" ca="1" si="357"/>
        <v>17.862655984344425</v>
      </c>
      <c r="T350" s="6">
        <f t="shared" ca="1" si="404"/>
        <v>9571.5948908712344</v>
      </c>
      <c r="U350" s="6">
        <f t="shared" ca="1" si="404"/>
        <v>1118.2185310684933</v>
      </c>
      <c r="V350" s="6">
        <f t="shared" ca="1" si="404"/>
        <v>1765.9379832523398</v>
      </c>
      <c r="W350" s="6">
        <f t="shared" ca="1" si="359"/>
        <v>2608.6065818301367</v>
      </c>
      <c r="X350" s="6">
        <f t="shared" ca="1" si="360"/>
        <v>904.61601761700808</v>
      </c>
      <c r="Y350" s="6">
        <f t="shared" ca="1" si="383"/>
        <v>5410.6528392402433</v>
      </c>
      <c r="Z350" s="6">
        <f t="shared" ca="1" si="405"/>
        <v>2521.9342001095893</v>
      </c>
      <c r="AA350" s="6">
        <f t="shared" ca="1" si="405"/>
        <v>682.37779163178095</v>
      </c>
      <c r="AB350" s="6">
        <f t="shared" ca="1" si="405"/>
        <v>750.23155134246588</v>
      </c>
      <c r="AC350" s="6">
        <f t="shared" ca="1" si="362"/>
        <v>1093.4514867375324</v>
      </c>
      <c r="AD350" s="6">
        <f t="shared" ca="1" si="363"/>
        <v>1032.2485790847525</v>
      </c>
      <c r="AE350" s="6">
        <f t="shared" ca="1" si="364"/>
        <v>319.17308429467647</v>
      </c>
      <c r="AF350" s="6">
        <f t="shared" ca="1" si="384"/>
        <v>1509.6703929668747</v>
      </c>
      <c r="AG350" s="6">
        <f t="shared" ca="1" si="406"/>
        <v>297.40825775342461</v>
      </c>
      <c r="AH350" s="6">
        <f t="shared" ca="1" si="406"/>
        <v>1120.8957334794525</v>
      </c>
      <c r="AI350" s="6">
        <f t="shared" ca="1" si="406"/>
        <v>1818.8376775890415</v>
      </c>
      <c r="AJ350" s="6">
        <f t="shared" ca="1" si="406"/>
        <v>808.50547094794535</v>
      </c>
      <c r="AK350" s="6">
        <f t="shared" ca="1" si="366"/>
        <v>1255.9050742300933</v>
      </c>
      <c r="AL350" s="6">
        <f t="shared" ca="1" si="367"/>
        <v>1187.778316343105</v>
      </c>
      <c r="AM350" s="6">
        <f t="shared" ca="1" si="368"/>
        <v>373.62499722858155</v>
      </c>
      <c r="AN350" s="6">
        <f t="shared" ca="1" si="385"/>
        <v>1228.3387519680844</v>
      </c>
      <c r="AO350" s="6">
        <f t="shared" ca="1" si="386"/>
        <v>18690.004104793425</v>
      </c>
      <c r="AP350" s="6">
        <f t="shared" ca="1" si="387"/>
        <v>10541.342120618227</v>
      </c>
      <c r="AQ350" s="6">
        <f t="shared" ca="1" si="388"/>
        <v>8148.6619841752026</v>
      </c>
      <c r="AR350" s="6">
        <f t="shared" ca="1" si="407"/>
        <v>2605.4725740323297</v>
      </c>
      <c r="AS350" s="6">
        <f t="shared" ca="1" si="407"/>
        <v>1580.9527998398471</v>
      </c>
      <c r="AT350" s="6">
        <f t="shared" ca="1" si="407"/>
        <v>1683.2968959369778</v>
      </c>
      <c r="AU350" s="6">
        <f t="shared" ca="1" si="407"/>
        <v>1782.9040503951901</v>
      </c>
      <c r="AV350" s="6">
        <f t="shared" ca="1" si="389"/>
        <v>7652.6263202043438</v>
      </c>
      <c r="AW350" s="6">
        <f t="shared" ca="1" si="390"/>
        <v>496.03566397085433</v>
      </c>
      <c r="AX350" s="27">
        <f t="shared" ca="1" si="408"/>
        <v>3.9687297534246575</v>
      </c>
      <c r="AY350" s="27">
        <f t="shared" ca="1" si="408"/>
        <v>4.5161521643835618</v>
      </c>
      <c r="AZ350">
        <f t="shared" ca="1" si="391"/>
        <v>227</v>
      </c>
      <c r="BA350" s="9">
        <f t="shared" ca="1" si="371"/>
        <v>8</v>
      </c>
      <c r="BB350" s="4">
        <f t="shared" ca="1" si="392"/>
        <v>106</v>
      </c>
      <c r="BC350" s="9">
        <f t="shared" ca="1" si="372"/>
        <v>7</v>
      </c>
      <c r="BD350" s="9">
        <f t="shared" ca="1" si="373"/>
        <v>5</v>
      </c>
      <c r="BE350" s="4">
        <f t="shared" ca="1" si="393"/>
        <v>121</v>
      </c>
      <c r="BF350" s="9">
        <f t="shared" ca="1" si="374"/>
        <v>6</v>
      </c>
      <c r="BG350" s="9">
        <f t="shared" ca="1" si="375"/>
        <v>10</v>
      </c>
      <c r="BH350" s="24">
        <f t="shared" ca="1" si="394"/>
        <v>597.64082068296045</v>
      </c>
      <c r="BI350" s="24">
        <f t="shared" ca="1" si="395"/>
        <v>323.28901158571392</v>
      </c>
      <c r="BJ350" s="9">
        <f t="shared" ca="1" si="376"/>
        <v>10</v>
      </c>
      <c r="BK350" s="30">
        <f t="shared" ca="1" si="377"/>
        <v>32.489711780821906</v>
      </c>
      <c r="BL350" s="15">
        <f t="shared" ca="1" si="378"/>
        <v>4.367697032328766</v>
      </c>
      <c r="BM350" s="15">
        <f t="shared" ca="1" si="396"/>
        <v>6913.0115364838584</v>
      </c>
      <c r="BN350" s="36">
        <f t="shared" ca="1" si="402"/>
        <v>115</v>
      </c>
      <c r="BO350" s="9">
        <f t="shared" ca="1" si="379"/>
        <v>0</v>
      </c>
      <c r="BP350" s="20">
        <f t="shared" ca="1" si="397"/>
        <v>1.1787427145420082</v>
      </c>
      <c r="BQ350" s="20">
        <f t="shared" ca="1" si="398"/>
        <v>70.85793029717567</v>
      </c>
    </row>
    <row r="351" spans="1:69" x14ac:dyDescent="0.25">
      <c r="A351" s="3">
        <f t="shared" si="399"/>
        <v>40838</v>
      </c>
      <c r="B351" s="17">
        <f t="shared" si="380"/>
        <v>2011</v>
      </c>
      <c r="C351" s="4">
        <f t="shared" si="400"/>
        <v>10</v>
      </c>
      <c r="D351" s="4">
        <f t="shared" si="401"/>
        <v>7</v>
      </c>
      <c r="E351" s="5">
        <f t="shared" si="349"/>
        <v>0.63</v>
      </c>
      <c r="F351" s="5">
        <f t="shared" si="350"/>
        <v>0.95</v>
      </c>
      <c r="G351" s="10">
        <f t="shared" si="348"/>
        <v>1.22465753424658</v>
      </c>
      <c r="H351" s="13">
        <f t="shared" ca="1" si="351"/>
        <v>146</v>
      </c>
      <c r="I351" s="9">
        <f t="shared" ca="1" si="352"/>
        <v>242</v>
      </c>
      <c r="J351" s="14">
        <f t="shared" ca="1" si="381"/>
        <v>1.6575342465753424</v>
      </c>
      <c r="K351" s="5">
        <f t="shared" ca="1" si="382"/>
        <v>0.5377777777777778</v>
      </c>
      <c r="L351" s="21">
        <f t="shared" ca="1" si="353"/>
        <v>101.79415045074124</v>
      </c>
      <c r="M351" s="9">
        <f t="shared" ca="1" si="403"/>
        <v>42</v>
      </c>
      <c r="N351" s="9">
        <f t="shared" ca="1" si="403"/>
        <v>55</v>
      </c>
      <c r="O351" s="9">
        <f t="shared" ca="1" si="403"/>
        <v>22</v>
      </c>
      <c r="P351" s="9">
        <f t="shared" ca="1" si="403"/>
        <v>67</v>
      </c>
      <c r="Q351" s="20">
        <f t="shared" ca="1" si="355"/>
        <v>37.811262761756822</v>
      </c>
      <c r="R351" s="20">
        <f t="shared" ca="1" si="356"/>
        <v>46.910961113424669</v>
      </c>
      <c r="S351" s="20">
        <f t="shared" ca="1" si="357"/>
        <v>16.71269368188101</v>
      </c>
      <c r="T351" s="6">
        <f t="shared" ca="1" si="404"/>
        <v>14861.945965808221</v>
      </c>
      <c r="U351" s="6">
        <f t="shared" ca="1" si="404"/>
        <v>1593.586022671233</v>
      </c>
      <c r="V351" s="6">
        <f t="shared" ca="1" si="404"/>
        <v>2476.192823944767</v>
      </c>
      <c r="W351" s="6">
        <f t="shared" ca="1" si="359"/>
        <v>2647.9327751013698</v>
      </c>
      <c r="X351" s="6">
        <f t="shared" ca="1" si="360"/>
        <v>1263.4532653887122</v>
      </c>
      <c r="Y351" s="6">
        <f t="shared" ca="1" si="383"/>
        <v>10067.953124044607</v>
      </c>
      <c r="Z351" s="6">
        <f t="shared" ca="1" si="405"/>
        <v>3667.6924878904119</v>
      </c>
      <c r="AA351" s="6">
        <f t="shared" ca="1" si="405"/>
        <v>1032.0411444953427</v>
      </c>
      <c r="AB351" s="6">
        <f t="shared" ca="1" si="405"/>
        <v>1119.7504766860277</v>
      </c>
      <c r="AC351" s="6">
        <f t="shared" ca="1" si="362"/>
        <v>1606.9955017012969</v>
      </c>
      <c r="AD351" s="6">
        <f t="shared" ca="1" si="363"/>
        <v>966.26785522494924</v>
      </c>
      <c r="AE351" s="6">
        <f t="shared" ca="1" si="364"/>
        <v>462.58364062513999</v>
      </c>
      <c r="AF351" s="6">
        <f t="shared" ca="1" si="384"/>
        <v>2783.6371115203956</v>
      </c>
      <c r="AG351" s="6">
        <f t="shared" ca="1" si="406"/>
        <v>447.90627284383561</v>
      </c>
      <c r="AH351" s="6">
        <f t="shared" ca="1" si="406"/>
        <v>1600.8853802082194</v>
      </c>
      <c r="AI351" s="6">
        <f t="shared" ca="1" si="406"/>
        <v>2753.8815920000006</v>
      </c>
      <c r="AJ351" s="6">
        <f t="shared" ca="1" si="406"/>
        <v>1242.872537424658</v>
      </c>
      <c r="AK351" s="6">
        <f t="shared" ca="1" si="366"/>
        <v>1900.957380545806</v>
      </c>
      <c r="AL351" s="6">
        <f t="shared" ca="1" si="367"/>
        <v>1218.3831243736518</v>
      </c>
      <c r="AM351" s="6">
        <f t="shared" ca="1" si="368"/>
        <v>569.30719132046181</v>
      </c>
      <c r="AN351" s="6">
        <f t="shared" ca="1" si="385"/>
        <v>2356.8980862367944</v>
      </c>
      <c r="AO351" s="6">
        <f t="shared" ca="1" si="386"/>
        <v>28320.561880027955</v>
      </c>
      <c r="AP351" s="6">
        <f t="shared" ca="1" si="387"/>
        <v>13112.073558226155</v>
      </c>
      <c r="AQ351" s="6">
        <f t="shared" ca="1" si="388"/>
        <v>15208.488321801797</v>
      </c>
      <c r="AR351" s="6">
        <f t="shared" ca="1" si="407"/>
        <v>2745.9443753840201</v>
      </c>
      <c r="AS351" s="6">
        <f t="shared" ca="1" si="407"/>
        <v>2082.0864827197479</v>
      </c>
      <c r="AT351" s="6">
        <f t="shared" ca="1" si="407"/>
        <v>1895.1215073362505</v>
      </c>
      <c r="AU351" s="6">
        <f t="shared" ca="1" si="407"/>
        <v>1976.8048523065859</v>
      </c>
      <c r="AV351" s="6">
        <f t="shared" ca="1" si="389"/>
        <v>8699.9572177466052</v>
      </c>
      <c r="AW351" s="6">
        <f t="shared" ca="1" si="390"/>
        <v>6508.5311040551951</v>
      </c>
      <c r="AX351" s="27">
        <f t="shared" ca="1" si="408"/>
        <v>4.0542271561643837</v>
      </c>
      <c r="AY351" s="27">
        <f t="shared" ca="1" si="408"/>
        <v>4.4227873835616442</v>
      </c>
      <c r="AZ351">
        <f t="shared" ca="1" si="391"/>
        <v>332</v>
      </c>
      <c r="BA351" s="9">
        <f t="shared" ca="1" si="371"/>
        <v>12</v>
      </c>
      <c r="BB351" s="4">
        <f t="shared" ca="1" si="392"/>
        <v>146</v>
      </c>
      <c r="BC351" s="9">
        <f t="shared" ca="1" si="372"/>
        <v>10</v>
      </c>
      <c r="BD351" s="9">
        <f t="shared" ca="1" si="373"/>
        <v>7</v>
      </c>
      <c r="BE351" s="4">
        <f t="shared" ca="1" si="393"/>
        <v>186</v>
      </c>
      <c r="BF351" s="9">
        <f t="shared" ca="1" si="374"/>
        <v>12</v>
      </c>
      <c r="BG351" s="9">
        <f t="shared" ca="1" si="375"/>
        <v>16</v>
      </c>
      <c r="BH351" s="24">
        <f t="shared" ca="1" si="394"/>
        <v>743.75918284515365</v>
      </c>
      <c r="BI351" s="24">
        <f t="shared" ca="1" si="395"/>
        <v>457.0092254378431</v>
      </c>
      <c r="BJ351" s="9">
        <f t="shared" ca="1" si="376"/>
        <v>12</v>
      </c>
      <c r="BK351" s="30">
        <f t="shared" ca="1" si="377"/>
        <v>32.394281931506839</v>
      </c>
      <c r="BL351" s="15">
        <f t="shared" ca="1" si="378"/>
        <v>4.3588291364383558</v>
      </c>
      <c r="BM351" s="15">
        <f t="shared" ca="1" si="396"/>
        <v>7029.3392550071858</v>
      </c>
      <c r="BN351" s="36">
        <f t="shared" ca="1" si="402"/>
        <v>115</v>
      </c>
      <c r="BO351" s="9">
        <f t="shared" ca="1" si="379"/>
        <v>0</v>
      </c>
      <c r="BP351" s="20">
        <f t="shared" ca="1" si="397"/>
        <v>2.1635729575818075</v>
      </c>
      <c r="BQ351" s="20">
        <f t="shared" ca="1" si="398"/>
        <v>132.24772453740692</v>
      </c>
    </row>
    <row r="352" spans="1:69" x14ac:dyDescent="0.25">
      <c r="A352" s="3">
        <f t="shared" si="399"/>
        <v>40837</v>
      </c>
      <c r="B352" s="17">
        <f t="shared" si="380"/>
        <v>2011</v>
      </c>
      <c r="C352" s="4">
        <f t="shared" si="400"/>
        <v>10</v>
      </c>
      <c r="D352" s="4">
        <f t="shared" si="401"/>
        <v>6</v>
      </c>
      <c r="E352" s="5">
        <f t="shared" si="349"/>
        <v>0.63</v>
      </c>
      <c r="F352" s="5">
        <f t="shared" si="350"/>
        <v>1</v>
      </c>
      <c r="G352" s="10">
        <f t="shared" si="348"/>
        <v>1.2219178082191826</v>
      </c>
      <c r="H352" s="13">
        <f t="shared" ca="1" si="351"/>
        <v>164</v>
      </c>
      <c r="I352" s="9">
        <f t="shared" ca="1" si="352"/>
        <v>272</v>
      </c>
      <c r="J352" s="14">
        <f t="shared" ca="1" si="381"/>
        <v>1.6585365853658536</v>
      </c>
      <c r="K352" s="5">
        <f t="shared" ca="1" si="382"/>
        <v>0.60444444444444445</v>
      </c>
      <c r="L352" s="21">
        <f t="shared" ca="1" si="353"/>
        <v>96.339365933845656</v>
      </c>
      <c r="M352" s="9">
        <f t="shared" ca="1" si="403"/>
        <v>51</v>
      </c>
      <c r="N352" s="9">
        <f t="shared" ca="1" si="403"/>
        <v>61</v>
      </c>
      <c r="O352" s="9">
        <f t="shared" ca="1" si="403"/>
        <v>24</v>
      </c>
      <c r="P352" s="9">
        <f t="shared" ca="1" si="403"/>
        <v>75</v>
      </c>
      <c r="Q352" s="20">
        <f t="shared" ca="1" si="355"/>
        <v>35.233866520547949</v>
      </c>
      <c r="R352" s="20">
        <f t="shared" ca="1" si="356"/>
        <v>47.88453636821918</v>
      </c>
      <c r="S352" s="20">
        <f t="shared" ca="1" si="357"/>
        <v>18.175882177578082</v>
      </c>
      <c r="T352" s="6">
        <f t="shared" ca="1" si="404"/>
        <v>15799.656013150687</v>
      </c>
      <c r="U352" s="6">
        <f t="shared" ca="1" si="404"/>
        <v>1804.1219210958907</v>
      </c>
      <c r="V352" s="6">
        <f t="shared" ca="1" si="404"/>
        <v>2794.3242538783566</v>
      </c>
      <c r="W352" s="6">
        <f t="shared" ca="1" si="359"/>
        <v>2574.3025341369862</v>
      </c>
      <c r="X352" s="6">
        <f t="shared" ca="1" si="360"/>
        <v>1381.1851568219176</v>
      </c>
      <c r="Y352" s="6">
        <f t="shared" ca="1" si="383"/>
        <v>10853.965989409317</v>
      </c>
      <c r="Z352" s="6">
        <f t="shared" ca="1" si="405"/>
        <v>3946.19305030137</v>
      </c>
      <c r="AA352" s="6">
        <f t="shared" ca="1" si="405"/>
        <v>1149.2288728372603</v>
      </c>
      <c r="AB352" s="6">
        <f t="shared" ca="1" si="405"/>
        <v>1363.1911633183561</v>
      </c>
      <c r="AC352" s="6">
        <f t="shared" ca="1" si="362"/>
        <v>1666.1286855179569</v>
      </c>
      <c r="AD352" s="6">
        <f t="shared" ca="1" si="363"/>
        <v>972.23440083346293</v>
      </c>
      <c r="AE352" s="6">
        <f t="shared" ca="1" si="364"/>
        <v>534.0973104820572</v>
      </c>
      <c r="AF352" s="6">
        <f t="shared" ca="1" si="384"/>
        <v>3286.1526896235096</v>
      </c>
      <c r="AG352" s="6">
        <f t="shared" ca="1" si="406"/>
        <v>480.23216797808209</v>
      </c>
      <c r="AH352" s="6">
        <f t="shared" ca="1" si="406"/>
        <v>1717.9919907068493</v>
      </c>
      <c r="AI352" s="6">
        <f t="shared" ca="1" si="406"/>
        <v>3173.93065030137</v>
      </c>
      <c r="AJ352" s="6">
        <f t="shared" ca="1" si="406"/>
        <v>1396.8017043287673</v>
      </c>
      <c r="AK352" s="6">
        <f t="shared" ca="1" si="366"/>
        <v>1921.7302902135425</v>
      </c>
      <c r="AL352" s="6">
        <f t="shared" ca="1" si="367"/>
        <v>1250.2083703307701</v>
      </c>
      <c r="AM352" s="6">
        <f t="shared" ca="1" si="368"/>
        <v>549.43914787477786</v>
      </c>
      <c r="AN352" s="6">
        <f t="shared" ca="1" si="385"/>
        <v>3047.5787048959778</v>
      </c>
      <c r="AO352" s="6">
        <f t="shared" ca="1" si="386"/>
        <v>30831.347534018627</v>
      </c>
      <c r="AP352" s="6">
        <f t="shared" ca="1" si="387"/>
        <v>13643.650150089828</v>
      </c>
      <c r="AQ352" s="6">
        <f t="shared" ca="1" si="388"/>
        <v>17187.697383928804</v>
      </c>
      <c r="AR352" s="6">
        <f t="shared" ca="1" si="407"/>
        <v>2745.4629270904256</v>
      </c>
      <c r="AS352" s="6">
        <f t="shared" ca="1" si="407"/>
        <v>2060.3948709413489</v>
      </c>
      <c r="AT352" s="6">
        <f t="shared" ca="1" si="407"/>
        <v>1921.6972827104396</v>
      </c>
      <c r="AU352" s="6">
        <f t="shared" ca="1" si="407"/>
        <v>2063.4752353912036</v>
      </c>
      <c r="AV352" s="6">
        <f t="shared" ca="1" si="389"/>
        <v>8791.0303161334195</v>
      </c>
      <c r="AW352" s="6">
        <f t="shared" ca="1" si="390"/>
        <v>8396.6670677953771</v>
      </c>
      <c r="AX352" s="27">
        <f t="shared" ca="1" si="408"/>
        <v>4.1356159890410957</v>
      </c>
      <c r="AY352" s="27">
        <f t="shared" ca="1" si="408"/>
        <v>4.5997476986301375</v>
      </c>
      <c r="AZ352">
        <f t="shared" ca="1" si="391"/>
        <v>375</v>
      </c>
      <c r="BA352" s="9">
        <f t="shared" ca="1" si="371"/>
        <v>12</v>
      </c>
      <c r="BB352" s="4">
        <f t="shared" ca="1" si="392"/>
        <v>164</v>
      </c>
      <c r="BC352" s="9">
        <f t="shared" ca="1" si="372"/>
        <v>11</v>
      </c>
      <c r="BD352" s="9">
        <f t="shared" ca="1" si="373"/>
        <v>7</v>
      </c>
      <c r="BE352" s="4">
        <f t="shared" ca="1" si="393"/>
        <v>211</v>
      </c>
      <c r="BF352" s="9">
        <f t="shared" ca="1" si="374"/>
        <v>13</v>
      </c>
      <c r="BG352" s="9">
        <f t="shared" ca="1" si="375"/>
        <v>17</v>
      </c>
      <c r="BH352" s="24">
        <f t="shared" ca="1" si="394"/>
        <v>740.83301833579685</v>
      </c>
      <c r="BI352" s="24">
        <f t="shared" ca="1" si="395"/>
        <v>451.06071992893044</v>
      </c>
      <c r="BJ352" s="9">
        <f t="shared" ca="1" si="376"/>
        <v>15</v>
      </c>
      <c r="BK352" s="30">
        <f t="shared" ca="1" si="377"/>
        <v>32.431471397260268</v>
      </c>
      <c r="BL352" s="15">
        <f t="shared" ca="1" si="378"/>
        <v>4.2452485830136979</v>
      </c>
      <c r="BM352" s="15">
        <f t="shared" ca="1" si="396"/>
        <v>6993.1156469735597</v>
      </c>
      <c r="BN352" s="36">
        <f t="shared" ca="1" si="402"/>
        <v>115</v>
      </c>
      <c r="BO352" s="9">
        <f t="shared" ca="1" si="379"/>
        <v>0</v>
      </c>
      <c r="BP352" s="20">
        <f t="shared" ca="1" si="397"/>
        <v>2.4578025377525679</v>
      </c>
      <c r="BQ352" s="20">
        <f t="shared" ca="1" si="398"/>
        <v>149.45823812112005</v>
      </c>
    </row>
    <row r="353" spans="1:69" x14ac:dyDescent="0.25">
      <c r="A353" s="3">
        <f t="shared" si="399"/>
        <v>40836</v>
      </c>
      <c r="B353" s="17">
        <f t="shared" si="380"/>
        <v>2011</v>
      </c>
      <c r="C353" s="4">
        <f t="shared" si="400"/>
        <v>10</v>
      </c>
      <c r="D353" s="4">
        <f t="shared" si="401"/>
        <v>5</v>
      </c>
      <c r="E353" s="5">
        <f t="shared" si="349"/>
        <v>0.63</v>
      </c>
      <c r="F353" s="5">
        <f t="shared" si="350"/>
        <v>0.82</v>
      </c>
      <c r="G353" s="10">
        <f t="shared" si="348"/>
        <v>1.2191780821917853</v>
      </c>
      <c r="H353" s="13">
        <f t="shared" ca="1" si="351"/>
        <v>125</v>
      </c>
      <c r="I353" s="9">
        <f t="shared" ca="1" si="352"/>
        <v>215</v>
      </c>
      <c r="J353" s="14">
        <f t="shared" ca="1" si="381"/>
        <v>1.72</v>
      </c>
      <c r="K353" s="5">
        <f t="shared" ca="1" si="382"/>
        <v>0.4777777777777778</v>
      </c>
      <c r="L353" s="21">
        <f t="shared" ca="1" si="353"/>
        <v>102.3009307791781</v>
      </c>
      <c r="M353" s="9">
        <f t="shared" ca="1" si="403"/>
        <v>38</v>
      </c>
      <c r="N353" s="9">
        <f t="shared" ca="1" si="403"/>
        <v>45</v>
      </c>
      <c r="O353" s="9">
        <f t="shared" ca="1" si="403"/>
        <v>18</v>
      </c>
      <c r="P353" s="9">
        <f t="shared" ca="1" si="403"/>
        <v>59</v>
      </c>
      <c r="Q353" s="20">
        <f t="shared" ca="1" si="355"/>
        <v>37.691300478626843</v>
      </c>
      <c r="R353" s="20">
        <f t="shared" ca="1" si="356"/>
        <v>50.720580493150692</v>
      </c>
      <c r="S353" s="20">
        <f t="shared" ca="1" si="357"/>
        <v>18.138390068260975</v>
      </c>
      <c r="T353" s="6">
        <f t="shared" ca="1" si="404"/>
        <v>12787.616347397263</v>
      </c>
      <c r="U353" s="6">
        <f t="shared" ca="1" si="404"/>
        <v>1459.2384631232878</v>
      </c>
      <c r="V353" s="6">
        <f t="shared" ca="1" si="404"/>
        <v>2265.0336001578085</v>
      </c>
      <c r="W353" s="6">
        <f t="shared" ca="1" si="359"/>
        <v>2603.1203546301367</v>
      </c>
      <c r="X353" s="6">
        <f t="shared" ca="1" si="360"/>
        <v>1142.5416503829042</v>
      </c>
      <c r="Y353" s="6">
        <f t="shared" ca="1" si="383"/>
        <v>8236.1592053497006</v>
      </c>
      <c r="Z353" s="6">
        <f t="shared" ca="1" si="405"/>
        <v>3128.3779397260282</v>
      </c>
      <c r="AA353" s="6">
        <f t="shared" ca="1" si="405"/>
        <v>912.97044887671245</v>
      </c>
      <c r="AB353" s="6">
        <f t="shared" ca="1" si="405"/>
        <v>1070.1650140273975</v>
      </c>
      <c r="AC353" s="6">
        <f t="shared" ca="1" si="362"/>
        <v>1447.1320506476484</v>
      </c>
      <c r="AD353" s="6">
        <f t="shared" ca="1" si="363"/>
        <v>997.18507527639838</v>
      </c>
      <c r="AE353" s="6">
        <f t="shared" ca="1" si="364"/>
        <v>425.36000224257953</v>
      </c>
      <c r="AF353" s="6">
        <f t="shared" ca="1" si="384"/>
        <v>2241.8362744635119</v>
      </c>
      <c r="AG353" s="6">
        <f t="shared" ca="1" si="406"/>
        <v>371.57789095890411</v>
      </c>
      <c r="AH353" s="6">
        <f t="shared" ca="1" si="406"/>
        <v>1466.2648460273977</v>
      </c>
      <c r="AI353" s="6">
        <f t="shared" ca="1" si="406"/>
        <v>2393.8335616438358</v>
      </c>
      <c r="AJ353" s="6">
        <f t="shared" ca="1" si="406"/>
        <v>1134.279399452055</v>
      </c>
      <c r="AK353" s="6">
        <f t="shared" ca="1" si="366"/>
        <v>1566.2982914574195</v>
      </c>
      <c r="AL353" s="6">
        <f t="shared" ca="1" si="367"/>
        <v>1269.667224131993</v>
      </c>
      <c r="AM353" s="6">
        <f t="shared" ca="1" si="368"/>
        <v>454.30857264161284</v>
      </c>
      <c r="AN353" s="6">
        <f t="shared" ca="1" si="385"/>
        <v>2075.6816098511672</v>
      </c>
      <c r="AO353" s="6">
        <f t="shared" ca="1" si="386"/>
        <v>24724.323911232874</v>
      </c>
      <c r="AP353" s="6">
        <f t="shared" ca="1" si="387"/>
        <v>12170.6468215685</v>
      </c>
      <c r="AQ353" s="6">
        <f t="shared" ca="1" si="388"/>
        <v>12553.677089664379</v>
      </c>
      <c r="AR353" s="6">
        <f t="shared" ca="1" si="407"/>
        <v>2691.1565918393967</v>
      </c>
      <c r="AS353" s="6">
        <f t="shared" ca="1" si="407"/>
        <v>1846.4051669086105</v>
      </c>
      <c r="AT353" s="6">
        <f t="shared" ca="1" si="407"/>
        <v>1789.6831791972436</v>
      </c>
      <c r="AU353" s="6">
        <f t="shared" ca="1" si="407"/>
        <v>1925.8001441119823</v>
      </c>
      <c r="AV353" s="6">
        <f t="shared" ca="1" si="389"/>
        <v>8253.0450820572332</v>
      </c>
      <c r="AW353" s="6">
        <f t="shared" ca="1" si="390"/>
        <v>4300.6320076071406</v>
      </c>
      <c r="AX353" s="27">
        <f t="shared" ca="1" si="408"/>
        <v>3.9306743013698631</v>
      </c>
      <c r="AY353" s="27">
        <f t="shared" ca="1" si="408"/>
        <v>4.5374071232876716</v>
      </c>
      <c r="AZ353">
        <f t="shared" ca="1" si="391"/>
        <v>285</v>
      </c>
      <c r="BA353" s="9">
        <f t="shared" ca="1" si="371"/>
        <v>10</v>
      </c>
      <c r="BB353" s="4">
        <f t="shared" ca="1" si="392"/>
        <v>125</v>
      </c>
      <c r="BC353" s="9">
        <f t="shared" ca="1" si="372"/>
        <v>8</v>
      </c>
      <c r="BD353" s="9">
        <f t="shared" ca="1" si="373"/>
        <v>5</v>
      </c>
      <c r="BE353" s="4">
        <f t="shared" ca="1" si="393"/>
        <v>160</v>
      </c>
      <c r="BF353" s="9">
        <f t="shared" ca="1" si="374"/>
        <v>10</v>
      </c>
      <c r="BG353" s="9">
        <f t="shared" ca="1" si="375"/>
        <v>14</v>
      </c>
      <c r="BH353" s="24">
        <f t="shared" ca="1" si="394"/>
        <v>625.11234293776829</v>
      </c>
      <c r="BI353" s="24">
        <f t="shared" ca="1" si="395"/>
        <v>430.45156922499393</v>
      </c>
      <c r="BJ353" s="9">
        <f t="shared" ca="1" si="376"/>
        <v>11</v>
      </c>
      <c r="BK353" s="30">
        <f t="shared" ca="1" si="377"/>
        <v>33.662614041095878</v>
      </c>
      <c r="BL353" s="15">
        <f t="shared" ca="1" si="378"/>
        <v>4.5548776109589042</v>
      </c>
      <c r="BM353" s="15">
        <f t="shared" ca="1" si="396"/>
        <v>7022.8979275100455</v>
      </c>
      <c r="BN353" s="36">
        <f t="shared" ca="1" si="402"/>
        <v>115</v>
      </c>
      <c r="BO353" s="9">
        <f t="shared" ca="1" si="379"/>
        <v>0</v>
      </c>
      <c r="BP353" s="20">
        <f t="shared" ca="1" si="397"/>
        <v>1.7875351769657943</v>
      </c>
      <c r="BQ353" s="20">
        <f t="shared" ca="1" si="398"/>
        <v>109.16240947534243</v>
      </c>
    </row>
    <row r="354" spans="1:69" x14ac:dyDescent="0.25">
      <c r="A354" s="3">
        <f t="shared" si="399"/>
        <v>40835</v>
      </c>
      <c r="B354" s="17">
        <f t="shared" si="380"/>
        <v>2011</v>
      </c>
      <c r="C354" s="4">
        <f t="shared" si="400"/>
        <v>10</v>
      </c>
      <c r="D354" s="4">
        <f t="shared" si="401"/>
        <v>4</v>
      </c>
      <c r="E354" s="5">
        <f t="shared" si="349"/>
        <v>0.63</v>
      </c>
      <c r="F354" s="5">
        <f t="shared" si="350"/>
        <v>0.76</v>
      </c>
      <c r="G354" s="10">
        <f t="shared" si="348"/>
        <v>1.2164383561643879</v>
      </c>
      <c r="H354" s="13">
        <f t="shared" ca="1" si="351"/>
        <v>122</v>
      </c>
      <c r="I354" s="9">
        <f t="shared" ca="1" si="352"/>
        <v>190</v>
      </c>
      <c r="J354" s="14">
        <f t="shared" ca="1" si="381"/>
        <v>1.5573770491803278</v>
      </c>
      <c r="K354" s="5">
        <f t="shared" ca="1" si="382"/>
        <v>0.42222222222222222</v>
      </c>
      <c r="L354" s="21">
        <f t="shared" ca="1" si="353"/>
        <v>97.139322481024024</v>
      </c>
      <c r="M354" s="9">
        <f t="shared" ca="1" si="403"/>
        <v>34</v>
      </c>
      <c r="N354" s="9">
        <f t="shared" ca="1" si="403"/>
        <v>40</v>
      </c>
      <c r="O354" s="9">
        <f t="shared" ca="1" si="403"/>
        <v>16</v>
      </c>
      <c r="P354" s="9">
        <f t="shared" ca="1" si="403"/>
        <v>49</v>
      </c>
      <c r="Q354" s="20">
        <f t="shared" ca="1" si="355"/>
        <v>38.788141666049619</v>
      </c>
      <c r="R354" s="20">
        <f t="shared" ca="1" si="356"/>
        <v>53.771474946575353</v>
      </c>
      <c r="S354" s="20">
        <f t="shared" ca="1" si="357"/>
        <v>17.992061288454014</v>
      </c>
      <c r="T354" s="6">
        <f t="shared" ca="1" si="404"/>
        <v>11850.99734268493</v>
      </c>
      <c r="U354" s="6">
        <f t="shared" ca="1" si="404"/>
        <v>1333.8019489315075</v>
      </c>
      <c r="V354" s="6">
        <f t="shared" ca="1" si="404"/>
        <v>2111.5988138517046</v>
      </c>
      <c r="W354" s="6">
        <f t="shared" ca="1" si="359"/>
        <v>2708.1102662136987</v>
      </c>
      <c r="X354" s="6">
        <f t="shared" ca="1" si="360"/>
        <v>990.34685903815875</v>
      </c>
      <c r="Y354" s="6">
        <f t="shared" ca="1" si="383"/>
        <v>7374.7433525128754</v>
      </c>
      <c r="Z354" s="6">
        <f t="shared" ca="1" si="405"/>
        <v>2870.3224832876717</v>
      </c>
      <c r="AA354" s="6">
        <f t="shared" ca="1" si="405"/>
        <v>860.34359914520564</v>
      </c>
      <c r="AB354" s="6">
        <f t="shared" ca="1" si="405"/>
        <v>881.61100313424674</v>
      </c>
      <c r="AC354" s="6">
        <f t="shared" ca="1" si="362"/>
        <v>1285.7250911208198</v>
      </c>
      <c r="AD354" s="6">
        <f t="shared" ca="1" si="363"/>
        <v>967.18080896992387</v>
      </c>
      <c r="AE354" s="6">
        <f t="shared" ca="1" si="364"/>
        <v>373.59761629547654</v>
      </c>
      <c r="AF354" s="6">
        <f t="shared" ca="1" si="384"/>
        <v>1985.7735691809039</v>
      </c>
      <c r="AG354" s="6">
        <f t="shared" ca="1" si="406"/>
        <v>333.11002389041101</v>
      </c>
      <c r="AH354" s="6">
        <f t="shared" ca="1" si="406"/>
        <v>1218.7832740821918</v>
      </c>
      <c r="AI354" s="6">
        <f t="shared" ca="1" si="406"/>
        <v>2181.0016920547941</v>
      </c>
      <c r="AJ354" s="6">
        <f t="shared" ca="1" si="406"/>
        <v>918.12064438356174</v>
      </c>
      <c r="AK354" s="6">
        <f t="shared" ca="1" si="366"/>
        <v>1464.9069987688351</v>
      </c>
      <c r="AL354" s="6">
        <f t="shared" ca="1" si="367"/>
        <v>1177.9857787519977</v>
      </c>
      <c r="AM354" s="6">
        <f t="shared" ca="1" si="368"/>
        <v>443.71896788729094</v>
      </c>
      <c r="AN354" s="6">
        <f t="shared" ca="1" si="385"/>
        <v>1564.4038890028341</v>
      </c>
      <c r="AO354" s="6">
        <f t="shared" ca="1" si="386"/>
        <v>22448.092011594515</v>
      </c>
      <c r="AP354" s="6">
        <f t="shared" ca="1" si="387"/>
        <v>11523.171200897905</v>
      </c>
      <c r="AQ354" s="6">
        <f t="shared" ca="1" si="388"/>
        <v>10924.920810696614</v>
      </c>
      <c r="AR354" s="6">
        <f t="shared" ca="1" si="407"/>
        <v>2651.6571525054856</v>
      </c>
      <c r="AS354" s="6">
        <f t="shared" ca="1" si="407"/>
        <v>1755.9355253583951</v>
      </c>
      <c r="AT354" s="6">
        <f t="shared" ca="1" si="407"/>
        <v>1736.8281203319721</v>
      </c>
      <c r="AU354" s="6">
        <f t="shared" ca="1" si="407"/>
        <v>1834.6185875440906</v>
      </c>
      <c r="AV354" s="6">
        <f t="shared" ca="1" si="389"/>
        <v>7979.0393857399431</v>
      </c>
      <c r="AW354" s="6">
        <f t="shared" ca="1" si="390"/>
        <v>2945.8814249566676</v>
      </c>
      <c r="AX354" s="27">
        <f t="shared" ca="1" si="408"/>
        <v>4.2369959013698635</v>
      </c>
      <c r="AY354" s="27">
        <f t="shared" ca="1" si="408"/>
        <v>4.3731671506849326</v>
      </c>
      <c r="AZ354">
        <f t="shared" ca="1" si="391"/>
        <v>261</v>
      </c>
      <c r="BA354" s="9">
        <f t="shared" ca="1" si="371"/>
        <v>9</v>
      </c>
      <c r="BB354" s="4">
        <f t="shared" ca="1" si="392"/>
        <v>122</v>
      </c>
      <c r="BC354" s="9">
        <f t="shared" ca="1" si="372"/>
        <v>9</v>
      </c>
      <c r="BD354" s="9">
        <f t="shared" ca="1" si="373"/>
        <v>6</v>
      </c>
      <c r="BE354" s="4">
        <f t="shared" ca="1" si="393"/>
        <v>139</v>
      </c>
      <c r="BF354" s="9">
        <f t="shared" ca="1" si="374"/>
        <v>8</v>
      </c>
      <c r="BG354" s="9">
        <f t="shared" ca="1" si="375"/>
        <v>11</v>
      </c>
      <c r="BH354" s="24">
        <f t="shared" ca="1" si="394"/>
        <v>714.35114005371668</v>
      </c>
      <c r="BI354" s="24">
        <f t="shared" ca="1" si="395"/>
        <v>359.01846626862005</v>
      </c>
      <c r="BJ354" s="9">
        <f t="shared" ca="1" si="376"/>
        <v>11</v>
      </c>
      <c r="BK354" s="30">
        <f t="shared" ca="1" si="377"/>
        <v>33.898983999999992</v>
      </c>
      <c r="BL354" s="15">
        <f t="shared" ca="1" si="378"/>
        <v>4.1795319539726021</v>
      </c>
      <c r="BM354" s="15">
        <f t="shared" ca="1" si="396"/>
        <v>6974.602575940009</v>
      </c>
      <c r="BN354" s="36">
        <f t="shared" ca="1" si="402"/>
        <v>115</v>
      </c>
      <c r="BO354" s="9">
        <f t="shared" ca="1" si="379"/>
        <v>0</v>
      </c>
      <c r="BP354" s="20">
        <f t="shared" ca="1" si="397"/>
        <v>1.5663861405356416</v>
      </c>
      <c r="BQ354" s="20">
        <f t="shared" ca="1" si="398"/>
        <v>94.999311397361865</v>
      </c>
    </row>
    <row r="355" spans="1:69" x14ac:dyDescent="0.25">
      <c r="A355" s="3">
        <f t="shared" si="399"/>
        <v>40834</v>
      </c>
      <c r="B355" s="17">
        <f t="shared" si="380"/>
        <v>2011</v>
      </c>
      <c r="C355" s="4">
        <f t="shared" si="400"/>
        <v>10</v>
      </c>
      <c r="D355" s="4">
        <f t="shared" si="401"/>
        <v>3</v>
      </c>
      <c r="E355" s="5">
        <f t="shared" si="349"/>
        <v>0.63</v>
      </c>
      <c r="F355" s="5">
        <f t="shared" si="350"/>
        <v>0.6</v>
      </c>
      <c r="G355" s="10">
        <f t="shared" si="348"/>
        <v>1.2136986301369905</v>
      </c>
      <c r="H355" s="13">
        <f t="shared" ca="1" si="351"/>
        <v>91</v>
      </c>
      <c r="I355" s="9">
        <f t="shared" ca="1" si="352"/>
        <v>169</v>
      </c>
      <c r="J355" s="14">
        <f t="shared" ca="1" si="381"/>
        <v>1.8571428571428572</v>
      </c>
      <c r="K355" s="5">
        <f t="shared" ca="1" si="382"/>
        <v>0.37555555555555553</v>
      </c>
      <c r="L355" s="21">
        <f t="shared" ca="1" si="353"/>
        <v>108.4883102212856</v>
      </c>
      <c r="M355" s="9">
        <f t="shared" ca="1" si="403"/>
        <v>29</v>
      </c>
      <c r="N355" s="9">
        <f t="shared" ca="1" si="403"/>
        <v>36</v>
      </c>
      <c r="O355" s="9">
        <f t="shared" ca="1" si="403"/>
        <v>15</v>
      </c>
      <c r="P355" s="9">
        <f t="shared" ca="1" si="403"/>
        <v>45</v>
      </c>
      <c r="Q355" s="20">
        <f t="shared" ca="1" si="355"/>
        <v>39.541162432876718</v>
      </c>
      <c r="R355" s="20">
        <f t="shared" ca="1" si="356"/>
        <v>50.815900700054797</v>
      </c>
      <c r="S355" s="20">
        <f t="shared" ca="1" si="357"/>
        <v>17.604922872986304</v>
      </c>
      <c r="T355" s="6">
        <f t="shared" ca="1" si="404"/>
        <v>9872.4362301369893</v>
      </c>
      <c r="U355" s="6">
        <f t="shared" ca="1" si="404"/>
        <v>990.31909315068503</v>
      </c>
      <c r="V355" s="6">
        <f t="shared" ca="1" si="404"/>
        <v>1551.2465742272873</v>
      </c>
      <c r="W355" s="6">
        <f t="shared" ca="1" si="359"/>
        <v>2731.6691743561646</v>
      </c>
      <c r="X355" s="6">
        <f t="shared" ca="1" si="360"/>
        <v>848.97993047671218</v>
      </c>
      <c r="Y355" s="6">
        <f t="shared" ca="1" si="383"/>
        <v>5730.8596442275111</v>
      </c>
      <c r="Z355" s="6">
        <f t="shared" ca="1" si="405"/>
        <v>2570.1755581369866</v>
      </c>
      <c r="AA355" s="6">
        <f t="shared" ca="1" si="405"/>
        <v>762.23851050082192</v>
      </c>
      <c r="AB355" s="6">
        <f t="shared" ca="1" si="405"/>
        <v>792.22152928438368</v>
      </c>
      <c r="AC355" s="6">
        <f t="shared" ca="1" si="362"/>
        <v>1068.1293968233235</v>
      </c>
      <c r="AD355" s="6">
        <f t="shared" ca="1" si="363"/>
        <v>985.13627818726798</v>
      </c>
      <c r="AE355" s="6">
        <f t="shared" ca="1" si="364"/>
        <v>301.10325581693314</v>
      </c>
      <c r="AF355" s="6">
        <f t="shared" ca="1" si="384"/>
        <v>1770.2666670946678</v>
      </c>
      <c r="AG355" s="6">
        <f t="shared" ca="1" si="406"/>
        <v>290.89167504657536</v>
      </c>
      <c r="AH355" s="6">
        <f t="shared" ca="1" si="406"/>
        <v>1086.2316482630138</v>
      </c>
      <c r="AI355" s="6">
        <f t="shared" ca="1" si="406"/>
        <v>1892.8520334794521</v>
      </c>
      <c r="AJ355" s="6">
        <f t="shared" ca="1" si="406"/>
        <v>879.50188431780828</v>
      </c>
      <c r="AK355" s="6">
        <f t="shared" ca="1" si="366"/>
        <v>1168.0989951183069</v>
      </c>
      <c r="AL355" s="6">
        <f t="shared" ca="1" si="367"/>
        <v>1288.8044434870199</v>
      </c>
      <c r="AM355" s="6">
        <f t="shared" ca="1" si="368"/>
        <v>342.74903344904016</v>
      </c>
      <c r="AN355" s="6">
        <f t="shared" ca="1" si="385"/>
        <v>1349.8247690524829</v>
      </c>
      <c r="AO355" s="6">
        <f t="shared" ca="1" si="386"/>
        <v>19136.868162316718</v>
      </c>
      <c r="AP355" s="6">
        <f t="shared" ca="1" si="387"/>
        <v>10285.917081942054</v>
      </c>
      <c r="AQ355" s="6">
        <f t="shared" ca="1" si="388"/>
        <v>8850.9510803746616</v>
      </c>
      <c r="AR355" s="6">
        <f t="shared" ca="1" si="407"/>
        <v>2587.1801708154771</v>
      </c>
      <c r="AS355" s="6">
        <f t="shared" ca="1" si="407"/>
        <v>1552.714366592892</v>
      </c>
      <c r="AT355" s="6">
        <f t="shared" ca="1" si="407"/>
        <v>1635.5861495768688</v>
      </c>
      <c r="AU355" s="6">
        <f t="shared" ca="1" si="407"/>
        <v>1753.6133659347613</v>
      </c>
      <c r="AV355" s="6">
        <f t="shared" ca="1" si="389"/>
        <v>7529.0940529199988</v>
      </c>
      <c r="AW355" s="6">
        <f t="shared" ca="1" si="390"/>
        <v>1321.8570274546646</v>
      </c>
      <c r="AX355" s="27">
        <f t="shared" ca="1" si="408"/>
        <v>3.9748355506849316</v>
      </c>
      <c r="AY355" s="27">
        <f t="shared" ca="1" si="408"/>
        <v>4.4924992191780833</v>
      </c>
      <c r="AZ355">
        <f t="shared" ca="1" si="391"/>
        <v>216</v>
      </c>
      <c r="BA355" s="9">
        <f t="shared" ca="1" si="371"/>
        <v>7</v>
      </c>
      <c r="BB355" s="4">
        <f t="shared" ca="1" si="392"/>
        <v>91</v>
      </c>
      <c r="BC355" s="9">
        <f t="shared" ca="1" si="372"/>
        <v>6</v>
      </c>
      <c r="BD355" s="9">
        <f t="shared" ca="1" si="373"/>
        <v>4</v>
      </c>
      <c r="BE355" s="4">
        <f t="shared" ca="1" si="393"/>
        <v>125</v>
      </c>
      <c r="BF355" s="9">
        <f t="shared" ca="1" si="374"/>
        <v>7</v>
      </c>
      <c r="BG355" s="9">
        <f t="shared" ca="1" si="375"/>
        <v>11</v>
      </c>
      <c r="BH355" s="24">
        <f t="shared" ca="1" si="394"/>
        <v>563.94458011650158</v>
      </c>
      <c r="BI355" s="24">
        <f t="shared" ca="1" si="395"/>
        <v>339.02912603916354</v>
      </c>
      <c r="BJ355" s="9">
        <f t="shared" ca="1" si="376"/>
        <v>8</v>
      </c>
      <c r="BK355" s="30">
        <f t="shared" ca="1" si="377"/>
        <v>31.91279498630136</v>
      </c>
      <c r="BL355" s="15">
        <f t="shared" ca="1" si="378"/>
        <v>4.5371319232876708</v>
      </c>
      <c r="BM355" s="15">
        <f t="shared" ca="1" si="396"/>
        <v>7075.3540326828343</v>
      </c>
      <c r="BN355" s="36">
        <f t="shared" ca="1" si="402"/>
        <v>115</v>
      </c>
      <c r="BO355" s="9">
        <f t="shared" ca="1" si="379"/>
        <v>0</v>
      </c>
      <c r="BP355" s="20">
        <f t="shared" ca="1" si="397"/>
        <v>1.2509552228043854</v>
      </c>
      <c r="BQ355" s="20">
        <f t="shared" ca="1" si="398"/>
        <v>76.964792003257926</v>
      </c>
    </row>
    <row r="356" spans="1:69" x14ac:dyDescent="0.25">
      <c r="A356" s="3">
        <f t="shared" si="399"/>
        <v>40833</v>
      </c>
      <c r="B356" s="17">
        <f t="shared" si="380"/>
        <v>2011</v>
      </c>
      <c r="C356" s="4">
        <f t="shared" si="400"/>
        <v>10</v>
      </c>
      <c r="D356" s="4">
        <f t="shared" si="401"/>
        <v>2</v>
      </c>
      <c r="E356" s="5">
        <f t="shared" si="349"/>
        <v>0.63</v>
      </c>
      <c r="F356" s="5">
        <f t="shared" si="350"/>
        <v>0.6</v>
      </c>
      <c r="G356" s="10">
        <f t="shared" si="348"/>
        <v>1.2109589041095932</v>
      </c>
      <c r="H356" s="13">
        <f t="shared" ca="1" si="351"/>
        <v>97</v>
      </c>
      <c r="I356" s="9">
        <f t="shared" ca="1" si="352"/>
        <v>163</v>
      </c>
      <c r="J356" s="14">
        <f t="shared" ca="1" si="381"/>
        <v>1.6804123711340206</v>
      </c>
      <c r="K356" s="5">
        <f t="shared" ca="1" si="382"/>
        <v>0.36222222222222222</v>
      </c>
      <c r="L356" s="21">
        <f t="shared" ca="1" si="353"/>
        <v>96.729602331874005</v>
      </c>
      <c r="M356" s="9">
        <f t="shared" ca="1" si="403"/>
        <v>29</v>
      </c>
      <c r="N356" s="9">
        <f t="shared" ca="1" si="403"/>
        <v>36</v>
      </c>
      <c r="O356" s="9">
        <f t="shared" ca="1" si="403"/>
        <v>14</v>
      </c>
      <c r="P356" s="9">
        <f t="shared" ca="1" si="403"/>
        <v>42</v>
      </c>
      <c r="Q356" s="20">
        <f t="shared" ca="1" si="355"/>
        <v>35.81442842908325</v>
      </c>
      <c r="R356" s="20">
        <f t="shared" ca="1" si="356"/>
        <v>50.637298989275941</v>
      </c>
      <c r="S356" s="20">
        <f t="shared" ca="1" si="357"/>
        <v>19.236724492367909</v>
      </c>
      <c r="T356" s="6">
        <f t="shared" ca="1" si="404"/>
        <v>9382.771426191779</v>
      </c>
      <c r="U356" s="6">
        <f t="shared" ca="1" si="404"/>
        <v>1001.6565662465755</v>
      </c>
      <c r="V356" s="6">
        <f t="shared" ca="1" si="404"/>
        <v>1617.2767837282188</v>
      </c>
      <c r="W356" s="6">
        <f t="shared" ca="1" si="359"/>
        <v>2700.0696123616435</v>
      </c>
      <c r="X356" s="6">
        <f t="shared" ca="1" si="360"/>
        <v>788.35595493698622</v>
      </c>
      <c r="Y356" s="6">
        <f t="shared" ca="1" si="383"/>
        <v>5278.7256414115063</v>
      </c>
      <c r="Z356" s="6">
        <f t="shared" ca="1" si="405"/>
        <v>2327.9378478904114</v>
      </c>
      <c r="AA356" s="6">
        <f t="shared" ca="1" si="405"/>
        <v>708.92218584986313</v>
      </c>
      <c r="AB356" s="6">
        <f t="shared" ca="1" si="405"/>
        <v>807.94242867945218</v>
      </c>
      <c r="AC356" s="6">
        <f t="shared" ca="1" si="362"/>
        <v>1044.700089011159</v>
      </c>
      <c r="AD356" s="6">
        <f t="shared" ca="1" si="363"/>
        <v>985.10698029566709</v>
      </c>
      <c r="AE356" s="6">
        <f t="shared" ca="1" si="364"/>
        <v>292.49799179261419</v>
      </c>
      <c r="AF356" s="6">
        <f t="shared" ca="1" si="384"/>
        <v>1522.4974013202866</v>
      </c>
      <c r="AG356" s="6">
        <f t="shared" ca="1" si="406"/>
        <v>294.48459932054794</v>
      </c>
      <c r="AH356" s="6">
        <f t="shared" ca="1" si="406"/>
        <v>1074.6115808438356</v>
      </c>
      <c r="AI356" s="6">
        <f t="shared" ca="1" si="406"/>
        <v>1901.8186928219177</v>
      </c>
      <c r="AJ356" s="6">
        <f t="shared" ca="1" si="406"/>
        <v>785.84564672876729</v>
      </c>
      <c r="AK356" s="6">
        <f t="shared" ca="1" si="366"/>
        <v>1169.2525828753767</v>
      </c>
      <c r="AL356" s="6">
        <f t="shared" ca="1" si="367"/>
        <v>1184.820574140243</v>
      </c>
      <c r="AM356" s="6">
        <f t="shared" ca="1" si="368"/>
        <v>356.851926731113</v>
      </c>
      <c r="AN356" s="6">
        <f t="shared" ca="1" si="385"/>
        <v>1345.8354359683358</v>
      </c>
      <c r="AO356" s="6">
        <f t="shared" ca="1" si="386"/>
        <v>18285.990974573153</v>
      </c>
      <c r="AP356" s="6">
        <f t="shared" ca="1" si="387"/>
        <v>10138.932495873021</v>
      </c>
      <c r="AQ356" s="6">
        <f t="shared" ca="1" si="388"/>
        <v>8147.058478700128</v>
      </c>
      <c r="AR356" s="6">
        <f t="shared" ca="1" si="407"/>
        <v>2588.576055989136</v>
      </c>
      <c r="AS356" s="6">
        <f t="shared" ca="1" si="407"/>
        <v>1524.7708403500583</v>
      </c>
      <c r="AT356" s="6">
        <f t="shared" ca="1" si="407"/>
        <v>1660.8220051510953</v>
      </c>
      <c r="AU356" s="6">
        <f t="shared" ca="1" si="407"/>
        <v>1737.6866958119501</v>
      </c>
      <c r="AV356" s="6">
        <f t="shared" ca="1" si="389"/>
        <v>7511.8555973022394</v>
      </c>
      <c r="AW356" s="6">
        <f t="shared" ca="1" si="390"/>
        <v>635.20288139789227</v>
      </c>
      <c r="AX356" s="27">
        <f t="shared" ca="1" si="408"/>
        <v>3.9212642958904116</v>
      </c>
      <c r="AY356" s="27">
        <f t="shared" ca="1" si="408"/>
        <v>4.4789100410958902</v>
      </c>
      <c r="AZ356">
        <f t="shared" ca="1" si="391"/>
        <v>218</v>
      </c>
      <c r="BA356" s="9">
        <f t="shared" ca="1" si="371"/>
        <v>7</v>
      </c>
      <c r="BB356" s="4">
        <f t="shared" ca="1" si="392"/>
        <v>97</v>
      </c>
      <c r="BC356" s="9">
        <f t="shared" ca="1" si="372"/>
        <v>6</v>
      </c>
      <c r="BD356" s="9">
        <f t="shared" ca="1" si="373"/>
        <v>5</v>
      </c>
      <c r="BE356" s="4">
        <f t="shared" ca="1" si="393"/>
        <v>121</v>
      </c>
      <c r="BF356" s="9">
        <f t="shared" ca="1" si="374"/>
        <v>7</v>
      </c>
      <c r="BG356" s="9">
        <f t="shared" ca="1" si="375"/>
        <v>11</v>
      </c>
      <c r="BH356" s="24">
        <f t="shared" ca="1" si="394"/>
        <v>578.99717382778704</v>
      </c>
      <c r="BI356" s="24">
        <f t="shared" ca="1" si="395"/>
        <v>345.46686859330521</v>
      </c>
      <c r="BJ356" s="9">
        <f t="shared" ca="1" si="376"/>
        <v>9</v>
      </c>
      <c r="BK356" s="30">
        <f t="shared" ca="1" si="377"/>
        <v>31.817229068493141</v>
      </c>
      <c r="BL356" s="15">
        <f t="shared" ca="1" si="378"/>
        <v>4.2097984876712324</v>
      </c>
      <c r="BM356" s="15">
        <f t="shared" ca="1" si="396"/>
        <v>6940.8580115888617</v>
      </c>
      <c r="BN356" s="36">
        <f t="shared" ca="1" si="402"/>
        <v>115</v>
      </c>
      <c r="BO356" s="9">
        <f t="shared" ca="1" si="379"/>
        <v>0</v>
      </c>
      <c r="BP356" s="20">
        <f t="shared" ca="1" si="397"/>
        <v>1.1737826166588228</v>
      </c>
      <c r="BQ356" s="20">
        <f t="shared" ca="1" si="398"/>
        <v>70.843986771305467</v>
      </c>
    </row>
    <row r="357" spans="1:69" x14ac:dyDescent="0.25">
      <c r="A357" s="3">
        <f t="shared" si="399"/>
        <v>40832</v>
      </c>
      <c r="B357" s="17">
        <f t="shared" si="380"/>
        <v>2011</v>
      </c>
      <c r="C357" s="4">
        <f t="shared" si="400"/>
        <v>10</v>
      </c>
      <c r="D357" s="4">
        <f t="shared" si="401"/>
        <v>1</v>
      </c>
      <c r="E357" s="5">
        <f t="shared" si="349"/>
        <v>0.63</v>
      </c>
      <c r="F357" s="5">
        <f t="shared" si="350"/>
        <v>0.64</v>
      </c>
      <c r="G357" s="10">
        <f t="shared" si="348"/>
        <v>1.2082191780821958</v>
      </c>
      <c r="H357" s="13">
        <f t="shared" ca="1" si="351"/>
        <v>103</v>
      </c>
      <c r="I357" s="9">
        <f t="shared" ca="1" si="352"/>
        <v>164</v>
      </c>
      <c r="J357" s="14">
        <f t="shared" ca="1" si="381"/>
        <v>1.5922330097087378</v>
      </c>
      <c r="K357" s="5">
        <f t="shared" ca="1" si="382"/>
        <v>0.36444444444444446</v>
      </c>
      <c r="L357" s="21">
        <f t="shared" ca="1" si="353"/>
        <v>93.265958486820068</v>
      </c>
      <c r="M357" s="9">
        <f t="shared" ca="1" si="403"/>
        <v>28</v>
      </c>
      <c r="N357" s="9">
        <f t="shared" ca="1" si="403"/>
        <v>36</v>
      </c>
      <c r="O357" s="9">
        <f t="shared" ca="1" si="403"/>
        <v>15</v>
      </c>
      <c r="P357" s="9">
        <f t="shared" ca="1" si="403"/>
        <v>42</v>
      </c>
      <c r="Q357" s="20">
        <f t="shared" ca="1" si="355"/>
        <v>35.878789972602746</v>
      </c>
      <c r="R357" s="20">
        <f t="shared" ca="1" si="356"/>
        <v>46.739780015342475</v>
      </c>
      <c r="S357" s="20">
        <f t="shared" ca="1" si="357"/>
        <v>19.352718133855188</v>
      </c>
      <c r="T357" s="6">
        <f t="shared" ca="1" si="404"/>
        <v>9606.3937241424665</v>
      </c>
      <c r="U357" s="6">
        <f t="shared" ca="1" si="404"/>
        <v>1060.5141156821917</v>
      </c>
      <c r="V357" s="6">
        <f t="shared" ca="1" si="404"/>
        <v>1680.5219693610081</v>
      </c>
      <c r="W357" s="6">
        <f t="shared" ca="1" si="359"/>
        <v>2634.3280914410957</v>
      </c>
      <c r="X357" s="6">
        <f t="shared" ca="1" si="360"/>
        <v>851.28155762182996</v>
      </c>
      <c r="Y357" s="6">
        <f t="shared" ca="1" si="383"/>
        <v>5500.7762214007244</v>
      </c>
      <c r="Z357" s="6">
        <f t="shared" ca="1" si="405"/>
        <v>2296.2425582465758</v>
      </c>
      <c r="AA357" s="6">
        <f t="shared" ca="1" si="405"/>
        <v>701.09670023013712</v>
      </c>
      <c r="AB357" s="6">
        <f t="shared" ca="1" si="405"/>
        <v>812.81416162191783</v>
      </c>
      <c r="AC357" s="6">
        <f t="shared" ca="1" si="362"/>
        <v>1058.8823941152716</v>
      </c>
      <c r="AD357" s="6">
        <f t="shared" ca="1" si="363"/>
        <v>1005.0589741364006</v>
      </c>
      <c r="AE357" s="6">
        <f t="shared" ca="1" si="364"/>
        <v>341.53202776495493</v>
      </c>
      <c r="AF357" s="6">
        <f t="shared" ca="1" si="384"/>
        <v>1404.6800240820039</v>
      </c>
      <c r="AG357" s="6">
        <f t="shared" ca="1" si="406"/>
        <v>294.54967035616437</v>
      </c>
      <c r="AH357" s="6">
        <f t="shared" ca="1" si="406"/>
        <v>1122.4490264547946</v>
      </c>
      <c r="AI357" s="6">
        <f t="shared" ca="1" si="406"/>
        <v>1739.9838490958905</v>
      </c>
      <c r="AJ357" s="6">
        <f t="shared" ca="1" si="406"/>
        <v>790.58414044931521</v>
      </c>
      <c r="AK357" s="6">
        <f t="shared" ca="1" si="366"/>
        <v>1271.9418887334102</v>
      </c>
      <c r="AL357" s="6">
        <f t="shared" ca="1" si="367"/>
        <v>1224.0180678408663</v>
      </c>
      <c r="AM357" s="6">
        <f t="shared" ca="1" si="368"/>
        <v>381.38391022934428</v>
      </c>
      <c r="AN357" s="6">
        <f t="shared" ca="1" si="385"/>
        <v>1070.2228195525445</v>
      </c>
      <c r="AO357" s="6">
        <f t="shared" ca="1" si="386"/>
        <v>18424.627946279452</v>
      </c>
      <c r="AP357" s="6">
        <f t="shared" ca="1" si="387"/>
        <v>10448.948881244183</v>
      </c>
      <c r="AQ357" s="6">
        <f t="shared" ca="1" si="388"/>
        <v>7975.6790650352723</v>
      </c>
      <c r="AR357" s="6">
        <f t="shared" ca="1" si="407"/>
        <v>2600.9209209917881</v>
      </c>
      <c r="AS357" s="6">
        <f t="shared" ca="1" si="407"/>
        <v>1642.9897484997105</v>
      </c>
      <c r="AT357" s="6">
        <f t="shared" ca="1" si="407"/>
        <v>1665.525668381779</v>
      </c>
      <c r="AU357" s="6">
        <f t="shared" ca="1" si="407"/>
        <v>1760.316870026794</v>
      </c>
      <c r="AV357" s="6">
        <f t="shared" ca="1" si="389"/>
        <v>7669.7532079000721</v>
      </c>
      <c r="AW357" s="6">
        <f t="shared" ca="1" si="390"/>
        <v>305.92585713519657</v>
      </c>
      <c r="AX357" s="27">
        <f t="shared" ca="1" si="408"/>
        <v>3.9494737972602749</v>
      </c>
      <c r="AY357" s="27">
        <f t="shared" ca="1" si="408"/>
        <v>4.5982191369863017</v>
      </c>
      <c r="AZ357">
        <f t="shared" ca="1" si="391"/>
        <v>224</v>
      </c>
      <c r="BA357" s="9">
        <f t="shared" ca="1" si="371"/>
        <v>7</v>
      </c>
      <c r="BB357" s="4">
        <f t="shared" ca="1" si="392"/>
        <v>103</v>
      </c>
      <c r="BC357" s="9">
        <f t="shared" ca="1" si="372"/>
        <v>6</v>
      </c>
      <c r="BD357" s="9">
        <f t="shared" ca="1" si="373"/>
        <v>4</v>
      </c>
      <c r="BE357" s="4">
        <f t="shared" ca="1" si="393"/>
        <v>121</v>
      </c>
      <c r="BF357" s="9">
        <f t="shared" ca="1" si="374"/>
        <v>7</v>
      </c>
      <c r="BG357" s="9">
        <f t="shared" ca="1" si="375"/>
        <v>10</v>
      </c>
      <c r="BH357" s="24">
        <f t="shared" ca="1" si="394"/>
        <v>501.56617654601297</v>
      </c>
      <c r="BI357" s="24">
        <f t="shared" ca="1" si="395"/>
        <v>337.95907216762532</v>
      </c>
      <c r="BJ357" s="9">
        <f t="shared" ca="1" si="376"/>
        <v>8</v>
      </c>
      <c r="BK357" s="30">
        <f t="shared" ca="1" si="377"/>
        <v>31.788001671232873</v>
      </c>
      <c r="BL357" s="15">
        <f t="shared" ca="1" si="378"/>
        <v>4.2271114421917808</v>
      </c>
      <c r="BM357" s="15">
        <f t="shared" ca="1" si="396"/>
        <v>6944.1418702117935</v>
      </c>
      <c r="BN357" s="36">
        <f t="shared" ca="1" si="402"/>
        <v>115</v>
      </c>
      <c r="BO357" s="9">
        <f t="shared" ca="1" si="379"/>
        <v>0</v>
      </c>
      <c r="BP357" s="20">
        <f t="shared" ca="1" si="397"/>
        <v>1.1485478283858876</v>
      </c>
      <c r="BQ357" s="20">
        <f t="shared" ca="1" si="398"/>
        <v>69.353731000306709</v>
      </c>
    </row>
    <row r="358" spans="1:69" x14ac:dyDescent="0.25">
      <c r="A358" s="3">
        <f t="shared" si="399"/>
        <v>40831</v>
      </c>
      <c r="B358" s="17">
        <f t="shared" si="380"/>
        <v>2011</v>
      </c>
      <c r="C358" s="4">
        <f t="shared" si="400"/>
        <v>10</v>
      </c>
      <c r="D358" s="4">
        <f t="shared" si="401"/>
        <v>7</v>
      </c>
      <c r="E358" s="5">
        <f t="shared" si="349"/>
        <v>0.63</v>
      </c>
      <c r="F358" s="5">
        <f t="shared" si="350"/>
        <v>0.95</v>
      </c>
      <c r="G358" s="10">
        <f t="shared" si="348"/>
        <v>1.2054794520547985</v>
      </c>
      <c r="H358" s="13">
        <f t="shared" ca="1" si="351"/>
        <v>147</v>
      </c>
      <c r="I358" s="9">
        <f t="shared" ca="1" si="352"/>
        <v>250</v>
      </c>
      <c r="J358" s="14">
        <f t="shared" ca="1" si="381"/>
        <v>1.7006802721088434</v>
      </c>
      <c r="K358" s="5">
        <f t="shared" ca="1" si="382"/>
        <v>0.55555555555555558</v>
      </c>
      <c r="L358" s="21">
        <f t="shared" ca="1" si="353"/>
        <v>100.84307037181996</v>
      </c>
      <c r="M358" s="9">
        <f t="shared" ca="1" si="403"/>
        <v>47</v>
      </c>
      <c r="N358" s="9">
        <f t="shared" ca="1" si="403"/>
        <v>54</v>
      </c>
      <c r="O358" s="9">
        <f t="shared" ca="1" si="403"/>
        <v>22</v>
      </c>
      <c r="P358" s="9">
        <f t="shared" ca="1" si="403"/>
        <v>65</v>
      </c>
      <c r="Q358" s="20">
        <f t="shared" ca="1" si="355"/>
        <v>35.307343008273428</v>
      </c>
      <c r="R358" s="20">
        <f t="shared" ca="1" si="356"/>
        <v>51.434447447073474</v>
      </c>
      <c r="S358" s="20">
        <f t="shared" ca="1" si="357"/>
        <v>18.782676606954688</v>
      </c>
      <c r="T358" s="6">
        <f t="shared" ca="1" si="404"/>
        <v>14823.931344657534</v>
      </c>
      <c r="U358" s="6">
        <f t="shared" ca="1" si="404"/>
        <v>1658.1417904109587</v>
      </c>
      <c r="V358" s="6">
        <f t="shared" ca="1" si="404"/>
        <v>2504.8004906169858</v>
      </c>
      <c r="W358" s="6">
        <f t="shared" ca="1" si="359"/>
        <v>2589.6014413150688</v>
      </c>
      <c r="X358" s="6">
        <f t="shared" ca="1" si="360"/>
        <v>1243.1643428515067</v>
      </c>
      <c r="Y358" s="6">
        <f t="shared" ca="1" si="383"/>
        <v>10144.506860284933</v>
      </c>
      <c r="Z358" s="6">
        <f t="shared" ca="1" si="405"/>
        <v>3566.0416438356165</v>
      </c>
      <c r="AA358" s="6">
        <f t="shared" ca="1" si="405"/>
        <v>1131.5578438356165</v>
      </c>
      <c r="AB358" s="6">
        <f t="shared" ca="1" si="405"/>
        <v>1220.8739794520548</v>
      </c>
      <c r="AC358" s="6">
        <f t="shared" ca="1" si="362"/>
        <v>1691.3741473720527</v>
      </c>
      <c r="AD358" s="6">
        <f t="shared" ca="1" si="363"/>
        <v>1035.0001281490004</v>
      </c>
      <c r="AE358" s="6">
        <f t="shared" ca="1" si="364"/>
        <v>477.26548239860608</v>
      </c>
      <c r="AF358" s="6">
        <f t="shared" ca="1" si="384"/>
        <v>2714.8337092036281</v>
      </c>
      <c r="AG358" s="6">
        <f t="shared" ca="1" si="406"/>
        <v>429.45978082191772</v>
      </c>
      <c r="AH358" s="6">
        <f t="shared" ca="1" si="406"/>
        <v>1579.9434520547948</v>
      </c>
      <c r="AI358" s="6">
        <f t="shared" ca="1" si="406"/>
        <v>2699.6561643835616</v>
      </c>
      <c r="AJ358" s="6">
        <f t="shared" ca="1" si="406"/>
        <v>1295.5989041095891</v>
      </c>
      <c r="AK358" s="6">
        <f t="shared" ca="1" si="366"/>
        <v>1897.2114382196667</v>
      </c>
      <c r="AL358" s="6">
        <f t="shared" ca="1" si="367"/>
        <v>1203.9840981711673</v>
      </c>
      <c r="AM358" s="6">
        <f t="shared" ca="1" si="368"/>
        <v>529.65748132160081</v>
      </c>
      <c r="AN358" s="6">
        <f t="shared" ca="1" si="385"/>
        <v>2373.8052836574288</v>
      </c>
      <c r="AO358" s="6">
        <f t="shared" ca="1" si="386"/>
        <v>28405.204903561647</v>
      </c>
      <c r="AP358" s="6">
        <f t="shared" ca="1" si="387"/>
        <v>13172.059050415657</v>
      </c>
      <c r="AQ358" s="6">
        <f t="shared" ca="1" si="388"/>
        <v>15233.14585314599</v>
      </c>
      <c r="AR358" s="6">
        <f t="shared" ca="1" si="407"/>
        <v>2726.2181697701026</v>
      </c>
      <c r="AS358" s="6">
        <f t="shared" ca="1" si="407"/>
        <v>2036.2143254726984</v>
      </c>
      <c r="AT358" s="6">
        <f t="shared" ca="1" si="407"/>
        <v>1918.5514708689125</v>
      </c>
      <c r="AU358" s="6">
        <f t="shared" ca="1" si="407"/>
        <v>2010.7079314303828</v>
      </c>
      <c r="AV358" s="6">
        <f t="shared" ca="1" si="389"/>
        <v>8691.6918975420958</v>
      </c>
      <c r="AW358" s="6">
        <f t="shared" ca="1" si="390"/>
        <v>6541.4539556038944</v>
      </c>
      <c r="AX358" s="27">
        <f t="shared" ca="1" si="408"/>
        <v>4.1616397808219183</v>
      </c>
      <c r="AY358" s="27">
        <f t="shared" ca="1" si="408"/>
        <v>4.5270400000000004</v>
      </c>
      <c r="AZ358">
        <f t="shared" ca="1" si="391"/>
        <v>335</v>
      </c>
      <c r="BA358" s="9">
        <f t="shared" ca="1" si="371"/>
        <v>11</v>
      </c>
      <c r="BB358" s="4">
        <f t="shared" ca="1" si="392"/>
        <v>147</v>
      </c>
      <c r="BC358" s="9">
        <f t="shared" ca="1" si="372"/>
        <v>9</v>
      </c>
      <c r="BD358" s="9">
        <f t="shared" ca="1" si="373"/>
        <v>6</v>
      </c>
      <c r="BE358" s="4">
        <f t="shared" ca="1" si="393"/>
        <v>188</v>
      </c>
      <c r="BF358" s="9">
        <f t="shared" ca="1" si="374"/>
        <v>12</v>
      </c>
      <c r="BG358" s="9">
        <f t="shared" ca="1" si="375"/>
        <v>17</v>
      </c>
      <c r="BH358" s="24">
        <f t="shared" ca="1" si="394"/>
        <v>646.69043620240427</v>
      </c>
      <c r="BI358" s="24">
        <f t="shared" ca="1" si="395"/>
        <v>494.17847329611766</v>
      </c>
      <c r="BJ358" s="9">
        <f t="shared" ca="1" si="376"/>
        <v>13</v>
      </c>
      <c r="BK358" s="30">
        <f t="shared" ca="1" si="377"/>
        <v>32.389295342465743</v>
      </c>
      <c r="BL358" s="15">
        <f t="shared" ca="1" si="378"/>
        <v>4.2051634410958902</v>
      </c>
      <c r="BM358" s="15">
        <f t="shared" ca="1" si="396"/>
        <v>7009.5602034513176</v>
      </c>
      <c r="BN358" s="36">
        <f t="shared" ca="1" si="402"/>
        <v>115</v>
      </c>
      <c r="BO358" s="9">
        <f t="shared" ca="1" si="379"/>
        <v>0</v>
      </c>
      <c r="BP358" s="20">
        <f t="shared" ca="1" si="397"/>
        <v>2.1731956657773766</v>
      </c>
      <c r="BQ358" s="20">
        <f t="shared" ca="1" si="398"/>
        <v>132.46213785344338</v>
      </c>
    </row>
    <row r="359" spans="1:69" x14ac:dyDescent="0.25">
      <c r="A359" s="3">
        <f t="shared" si="399"/>
        <v>40830</v>
      </c>
      <c r="B359" s="17">
        <f t="shared" si="380"/>
        <v>2011</v>
      </c>
      <c r="C359" s="4">
        <f t="shared" si="400"/>
        <v>10</v>
      </c>
      <c r="D359" s="4">
        <f t="shared" si="401"/>
        <v>6</v>
      </c>
      <c r="E359" s="5">
        <f t="shared" si="349"/>
        <v>0.63</v>
      </c>
      <c r="F359" s="5">
        <f t="shared" si="350"/>
        <v>1</v>
      </c>
      <c r="G359" s="10">
        <f t="shared" si="348"/>
        <v>1.2027397260274011</v>
      </c>
      <c r="H359" s="13">
        <f t="shared" ca="1" si="351"/>
        <v>156</v>
      </c>
      <c r="I359" s="9">
        <f t="shared" ca="1" si="352"/>
        <v>255</v>
      </c>
      <c r="J359" s="14">
        <f t="shared" ca="1" si="381"/>
        <v>1.6346153846153846</v>
      </c>
      <c r="K359" s="5">
        <f t="shared" ca="1" si="382"/>
        <v>0.56666666666666665</v>
      </c>
      <c r="L359" s="21">
        <f t="shared" ca="1" si="353"/>
        <v>98.813549589041116</v>
      </c>
      <c r="M359" s="9">
        <f t="shared" ca="1" si="403"/>
        <v>45</v>
      </c>
      <c r="N359" s="9">
        <f t="shared" ca="1" si="403"/>
        <v>54</v>
      </c>
      <c r="O359" s="9">
        <f t="shared" ca="1" si="403"/>
        <v>22</v>
      </c>
      <c r="P359" s="9">
        <f t="shared" ca="1" si="403"/>
        <v>66</v>
      </c>
      <c r="Q359" s="20">
        <f t="shared" ca="1" si="355"/>
        <v>38.664762739726037</v>
      </c>
      <c r="R359" s="20">
        <f t="shared" ca="1" si="356"/>
        <v>51.099687356413455</v>
      </c>
      <c r="S359" s="20">
        <f t="shared" ca="1" si="357"/>
        <v>18.048239883437116</v>
      </c>
      <c r="T359" s="6">
        <f t="shared" ca="1" si="404"/>
        <v>15414.913735890414</v>
      </c>
      <c r="U359" s="6">
        <f t="shared" ca="1" si="404"/>
        <v>1729.5583660273978</v>
      </c>
      <c r="V359" s="6">
        <f t="shared" ca="1" si="404"/>
        <v>2566.9797449819175</v>
      </c>
      <c r="W359" s="6">
        <f t="shared" ca="1" si="359"/>
        <v>2576.3929572821917</v>
      </c>
      <c r="X359" s="6">
        <f t="shared" ca="1" si="360"/>
        <v>1392.1808085567122</v>
      </c>
      <c r="Y359" s="6">
        <f t="shared" ca="1" si="383"/>
        <v>10608.918591096988</v>
      </c>
      <c r="Z359" s="6">
        <f t="shared" ca="1" si="405"/>
        <v>3827.8115112328774</v>
      </c>
      <c r="AA359" s="6">
        <f t="shared" ca="1" si="405"/>
        <v>1124.1931218410959</v>
      </c>
      <c r="AB359" s="6">
        <f t="shared" ca="1" si="405"/>
        <v>1191.1838323068496</v>
      </c>
      <c r="AC359" s="6">
        <f t="shared" ca="1" si="362"/>
        <v>1693.7262837312546</v>
      </c>
      <c r="AD359" s="6">
        <f t="shared" ca="1" si="363"/>
        <v>1039.9643703573229</v>
      </c>
      <c r="AE359" s="6">
        <f t="shared" ca="1" si="364"/>
        <v>503.9337831491215</v>
      </c>
      <c r="AF359" s="6">
        <f t="shared" ca="1" si="384"/>
        <v>2905.5640281431238</v>
      </c>
      <c r="AG359" s="6">
        <f t="shared" ca="1" si="406"/>
        <v>453.02594523287667</v>
      </c>
      <c r="AH359" s="6">
        <f t="shared" ca="1" si="406"/>
        <v>1766.976013150685</v>
      </c>
      <c r="AI359" s="6">
        <f t="shared" ca="1" si="406"/>
        <v>2739.3810595890413</v>
      </c>
      <c r="AJ359" s="6">
        <f t="shared" ca="1" si="406"/>
        <v>1343.1817854246576</v>
      </c>
      <c r="AK359" s="6">
        <f t="shared" ca="1" si="366"/>
        <v>1871.3920959723073</v>
      </c>
      <c r="AL359" s="6">
        <f t="shared" ca="1" si="367"/>
        <v>1209.8588121408675</v>
      </c>
      <c r="AM359" s="6">
        <f t="shared" ca="1" si="368"/>
        <v>579.8942324196214</v>
      </c>
      <c r="AN359" s="6">
        <f t="shared" ca="1" si="385"/>
        <v>2641.419662864464</v>
      </c>
      <c r="AO359" s="6">
        <f t="shared" ca="1" si="386"/>
        <v>29590.225370695895</v>
      </c>
      <c r="AP359" s="6">
        <f t="shared" ca="1" si="387"/>
        <v>13434.323088591318</v>
      </c>
      <c r="AQ359" s="6">
        <f t="shared" ca="1" si="388"/>
        <v>16155.902282104576</v>
      </c>
      <c r="AR359" s="6">
        <f t="shared" ca="1" si="407"/>
        <v>2757.0657562696229</v>
      </c>
      <c r="AS359" s="6">
        <f t="shared" ca="1" si="407"/>
        <v>2174.2404693045696</v>
      </c>
      <c r="AT359" s="6">
        <f t="shared" ca="1" si="407"/>
        <v>1938.0837481409339</v>
      </c>
      <c r="AU359" s="6">
        <f t="shared" ca="1" si="407"/>
        <v>2037.5456287773654</v>
      </c>
      <c r="AV359" s="6">
        <f t="shared" ca="1" si="389"/>
        <v>8906.9356024924909</v>
      </c>
      <c r="AW359" s="6">
        <f t="shared" ca="1" si="390"/>
        <v>7248.9666796120855</v>
      </c>
      <c r="AX359" s="27">
        <f t="shared" ca="1" si="408"/>
        <v>3.9118594191780827</v>
      </c>
      <c r="AY359" s="27">
        <f t="shared" ca="1" si="408"/>
        <v>4.3982894589041086</v>
      </c>
      <c r="AZ359">
        <f t="shared" ca="1" si="391"/>
        <v>343</v>
      </c>
      <c r="BA359" s="9">
        <f t="shared" ca="1" si="371"/>
        <v>12</v>
      </c>
      <c r="BB359" s="4">
        <f t="shared" ca="1" si="392"/>
        <v>156</v>
      </c>
      <c r="BC359" s="9">
        <f t="shared" ca="1" si="372"/>
        <v>11</v>
      </c>
      <c r="BD359" s="9">
        <f t="shared" ca="1" si="373"/>
        <v>6</v>
      </c>
      <c r="BE359" s="4">
        <f t="shared" ca="1" si="393"/>
        <v>187</v>
      </c>
      <c r="BF359" s="9">
        <f t="shared" ca="1" si="374"/>
        <v>12</v>
      </c>
      <c r="BG359" s="9">
        <f t="shared" ca="1" si="375"/>
        <v>15</v>
      </c>
      <c r="BH359" s="24">
        <f t="shared" ca="1" si="394"/>
        <v>712.20775438432008</v>
      </c>
      <c r="BI359" s="24">
        <f t="shared" ca="1" si="395"/>
        <v>467.46449093806348</v>
      </c>
      <c r="BJ359" s="9">
        <f t="shared" ca="1" si="376"/>
        <v>14</v>
      </c>
      <c r="BK359" s="30">
        <f t="shared" ca="1" si="377"/>
        <v>32.526079178082185</v>
      </c>
      <c r="BL359" s="15">
        <f t="shared" ca="1" si="378"/>
        <v>4.3402510630136986</v>
      </c>
      <c r="BM359" s="15">
        <f t="shared" ca="1" si="396"/>
        <v>7031.8687447960801</v>
      </c>
      <c r="BN359" s="36">
        <f t="shared" ca="1" si="402"/>
        <v>115</v>
      </c>
      <c r="BO359" s="9">
        <f t="shared" ca="1" si="379"/>
        <v>0</v>
      </c>
      <c r="BP359" s="20">
        <f t="shared" ca="1" si="397"/>
        <v>2.2975261439657442</v>
      </c>
      <c r="BQ359" s="20">
        <f t="shared" ca="1" si="398"/>
        <v>140.48610680090937</v>
      </c>
    </row>
    <row r="360" spans="1:69" x14ac:dyDescent="0.25">
      <c r="A360" s="3">
        <f t="shared" si="399"/>
        <v>40829</v>
      </c>
      <c r="B360" s="17">
        <f t="shared" si="380"/>
        <v>2011</v>
      </c>
      <c r="C360" s="4">
        <f t="shared" si="400"/>
        <v>10</v>
      </c>
      <c r="D360" s="4">
        <f t="shared" si="401"/>
        <v>5</v>
      </c>
      <c r="E360" s="5">
        <f t="shared" si="349"/>
        <v>0.63</v>
      </c>
      <c r="F360" s="5">
        <f t="shared" si="350"/>
        <v>0.82</v>
      </c>
      <c r="G360" s="10">
        <f t="shared" si="348"/>
        <v>1.2000000000000037</v>
      </c>
      <c r="H360" s="13">
        <f t="shared" ca="1" si="351"/>
        <v>127</v>
      </c>
      <c r="I360" s="9">
        <f t="shared" ca="1" si="352"/>
        <v>222</v>
      </c>
      <c r="J360" s="14">
        <f t="shared" ca="1" si="381"/>
        <v>1.7480314960629921</v>
      </c>
      <c r="K360" s="5">
        <f t="shared" ca="1" si="382"/>
        <v>0.49333333333333335</v>
      </c>
      <c r="L360" s="21">
        <f t="shared" ca="1" si="353"/>
        <v>99.926027489763783</v>
      </c>
      <c r="M360" s="9">
        <f t="shared" ca="1" si="403"/>
        <v>40</v>
      </c>
      <c r="N360" s="9">
        <f t="shared" ca="1" si="403"/>
        <v>50</v>
      </c>
      <c r="O360" s="9">
        <f t="shared" ca="1" si="403"/>
        <v>20</v>
      </c>
      <c r="P360" s="9">
        <f t="shared" ca="1" si="403"/>
        <v>61</v>
      </c>
      <c r="Q360" s="20">
        <f t="shared" ca="1" si="355"/>
        <v>37.059515733333342</v>
      </c>
      <c r="R360" s="20">
        <f t="shared" ca="1" si="356"/>
        <v>45.751802399999995</v>
      </c>
      <c r="S360" s="20">
        <f t="shared" ca="1" si="357"/>
        <v>17.541423312786886</v>
      </c>
      <c r="T360" s="6">
        <f t="shared" ca="1" si="404"/>
        <v>12690.6054912</v>
      </c>
      <c r="U360" s="6">
        <f t="shared" ca="1" si="404"/>
        <v>1378.1896128000005</v>
      </c>
      <c r="V360" s="6">
        <f t="shared" ca="1" si="404"/>
        <v>2206.1740732415992</v>
      </c>
      <c r="W360" s="6">
        <f t="shared" ca="1" si="359"/>
        <v>2605.2046848000005</v>
      </c>
      <c r="X360" s="6">
        <f t="shared" ca="1" si="360"/>
        <v>1125.0363704831998</v>
      </c>
      <c r="Y360" s="6">
        <f t="shared" ca="1" si="383"/>
        <v>8132.3799754751999</v>
      </c>
      <c r="Z360" s="6">
        <f t="shared" ca="1" si="405"/>
        <v>3335.3564160000005</v>
      </c>
      <c r="AA360" s="6">
        <f t="shared" ca="1" si="405"/>
        <v>915.03604799999994</v>
      </c>
      <c r="AB360" s="6">
        <f t="shared" ca="1" si="405"/>
        <v>1070.0268220800001</v>
      </c>
      <c r="AC360" s="6">
        <f t="shared" ca="1" si="362"/>
        <v>1401.452200548453</v>
      </c>
      <c r="AD360" s="6">
        <f t="shared" ca="1" si="363"/>
        <v>989.98466595405762</v>
      </c>
      <c r="AE360" s="6">
        <f t="shared" ca="1" si="364"/>
        <v>419.96094845287513</v>
      </c>
      <c r="AF360" s="6">
        <f t="shared" ca="1" si="384"/>
        <v>2509.0214711246144</v>
      </c>
      <c r="AG360" s="6">
        <f t="shared" ca="1" si="406"/>
        <v>377.03858400000001</v>
      </c>
      <c r="AH360" s="6">
        <f t="shared" ca="1" si="406"/>
        <v>1471.9488000000001</v>
      </c>
      <c r="AI360" s="6">
        <f t="shared" ca="1" si="406"/>
        <v>2560.2709439999999</v>
      </c>
      <c r="AJ360" s="6">
        <f t="shared" ca="1" si="406"/>
        <v>1156.9517568000001</v>
      </c>
      <c r="AK360" s="6">
        <f t="shared" ca="1" si="366"/>
        <v>1518.6805154446579</v>
      </c>
      <c r="AL360" s="6">
        <f t="shared" ca="1" si="367"/>
        <v>1175.041786720627</v>
      </c>
      <c r="AM360" s="6">
        <f t="shared" ca="1" si="368"/>
        <v>471.76471267279243</v>
      </c>
      <c r="AN360" s="6">
        <f t="shared" ca="1" si="385"/>
        <v>2400.7230699619226</v>
      </c>
      <c r="AO360" s="6">
        <f t="shared" ca="1" si="386"/>
        <v>24955.424474880001</v>
      </c>
      <c r="AP360" s="6">
        <f t="shared" ca="1" si="387"/>
        <v>11913.299958318261</v>
      </c>
      <c r="AQ360" s="6">
        <f t="shared" ca="1" si="388"/>
        <v>13042.124516561738</v>
      </c>
      <c r="AR360" s="6">
        <f t="shared" ca="1" si="407"/>
        <v>2669.3359334844772</v>
      </c>
      <c r="AS360" s="6">
        <f t="shared" ca="1" si="407"/>
        <v>1844.9675532522419</v>
      </c>
      <c r="AT360" s="6">
        <f t="shared" ca="1" si="407"/>
        <v>1825.1811527023001</v>
      </c>
      <c r="AU360" s="6">
        <f t="shared" ca="1" si="407"/>
        <v>1912.2099427403627</v>
      </c>
      <c r="AV360" s="6">
        <f t="shared" ca="1" si="389"/>
        <v>8251.6945821793815</v>
      </c>
      <c r="AW360" s="6">
        <f t="shared" ca="1" si="390"/>
        <v>4790.4299343823586</v>
      </c>
      <c r="AX360" s="27">
        <f t="shared" ca="1" si="408"/>
        <v>4.1648567999999999</v>
      </c>
      <c r="AY360" s="27">
        <f t="shared" ca="1" si="408"/>
        <v>4.6150180000000001</v>
      </c>
      <c r="AZ360">
        <f t="shared" ca="1" si="391"/>
        <v>298</v>
      </c>
      <c r="BA360" s="9">
        <f t="shared" ca="1" si="371"/>
        <v>11</v>
      </c>
      <c r="BB360" s="4">
        <f t="shared" ca="1" si="392"/>
        <v>127</v>
      </c>
      <c r="BC360" s="9">
        <f t="shared" ca="1" si="372"/>
        <v>8</v>
      </c>
      <c r="BD360" s="9">
        <f t="shared" ca="1" si="373"/>
        <v>6</v>
      </c>
      <c r="BE360" s="4">
        <f t="shared" ca="1" si="393"/>
        <v>171</v>
      </c>
      <c r="BF360" s="9">
        <f t="shared" ca="1" si="374"/>
        <v>11</v>
      </c>
      <c r="BG360" s="9">
        <f t="shared" ca="1" si="375"/>
        <v>16</v>
      </c>
      <c r="BH360" s="24">
        <f t="shared" ca="1" si="394"/>
        <v>654.40796692399351</v>
      </c>
      <c r="BI360" s="24">
        <f t="shared" ca="1" si="395"/>
        <v>443.90491815085034</v>
      </c>
      <c r="BJ360" s="9">
        <f t="shared" ca="1" si="376"/>
        <v>10</v>
      </c>
      <c r="BK360" s="30">
        <f t="shared" ca="1" si="377"/>
        <v>34.820505999999995</v>
      </c>
      <c r="BL360" s="15">
        <f t="shared" ca="1" si="378"/>
        <v>4.1656335999999996</v>
      </c>
      <c r="BM360" s="15">
        <f t="shared" ca="1" si="396"/>
        <v>6905.699884262267</v>
      </c>
      <c r="BN360" s="36">
        <f t="shared" ca="1" si="402"/>
        <v>115</v>
      </c>
      <c r="BO360" s="9">
        <f t="shared" ca="1" si="379"/>
        <v>0</v>
      </c>
      <c r="BP360" s="20">
        <f t="shared" ca="1" si="397"/>
        <v>1.8886028549088942</v>
      </c>
      <c r="BQ360" s="20">
        <f t="shared" ca="1" si="398"/>
        <v>113.40977840488468</v>
      </c>
    </row>
    <row r="361" spans="1:69" x14ac:dyDescent="0.25">
      <c r="A361" s="3">
        <f t="shared" si="399"/>
        <v>40828</v>
      </c>
      <c r="B361" s="17">
        <f t="shared" si="380"/>
        <v>2011</v>
      </c>
      <c r="C361" s="4">
        <f t="shared" si="400"/>
        <v>10</v>
      </c>
      <c r="D361" s="4">
        <f t="shared" si="401"/>
        <v>4</v>
      </c>
      <c r="E361" s="5">
        <f t="shared" si="349"/>
        <v>0.63</v>
      </c>
      <c r="F361" s="5">
        <f t="shared" si="350"/>
        <v>0.76</v>
      </c>
      <c r="G361" s="10">
        <f t="shared" si="348"/>
        <v>1.1972602739726064</v>
      </c>
      <c r="H361" s="13">
        <f t="shared" ca="1" si="351"/>
        <v>125</v>
      </c>
      <c r="I361" s="9">
        <f t="shared" ca="1" si="352"/>
        <v>197</v>
      </c>
      <c r="J361" s="14">
        <f t="shared" ca="1" si="381"/>
        <v>1.5760000000000001</v>
      </c>
      <c r="K361" s="5">
        <f t="shared" ca="1" si="382"/>
        <v>0.43777777777777777</v>
      </c>
      <c r="L361" s="21">
        <f t="shared" ca="1" si="353"/>
        <v>92.374564450191784</v>
      </c>
      <c r="M361" s="9">
        <f t="shared" ca="1" si="403"/>
        <v>35</v>
      </c>
      <c r="N361" s="9">
        <f t="shared" ca="1" si="403"/>
        <v>44</v>
      </c>
      <c r="O361" s="9">
        <f t="shared" ca="1" si="403"/>
        <v>17</v>
      </c>
      <c r="P361" s="9">
        <f t="shared" ca="1" si="403"/>
        <v>51</v>
      </c>
      <c r="Q361" s="20">
        <f t="shared" ca="1" si="355"/>
        <v>38.229562434541357</v>
      </c>
      <c r="R361" s="20">
        <f t="shared" ca="1" si="356"/>
        <v>50.825852026172441</v>
      </c>
      <c r="S361" s="20">
        <f t="shared" ca="1" si="357"/>
        <v>19.303681768767124</v>
      </c>
      <c r="T361" s="6">
        <f t="shared" ca="1" si="404"/>
        <v>11546.820556273973</v>
      </c>
      <c r="U361" s="6">
        <f t="shared" ca="1" si="404"/>
        <v>1302.2500390027399</v>
      </c>
      <c r="V361" s="6">
        <f t="shared" ca="1" si="404"/>
        <v>2081.5114873764819</v>
      </c>
      <c r="W361" s="6">
        <f t="shared" ca="1" si="359"/>
        <v>2707.5465097643832</v>
      </c>
      <c r="X361" s="6">
        <f t="shared" ca="1" si="360"/>
        <v>1049.9098275419176</v>
      </c>
      <c r="Y361" s="6">
        <f t="shared" ca="1" si="383"/>
        <v>7010.1027705939314</v>
      </c>
      <c r="Z361" s="6">
        <f t="shared" ca="1" si="405"/>
        <v>3020.1354323287674</v>
      </c>
      <c r="AA361" s="6">
        <f t="shared" ca="1" si="405"/>
        <v>864.03948444493153</v>
      </c>
      <c r="AB361" s="6">
        <f t="shared" ca="1" si="405"/>
        <v>984.48777020712328</v>
      </c>
      <c r="AC361" s="6">
        <f t="shared" ca="1" si="362"/>
        <v>1245.9582452329716</v>
      </c>
      <c r="AD361" s="6">
        <f t="shared" ca="1" si="363"/>
        <v>963.98263048513695</v>
      </c>
      <c r="AE361" s="6">
        <f t="shared" ca="1" si="364"/>
        <v>390.01997305854769</v>
      </c>
      <c r="AF361" s="6">
        <f t="shared" ca="1" si="384"/>
        <v>2268.7018382041665</v>
      </c>
      <c r="AG361" s="6">
        <f t="shared" ca="1" si="406"/>
        <v>357.7119598849315</v>
      </c>
      <c r="AH361" s="6">
        <f t="shared" ca="1" si="406"/>
        <v>1279.9634691506853</v>
      </c>
      <c r="AI361" s="6">
        <f t="shared" ca="1" si="406"/>
        <v>2111.8056788219178</v>
      </c>
      <c r="AJ361" s="6">
        <f t="shared" ca="1" si="406"/>
        <v>962.14950259726015</v>
      </c>
      <c r="AK361" s="6">
        <f t="shared" ca="1" si="366"/>
        <v>1420.7731852296652</v>
      </c>
      <c r="AL361" s="6">
        <f t="shared" ca="1" si="367"/>
        <v>1247.4858363754258</v>
      </c>
      <c r="AM361" s="6">
        <f t="shared" ca="1" si="368"/>
        <v>418.0924492163179</v>
      </c>
      <c r="AN361" s="6">
        <f t="shared" ca="1" si="385"/>
        <v>1625.279139633386</v>
      </c>
      <c r="AO361" s="6">
        <f t="shared" ca="1" si="386"/>
        <v>22429.363892712332</v>
      </c>
      <c r="AP361" s="6">
        <f t="shared" ca="1" si="387"/>
        <v>11525.280144280849</v>
      </c>
      <c r="AQ361" s="6">
        <f t="shared" ca="1" si="388"/>
        <v>10904.083748431483</v>
      </c>
      <c r="AR361" s="6">
        <f t="shared" ca="1" si="407"/>
        <v>2668.475242867114</v>
      </c>
      <c r="AS361" s="6">
        <f t="shared" ca="1" si="407"/>
        <v>1807.0955817044155</v>
      </c>
      <c r="AT361" s="6">
        <f t="shared" ca="1" si="407"/>
        <v>1758.7217607712687</v>
      </c>
      <c r="AU361" s="6">
        <f t="shared" ca="1" si="407"/>
        <v>1848.7007929452777</v>
      </c>
      <c r="AV361" s="6">
        <f t="shared" ca="1" si="389"/>
        <v>8082.9933782880762</v>
      </c>
      <c r="AW361" s="6">
        <f t="shared" ca="1" si="390"/>
        <v>2821.0903701434072</v>
      </c>
      <c r="AX361" s="27">
        <f t="shared" ca="1" si="408"/>
        <v>4.1112932383561649</v>
      </c>
      <c r="AY361" s="27">
        <f t="shared" ca="1" si="408"/>
        <v>4.5615666438356159</v>
      </c>
      <c r="AZ361">
        <f t="shared" ca="1" si="391"/>
        <v>272</v>
      </c>
      <c r="BA361" s="9">
        <f t="shared" ca="1" si="371"/>
        <v>9</v>
      </c>
      <c r="BB361" s="4">
        <f t="shared" ca="1" si="392"/>
        <v>125</v>
      </c>
      <c r="BC361" s="9">
        <f t="shared" ca="1" si="372"/>
        <v>9</v>
      </c>
      <c r="BD361" s="9">
        <f t="shared" ca="1" si="373"/>
        <v>6</v>
      </c>
      <c r="BE361" s="4">
        <f t="shared" ca="1" si="393"/>
        <v>147</v>
      </c>
      <c r="BF361" s="9">
        <f t="shared" ca="1" si="374"/>
        <v>10</v>
      </c>
      <c r="BG361" s="9">
        <f t="shared" ca="1" si="375"/>
        <v>13</v>
      </c>
      <c r="BH361" s="24">
        <f t="shared" ca="1" si="394"/>
        <v>700.67613896193393</v>
      </c>
      <c r="BI361" s="24">
        <f t="shared" ca="1" si="395"/>
        <v>406.79659538682381</v>
      </c>
      <c r="BJ361" s="9">
        <f t="shared" ca="1" si="376"/>
        <v>11</v>
      </c>
      <c r="BK361" s="30">
        <f t="shared" ca="1" si="377"/>
        <v>31.903396479452049</v>
      </c>
      <c r="BL361" s="15">
        <f t="shared" ca="1" si="378"/>
        <v>4.1524132558904103</v>
      </c>
      <c r="BM361" s="15">
        <f t="shared" ca="1" si="396"/>
        <v>7053.7951709186373</v>
      </c>
      <c r="BN361" s="36">
        <f t="shared" ca="1" si="402"/>
        <v>115</v>
      </c>
      <c r="BO361" s="9">
        <f t="shared" ca="1" si="379"/>
        <v>0</v>
      </c>
      <c r="BP361" s="20">
        <f t="shared" ca="1" si="397"/>
        <v>1.5458463825809408</v>
      </c>
      <c r="BQ361" s="20">
        <f t="shared" ca="1" si="398"/>
        <v>94.818119551578121</v>
      </c>
    </row>
    <row r="362" spans="1:69" x14ac:dyDescent="0.25">
      <c r="A362" s="3">
        <f t="shared" si="399"/>
        <v>40827</v>
      </c>
      <c r="B362" s="17">
        <f t="shared" si="380"/>
        <v>2011</v>
      </c>
      <c r="C362" s="4">
        <f t="shared" si="400"/>
        <v>10</v>
      </c>
      <c r="D362" s="4">
        <f t="shared" si="401"/>
        <v>3</v>
      </c>
      <c r="E362" s="5">
        <f t="shared" si="349"/>
        <v>0.63</v>
      </c>
      <c r="F362" s="5">
        <f t="shared" si="350"/>
        <v>0.6</v>
      </c>
      <c r="G362" s="10">
        <f t="shared" si="348"/>
        <v>1.194520547945209</v>
      </c>
      <c r="H362" s="13">
        <f t="shared" ca="1" si="351"/>
        <v>90</v>
      </c>
      <c r="I362" s="9">
        <f t="shared" ca="1" si="352"/>
        <v>169</v>
      </c>
      <c r="J362" s="14">
        <f t="shared" ca="1" si="381"/>
        <v>1.8777777777777778</v>
      </c>
      <c r="K362" s="5">
        <f t="shared" ca="1" si="382"/>
        <v>0.37555555555555553</v>
      </c>
      <c r="L362" s="21">
        <f t="shared" ca="1" si="353"/>
        <v>108.58871934246575</v>
      </c>
      <c r="M362" s="9">
        <f t="shared" ca="1" si="403"/>
        <v>30</v>
      </c>
      <c r="N362" s="9">
        <f t="shared" ca="1" si="403"/>
        <v>36</v>
      </c>
      <c r="O362" s="9">
        <f t="shared" ca="1" si="403"/>
        <v>15</v>
      </c>
      <c r="P362" s="9">
        <f t="shared" ca="1" si="403"/>
        <v>46</v>
      </c>
      <c r="Q362" s="20">
        <f t="shared" ca="1" si="355"/>
        <v>38.387704727272734</v>
      </c>
      <c r="R362" s="20">
        <f t="shared" ca="1" si="356"/>
        <v>48.970434034849319</v>
      </c>
      <c r="S362" s="20">
        <f t="shared" ca="1" si="357"/>
        <v>17.121262292769508</v>
      </c>
      <c r="T362" s="6">
        <f t="shared" ca="1" si="404"/>
        <v>9772.9847408219175</v>
      </c>
      <c r="U362" s="6">
        <f t="shared" ca="1" si="404"/>
        <v>998.79729139726044</v>
      </c>
      <c r="V362" s="6">
        <f t="shared" ca="1" si="404"/>
        <v>1648.1820146814243</v>
      </c>
      <c r="W362" s="6">
        <f t="shared" ca="1" si="359"/>
        <v>2607.6757626739723</v>
      </c>
      <c r="X362" s="6">
        <f t="shared" ca="1" si="360"/>
        <v>768.24370375890396</v>
      </c>
      <c r="Y362" s="6">
        <f t="shared" ca="1" si="383"/>
        <v>5747.6805511048769</v>
      </c>
      <c r="Z362" s="6">
        <f t="shared" ca="1" si="405"/>
        <v>2533.5885120000003</v>
      </c>
      <c r="AA362" s="6">
        <f t="shared" ca="1" si="405"/>
        <v>734.55651052273981</v>
      </c>
      <c r="AB362" s="6">
        <f t="shared" ca="1" si="405"/>
        <v>787.57806546739732</v>
      </c>
      <c r="AC362" s="6">
        <f t="shared" ca="1" si="362"/>
        <v>1025.5212418402327</v>
      </c>
      <c r="AD362" s="6">
        <f t="shared" ca="1" si="363"/>
        <v>1024.8878336335295</v>
      </c>
      <c r="AE362" s="6">
        <f t="shared" ca="1" si="364"/>
        <v>297.76619862682776</v>
      </c>
      <c r="AF362" s="6">
        <f t="shared" ca="1" si="384"/>
        <v>1707.5478138895473</v>
      </c>
      <c r="AG362" s="6">
        <f t="shared" ca="1" si="406"/>
        <v>297.26003953972605</v>
      </c>
      <c r="AH362" s="6">
        <f t="shared" ca="1" si="406"/>
        <v>1085.6286488547946</v>
      </c>
      <c r="AI362" s="6">
        <f t="shared" ca="1" si="406"/>
        <v>1975.2664438356162</v>
      </c>
      <c r="AJ362" s="6">
        <f t="shared" ca="1" si="406"/>
        <v>864.40911938630131</v>
      </c>
      <c r="AK362" s="6">
        <f t="shared" ca="1" si="366"/>
        <v>1157.6148870058225</v>
      </c>
      <c r="AL362" s="6">
        <f t="shared" ca="1" si="367"/>
        <v>1178.1692351463391</v>
      </c>
      <c r="AM362" s="6">
        <f t="shared" ca="1" si="368"/>
        <v>347.61580610377223</v>
      </c>
      <c r="AN362" s="6">
        <f t="shared" ca="1" si="385"/>
        <v>1539.1643233605043</v>
      </c>
      <c r="AO362" s="6">
        <f t="shared" ca="1" si="386"/>
        <v>19050.069371825753</v>
      </c>
      <c r="AP362" s="6">
        <f t="shared" ca="1" si="387"/>
        <v>10055.676683470825</v>
      </c>
      <c r="AQ362" s="6">
        <f t="shared" ca="1" si="388"/>
        <v>8994.3926883549284</v>
      </c>
      <c r="AR362" s="6">
        <f t="shared" ca="1" si="407"/>
        <v>2599.2884361304286</v>
      </c>
      <c r="AS362" s="6">
        <f t="shared" ca="1" si="407"/>
        <v>1545.7391694072539</v>
      </c>
      <c r="AT362" s="6">
        <f t="shared" ca="1" si="407"/>
        <v>1662.8011069822378</v>
      </c>
      <c r="AU362" s="6">
        <f t="shared" ca="1" si="407"/>
        <v>1732.9085993588769</v>
      </c>
      <c r="AV362" s="6">
        <f t="shared" ca="1" si="389"/>
        <v>7540.7373118787973</v>
      </c>
      <c r="AW362" s="6">
        <f t="shared" ca="1" si="390"/>
        <v>1453.6553764761311</v>
      </c>
      <c r="AX362" s="27">
        <f t="shared" ca="1" si="408"/>
        <v>4.2293672876712325</v>
      </c>
      <c r="AY362" s="27">
        <f t="shared" ca="1" si="408"/>
        <v>4.2689881643835621</v>
      </c>
      <c r="AZ362">
        <f t="shared" ca="1" si="391"/>
        <v>217</v>
      </c>
      <c r="BA362" s="9">
        <f t="shared" ca="1" si="371"/>
        <v>7</v>
      </c>
      <c r="BB362" s="4">
        <f t="shared" ca="1" si="392"/>
        <v>90</v>
      </c>
      <c r="BC362" s="9">
        <f t="shared" ca="1" si="372"/>
        <v>5</v>
      </c>
      <c r="BD362" s="9">
        <f t="shared" ca="1" si="373"/>
        <v>4</v>
      </c>
      <c r="BE362" s="4">
        <f t="shared" ca="1" si="393"/>
        <v>127</v>
      </c>
      <c r="BF362" s="9">
        <f t="shared" ca="1" si="374"/>
        <v>7</v>
      </c>
      <c r="BG362" s="9">
        <f t="shared" ca="1" si="375"/>
        <v>11</v>
      </c>
      <c r="BH362" s="24">
        <f t="shared" ca="1" si="394"/>
        <v>502.41014811143015</v>
      </c>
      <c r="BI362" s="24">
        <f t="shared" ca="1" si="395"/>
        <v>332.81224357331195</v>
      </c>
      <c r="BJ362" s="9">
        <f t="shared" ca="1" si="376"/>
        <v>7</v>
      </c>
      <c r="BK362" s="30">
        <f t="shared" ca="1" si="377"/>
        <v>34.397527452054788</v>
      </c>
      <c r="BL362" s="15">
        <f t="shared" ca="1" si="378"/>
        <v>4.4575932800000002</v>
      </c>
      <c r="BM362" s="15">
        <f t="shared" ca="1" si="396"/>
        <v>6890.1635803581839</v>
      </c>
      <c r="BN362" s="36">
        <f t="shared" ca="1" si="402"/>
        <v>115</v>
      </c>
      <c r="BO362" s="9">
        <f t="shared" ca="1" si="379"/>
        <v>0</v>
      </c>
      <c r="BP362" s="20">
        <f t="shared" ca="1" si="397"/>
        <v>1.3053961032210148</v>
      </c>
      <c r="BQ362" s="20">
        <f t="shared" ca="1" si="398"/>
        <v>78.21211033352111</v>
      </c>
    </row>
    <row r="363" spans="1:69" x14ac:dyDescent="0.25">
      <c r="A363" s="3">
        <f t="shared" si="399"/>
        <v>40826</v>
      </c>
      <c r="B363" s="17">
        <f t="shared" si="380"/>
        <v>2011</v>
      </c>
      <c r="C363" s="4">
        <f t="shared" si="400"/>
        <v>10</v>
      </c>
      <c r="D363" s="4">
        <f t="shared" si="401"/>
        <v>2</v>
      </c>
      <c r="E363" s="5">
        <f t="shared" si="349"/>
        <v>0.63</v>
      </c>
      <c r="F363" s="5">
        <f t="shared" si="350"/>
        <v>0.6</v>
      </c>
      <c r="G363" s="10">
        <f t="shared" si="348"/>
        <v>1.1917808219178117</v>
      </c>
      <c r="H363" s="13">
        <f t="shared" ca="1" si="351"/>
        <v>93</v>
      </c>
      <c r="I363" s="9">
        <f t="shared" ca="1" si="352"/>
        <v>148</v>
      </c>
      <c r="J363" s="14">
        <f t="shared" ca="1" si="381"/>
        <v>1.5913978494623655</v>
      </c>
      <c r="K363" s="5">
        <f t="shared" ca="1" si="382"/>
        <v>0.3288888888888889</v>
      </c>
      <c r="L363" s="21">
        <f t="shared" ca="1" si="353"/>
        <v>97.600849421122419</v>
      </c>
      <c r="M363" s="9">
        <f t="shared" ca="1" si="403"/>
        <v>27</v>
      </c>
      <c r="N363" s="9">
        <f t="shared" ca="1" si="403"/>
        <v>34</v>
      </c>
      <c r="O363" s="9">
        <f t="shared" ca="1" si="403"/>
        <v>12</v>
      </c>
      <c r="P363" s="9">
        <f t="shared" ca="1" si="403"/>
        <v>41</v>
      </c>
      <c r="Q363" s="20">
        <f t="shared" ca="1" si="355"/>
        <v>34.803569656411405</v>
      </c>
      <c r="R363" s="20">
        <f t="shared" ca="1" si="356"/>
        <v>55.794339156164376</v>
      </c>
      <c r="S363" s="20">
        <f t="shared" ca="1" si="357"/>
        <v>16.751082467089876</v>
      </c>
      <c r="T363" s="6">
        <f t="shared" ca="1" si="404"/>
        <v>9076.8789961643852</v>
      </c>
      <c r="U363" s="6">
        <f t="shared" ca="1" si="404"/>
        <v>1055.9432071232877</v>
      </c>
      <c r="V363" s="6">
        <f t="shared" ca="1" si="404"/>
        <v>1632.1409251594519</v>
      </c>
      <c r="W363" s="6">
        <f t="shared" ca="1" si="359"/>
        <v>2594.4682941369861</v>
      </c>
      <c r="X363" s="6">
        <f t="shared" ca="1" si="360"/>
        <v>840.23460201205455</v>
      </c>
      <c r="Y363" s="6">
        <f t="shared" ca="1" si="383"/>
        <v>5065.9783819791792</v>
      </c>
      <c r="Z363" s="6">
        <f t="shared" ca="1" si="405"/>
        <v>2123.0177490410956</v>
      </c>
      <c r="AA363" s="6">
        <f t="shared" ca="1" si="405"/>
        <v>669.53206987397255</v>
      </c>
      <c r="AB363" s="6">
        <f t="shared" ca="1" si="405"/>
        <v>686.7943811506849</v>
      </c>
      <c r="AC363" s="6">
        <f t="shared" ca="1" si="362"/>
        <v>1039.8417924737655</v>
      </c>
      <c r="AD363" s="6">
        <f t="shared" ca="1" si="363"/>
        <v>1027.8540060963903</v>
      </c>
      <c r="AE363" s="6">
        <f t="shared" ca="1" si="364"/>
        <v>296.23470539565619</v>
      </c>
      <c r="AF363" s="6">
        <f t="shared" ca="1" si="384"/>
        <v>1115.4136960999408</v>
      </c>
      <c r="AG363" s="6">
        <f t="shared" ca="1" si="406"/>
        <v>272.70119934246577</v>
      </c>
      <c r="AH363" s="6">
        <f t="shared" ca="1" si="406"/>
        <v>937.8987555068494</v>
      </c>
      <c r="AI363" s="6">
        <f t="shared" ca="1" si="406"/>
        <v>1635.8703764383563</v>
      </c>
      <c r="AJ363" s="6">
        <f t="shared" ca="1" si="406"/>
        <v>739.80004997260278</v>
      </c>
      <c r="AK363" s="6">
        <f t="shared" ca="1" si="366"/>
        <v>1163.4082011076496</v>
      </c>
      <c r="AL363" s="6">
        <f t="shared" ca="1" si="367"/>
        <v>1201.2932886453059</v>
      </c>
      <c r="AM363" s="6">
        <f t="shared" ca="1" si="368"/>
        <v>334.21369004002815</v>
      </c>
      <c r="AN363" s="6">
        <f t="shared" ca="1" si="385"/>
        <v>887.35520146729016</v>
      </c>
      <c r="AO363" s="6">
        <f t="shared" ca="1" si="386"/>
        <v>17198.436784613699</v>
      </c>
      <c r="AP363" s="6">
        <f t="shared" ca="1" si="387"/>
        <v>10129.689505067287</v>
      </c>
      <c r="AQ363" s="6">
        <f t="shared" ca="1" si="388"/>
        <v>7068.74727954641</v>
      </c>
      <c r="AR363" s="6">
        <f t="shared" ca="1" si="407"/>
        <v>2593.4324814681049</v>
      </c>
      <c r="AS363" s="6">
        <f t="shared" ca="1" si="407"/>
        <v>1536.4072108065579</v>
      </c>
      <c r="AT363" s="6">
        <f t="shared" ca="1" si="407"/>
        <v>1634.6453881699424</v>
      </c>
      <c r="AU363" s="6">
        <f t="shared" ca="1" si="407"/>
        <v>1726.342773818855</v>
      </c>
      <c r="AV363" s="6">
        <f t="shared" ca="1" si="389"/>
        <v>7490.8278542634607</v>
      </c>
      <c r="AW363" s="6">
        <f t="shared" ca="1" si="390"/>
        <v>-422.08057471704797</v>
      </c>
      <c r="AX363" s="27">
        <f t="shared" ca="1" si="408"/>
        <v>4.2902136986301374</v>
      </c>
      <c r="AY363" s="27">
        <f t="shared" ca="1" si="408"/>
        <v>4.4812538356164389</v>
      </c>
      <c r="AZ363">
        <f t="shared" ca="1" si="391"/>
        <v>207</v>
      </c>
      <c r="BA363" s="9">
        <f t="shared" ca="1" si="371"/>
        <v>7</v>
      </c>
      <c r="BB363" s="4">
        <f t="shared" ca="1" si="392"/>
        <v>93</v>
      </c>
      <c r="BC363" s="9">
        <f t="shared" ca="1" si="372"/>
        <v>6</v>
      </c>
      <c r="BD363" s="9">
        <f t="shared" ca="1" si="373"/>
        <v>4</v>
      </c>
      <c r="BE363" s="4">
        <f t="shared" ca="1" si="393"/>
        <v>114</v>
      </c>
      <c r="BF363" s="9">
        <f t="shared" ca="1" si="374"/>
        <v>7</v>
      </c>
      <c r="BG363" s="9">
        <f t="shared" ca="1" si="375"/>
        <v>9</v>
      </c>
      <c r="BH363" s="24">
        <f t="shared" ca="1" si="394"/>
        <v>544.82191626973042</v>
      </c>
      <c r="BI363" s="24">
        <f t="shared" ca="1" si="395"/>
        <v>331.77971985485078</v>
      </c>
      <c r="BJ363" s="9">
        <f t="shared" ca="1" si="376"/>
        <v>7</v>
      </c>
      <c r="BK363" s="30">
        <f t="shared" ca="1" si="377"/>
        <v>33.704465410958896</v>
      </c>
      <c r="BL363" s="15">
        <f t="shared" ca="1" si="378"/>
        <v>4.3178809315068483</v>
      </c>
      <c r="BM363" s="15">
        <f t="shared" ca="1" si="396"/>
        <v>6898.3615740531659</v>
      </c>
      <c r="BN363" s="36">
        <f t="shared" ca="1" si="402"/>
        <v>115</v>
      </c>
      <c r="BO363" s="9">
        <f t="shared" ca="1" si="379"/>
        <v>0</v>
      </c>
      <c r="BP363" s="20">
        <f t="shared" ca="1" si="397"/>
        <v>1.0246994454645748</v>
      </c>
      <c r="BQ363" s="20">
        <f t="shared" ca="1" si="398"/>
        <v>61.467367648229654</v>
      </c>
    </row>
    <row r="364" spans="1:69" x14ac:dyDescent="0.25">
      <c r="A364" s="3">
        <f t="shared" si="399"/>
        <v>40825</v>
      </c>
      <c r="B364" s="17">
        <f t="shared" si="380"/>
        <v>2011</v>
      </c>
      <c r="C364" s="4">
        <f t="shared" si="400"/>
        <v>10</v>
      </c>
      <c r="D364" s="4">
        <f t="shared" si="401"/>
        <v>1</v>
      </c>
      <c r="E364" s="5">
        <f t="shared" si="349"/>
        <v>0.63</v>
      </c>
      <c r="F364" s="5">
        <f t="shared" si="350"/>
        <v>0.64</v>
      </c>
      <c r="G364" s="10">
        <f t="shared" si="348"/>
        <v>1.1890410958904143</v>
      </c>
      <c r="H364" s="13">
        <f t="shared" ca="1" si="351"/>
        <v>97</v>
      </c>
      <c r="I364" s="9">
        <f t="shared" ca="1" si="352"/>
        <v>170</v>
      </c>
      <c r="J364" s="14">
        <f t="shared" ca="1" si="381"/>
        <v>1.7525773195876289</v>
      </c>
      <c r="K364" s="5">
        <f t="shared" ca="1" si="382"/>
        <v>0.37777777777777777</v>
      </c>
      <c r="L364" s="21">
        <f t="shared" ca="1" si="353"/>
        <v>105.48912409704845</v>
      </c>
      <c r="M364" s="9">
        <f t="shared" ca="1" si="403"/>
        <v>29</v>
      </c>
      <c r="N364" s="9">
        <f t="shared" ca="1" si="403"/>
        <v>38</v>
      </c>
      <c r="O364" s="9">
        <f t="shared" ca="1" si="403"/>
        <v>15</v>
      </c>
      <c r="P364" s="9">
        <f t="shared" ca="1" si="403"/>
        <v>45</v>
      </c>
      <c r="Q364" s="20">
        <f t="shared" ca="1" si="355"/>
        <v>38.551519313023931</v>
      </c>
      <c r="R364" s="20">
        <f t="shared" ca="1" si="356"/>
        <v>49.053289144109591</v>
      </c>
      <c r="S364" s="20">
        <f t="shared" ca="1" si="357"/>
        <v>17.365471272328769</v>
      </c>
      <c r="T364" s="6">
        <f t="shared" ca="1" si="404"/>
        <v>10232.4450374137</v>
      </c>
      <c r="U364" s="6">
        <f t="shared" ca="1" si="404"/>
        <v>1097.3170407452058</v>
      </c>
      <c r="V364" s="6">
        <f t="shared" ca="1" si="404"/>
        <v>1722.1217085748603</v>
      </c>
      <c r="W364" s="6">
        <f t="shared" ca="1" si="359"/>
        <v>2578.6357048109589</v>
      </c>
      <c r="X364" s="6">
        <f t="shared" ca="1" si="360"/>
        <v>822.94672918724393</v>
      </c>
      <c r="Y364" s="6">
        <f t="shared" ca="1" si="383"/>
        <v>6206.0579355858426</v>
      </c>
      <c r="Z364" s="6">
        <f t="shared" ca="1" si="405"/>
        <v>2582.9517939726034</v>
      </c>
      <c r="AA364" s="6">
        <f t="shared" ca="1" si="405"/>
        <v>735.79933716164385</v>
      </c>
      <c r="AB364" s="6">
        <f t="shared" ca="1" si="405"/>
        <v>781.44620725479456</v>
      </c>
      <c r="AC364" s="6">
        <f t="shared" ca="1" si="362"/>
        <v>1103.7589749036338</v>
      </c>
      <c r="AD364" s="6">
        <f t="shared" ca="1" si="363"/>
        <v>976.8817444475435</v>
      </c>
      <c r="AE364" s="6">
        <f t="shared" ca="1" si="364"/>
        <v>317.63133581818522</v>
      </c>
      <c r="AF364" s="6">
        <f t="shared" ca="1" si="384"/>
        <v>1701.9252832196794</v>
      </c>
      <c r="AG364" s="6">
        <f t="shared" ca="1" si="406"/>
        <v>290.56943441095893</v>
      </c>
      <c r="AH364" s="6">
        <f t="shared" ca="1" si="406"/>
        <v>1131.3175425753427</v>
      </c>
      <c r="AI364" s="6">
        <f t="shared" ca="1" si="406"/>
        <v>1979.2778816438358</v>
      </c>
      <c r="AJ364" s="6">
        <f t="shared" ca="1" si="406"/>
        <v>814.63421720547944</v>
      </c>
      <c r="AK364" s="6">
        <f t="shared" ca="1" si="366"/>
        <v>1254.5717165377034</v>
      </c>
      <c r="AL364" s="6">
        <f t="shared" ca="1" si="367"/>
        <v>1244.1147315291973</v>
      </c>
      <c r="AM364" s="6">
        <f t="shared" ca="1" si="368"/>
        <v>358.70312416700568</v>
      </c>
      <c r="AN364" s="6">
        <f t="shared" ca="1" si="385"/>
        <v>1358.4095036017106</v>
      </c>
      <c r="AO364" s="6">
        <f t="shared" ca="1" si="386"/>
        <v>19645.758492383564</v>
      </c>
      <c r="AP364" s="6">
        <f t="shared" ca="1" si="387"/>
        <v>10379.365769976333</v>
      </c>
      <c r="AQ364" s="6">
        <f t="shared" ca="1" si="388"/>
        <v>9266.3927224072322</v>
      </c>
      <c r="AR364" s="6">
        <f t="shared" ca="1" si="407"/>
        <v>2599.8643385403639</v>
      </c>
      <c r="AS364" s="6">
        <f t="shared" ca="1" si="407"/>
        <v>1596.7556909961677</v>
      </c>
      <c r="AT364" s="6">
        <f t="shared" ca="1" si="407"/>
        <v>1662.3295110163237</v>
      </c>
      <c r="AU364" s="6">
        <f t="shared" ca="1" si="407"/>
        <v>1784.1459274630433</v>
      </c>
      <c r="AV364" s="6">
        <f t="shared" ca="1" si="389"/>
        <v>7643.0954680158984</v>
      </c>
      <c r="AW364" s="6">
        <f t="shared" ca="1" si="390"/>
        <v>1623.297254391332</v>
      </c>
      <c r="AX364" s="27">
        <f t="shared" ca="1" si="408"/>
        <v>4.1998841424657538</v>
      </c>
      <c r="AY364" s="27">
        <f t="shared" ca="1" si="408"/>
        <v>4.2197142876712324</v>
      </c>
      <c r="AZ364">
        <f t="shared" ca="1" si="391"/>
        <v>224</v>
      </c>
      <c r="BA364" s="9">
        <f t="shared" ca="1" si="371"/>
        <v>7</v>
      </c>
      <c r="BB364" s="4">
        <f t="shared" ca="1" si="392"/>
        <v>97</v>
      </c>
      <c r="BC364" s="9">
        <f t="shared" ca="1" si="372"/>
        <v>7</v>
      </c>
      <c r="BD364" s="9">
        <f t="shared" ca="1" si="373"/>
        <v>4</v>
      </c>
      <c r="BE364" s="4">
        <f t="shared" ca="1" si="393"/>
        <v>127</v>
      </c>
      <c r="BF364" s="9">
        <f t="shared" ca="1" si="374"/>
        <v>8</v>
      </c>
      <c r="BG364" s="9">
        <f t="shared" ca="1" si="375"/>
        <v>10</v>
      </c>
      <c r="BH364" s="24">
        <f t="shared" ca="1" si="394"/>
        <v>581.0386141062238</v>
      </c>
      <c r="BI364" s="24">
        <f t="shared" ca="1" si="395"/>
        <v>339.91257474841359</v>
      </c>
      <c r="BJ364" s="9">
        <f t="shared" ca="1" si="376"/>
        <v>8</v>
      </c>
      <c r="BK364" s="30">
        <f t="shared" ca="1" si="377"/>
        <v>31.616389479452049</v>
      </c>
      <c r="BL364" s="15">
        <f t="shared" ca="1" si="378"/>
        <v>4.4485816109589038</v>
      </c>
      <c r="BM364" s="15">
        <f t="shared" ca="1" si="396"/>
        <v>6879.5236516199911</v>
      </c>
      <c r="BN364" s="36">
        <f t="shared" ca="1" si="402"/>
        <v>115</v>
      </c>
      <c r="BO364" s="9">
        <f t="shared" ca="1" si="379"/>
        <v>0</v>
      </c>
      <c r="BP364" s="20">
        <f t="shared" ca="1" si="397"/>
        <v>1.3469526658615645</v>
      </c>
      <c r="BQ364" s="20">
        <f t="shared" ca="1" si="398"/>
        <v>80.577328020932455</v>
      </c>
    </row>
    <row r="365" spans="1:69" x14ac:dyDescent="0.25">
      <c r="A365" s="3">
        <f t="shared" si="399"/>
        <v>40824</v>
      </c>
      <c r="B365" s="17">
        <f t="shared" si="380"/>
        <v>2011</v>
      </c>
      <c r="C365" s="4">
        <f t="shared" si="400"/>
        <v>10</v>
      </c>
      <c r="D365" s="4">
        <f t="shared" si="401"/>
        <v>7</v>
      </c>
      <c r="E365" s="5">
        <f t="shared" si="349"/>
        <v>0.63</v>
      </c>
      <c r="F365" s="5">
        <f t="shared" si="350"/>
        <v>0.95</v>
      </c>
      <c r="G365" s="10">
        <f t="shared" si="348"/>
        <v>1.1863013698630169</v>
      </c>
      <c r="H365" s="13">
        <f t="shared" ca="1" si="351"/>
        <v>155</v>
      </c>
      <c r="I365" s="9">
        <f t="shared" ca="1" si="352"/>
        <v>246</v>
      </c>
      <c r="J365" s="14">
        <f t="shared" ca="1" si="381"/>
        <v>1.5870967741935484</v>
      </c>
      <c r="K365" s="5">
        <f t="shared" ca="1" si="382"/>
        <v>0.54666666666666663</v>
      </c>
      <c r="L365" s="21">
        <f t="shared" ca="1" si="353"/>
        <v>96.160976698541774</v>
      </c>
      <c r="M365" s="9">
        <f t="shared" ca="1" si="403"/>
        <v>45</v>
      </c>
      <c r="N365" s="9">
        <f t="shared" ca="1" si="403"/>
        <v>56</v>
      </c>
      <c r="O365" s="9">
        <f t="shared" ca="1" si="403"/>
        <v>22</v>
      </c>
      <c r="P365" s="9">
        <f t="shared" ca="1" si="403"/>
        <v>68</v>
      </c>
      <c r="Q365" s="20">
        <f t="shared" ca="1" si="355"/>
        <v>35.109887661467525</v>
      </c>
      <c r="R365" s="20">
        <f t="shared" ca="1" si="356"/>
        <v>46.161920513275213</v>
      </c>
      <c r="S365" s="20">
        <f t="shared" ca="1" si="357"/>
        <v>18.15823079013699</v>
      </c>
      <c r="T365" s="6">
        <f t="shared" ca="1" si="404"/>
        <v>14904.951388273976</v>
      </c>
      <c r="U365" s="6">
        <f t="shared" ca="1" si="404"/>
        <v>1617.0805746986307</v>
      </c>
      <c r="V365" s="6">
        <f t="shared" ca="1" si="404"/>
        <v>2561.4570966312322</v>
      </c>
      <c r="W365" s="6">
        <f t="shared" ca="1" si="359"/>
        <v>2722.9793061698633</v>
      </c>
      <c r="X365" s="6">
        <f t="shared" ca="1" si="360"/>
        <v>1343.2352439688768</v>
      </c>
      <c r="Y365" s="6">
        <f t="shared" ca="1" si="383"/>
        <v>9894.3603162026357</v>
      </c>
      <c r="Z365" s="6">
        <f t="shared" ca="1" si="405"/>
        <v>3546.0986538082202</v>
      </c>
      <c r="AA365" s="6">
        <f t="shared" ca="1" si="405"/>
        <v>1015.5622512920547</v>
      </c>
      <c r="AB365" s="6">
        <f t="shared" ca="1" si="405"/>
        <v>1234.7596937293154</v>
      </c>
      <c r="AC365" s="6">
        <f t="shared" ca="1" si="362"/>
        <v>1636.8310477007633</v>
      </c>
      <c r="AD365" s="6">
        <f t="shared" ca="1" si="363"/>
        <v>995.83039490207534</v>
      </c>
      <c r="AE365" s="6">
        <f t="shared" ca="1" si="364"/>
        <v>495.84849927187861</v>
      </c>
      <c r="AF365" s="6">
        <f t="shared" ca="1" si="384"/>
        <v>2667.910656954873</v>
      </c>
      <c r="AG365" s="6">
        <f t="shared" ca="1" si="406"/>
        <v>453.7362986630136</v>
      </c>
      <c r="AH365" s="6">
        <f t="shared" ca="1" si="406"/>
        <v>1680.9747592767126</v>
      </c>
      <c r="AI365" s="6">
        <f t="shared" ca="1" si="406"/>
        <v>2686.0773900821919</v>
      </c>
      <c r="AJ365" s="6">
        <f t="shared" ca="1" si="406"/>
        <v>1219.5157468931509</v>
      </c>
      <c r="AK365" s="6">
        <f t="shared" ca="1" si="366"/>
        <v>1886.1196440106305</v>
      </c>
      <c r="AL365" s="6">
        <f t="shared" ca="1" si="367"/>
        <v>1257.3593019082307</v>
      </c>
      <c r="AM365" s="6">
        <f t="shared" ca="1" si="368"/>
        <v>526.47289875940089</v>
      </c>
      <c r="AN365" s="6">
        <f t="shared" ca="1" si="385"/>
        <v>2370.3523502368071</v>
      </c>
      <c r="AO365" s="6">
        <f t="shared" ca="1" si="386"/>
        <v>28358.75675671727</v>
      </c>
      <c r="AP365" s="6">
        <f t="shared" ca="1" si="387"/>
        <v>13426.133433322952</v>
      </c>
      <c r="AQ365" s="6">
        <f t="shared" ca="1" si="388"/>
        <v>14932.623323394317</v>
      </c>
      <c r="AR365" s="6">
        <f t="shared" ca="1" si="407"/>
        <v>2734.6462492897863</v>
      </c>
      <c r="AS365" s="6">
        <f t="shared" ca="1" si="407"/>
        <v>2038.5636542542115</v>
      </c>
      <c r="AT365" s="6">
        <f t="shared" ca="1" si="407"/>
        <v>1907.9000160122882</v>
      </c>
      <c r="AU365" s="6">
        <f t="shared" ca="1" si="407"/>
        <v>2032.7439026085251</v>
      </c>
      <c r="AV365" s="6">
        <f t="shared" ca="1" si="389"/>
        <v>8713.8538221648105</v>
      </c>
      <c r="AW365" s="6">
        <f t="shared" ca="1" si="390"/>
        <v>6218.769501229508</v>
      </c>
      <c r="AX365" s="27">
        <f t="shared" ca="1" si="408"/>
        <v>4.1218285808219184</v>
      </c>
      <c r="AY365" s="27">
        <f t="shared" ca="1" si="408"/>
        <v>4.4762301986301374</v>
      </c>
      <c r="AZ365">
        <f t="shared" ca="1" si="391"/>
        <v>346</v>
      </c>
      <c r="BA365" s="9">
        <f t="shared" ca="1" si="371"/>
        <v>12</v>
      </c>
      <c r="BB365" s="4">
        <f t="shared" ca="1" si="392"/>
        <v>155</v>
      </c>
      <c r="BC365" s="9">
        <f t="shared" ca="1" si="372"/>
        <v>10</v>
      </c>
      <c r="BD365" s="9">
        <f t="shared" ca="1" si="373"/>
        <v>7</v>
      </c>
      <c r="BE365" s="4">
        <f t="shared" ca="1" si="393"/>
        <v>191</v>
      </c>
      <c r="BF365" s="9">
        <f t="shared" ca="1" si="374"/>
        <v>12</v>
      </c>
      <c r="BG365" s="9">
        <f t="shared" ca="1" si="375"/>
        <v>18</v>
      </c>
      <c r="BH365" s="24">
        <f t="shared" ca="1" si="394"/>
        <v>726.90592254896467</v>
      </c>
      <c r="BI365" s="24">
        <f t="shared" ca="1" si="395"/>
        <v>491.3889961059765</v>
      </c>
      <c r="BJ365" s="9">
        <f t="shared" ca="1" si="376"/>
        <v>13</v>
      </c>
      <c r="BK365" s="30">
        <f t="shared" ca="1" si="377"/>
        <v>33.579977219178076</v>
      </c>
      <c r="BL365" s="15">
        <f t="shared" ca="1" si="378"/>
        <v>4.2434603956164381</v>
      </c>
      <c r="BM365" s="15">
        <f t="shared" ca="1" si="396"/>
        <v>7163.8860024119986</v>
      </c>
      <c r="BN365" s="36">
        <f t="shared" ca="1" si="402"/>
        <v>115</v>
      </c>
      <c r="BO365" s="9">
        <f t="shared" ca="1" si="379"/>
        <v>0</v>
      </c>
      <c r="BP365" s="20">
        <f t="shared" ca="1" si="397"/>
        <v>2.0844306174563183</v>
      </c>
      <c r="BQ365" s="20">
        <f t="shared" ca="1" si="398"/>
        <v>129.8488984642984</v>
      </c>
    </row>
    <row r="366" spans="1:69" x14ac:dyDescent="0.25">
      <c r="A366" s="3">
        <f t="shared" si="399"/>
        <v>40823</v>
      </c>
      <c r="B366" s="17">
        <f t="shared" si="380"/>
        <v>2011</v>
      </c>
      <c r="C366" s="4">
        <f t="shared" si="400"/>
        <v>10</v>
      </c>
      <c r="D366" s="4">
        <f t="shared" si="401"/>
        <v>6</v>
      </c>
      <c r="E366" s="5">
        <f t="shared" si="349"/>
        <v>0.63</v>
      </c>
      <c r="F366" s="5">
        <f t="shared" si="350"/>
        <v>1</v>
      </c>
      <c r="G366" s="10">
        <f t="shared" si="348"/>
        <v>1.1835616438356196</v>
      </c>
      <c r="H366" s="13">
        <f t="shared" ca="1" si="351"/>
        <v>153</v>
      </c>
      <c r="I366" s="9">
        <f t="shared" ca="1" si="352"/>
        <v>263</v>
      </c>
      <c r="J366" s="14">
        <f t="shared" ca="1" si="381"/>
        <v>1.7189542483660132</v>
      </c>
      <c r="K366" s="5">
        <f t="shared" ca="1" si="382"/>
        <v>0.58444444444444443</v>
      </c>
      <c r="L366" s="21">
        <f t="shared" ca="1" si="353"/>
        <v>99.467133215149076</v>
      </c>
      <c r="M366" s="9">
        <f t="shared" ca="1" si="403"/>
        <v>45</v>
      </c>
      <c r="N366" s="9">
        <f t="shared" ca="1" si="403"/>
        <v>57</v>
      </c>
      <c r="O366" s="9">
        <f t="shared" ca="1" si="403"/>
        <v>23</v>
      </c>
      <c r="P366" s="9">
        <f t="shared" ca="1" si="403"/>
        <v>73</v>
      </c>
      <c r="Q366" s="20">
        <f t="shared" ca="1" si="355"/>
        <v>38.752184636046202</v>
      </c>
      <c r="R366" s="20">
        <f t="shared" ca="1" si="356"/>
        <v>49.085380405479455</v>
      </c>
      <c r="S366" s="20">
        <f t="shared" ca="1" si="357"/>
        <v>17.631207830992683</v>
      </c>
      <c r="T366" s="6">
        <f t="shared" ca="1" si="404"/>
        <v>15218.471381917809</v>
      </c>
      <c r="U366" s="6">
        <f t="shared" ca="1" si="404"/>
        <v>1695.0302235616439</v>
      </c>
      <c r="V366" s="6">
        <f t="shared" ca="1" si="404"/>
        <v>2664.165202796712</v>
      </c>
      <c r="W366" s="6">
        <f t="shared" ca="1" si="359"/>
        <v>2673.0091323616439</v>
      </c>
      <c r="X366" s="6">
        <f t="shared" ca="1" si="360"/>
        <v>1395.0923091287671</v>
      </c>
      <c r="Y366" s="6">
        <f t="shared" ca="1" si="383"/>
        <v>10181.234961192331</v>
      </c>
      <c r="Z366" s="6">
        <f t="shared" ca="1" si="405"/>
        <v>3952.7228328767123</v>
      </c>
      <c r="AA366" s="6">
        <f t="shared" ca="1" si="405"/>
        <v>1128.9637493260275</v>
      </c>
      <c r="AB366" s="6">
        <f t="shared" ca="1" si="405"/>
        <v>1287.0781716624658</v>
      </c>
      <c r="AC366" s="6">
        <f t="shared" ca="1" si="362"/>
        <v>1700.9254828880562</v>
      </c>
      <c r="AD366" s="6">
        <f t="shared" ca="1" si="363"/>
        <v>1014.777916228939</v>
      </c>
      <c r="AE366" s="6">
        <f t="shared" ca="1" si="364"/>
        <v>507.0882195521944</v>
      </c>
      <c r="AF366" s="6">
        <f t="shared" ca="1" si="384"/>
        <v>3145.9731351960154</v>
      </c>
      <c r="AG366" s="6">
        <f t="shared" ca="1" si="406"/>
        <v>476.68516254246578</v>
      </c>
      <c r="AH366" s="6">
        <f t="shared" ca="1" si="406"/>
        <v>1812.6837339178085</v>
      </c>
      <c r="AI366" s="6">
        <f t="shared" ca="1" si="406"/>
        <v>2944.8038809863015</v>
      </c>
      <c r="AJ366" s="6">
        <f t="shared" ca="1" si="406"/>
        <v>1388.2733852054796</v>
      </c>
      <c r="AK366" s="6">
        <f t="shared" ca="1" si="366"/>
        <v>1935.1155054626352</v>
      </c>
      <c r="AL366" s="6">
        <f t="shared" ca="1" si="367"/>
        <v>1266.9036993272482</v>
      </c>
      <c r="AM366" s="6">
        <f t="shared" ca="1" si="368"/>
        <v>585.14202794239873</v>
      </c>
      <c r="AN366" s="6">
        <f t="shared" ca="1" si="385"/>
        <v>2835.2849299197737</v>
      </c>
      <c r="AO366" s="6">
        <f t="shared" ca="1" si="386"/>
        <v>29904.712521996717</v>
      </c>
      <c r="AP366" s="6">
        <f t="shared" ca="1" si="387"/>
        <v>13742.219495688592</v>
      </c>
      <c r="AQ366" s="6">
        <f t="shared" ca="1" si="388"/>
        <v>16162.493026308119</v>
      </c>
      <c r="AR366" s="6">
        <f t="shared" ca="1" si="407"/>
        <v>2753.0707874724494</v>
      </c>
      <c r="AS366" s="6">
        <f t="shared" ca="1" si="407"/>
        <v>2142.8739724277357</v>
      </c>
      <c r="AT366" s="6">
        <f t="shared" ca="1" si="407"/>
        <v>1913.7728180476984</v>
      </c>
      <c r="AU366" s="6">
        <f t="shared" ca="1" si="407"/>
        <v>2063.8620413443778</v>
      </c>
      <c r="AV366" s="6">
        <f t="shared" ca="1" si="389"/>
        <v>8873.5796192922608</v>
      </c>
      <c r="AW366" s="6">
        <f t="shared" ca="1" si="390"/>
        <v>7288.9134070158634</v>
      </c>
      <c r="AX366" s="27">
        <f t="shared" ca="1" si="408"/>
        <v>4.0805509808219185</v>
      </c>
      <c r="AY366" s="27">
        <f t="shared" ca="1" si="408"/>
        <v>4.5423409315068497</v>
      </c>
      <c r="AZ366">
        <f t="shared" ca="1" si="391"/>
        <v>351</v>
      </c>
      <c r="BA366" s="9">
        <f t="shared" ca="1" si="371"/>
        <v>13</v>
      </c>
      <c r="BB366" s="4">
        <f t="shared" ca="1" si="392"/>
        <v>153</v>
      </c>
      <c r="BC366" s="9">
        <f t="shared" ca="1" si="372"/>
        <v>9</v>
      </c>
      <c r="BD366" s="9">
        <f t="shared" ca="1" si="373"/>
        <v>7</v>
      </c>
      <c r="BE366" s="4">
        <f t="shared" ca="1" si="393"/>
        <v>198</v>
      </c>
      <c r="BF366" s="9">
        <f t="shared" ca="1" si="374"/>
        <v>11</v>
      </c>
      <c r="BG366" s="9">
        <f t="shared" ca="1" si="375"/>
        <v>17</v>
      </c>
      <c r="BH366" s="24">
        <f t="shared" ca="1" si="394"/>
        <v>704.02788436989511</v>
      </c>
      <c r="BI366" s="24">
        <f t="shared" ca="1" si="395"/>
        <v>455.74830971079444</v>
      </c>
      <c r="BJ366" s="9">
        <f t="shared" ca="1" si="376"/>
        <v>14</v>
      </c>
      <c r="BK366" s="30">
        <f t="shared" ca="1" si="377"/>
        <v>32.155740054794521</v>
      </c>
      <c r="BL366" s="15">
        <f t="shared" ca="1" si="378"/>
        <v>4.5791253698630134</v>
      </c>
      <c r="BM366" s="15">
        <f t="shared" ca="1" si="396"/>
        <v>7157.1473778957898</v>
      </c>
      <c r="BN366" s="36">
        <f t="shared" ca="1" si="402"/>
        <v>115</v>
      </c>
      <c r="BO366" s="9">
        <f t="shared" ca="1" si="379"/>
        <v>0</v>
      </c>
      <c r="BP366" s="20">
        <f t="shared" ca="1" si="397"/>
        <v>2.2582311321720905</v>
      </c>
      <c r="BQ366" s="20">
        <f t="shared" ca="1" si="398"/>
        <v>140.54341762007058</v>
      </c>
    </row>
    <row r="367" spans="1:69" x14ac:dyDescent="0.25">
      <c r="A367" s="3">
        <f t="shared" si="399"/>
        <v>40822</v>
      </c>
      <c r="B367" s="17">
        <f t="shared" si="380"/>
        <v>2011</v>
      </c>
      <c r="C367" s="4">
        <f t="shared" si="400"/>
        <v>10</v>
      </c>
      <c r="D367" s="4">
        <f t="shared" si="401"/>
        <v>5</v>
      </c>
      <c r="E367" s="5">
        <f t="shared" si="349"/>
        <v>0.63</v>
      </c>
      <c r="F367" s="5">
        <f t="shared" si="350"/>
        <v>0.82</v>
      </c>
      <c r="G367" s="10">
        <f t="shared" si="348"/>
        <v>1.1808219178082222</v>
      </c>
      <c r="H367" s="13">
        <f t="shared" ca="1" si="351"/>
        <v>125</v>
      </c>
      <c r="I367" s="9">
        <f t="shared" ca="1" si="352"/>
        <v>200</v>
      </c>
      <c r="J367" s="14">
        <f t="shared" ca="1" si="381"/>
        <v>1.6</v>
      </c>
      <c r="K367" s="5">
        <f t="shared" ca="1" si="382"/>
        <v>0.44444444444444442</v>
      </c>
      <c r="L367" s="21">
        <f t="shared" ca="1" si="353"/>
        <v>100.23605164957809</v>
      </c>
      <c r="M367" s="9">
        <f t="shared" ref="M367:P386" ca="1" si="409">INT($I367*M$1*(1+RANDBETWEEN(-limite,limite)/1000))</f>
        <v>36</v>
      </c>
      <c r="N367" s="9">
        <f t="shared" ca="1" si="409"/>
        <v>42</v>
      </c>
      <c r="O367" s="9">
        <f t="shared" ca="1" si="409"/>
        <v>18</v>
      </c>
      <c r="P367" s="9">
        <f t="shared" ca="1" si="409"/>
        <v>55</v>
      </c>
      <c r="Q367" s="20">
        <f t="shared" ca="1" si="355"/>
        <v>35.976477133825078</v>
      </c>
      <c r="R367" s="20">
        <f t="shared" ca="1" si="356"/>
        <v>46.534840109589041</v>
      </c>
      <c r="S367" s="20">
        <f t="shared" ca="1" si="357"/>
        <v>16.605305305105855</v>
      </c>
      <c r="T367" s="6">
        <f t="shared" ref="T367:V386" ca="1" si="410">(1+T$2*$G367)*(1+RANDBETWEEN(-limite,limite)/1000)*T$1*$E367*$F367</f>
        <v>12529.506456197261</v>
      </c>
      <c r="U367" s="6">
        <f t="shared" ca="1" si="410"/>
        <v>1452.333332761644</v>
      </c>
      <c r="V367" s="6">
        <f t="shared" ca="1" si="410"/>
        <v>2153.887078793819</v>
      </c>
      <c r="W367" s="6">
        <f t="shared" ca="1" si="359"/>
        <v>2554.7745694684927</v>
      </c>
      <c r="X367" s="6">
        <f t="shared" ca="1" si="360"/>
        <v>1058.8917529712219</v>
      </c>
      <c r="Y367" s="6">
        <f t="shared" ca="1" si="383"/>
        <v>8214.2863877253712</v>
      </c>
      <c r="Z367" s="6">
        <f t="shared" ref="Z367:AB386" ca="1" si="411">(1+Z$2*$G367)*(1+RANDBETWEEN(-limite,limite)/1000)*$I367*Z$1</f>
        <v>2806.1652164383563</v>
      </c>
      <c r="AA367" s="6">
        <f t="shared" ca="1" si="411"/>
        <v>837.62712197260271</v>
      </c>
      <c r="AB367" s="6">
        <f t="shared" ca="1" si="411"/>
        <v>913.291791780822</v>
      </c>
      <c r="AC367" s="6">
        <f t="shared" ca="1" si="362"/>
        <v>1400.38463335294</v>
      </c>
      <c r="AD367" s="6">
        <f t="shared" ca="1" si="363"/>
        <v>963.81058708516878</v>
      </c>
      <c r="AE367" s="6">
        <f t="shared" ca="1" si="364"/>
        <v>404.88993309854885</v>
      </c>
      <c r="AF367" s="6">
        <f t="shared" ca="1" si="384"/>
        <v>1787.9989766551232</v>
      </c>
      <c r="AG367" s="6">
        <f t="shared" ref="AG367:AJ386" ca="1" si="412">(1+AG$2*$G367)*(1+RANDBETWEEN(-limite,limite)/1000)*$I367*AG$1</f>
        <v>339.38458520547942</v>
      </c>
      <c r="AH367" s="6">
        <f t="shared" ca="1" si="412"/>
        <v>1358.4771506849318</v>
      </c>
      <c r="AI367" s="6">
        <f t="shared" ca="1" si="412"/>
        <v>2239.3339506849316</v>
      </c>
      <c r="AJ367" s="6">
        <f t="shared" ca="1" si="412"/>
        <v>1004.3382180821918</v>
      </c>
      <c r="AK367" s="6">
        <f t="shared" ca="1" si="366"/>
        <v>1616.9048561955203</v>
      </c>
      <c r="AL367" s="6">
        <f t="shared" ca="1" si="367"/>
        <v>1260.4416139014377</v>
      </c>
      <c r="AM367" s="6">
        <f t="shared" ca="1" si="368"/>
        <v>474.65754237524681</v>
      </c>
      <c r="AN367" s="6">
        <f t="shared" ca="1" si="385"/>
        <v>1589.5298921853298</v>
      </c>
      <c r="AO367" s="6">
        <f t="shared" ca="1" si="386"/>
        <v>23480.457823808225</v>
      </c>
      <c r="AP367" s="6">
        <f t="shared" ca="1" si="387"/>
        <v>11888.642567242397</v>
      </c>
      <c r="AQ367" s="6">
        <f t="shared" ca="1" si="388"/>
        <v>11591.815256565824</v>
      </c>
      <c r="AR367" s="6">
        <f t="shared" ref="AR367:AU386" ca="1" si="413">(1+AR$2*$G367)*(1+RANDBETWEEN(-limite,limite)/1000)*AR$1*$E367*$F367+AR$3*(1+ipc)^($B367-2010)</f>
        <v>2687.7988150241417</v>
      </c>
      <c r="AS367" s="6">
        <f t="shared" ca="1" si="413"/>
        <v>1836.5970832296105</v>
      </c>
      <c r="AT367" s="6">
        <f t="shared" ca="1" si="413"/>
        <v>1794.4990646245892</v>
      </c>
      <c r="AU367" s="6">
        <f t="shared" ca="1" si="413"/>
        <v>1917.1646374282577</v>
      </c>
      <c r="AV367" s="6">
        <f t="shared" ca="1" si="389"/>
        <v>8236.0596003065984</v>
      </c>
      <c r="AW367" s="6">
        <f t="shared" ca="1" si="390"/>
        <v>3355.755656259229</v>
      </c>
      <c r="AX367" s="27">
        <f t="shared" ref="AX367:AY386" ca="1" si="414">MIN(5,(1+AX$2*$G367)*(1+RANDBETWEEN(-limite,limite)/1000)*AX$1)</f>
        <v>4.2271555068493152</v>
      </c>
      <c r="AY367" s="27">
        <f t="shared" ca="1" si="414"/>
        <v>4.2454338835616436</v>
      </c>
      <c r="AZ367">
        <f t="shared" ca="1" si="391"/>
        <v>276</v>
      </c>
      <c r="BA367" s="9">
        <f t="shared" ca="1" si="371"/>
        <v>10</v>
      </c>
      <c r="BB367" s="4">
        <f t="shared" ca="1" si="392"/>
        <v>125</v>
      </c>
      <c r="BC367" s="9">
        <f t="shared" ca="1" si="372"/>
        <v>9</v>
      </c>
      <c r="BD367" s="9">
        <f t="shared" ca="1" si="373"/>
        <v>5</v>
      </c>
      <c r="BE367" s="4">
        <f t="shared" ca="1" si="393"/>
        <v>151</v>
      </c>
      <c r="BF367" s="9">
        <f t="shared" ca="1" si="374"/>
        <v>10</v>
      </c>
      <c r="BG367" s="9">
        <f t="shared" ca="1" si="375"/>
        <v>12</v>
      </c>
      <c r="BH367" s="24">
        <f t="shared" ca="1" si="394"/>
        <v>645.96598093815578</v>
      </c>
      <c r="BI367" s="24">
        <f t="shared" ca="1" si="395"/>
        <v>403.44287005169843</v>
      </c>
      <c r="BJ367" s="9">
        <f t="shared" ca="1" si="376"/>
        <v>10</v>
      </c>
      <c r="BK367" s="30">
        <f t="shared" ca="1" si="377"/>
        <v>34.884006164383557</v>
      </c>
      <c r="BL367" s="15">
        <f t="shared" ca="1" si="378"/>
        <v>4.5528113490410957</v>
      </c>
      <c r="BM367" s="15">
        <f t="shared" ca="1" si="396"/>
        <v>6929.2658224744118</v>
      </c>
      <c r="BN367" s="36">
        <f t="shared" ca="1" si="402"/>
        <v>115</v>
      </c>
      <c r="BO367" s="9">
        <f t="shared" ca="1" si="379"/>
        <v>0</v>
      </c>
      <c r="BP367" s="20">
        <f t="shared" ca="1" si="397"/>
        <v>1.6728778421184072</v>
      </c>
      <c r="BQ367" s="20">
        <f t="shared" ca="1" si="398"/>
        <v>100.79839353535499</v>
      </c>
    </row>
    <row r="368" spans="1:69" x14ac:dyDescent="0.25">
      <c r="A368" s="3">
        <f t="shared" si="399"/>
        <v>40821</v>
      </c>
      <c r="B368" s="17">
        <f t="shared" si="380"/>
        <v>2011</v>
      </c>
      <c r="C368" s="4">
        <f t="shared" si="400"/>
        <v>10</v>
      </c>
      <c r="D368" s="4">
        <f t="shared" si="401"/>
        <v>4</v>
      </c>
      <c r="E368" s="5">
        <f t="shared" si="349"/>
        <v>0.63</v>
      </c>
      <c r="F368" s="5">
        <f t="shared" si="350"/>
        <v>0.76</v>
      </c>
      <c r="G368" s="10">
        <f t="shared" si="348"/>
        <v>1.1780821917808249</v>
      </c>
      <c r="H368" s="13">
        <f t="shared" ca="1" si="351"/>
        <v>121</v>
      </c>
      <c r="I368" s="9">
        <f t="shared" ca="1" si="352"/>
        <v>185</v>
      </c>
      <c r="J368" s="14">
        <f t="shared" ca="1" si="381"/>
        <v>1.5289256198347108</v>
      </c>
      <c r="K368" s="5">
        <f t="shared" ca="1" si="382"/>
        <v>0.41111111111111109</v>
      </c>
      <c r="L368" s="21">
        <f t="shared" ca="1" si="353"/>
        <v>93.998718507415376</v>
      </c>
      <c r="M368" s="9">
        <f t="shared" ca="1" si="409"/>
        <v>34</v>
      </c>
      <c r="N368" s="9">
        <f t="shared" ca="1" si="409"/>
        <v>42</v>
      </c>
      <c r="O368" s="9">
        <f t="shared" ca="1" si="409"/>
        <v>16</v>
      </c>
      <c r="P368" s="9">
        <f t="shared" ca="1" si="409"/>
        <v>47</v>
      </c>
      <c r="Q368" s="20">
        <f t="shared" ca="1" si="355"/>
        <v>34.293149891852927</v>
      </c>
      <c r="R368" s="20">
        <f t="shared" ca="1" si="356"/>
        <v>48.019254595890416</v>
      </c>
      <c r="S368" s="20">
        <f t="shared" ca="1" si="357"/>
        <v>18.08598917400175</v>
      </c>
      <c r="T368" s="6">
        <f t="shared" ca="1" si="410"/>
        <v>11373.844939397261</v>
      </c>
      <c r="U368" s="6">
        <f t="shared" ca="1" si="410"/>
        <v>1352.4819701917811</v>
      </c>
      <c r="V368" s="6">
        <f t="shared" ca="1" si="410"/>
        <v>2112.5851252707948</v>
      </c>
      <c r="W368" s="6">
        <f t="shared" ca="1" si="359"/>
        <v>2580.9544583013694</v>
      </c>
      <c r="X368" s="6">
        <f t="shared" ca="1" si="360"/>
        <v>982.45804508580807</v>
      </c>
      <c r="Y368" s="6">
        <f t="shared" ca="1" si="383"/>
        <v>7050.3292809310688</v>
      </c>
      <c r="Z368" s="6">
        <f t="shared" ca="1" si="411"/>
        <v>2606.2793917808226</v>
      </c>
      <c r="AA368" s="6">
        <f t="shared" ca="1" si="411"/>
        <v>768.30807353424666</v>
      </c>
      <c r="AB368" s="6">
        <f t="shared" ca="1" si="411"/>
        <v>850.04149117808231</v>
      </c>
      <c r="AC368" s="6">
        <f t="shared" ca="1" si="362"/>
        <v>1229.4429013163945</v>
      </c>
      <c r="AD368" s="6">
        <f t="shared" ca="1" si="363"/>
        <v>982.75793012871634</v>
      </c>
      <c r="AE368" s="6">
        <f t="shared" ca="1" si="364"/>
        <v>386.18348342459598</v>
      </c>
      <c r="AF368" s="6">
        <f t="shared" ca="1" si="384"/>
        <v>1626.2446416234452</v>
      </c>
      <c r="AG368" s="6">
        <f t="shared" ca="1" si="412"/>
        <v>327.43160136986302</v>
      </c>
      <c r="AH368" s="6">
        <f t="shared" ca="1" si="412"/>
        <v>1191.5218060273974</v>
      </c>
      <c r="AI368" s="6">
        <f t="shared" ca="1" si="412"/>
        <v>2063.0919205479449</v>
      </c>
      <c r="AJ368" s="6">
        <f t="shared" ca="1" si="412"/>
        <v>938.21408876712349</v>
      </c>
      <c r="AK368" s="6">
        <f t="shared" ca="1" si="366"/>
        <v>1475.0793125940825</v>
      </c>
      <c r="AL368" s="6">
        <f t="shared" ca="1" si="367"/>
        <v>1266.2885286113833</v>
      </c>
      <c r="AM368" s="6">
        <f t="shared" ca="1" si="368"/>
        <v>455.18155200764039</v>
      </c>
      <c r="AN368" s="6">
        <f t="shared" ca="1" si="385"/>
        <v>1323.7100234992224</v>
      </c>
      <c r="AO368" s="6">
        <f t="shared" ca="1" si="386"/>
        <v>21471.215282794521</v>
      </c>
      <c r="AP368" s="6">
        <f t="shared" ca="1" si="387"/>
        <v>11470.931336740785</v>
      </c>
      <c r="AQ368" s="6">
        <f t="shared" ca="1" si="388"/>
        <v>10000.283946053738</v>
      </c>
      <c r="AR368" s="6">
        <f t="shared" ca="1" si="413"/>
        <v>2658.0320401564777</v>
      </c>
      <c r="AS368" s="6">
        <f t="shared" ca="1" si="413"/>
        <v>1803.6104562831908</v>
      </c>
      <c r="AT368" s="6">
        <f t="shared" ca="1" si="413"/>
        <v>1765.4058020559153</v>
      </c>
      <c r="AU368" s="6">
        <f t="shared" ca="1" si="413"/>
        <v>1836.7079276706118</v>
      </c>
      <c r="AV368" s="6">
        <f t="shared" ca="1" si="389"/>
        <v>8063.7562261661951</v>
      </c>
      <c r="AW368" s="6">
        <f t="shared" ca="1" si="390"/>
        <v>1936.527719887541</v>
      </c>
      <c r="AX368" s="27">
        <f t="shared" ca="1" si="414"/>
        <v>4.0347754520547952</v>
      </c>
      <c r="AY368" s="27">
        <f t="shared" ca="1" si="414"/>
        <v>4.5992829452054789</v>
      </c>
      <c r="AZ368">
        <f t="shared" ca="1" si="391"/>
        <v>260</v>
      </c>
      <c r="BA368" s="9">
        <f t="shared" ca="1" si="371"/>
        <v>8</v>
      </c>
      <c r="BB368" s="4">
        <f t="shared" ca="1" si="392"/>
        <v>121</v>
      </c>
      <c r="BC368" s="9">
        <f t="shared" ca="1" si="372"/>
        <v>8</v>
      </c>
      <c r="BD368" s="9">
        <f t="shared" ca="1" si="373"/>
        <v>5</v>
      </c>
      <c r="BE368" s="4">
        <f t="shared" ca="1" si="393"/>
        <v>139</v>
      </c>
      <c r="BF368" s="9">
        <f t="shared" ca="1" si="374"/>
        <v>9</v>
      </c>
      <c r="BG368" s="9">
        <f t="shared" ca="1" si="375"/>
        <v>11</v>
      </c>
      <c r="BH368" s="24">
        <f t="shared" ca="1" si="394"/>
        <v>609.81792704589793</v>
      </c>
      <c r="BI368" s="24">
        <f t="shared" ca="1" si="395"/>
        <v>373.86824674384275</v>
      </c>
      <c r="BJ368" s="9">
        <f t="shared" ca="1" si="376"/>
        <v>12</v>
      </c>
      <c r="BK368" s="30">
        <f t="shared" ca="1" si="377"/>
        <v>34.556065753424654</v>
      </c>
      <c r="BL368" s="15">
        <f t="shared" ca="1" si="378"/>
        <v>4.2779340493150677</v>
      </c>
      <c r="BM368" s="15">
        <f t="shared" ca="1" si="396"/>
        <v>6956.4265491666511</v>
      </c>
      <c r="BN368" s="36">
        <f t="shared" ca="1" si="402"/>
        <v>115</v>
      </c>
      <c r="BO368" s="9">
        <f t="shared" ca="1" si="379"/>
        <v>0</v>
      </c>
      <c r="BP368" s="20">
        <f t="shared" ca="1" si="397"/>
        <v>1.4375604881865285</v>
      </c>
      <c r="BQ368" s="20">
        <f t="shared" ca="1" si="398"/>
        <v>86.958990835249892</v>
      </c>
    </row>
    <row r="369" spans="1:69" x14ac:dyDescent="0.25">
      <c r="A369" s="3">
        <f t="shared" si="399"/>
        <v>40820</v>
      </c>
      <c r="B369" s="17">
        <f t="shared" si="380"/>
        <v>2011</v>
      </c>
      <c r="C369" s="4">
        <f t="shared" si="400"/>
        <v>10</v>
      </c>
      <c r="D369" s="4">
        <f t="shared" si="401"/>
        <v>3</v>
      </c>
      <c r="E369" s="5">
        <f t="shared" si="349"/>
        <v>0.63</v>
      </c>
      <c r="F369" s="5">
        <f t="shared" si="350"/>
        <v>0.6</v>
      </c>
      <c r="G369" s="10">
        <f t="shared" si="348"/>
        <v>1.1753424657534275</v>
      </c>
      <c r="H369" s="13">
        <f t="shared" ca="1" si="351"/>
        <v>96</v>
      </c>
      <c r="I369" s="9">
        <f t="shared" ca="1" si="352"/>
        <v>156</v>
      </c>
      <c r="J369" s="14">
        <f t="shared" ca="1" si="381"/>
        <v>1.625</v>
      </c>
      <c r="K369" s="5">
        <f t="shared" ca="1" si="382"/>
        <v>0.34666666666666668</v>
      </c>
      <c r="L369" s="21">
        <f t="shared" ca="1" si="353"/>
        <v>99.886569904109592</v>
      </c>
      <c r="M369" s="9">
        <f t="shared" ca="1" si="409"/>
        <v>27</v>
      </c>
      <c r="N369" s="9">
        <f t="shared" ca="1" si="409"/>
        <v>32</v>
      </c>
      <c r="O369" s="9">
        <f t="shared" ca="1" si="409"/>
        <v>14</v>
      </c>
      <c r="P369" s="9">
        <f t="shared" ca="1" si="409"/>
        <v>42</v>
      </c>
      <c r="Q369" s="20">
        <f t="shared" ca="1" si="355"/>
        <v>38.020865040167173</v>
      </c>
      <c r="R369" s="20">
        <f t="shared" ca="1" si="356"/>
        <v>48.155336938708409</v>
      </c>
      <c r="S369" s="20">
        <f t="shared" ca="1" si="357"/>
        <v>18.599791516555776</v>
      </c>
      <c r="T369" s="6">
        <f t="shared" ca="1" si="410"/>
        <v>9589.1107107945209</v>
      </c>
      <c r="U369" s="6">
        <f t="shared" ca="1" si="410"/>
        <v>1045.7591104109588</v>
      </c>
      <c r="V369" s="6">
        <f t="shared" ca="1" si="410"/>
        <v>1682.3753380997257</v>
      </c>
      <c r="W369" s="6">
        <f t="shared" ca="1" si="359"/>
        <v>2699.0256825863012</v>
      </c>
      <c r="X369" s="6">
        <f t="shared" ca="1" si="360"/>
        <v>849.24299362191778</v>
      </c>
      <c r="Y369" s="6">
        <f t="shared" ca="1" si="383"/>
        <v>5404.2258068975352</v>
      </c>
      <c r="Z369" s="6">
        <f t="shared" ca="1" si="411"/>
        <v>2243.2310373698633</v>
      </c>
      <c r="AA369" s="6">
        <f t="shared" ca="1" si="411"/>
        <v>674.17471714191777</v>
      </c>
      <c r="AB369" s="6">
        <f t="shared" ca="1" si="411"/>
        <v>781.19124369534256</v>
      </c>
      <c r="AC369" s="6">
        <f t="shared" ca="1" si="362"/>
        <v>1065.5663229380045</v>
      </c>
      <c r="AD369" s="6">
        <f t="shared" ca="1" si="363"/>
        <v>968.7467793851024</v>
      </c>
      <c r="AE369" s="6">
        <f t="shared" ca="1" si="364"/>
        <v>312.57987734683104</v>
      </c>
      <c r="AF369" s="6">
        <f t="shared" ca="1" si="384"/>
        <v>1351.7040185371861</v>
      </c>
      <c r="AG369" s="6">
        <f t="shared" ca="1" si="412"/>
        <v>282.49463184657543</v>
      </c>
      <c r="AH369" s="6">
        <f t="shared" ca="1" si="412"/>
        <v>1056.3431424000003</v>
      </c>
      <c r="AI369" s="6">
        <f t="shared" ca="1" si="412"/>
        <v>1680.6114726575343</v>
      </c>
      <c r="AJ369" s="6">
        <f t="shared" ca="1" si="412"/>
        <v>815.36401183561657</v>
      </c>
      <c r="AK369" s="6">
        <f t="shared" ca="1" si="366"/>
        <v>1171.4892756263991</v>
      </c>
      <c r="AL369" s="6">
        <f t="shared" ca="1" si="367"/>
        <v>1190.9325102714681</v>
      </c>
      <c r="AM369" s="6">
        <f t="shared" ca="1" si="368"/>
        <v>332.53863001830621</v>
      </c>
      <c r="AN369" s="6">
        <f t="shared" ca="1" si="385"/>
        <v>1139.8528428235527</v>
      </c>
      <c r="AO369" s="6">
        <f t="shared" ca="1" si="386"/>
        <v>18168.280078152329</v>
      </c>
      <c r="AP369" s="6">
        <f t="shared" ca="1" si="387"/>
        <v>10272.497409894055</v>
      </c>
      <c r="AQ369" s="6">
        <f t="shared" ca="1" si="388"/>
        <v>7895.7826682582745</v>
      </c>
      <c r="AR369" s="6">
        <f t="shared" ca="1" si="413"/>
        <v>2586.8358261364156</v>
      </c>
      <c r="AS369" s="6">
        <f t="shared" ca="1" si="413"/>
        <v>1546.3766156965316</v>
      </c>
      <c r="AT369" s="6">
        <f t="shared" ca="1" si="413"/>
        <v>1633.3195034901382</v>
      </c>
      <c r="AU369" s="6">
        <f t="shared" ca="1" si="413"/>
        <v>1749.6309348217947</v>
      </c>
      <c r="AV369" s="6">
        <f t="shared" ca="1" si="389"/>
        <v>7516.1628801448805</v>
      </c>
      <c r="AW369" s="6">
        <f t="shared" ca="1" si="390"/>
        <v>379.61978811339395</v>
      </c>
      <c r="AX369" s="27">
        <f t="shared" ca="1" si="414"/>
        <v>4.0302698301369864</v>
      </c>
      <c r="AY369" s="27">
        <f t="shared" ca="1" si="414"/>
        <v>4.3599540753424657</v>
      </c>
      <c r="AZ369">
        <f t="shared" ca="1" si="391"/>
        <v>211</v>
      </c>
      <c r="BA369" s="9">
        <f t="shared" ca="1" si="371"/>
        <v>7</v>
      </c>
      <c r="BB369" s="4">
        <f t="shared" ca="1" si="392"/>
        <v>96</v>
      </c>
      <c r="BC369" s="9">
        <f t="shared" ca="1" si="372"/>
        <v>6</v>
      </c>
      <c r="BD369" s="9">
        <f t="shared" ca="1" si="373"/>
        <v>4</v>
      </c>
      <c r="BE369" s="4">
        <f t="shared" ca="1" si="393"/>
        <v>115</v>
      </c>
      <c r="BF369" s="9">
        <f t="shared" ca="1" si="374"/>
        <v>7</v>
      </c>
      <c r="BG369" s="9">
        <f t="shared" ca="1" si="375"/>
        <v>11</v>
      </c>
      <c r="BH369" s="24">
        <f t="shared" ca="1" si="394"/>
        <v>544.8587514904109</v>
      </c>
      <c r="BI369" s="24">
        <f t="shared" ca="1" si="395"/>
        <v>367.33977073094684</v>
      </c>
      <c r="BJ369" s="9">
        <f t="shared" ca="1" si="376"/>
        <v>8</v>
      </c>
      <c r="BK369" s="30">
        <f t="shared" ca="1" si="377"/>
        <v>32.666180726027392</v>
      </c>
      <c r="BL369" s="15">
        <f t="shared" ca="1" si="378"/>
        <v>4.2603527747945202</v>
      </c>
      <c r="BM369" s="15">
        <f t="shared" ca="1" si="396"/>
        <v>6928.1736331520042</v>
      </c>
      <c r="BN369" s="36">
        <f t="shared" ca="1" si="402"/>
        <v>115</v>
      </c>
      <c r="BO369" s="9">
        <f t="shared" ca="1" si="379"/>
        <v>0</v>
      </c>
      <c r="BP369" s="20">
        <f t="shared" ca="1" si="397"/>
        <v>1.1396629308590311</v>
      </c>
      <c r="BQ369" s="20">
        <f t="shared" ca="1" si="398"/>
        <v>68.658979723984999</v>
      </c>
    </row>
    <row r="370" spans="1:69" x14ac:dyDescent="0.25">
      <c r="A370" s="3">
        <f t="shared" si="399"/>
        <v>40819</v>
      </c>
      <c r="B370" s="17">
        <f t="shared" si="380"/>
        <v>2011</v>
      </c>
      <c r="C370" s="4">
        <f t="shared" si="400"/>
        <v>10</v>
      </c>
      <c r="D370" s="4">
        <f t="shared" si="401"/>
        <v>2</v>
      </c>
      <c r="E370" s="5">
        <f t="shared" si="349"/>
        <v>0.63</v>
      </c>
      <c r="F370" s="5">
        <f t="shared" si="350"/>
        <v>0.6</v>
      </c>
      <c r="G370" s="10">
        <f t="shared" si="348"/>
        <v>1.1726027397260301</v>
      </c>
      <c r="H370" s="13">
        <f t="shared" ca="1" si="351"/>
        <v>96</v>
      </c>
      <c r="I370" s="9">
        <f t="shared" ca="1" si="352"/>
        <v>168</v>
      </c>
      <c r="J370" s="14">
        <f t="shared" ca="1" si="381"/>
        <v>1.75</v>
      </c>
      <c r="K370" s="5">
        <f t="shared" ca="1" si="382"/>
        <v>0.37333333333333335</v>
      </c>
      <c r="L370" s="21">
        <f t="shared" ca="1" si="353"/>
        <v>102.71554520547947</v>
      </c>
      <c r="M370" s="9">
        <f t="shared" ca="1" si="409"/>
        <v>31</v>
      </c>
      <c r="N370" s="9">
        <f t="shared" ca="1" si="409"/>
        <v>36</v>
      </c>
      <c r="O370" s="9">
        <f t="shared" ca="1" si="409"/>
        <v>14</v>
      </c>
      <c r="P370" s="9">
        <f t="shared" ca="1" si="409"/>
        <v>46</v>
      </c>
      <c r="Q370" s="20">
        <f t="shared" ca="1" si="355"/>
        <v>38.257813773870367</v>
      </c>
      <c r="R370" s="20">
        <f t="shared" ca="1" si="356"/>
        <v>54.246634599452058</v>
      </c>
      <c r="S370" s="20">
        <f t="shared" ca="1" si="357"/>
        <v>16.707366076759975</v>
      </c>
      <c r="T370" s="6">
        <f t="shared" ca="1" si="410"/>
        <v>9860.6923397260289</v>
      </c>
      <c r="U370" s="6">
        <f t="shared" ca="1" si="410"/>
        <v>1019.6132646575344</v>
      </c>
      <c r="V370" s="6">
        <f t="shared" ca="1" si="410"/>
        <v>1581.002559249534</v>
      </c>
      <c r="W370" s="6">
        <f t="shared" ca="1" si="359"/>
        <v>2538.7939520876712</v>
      </c>
      <c r="X370" s="6">
        <f t="shared" ca="1" si="360"/>
        <v>840.3647556348493</v>
      </c>
      <c r="Y370" s="6">
        <f t="shared" ca="1" si="383"/>
        <v>5920.1443374115097</v>
      </c>
      <c r="Z370" s="6">
        <f t="shared" ca="1" si="411"/>
        <v>2563.2735228493148</v>
      </c>
      <c r="AA370" s="6">
        <f t="shared" ca="1" si="411"/>
        <v>759.45288439232877</v>
      </c>
      <c r="AB370" s="6">
        <f t="shared" ca="1" si="411"/>
        <v>768.53883953095885</v>
      </c>
      <c r="AC370" s="6">
        <f t="shared" ca="1" si="362"/>
        <v>991.09138178865965</v>
      </c>
      <c r="AD370" s="6">
        <f t="shared" ca="1" si="363"/>
        <v>1020.6492288328069</v>
      </c>
      <c r="AE370" s="6">
        <f t="shared" ca="1" si="364"/>
        <v>311.04847260901448</v>
      </c>
      <c r="AF370" s="6">
        <f t="shared" ca="1" si="384"/>
        <v>1768.4761635421214</v>
      </c>
      <c r="AG370" s="6">
        <f t="shared" ca="1" si="412"/>
        <v>288.99186568767124</v>
      </c>
      <c r="AH370" s="6">
        <f t="shared" ca="1" si="412"/>
        <v>1070.7285819616438</v>
      </c>
      <c r="AI370" s="6">
        <f t="shared" ca="1" si="412"/>
        <v>1806.1009288767125</v>
      </c>
      <c r="AJ370" s="6">
        <f t="shared" ca="1" si="412"/>
        <v>873.7712955616438</v>
      </c>
      <c r="AK370" s="6">
        <f t="shared" ca="1" si="366"/>
        <v>1108.8491338735998</v>
      </c>
      <c r="AL370" s="6">
        <f t="shared" ca="1" si="367"/>
        <v>1254.6033285261699</v>
      </c>
      <c r="AM370" s="6">
        <f t="shared" ca="1" si="368"/>
        <v>328.76314814802589</v>
      </c>
      <c r="AN370" s="6">
        <f t="shared" ca="1" si="385"/>
        <v>1347.3770615398757</v>
      </c>
      <c r="AO370" s="6">
        <f t="shared" ca="1" si="386"/>
        <v>19011.163523243838</v>
      </c>
      <c r="AP370" s="6">
        <f t="shared" ca="1" si="387"/>
        <v>9975.1659607503298</v>
      </c>
      <c r="AQ370" s="6">
        <f t="shared" ca="1" si="388"/>
        <v>9035.9975624935068</v>
      </c>
      <c r="AR370" s="6">
        <f t="shared" ca="1" si="413"/>
        <v>2594.7787748134965</v>
      </c>
      <c r="AS370" s="6">
        <f t="shared" ca="1" si="413"/>
        <v>1549.7286689716252</v>
      </c>
      <c r="AT370" s="6">
        <f t="shared" ca="1" si="413"/>
        <v>1651.0958765024309</v>
      </c>
      <c r="AU370" s="6">
        <f t="shared" ca="1" si="413"/>
        <v>1737.9214702225102</v>
      </c>
      <c r="AV370" s="6">
        <f t="shared" ca="1" si="389"/>
        <v>7533.5247905100623</v>
      </c>
      <c r="AW370" s="6">
        <f t="shared" ca="1" si="390"/>
        <v>1502.4727719834464</v>
      </c>
      <c r="AX370" s="27">
        <f t="shared" ca="1" si="414"/>
        <v>4.1727504000000009</v>
      </c>
      <c r="AY370" s="27">
        <f t="shared" ca="1" si="414"/>
        <v>4.4570371780821914</v>
      </c>
      <c r="AZ370">
        <f t="shared" ca="1" si="391"/>
        <v>223</v>
      </c>
      <c r="BA370" s="9">
        <f t="shared" ca="1" si="371"/>
        <v>7</v>
      </c>
      <c r="BB370" s="4">
        <f t="shared" ca="1" si="392"/>
        <v>96</v>
      </c>
      <c r="BC370" s="9">
        <f t="shared" ca="1" si="372"/>
        <v>6</v>
      </c>
      <c r="BD370" s="9">
        <f t="shared" ca="1" si="373"/>
        <v>4</v>
      </c>
      <c r="BE370" s="4">
        <f t="shared" ca="1" si="393"/>
        <v>127</v>
      </c>
      <c r="BF370" s="9">
        <f t="shared" ca="1" si="374"/>
        <v>7</v>
      </c>
      <c r="BG370" s="9">
        <f t="shared" ca="1" si="375"/>
        <v>12</v>
      </c>
      <c r="BH370" s="24">
        <f t="shared" ca="1" si="394"/>
        <v>516.683465309589</v>
      </c>
      <c r="BI370" s="24">
        <f t="shared" ca="1" si="395"/>
        <v>347.50387859353657</v>
      </c>
      <c r="BJ370" s="9">
        <f t="shared" ca="1" si="376"/>
        <v>8</v>
      </c>
      <c r="BK370" s="30">
        <f t="shared" ca="1" si="377"/>
        <v>32.504057753424654</v>
      </c>
      <c r="BL370" s="15">
        <f t="shared" ca="1" si="378"/>
        <v>4.5000425030136988</v>
      </c>
      <c r="BM370" s="15">
        <f t="shared" ca="1" si="396"/>
        <v>6889.8695292974453</v>
      </c>
      <c r="BN370" s="36">
        <f t="shared" ca="1" si="402"/>
        <v>115</v>
      </c>
      <c r="BO370" s="9">
        <f t="shared" ca="1" si="379"/>
        <v>0</v>
      </c>
      <c r="BP370" s="20">
        <f t="shared" ca="1" si="397"/>
        <v>1.3114903735216159</v>
      </c>
      <c r="BQ370" s="20">
        <f t="shared" ca="1" si="398"/>
        <v>78.57389184776963</v>
      </c>
    </row>
    <row r="371" spans="1:69" x14ac:dyDescent="0.25">
      <c r="A371" s="3">
        <f t="shared" si="399"/>
        <v>40818</v>
      </c>
      <c r="B371" s="17">
        <f t="shared" si="380"/>
        <v>2011</v>
      </c>
      <c r="C371" s="4">
        <f t="shared" si="400"/>
        <v>10</v>
      </c>
      <c r="D371" s="4">
        <f t="shared" si="401"/>
        <v>1</v>
      </c>
      <c r="E371" s="5">
        <f t="shared" si="349"/>
        <v>0.63</v>
      </c>
      <c r="F371" s="5">
        <f t="shared" si="350"/>
        <v>0.64</v>
      </c>
      <c r="G371" s="10">
        <f t="shared" si="348"/>
        <v>1.1698630136986328</v>
      </c>
      <c r="H371" s="13">
        <f t="shared" ca="1" si="351"/>
        <v>104</v>
      </c>
      <c r="I371" s="9">
        <f t="shared" ca="1" si="352"/>
        <v>172</v>
      </c>
      <c r="J371" s="14">
        <f t="shared" ca="1" si="381"/>
        <v>1.6538461538461537</v>
      </c>
      <c r="K371" s="5">
        <f t="shared" ca="1" si="382"/>
        <v>0.38222222222222224</v>
      </c>
      <c r="L371" s="21">
        <f t="shared" ca="1" si="353"/>
        <v>100.45309419768176</v>
      </c>
      <c r="M371" s="9">
        <f t="shared" ca="1" si="409"/>
        <v>30</v>
      </c>
      <c r="N371" s="9">
        <f t="shared" ca="1" si="409"/>
        <v>39</v>
      </c>
      <c r="O371" s="9">
        <f t="shared" ca="1" si="409"/>
        <v>14</v>
      </c>
      <c r="P371" s="9">
        <f t="shared" ca="1" si="409"/>
        <v>47</v>
      </c>
      <c r="Q371" s="20">
        <f t="shared" ca="1" si="355"/>
        <v>36.604674896962486</v>
      </c>
      <c r="R371" s="20">
        <f t="shared" ca="1" si="356"/>
        <v>55.106463762035226</v>
      </c>
      <c r="S371" s="20">
        <f t="shared" ca="1" si="357"/>
        <v>18.392315141148359</v>
      </c>
      <c r="T371" s="6">
        <f t="shared" ca="1" si="410"/>
        <v>10447.121796558904</v>
      </c>
      <c r="U371" s="6">
        <f t="shared" ca="1" si="410"/>
        <v>1125.1744932821916</v>
      </c>
      <c r="V371" s="6">
        <f t="shared" ca="1" si="410"/>
        <v>1648.6767881398355</v>
      </c>
      <c r="W371" s="6">
        <f t="shared" ca="1" si="359"/>
        <v>2533.4677045479452</v>
      </c>
      <c r="X371" s="6">
        <f t="shared" ca="1" si="360"/>
        <v>901.58547291879438</v>
      </c>
      <c r="Y371" s="6">
        <f t="shared" ca="1" si="383"/>
        <v>6488.5663242345199</v>
      </c>
      <c r="Z371" s="6">
        <f t="shared" ca="1" si="411"/>
        <v>2525.7225678904115</v>
      </c>
      <c r="AA371" s="6">
        <f t="shared" ca="1" si="411"/>
        <v>771.49049266849318</v>
      </c>
      <c r="AB371" s="6">
        <f t="shared" ca="1" si="411"/>
        <v>864.43881163397282</v>
      </c>
      <c r="AC371" s="6">
        <f t="shared" ca="1" si="362"/>
        <v>1108.3717628890481</v>
      </c>
      <c r="AD371" s="6">
        <f t="shared" ca="1" si="363"/>
        <v>1033.6012929400745</v>
      </c>
      <c r="AE371" s="6">
        <f t="shared" ca="1" si="364"/>
        <v>327.85418984714346</v>
      </c>
      <c r="AF371" s="6">
        <f t="shared" ca="1" si="384"/>
        <v>1691.8246265166108</v>
      </c>
      <c r="AG371" s="6">
        <f t="shared" ca="1" si="412"/>
        <v>308.4259289424657</v>
      </c>
      <c r="AH371" s="6">
        <f t="shared" ca="1" si="412"/>
        <v>1106.3899830356168</v>
      </c>
      <c r="AI371" s="6">
        <f t="shared" ca="1" si="412"/>
        <v>1983.0426253150686</v>
      </c>
      <c r="AJ371" s="6">
        <f t="shared" ca="1" si="412"/>
        <v>840.03501659178085</v>
      </c>
      <c r="AK371" s="6">
        <f t="shared" ca="1" si="366"/>
        <v>1287.9281876308521</v>
      </c>
      <c r="AL371" s="6">
        <f t="shared" ca="1" si="367"/>
        <v>1181.7458769763073</v>
      </c>
      <c r="AM371" s="6">
        <f t="shared" ca="1" si="368"/>
        <v>350.68845029524323</v>
      </c>
      <c r="AN371" s="6">
        <f t="shared" ca="1" si="385"/>
        <v>1417.531038982529</v>
      </c>
      <c r="AO371" s="6">
        <f t="shared" ca="1" si="386"/>
        <v>19971.841715918905</v>
      </c>
      <c r="AP371" s="6">
        <f t="shared" ca="1" si="387"/>
        <v>10373.919726185244</v>
      </c>
      <c r="AQ371" s="6">
        <f t="shared" ca="1" si="388"/>
        <v>9597.9219897336588</v>
      </c>
      <c r="AR371" s="6">
        <f t="shared" ca="1" si="413"/>
        <v>2599.3071043915543</v>
      </c>
      <c r="AS371" s="6">
        <f t="shared" ca="1" si="413"/>
        <v>1579.4012542712753</v>
      </c>
      <c r="AT371" s="6">
        <f t="shared" ca="1" si="413"/>
        <v>1681.6410533223204</v>
      </c>
      <c r="AU371" s="6">
        <f t="shared" ca="1" si="413"/>
        <v>1782.0225942528209</v>
      </c>
      <c r="AV371" s="6">
        <f t="shared" ca="1" si="389"/>
        <v>7642.3720062379707</v>
      </c>
      <c r="AW371" s="6">
        <f t="shared" ca="1" si="390"/>
        <v>1955.54998349569</v>
      </c>
      <c r="AX371" s="27">
        <f t="shared" ca="1" si="414"/>
        <v>4.2743760657534251</v>
      </c>
      <c r="AY371" s="27">
        <f t="shared" ca="1" si="414"/>
        <v>4.6116422054794519</v>
      </c>
      <c r="AZ371">
        <f t="shared" ca="1" si="391"/>
        <v>234</v>
      </c>
      <c r="BA371" s="9">
        <f t="shared" ca="1" si="371"/>
        <v>8</v>
      </c>
      <c r="BB371" s="4">
        <f t="shared" ca="1" si="392"/>
        <v>104</v>
      </c>
      <c r="BC371" s="9">
        <f t="shared" ca="1" si="372"/>
        <v>7</v>
      </c>
      <c r="BD371" s="9">
        <f t="shared" ca="1" si="373"/>
        <v>5</v>
      </c>
      <c r="BE371" s="4">
        <f t="shared" ca="1" si="393"/>
        <v>130</v>
      </c>
      <c r="BF371" s="9">
        <f t="shared" ca="1" si="374"/>
        <v>7</v>
      </c>
      <c r="BG371" s="9">
        <f t="shared" ca="1" si="375"/>
        <v>10</v>
      </c>
      <c r="BH371" s="24">
        <f t="shared" ca="1" si="394"/>
        <v>586.58422680075864</v>
      </c>
      <c r="BI371" s="24">
        <f t="shared" ca="1" si="395"/>
        <v>322.97740904997323</v>
      </c>
      <c r="BJ371" s="9">
        <f t="shared" ca="1" si="376"/>
        <v>10</v>
      </c>
      <c r="BK371" s="30">
        <f t="shared" ca="1" si="377"/>
        <v>34.402733630136979</v>
      </c>
      <c r="BL371" s="15">
        <f t="shared" ca="1" si="378"/>
        <v>4.5653020832876701</v>
      </c>
      <c r="BM371" s="15">
        <f t="shared" ca="1" si="396"/>
        <v>6828.26055797757</v>
      </c>
      <c r="BN371" s="36">
        <f t="shared" ca="1" si="402"/>
        <v>115</v>
      </c>
      <c r="BO371" s="9">
        <f t="shared" ca="1" si="379"/>
        <v>0</v>
      </c>
      <c r="BP371" s="20">
        <f t="shared" ca="1" si="397"/>
        <v>1.4056174201671681</v>
      </c>
      <c r="BQ371" s="20">
        <f t="shared" ca="1" si="398"/>
        <v>83.460191215075298</v>
      </c>
    </row>
    <row r="372" spans="1:69" x14ac:dyDescent="0.25">
      <c r="A372" s="3">
        <f t="shared" si="399"/>
        <v>40817</v>
      </c>
      <c r="B372" s="17">
        <f t="shared" si="380"/>
        <v>2011</v>
      </c>
      <c r="C372" s="4">
        <f t="shared" si="400"/>
        <v>10</v>
      </c>
      <c r="D372" s="4">
        <f t="shared" si="401"/>
        <v>7</v>
      </c>
      <c r="E372" s="5">
        <f t="shared" si="349"/>
        <v>0.63</v>
      </c>
      <c r="F372" s="5">
        <f t="shared" si="350"/>
        <v>0.95</v>
      </c>
      <c r="G372" s="10">
        <f t="shared" si="348"/>
        <v>1.1671232876712354</v>
      </c>
      <c r="H372" s="13">
        <f t="shared" ca="1" si="351"/>
        <v>153</v>
      </c>
      <c r="I372" s="9">
        <f t="shared" ca="1" si="352"/>
        <v>252</v>
      </c>
      <c r="J372" s="14">
        <f t="shared" ca="1" si="381"/>
        <v>1.6470588235294117</v>
      </c>
      <c r="K372" s="5">
        <f t="shared" ca="1" si="382"/>
        <v>0.56000000000000005</v>
      </c>
      <c r="L372" s="21">
        <f t="shared" ca="1" si="353"/>
        <v>98.724233695406937</v>
      </c>
      <c r="M372" s="9">
        <f t="shared" ca="1" si="409"/>
        <v>45</v>
      </c>
      <c r="N372" s="9">
        <f t="shared" ca="1" si="409"/>
        <v>53</v>
      </c>
      <c r="O372" s="9">
        <f t="shared" ca="1" si="409"/>
        <v>23</v>
      </c>
      <c r="P372" s="9">
        <f t="shared" ca="1" si="409"/>
        <v>68</v>
      </c>
      <c r="Q372" s="20">
        <f t="shared" ca="1" si="355"/>
        <v>38.471951342465758</v>
      </c>
      <c r="R372" s="20">
        <f t="shared" ca="1" si="356"/>
        <v>49.091867861917812</v>
      </c>
      <c r="S372" s="20">
        <f t="shared" ca="1" si="357"/>
        <v>18.33823400547945</v>
      </c>
      <c r="T372" s="6">
        <f t="shared" ca="1" si="410"/>
        <v>15104.807755397262</v>
      </c>
      <c r="U372" s="6">
        <f t="shared" ca="1" si="410"/>
        <v>1620.5574989589043</v>
      </c>
      <c r="V372" s="6">
        <f t="shared" ca="1" si="410"/>
        <v>2664.0274376416432</v>
      </c>
      <c r="W372" s="6">
        <f t="shared" ca="1" si="359"/>
        <v>2507.1395533150685</v>
      </c>
      <c r="X372" s="6">
        <f t="shared" ca="1" si="360"/>
        <v>1220.4971102623558</v>
      </c>
      <c r="Y372" s="6">
        <f t="shared" ca="1" si="383"/>
        <v>10333.701153137099</v>
      </c>
      <c r="Z372" s="6">
        <f t="shared" ca="1" si="411"/>
        <v>3770.2512315616441</v>
      </c>
      <c r="AA372" s="6">
        <f t="shared" ca="1" si="411"/>
        <v>1129.1129608241097</v>
      </c>
      <c r="AB372" s="6">
        <f t="shared" ca="1" si="411"/>
        <v>1246.9999123726027</v>
      </c>
      <c r="AC372" s="6">
        <f t="shared" ca="1" si="362"/>
        <v>1688.931664591822</v>
      </c>
      <c r="AD372" s="6">
        <f t="shared" ca="1" si="363"/>
        <v>1047.5512033646319</v>
      </c>
      <c r="AE372" s="6">
        <f t="shared" ca="1" si="364"/>
        <v>503.23265086434753</v>
      </c>
      <c r="AF372" s="6">
        <f t="shared" ca="1" si="384"/>
        <v>2906.6485859375553</v>
      </c>
      <c r="AG372" s="6">
        <f t="shared" ca="1" si="412"/>
        <v>462.20341255890401</v>
      </c>
      <c r="AH372" s="6">
        <f t="shared" ca="1" si="412"/>
        <v>1726.0252763178084</v>
      </c>
      <c r="AI372" s="6">
        <f t="shared" ca="1" si="412"/>
        <v>2753.87430969863</v>
      </c>
      <c r="AJ372" s="6">
        <f t="shared" ca="1" si="412"/>
        <v>1307.8504062246575</v>
      </c>
      <c r="AK372" s="6">
        <f t="shared" ca="1" si="366"/>
        <v>1770.3503037779458</v>
      </c>
      <c r="AL372" s="6">
        <f t="shared" ca="1" si="367"/>
        <v>1249.0759165933216</v>
      </c>
      <c r="AM372" s="6">
        <f t="shared" ca="1" si="368"/>
        <v>537.98944492957469</v>
      </c>
      <c r="AN372" s="6">
        <f t="shared" ca="1" si="385"/>
        <v>2692.5377394991588</v>
      </c>
      <c r="AO372" s="6">
        <f t="shared" ca="1" si="386"/>
        <v>29121.682763914519</v>
      </c>
      <c r="AP372" s="6">
        <f t="shared" ca="1" si="387"/>
        <v>13188.795285340711</v>
      </c>
      <c r="AQ372" s="6">
        <f t="shared" ca="1" si="388"/>
        <v>15932.887478573813</v>
      </c>
      <c r="AR372" s="6">
        <f t="shared" ca="1" si="413"/>
        <v>2734.9250119286339</v>
      </c>
      <c r="AS372" s="6">
        <f t="shared" ca="1" si="413"/>
        <v>2081.0677499157518</v>
      </c>
      <c r="AT372" s="6">
        <f t="shared" ca="1" si="413"/>
        <v>1918.8696423136348</v>
      </c>
      <c r="AU372" s="6">
        <f t="shared" ca="1" si="413"/>
        <v>1977.0199533251305</v>
      </c>
      <c r="AV372" s="6">
        <f t="shared" ca="1" si="389"/>
        <v>8711.8823574831513</v>
      </c>
      <c r="AW372" s="6">
        <f t="shared" ca="1" si="390"/>
        <v>7221.0051210906568</v>
      </c>
      <c r="AX372" s="27">
        <f t="shared" ca="1" si="414"/>
        <v>3.8779676712328768</v>
      </c>
      <c r="AY372" s="27">
        <f t="shared" ca="1" si="414"/>
        <v>4.2484471232876713</v>
      </c>
      <c r="AZ372">
        <f t="shared" ca="1" si="391"/>
        <v>342</v>
      </c>
      <c r="BA372" s="9">
        <f t="shared" ca="1" si="371"/>
        <v>11</v>
      </c>
      <c r="BB372" s="4">
        <f t="shared" ca="1" si="392"/>
        <v>153</v>
      </c>
      <c r="BC372" s="9">
        <f t="shared" ca="1" si="372"/>
        <v>9</v>
      </c>
      <c r="BD372" s="9">
        <f t="shared" ca="1" si="373"/>
        <v>8</v>
      </c>
      <c r="BE372" s="4">
        <f t="shared" ca="1" si="393"/>
        <v>189</v>
      </c>
      <c r="BF372" s="9">
        <f t="shared" ca="1" si="374"/>
        <v>12</v>
      </c>
      <c r="BG372" s="9">
        <f t="shared" ca="1" si="375"/>
        <v>16</v>
      </c>
      <c r="BH372" s="24">
        <f t="shared" ca="1" si="394"/>
        <v>710.18490013545193</v>
      </c>
      <c r="BI372" s="24">
        <f t="shared" ca="1" si="395"/>
        <v>479.95785464011874</v>
      </c>
      <c r="BJ372" s="9">
        <f t="shared" ca="1" si="376"/>
        <v>14</v>
      </c>
      <c r="BK372" s="30">
        <f t="shared" ca="1" si="377"/>
        <v>32.312662027397252</v>
      </c>
      <c r="BL372" s="15">
        <f t="shared" ca="1" si="378"/>
        <v>4.3035406553424655</v>
      </c>
      <c r="BM372" s="15">
        <f t="shared" ca="1" si="396"/>
        <v>6991.7066828159295</v>
      </c>
      <c r="BN372" s="36">
        <f t="shared" ca="1" si="402"/>
        <v>122</v>
      </c>
      <c r="BO372" s="9">
        <f t="shared" ca="1" si="379"/>
        <v>0</v>
      </c>
      <c r="BP372" s="20">
        <f t="shared" ca="1" si="397"/>
        <v>2.2788266443918954</v>
      </c>
      <c r="BQ372" s="20">
        <f t="shared" ca="1" si="398"/>
        <v>130.59743834896568</v>
      </c>
    </row>
    <row r="373" spans="1:69" x14ac:dyDescent="0.25">
      <c r="A373" s="3">
        <f t="shared" si="399"/>
        <v>40816</v>
      </c>
      <c r="B373" s="17">
        <f t="shared" si="380"/>
        <v>2011</v>
      </c>
      <c r="C373" s="4">
        <f t="shared" si="400"/>
        <v>9</v>
      </c>
      <c r="D373" s="4">
        <f t="shared" si="401"/>
        <v>6</v>
      </c>
      <c r="E373" s="5">
        <f t="shared" si="349"/>
        <v>0.78</v>
      </c>
      <c r="F373" s="5">
        <f t="shared" si="350"/>
        <v>1</v>
      </c>
      <c r="G373" s="10">
        <f t="shared" si="348"/>
        <v>1.164383561643838</v>
      </c>
      <c r="H373" s="13">
        <f t="shared" ca="1" si="351"/>
        <v>201</v>
      </c>
      <c r="I373" s="9">
        <f t="shared" ca="1" si="352"/>
        <v>297</v>
      </c>
      <c r="J373" s="14">
        <f t="shared" ca="1" si="381"/>
        <v>1.4776119402985075</v>
      </c>
      <c r="K373" s="5">
        <f t="shared" ca="1" si="382"/>
        <v>0.66</v>
      </c>
      <c r="L373" s="21">
        <f t="shared" ca="1" si="353"/>
        <v>91.66465589858926</v>
      </c>
      <c r="M373" s="9">
        <f t="shared" ca="1" si="409"/>
        <v>52</v>
      </c>
      <c r="N373" s="9">
        <f t="shared" ca="1" si="409"/>
        <v>62</v>
      </c>
      <c r="O373" s="9">
        <f t="shared" ca="1" si="409"/>
        <v>26</v>
      </c>
      <c r="P373" s="9">
        <f t="shared" ca="1" si="409"/>
        <v>81</v>
      </c>
      <c r="Q373" s="20">
        <f t="shared" ca="1" si="355"/>
        <v>36.531042826243691</v>
      </c>
      <c r="R373" s="20">
        <f t="shared" ca="1" si="356"/>
        <v>47.415403422550042</v>
      </c>
      <c r="S373" s="20">
        <f t="shared" ca="1" si="357"/>
        <v>18.459328438356167</v>
      </c>
      <c r="T373" s="6">
        <f t="shared" ca="1" si="410"/>
        <v>18424.595835616441</v>
      </c>
      <c r="U373" s="6">
        <f t="shared" ca="1" si="410"/>
        <v>2148.2145616438356</v>
      </c>
      <c r="V373" s="6">
        <f t="shared" ca="1" si="410"/>
        <v>3462.0636703561649</v>
      </c>
      <c r="W373" s="6">
        <f t="shared" ca="1" si="359"/>
        <v>2721.6749638356168</v>
      </c>
      <c r="X373" s="6">
        <f t="shared" ca="1" si="360"/>
        <v>1695.8116681643837</v>
      </c>
      <c r="Y373" s="6">
        <f t="shared" ca="1" si="383"/>
        <v>12693.260094904112</v>
      </c>
      <c r="Z373" s="6">
        <f t="shared" ca="1" si="411"/>
        <v>4164.5388821917804</v>
      </c>
      <c r="AA373" s="6">
        <f t="shared" ca="1" si="411"/>
        <v>1232.8004889863012</v>
      </c>
      <c r="AB373" s="6">
        <f t="shared" ca="1" si="411"/>
        <v>1495.2056035068495</v>
      </c>
      <c r="AC373" s="6">
        <f t="shared" ca="1" si="362"/>
        <v>2051.6329868366192</v>
      </c>
      <c r="AD373" s="6">
        <f t="shared" ca="1" si="363"/>
        <v>1076.3959035032879</v>
      </c>
      <c r="AE373" s="6">
        <f t="shared" ca="1" si="364"/>
        <v>646.96789546795492</v>
      </c>
      <c r="AF373" s="6">
        <f t="shared" ca="1" si="384"/>
        <v>3117.5481888770701</v>
      </c>
      <c r="AG373" s="6">
        <f t="shared" ca="1" si="412"/>
        <v>526.26170465753421</v>
      </c>
      <c r="AH373" s="6">
        <f t="shared" ca="1" si="412"/>
        <v>2059.6561052054799</v>
      </c>
      <c r="AI373" s="6">
        <f t="shared" ca="1" si="412"/>
        <v>3404.1916232876715</v>
      </c>
      <c r="AJ373" s="6">
        <f t="shared" ca="1" si="412"/>
        <v>1445.7458761643836</v>
      </c>
      <c r="AK373" s="6">
        <f t="shared" ca="1" si="366"/>
        <v>2501.0739922162443</v>
      </c>
      <c r="AL373" s="6">
        <f t="shared" ca="1" si="367"/>
        <v>1390.1194661422417</v>
      </c>
      <c r="AM373" s="6">
        <f t="shared" ca="1" si="368"/>
        <v>691.21924888047204</v>
      </c>
      <c r="AN373" s="6">
        <f t="shared" ca="1" si="385"/>
        <v>2853.4426020761111</v>
      </c>
      <c r="AO373" s="6">
        <f t="shared" ca="1" si="386"/>
        <v>34901.21068126028</v>
      </c>
      <c r="AP373" s="6">
        <f t="shared" ca="1" si="387"/>
        <v>16236.959795402985</v>
      </c>
      <c r="AQ373" s="6">
        <f t="shared" ca="1" si="388"/>
        <v>18664.250885857291</v>
      </c>
      <c r="AR373" s="6">
        <f t="shared" ca="1" si="413"/>
        <v>2859.5500123647957</v>
      </c>
      <c r="AS373" s="6">
        <f t="shared" ca="1" si="413"/>
        <v>2393.9137092347473</v>
      </c>
      <c r="AT373" s="6">
        <f t="shared" ca="1" si="413"/>
        <v>2058.7244852115055</v>
      </c>
      <c r="AU373" s="6">
        <f t="shared" ca="1" si="413"/>
        <v>2196.3509543293062</v>
      </c>
      <c r="AV373" s="6">
        <f t="shared" ca="1" si="389"/>
        <v>9508.5391611403538</v>
      </c>
      <c r="AW373" s="6">
        <f t="shared" ca="1" si="390"/>
        <v>9155.7117247169408</v>
      </c>
      <c r="AX373" s="27">
        <f t="shared" ca="1" si="414"/>
        <v>3.9061331506849313</v>
      </c>
      <c r="AY373" s="27">
        <f t="shared" ca="1" si="414"/>
        <v>4.3012664383561638</v>
      </c>
      <c r="AZ373">
        <f t="shared" ca="1" si="391"/>
        <v>422</v>
      </c>
      <c r="BA373" s="9">
        <f t="shared" ca="1" si="371"/>
        <v>15</v>
      </c>
      <c r="BB373" s="4">
        <f t="shared" ca="1" si="392"/>
        <v>201</v>
      </c>
      <c r="BC373" s="9">
        <f t="shared" ca="1" si="372"/>
        <v>15</v>
      </c>
      <c r="BD373" s="9">
        <f t="shared" ca="1" si="373"/>
        <v>10</v>
      </c>
      <c r="BE373" s="4">
        <f t="shared" ca="1" si="393"/>
        <v>221</v>
      </c>
      <c r="BF373" s="9">
        <f t="shared" ca="1" si="374"/>
        <v>14</v>
      </c>
      <c r="BG373" s="9">
        <f t="shared" ca="1" si="375"/>
        <v>18</v>
      </c>
      <c r="BH373" s="24">
        <f t="shared" ca="1" si="394"/>
        <v>980.04356994479667</v>
      </c>
      <c r="BI373" s="24">
        <f t="shared" ca="1" si="395"/>
        <v>546.60586943824239</v>
      </c>
      <c r="BJ373" s="9">
        <f t="shared" ca="1" si="376"/>
        <v>17</v>
      </c>
      <c r="BK373" s="30">
        <f t="shared" ca="1" si="377"/>
        <v>33.513583561643827</v>
      </c>
      <c r="BL373" s="15">
        <f t="shared" ca="1" si="378"/>
        <v>4.333921698630137</v>
      </c>
      <c r="BM373" s="15">
        <f t="shared" ca="1" si="396"/>
        <v>7475.8303433729825</v>
      </c>
      <c r="BN373" s="36">
        <f t="shared" ca="1" si="402"/>
        <v>122</v>
      </c>
      <c r="BO373" s="9">
        <f t="shared" ca="1" si="379"/>
        <v>0</v>
      </c>
      <c r="BP373" s="20">
        <f t="shared" ca="1" si="397"/>
        <v>2.496612420104261</v>
      </c>
      <c r="BQ373" s="20">
        <f t="shared" ca="1" si="398"/>
        <v>152.98566299883026</v>
      </c>
    </row>
    <row r="374" spans="1:69" x14ac:dyDescent="0.25">
      <c r="A374" s="3">
        <f t="shared" si="399"/>
        <v>40815</v>
      </c>
      <c r="B374" s="17">
        <f t="shared" si="380"/>
        <v>2011</v>
      </c>
      <c r="C374" s="4">
        <f t="shared" si="400"/>
        <v>9</v>
      </c>
      <c r="D374" s="4">
        <f t="shared" si="401"/>
        <v>5</v>
      </c>
      <c r="E374" s="5">
        <f t="shared" si="349"/>
        <v>0.78</v>
      </c>
      <c r="F374" s="5">
        <f t="shared" si="350"/>
        <v>0.88</v>
      </c>
      <c r="G374" s="10">
        <f t="shared" si="348"/>
        <v>1.1616438356164407</v>
      </c>
      <c r="H374" s="13">
        <f t="shared" ca="1" si="351"/>
        <v>164</v>
      </c>
      <c r="I374" s="9">
        <f t="shared" ca="1" si="352"/>
        <v>288</v>
      </c>
      <c r="J374" s="14">
        <f t="shared" ca="1" si="381"/>
        <v>1.7560975609756098</v>
      </c>
      <c r="K374" s="5">
        <f t="shared" ca="1" si="382"/>
        <v>0.64</v>
      </c>
      <c r="L374" s="21">
        <f t="shared" ca="1" si="353"/>
        <v>106.34018677607752</v>
      </c>
      <c r="M374" s="9">
        <f t="shared" ca="1" si="409"/>
        <v>50</v>
      </c>
      <c r="N374" s="9">
        <f t="shared" ca="1" si="409"/>
        <v>62</v>
      </c>
      <c r="O374" s="9">
        <f t="shared" ca="1" si="409"/>
        <v>26</v>
      </c>
      <c r="P374" s="9">
        <f t="shared" ca="1" si="409"/>
        <v>81</v>
      </c>
      <c r="Q374" s="20">
        <f t="shared" ca="1" si="355"/>
        <v>37.409057753424655</v>
      </c>
      <c r="R374" s="20">
        <f t="shared" ca="1" si="356"/>
        <v>47.989309504741826</v>
      </c>
      <c r="S374" s="20">
        <f t="shared" ca="1" si="357"/>
        <v>17.044164453698627</v>
      </c>
      <c r="T374" s="6">
        <f t="shared" ca="1" si="410"/>
        <v>17439.790631276712</v>
      </c>
      <c r="U374" s="6">
        <f t="shared" ca="1" si="410"/>
        <v>1803.3224916164386</v>
      </c>
      <c r="V374" s="6">
        <f t="shared" ca="1" si="410"/>
        <v>2926.8371685319894</v>
      </c>
      <c r="W374" s="6">
        <f t="shared" ca="1" si="359"/>
        <v>2741.5011440219178</v>
      </c>
      <c r="X374" s="6">
        <f t="shared" ca="1" si="360"/>
        <v>1493.8161295388056</v>
      </c>
      <c r="Y374" s="6">
        <f t="shared" ca="1" si="383"/>
        <v>12080.958680800439</v>
      </c>
      <c r="Z374" s="6">
        <f t="shared" ca="1" si="411"/>
        <v>4189.8144683835617</v>
      </c>
      <c r="AA374" s="6">
        <f t="shared" ca="1" si="411"/>
        <v>1247.7220471232874</v>
      </c>
      <c r="AB374" s="6">
        <f t="shared" ca="1" si="411"/>
        <v>1380.5773207495888</v>
      </c>
      <c r="AC374" s="6">
        <f t="shared" ca="1" si="362"/>
        <v>1935.2557539348409</v>
      </c>
      <c r="AD374" s="6">
        <f t="shared" ca="1" si="363"/>
        <v>1104.4899656009534</v>
      </c>
      <c r="AE374" s="6">
        <f t="shared" ca="1" si="364"/>
        <v>571.579257856146</v>
      </c>
      <c r="AF374" s="6">
        <f t="shared" ca="1" si="384"/>
        <v>3206.7888588644978</v>
      </c>
      <c r="AG374" s="6">
        <f t="shared" ca="1" si="412"/>
        <v>491.88291682191783</v>
      </c>
      <c r="AH374" s="6">
        <f t="shared" ca="1" si="412"/>
        <v>1850.2112298082193</v>
      </c>
      <c r="AI374" s="6">
        <f t="shared" ca="1" si="412"/>
        <v>3294.5353012602736</v>
      </c>
      <c r="AJ374" s="6">
        <f t="shared" ca="1" si="412"/>
        <v>1517.5193361534245</v>
      </c>
      <c r="AK374" s="6">
        <f t="shared" ca="1" si="366"/>
        <v>2057.7144692145134</v>
      </c>
      <c r="AL374" s="6">
        <f t="shared" ca="1" si="367"/>
        <v>1339.1954785644175</v>
      </c>
      <c r="AM374" s="6">
        <f t="shared" ca="1" si="368"/>
        <v>651.37855382453165</v>
      </c>
      <c r="AN374" s="6">
        <f t="shared" ca="1" si="385"/>
        <v>3105.8602824403738</v>
      </c>
      <c r="AO374" s="6">
        <f t="shared" ca="1" si="386"/>
        <v>33215.375743193421</v>
      </c>
      <c r="AP374" s="6">
        <f t="shared" ca="1" si="387"/>
        <v>14821.767921088118</v>
      </c>
      <c r="AQ374" s="6">
        <f t="shared" ca="1" si="388"/>
        <v>18393.60782210531</v>
      </c>
      <c r="AR374" s="6">
        <f t="shared" ca="1" si="413"/>
        <v>2773.941350626214</v>
      </c>
      <c r="AS374" s="6">
        <f t="shared" ca="1" si="413"/>
        <v>2277.8907882898961</v>
      </c>
      <c r="AT374" s="6">
        <f t="shared" ca="1" si="413"/>
        <v>1986.5824320904467</v>
      </c>
      <c r="AU374" s="6">
        <f t="shared" ca="1" si="413"/>
        <v>2087.7418586763997</v>
      </c>
      <c r="AV374" s="6">
        <f t="shared" ca="1" si="389"/>
        <v>9126.1564296829565</v>
      </c>
      <c r="AW374" s="6">
        <f t="shared" ca="1" si="390"/>
        <v>9267.4513924223465</v>
      </c>
      <c r="AX374" s="27">
        <f t="shared" ca="1" si="414"/>
        <v>3.8771556164383556</v>
      </c>
      <c r="AY374" s="27">
        <f t="shared" ca="1" si="414"/>
        <v>4.5222240000000005</v>
      </c>
      <c r="AZ374">
        <f t="shared" ca="1" si="391"/>
        <v>383</v>
      </c>
      <c r="BA374" s="9">
        <f t="shared" ca="1" si="371"/>
        <v>13</v>
      </c>
      <c r="BB374" s="4">
        <f t="shared" ca="1" si="392"/>
        <v>164</v>
      </c>
      <c r="BC374" s="9">
        <f t="shared" ca="1" si="372"/>
        <v>12</v>
      </c>
      <c r="BD374" s="9">
        <f t="shared" ca="1" si="373"/>
        <v>8</v>
      </c>
      <c r="BE374" s="4">
        <f t="shared" ca="1" si="393"/>
        <v>219</v>
      </c>
      <c r="BF374" s="9">
        <f t="shared" ca="1" si="374"/>
        <v>14</v>
      </c>
      <c r="BG374" s="9">
        <f t="shared" ca="1" si="375"/>
        <v>19</v>
      </c>
      <c r="BH374" s="24">
        <f t="shared" ca="1" si="394"/>
        <v>873.43346854789172</v>
      </c>
      <c r="BI374" s="24">
        <f t="shared" ca="1" si="395"/>
        <v>544.17225686727863</v>
      </c>
      <c r="BJ374" s="9">
        <f t="shared" ca="1" si="376"/>
        <v>17</v>
      </c>
      <c r="BK374" s="30">
        <f t="shared" ca="1" si="377"/>
        <v>32.786201863013694</v>
      </c>
      <c r="BL374" s="15">
        <f t="shared" ca="1" si="378"/>
        <v>4.3207013545205477</v>
      </c>
      <c r="BM374" s="15">
        <f t="shared" ca="1" si="396"/>
        <v>7404.3396686882606</v>
      </c>
      <c r="BN374" s="36">
        <f t="shared" ca="1" si="402"/>
        <v>122</v>
      </c>
      <c r="BO374" s="9">
        <f t="shared" ca="1" si="379"/>
        <v>0</v>
      </c>
      <c r="BP374" s="20">
        <f t="shared" ca="1" si="397"/>
        <v>2.4841658601764132</v>
      </c>
      <c r="BQ374" s="20">
        <f t="shared" ca="1" si="398"/>
        <v>150.76727723037141</v>
      </c>
    </row>
    <row r="375" spans="1:69" x14ac:dyDescent="0.25">
      <c r="A375" s="3">
        <f t="shared" si="399"/>
        <v>40814</v>
      </c>
      <c r="B375" s="17">
        <f t="shared" si="380"/>
        <v>2011</v>
      </c>
      <c r="C375" s="4">
        <f t="shared" si="400"/>
        <v>9</v>
      </c>
      <c r="D375" s="4">
        <f t="shared" si="401"/>
        <v>4</v>
      </c>
      <c r="E375" s="5">
        <f t="shared" si="349"/>
        <v>0.78</v>
      </c>
      <c r="F375" s="5">
        <f t="shared" si="350"/>
        <v>0.84</v>
      </c>
      <c r="G375" s="10">
        <f t="shared" si="348"/>
        <v>1.1589041095890433</v>
      </c>
      <c r="H375" s="13">
        <f t="shared" ca="1" si="351"/>
        <v>166</v>
      </c>
      <c r="I375" s="9">
        <f t="shared" ca="1" si="352"/>
        <v>269</v>
      </c>
      <c r="J375" s="14">
        <f t="shared" ca="1" si="381"/>
        <v>1.6204819277108433</v>
      </c>
      <c r="K375" s="5">
        <f t="shared" ca="1" si="382"/>
        <v>0.59777777777777774</v>
      </c>
      <c r="L375" s="21">
        <f t="shared" ca="1" si="353"/>
        <v>100.47164886614955</v>
      </c>
      <c r="M375" s="9">
        <f t="shared" ca="1" si="409"/>
        <v>50</v>
      </c>
      <c r="N375" s="9">
        <f t="shared" ca="1" si="409"/>
        <v>60</v>
      </c>
      <c r="O375" s="9">
        <f t="shared" ca="1" si="409"/>
        <v>23</v>
      </c>
      <c r="P375" s="9">
        <f t="shared" ca="1" si="409"/>
        <v>70</v>
      </c>
      <c r="Q375" s="20">
        <f t="shared" ca="1" si="355"/>
        <v>36.145841008219179</v>
      </c>
      <c r="R375" s="20">
        <f t="shared" ca="1" si="356"/>
        <v>51.931179616438342</v>
      </c>
      <c r="S375" s="20">
        <f t="shared" ca="1" si="357"/>
        <v>17.588927685698629</v>
      </c>
      <c r="T375" s="6">
        <f t="shared" ca="1" si="410"/>
        <v>16678.293711780825</v>
      </c>
      <c r="U375" s="6">
        <f t="shared" ca="1" si="410"/>
        <v>1784.2085082739729</v>
      </c>
      <c r="V375" s="6">
        <f t="shared" ca="1" si="410"/>
        <v>2740.8613427143887</v>
      </c>
      <c r="W375" s="6">
        <f t="shared" ca="1" si="359"/>
        <v>2892.1407660493146</v>
      </c>
      <c r="X375" s="6">
        <f t="shared" ca="1" si="360"/>
        <v>1470.8144962265421</v>
      </c>
      <c r="Y375" s="6">
        <f t="shared" ca="1" si="383"/>
        <v>11358.685615064553</v>
      </c>
      <c r="Z375" s="6">
        <f t="shared" ca="1" si="411"/>
        <v>3976.0425109041093</v>
      </c>
      <c r="AA375" s="6">
        <f t="shared" ca="1" si="411"/>
        <v>1194.4171311780819</v>
      </c>
      <c r="AB375" s="6">
        <f t="shared" ca="1" si="411"/>
        <v>1231.2249379989039</v>
      </c>
      <c r="AC375" s="6">
        <f t="shared" ca="1" si="362"/>
        <v>1845.581681214218</v>
      </c>
      <c r="AD375" s="6">
        <f t="shared" ca="1" si="363"/>
        <v>1054.6970343562223</v>
      </c>
      <c r="AE375" s="6">
        <f t="shared" ca="1" si="364"/>
        <v>509.87643505474006</v>
      </c>
      <c r="AF375" s="6">
        <f t="shared" ca="1" si="384"/>
        <v>2991.5294294559144</v>
      </c>
      <c r="AG375" s="6">
        <f t="shared" ca="1" si="412"/>
        <v>493.9034210630137</v>
      </c>
      <c r="AH375" s="6">
        <f t="shared" ca="1" si="412"/>
        <v>1752.9517981808222</v>
      </c>
      <c r="AI375" s="6">
        <f t="shared" ca="1" si="412"/>
        <v>3029.2114762739725</v>
      </c>
      <c r="AJ375" s="6">
        <f t="shared" ca="1" si="412"/>
        <v>1299.7149864328769</v>
      </c>
      <c r="AK375" s="6">
        <f t="shared" ca="1" si="366"/>
        <v>1978.2441305593354</v>
      </c>
      <c r="AL375" s="6">
        <f t="shared" ca="1" si="367"/>
        <v>1325.5608650760146</v>
      </c>
      <c r="AM375" s="6">
        <f t="shared" ca="1" si="368"/>
        <v>608.07274907844021</v>
      </c>
      <c r="AN375" s="6">
        <f t="shared" ca="1" si="385"/>
        <v>2663.9039372368948</v>
      </c>
      <c r="AO375" s="6">
        <f t="shared" ca="1" si="386"/>
        <v>31439.968482086577</v>
      </c>
      <c r="AP375" s="6">
        <f t="shared" ca="1" si="387"/>
        <v>14425.849500329216</v>
      </c>
      <c r="AQ375" s="6">
        <f t="shared" ca="1" si="388"/>
        <v>17014.118981757361</v>
      </c>
      <c r="AR375" s="6">
        <f t="shared" ca="1" si="413"/>
        <v>2768.5812561229554</v>
      </c>
      <c r="AS375" s="6">
        <f t="shared" ca="1" si="413"/>
        <v>2097.6169354305434</v>
      </c>
      <c r="AT375" s="6">
        <f t="shared" ca="1" si="413"/>
        <v>1917.8597637573084</v>
      </c>
      <c r="AU375" s="6">
        <f t="shared" ca="1" si="413"/>
        <v>2072.930388567961</v>
      </c>
      <c r="AV375" s="6">
        <f t="shared" ca="1" si="389"/>
        <v>8856.9883438787692</v>
      </c>
      <c r="AW375" s="6">
        <f t="shared" ca="1" si="390"/>
        <v>8157.1306378785921</v>
      </c>
      <c r="AX375" s="27">
        <f t="shared" ca="1" si="414"/>
        <v>4.0481427287671234</v>
      </c>
      <c r="AY375" s="27">
        <f t="shared" ca="1" si="414"/>
        <v>4.4821017602739728</v>
      </c>
      <c r="AZ375">
        <f t="shared" ca="1" si="391"/>
        <v>369</v>
      </c>
      <c r="BA375" s="9">
        <f t="shared" ca="1" si="371"/>
        <v>14</v>
      </c>
      <c r="BB375" s="4">
        <f t="shared" ca="1" si="392"/>
        <v>166</v>
      </c>
      <c r="BC375" s="9">
        <f t="shared" ca="1" si="372"/>
        <v>10</v>
      </c>
      <c r="BD375" s="9">
        <f t="shared" ca="1" si="373"/>
        <v>8</v>
      </c>
      <c r="BE375" s="4">
        <f t="shared" ca="1" si="393"/>
        <v>203</v>
      </c>
      <c r="BF375" s="9">
        <f t="shared" ca="1" si="374"/>
        <v>14</v>
      </c>
      <c r="BG375" s="9">
        <f t="shared" ca="1" si="375"/>
        <v>17</v>
      </c>
      <c r="BH375" s="24">
        <f t="shared" ca="1" si="394"/>
        <v>770.29336680617121</v>
      </c>
      <c r="BI375" s="24">
        <f t="shared" ca="1" si="395"/>
        <v>520.76260920877132</v>
      </c>
      <c r="BJ375" s="9">
        <f t="shared" ca="1" si="376"/>
        <v>15</v>
      </c>
      <c r="BK375" s="30">
        <f t="shared" ca="1" si="377"/>
        <v>33.821198753424653</v>
      </c>
      <c r="BL375" s="15">
        <f t="shared" ca="1" si="378"/>
        <v>4.5647100263013689</v>
      </c>
      <c r="BM375" s="15">
        <f t="shared" ca="1" si="396"/>
        <v>7487.2636703799153</v>
      </c>
      <c r="BN375" s="36">
        <f t="shared" ca="1" si="402"/>
        <v>122</v>
      </c>
      <c r="BO375" s="9">
        <f t="shared" ca="1" si="379"/>
        <v>0</v>
      </c>
      <c r="BP375" s="20">
        <f t="shared" ca="1" si="397"/>
        <v>2.2724081494640402</v>
      </c>
      <c r="BQ375" s="20">
        <f t="shared" ca="1" si="398"/>
        <v>139.45999165374886</v>
      </c>
    </row>
    <row r="376" spans="1:69" x14ac:dyDescent="0.25">
      <c r="A376" s="3">
        <f t="shared" si="399"/>
        <v>40813</v>
      </c>
      <c r="B376" s="17">
        <f t="shared" si="380"/>
        <v>2011</v>
      </c>
      <c r="C376" s="4">
        <f t="shared" si="400"/>
        <v>9</v>
      </c>
      <c r="D376" s="4">
        <f t="shared" si="401"/>
        <v>3</v>
      </c>
      <c r="E376" s="5">
        <f t="shared" si="349"/>
        <v>0.78</v>
      </c>
      <c r="F376" s="5">
        <f t="shared" si="350"/>
        <v>0.73333333333333339</v>
      </c>
      <c r="G376" s="10">
        <f t="shared" si="348"/>
        <v>1.156164383561646</v>
      </c>
      <c r="H376" s="13">
        <f t="shared" ca="1" si="351"/>
        <v>140</v>
      </c>
      <c r="I376" s="9">
        <f t="shared" ca="1" si="352"/>
        <v>234</v>
      </c>
      <c r="J376" s="14">
        <f t="shared" ca="1" si="381"/>
        <v>1.6714285714285715</v>
      </c>
      <c r="K376" s="5">
        <f t="shared" ca="1" si="382"/>
        <v>0.52</v>
      </c>
      <c r="L376" s="21">
        <f t="shared" ca="1" si="353"/>
        <v>103.48741310371821</v>
      </c>
      <c r="M376" s="9">
        <f t="shared" ca="1" si="409"/>
        <v>40</v>
      </c>
      <c r="N376" s="9">
        <f t="shared" ca="1" si="409"/>
        <v>50</v>
      </c>
      <c r="O376" s="9">
        <f t="shared" ca="1" si="409"/>
        <v>21</v>
      </c>
      <c r="P376" s="9">
        <f t="shared" ca="1" si="409"/>
        <v>61</v>
      </c>
      <c r="Q376" s="20">
        <f t="shared" ca="1" si="355"/>
        <v>37.969125216438364</v>
      </c>
      <c r="R376" s="20">
        <f t="shared" ca="1" si="356"/>
        <v>48.313114007671224</v>
      </c>
      <c r="S376" s="20">
        <f t="shared" ca="1" si="357"/>
        <v>19.232389950289697</v>
      </c>
      <c r="T376" s="6">
        <f t="shared" ca="1" si="410"/>
        <v>14488.237834520549</v>
      </c>
      <c r="U376" s="6">
        <f t="shared" ca="1" si="410"/>
        <v>1559.0138321095892</v>
      </c>
      <c r="V376" s="6">
        <f t="shared" ca="1" si="410"/>
        <v>2558.5947016767127</v>
      </c>
      <c r="W376" s="6">
        <f t="shared" ca="1" si="359"/>
        <v>2940.3978000657535</v>
      </c>
      <c r="X376" s="6">
        <f t="shared" ca="1" si="360"/>
        <v>1258.3668702614798</v>
      </c>
      <c r="Y376" s="6">
        <f t="shared" ca="1" si="383"/>
        <v>9289.8922946261919</v>
      </c>
      <c r="Z376" s="6">
        <f t="shared" ca="1" si="411"/>
        <v>3417.2212694794525</v>
      </c>
      <c r="AA376" s="6">
        <f t="shared" ca="1" si="411"/>
        <v>1014.5753941610957</v>
      </c>
      <c r="AB376" s="6">
        <f t="shared" ca="1" si="411"/>
        <v>1173.1757869676715</v>
      </c>
      <c r="AC376" s="6">
        <f t="shared" ca="1" si="362"/>
        <v>1557.2061629554262</v>
      </c>
      <c r="AD376" s="6">
        <f t="shared" ca="1" si="363"/>
        <v>1068.7278577183181</v>
      </c>
      <c r="AE376" s="6">
        <f t="shared" ca="1" si="364"/>
        <v>470.7495914359572</v>
      </c>
      <c r="AF376" s="6">
        <f t="shared" ca="1" si="384"/>
        <v>2508.2888384985181</v>
      </c>
      <c r="AG376" s="6">
        <f t="shared" ca="1" si="412"/>
        <v>415.49757514520547</v>
      </c>
      <c r="AH376" s="6">
        <f t="shared" ca="1" si="412"/>
        <v>1558.8414183452057</v>
      </c>
      <c r="AI376" s="6">
        <f t="shared" ca="1" si="412"/>
        <v>2726.1363757808222</v>
      </c>
      <c r="AJ376" s="6">
        <f t="shared" ca="1" si="412"/>
        <v>1217.4493429479455</v>
      </c>
      <c r="AK376" s="6">
        <f t="shared" ca="1" si="366"/>
        <v>1700.7024224509628</v>
      </c>
      <c r="AL376" s="6">
        <f t="shared" ca="1" si="367"/>
        <v>1277.3381531368714</v>
      </c>
      <c r="AM376" s="6">
        <f t="shared" ca="1" si="368"/>
        <v>497.55948444865328</v>
      </c>
      <c r="AN376" s="6">
        <f t="shared" ca="1" si="385"/>
        <v>2442.3246521826904</v>
      </c>
      <c r="AO376" s="6">
        <f t="shared" ca="1" si="386"/>
        <v>27570.148829457532</v>
      </c>
      <c r="AP376" s="6">
        <f t="shared" ca="1" si="387"/>
        <v>13329.643044150134</v>
      </c>
      <c r="AQ376" s="6">
        <f t="shared" ca="1" si="388"/>
        <v>14240.505785307399</v>
      </c>
      <c r="AR376" s="6">
        <f t="shared" ca="1" si="413"/>
        <v>2699.616389772988</v>
      </c>
      <c r="AS376" s="6">
        <f t="shared" ca="1" si="413"/>
        <v>1940.3560877334187</v>
      </c>
      <c r="AT376" s="6">
        <f t="shared" ca="1" si="413"/>
        <v>1833.3000069494901</v>
      </c>
      <c r="AU376" s="6">
        <f t="shared" ca="1" si="413"/>
        <v>1957.3474808538813</v>
      </c>
      <c r="AV376" s="6">
        <f t="shared" ca="1" si="389"/>
        <v>8430.6199653097792</v>
      </c>
      <c r="AW376" s="6">
        <f t="shared" ca="1" si="390"/>
        <v>5809.8858199976185</v>
      </c>
      <c r="AX376" s="27">
        <f t="shared" ca="1" si="414"/>
        <v>4.2231743013698626</v>
      </c>
      <c r="AY376" s="27">
        <f t="shared" ca="1" si="414"/>
        <v>4.2163461506849318</v>
      </c>
      <c r="AZ376">
        <f t="shared" ca="1" si="391"/>
        <v>312</v>
      </c>
      <c r="BA376" s="9">
        <f t="shared" ca="1" si="371"/>
        <v>11</v>
      </c>
      <c r="BB376" s="4">
        <f t="shared" ca="1" si="392"/>
        <v>140</v>
      </c>
      <c r="BC376" s="9">
        <f t="shared" ca="1" si="372"/>
        <v>10</v>
      </c>
      <c r="BD376" s="9">
        <f t="shared" ca="1" si="373"/>
        <v>7</v>
      </c>
      <c r="BE376" s="4">
        <f t="shared" ca="1" si="393"/>
        <v>172</v>
      </c>
      <c r="BF376" s="9">
        <f t="shared" ca="1" si="374"/>
        <v>11</v>
      </c>
      <c r="BG376" s="9">
        <f t="shared" ca="1" si="375"/>
        <v>14</v>
      </c>
      <c r="BH376" s="24">
        <f t="shared" ca="1" si="394"/>
        <v>820.53649517190775</v>
      </c>
      <c r="BI376" s="24">
        <f t="shared" ca="1" si="395"/>
        <v>450.09936222524732</v>
      </c>
      <c r="BJ376" s="9">
        <f t="shared" ca="1" si="376"/>
        <v>14</v>
      </c>
      <c r="BK376" s="30">
        <f t="shared" ca="1" si="377"/>
        <v>33.692352246575332</v>
      </c>
      <c r="BL376" s="15">
        <f t="shared" ca="1" si="378"/>
        <v>4.1983507331506846</v>
      </c>
      <c r="BM376" s="15">
        <f t="shared" ca="1" si="396"/>
        <v>7446.1569227393338</v>
      </c>
      <c r="BN376" s="36">
        <f t="shared" ca="1" si="402"/>
        <v>122</v>
      </c>
      <c r="BO376" s="9">
        <f t="shared" ca="1" si="379"/>
        <v>0</v>
      </c>
      <c r="BP376" s="20">
        <f t="shared" ca="1" si="397"/>
        <v>1.9124638297400429</v>
      </c>
      <c r="BQ376" s="20">
        <f t="shared" ca="1" si="398"/>
        <v>116.72545725661803</v>
      </c>
    </row>
    <row r="377" spans="1:69" x14ac:dyDescent="0.25">
      <c r="A377" s="3">
        <f t="shared" si="399"/>
        <v>40812</v>
      </c>
      <c r="B377" s="17">
        <f t="shared" si="380"/>
        <v>2011</v>
      </c>
      <c r="C377" s="4">
        <f t="shared" si="400"/>
        <v>9</v>
      </c>
      <c r="D377" s="4">
        <f t="shared" si="401"/>
        <v>2</v>
      </c>
      <c r="E377" s="5">
        <f t="shared" si="349"/>
        <v>0.78</v>
      </c>
      <c r="F377" s="5">
        <f t="shared" si="350"/>
        <v>0.73333333333333339</v>
      </c>
      <c r="G377" s="10">
        <f t="shared" si="348"/>
        <v>1.1534246575342486</v>
      </c>
      <c r="H377" s="13">
        <f t="shared" ca="1" si="351"/>
        <v>137</v>
      </c>
      <c r="I377" s="9">
        <f t="shared" ca="1" si="352"/>
        <v>229</v>
      </c>
      <c r="J377" s="14">
        <f t="shared" ca="1" si="381"/>
        <v>1.6715328467153285</v>
      </c>
      <c r="K377" s="5">
        <f t="shared" ca="1" si="382"/>
        <v>0.50888888888888884</v>
      </c>
      <c r="L377" s="21">
        <f t="shared" ca="1" si="353"/>
        <v>100.9762607611239</v>
      </c>
      <c r="M377" s="9">
        <f t="shared" ca="1" si="409"/>
        <v>42</v>
      </c>
      <c r="N377" s="9">
        <f t="shared" ca="1" si="409"/>
        <v>51</v>
      </c>
      <c r="O377" s="9">
        <f t="shared" ca="1" si="409"/>
        <v>20</v>
      </c>
      <c r="P377" s="9">
        <f t="shared" ca="1" si="409"/>
        <v>64</v>
      </c>
      <c r="Q377" s="20">
        <f t="shared" ca="1" si="355"/>
        <v>37.001257771100306</v>
      </c>
      <c r="R377" s="20">
        <f t="shared" ca="1" si="356"/>
        <v>50.681012255999995</v>
      </c>
      <c r="S377" s="20">
        <f t="shared" ca="1" si="357"/>
        <v>17.284416843082191</v>
      </c>
      <c r="T377" s="6">
        <f t="shared" ca="1" si="410"/>
        <v>13833.747724273973</v>
      </c>
      <c r="U377" s="6">
        <f t="shared" ca="1" si="410"/>
        <v>1576.1145948493156</v>
      </c>
      <c r="V377" s="6">
        <f t="shared" ca="1" si="410"/>
        <v>2529.437946150576</v>
      </c>
      <c r="W377" s="6">
        <f t="shared" ca="1" si="359"/>
        <v>2832.2524728986305</v>
      </c>
      <c r="X377" s="6">
        <f t="shared" ca="1" si="360"/>
        <v>1191.0681432512877</v>
      </c>
      <c r="Y377" s="6">
        <f t="shared" ca="1" si="383"/>
        <v>8857.1037568227948</v>
      </c>
      <c r="Z377" s="6">
        <f t="shared" ca="1" si="411"/>
        <v>3441.1169727123288</v>
      </c>
      <c r="AA377" s="6">
        <f t="shared" ca="1" si="411"/>
        <v>1013.6202451199999</v>
      </c>
      <c r="AB377" s="6">
        <f t="shared" ca="1" si="411"/>
        <v>1106.2026779572602</v>
      </c>
      <c r="AC377" s="6">
        <f t="shared" ca="1" si="362"/>
        <v>1611.3295401354239</v>
      </c>
      <c r="AD377" s="6">
        <f t="shared" ca="1" si="363"/>
        <v>1098.9829866588609</v>
      </c>
      <c r="AE377" s="6">
        <f t="shared" ca="1" si="364"/>
        <v>455.39395196481939</v>
      </c>
      <c r="AF377" s="6">
        <f t="shared" ca="1" si="384"/>
        <v>2395.2334170304839</v>
      </c>
      <c r="AG377" s="6">
        <f t="shared" ca="1" si="412"/>
        <v>416.00194081643826</v>
      </c>
      <c r="AH377" s="6">
        <f t="shared" ca="1" si="412"/>
        <v>1523.8953442191785</v>
      </c>
      <c r="AI377" s="6">
        <f t="shared" ca="1" si="412"/>
        <v>2499.6417265479454</v>
      </c>
      <c r="AJ377" s="6">
        <f t="shared" ca="1" si="412"/>
        <v>1166.0125681972602</v>
      </c>
      <c r="AK377" s="6">
        <f t="shared" ca="1" si="366"/>
        <v>1684.8972136542593</v>
      </c>
      <c r="AL377" s="6">
        <f t="shared" ca="1" si="367"/>
        <v>1394.0881136664434</v>
      </c>
      <c r="AM377" s="6">
        <f t="shared" ca="1" si="368"/>
        <v>535.56489113990403</v>
      </c>
      <c r="AN377" s="6">
        <f t="shared" ca="1" si="385"/>
        <v>1991.0013613202154</v>
      </c>
      <c r="AO377" s="6">
        <f t="shared" ca="1" si="386"/>
        <v>26576.353794693699</v>
      </c>
      <c r="AP377" s="6">
        <f t="shared" ca="1" si="387"/>
        <v>13333.015259520203</v>
      </c>
      <c r="AQ377" s="6">
        <f t="shared" ca="1" si="388"/>
        <v>13243.338535173494</v>
      </c>
      <c r="AR377" s="6">
        <f t="shared" ca="1" si="413"/>
        <v>2730.7370415138648</v>
      </c>
      <c r="AS377" s="6">
        <f t="shared" ca="1" si="413"/>
        <v>1913.452566336488</v>
      </c>
      <c r="AT377" s="6">
        <f t="shared" ca="1" si="413"/>
        <v>1842.6676550973293</v>
      </c>
      <c r="AU377" s="6">
        <f t="shared" ca="1" si="413"/>
        <v>1993.4085160121085</v>
      </c>
      <c r="AV377" s="6">
        <f t="shared" ca="1" si="389"/>
        <v>8480.2657789597906</v>
      </c>
      <c r="AW377" s="6">
        <f t="shared" ca="1" si="390"/>
        <v>4763.0727562137054</v>
      </c>
      <c r="AX377" s="27">
        <f t="shared" ca="1" si="414"/>
        <v>4.2839309589041097</v>
      </c>
      <c r="AY377" s="27">
        <f t="shared" ca="1" si="414"/>
        <v>4.2426094315068497</v>
      </c>
      <c r="AZ377">
        <f t="shared" ca="1" si="391"/>
        <v>314</v>
      </c>
      <c r="BA377" s="9">
        <f t="shared" ca="1" si="371"/>
        <v>11</v>
      </c>
      <c r="BB377" s="4">
        <f t="shared" ca="1" si="392"/>
        <v>137</v>
      </c>
      <c r="BC377" s="9">
        <f t="shared" ca="1" si="372"/>
        <v>10</v>
      </c>
      <c r="BD377" s="9">
        <f t="shared" ca="1" si="373"/>
        <v>7</v>
      </c>
      <c r="BE377" s="4">
        <f t="shared" ca="1" si="393"/>
        <v>177</v>
      </c>
      <c r="BF377" s="9">
        <f t="shared" ca="1" si="374"/>
        <v>11</v>
      </c>
      <c r="BG377" s="9">
        <f t="shared" ca="1" si="375"/>
        <v>16</v>
      </c>
      <c r="BH377" s="24">
        <f t="shared" ca="1" si="394"/>
        <v>813.11602597889339</v>
      </c>
      <c r="BI377" s="24">
        <f t="shared" ca="1" si="395"/>
        <v>482.90437811579557</v>
      </c>
      <c r="BJ377" s="9">
        <f t="shared" ca="1" si="376"/>
        <v>11</v>
      </c>
      <c r="BK377" s="30">
        <f t="shared" ca="1" si="377"/>
        <v>31.700683383561639</v>
      </c>
      <c r="BL377" s="15">
        <f t="shared" ca="1" si="378"/>
        <v>4.4685046301369855</v>
      </c>
      <c r="BM377" s="15">
        <f t="shared" ca="1" si="396"/>
        <v>7509.913206435027</v>
      </c>
      <c r="BN377" s="36">
        <f t="shared" ca="1" si="402"/>
        <v>122</v>
      </c>
      <c r="BO377" s="9">
        <f t="shared" ca="1" si="379"/>
        <v>0</v>
      </c>
      <c r="BP377" s="20">
        <f t="shared" ca="1" si="397"/>
        <v>1.7634476153233916</v>
      </c>
      <c r="BQ377" s="20">
        <f t="shared" ca="1" si="398"/>
        <v>108.55195520634011</v>
      </c>
    </row>
    <row r="378" spans="1:69" x14ac:dyDescent="0.25">
      <c r="A378" s="3">
        <f t="shared" si="399"/>
        <v>40811</v>
      </c>
      <c r="B378" s="17">
        <f t="shared" si="380"/>
        <v>2011</v>
      </c>
      <c r="C378" s="4">
        <f t="shared" si="400"/>
        <v>9</v>
      </c>
      <c r="D378" s="4">
        <f t="shared" si="401"/>
        <v>1</v>
      </c>
      <c r="E378" s="5">
        <f t="shared" si="349"/>
        <v>0.78</v>
      </c>
      <c r="F378" s="5">
        <f t="shared" si="350"/>
        <v>0.76</v>
      </c>
      <c r="G378" s="10">
        <f t="shared" si="348"/>
        <v>1.1506849315068512</v>
      </c>
      <c r="H378" s="13">
        <f t="shared" ca="1" si="351"/>
        <v>148</v>
      </c>
      <c r="I378" s="9">
        <f t="shared" ca="1" si="352"/>
        <v>252</v>
      </c>
      <c r="J378" s="14">
        <f t="shared" ca="1" si="381"/>
        <v>1.7027027027027026</v>
      </c>
      <c r="K378" s="5">
        <f t="shared" ca="1" si="382"/>
        <v>0.56000000000000005</v>
      </c>
      <c r="L378" s="21">
        <f t="shared" ca="1" si="353"/>
        <v>100.04486975786746</v>
      </c>
      <c r="M378" s="9">
        <f t="shared" ca="1" si="409"/>
        <v>43</v>
      </c>
      <c r="N378" s="9">
        <f t="shared" ca="1" si="409"/>
        <v>54</v>
      </c>
      <c r="O378" s="9">
        <f t="shared" ca="1" si="409"/>
        <v>22</v>
      </c>
      <c r="P378" s="9">
        <f t="shared" ca="1" si="409"/>
        <v>66</v>
      </c>
      <c r="Q378" s="20">
        <f t="shared" ca="1" si="355"/>
        <v>36.561439751447537</v>
      </c>
      <c r="R378" s="20">
        <f t="shared" ca="1" si="356"/>
        <v>48.910057751432127</v>
      </c>
      <c r="S378" s="20">
        <f t="shared" ca="1" si="357"/>
        <v>18.790408244084681</v>
      </c>
      <c r="T378" s="6">
        <f t="shared" ca="1" si="410"/>
        <v>14806.640724164385</v>
      </c>
      <c r="U378" s="6">
        <f t="shared" ca="1" si="410"/>
        <v>1551.7184771506852</v>
      </c>
      <c r="V378" s="6">
        <f t="shared" ca="1" si="410"/>
        <v>2543.213328846904</v>
      </c>
      <c r="W378" s="6">
        <f t="shared" ca="1" si="359"/>
        <v>2954.4405080547945</v>
      </c>
      <c r="X378" s="6">
        <f t="shared" ca="1" si="360"/>
        <v>1255.9742536241097</v>
      </c>
      <c r="Y378" s="6">
        <f t="shared" ca="1" si="383"/>
        <v>9604.7311107892601</v>
      </c>
      <c r="Z378" s="6">
        <f t="shared" ca="1" si="411"/>
        <v>3546.4596558904113</v>
      </c>
      <c r="AA378" s="6">
        <f t="shared" ca="1" si="411"/>
        <v>1076.0212705315068</v>
      </c>
      <c r="AB378" s="6">
        <f t="shared" ca="1" si="411"/>
        <v>1240.1669441095889</v>
      </c>
      <c r="AC378" s="6">
        <f t="shared" ca="1" si="362"/>
        <v>1652.3665792787572</v>
      </c>
      <c r="AD378" s="6">
        <f t="shared" ca="1" si="363"/>
        <v>1082.725621906076</v>
      </c>
      <c r="AE378" s="6">
        <f t="shared" ca="1" si="364"/>
        <v>479.68546782328798</v>
      </c>
      <c r="AF378" s="6">
        <f t="shared" ca="1" si="384"/>
        <v>2647.8702015233866</v>
      </c>
      <c r="AG378" s="6">
        <f t="shared" ca="1" si="412"/>
        <v>427.30660997260276</v>
      </c>
      <c r="AH378" s="6">
        <f t="shared" ca="1" si="412"/>
        <v>1730.2083050958904</v>
      </c>
      <c r="AI378" s="6">
        <f t="shared" ca="1" si="412"/>
        <v>2778.6619134246575</v>
      </c>
      <c r="AJ378" s="6">
        <f t="shared" ca="1" si="412"/>
        <v>1260.2136407671235</v>
      </c>
      <c r="AK378" s="6">
        <f t="shared" ca="1" si="366"/>
        <v>1820.7320977980607</v>
      </c>
      <c r="AL378" s="6">
        <f t="shared" ca="1" si="367"/>
        <v>1294.0052742533619</v>
      </c>
      <c r="AM378" s="6">
        <f t="shared" ca="1" si="368"/>
        <v>515.13596219646138</v>
      </c>
      <c r="AN378" s="6">
        <f t="shared" ca="1" si="385"/>
        <v>2566.517135012391</v>
      </c>
      <c r="AO378" s="6">
        <f t="shared" ca="1" si="386"/>
        <v>28417.39754110685</v>
      </c>
      <c r="AP378" s="6">
        <f t="shared" ca="1" si="387"/>
        <v>13598.279093781817</v>
      </c>
      <c r="AQ378" s="6">
        <f t="shared" ca="1" si="388"/>
        <v>14819.118447325038</v>
      </c>
      <c r="AR378" s="6">
        <f t="shared" ca="1" si="413"/>
        <v>2734.2296047644741</v>
      </c>
      <c r="AS378" s="6">
        <f t="shared" ca="1" si="413"/>
        <v>2063.6342831866755</v>
      </c>
      <c r="AT378" s="6">
        <f t="shared" ca="1" si="413"/>
        <v>1876.5127732637984</v>
      </c>
      <c r="AU378" s="6">
        <f t="shared" ca="1" si="413"/>
        <v>2024.3341965429045</v>
      </c>
      <c r="AV378" s="6">
        <f t="shared" ca="1" si="389"/>
        <v>8698.710857757851</v>
      </c>
      <c r="AW378" s="6">
        <f t="shared" ca="1" si="390"/>
        <v>6120.4075895671813</v>
      </c>
      <c r="AX378" s="27">
        <f t="shared" ca="1" si="414"/>
        <v>4.0631888219178078</v>
      </c>
      <c r="AY378" s="27">
        <f t="shared" ca="1" si="414"/>
        <v>4.3794616438356169</v>
      </c>
      <c r="AZ378">
        <f t="shared" ca="1" si="391"/>
        <v>333</v>
      </c>
      <c r="BA378" s="9">
        <f t="shared" ca="1" si="371"/>
        <v>12</v>
      </c>
      <c r="BB378" s="4">
        <f t="shared" ca="1" si="392"/>
        <v>148</v>
      </c>
      <c r="BC378" s="9">
        <f t="shared" ca="1" si="372"/>
        <v>11</v>
      </c>
      <c r="BD378" s="9">
        <f t="shared" ca="1" si="373"/>
        <v>8</v>
      </c>
      <c r="BE378" s="4">
        <f t="shared" ca="1" si="393"/>
        <v>185</v>
      </c>
      <c r="BF378" s="9">
        <f t="shared" ca="1" si="374"/>
        <v>10</v>
      </c>
      <c r="BG378" s="9">
        <f t="shared" ca="1" si="375"/>
        <v>15</v>
      </c>
      <c r="BH378" s="24">
        <f t="shared" ca="1" si="394"/>
        <v>867.01982243236728</v>
      </c>
      <c r="BI378" s="24">
        <f t="shared" ca="1" si="395"/>
        <v>434.42941473082726</v>
      </c>
      <c r="BJ378" s="9">
        <f t="shared" ca="1" si="376"/>
        <v>13</v>
      </c>
      <c r="BK378" s="30">
        <f t="shared" ca="1" si="377"/>
        <v>31.771149315068488</v>
      </c>
      <c r="BL378" s="15">
        <f t="shared" ca="1" si="378"/>
        <v>4.4640003506849313</v>
      </c>
      <c r="BM378" s="15">
        <f t="shared" ca="1" si="396"/>
        <v>7518.5550880258115</v>
      </c>
      <c r="BN378" s="36">
        <f t="shared" ca="1" si="402"/>
        <v>122</v>
      </c>
      <c r="BO378" s="9">
        <f t="shared" ca="1" si="379"/>
        <v>0</v>
      </c>
      <c r="BP378" s="20">
        <f t="shared" ca="1" si="397"/>
        <v>1.9710061672523005</v>
      </c>
      <c r="BQ378" s="20">
        <f t="shared" ca="1" si="398"/>
        <v>121.46818399446752</v>
      </c>
    </row>
    <row r="379" spans="1:69" x14ac:dyDescent="0.25">
      <c r="A379" s="3">
        <f t="shared" si="399"/>
        <v>40810</v>
      </c>
      <c r="B379" s="17">
        <f t="shared" si="380"/>
        <v>2011</v>
      </c>
      <c r="C379" s="4">
        <f t="shared" si="400"/>
        <v>9</v>
      </c>
      <c r="D379" s="4">
        <f t="shared" si="401"/>
        <v>7</v>
      </c>
      <c r="E379" s="5">
        <f t="shared" si="349"/>
        <v>0.78</v>
      </c>
      <c r="F379" s="5">
        <f t="shared" si="350"/>
        <v>0.96666666666666667</v>
      </c>
      <c r="G379" s="10">
        <f t="shared" si="348"/>
        <v>1.1479452054794539</v>
      </c>
      <c r="H379" s="13">
        <f t="shared" ca="1" si="351"/>
        <v>190</v>
      </c>
      <c r="I379" s="9">
        <f t="shared" ca="1" si="352"/>
        <v>299</v>
      </c>
      <c r="J379" s="14">
        <f t="shared" ca="1" si="381"/>
        <v>1.5736842105263158</v>
      </c>
      <c r="K379" s="5">
        <f t="shared" ca="1" si="382"/>
        <v>0.66444444444444439</v>
      </c>
      <c r="L379" s="21">
        <f t="shared" ca="1" si="353"/>
        <v>98.12799845883201</v>
      </c>
      <c r="M379" s="9">
        <f t="shared" ca="1" si="409"/>
        <v>53</v>
      </c>
      <c r="N379" s="9">
        <f t="shared" ca="1" si="409"/>
        <v>64</v>
      </c>
      <c r="O379" s="9">
        <f t="shared" ca="1" si="409"/>
        <v>27</v>
      </c>
      <c r="P379" s="9">
        <f t="shared" ca="1" si="409"/>
        <v>77</v>
      </c>
      <c r="Q379" s="20">
        <f t="shared" ca="1" si="355"/>
        <v>35.961210934550998</v>
      </c>
      <c r="R379" s="20">
        <f t="shared" ca="1" si="356"/>
        <v>46.896904521643847</v>
      </c>
      <c r="S379" s="20">
        <f t="shared" ca="1" si="357"/>
        <v>19.350315914634407</v>
      </c>
      <c r="T379" s="6">
        <f t="shared" ca="1" si="410"/>
        <v>18644.319707178081</v>
      </c>
      <c r="U379" s="6">
        <f t="shared" ca="1" si="410"/>
        <v>2106.0883344657541</v>
      </c>
      <c r="V379" s="6">
        <f t="shared" ca="1" si="410"/>
        <v>3103.1879175083832</v>
      </c>
      <c r="W379" s="6">
        <f t="shared" ca="1" si="359"/>
        <v>2960.0394984986301</v>
      </c>
      <c r="X379" s="6">
        <f t="shared" ca="1" si="360"/>
        <v>1676.6169322467945</v>
      </c>
      <c r="Y379" s="6">
        <f t="shared" ca="1" si="383"/>
        <v>13010.563693390031</v>
      </c>
      <c r="Z379" s="6">
        <f t="shared" ca="1" si="411"/>
        <v>4207.4616793424666</v>
      </c>
      <c r="AA379" s="6">
        <f t="shared" ca="1" si="411"/>
        <v>1266.2164220843838</v>
      </c>
      <c r="AB379" s="6">
        <f t="shared" ca="1" si="411"/>
        <v>1489.9743254268494</v>
      </c>
      <c r="AC379" s="6">
        <f t="shared" ca="1" si="362"/>
        <v>2016.2274743995076</v>
      </c>
      <c r="AD379" s="6">
        <f t="shared" ca="1" si="363"/>
        <v>1066.4692228545864</v>
      </c>
      <c r="AE379" s="6">
        <f t="shared" ca="1" si="364"/>
        <v>600.31858683375469</v>
      </c>
      <c r="AF379" s="6">
        <f t="shared" ca="1" si="384"/>
        <v>3280.6371427658519</v>
      </c>
      <c r="AG379" s="6">
        <f t="shared" ca="1" si="412"/>
        <v>519.25323669041097</v>
      </c>
      <c r="AH379" s="6">
        <f t="shared" ca="1" si="412"/>
        <v>1898.3416875835615</v>
      </c>
      <c r="AI379" s="6">
        <f t="shared" ca="1" si="412"/>
        <v>3243.5870198630132</v>
      </c>
      <c r="AJ379" s="6">
        <f t="shared" ca="1" si="412"/>
        <v>1567.149692843836</v>
      </c>
      <c r="AK379" s="6">
        <f t="shared" ca="1" si="366"/>
        <v>2415.3120403499461</v>
      </c>
      <c r="AL379" s="6">
        <f t="shared" ca="1" si="367"/>
        <v>1346.8737549334767</v>
      </c>
      <c r="AM379" s="6">
        <f t="shared" ca="1" si="368"/>
        <v>707.37534901000083</v>
      </c>
      <c r="AN379" s="6">
        <f t="shared" ca="1" si="385"/>
        <v>2758.7704926873985</v>
      </c>
      <c r="AO379" s="6">
        <f t="shared" ca="1" si="386"/>
        <v>34942.392105478357</v>
      </c>
      <c r="AP379" s="6">
        <f t="shared" ca="1" si="387"/>
        <v>15892.420776635079</v>
      </c>
      <c r="AQ379" s="6">
        <f t="shared" ca="1" si="388"/>
        <v>19049.971328843283</v>
      </c>
      <c r="AR379" s="6">
        <f t="shared" ca="1" si="413"/>
        <v>2836.8050676775497</v>
      </c>
      <c r="AS379" s="6">
        <f t="shared" ca="1" si="413"/>
        <v>2353.9091683232305</v>
      </c>
      <c r="AT379" s="6">
        <f t="shared" ca="1" si="413"/>
        <v>2078.0379001434362</v>
      </c>
      <c r="AU379" s="6">
        <f t="shared" ca="1" si="413"/>
        <v>2214.4853812005908</v>
      </c>
      <c r="AV379" s="6">
        <f t="shared" ca="1" si="389"/>
        <v>9483.2375173448072</v>
      </c>
      <c r="AW379" s="6">
        <f t="shared" ca="1" si="390"/>
        <v>9566.7338114984686</v>
      </c>
      <c r="AX379" s="27">
        <f t="shared" ca="1" si="414"/>
        <v>3.9363116712328772</v>
      </c>
      <c r="AY379" s="27">
        <f t="shared" ca="1" si="414"/>
        <v>4.4278275136986291</v>
      </c>
      <c r="AZ379">
        <f t="shared" ca="1" si="391"/>
        <v>411</v>
      </c>
      <c r="BA379" s="9">
        <f t="shared" ca="1" si="371"/>
        <v>14</v>
      </c>
      <c r="BB379" s="4">
        <f t="shared" ca="1" si="392"/>
        <v>190</v>
      </c>
      <c r="BC379" s="9">
        <f t="shared" ca="1" si="372"/>
        <v>14</v>
      </c>
      <c r="BD379" s="9">
        <f t="shared" ca="1" si="373"/>
        <v>9</v>
      </c>
      <c r="BE379" s="4">
        <f t="shared" ca="1" si="393"/>
        <v>221</v>
      </c>
      <c r="BF379" s="9">
        <f t="shared" ca="1" si="374"/>
        <v>13</v>
      </c>
      <c r="BG379" s="9">
        <f t="shared" ca="1" si="375"/>
        <v>21</v>
      </c>
      <c r="BH379" s="24">
        <f t="shared" ca="1" si="394"/>
        <v>936.92852636756618</v>
      </c>
      <c r="BI379" s="24">
        <f t="shared" ca="1" si="395"/>
        <v>566.61773601351524</v>
      </c>
      <c r="BJ379" s="9">
        <f t="shared" ca="1" si="376"/>
        <v>17</v>
      </c>
      <c r="BK379" s="30">
        <f t="shared" ca="1" si="377"/>
        <v>32.007993452054791</v>
      </c>
      <c r="BL379" s="15">
        <f t="shared" ca="1" si="378"/>
        <v>4.2894862290410956</v>
      </c>
      <c r="BM379" s="15">
        <f t="shared" ca="1" si="396"/>
        <v>7642.8265304287333</v>
      </c>
      <c r="BN379" s="36">
        <f t="shared" ca="1" si="402"/>
        <v>123</v>
      </c>
      <c r="BO379" s="9">
        <f t="shared" ca="1" si="379"/>
        <v>1</v>
      </c>
      <c r="BP379" s="20">
        <f t="shared" ca="1" si="397"/>
        <v>2.4925295966091556</v>
      </c>
      <c r="BQ379" s="20">
        <f t="shared" ca="1" si="398"/>
        <v>154.87781568165272</v>
      </c>
    </row>
    <row r="380" spans="1:69" x14ac:dyDescent="0.25">
      <c r="A380" s="3">
        <f t="shared" si="399"/>
        <v>40809</v>
      </c>
      <c r="B380" s="17">
        <f t="shared" si="380"/>
        <v>2011</v>
      </c>
      <c r="C380" s="4">
        <f t="shared" si="400"/>
        <v>9</v>
      </c>
      <c r="D380" s="4">
        <f t="shared" si="401"/>
        <v>6</v>
      </c>
      <c r="E380" s="5">
        <f t="shared" si="349"/>
        <v>0.78</v>
      </c>
      <c r="F380" s="5">
        <f t="shared" si="350"/>
        <v>1</v>
      </c>
      <c r="G380" s="10">
        <f t="shared" si="348"/>
        <v>1.1452054794520565</v>
      </c>
      <c r="H380" s="13">
        <f t="shared" ca="1" si="351"/>
        <v>192</v>
      </c>
      <c r="I380" s="9">
        <f t="shared" ca="1" si="352"/>
        <v>321</v>
      </c>
      <c r="J380" s="14">
        <f t="shared" ca="1" si="381"/>
        <v>1.671875</v>
      </c>
      <c r="K380" s="5">
        <f t="shared" ca="1" si="382"/>
        <v>0.71333333333333337</v>
      </c>
      <c r="L380" s="21">
        <f t="shared" ca="1" si="353"/>
        <v>100.64802657534248</v>
      </c>
      <c r="M380" s="9">
        <f t="shared" ca="1" si="409"/>
        <v>55</v>
      </c>
      <c r="N380" s="9">
        <f t="shared" ca="1" si="409"/>
        <v>67</v>
      </c>
      <c r="O380" s="9">
        <f t="shared" ca="1" si="409"/>
        <v>28</v>
      </c>
      <c r="P380" s="9">
        <f t="shared" ca="1" si="409"/>
        <v>91</v>
      </c>
      <c r="Q380" s="20">
        <f t="shared" ca="1" si="355"/>
        <v>38.369366298675054</v>
      </c>
      <c r="R380" s="20">
        <f t="shared" ca="1" si="356"/>
        <v>50.678661380900181</v>
      </c>
      <c r="S380" s="20">
        <f t="shared" ca="1" si="357"/>
        <v>16.120010661496313</v>
      </c>
      <c r="T380" s="6">
        <f t="shared" ca="1" si="410"/>
        <v>19324.421102465756</v>
      </c>
      <c r="U380" s="6">
        <f t="shared" ca="1" si="410"/>
        <v>2043.3500153424663</v>
      </c>
      <c r="V380" s="6">
        <f t="shared" ca="1" si="410"/>
        <v>3303.3536270728764</v>
      </c>
      <c r="W380" s="6">
        <f t="shared" ca="1" si="359"/>
        <v>2874.650211024657</v>
      </c>
      <c r="X380" s="6">
        <f t="shared" ca="1" si="360"/>
        <v>1617.614164129315</v>
      </c>
      <c r="Y380" s="6">
        <f t="shared" ca="1" si="383"/>
        <v>13572.153115581374</v>
      </c>
      <c r="Z380" s="6">
        <f t="shared" ca="1" si="411"/>
        <v>4681.0626884383564</v>
      </c>
      <c r="AA380" s="6">
        <f t="shared" ca="1" si="411"/>
        <v>1419.0025186652051</v>
      </c>
      <c r="AB380" s="6">
        <f t="shared" ca="1" si="411"/>
        <v>1466.9209701961645</v>
      </c>
      <c r="AC380" s="6">
        <f t="shared" ca="1" si="362"/>
        <v>2090.0358722173178</v>
      </c>
      <c r="AD380" s="6">
        <f t="shared" ca="1" si="363"/>
        <v>1120.5164633641091</v>
      </c>
      <c r="AE380" s="6">
        <f t="shared" ca="1" si="364"/>
        <v>619.12795620292627</v>
      </c>
      <c r="AF380" s="6">
        <f t="shared" ca="1" si="384"/>
        <v>3737.3058855153736</v>
      </c>
      <c r="AG380" s="6">
        <f t="shared" ca="1" si="412"/>
        <v>566.6135387178083</v>
      </c>
      <c r="AH380" s="6">
        <f t="shared" ca="1" si="412"/>
        <v>2078.2317154191783</v>
      </c>
      <c r="AI380" s="6">
        <f t="shared" ca="1" si="412"/>
        <v>3503.5798985753418</v>
      </c>
      <c r="AJ380" s="6">
        <f t="shared" ca="1" si="412"/>
        <v>1690.3389880109589</v>
      </c>
      <c r="AK380" s="6">
        <f t="shared" ca="1" si="366"/>
        <v>2477.0454769537723</v>
      </c>
      <c r="AL380" s="6">
        <f t="shared" ca="1" si="367"/>
        <v>1309.326291121547</v>
      </c>
      <c r="AM380" s="6">
        <f t="shared" ca="1" si="368"/>
        <v>716.87839740284778</v>
      </c>
      <c r="AN380" s="6">
        <f t="shared" ca="1" si="385"/>
        <v>3335.5139752451209</v>
      </c>
      <c r="AO380" s="6">
        <f t="shared" ca="1" si="386"/>
        <v>36773.521435831237</v>
      </c>
      <c r="AP380" s="6">
        <f t="shared" ca="1" si="387"/>
        <v>16128.548459489368</v>
      </c>
      <c r="AQ380" s="6">
        <f t="shared" ca="1" si="388"/>
        <v>20644.972976341869</v>
      </c>
      <c r="AR380" s="6">
        <f t="shared" ca="1" si="413"/>
        <v>2847.8508581795213</v>
      </c>
      <c r="AS380" s="6">
        <f t="shared" ca="1" si="413"/>
        <v>2526.0388840035516</v>
      </c>
      <c r="AT380" s="6">
        <f t="shared" ca="1" si="413"/>
        <v>2087.5382077461804</v>
      </c>
      <c r="AU380" s="6">
        <f t="shared" ca="1" si="413"/>
        <v>2252.0771889454008</v>
      </c>
      <c r="AV380" s="6">
        <f t="shared" ca="1" si="389"/>
        <v>9713.5051388746542</v>
      </c>
      <c r="AW380" s="6">
        <f t="shared" ca="1" si="390"/>
        <v>10931.467837467215</v>
      </c>
      <c r="AX380" s="27">
        <f t="shared" ca="1" si="414"/>
        <v>4.1316745315068486</v>
      </c>
      <c r="AY380" s="27">
        <f t="shared" ca="1" si="414"/>
        <v>4.3125318493150688</v>
      </c>
      <c r="AZ380">
        <f t="shared" ca="1" si="391"/>
        <v>433</v>
      </c>
      <c r="BA380" s="9">
        <f t="shared" ca="1" si="371"/>
        <v>15</v>
      </c>
      <c r="BB380" s="4">
        <f t="shared" ca="1" si="392"/>
        <v>192</v>
      </c>
      <c r="BC380" s="9">
        <f t="shared" ca="1" si="372"/>
        <v>12</v>
      </c>
      <c r="BD380" s="9">
        <f t="shared" ca="1" si="373"/>
        <v>10</v>
      </c>
      <c r="BE380" s="4">
        <f t="shared" ca="1" si="393"/>
        <v>241</v>
      </c>
      <c r="BF380" s="9">
        <f t="shared" ca="1" si="374"/>
        <v>15</v>
      </c>
      <c r="BG380" s="9">
        <f t="shared" ca="1" si="375"/>
        <v>23</v>
      </c>
      <c r="BH380" s="24">
        <f t="shared" ca="1" si="394"/>
        <v>893.24789608849312</v>
      </c>
      <c r="BI380" s="24">
        <f t="shared" ca="1" si="395"/>
        <v>603.85000451371536</v>
      </c>
      <c r="BJ380" s="9">
        <f t="shared" ca="1" si="376"/>
        <v>19</v>
      </c>
      <c r="BK380" s="30">
        <f t="shared" ca="1" si="377"/>
        <v>32.378001178082187</v>
      </c>
      <c r="BL380" s="15">
        <f t="shared" ca="1" si="378"/>
        <v>4.332938047123287</v>
      </c>
      <c r="BM380" s="15">
        <f t="shared" ca="1" si="396"/>
        <v>7582.7736520539311</v>
      </c>
      <c r="BN380" s="36">
        <f t="shared" ca="1" si="402"/>
        <v>123</v>
      </c>
      <c r="BO380" s="9">
        <f t="shared" ca="1" si="379"/>
        <v>0</v>
      </c>
      <c r="BP380" s="20">
        <f t="shared" ca="1" si="397"/>
        <v>2.7226149590723714</v>
      </c>
      <c r="BQ380" s="20">
        <f t="shared" ca="1" si="398"/>
        <v>167.84530875074691</v>
      </c>
    </row>
    <row r="381" spans="1:69" x14ac:dyDescent="0.25">
      <c r="A381" s="3">
        <f t="shared" si="399"/>
        <v>40808</v>
      </c>
      <c r="B381" s="17">
        <f t="shared" si="380"/>
        <v>2011</v>
      </c>
      <c r="C381" s="4">
        <f t="shared" si="400"/>
        <v>9</v>
      </c>
      <c r="D381" s="4">
        <f t="shared" si="401"/>
        <v>5</v>
      </c>
      <c r="E381" s="5">
        <f t="shared" si="349"/>
        <v>0.78</v>
      </c>
      <c r="F381" s="5">
        <f t="shared" si="350"/>
        <v>0.88</v>
      </c>
      <c r="G381" s="10">
        <f t="shared" si="348"/>
        <v>1.1424657534246592</v>
      </c>
      <c r="H381" s="13">
        <f t="shared" ca="1" si="351"/>
        <v>165</v>
      </c>
      <c r="I381" s="9">
        <f t="shared" ca="1" si="352"/>
        <v>276</v>
      </c>
      <c r="J381" s="14">
        <f t="shared" ca="1" si="381"/>
        <v>1.6727272727272726</v>
      </c>
      <c r="K381" s="5">
        <f t="shared" ca="1" si="382"/>
        <v>0.61333333333333329</v>
      </c>
      <c r="L381" s="21">
        <f t="shared" ca="1" si="353"/>
        <v>98.408603493698635</v>
      </c>
      <c r="M381" s="9">
        <f t="shared" ca="1" si="409"/>
        <v>48</v>
      </c>
      <c r="N381" s="9">
        <f t="shared" ca="1" si="409"/>
        <v>63</v>
      </c>
      <c r="O381" s="9">
        <f t="shared" ca="1" si="409"/>
        <v>25</v>
      </c>
      <c r="P381" s="9">
        <f t="shared" ca="1" si="409"/>
        <v>73</v>
      </c>
      <c r="Q381" s="20">
        <f t="shared" ca="1" si="355"/>
        <v>38.185296420584969</v>
      </c>
      <c r="R381" s="20">
        <f t="shared" ca="1" si="356"/>
        <v>47.746489026279448</v>
      </c>
      <c r="S381" s="20">
        <f t="shared" ca="1" si="357"/>
        <v>18.945494494756993</v>
      </c>
      <c r="T381" s="6">
        <f t="shared" ca="1" si="410"/>
        <v>16237.419576460275</v>
      </c>
      <c r="U381" s="6">
        <f t="shared" ca="1" si="410"/>
        <v>1801.6882014246576</v>
      </c>
      <c r="V381" s="6">
        <f t="shared" ca="1" si="410"/>
        <v>2895.3497118299183</v>
      </c>
      <c r="W381" s="6">
        <f t="shared" ca="1" si="359"/>
        <v>2860.3482130849316</v>
      </c>
      <c r="X381" s="6">
        <f t="shared" ca="1" si="360"/>
        <v>1501.3928337407999</v>
      </c>
      <c r="Y381" s="6">
        <f t="shared" ca="1" si="383"/>
        <v>10782.017019229283</v>
      </c>
      <c r="Z381" s="6">
        <f t="shared" ca="1" si="411"/>
        <v>4238.5679026849311</v>
      </c>
      <c r="AA381" s="6">
        <f t="shared" ca="1" si="411"/>
        <v>1193.6622256569863</v>
      </c>
      <c r="AB381" s="6">
        <f t="shared" ca="1" si="411"/>
        <v>1383.0210981172604</v>
      </c>
      <c r="AC381" s="6">
        <f t="shared" ca="1" si="362"/>
        <v>1937.5615499040773</v>
      </c>
      <c r="AD381" s="6">
        <f t="shared" ca="1" si="363"/>
        <v>1078.3027655752362</v>
      </c>
      <c r="AE381" s="6">
        <f t="shared" ca="1" si="364"/>
        <v>578.93237018823118</v>
      </c>
      <c r="AF381" s="6">
        <f t="shared" ca="1" si="384"/>
        <v>3220.4545407916335</v>
      </c>
      <c r="AG381" s="6">
        <f t="shared" ca="1" si="412"/>
        <v>475.89937900273964</v>
      </c>
      <c r="AH381" s="6">
        <f t="shared" ca="1" si="412"/>
        <v>1748.383058761644</v>
      </c>
      <c r="AI381" s="6">
        <f t="shared" ca="1" si="412"/>
        <v>3015.4129255890407</v>
      </c>
      <c r="AJ381" s="6">
        <f t="shared" ca="1" si="412"/>
        <v>1338.2399326684933</v>
      </c>
      <c r="AK381" s="6">
        <f t="shared" ca="1" si="366"/>
        <v>2101.8633108195354</v>
      </c>
      <c r="AL381" s="6">
        <f t="shared" ca="1" si="367"/>
        <v>1267.8101372627436</v>
      </c>
      <c r="AM381" s="6">
        <f t="shared" ca="1" si="368"/>
        <v>614.62680531314311</v>
      </c>
      <c r="AN381" s="6">
        <f t="shared" ca="1" si="385"/>
        <v>2593.6350426264967</v>
      </c>
      <c r="AO381" s="6">
        <f t="shared" ca="1" si="386"/>
        <v>31432.294300366026</v>
      </c>
      <c r="AP381" s="6">
        <f t="shared" ca="1" si="387"/>
        <v>14836.187697718617</v>
      </c>
      <c r="AQ381" s="6">
        <f t="shared" ca="1" si="388"/>
        <v>16596.106602647415</v>
      </c>
      <c r="AR381" s="6">
        <f t="shared" ca="1" si="413"/>
        <v>2789.5457539026938</v>
      </c>
      <c r="AS381" s="6">
        <f t="shared" ca="1" si="413"/>
        <v>2277.5028459243736</v>
      </c>
      <c r="AT381" s="6">
        <f t="shared" ca="1" si="413"/>
        <v>2001.4170648473182</v>
      </c>
      <c r="AU381" s="6">
        <f t="shared" ca="1" si="413"/>
        <v>2145.2678715092329</v>
      </c>
      <c r="AV381" s="6">
        <f t="shared" ca="1" si="389"/>
        <v>9213.7335361836176</v>
      </c>
      <c r="AW381" s="6">
        <f t="shared" ca="1" si="390"/>
        <v>7382.3730664637897</v>
      </c>
      <c r="AX381" s="27">
        <f t="shared" ca="1" si="414"/>
        <v>4.212806071232877</v>
      </c>
      <c r="AY381" s="27">
        <f t="shared" ca="1" si="414"/>
        <v>4.5864592260273964</v>
      </c>
      <c r="AZ381">
        <f t="shared" ca="1" si="391"/>
        <v>374</v>
      </c>
      <c r="BA381" s="9">
        <f t="shared" ca="1" si="371"/>
        <v>14</v>
      </c>
      <c r="BB381" s="4">
        <f t="shared" ca="1" si="392"/>
        <v>165</v>
      </c>
      <c r="BC381" s="9">
        <f t="shared" ca="1" si="372"/>
        <v>10</v>
      </c>
      <c r="BD381" s="9">
        <f t="shared" ca="1" si="373"/>
        <v>8</v>
      </c>
      <c r="BE381" s="4">
        <f t="shared" ca="1" si="393"/>
        <v>209</v>
      </c>
      <c r="BF381" s="9">
        <f t="shared" ca="1" si="374"/>
        <v>12</v>
      </c>
      <c r="BG381" s="9">
        <f t="shared" ca="1" si="375"/>
        <v>20</v>
      </c>
      <c r="BH381" s="24">
        <f t="shared" ca="1" si="394"/>
        <v>791.68262821697999</v>
      </c>
      <c r="BI381" s="24">
        <f t="shared" ca="1" si="395"/>
        <v>550.39949254239923</v>
      </c>
      <c r="BJ381" s="9">
        <f t="shared" ca="1" si="376"/>
        <v>15</v>
      </c>
      <c r="BK381" s="30">
        <f t="shared" ca="1" si="377"/>
        <v>34.611812602739725</v>
      </c>
      <c r="BL381" s="15">
        <f t="shared" ca="1" si="378"/>
        <v>4.2892080131506845</v>
      </c>
      <c r="BM381" s="15">
        <f t="shared" ca="1" si="396"/>
        <v>7438.0977190450667</v>
      </c>
      <c r="BN381" s="36">
        <f t="shared" ca="1" si="402"/>
        <v>123</v>
      </c>
      <c r="BO381" s="9">
        <f t="shared" ca="1" si="379"/>
        <v>0</v>
      </c>
      <c r="BP381" s="20">
        <f t="shared" ca="1" si="397"/>
        <v>2.2312299770078967</v>
      </c>
      <c r="BQ381" s="20">
        <f t="shared" ca="1" si="398"/>
        <v>134.92769595648303</v>
      </c>
    </row>
    <row r="382" spans="1:69" x14ac:dyDescent="0.25">
      <c r="A382" s="3">
        <f t="shared" si="399"/>
        <v>40807</v>
      </c>
      <c r="B382" s="17">
        <f t="shared" si="380"/>
        <v>2011</v>
      </c>
      <c r="C382" s="4">
        <f t="shared" si="400"/>
        <v>9</v>
      </c>
      <c r="D382" s="4">
        <f t="shared" si="401"/>
        <v>4</v>
      </c>
      <c r="E382" s="5">
        <f t="shared" si="349"/>
        <v>0.78</v>
      </c>
      <c r="F382" s="5">
        <f t="shared" si="350"/>
        <v>0.84</v>
      </c>
      <c r="G382" s="10">
        <f t="shared" si="348"/>
        <v>1.1397260273972618</v>
      </c>
      <c r="H382" s="13">
        <f t="shared" ca="1" si="351"/>
        <v>166</v>
      </c>
      <c r="I382" s="9">
        <f t="shared" ca="1" si="352"/>
        <v>266</v>
      </c>
      <c r="J382" s="14">
        <f t="shared" ca="1" si="381"/>
        <v>1.6024096385542168</v>
      </c>
      <c r="K382" s="5">
        <f t="shared" ca="1" si="382"/>
        <v>0.59111111111111114</v>
      </c>
      <c r="L382" s="21">
        <f t="shared" ca="1" si="353"/>
        <v>93.3621888316884</v>
      </c>
      <c r="M382" s="9">
        <f t="shared" ca="1" si="409"/>
        <v>47</v>
      </c>
      <c r="N382" s="9">
        <f t="shared" ca="1" si="409"/>
        <v>59</v>
      </c>
      <c r="O382" s="9">
        <f t="shared" ca="1" si="409"/>
        <v>22</v>
      </c>
      <c r="P382" s="9">
        <f t="shared" ca="1" si="409"/>
        <v>70</v>
      </c>
      <c r="Q382" s="20">
        <f t="shared" ca="1" si="355"/>
        <v>36.880647956577938</v>
      </c>
      <c r="R382" s="20">
        <f t="shared" ca="1" si="356"/>
        <v>52.338385255292657</v>
      </c>
      <c r="S382" s="20">
        <f t="shared" ca="1" si="357"/>
        <v>17.74476062531507</v>
      </c>
      <c r="T382" s="6">
        <f t="shared" ca="1" si="410"/>
        <v>15498.123346060274</v>
      </c>
      <c r="U382" s="6">
        <f t="shared" ca="1" si="410"/>
        <v>1843.811639408219</v>
      </c>
      <c r="V382" s="6">
        <f t="shared" ca="1" si="410"/>
        <v>2747.0845171852275</v>
      </c>
      <c r="W382" s="6">
        <f t="shared" ca="1" si="359"/>
        <v>2732.3189070904109</v>
      </c>
      <c r="X382" s="6">
        <f t="shared" ca="1" si="360"/>
        <v>1351.8443713409752</v>
      </c>
      <c r="Y382" s="6">
        <f t="shared" ca="1" si="383"/>
        <v>10510.687189851877</v>
      </c>
      <c r="Z382" s="6">
        <f t="shared" ca="1" si="411"/>
        <v>3909.3486833972615</v>
      </c>
      <c r="AA382" s="6">
        <f t="shared" ca="1" si="411"/>
        <v>1151.4444756164385</v>
      </c>
      <c r="AB382" s="6">
        <f t="shared" ca="1" si="411"/>
        <v>1242.1332437720548</v>
      </c>
      <c r="AC382" s="6">
        <f t="shared" ca="1" si="362"/>
        <v>1722.118957678332</v>
      </c>
      <c r="AD382" s="6">
        <f t="shared" ca="1" si="363"/>
        <v>1105.3085525460804</v>
      </c>
      <c r="AE382" s="6">
        <f t="shared" ca="1" si="364"/>
        <v>541.96096343230238</v>
      </c>
      <c r="AF382" s="6">
        <f t="shared" ca="1" si="384"/>
        <v>2933.5379291290401</v>
      </c>
      <c r="AG382" s="6">
        <f t="shared" ca="1" si="412"/>
        <v>458.19601604383564</v>
      </c>
      <c r="AH382" s="6">
        <f t="shared" ca="1" si="412"/>
        <v>1827.5111950027397</v>
      </c>
      <c r="AI382" s="6">
        <f t="shared" ca="1" si="412"/>
        <v>2840.9744482191782</v>
      </c>
      <c r="AJ382" s="6">
        <f t="shared" ca="1" si="412"/>
        <v>1373.7233222136986</v>
      </c>
      <c r="AK382" s="6">
        <f t="shared" ca="1" si="366"/>
        <v>2102.8091218105023</v>
      </c>
      <c r="AL382" s="6">
        <f t="shared" ca="1" si="367"/>
        <v>1377.7764690043762</v>
      </c>
      <c r="AM382" s="6">
        <f t="shared" ca="1" si="368"/>
        <v>615.91806243214728</v>
      </c>
      <c r="AN382" s="6">
        <f t="shared" ca="1" si="385"/>
        <v>2403.9013282324258</v>
      </c>
      <c r="AO382" s="6">
        <f t="shared" ca="1" si="386"/>
        <v>30145.266369733698</v>
      </c>
      <c r="AP382" s="6">
        <f t="shared" ca="1" si="387"/>
        <v>14297.139922520355</v>
      </c>
      <c r="AQ382" s="6">
        <f t="shared" ca="1" si="388"/>
        <v>15848.126447213344</v>
      </c>
      <c r="AR382" s="6">
        <f t="shared" ca="1" si="413"/>
        <v>2756.7316066548678</v>
      </c>
      <c r="AS382" s="6">
        <f t="shared" ca="1" si="413"/>
        <v>2145.6126683482416</v>
      </c>
      <c r="AT382" s="6">
        <f t="shared" ca="1" si="413"/>
        <v>1972.8874697925289</v>
      </c>
      <c r="AU382" s="6">
        <f t="shared" ca="1" si="413"/>
        <v>2100.2827919393803</v>
      </c>
      <c r="AV382" s="6">
        <f t="shared" ca="1" si="389"/>
        <v>8975.5145367350196</v>
      </c>
      <c r="AW382" s="6">
        <f t="shared" ca="1" si="390"/>
        <v>6872.6119104783229</v>
      </c>
      <c r="AX382" s="27">
        <f t="shared" ca="1" si="414"/>
        <v>3.9595411397260278</v>
      </c>
      <c r="AY382" s="27">
        <f t="shared" ca="1" si="414"/>
        <v>4.2058170410958899</v>
      </c>
      <c r="AZ382">
        <f t="shared" ca="1" si="391"/>
        <v>364</v>
      </c>
      <c r="BA382" s="9">
        <f t="shared" ca="1" si="371"/>
        <v>13</v>
      </c>
      <c r="BB382" s="4">
        <f t="shared" ca="1" si="392"/>
        <v>166</v>
      </c>
      <c r="BC382" s="9">
        <f t="shared" ca="1" si="372"/>
        <v>11</v>
      </c>
      <c r="BD382" s="9">
        <f t="shared" ca="1" si="373"/>
        <v>8</v>
      </c>
      <c r="BE382" s="4">
        <f t="shared" ca="1" si="393"/>
        <v>198</v>
      </c>
      <c r="BF382" s="9">
        <f t="shared" ca="1" si="374"/>
        <v>13</v>
      </c>
      <c r="BG382" s="9">
        <f t="shared" ca="1" si="375"/>
        <v>19</v>
      </c>
      <c r="BH382" s="24">
        <f t="shared" ca="1" si="394"/>
        <v>781.88980793202211</v>
      </c>
      <c r="BI382" s="24">
        <f t="shared" ca="1" si="395"/>
        <v>544.54763210613567</v>
      </c>
      <c r="BJ382" s="9">
        <f t="shared" ca="1" si="376"/>
        <v>15</v>
      </c>
      <c r="BK382" s="30">
        <f t="shared" ca="1" si="377"/>
        <v>34.482961972602737</v>
      </c>
      <c r="BL382" s="15">
        <f t="shared" ca="1" si="378"/>
        <v>4.2890689052054789</v>
      </c>
      <c r="BM382" s="15">
        <f t="shared" ca="1" si="396"/>
        <v>7420.7892139647611</v>
      </c>
      <c r="BN382" s="36">
        <f t="shared" ca="1" si="402"/>
        <v>123</v>
      </c>
      <c r="BO382" s="9">
        <f t="shared" ca="1" si="379"/>
        <v>0</v>
      </c>
      <c r="BP382" s="20">
        <f t="shared" ca="1" si="397"/>
        <v>2.1356389448968121</v>
      </c>
      <c r="BQ382" s="20">
        <f t="shared" ca="1" si="398"/>
        <v>128.84655648140929</v>
      </c>
    </row>
    <row r="383" spans="1:69" x14ac:dyDescent="0.25">
      <c r="A383" s="3">
        <f t="shared" si="399"/>
        <v>40806</v>
      </c>
      <c r="B383" s="17">
        <f t="shared" si="380"/>
        <v>2011</v>
      </c>
      <c r="C383" s="4">
        <f t="shared" si="400"/>
        <v>9</v>
      </c>
      <c r="D383" s="4">
        <f t="shared" si="401"/>
        <v>3</v>
      </c>
      <c r="E383" s="5">
        <f t="shared" si="349"/>
        <v>0.78</v>
      </c>
      <c r="F383" s="5">
        <f t="shared" si="350"/>
        <v>0.73333333333333339</v>
      </c>
      <c r="G383" s="10">
        <f t="shared" si="348"/>
        <v>1.1369863013698644</v>
      </c>
      <c r="H383" s="13">
        <f t="shared" ca="1" si="351"/>
        <v>140</v>
      </c>
      <c r="I383" s="9">
        <f t="shared" ca="1" si="352"/>
        <v>235</v>
      </c>
      <c r="J383" s="14">
        <f t="shared" ca="1" si="381"/>
        <v>1.6785714285714286</v>
      </c>
      <c r="K383" s="5">
        <f t="shared" ca="1" si="382"/>
        <v>0.52222222222222225</v>
      </c>
      <c r="L383" s="21">
        <f t="shared" ca="1" si="353"/>
        <v>102.41585001956948</v>
      </c>
      <c r="M383" s="9">
        <f t="shared" ca="1" si="409"/>
        <v>40</v>
      </c>
      <c r="N383" s="9">
        <f t="shared" ca="1" si="409"/>
        <v>51</v>
      </c>
      <c r="O383" s="9">
        <f t="shared" ca="1" si="409"/>
        <v>21</v>
      </c>
      <c r="P383" s="9">
        <f t="shared" ca="1" si="409"/>
        <v>62</v>
      </c>
      <c r="Q383" s="20">
        <f t="shared" ca="1" si="355"/>
        <v>38.705257744994732</v>
      </c>
      <c r="R383" s="20">
        <f t="shared" ca="1" si="356"/>
        <v>50.760476806262226</v>
      </c>
      <c r="S383" s="20">
        <f t="shared" ca="1" si="357"/>
        <v>17.988736136102517</v>
      </c>
      <c r="T383" s="6">
        <f t="shared" ca="1" si="410"/>
        <v>14338.219002739726</v>
      </c>
      <c r="U383" s="6">
        <f t="shared" ca="1" si="410"/>
        <v>1513.5916882191784</v>
      </c>
      <c r="V383" s="6">
        <f t="shared" ca="1" si="410"/>
        <v>2430.0135598290412</v>
      </c>
      <c r="W383" s="6">
        <f t="shared" ca="1" si="359"/>
        <v>2905.667856</v>
      </c>
      <c r="X383" s="6">
        <f t="shared" ca="1" si="360"/>
        <v>1166.7405987419177</v>
      </c>
      <c r="Y383" s="6">
        <f t="shared" ca="1" si="383"/>
        <v>9349.3886763879455</v>
      </c>
      <c r="Z383" s="6">
        <f t="shared" ca="1" si="411"/>
        <v>3522.1784547945208</v>
      </c>
      <c r="AA383" s="6">
        <f t="shared" ca="1" si="411"/>
        <v>1065.9700129315067</v>
      </c>
      <c r="AB383" s="6">
        <f t="shared" ca="1" si="411"/>
        <v>1115.3016404383561</v>
      </c>
      <c r="AC383" s="6">
        <f t="shared" ca="1" si="362"/>
        <v>1537.4818728060377</v>
      </c>
      <c r="AD383" s="6">
        <f t="shared" ca="1" si="363"/>
        <v>1096.6237901002603</v>
      </c>
      <c r="AE383" s="6">
        <f t="shared" ca="1" si="364"/>
        <v>478.7393867691348</v>
      </c>
      <c r="AF383" s="6">
        <f t="shared" ca="1" si="384"/>
        <v>2590.6050584889513</v>
      </c>
      <c r="AG383" s="6">
        <f t="shared" ca="1" si="412"/>
        <v>438.26369424657531</v>
      </c>
      <c r="AH383" s="6">
        <f t="shared" ca="1" si="412"/>
        <v>1552.190220273973</v>
      </c>
      <c r="AI383" s="6">
        <f t="shared" ca="1" si="412"/>
        <v>2692.8228287671232</v>
      </c>
      <c r="AJ383" s="6">
        <f t="shared" ca="1" si="412"/>
        <v>1156.8941063013699</v>
      </c>
      <c r="AK383" s="6">
        <f t="shared" ca="1" si="366"/>
        <v>1816.4702243945342</v>
      </c>
      <c r="AL383" s="6">
        <f t="shared" ca="1" si="367"/>
        <v>1297.7430334812664</v>
      </c>
      <c r="AM383" s="6">
        <f t="shared" ca="1" si="368"/>
        <v>538.75921938524607</v>
      </c>
      <c r="AN383" s="6">
        <f t="shared" ca="1" si="385"/>
        <v>2187.1983723279955</v>
      </c>
      <c r="AO383" s="6">
        <f t="shared" ca="1" si="386"/>
        <v>27395.431648712329</v>
      </c>
      <c r="AP383" s="6">
        <f t="shared" ca="1" si="387"/>
        <v>13268.239541507439</v>
      </c>
      <c r="AQ383" s="6">
        <f t="shared" ca="1" si="388"/>
        <v>14127.192107204892</v>
      </c>
      <c r="AR383" s="6">
        <f t="shared" ca="1" si="413"/>
        <v>2716.8649772973026</v>
      </c>
      <c r="AS383" s="6">
        <f t="shared" ca="1" si="413"/>
        <v>1977.135514454576</v>
      </c>
      <c r="AT383" s="6">
        <f t="shared" ca="1" si="413"/>
        <v>1856.9321948678794</v>
      </c>
      <c r="AU383" s="6">
        <f t="shared" ca="1" si="413"/>
        <v>1986.1807014912126</v>
      </c>
      <c r="AV383" s="6">
        <f t="shared" ca="1" si="389"/>
        <v>8537.113388110969</v>
      </c>
      <c r="AW383" s="6">
        <f t="shared" ca="1" si="390"/>
        <v>5590.0787190939209</v>
      </c>
      <c r="AX383" s="27">
        <f t="shared" ca="1" si="414"/>
        <v>4.2730836164383561</v>
      </c>
      <c r="AY383" s="27">
        <f t="shared" ca="1" si="414"/>
        <v>4.3205148287671227</v>
      </c>
      <c r="AZ383">
        <f t="shared" ca="1" si="391"/>
        <v>314</v>
      </c>
      <c r="BA383" s="9">
        <f t="shared" ca="1" si="371"/>
        <v>11</v>
      </c>
      <c r="BB383" s="4">
        <f t="shared" ca="1" si="392"/>
        <v>140</v>
      </c>
      <c r="BC383" s="9">
        <f t="shared" ca="1" si="372"/>
        <v>9</v>
      </c>
      <c r="BD383" s="9">
        <f t="shared" ca="1" si="373"/>
        <v>7</v>
      </c>
      <c r="BE383" s="4">
        <f t="shared" ca="1" si="393"/>
        <v>174</v>
      </c>
      <c r="BF383" s="9">
        <f t="shared" ca="1" si="374"/>
        <v>11</v>
      </c>
      <c r="BG383" s="9">
        <f t="shared" ca="1" si="375"/>
        <v>16</v>
      </c>
      <c r="BH383" s="24">
        <f t="shared" ca="1" si="394"/>
        <v>743.13394452239538</v>
      </c>
      <c r="BI383" s="24">
        <f t="shared" ca="1" si="395"/>
        <v>483.0276801220499</v>
      </c>
      <c r="BJ383" s="9">
        <f t="shared" ca="1" si="376"/>
        <v>14</v>
      </c>
      <c r="BK383" s="30">
        <f t="shared" ca="1" si="377"/>
        <v>32.25688171232877</v>
      </c>
      <c r="BL383" s="15">
        <f t="shared" ca="1" si="378"/>
        <v>4.4196898520547938</v>
      </c>
      <c r="BM383" s="15">
        <f t="shared" ca="1" si="396"/>
        <v>7473.5266614193688</v>
      </c>
      <c r="BN383" s="36">
        <f t="shared" ca="1" si="402"/>
        <v>123</v>
      </c>
      <c r="BO383" s="9">
        <f t="shared" ca="1" si="379"/>
        <v>0</v>
      </c>
      <c r="BP383" s="20">
        <f t="shared" ca="1" si="397"/>
        <v>1.8902979473042867</v>
      </c>
      <c r="BQ383" s="20">
        <f t="shared" ca="1" si="398"/>
        <v>114.85522038377961</v>
      </c>
    </row>
    <row r="384" spans="1:69" x14ac:dyDescent="0.25">
      <c r="A384" s="3">
        <f t="shared" si="399"/>
        <v>40805</v>
      </c>
      <c r="B384" s="17">
        <f t="shared" si="380"/>
        <v>2011</v>
      </c>
      <c r="C384" s="4">
        <f t="shared" si="400"/>
        <v>9</v>
      </c>
      <c r="D384" s="4">
        <f t="shared" si="401"/>
        <v>2</v>
      </c>
      <c r="E384" s="5">
        <f t="shared" si="349"/>
        <v>0.78</v>
      </c>
      <c r="F384" s="5">
        <f t="shared" si="350"/>
        <v>0.73333333333333339</v>
      </c>
      <c r="G384" s="10">
        <f t="shared" si="348"/>
        <v>1.1342465753424671</v>
      </c>
      <c r="H384" s="13">
        <f t="shared" ca="1" si="351"/>
        <v>139</v>
      </c>
      <c r="I384" s="9">
        <f t="shared" ca="1" si="352"/>
        <v>228</v>
      </c>
      <c r="J384" s="14">
        <f t="shared" ca="1" si="381"/>
        <v>1.6402877697841727</v>
      </c>
      <c r="K384" s="5">
        <f t="shared" ca="1" si="382"/>
        <v>0.50666666666666671</v>
      </c>
      <c r="L384" s="21">
        <f t="shared" ca="1" si="353"/>
        <v>97.527678738543415</v>
      </c>
      <c r="M384" s="9">
        <f t="shared" ca="1" si="409"/>
        <v>41</v>
      </c>
      <c r="N384" s="9">
        <f t="shared" ca="1" si="409"/>
        <v>51</v>
      </c>
      <c r="O384" s="9">
        <f t="shared" ca="1" si="409"/>
        <v>21</v>
      </c>
      <c r="P384" s="9">
        <f t="shared" ca="1" si="409"/>
        <v>59</v>
      </c>
      <c r="Q384" s="20">
        <f t="shared" ca="1" si="355"/>
        <v>37.720580726622998</v>
      </c>
      <c r="R384" s="20">
        <f t="shared" ca="1" si="356"/>
        <v>47.2228213667319</v>
      </c>
      <c r="S384" s="20">
        <f t="shared" ca="1" si="357"/>
        <v>18.727804639517064</v>
      </c>
      <c r="T384" s="6">
        <f t="shared" ca="1" si="410"/>
        <v>13556.347344657535</v>
      </c>
      <c r="U384" s="6">
        <f t="shared" ca="1" si="410"/>
        <v>1500.8231594520553</v>
      </c>
      <c r="V384" s="6">
        <f t="shared" ca="1" si="410"/>
        <v>2330.1608779607673</v>
      </c>
      <c r="W384" s="6">
        <f t="shared" ca="1" si="359"/>
        <v>2763.4296391890416</v>
      </c>
      <c r="X384" s="6">
        <f t="shared" ca="1" si="360"/>
        <v>1185.1310397580276</v>
      </c>
      <c r="Y384" s="6">
        <f t="shared" ca="1" si="383"/>
        <v>8778.448947201754</v>
      </c>
      <c r="Z384" s="6">
        <f t="shared" ca="1" si="411"/>
        <v>3470.2934268493159</v>
      </c>
      <c r="AA384" s="6">
        <f t="shared" ca="1" si="411"/>
        <v>991.67924870136983</v>
      </c>
      <c r="AB384" s="6">
        <f t="shared" ca="1" si="411"/>
        <v>1104.9404737315067</v>
      </c>
      <c r="AC384" s="6">
        <f t="shared" ca="1" si="362"/>
        <v>1597.7982365958087</v>
      </c>
      <c r="AD384" s="6">
        <f t="shared" ca="1" si="363"/>
        <v>1106.3242069355063</v>
      </c>
      <c r="AE384" s="6">
        <f t="shared" ca="1" si="364"/>
        <v>480.14710628590899</v>
      </c>
      <c r="AF384" s="6">
        <f t="shared" ca="1" si="384"/>
        <v>2382.6435994649682</v>
      </c>
      <c r="AG384" s="6">
        <f t="shared" ca="1" si="412"/>
        <v>402.09334658630144</v>
      </c>
      <c r="AH384" s="6">
        <f t="shared" ca="1" si="412"/>
        <v>1561.6626253150687</v>
      </c>
      <c r="AI384" s="6">
        <f t="shared" ca="1" si="412"/>
        <v>2569.4207138630136</v>
      </c>
      <c r="AJ384" s="6">
        <f t="shared" ca="1" si="412"/>
        <v>1153.2052003068495</v>
      </c>
      <c r="AK384" s="6">
        <f t="shared" ca="1" si="366"/>
        <v>1677.812599798704</v>
      </c>
      <c r="AL384" s="6">
        <f t="shared" ca="1" si="367"/>
        <v>1326.6419941999138</v>
      </c>
      <c r="AM384" s="6">
        <f t="shared" ca="1" si="368"/>
        <v>512.74354507973976</v>
      </c>
      <c r="AN384" s="6">
        <f t="shared" ca="1" si="385"/>
        <v>2169.1837469928751</v>
      </c>
      <c r="AO384" s="6">
        <f t="shared" ca="1" si="386"/>
        <v>26310.465539463014</v>
      </c>
      <c r="AP384" s="6">
        <f t="shared" ca="1" si="387"/>
        <v>12980.189245803418</v>
      </c>
      <c r="AQ384" s="6">
        <f t="shared" ca="1" si="388"/>
        <v>13330.276293659597</v>
      </c>
      <c r="AR384" s="6">
        <f t="shared" ca="1" si="413"/>
        <v>2729.5854181293412</v>
      </c>
      <c r="AS384" s="6">
        <f t="shared" ca="1" si="413"/>
        <v>1963.0245954620686</v>
      </c>
      <c r="AT384" s="6">
        <f t="shared" ca="1" si="413"/>
        <v>1841.266230274415</v>
      </c>
      <c r="AU384" s="6">
        <f t="shared" ca="1" si="413"/>
        <v>1986.8627098100401</v>
      </c>
      <c r="AV384" s="6">
        <f t="shared" ca="1" si="389"/>
        <v>8520.7389536758637</v>
      </c>
      <c r="AW384" s="6">
        <f t="shared" ca="1" si="390"/>
        <v>4809.5373399837317</v>
      </c>
      <c r="AX384" s="27">
        <f t="shared" ca="1" si="414"/>
        <v>4.207404624657535</v>
      </c>
      <c r="AY384" s="27">
        <f t="shared" ca="1" si="414"/>
        <v>4.2892735616438351</v>
      </c>
      <c r="AZ384">
        <f t="shared" ca="1" si="391"/>
        <v>311</v>
      </c>
      <c r="BA384" s="9">
        <f t="shared" ca="1" si="371"/>
        <v>11</v>
      </c>
      <c r="BB384" s="4">
        <f t="shared" ca="1" si="392"/>
        <v>139</v>
      </c>
      <c r="BC384" s="9">
        <f t="shared" ca="1" si="372"/>
        <v>10</v>
      </c>
      <c r="BD384" s="9">
        <f t="shared" ca="1" si="373"/>
        <v>6</v>
      </c>
      <c r="BE384" s="4">
        <f t="shared" ca="1" si="393"/>
        <v>172</v>
      </c>
      <c r="BF384" s="9">
        <f t="shared" ca="1" si="374"/>
        <v>11</v>
      </c>
      <c r="BG384" s="9">
        <f t="shared" ca="1" si="375"/>
        <v>15</v>
      </c>
      <c r="BH384" s="24">
        <f t="shared" ca="1" si="394"/>
        <v>722.73053892464304</v>
      </c>
      <c r="BI384" s="24">
        <f t="shared" ca="1" si="395"/>
        <v>481.34307148399898</v>
      </c>
      <c r="BJ384" s="9">
        <f t="shared" ca="1" si="376"/>
        <v>11</v>
      </c>
      <c r="BK384" s="30">
        <f t="shared" ca="1" si="377"/>
        <v>34.291747671232876</v>
      </c>
      <c r="BL384" s="15">
        <f t="shared" ca="1" si="378"/>
        <v>4.3890368131506845</v>
      </c>
      <c r="BM384" s="15">
        <f t="shared" ca="1" si="396"/>
        <v>7380.064174827934</v>
      </c>
      <c r="BN384" s="36">
        <f t="shared" ca="1" si="402"/>
        <v>123</v>
      </c>
      <c r="BO384" s="9">
        <f t="shared" ca="1" si="379"/>
        <v>0</v>
      </c>
      <c r="BP384" s="20">
        <f t="shared" ca="1" si="397"/>
        <v>1.8062547937085374</v>
      </c>
      <c r="BQ384" s="20">
        <f t="shared" ca="1" si="398"/>
        <v>108.37623002975282</v>
      </c>
    </row>
    <row r="385" spans="1:69" x14ac:dyDescent="0.25">
      <c r="A385" s="3">
        <f t="shared" si="399"/>
        <v>40804</v>
      </c>
      <c r="B385" s="17">
        <f t="shared" si="380"/>
        <v>2011</v>
      </c>
      <c r="C385" s="4">
        <f t="shared" si="400"/>
        <v>9</v>
      </c>
      <c r="D385" s="4">
        <f t="shared" si="401"/>
        <v>1</v>
      </c>
      <c r="E385" s="5">
        <f t="shared" si="349"/>
        <v>0.78</v>
      </c>
      <c r="F385" s="5">
        <f t="shared" si="350"/>
        <v>0.76</v>
      </c>
      <c r="G385" s="10">
        <f t="shared" si="348"/>
        <v>1.1315068493150697</v>
      </c>
      <c r="H385" s="13">
        <f t="shared" ca="1" si="351"/>
        <v>148</v>
      </c>
      <c r="I385" s="9">
        <f t="shared" ca="1" si="352"/>
        <v>245</v>
      </c>
      <c r="J385" s="14">
        <f t="shared" ca="1" si="381"/>
        <v>1.6554054054054055</v>
      </c>
      <c r="K385" s="5">
        <f t="shared" ca="1" si="382"/>
        <v>0.5444444444444444</v>
      </c>
      <c r="L385" s="21">
        <f t="shared" ca="1" si="353"/>
        <v>94.721408119659387</v>
      </c>
      <c r="M385" s="9">
        <f t="shared" ca="1" si="409"/>
        <v>44</v>
      </c>
      <c r="N385" s="9">
        <f t="shared" ca="1" si="409"/>
        <v>55</v>
      </c>
      <c r="O385" s="9">
        <f t="shared" ca="1" si="409"/>
        <v>22</v>
      </c>
      <c r="P385" s="9">
        <f t="shared" ca="1" si="409"/>
        <v>64</v>
      </c>
      <c r="Q385" s="20">
        <f t="shared" ca="1" si="355"/>
        <v>37.952872638715931</v>
      </c>
      <c r="R385" s="20">
        <f t="shared" ca="1" si="356"/>
        <v>49.877943556662494</v>
      </c>
      <c r="S385" s="20">
        <f t="shared" ca="1" si="357"/>
        <v>18.366366267123286</v>
      </c>
      <c r="T385" s="6">
        <f t="shared" ca="1" si="410"/>
        <v>14018.768401709589</v>
      </c>
      <c r="U385" s="6">
        <f t="shared" ca="1" si="410"/>
        <v>1568.2247414136991</v>
      </c>
      <c r="V385" s="6">
        <f t="shared" ca="1" si="410"/>
        <v>2589.2770422180824</v>
      </c>
      <c r="W385" s="6">
        <f t="shared" ca="1" si="359"/>
        <v>2769.0332839890416</v>
      </c>
      <c r="X385" s="6">
        <f t="shared" ca="1" si="360"/>
        <v>1295.5033181478575</v>
      </c>
      <c r="Y385" s="6">
        <f t="shared" ca="1" si="383"/>
        <v>8933.1794987683061</v>
      </c>
      <c r="Z385" s="6">
        <f t="shared" ca="1" si="411"/>
        <v>3757.3343912328774</v>
      </c>
      <c r="AA385" s="6">
        <f t="shared" ca="1" si="411"/>
        <v>1097.3147582465749</v>
      </c>
      <c r="AB385" s="6">
        <f t="shared" ca="1" si="411"/>
        <v>1175.4474410958903</v>
      </c>
      <c r="AC385" s="6">
        <f t="shared" ca="1" si="362"/>
        <v>1529.4363628681017</v>
      </c>
      <c r="AD385" s="6">
        <f t="shared" ca="1" si="363"/>
        <v>1134.4081613596159</v>
      </c>
      <c r="AE385" s="6">
        <f t="shared" ca="1" si="364"/>
        <v>485.06895967292814</v>
      </c>
      <c r="AF385" s="6">
        <f t="shared" ca="1" si="384"/>
        <v>2881.1831066746959</v>
      </c>
      <c r="AG385" s="6">
        <f t="shared" ca="1" si="412"/>
        <v>441.24217545205482</v>
      </c>
      <c r="AH385" s="6">
        <f t="shared" ca="1" si="412"/>
        <v>1557.9982649863014</v>
      </c>
      <c r="AI385" s="6">
        <f t="shared" ca="1" si="412"/>
        <v>2848.1413445205476</v>
      </c>
      <c r="AJ385" s="6">
        <f t="shared" ca="1" si="412"/>
        <v>1208.3292387945205</v>
      </c>
      <c r="AK385" s="6">
        <f t="shared" ca="1" si="366"/>
        <v>1744.2709915611979</v>
      </c>
      <c r="AL385" s="6">
        <f t="shared" ca="1" si="367"/>
        <v>1274.5402921550954</v>
      </c>
      <c r="AM385" s="6">
        <f t="shared" ca="1" si="368"/>
        <v>564.84907897991764</v>
      </c>
      <c r="AN385" s="6">
        <f t="shared" ca="1" si="385"/>
        <v>2472.0506610572138</v>
      </c>
      <c r="AO385" s="6">
        <f t="shared" ca="1" si="386"/>
        <v>27672.800757452056</v>
      </c>
      <c r="AP385" s="6">
        <f t="shared" ca="1" si="387"/>
        <v>13386.387490951838</v>
      </c>
      <c r="AQ385" s="6">
        <f t="shared" ca="1" si="388"/>
        <v>14286.413266500216</v>
      </c>
      <c r="AR385" s="6">
        <f t="shared" ca="1" si="413"/>
        <v>2727.5404729634556</v>
      </c>
      <c r="AS385" s="6">
        <f t="shared" ca="1" si="413"/>
        <v>2057.9981827979145</v>
      </c>
      <c r="AT385" s="6">
        <f t="shared" ca="1" si="413"/>
        <v>1882.1909991448038</v>
      </c>
      <c r="AU385" s="6">
        <f t="shared" ca="1" si="413"/>
        <v>1970.6323799593476</v>
      </c>
      <c r="AV385" s="6">
        <f t="shared" ca="1" si="389"/>
        <v>8638.3620348655222</v>
      </c>
      <c r="AW385" s="6">
        <f t="shared" ca="1" si="390"/>
        <v>5648.0512316346958</v>
      </c>
      <c r="AX385" s="27">
        <f t="shared" ca="1" si="414"/>
        <v>3.937913556164383</v>
      </c>
      <c r="AY385" s="27">
        <f t="shared" ca="1" si="414"/>
        <v>4.4127937123287673</v>
      </c>
      <c r="AZ385">
        <f t="shared" ca="1" si="391"/>
        <v>333</v>
      </c>
      <c r="BA385" s="9">
        <f t="shared" ca="1" si="371"/>
        <v>12</v>
      </c>
      <c r="BB385" s="4">
        <f t="shared" ca="1" si="392"/>
        <v>148</v>
      </c>
      <c r="BC385" s="9">
        <f t="shared" ca="1" si="372"/>
        <v>11</v>
      </c>
      <c r="BD385" s="9">
        <f t="shared" ca="1" si="373"/>
        <v>8</v>
      </c>
      <c r="BE385" s="4">
        <f t="shared" ca="1" si="393"/>
        <v>185</v>
      </c>
      <c r="BF385" s="9">
        <f t="shared" ca="1" si="374"/>
        <v>13</v>
      </c>
      <c r="BG385" s="9">
        <f t="shared" ca="1" si="375"/>
        <v>16</v>
      </c>
      <c r="BH385" s="24">
        <f t="shared" ca="1" si="394"/>
        <v>854.20580569422054</v>
      </c>
      <c r="BI385" s="24">
        <f t="shared" ca="1" si="395"/>
        <v>493.61346504388501</v>
      </c>
      <c r="BJ385" s="9">
        <f t="shared" ca="1" si="376"/>
        <v>13</v>
      </c>
      <c r="BK385" s="30">
        <f t="shared" ca="1" si="377"/>
        <v>34.062915082191779</v>
      </c>
      <c r="BL385" s="15">
        <f t="shared" ca="1" si="378"/>
        <v>4.2363509523287668</v>
      </c>
      <c r="BM385" s="15">
        <f t="shared" ca="1" si="396"/>
        <v>7360.0141158745173</v>
      </c>
      <c r="BN385" s="36">
        <f t="shared" ca="1" si="402"/>
        <v>123</v>
      </c>
      <c r="BO385" s="9">
        <f t="shared" ca="1" si="379"/>
        <v>1</v>
      </c>
      <c r="BP385" s="20">
        <f t="shared" ca="1" si="397"/>
        <v>1.9410850361939427</v>
      </c>
      <c r="BQ385" s="20">
        <f t="shared" ca="1" si="398"/>
        <v>116.14970135366029</v>
      </c>
    </row>
    <row r="386" spans="1:69" x14ac:dyDescent="0.25">
      <c r="A386" s="3">
        <f t="shared" si="399"/>
        <v>40803</v>
      </c>
      <c r="B386" s="17">
        <f t="shared" si="380"/>
        <v>2011</v>
      </c>
      <c r="C386" s="4">
        <f t="shared" si="400"/>
        <v>9</v>
      </c>
      <c r="D386" s="4">
        <f t="shared" si="401"/>
        <v>7</v>
      </c>
      <c r="E386" s="5">
        <f t="shared" si="349"/>
        <v>0.78</v>
      </c>
      <c r="F386" s="5">
        <f t="shared" si="350"/>
        <v>0.96666666666666667</v>
      </c>
      <c r="G386" s="10">
        <f t="shared" si="348"/>
        <v>1.1287671232876724</v>
      </c>
      <c r="H386" s="13">
        <f t="shared" ca="1" si="351"/>
        <v>181</v>
      </c>
      <c r="I386" s="9">
        <f t="shared" ca="1" si="352"/>
        <v>329</v>
      </c>
      <c r="J386" s="14">
        <f t="shared" ca="1" si="381"/>
        <v>1.8176795580110496</v>
      </c>
      <c r="K386" s="5">
        <f t="shared" ca="1" si="382"/>
        <v>0.73111111111111116</v>
      </c>
      <c r="L386" s="21">
        <f t="shared" ca="1" si="353"/>
        <v>104.50045155770833</v>
      </c>
      <c r="M386" s="9">
        <f t="shared" ca="1" si="409"/>
        <v>58</v>
      </c>
      <c r="N386" s="9">
        <f t="shared" ca="1" si="409"/>
        <v>72</v>
      </c>
      <c r="O386" s="9">
        <f t="shared" ca="1" si="409"/>
        <v>29</v>
      </c>
      <c r="P386" s="9">
        <f t="shared" ca="1" si="409"/>
        <v>89</v>
      </c>
      <c r="Q386" s="20">
        <f t="shared" ca="1" si="355"/>
        <v>36.252852381875655</v>
      </c>
      <c r="R386" s="20">
        <f t="shared" ca="1" si="356"/>
        <v>47.468294132224848</v>
      </c>
      <c r="S386" s="20">
        <f t="shared" ca="1" si="357"/>
        <v>17.520820121483762</v>
      </c>
      <c r="T386" s="6">
        <f t="shared" ca="1" si="410"/>
        <v>18914.581731945207</v>
      </c>
      <c r="U386" s="6">
        <f t="shared" ca="1" si="410"/>
        <v>2104.178421479452</v>
      </c>
      <c r="V386" s="6">
        <f t="shared" ca="1" si="410"/>
        <v>3283.8489815040002</v>
      </c>
      <c r="W386" s="6">
        <f t="shared" ca="1" si="359"/>
        <v>2729.1507445479456</v>
      </c>
      <c r="X386" s="6">
        <f t="shared" ca="1" si="360"/>
        <v>1544.5340319175889</v>
      </c>
      <c r="Y386" s="6">
        <f t="shared" ca="1" si="383"/>
        <v>13461.226395455125</v>
      </c>
      <c r="Z386" s="6">
        <f t="shared" ca="1" si="411"/>
        <v>4712.8708096438349</v>
      </c>
      <c r="AA386" s="6">
        <f t="shared" ca="1" si="411"/>
        <v>1376.5805298345206</v>
      </c>
      <c r="AB386" s="6">
        <f t="shared" ca="1" si="411"/>
        <v>1559.3529908120547</v>
      </c>
      <c r="AC386" s="6">
        <f t="shared" ca="1" si="362"/>
        <v>1980.0307283601358</v>
      </c>
      <c r="AD386" s="6">
        <f t="shared" ca="1" si="363"/>
        <v>1065.1656607190312</v>
      </c>
      <c r="AE386" s="6">
        <f t="shared" ca="1" si="364"/>
        <v>618.21515848286572</v>
      </c>
      <c r="AF386" s="6">
        <f t="shared" ca="1" si="384"/>
        <v>3985.3927827283774</v>
      </c>
      <c r="AG386" s="6">
        <f t="shared" ca="1" si="412"/>
        <v>573.21961683287668</v>
      </c>
      <c r="AH386" s="6">
        <f t="shared" ca="1" si="412"/>
        <v>2233.5014126465758</v>
      </c>
      <c r="AI386" s="6">
        <f t="shared" ca="1" si="412"/>
        <v>3828.2031859726026</v>
      </c>
      <c r="AJ386" s="6">
        <f t="shared" ca="1" si="412"/>
        <v>1668.6574832219178</v>
      </c>
      <c r="AK386" s="6">
        <f t="shared" ca="1" si="366"/>
        <v>2274.1004569688675</v>
      </c>
      <c r="AL386" s="6">
        <f t="shared" ca="1" si="367"/>
        <v>1369.7966251161261</v>
      </c>
      <c r="AM386" s="6">
        <f t="shared" ca="1" si="368"/>
        <v>671.11563172377453</v>
      </c>
      <c r="AN386" s="6">
        <f t="shared" ca="1" si="385"/>
        <v>3988.5689848652037</v>
      </c>
      <c r="AO386" s="6">
        <f t="shared" ca="1" si="386"/>
        <v>36971.146182389049</v>
      </c>
      <c r="AP386" s="6">
        <f t="shared" ca="1" si="387"/>
        <v>15535.958019340336</v>
      </c>
      <c r="AQ386" s="6">
        <f t="shared" ca="1" si="388"/>
        <v>21435.188163048708</v>
      </c>
      <c r="AR386" s="6">
        <f t="shared" ca="1" si="413"/>
        <v>2810.581429677788</v>
      </c>
      <c r="AS386" s="6">
        <f t="shared" ca="1" si="413"/>
        <v>2449.5749092799788</v>
      </c>
      <c r="AT386" s="6">
        <f t="shared" ca="1" si="413"/>
        <v>2030.8160043456157</v>
      </c>
      <c r="AU386" s="6">
        <f t="shared" ca="1" si="413"/>
        <v>2162.0376470049637</v>
      </c>
      <c r="AV386" s="6">
        <f t="shared" ca="1" si="389"/>
        <v>9453.0099903083465</v>
      </c>
      <c r="AW386" s="6">
        <f t="shared" ca="1" si="390"/>
        <v>11982.178172740365</v>
      </c>
      <c r="AX386" s="27">
        <f t="shared" ca="1" si="414"/>
        <v>4.1535333369863006</v>
      </c>
      <c r="AY386" s="27">
        <f t="shared" ca="1" si="414"/>
        <v>4.4788199178082193</v>
      </c>
      <c r="AZ386">
        <f t="shared" ca="1" si="391"/>
        <v>429</v>
      </c>
      <c r="BA386" s="9">
        <f t="shared" ca="1" si="371"/>
        <v>16</v>
      </c>
      <c r="BB386" s="4">
        <f t="shared" ca="1" si="392"/>
        <v>181</v>
      </c>
      <c r="BC386" s="9">
        <f t="shared" ca="1" si="372"/>
        <v>11</v>
      </c>
      <c r="BD386" s="9">
        <f t="shared" ca="1" si="373"/>
        <v>9</v>
      </c>
      <c r="BE386" s="4">
        <f t="shared" ca="1" si="393"/>
        <v>248</v>
      </c>
      <c r="BF386" s="9">
        <f t="shared" ca="1" si="374"/>
        <v>17</v>
      </c>
      <c r="BG386" s="9">
        <f t="shared" ca="1" si="375"/>
        <v>21</v>
      </c>
      <c r="BH386" s="24">
        <f t="shared" ca="1" si="394"/>
        <v>835.08660309055631</v>
      </c>
      <c r="BI386" s="24">
        <f t="shared" ca="1" si="395"/>
        <v>561.32918873934364</v>
      </c>
      <c r="BJ386" s="9">
        <f t="shared" ca="1" si="376"/>
        <v>18</v>
      </c>
      <c r="BK386" s="30">
        <f t="shared" ca="1" si="377"/>
        <v>32.668482575342459</v>
      </c>
      <c r="BL386" s="15">
        <f t="shared" ca="1" si="378"/>
        <v>4.3320949172602736</v>
      </c>
      <c r="BM386" s="15">
        <f t="shared" ca="1" si="396"/>
        <v>7412.578174125334</v>
      </c>
      <c r="BN386" s="36">
        <f t="shared" ca="1" si="402"/>
        <v>124</v>
      </c>
      <c r="BO386" s="9">
        <f t="shared" ca="1" si="379"/>
        <v>0</v>
      </c>
      <c r="BP386" s="20">
        <f t="shared" ca="1" si="397"/>
        <v>2.891731818474617</v>
      </c>
      <c r="BQ386" s="20">
        <f t="shared" ca="1" si="398"/>
        <v>172.86442066974763</v>
      </c>
    </row>
    <row r="387" spans="1:69" x14ac:dyDescent="0.25">
      <c r="A387" s="3">
        <f t="shared" si="399"/>
        <v>40802</v>
      </c>
      <c r="B387" s="17">
        <f t="shared" si="380"/>
        <v>2011</v>
      </c>
      <c r="C387" s="4">
        <f t="shared" si="400"/>
        <v>9</v>
      </c>
      <c r="D387" s="4">
        <f t="shared" si="401"/>
        <v>6</v>
      </c>
      <c r="E387" s="5">
        <f t="shared" si="349"/>
        <v>0.78</v>
      </c>
      <c r="F387" s="5">
        <f t="shared" si="350"/>
        <v>1</v>
      </c>
      <c r="G387" s="10">
        <f t="shared" ref="G387:G450" si="415">G388+100%/365</f>
        <v>1.126027397260275</v>
      </c>
      <c r="H387" s="13">
        <f t="shared" ca="1" si="351"/>
        <v>202</v>
      </c>
      <c r="I387" s="9">
        <f t="shared" ca="1" si="352"/>
        <v>331</v>
      </c>
      <c r="J387" s="14">
        <f t="shared" ca="1" si="381"/>
        <v>1.6386138613861385</v>
      </c>
      <c r="K387" s="5">
        <f t="shared" ca="1" si="382"/>
        <v>0.73555555555555552</v>
      </c>
      <c r="L387" s="21">
        <f t="shared" ca="1" si="353"/>
        <v>95.229023388037419</v>
      </c>
      <c r="M387" s="9">
        <f t="shared" ref="M387:P406" ca="1" si="416">INT($I387*M$1*(1+RANDBETWEEN(-limite,limite)/1000))</f>
        <v>57</v>
      </c>
      <c r="N387" s="9">
        <f t="shared" ca="1" si="416"/>
        <v>74</v>
      </c>
      <c r="O387" s="9">
        <f t="shared" ca="1" si="416"/>
        <v>30</v>
      </c>
      <c r="P387" s="9">
        <f t="shared" ca="1" si="416"/>
        <v>87</v>
      </c>
      <c r="Q387" s="20">
        <f t="shared" ca="1" si="355"/>
        <v>37.706678222315176</v>
      </c>
      <c r="R387" s="20">
        <f t="shared" ca="1" si="356"/>
        <v>48.403682598575344</v>
      </c>
      <c r="S387" s="20">
        <f t="shared" ca="1" si="357"/>
        <v>18.90664855278224</v>
      </c>
      <c r="T387" s="6">
        <f t="shared" ref="T387:V406" ca="1" si="417">(1+T$2*$G387)*(1+RANDBETWEEN(-limite,limite)/1000)*T$1*$E387*$F387</f>
        <v>19236.26272438356</v>
      </c>
      <c r="U387" s="6">
        <f t="shared" ca="1" si="417"/>
        <v>2187.1649408219178</v>
      </c>
      <c r="V387" s="6">
        <f t="shared" ca="1" si="417"/>
        <v>3367.2817521271227</v>
      </c>
      <c r="W387" s="6">
        <f t="shared" ca="1" si="359"/>
        <v>2837.0951727780821</v>
      </c>
      <c r="X387" s="6">
        <f t="shared" ca="1" si="360"/>
        <v>1753.1040999452057</v>
      </c>
      <c r="Y387" s="6">
        <f t="shared" ca="1" si="383"/>
        <v>13465.946640355069</v>
      </c>
      <c r="Z387" s="6">
        <f t="shared" ref="Z387:AB406" ca="1" si="418">(1+Z$2*$G387)*(1+RANDBETWEEN(-limite,limite)/1000)*$I387*Z$1</f>
        <v>4939.5748471232882</v>
      </c>
      <c r="AA387" s="6">
        <f t="shared" ca="1" si="418"/>
        <v>1452.1104779572604</v>
      </c>
      <c r="AB387" s="6">
        <f t="shared" ca="1" si="418"/>
        <v>1644.878424092055</v>
      </c>
      <c r="AC387" s="6">
        <f t="shared" ca="1" si="362"/>
        <v>2031.516855290437</v>
      </c>
      <c r="AD387" s="6">
        <f t="shared" ca="1" si="363"/>
        <v>1126.771146776264</v>
      </c>
      <c r="AE387" s="6">
        <f t="shared" ca="1" si="364"/>
        <v>652.88419597573932</v>
      </c>
      <c r="AF387" s="6">
        <f t="shared" ca="1" si="384"/>
        <v>4225.3915511301639</v>
      </c>
      <c r="AG387" s="6">
        <f t="shared" ref="AG387:AJ406" ca="1" si="419">(1+AG$2*$G387)*(1+RANDBETWEEN(-limite,limite)/1000)*$I387*AG$1</f>
        <v>606.76386263013694</v>
      </c>
      <c r="AH387" s="6">
        <f t="shared" ca="1" si="419"/>
        <v>2157.1118737534248</v>
      </c>
      <c r="AI387" s="6">
        <f t="shared" ca="1" si="419"/>
        <v>3523.6727152602734</v>
      </c>
      <c r="AJ387" s="6">
        <f t="shared" ca="1" si="419"/>
        <v>1698.5496028931509</v>
      </c>
      <c r="AK387" s="6">
        <f t="shared" ca="1" si="366"/>
        <v>2359.6844198332219</v>
      </c>
      <c r="AL387" s="6">
        <f t="shared" ca="1" si="367"/>
        <v>1285.8615316321645</v>
      </c>
      <c r="AM387" s="6">
        <f t="shared" ca="1" si="368"/>
        <v>710.60038673657891</v>
      </c>
      <c r="AN387" s="6">
        <f t="shared" ca="1" si="385"/>
        <v>3629.951716335021</v>
      </c>
      <c r="AO387" s="6">
        <f t="shared" ca="1" si="386"/>
        <v>37446.089468915066</v>
      </c>
      <c r="AP387" s="6">
        <f t="shared" ca="1" si="387"/>
        <v>16124.799561094816</v>
      </c>
      <c r="AQ387" s="6">
        <f t="shared" ca="1" si="388"/>
        <v>21321.289907820254</v>
      </c>
      <c r="AR387" s="6">
        <f t="shared" ref="AR387:AU406" ca="1" si="420">(1+AR$2*$G387)*(1+RANDBETWEEN(-limite,limite)/1000)*AR$1*$E387*$F387+AR$3*(1+ipc)^($B387-2010)</f>
        <v>2850.6250641314064</v>
      </c>
      <c r="AS387" s="6">
        <f t="shared" ca="1" si="420"/>
        <v>2358.2100622291473</v>
      </c>
      <c r="AT387" s="6">
        <f t="shared" ca="1" si="420"/>
        <v>2075.3830326768984</v>
      </c>
      <c r="AU387" s="6">
        <f t="shared" ca="1" si="420"/>
        <v>2259.5503578435196</v>
      </c>
      <c r="AV387" s="6">
        <f t="shared" ca="1" si="389"/>
        <v>9543.7685168809712</v>
      </c>
      <c r="AW387" s="6">
        <f t="shared" ca="1" si="390"/>
        <v>11777.521390939279</v>
      </c>
      <c r="AX387" s="27">
        <f t="shared" ref="AX387:AY406" ca="1" si="421">MIN(5,(1+AX$2*$G387)*(1+RANDBETWEEN(-limite,limite)/1000)*AX$1)</f>
        <v>3.8718772602739731</v>
      </c>
      <c r="AY387" s="27">
        <f t="shared" ca="1" si="421"/>
        <v>4.2044165958904109</v>
      </c>
      <c r="AZ387">
        <f t="shared" ca="1" si="391"/>
        <v>450</v>
      </c>
      <c r="BA387" s="9">
        <f t="shared" ca="1" si="371"/>
        <v>16</v>
      </c>
      <c r="BB387" s="4">
        <f t="shared" ca="1" si="392"/>
        <v>202</v>
      </c>
      <c r="BC387" s="9">
        <f t="shared" ca="1" si="372"/>
        <v>14</v>
      </c>
      <c r="BD387" s="9">
        <f t="shared" ca="1" si="373"/>
        <v>10</v>
      </c>
      <c r="BE387" s="4">
        <f t="shared" ca="1" si="393"/>
        <v>248</v>
      </c>
      <c r="BF387" s="9">
        <f t="shared" ca="1" si="374"/>
        <v>16</v>
      </c>
      <c r="BG387" s="9">
        <f t="shared" ca="1" si="375"/>
        <v>20</v>
      </c>
      <c r="BH387" s="24">
        <f t="shared" ca="1" si="394"/>
        <v>945.44329008123691</v>
      </c>
      <c r="BI387" s="24">
        <f t="shared" ca="1" si="395"/>
        <v>553.23467390938652</v>
      </c>
      <c r="BJ387" s="9">
        <f t="shared" ca="1" si="376"/>
        <v>17</v>
      </c>
      <c r="BK387" s="30">
        <f t="shared" ca="1" si="377"/>
        <v>33.571771397260271</v>
      </c>
      <c r="BL387" s="15">
        <f t="shared" ca="1" si="378"/>
        <v>4.571650061369863</v>
      </c>
      <c r="BM387" s="15">
        <f t="shared" ca="1" si="396"/>
        <v>7530.2279024916352</v>
      </c>
      <c r="BN387" s="36">
        <f t="shared" ca="1" si="402"/>
        <v>124</v>
      </c>
      <c r="BO387" s="9">
        <f t="shared" ca="1" si="379"/>
        <v>0</v>
      </c>
      <c r="BP387" s="20">
        <f t="shared" ca="1" si="397"/>
        <v>2.8314269081770247</v>
      </c>
      <c r="BQ387" s="20">
        <f t="shared" ca="1" si="398"/>
        <v>171.94588635338914</v>
      </c>
    </row>
    <row r="388" spans="1:69" x14ac:dyDescent="0.25">
      <c r="A388" s="3">
        <f t="shared" si="399"/>
        <v>40801</v>
      </c>
      <c r="B388" s="17">
        <f t="shared" si="380"/>
        <v>2011</v>
      </c>
      <c r="C388" s="4">
        <f t="shared" si="400"/>
        <v>9</v>
      </c>
      <c r="D388" s="4">
        <f t="shared" si="401"/>
        <v>5</v>
      </c>
      <c r="E388" s="5">
        <f t="shared" si="349"/>
        <v>0.78</v>
      </c>
      <c r="F388" s="5">
        <f t="shared" si="350"/>
        <v>0.88</v>
      </c>
      <c r="G388" s="10">
        <f t="shared" si="415"/>
        <v>1.1232876712328776</v>
      </c>
      <c r="H388" s="13">
        <f t="shared" ca="1" si="351"/>
        <v>167</v>
      </c>
      <c r="I388" s="9">
        <f t="shared" ca="1" si="352"/>
        <v>270</v>
      </c>
      <c r="J388" s="14">
        <f t="shared" ca="1" si="381"/>
        <v>1.6167664670658684</v>
      </c>
      <c r="K388" s="5">
        <f t="shared" ca="1" si="382"/>
        <v>0.6</v>
      </c>
      <c r="L388" s="21">
        <f t="shared" ca="1" si="353"/>
        <v>100.33699370880159</v>
      </c>
      <c r="M388" s="9">
        <f t="shared" ca="1" si="416"/>
        <v>48</v>
      </c>
      <c r="N388" s="9">
        <f t="shared" ca="1" si="416"/>
        <v>61</v>
      </c>
      <c r="O388" s="9">
        <f t="shared" ca="1" si="416"/>
        <v>25</v>
      </c>
      <c r="P388" s="9">
        <f t="shared" ca="1" si="416"/>
        <v>72</v>
      </c>
      <c r="Q388" s="20">
        <f t="shared" ca="1" si="355"/>
        <v>36.418259645595072</v>
      </c>
      <c r="R388" s="20">
        <f t="shared" ca="1" si="356"/>
        <v>47.421792197260267</v>
      </c>
      <c r="S388" s="20">
        <f t="shared" ca="1" si="357"/>
        <v>17.859982376712324</v>
      </c>
      <c r="T388" s="6">
        <f t="shared" ca="1" si="417"/>
        <v>16756.277949369865</v>
      </c>
      <c r="U388" s="6">
        <f t="shared" ca="1" si="417"/>
        <v>1866.0244734246578</v>
      </c>
      <c r="V388" s="6">
        <f t="shared" ca="1" si="417"/>
        <v>2890.1747447723837</v>
      </c>
      <c r="W388" s="6">
        <f t="shared" ca="1" si="359"/>
        <v>2896.7073356712331</v>
      </c>
      <c r="X388" s="6">
        <f t="shared" ca="1" si="360"/>
        <v>1447.2611835090413</v>
      </c>
      <c r="Y388" s="6">
        <f t="shared" ca="1" si="383"/>
        <v>11388.159158841867</v>
      </c>
      <c r="Z388" s="6">
        <f t="shared" ca="1" si="418"/>
        <v>3969.5903013698626</v>
      </c>
      <c r="AA388" s="6">
        <f t="shared" ca="1" si="418"/>
        <v>1185.5448049315066</v>
      </c>
      <c r="AB388" s="6">
        <f t="shared" ca="1" si="418"/>
        <v>1285.9187311232874</v>
      </c>
      <c r="AC388" s="6">
        <f t="shared" ca="1" si="362"/>
        <v>1821.1764659092967</v>
      </c>
      <c r="AD388" s="6">
        <f t="shared" ca="1" si="363"/>
        <v>1081.3220774964288</v>
      </c>
      <c r="AE388" s="6">
        <f t="shared" ca="1" si="364"/>
        <v>574.5507995425728</v>
      </c>
      <c r="AF388" s="6">
        <f t="shared" ca="1" si="384"/>
        <v>2964.0044944763576</v>
      </c>
      <c r="AG388" s="6">
        <f t="shared" ca="1" si="419"/>
        <v>456.99432164383558</v>
      </c>
      <c r="AH388" s="6">
        <f t="shared" ca="1" si="419"/>
        <v>1746.9341457534247</v>
      </c>
      <c r="AI388" s="6">
        <f t="shared" ca="1" si="419"/>
        <v>3135.5095561643834</v>
      </c>
      <c r="AJ388" s="6">
        <f t="shared" ca="1" si="419"/>
        <v>1379.9616263013697</v>
      </c>
      <c r="AK388" s="6">
        <f t="shared" ca="1" si="366"/>
        <v>2059.6629778962752</v>
      </c>
      <c r="AL388" s="6">
        <f t="shared" ca="1" si="367"/>
        <v>1351.8814766589221</v>
      </c>
      <c r="AM388" s="6">
        <f t="shared" ca="1" si="368"/>
        <v>615.97140894289373</v>
      </c>
      <c r="AN388" s="6">
        <f t="shared" ca="1" si="385"/>
        <v>2691.8837863649223</v>
      </c>
      <c r="AO388" s="6">
        <f t="shared" ca="1" si="386"/>
        <v>31782.755910082196</v>
      </c>
      <c r="AP388" s="6">
        <f t="shared" ca="1" si="387"/>
        <v>14738.708470399048</v>
      </c>
      <c r="AQ388" s="6">
        <f t="shared" ca="1" si="388"/>
        <v>17044.047439683149</v>
      </c>
      <c r="AR388" s="6">
        <f t="shared" ca="1" si="420"/>
        <v>2794.1088165270526</v>
      </c>
      <c r="AS388" s="6">
        <f t="shared" ca="1" si="420"/>
        <v>2160.5110428489652</v>
      </c>
      <c r="AT388" s="6">
        <f t="shared" ca="1" si="420"/>
        <v>1975.7006462385511</v>
      </c>
      <c r="AU388" s="6">
        <f t="shared" ca="1" si="420"/>
        <v>2070.3620324503477</v>
      </c>
      <c r="AV388" s="6">
        <f t="shared" ca="1" si="389"/>
        <v>9000.682538064917</v>
      </c>
      <c r="AW388" s="6">
        <f t="shared" ca="1" si="390"/>
        <v>8043.3649016182317</v>
      </c>
      <c r="AX388" s="27">
        <f t="shared" ca="1" si="421"/>
        <v>3.9529758904109586</v>
      </c>
      <c r="AY388" s="27">
        <f t="shared" ca="1" si="421"/>
        <v>4.3544421232876713</v>
      </c>
      <c r="AZ388">
        <f t="shared" ca="1" si="391"/>
        <v>373</v>
      </c>
      <c r="BA388" s="9">
        <f t="shared" ca="1" si="371"/>
        <v>14</v>
      </c>
      <c r="BB388" s="4">
        <f t="shared" ca="1" si="392"/>
        <v>167</v>
      </c>
      <c r="BC388" s="9">
        <f t="shared" ca="1" si="372"/>
        <v>12</v>
      </c>
      <c r="BD388" s="9">
        <f t="shared" ca="1" si="373"/>
        <v>7</v>
      </c>
      <c r="BE388" s="4">
        <f t="shared" ca="1" si="393"/>
        <v>206</v>
      </c>
      <c r="BF388" s="9">
        <f t="shared" ca="1" si="374"/>
        <v>12</v>
      </c>
      <c r="BG388" s="9">
        <f t="shared" ca="1" si="375"/>
        <v>20</v>
      </c>
      <c r="BH388" s="24">
        <f t="shared" ca="1" si="394"/>
        <v>823.0462396113802</v>
      </c>
      <c r="BI388" s="24">
        <f t="shared" ca="1" si="395"/>
        <v>540.12416977837643</v>
      </c>
      <c r="BJ388" s="9">
        <f t="shared" ca="1" si="376"/>
        <v>17</v>
      </c>
      <c r="BK388" s="30">
        <f t="shared" ca="1" si="377"/>
        <v>32.243549589041095</v>
      </c>
      <c r="BL388" s="15">
        <f t="shared" ca="1" si="378"/>
        <v>4.5366380712328755</v>
      </c>
      <c r="BM388" s="15">
        <f t="shared" ca="1" si="396"/>
        <v>7565.1979430482261</v>
      </c>
      <c r="BN388" s="36">
        <f t="shared" ca="1" si="402"/>
        <v>124</v>
      </c>
      <c r="BO388" s="9">
        <f t="shared" ca="1" si="379"/>
        <v>0</v>
      </c>
      <c r="BP388" s="20">
        <f t="shared" ca="1" si="397"/>
        <v>2.252954591273475</v>
      </c>
      <c r="BQ388" s="20">
        <f t="shared" ca="1" si="398"/>
        <v>137.45199548131572</v>
      </c>
    </row>
    <row r="389" spans="1:69" x14ac:dyDescent="0.25">
      <c r="A389" s="3">
        <f t="shared" si="399"/>
        <v>40800</v>
      </c>
      <c r="B389" s="17">
        <f t="shared" si="380"/>
        <v>2011</v>
      </c>
      <c r="C389" s="4">
        <f t="shared" si="400"/>
        <v>9</v>
      </c>
      <c r="D389" s="4">
        <f t="shared" si="401"/>
        <v>4</v>
      </c>
      <c r="E389" s="5">
        <f t="shared" si="349"/>
        <v>0.78</v>
      </c>
      <c r="F389" s="5">
        <f t="shared" si="350"/>
        <v>0.84</v>
      </c>
      <c r="G389" s="10">
        <f t="shared" si="415"/>
        <v>1.1205479452054803</v>
      </c>
      <c r="H389" s="13">
        <f t="shared" ca="1" si="351"/>
        <v>156</v>
      </c>
      <c r="I389" s="9">
        <f t="shared" ca="1" si="352"/>
        <v>259</v>
      </c>
      <c r="J389" s="14">
        <f t="shared" ca="1" si="381"/>
        <v>1.6602564102564104</v>
      </c>
      <c r="K389" s="5">
        <f t="shared" ca="1" si="382"/>
        <v>0.5755555555555556</v>
      </c>
      <c r="L389" s="21">
        <f t="shared" ca="1" si="353"/>
        <v>102.20895478356165</v>
      </c>
      <c r="M389" s="9">
        <f t="shared" ca="1" si="416"/>
        <v>47</v>
      </c>
      <c r="N389" s="9">
        <f t="shared" ca="1" si="416"/>
        <v>58</v>
      </c>
      <c r="O389" s="9">
        <f t="shared" ca="1" si="416"/>
        <v>22</v>
      </c>
      <c r="P389" s="9">
        <f t="shared" ca="1" si="416"/>
        <v>72</v>
      </c>
      <c r="Q389" s="20">
        <f t="shared" ca="1" si="355"/>
        <v>34.385367934246574</v>
      </c>
      <c r="R389" s="20">
        <f t="shared" ca="1" si="356"/>
        <v>52.043991185454544</v>
      </c>
      <c r="S389" s="20">
        <f t="shared" ca="1" si="357"/>
        <v>16.820032993150686</v>
      </c>
      <c r="T389" s="6">
        <f t="shared" ca="1" si="417"/>
        <v>15944.596946235617</v>
      </c>
      <c r="U389" s="6">
        <f t="shared" ca="1" si="417"/>
        <v>1710.8145659835618</v>
      </c>
      <c r="V389" s="6">
        <f t="shared" ca="1" si="417"/>
        <v>2689.0850063247785</v>
      </c>
      <c r="W389" s="6">
        <f t="shared" ca="1" si="359"/>
        <v>2760.1757518684931</v>
      </c>
      <c r="X389" s="6">
        <f t="shared" ca="1" si="360"/>
        <v>1436.2064051438467</v>
      </c>
      <c r="Y389" s="6">
        <f t="shared" ca="1" si="383"/>
        <v>10769.944348882062</v>
      </c>
      <c r="Z389" s="6">
        <f t="shared" ca="1" si="418"/>
        <v>3610.4636330958901</v>
      </c>
      <c r="AA389" s="6">
        <f t="shared" ca="1" si="418"/>
        <v>1144.9678060799999</v>
      </c>
      <c r="AB389" s="6">
        <f t="shared" ca="1" si="418"/>
        <v>1211.0423755068493</v>
      </c>
      <c r="AC389" s="6">
        <f t="shared" ca="1" si="362"/>
        <v>1837.5915375262462</v>
      </c>
      <c r="AD389" s="6">
        <f t="shared" ca="1" si="363"/>
        <v>1059.6640897041916</v>
      </c>
      <c r="AE389" s="6">
        <f t="shared" ca="1" si="364"/>
        <v>512.16838935223461</v>
      </c>
      <c r="AF389" s="6">
        <f t="shared" ca="1" si="384"/>
        <v>2557.0497981000676</v>
      </c>
      <c r="AG389" s="6">
        <f t="shared" ca="1" si="419"/>
        <v>448.06867732602734</v>
      </c>
      <c r="AH389" s="6">
        <f t="shared" ca="1" si="419"/>
        <v>1737.3091247342466</v>
      </c>
      <c r="AI389" s="6">
        <f t="shared" ca="1" si="419"/>
        <v>3001.9232362191788</v>
      </c>
      <c r="AJ389" s="6">
        <f t="shared" ca="1" si="419"/>
        <v>1305.4172212602741</v>
      </c>
      <c r="AK389" s="6">
        <f t="shared" ca="1" si="366"/>
        <v>2058.5029991778542</v>
      </c>
      <c r="AL389" s="6">
        <f t="shared" ca="1" si="367"/>
        <v>1386.036619075792</v>
      </c>
      <c r="AM389" s="6">
        <f t="shared" ca="1" si="368"/>
        <v>566.51767428333062</v>
      </c>
      <c r="AN389" s="6">
        <f t="shared" ca="1" si="385"/>
        <v>2481.6609670027497</v>
      </c>
      <c r="AO389" s="6">
        <f t="shared" ca="1" si="386"/>
        <v>30114.603586441644</v>
      </c>
      <c r="AP389" s="6">
        <f t="shared" ca="1" si="387"/>
        <v>14305.948472456768</v>
      </c>
      <c r="AQ389" s="6">
        <f t="shared" ca="1" si="388"/>
        <v>15808.65511398488</v>
      </c>
      <c r="AR389" s="6">
        <f t="shared" ca="1" si="420"/>
        <v>2764.7359831480821</v>
      </c>
      <c r="AS389" s="6">
        <f t="shared" ca="1" si="420"/>
        <v>2130.6124068553427</v>
      </c>
      <c r="AT389" s="6">
        <f t="shared" ca="1" si="420"/>
        <v>1930.4228520726924</v>
      </c>
      <c r="AU389" s="6">
        <f t="shared" ca="1" si="420"/>
        <v>2057.9502403788097</v>
      </c>
      <c r="AV389" s="6">
        <f t="shared" ca="1" si="389"/>
        <v>8883.7214824549264</v>
      </c>
      <c r="AW389" s="6">
        <f t="shared" ca="1" si="390"/>
        <v>6924.9336315299497</v>
      </c>
      <c r="AX389" s="27">
        <f t="shared" ca="1" si="421"/>
        <v>4.1155535342465752</v>
      </c>
      <c r="AY389" s="27">
        <f t="shared" ca="1" si="421"/>
        <v>4.5795954246575334</v>
      </c>
      <c r="AZ389">
        <f t="shared" ca="1" si="391"/>
        <v>355</v>
      </c>
      <c r="BA389" s="9">
        <f t="shared" ca="1" si="371"/>
        <v>12</v>
      </c>
      <c r="BB389" s="4">
        <f t="shared" ca="1" si="392"/>
        <v>156</v>
      </c>
      <c r="BC389" s="9">
        <f t="shared" ca="1" si="372"/>
        <v>11</v>
      </c>
      <c r="BD389" s="9">
        <f t="shared" ca="1" si="373"/>
        <v>7</v>
      </c>
      <c r="BE389" s="4">
        <f t="shared" ca="1" si="393"/>
        <v>199</v>
      </c>
      <c r="BF389" s="9">
        <f t="shared" ca="1" si="374"/>
        <v>14</v>
      </c>
      <c r="BG389" s="9">
        <f t="shared" ca="1" si="375"/>
        <v>19</v>
      </c>
      <c r="BH389" s="24">
        <f t="shared" ca="1" si="394"/>
        <v>794.47698038505212</v>
      </c>
      <c r="BI389" s="24">
        <f t="shared" ca="1" si="395"/>
        <v>565.38187209662408</v>
      </c>
      <c r="BJ389" s="9">
        <f t="shared" ca="1" si="376"/>
        <v>13</v>
      </c>
      <c r="BK389" s="30">
        <f t="shared" ca="1" si="377"/>
        <v>34.579491205479449</v>
      </c>
      <c r="BL389" s="15">
        <f t="shared" ca="1" si="378"/>
        <v>4.187865283287671</v>
      </c>
      <c r="BM389" s="15">
        <f t="shared" ca="1" si="396"/>
        <v>7417.6652471669422</v>
      </c>
      <c r="BN389" s="36">
        <f t="shared" ca="1" si="402"/>
        <v>124</v>
      </c>
      <c r="BO389" s="9">
        <f t="shared" ca="1" si="379"/>
        <v>0</v>
      </c>
      <c r="BP389" s="20">
        <f t="shared" ca="1" si="397"/>
        <v>2.1312171130967039</v>
      </c>
      <c r="BQ389" s="20">
        <f t="shared" ca="1" si="398"/>
        <v>127.48915414503935</v>
      </c>
    </row>
    <row r="390" spans="1:69" x14ac:dyDescent="0.25">
      <c r="A390" s="3">
        <f t="shared" si="399"/>
        <v>40799</v>
      </c>
      <c r="B390" s="17">
        <f t="shared" si="380"/>
        <v>2011</v>
      </c>
      <c r="C390" s="4">
        <f t="shared" si="400"/>
        <v>9</v>
      </c>
      <c r="D390" s="4">
        <f t="shared" si="401"/>
        <v>3</v>
      </c>
      <c r="E390" s="5">
        <f t="shared" si="349"/>
        <v>0.78</v>
      </c>
      <c r="F390" s="5">
        <f t="shared" si="350"/>
        <v>0.73333333333333339</v>
      </c>
      <c r="G390" s="10">
        <f t="shared" si="415"/>
        <v>1.1178082191780829</v>
      </c>
      <c r="H390" s="13">
        <f t="shared" ca="1" si="351"/>
        <v>147</v>
      </c>
      <c r="I390" s="9">
        <f t="shared" ca="1" si="352"/>
        <v>253</v>
      </c>
      <c r="J390" s="14">
        <f t="shared" ca="1" si="381"/>
        <v>1.7210884353741496</v>
      </c>
      <c r="K390" s="5">
        <f t="shared" ca="1" si="382"/>
        <v>0.56222222222222218</v>
      </c>
      <c r="L390" s="21">
        <f t="shared" ca="1" si="353"/>
        <v>99.897623617556604</v>
      </c>
      <c r="M390" s="9">
        <f t="shared" ca="1" si="416"/>
        <v>43</v>
      </c>
      <c r="N390" s="9">
        <f t="shared" ca="1" si="416"/>
        <v>56</v>
      </c>
      <c r="O390" s="9">
        <f t="shared" ca="1" si="416"/>
        <v>23</v>
      </c>
      <c r="P390" s="9">
        <f t="shared" ca="1" si="416"/>
        <v>71</v>
      </c>
      <c r="Q390" s="20">
        <f t="shared" ca="1" si="355"/>
        <v>36.330915945205483</v>
      </c>
      <c r="R390" s="20">
        <f t="shared" ca="1" si="356"/>
        <v>47.148013656986301</v>
      </c>
      <c r="S390" s="20">
        <f t="shared" ca="1" si="357"/>
        <v>16.249952462141618</v>
      </c>
      <c r="T390" s="6">
        <f t="shared" ca="1" si="417"/>
        <v>14684.950671780822</v>
      </c>
      <c r="U390" s="6">
        <f t="shared" ca="1" si="417"/>
        <v>1644.1252694794523</v>
      </c>
      <c r="V390" s="6">
        <f t="shared" ca="1" si="417"/>
        <v>2511.0310405610962</v>
      </c>
      <c r="W390" s="6">
        <f t="shared" ca="1" si="359"/>
        <v>2981.8106764273971</v>
      </c>
      <c r="X390" s="6">
        <f t="shared" ca="1" si="360"/>
        <v>1280.7970893290963</v>
      </c>
      <c r="Y390" s="6">
        <f t="shared" ca="1" si="383"/>
        <v>9555.4371349426856</v>
      </c>
      <c r="Z390" s="6">
        <f t="shared" ca="1" si="418"/>
        <v>3596.7606785753428</v>
      </c>
      <c r="AA390" s="6">
        <f t="shared" ca="1" si="418"/>
        <v>1084.4043141106849</v>
      </c>
      <c r="AB390" s="6">
        <f t="shared" ca="1" si="418"/>
        <v>1153.746624812055</v>
      </c>
      <c r="AC390" s="6">
        <f t="shared" ca="1" si="362"/>
        <v>1578.0253781092822</v>
      </c>
      <c r="AD390" s="6">
        <f t="shared" ca="1" si="363"/>
        <v>1105.0453667531067</v>
      </c>
      <c r="AE390" s="6">
        <f t="shared" ca="1" si="364"/>
        <v>445.2779347496425</v>
      </c>
      <c r="AF390" s="6">
        <f t="shared" ca="1" si="384"/>
        <v>2706.5629378860513</v>
      </c>
      <c r="AG390" s="6">
        <f t="shared" ca="1" si="419"/>
        <v>455.71321538630139</v>
      </c>
      <c r="AH390" s="6">
        <f t="shared" ca="1" si="419"/>
        <v>1655.0901668821921</v>
      </c>
      <c r="AI390" s="6">
        <f t="shared" ca="1" si="419"/>
        <v>2771.8969736986301</v>
      </c>
      <c r="AJ390" s="6">
        <f t="shared" ca="1" si="419"/>
        <v>1314.3718035287673</v>
      </c>
      <c r="AK390" s="6">
        <f t="shared" ca="1" si="366"/>
        <v>1711.1021177755495</v>
      </c>
      <c r="AL390" s="6">
        <f t="shared" ca="1" si="367"/>
        <v>1359.1776802776792</v>
      </c>
      <c r="AM390" s="6">
        <f t="shared" ca="1" si="368"/>
        <v>503.44041552487886</v>
      </c>
      <c r="AN390" s="6">
        <f t="shared" ca="1" si="385"/>
        <v>2623.3519459177828</v>
      </c>
      <c r="AO390" s="6">
        <f t="shared" ca="1" si="386"/>
        <v>28361.059718254248</v>
      </c>
      <c r="AP390" s="6">
        <f t="shared" ca="1" si="387"/>
        <v>13475.707699507728</v>
      </c>
      <c r="AQ390" s="6">
        <f t="shared" ca="1" si="388"/>
        <v>14885.35201874652</v>
      </c>
      <c r="AR390" s="6">
        <f t="shared" ca="1" si="420"/>
        <v>2698.3897350836792</v>
      </c>
      <c r="AS390" s="6">
        <f t="shared" ca="1" si="420"/>
        <v>1953.8090360796034</v>
      </c>
      <c r="AT390" s="6">
        <f t="shared" ca="1" si="420"/>
        <v>1888.0602583884984</v>
      </c>
      <c r="AU390" s="6">
        <f t="shared" ca="1" si="420"/>
        <v>2004.3911616565638</v>
      </c>
      <c r="AV390" s="6">
        <f t="shared" ca="1" si="389"/>
        <v>8544.650191208344</v>
      </c>
      <c r="AW390" s="6">
        <f t="shared" ca="1" si="390"/>
        <v>6340.7018275381761</v>
      </c>
      <c r="AX390" s="27">
        <f t="shared" ca="1" si="421"/>
        <v>4.1680887780821916</v>
      </c>
      <c r="AY390" s="27">
        <f t="shared" ca="1" si="421"/>
        <v>4.4864668493150681</v>
      </c>
      <c r="AZ390">
        <f t="shared" ca="1" si="391"/>
        <v>340</v>
      </c>
      <c r="BA390" s="9">
        <f t="shared" ca="1" si="371"/>
        <v>12</v>
      </c>
      <c r="BB390" s="4">
        <f t="shared" ca="1" si="392"/>
        <v>147</v>
      </c>
      <c r="BC390" s="9">
        <f t="shared" ca="1" si="372"/>
        <v>9</v>
      </c>
      <c r="BD390" s="9">
        <f t="shared" ca="1" si="373"/>
        <v>7</v>
      </c>
      <c r="BE390" s="4">
        <f t="shared" ca="1" si="393"/>
        <v>193</v>
      </c>
      <c r="BF390" s="9">
        <f t="shared" ca="1" si="374"/>
        <v>13</v>
      </c>
      <c r="BG390" s="9">
        <f t="shared" ca="1" si="375"/>
        <v>17</v>
      </c>
      <c r="BH390" s="24">
        <f t="shared" ca="1" si="394"/>
        <v>737.26680885089411</v>
      </c>
      <c r="BI390" s="24">
        <f t="shared" ca="1" si="395"/>
        <v>486.27181548373545</v>
      </c>
      <c r="BJ390" s="9">
        <f t="shared" ca="1" si="376"/>
        <v>14</v>
      </c>
      <c r="BK390" s="30">
        <f t="shared" ca="1" si="377"/>
        <v>31.918355287671229</v>
      </c>
      <c r="BL390" s="15">
        <f t="shared" ca="1" si="378"/>
        <v>4.1746563901369855</v>
      </c>
      <c r="BM390" s="15">
        <f t="shared" ca="1" si="396"/>
        <v>7604.7455115251269</v>
      </c>
      <c r="BN390" s="36">
        <f t="shared" ca="1" si="402"/>
        <v>124</v>
      </c>
      <c r="BO390" s="9">
        <f t="shared" ca="1" si="379"/>
        <v>0</v>
      </c>
      <c r="BP390" s="20">
        <f t="shared" ca="1" si="397"/>
        <v>1.9573767453739912</v>
      </c>
      <c r="BQ390" s="20">
        <f t="shared" ca="1" si="398"/>
        <v>120.0431614415042</v>
      </c>
    </row>
    <row r="391" spans="1:69" x14ac:dyDescent="0.25">
      <c r="A391" s="3">
        <f t="shared" si="399"/>
        <v>40798</v>
      </c>
      <c r="B391" s="17">
        <f t="shared" si="380"/>
        <v>2011</v>
      </c>
      <c r="C391" s="4">
        <f t="shared" si="400"/>
        <v>9</v>
      </c>
      <c r="D391" s="4">
        <f t="shared" si="401"/>
        <v>2</v>
      </c>
      <c r="E391" s="5">
        <f t="shared" ref="E391:E454" si="422">VLOOKUP(C391,mes,2,TRUE)</f>
        <v>0.78</v>
      </c>
      <c r="F391" s="5">
        <f t="shared" ref="F391:F454" si="423">MIN(100%,100%-(100%-VLOOKUP(D391,semana,2,FALSE))/VLOOKUP(C391,mes,3,FALSE))</f>
        <v>0.73333333333333339</v>
      </c>
      <c r="G391" s="10">
        <f t="shared" si="415"/>
        <v>1.1150684931506856</v>
      </c>
      <c r="H391" s="13">
        <f t="shared" ref="H391:H454" ca="1" si="424">MIN(H$1,INT((1+H$2*$G391)*(1+RANDBETWEEN(-limite,limite)/1000)*H$1*$E391*$F391))</f>
        <v>144</v>
      </c>
      <c r="I391" s="9">
        <f t="shared" ref="I391:I454" ca="1" si="425">MIN(I$1,INT((1+RANDBETWEEN(-limite,limite)/1000)*T391/96*1.6))</f>
        <v>243</v>
      </c>
      <c r="J391" s="14">
        <f t="shared" ca="1" si="381"/>
        <v>1.6875</v>
      </c>
      <c r="K391" s="5">
        <f t="shared" ca="1" si="382"/>
        <v>0.54</v>
      </c>
      <c r="L391" s="21">
        <f t="shared" ref="L391:L454" ca="1" si="426">T391/H391</f>
        <v>100.68992266666666</v>
      </c>
      <c r="M391" s="9">
        <f t="shared" ca="1" si="416"/>
        <v>43</v>
      </c>
      <c r="N391" s="9">
        <f t="shared" ca="1" si="416"/>
        <v>55</v>
      </c>
      <c r="O391" s="9">
        <f t="shared" ca="1" si="416"/>
        <v>21</v>
      </c>
      <c r="P391" s="9">
        <f t="shared" ca="1" si="416"/>
        <v>64</v>
      </c>
      <c r="Q391" s="20">
        <f t="shared" ref="Q391:Q454" ca="1" si="427">Z391/(M391+N391)</f>
        <v>35.537385205479445</v>
      </c>
      <c r="R391" s="20">
        <f t="shared" ref="R391:R454" ca="1" si="428">AA391/O391</f>
        <v>48.641252060430517</v>
      </c>
      <c r="S391" s="20">
        <f t="shared" ref="S391:S454" ca="1" si="429">AB391/P391</f>
        <v>17.622418186849313</v>
      </c>
      <c r="T391" s="6">
        <f t="shared" ca="1" si="417"/>
        <v>14499.348864</v>
      </c>
      <c r="U391" s="6">
        <f t="shared" ca="1" si="417"/>
        <v>1565.4061436712329</v>
      </c>
      <c r="V391" s="6">
        <f t="shared" ca="1" si="417"/>
        <v>2425.7855765391787</v>
      </c>
      <c r="W391" s="6">
        <f t="shared" ref="W391:W454" ca="1" si="430">(1+W$2*$G391)*(1+RANDBETWEEN(-limite,limite)/1000)*W$1*VLOOKUP($E391,reducir,2,TRUE)</f>
        <v>2899.2910803287673</v>
      </c>
      <c r="X391" s="6">
        <f t="shared" ref="X391:X454" ca="1" si="431">(1+X$2*$G391)*(1+RANDBETWEEN(-limite,limite)/1000)*X$1*$E391*$F391</f>
        <v>1268.5804300484388</v>
      </c>
      <c r="Y391" s="6">
        <f t="shared" ca="1" si="383"/>
        <v>9471.097920754848</v>
      </c>
      <c r="Z391" s="6">
        <f t="shared" ca="1" si="418"/>
        <v>3482.663750136986</v>
      </c>
      <c r="AA391" s="6">
        <f t="shared" ca="1" si="418"/>
        <v>1021.4662932690409</v>
      </c>
      <c r="AB391" s="6">
        <f t="shared" ca="1" si="418"/>
        <v>1127.834763958356</v>
      </c>
      <c r="AC391" s="6">
        <f t="shared" ref="AC391:AC454" ca="1" si="432">(1+AC$2*$G391)*(1+RANDBETWEEN(-limite,limite)/1000)*AC$1*$E391*$F391</f>
        <v>1557.9849044798416</v>
      </c>
      <c r="AD391" s="6">
        <f t="shared" ref="AD391:AD454" ca="1" si="433">(1+AD$2*$G391)*(1+RANDBETWEEN(-limite,limite)/1000)*AD$1*VLOOKUP($E391,reducir,2,TRUE)</f>
        <v>1125.5557531689562</v>
      </c>
      <c r="AE391" s="6">
        <f t="shared" ref="AE391:AE454" ca="1" si="434">(1+AE$2*$G391)*(1+RANDBETWEEN(-limite,limite)/1000)*AE$1*$E391*$F391</f>
        <v>487.67396244461207</v>
      </c>
      <c r="AF391" s="6">
        <f t="shared" ca="1" si="384"/>
        <v>2460.7501872709731</v>
      </c>
      <c r="AG391" s="6">
        <f t="shared" ca="1" si="419"/>
        <v>435.11782655342466</v>
      </c>
      <c r="AH391" s="6">
        <f t="shared" ca="1" si="419"/>
        <v>1600.7957370739723</v>
      </c>
      <c r="AI391" s="6">
        <f t="shared" ca="1" si="419"/>
        <v>2724.4282270684935</v>
      </c>
      <c r="AJ391" s="6">
        <f t="shared" ca="1" si="419"/>
        <v>1246.4484022356162</v>
      </c>
      <c r="AK391" s="6">
        <f t="shared" ref="AK391:AK454" ca="1" si="435">(1+AK$2*$G391)*(1+RANDBETWEEN(-limite,limite)/1000)*AK$1*$E391*$F391</f>
        <v>1684.7682587448114</v>
      </c>
      <c r="AL391" s="6">
        <f t="shared" ref="AL391:AL454" ca="1" si="436">(1+AL$2*$G391)*(1+RANDBETWEEN(-limite,limite)/1000)*AL$1*VLOOKUP($E391,reducir,2,TRUE)</f>
        <v>1385.3598216855248</v>
      </c>
      <c r="AM391" s="6">
        <f t="shared" ref="AM391:AM454" ca="1" si="437">(1+AM$2*$G391)*(1+RANDBETWEEN(-limite,limite)/1000)*AM$1*$E391*$F391</f>
        <v>541.45771600375997</v>
      </c>
      <c r="AN391" s="6">
        <f t="shared" ca="1" si="385"/>
        <v>2395.20439649741</v>
      </c>
      <c r="AO391" s="6">
        <f t="shared" ca="1" si="386"/>
        <v>27703.510007967121</v>
      </c>
      <c r="AP391" s="6">
        <f t="shared" ca="1" si="387"/>
        <v>13376.457503443891</v>
      </c>
      <c r="AQ391" s="6">
        <f t="shared" ca="1" si="388"/>
        <v>14327.052504523232</v>
      </c>
      <c r="AR391" s="6">
        <f t="shared" ca="1" si="420"/>
        <v>2709.6932748706531</v>
      </c>
      <c r="AS391" s="6">
        <f t="shared" ca="1" si="420"/>
        <v>1956.3217948366823</v>
      </c>
      <c r="AT391" s="6">
        <f t="shared" ca="1" si="420"/>
        <v>1846.1215009708542</v>
      </c>
      <c r="AU391" s="6">
        <f t="shared" ca="1" si="420"/>
        <v>1998.7074686988387</v>
      </c>
      <c r="AV391" s="6">
        <f t="shared" ca="1" si="389"/>
        <v>8510.844039377027</v>
      </c>
      <c r="AW391" s="6">
        <f t="shared" ca="1" si="390"/>
        <v>5816.2084651462028</v>
      </c>
      <c r="AX391" s="27">
        <f t="shared" ca="1" si="421"/>
        <v>4.1757994520547941</v>
      </c>
      <c r="AY391" s="27">
        <f t="shared" ca="1" si="421"/>
        <v>4.3933506438356158</v>
      </c>
      <c r="AZ391">
        <f t="shared" ca="1" si="391"/>
        <v>327</v>
      </c>
      <c r="BA391" s="9">
        <f t="shared" ref="BA391:BA454" ca="1" si="438">INT((1+BA$2*$G391)*(1+RANDBETWEEN(-limite,limite)/1000)*BA$1*AZ391)</f>
        <v>11</v>
      </c>
      <c r="BB391" s="4">
        <f t="shared" ca="1" si="392"/>
        <v>144</v>
      </c>
      <c r="BC391" s="9">
        <f t="shared" ref="BC391:BC454" ca="1" si="439">INT((1+BC$2*$G391)*(1+RANDBETWEEN(-limite2,limite2)/1000)*BC$1*BB391)</f>
        <v>10</v>
      </c>
      <c r="BD391" s="9">
        <f t="shared" ref="BD391:BD454" ca="1" si="440">INT((1+BD$2*$G391)*(1+RANDBETWEEN(-limite2,limite2)/1000)*BD$1*BB391)</f>
        <v>7</v>
      </c>
      <c r="BE391" s="4">
        <f t="shared" ca="1" si="393"/>
        <v>183</v>
      </c>
      <c r="BF391" s="9">
        <f t="shared" ref="BF391:BF454" ca="1" si="441">INT((1+BF$2*$G391)*(1+RANDBETWEEN(-limite2,limite2)/1000)*BF$1*BE391)</f>
        <v>11</v>
      </c>
      <c r="BG391" s="9">
        <f t="shared" ref="BG391:BG454" ca="1" si="442">INT((1+BG$2*$G391)*(1+RANDBETWEEN(-limite2,limite2)/1000)*BG$1*BE391)</f>
        <v>17</v>
      </c>
      <c r="BH391" s="24">
        <f t="shared" ca="1" si="394"/>
        <v>778.41785053873991</v>
      </c>
      <c r="BI391" s="24">
        <f t="shared" ca="1" si="395"/>
        <v>485.21316591593154</v>
      </c>
      <c r="BJ391" s="9">
        <f t="shared" ref="BJ391:BJ454" ca="1" si="443">INT((1+BJ$2*$G391)*(1+RANDBETWEEN(-limite2,limite2)/1000)*BJ$1*BB391)</f>
        <v>13</v>
      </c>
      <c r="BK391" s="30">
        <f t="shared" ref="BK391:BK454" ca="1" si="444">(1+BK$2*$G391)*(1+RANDBETWEEN(-limite,limite)/1000)*BK$1</f>
        <v>32.122236328767123</v>
      </c>
      <c r="BL391" s="15">
        <f t="shared" ref="BL391:BL454" ca="1" si="445">MIN(5,(1+BL$2*$G391)*(1+RANDBETWEEN(-limite,limite)/1000)*BL$1)</f>
        <v>4.3139621589041086</v>
      </c>
      <c r="BM391" s="15">
        <f t="shared" ca="1" si="396"/>
        <v>7577.9612750797714</v>
      </c>
      <c r="BN391" s="36">
        <f t="shared" ca="1" si="402"/>
        <v>124</v>
      </c>
      <c r="BO391" s="9">
        <f t="shared" ref="BO391:BO454" ca="1" si="446">IF((1+BO$2*$G391)*(1+RANDBETWEEN(-limite2,limite2)/1000)*BO$1&gt;BO$3,1,0)</f>
        <v>0</v>
      </c>
      <c r="BP391" s="20">
        <f t="shared" ca="1" si="397"/>
        <v>1.8906209710569435</v>
      </c>
      <c r="BQ391" s="20">
        <f t="shared" ca="1" si="398"/>
        <v>115.54074600421961</v>
      </c>
    </row>
    <row r="392" spans="1:69" x14ac:dyDescent="0.25">
      <c r="A392" s="3">
        <f t="shared" si="399"/>
        <v>40797</v>
      </c>
      <c r="B392" s="17">
        <f t="shared" ref="B392:B455" si="447">YEAR(A392)</f>
        <v>2011</v>
      </c>
      <c r="C392" s="4">
        <f t="shared" si="400"/>
        <v>9</v>
      </c>
      <c r="D392" s="4">
        <f t="shared" si="401"/>
        <v>1</v>
      </c>
      <c r="E392" s="5">
        <f t="shared" si="422"/>
        <v>0.78</v>
      </c>
      <c r="F392" s="5">
        <f t="shared" si="423"/>
        <v>0.76</v>
      </c>
      <c r="G392" s="10">
        <f t="shared" si="415"/>
        <v>1.1123287671232882</v>
      </c>
      <c r="H392" s="13">
        <f t="shared" ca="1" si="424"/>
        <v>152</v>
      </c>
      <c r="I392" s="9">
        <f t="shared" ca="1" si="425"/>
        <v>235</v>
      </c>
      <c r="J392" s="14">
        <f t="shared" ref="J392:J455" ca="1" si="448">I392/H392</f>
        <v>1.5460526315789473</v>
      </c>
      <c r="K392" s="5">
        <f t="shared" ref="K392:K455" ca="1" si="449">I392/I$1</f>
        <v>0.52222222222222225</v>
      </c>
      <c r="L392" s="21">
        <f t="shared" ca="1" si="426"/>
        <v>97.593929950684924</v>
      </c>
      <c r="M392" s="9">
        <f t="shared" ca="1" si="416"/>
        <v>42</v>
      </c>
      <c r="N392" s="9">
        <f t="shared" ca="1" si="416"/>
        <v>52</v>
      </c>
      <c r="O392" s="9">
        <f t="shared" ca="1" si="416"/>
        <v>21</v>
      </c>
      <c r="P392" s="9">
        <f t="shared" ca="1" si="416"/>
        <v>66</v>
      </c>
      <c r="Q392" s="20">
        <f t="shared" ca="1" si="427"/>
        <v>37.946436164383563</v>
      </c>
      <c r="R392" s="20">
        <f t="shared" ca="1" si="428"/>
        <v>48.825384418003914</v>
      </c>
      <c r="S392" s="20">
        <f t="shared" ca="1" si="429"/>
        <v>16.746004981569115</v>
      </c>
      <c r="T392" s="6">
        <f t="shared" ca="1" si="417"/>
        <v>14834.277352504108</v>
      </c>
      <c r="U392" s="6">
        <f t="shared" ca="1" si="417"/>
        <v>1649.7785111671235</v>
      </c>
      <c r="V392" s="6">
        <f t="shared" ca="1" si="417"/>
        <v>2653.0489655408219</v>
      </c>
      <c r="W392" s="6">
        <f t="shared" ca="1" si="430"/>
        <v>2973.1060610630143</v>
      </c>
      <c r="X392" s="6">
        <f t="shared" ca="1" si="431"/>
        <v>1262.7084980041643</v>
      </c>
      <c r="Y392" s="6">
        <f t="shared" ref="Y392:Y455" ca="1" si="450">T392+U392-V392-W392-X392</f>
        <v>9595.192339063231</v>
      </c>
      <c r="Z392" s="6">
        <f t="shared" ca="1" si="418"/>
        <v>3566.9649994520546</v>
      </c>
      <c r="AA392" s="6">
        <f t="shared" ca="1" si="418"/>
        <v>1025.3330727780822</v>
      </c>
      <c r="AB392" s="6">
        <f t="shared" ca="1" si="418"/>
        <v>1105.2363287835617</v>
      </c>
      <c r="AC392" s="6">
        <f t="shared" ca="1" si="432"/>
        <v>1550.6175976263196</v>
      </c>
      <c r="AD392" s="6">
        <f t="shared" ca="1" si="433"/>
        <v>1083.3557039583884</v>
      </c>
      <c r="AE392" s="6">
        <f t="shared" ca="1" si="434"/>
        <v>499.14324289424871</v>
      </c>
      <c r="AF392" s="6">
        <f t="shared" ref="AF392:AF455" ca="1" si="451">Z392+AA392+AB392-AC392-AD392-AE392</f>
        <v>2564.4178565347411</v>
      </c>
      <c r="AG392" s="6">
        <f t="shared" ca="1" si="419"/>
        <v>411.18383687671235</v>
      </c>
      <c r="AH392" s="6">
        <f t="shared" ca="1" si="419"/>
        <v>1478.0330485479453</v>
      </c>
      <c r="AI392" s="6">
        <f t="shared" ca="1" si="419"/>
        <v>2621.5949597260269</v>
      </c>
      <c r="AJ392" s="6">
        <f t="shared" ca="1" si="419"/>
        <v>1225.3158049315068</v>
      </c>
      <c r="AK392" s="6">
        <f t="shared" ca="1" si="435"/>
        <v>1775.1233966008606</v>
      </c>
      <c r="AL392" s="6">
        <f t="shared" ca="1" si="436"/>
        <v>1294.8956270446047</v>
      </c>
      <c r="AM392" s="6">
        <f t="shared" ca="1" si="437"/>
        <v>553.60542715530096</v>
      </c>
      <c r="AN392" s="6">
        <f t="shared" ref="AN392:AN455" ca="1" si="452">AG392+AH392+AI392+AJ392-AK392-AL392-AM392</f>
        <v>2112.5031992814256</v>
      </c>
      <c r="AO392" s="6">
        <f t="shared" ref="AO392:AO455" ca="1" si="453">T392+U392+Z392+AA392+AB392+AG392+AH392+AI392+AJ392</f>
        <v>27917.71791476712</v>
      </c>
      <c r="AP392" s="6">
        <f t="shared" ref="AP392:AP455" ca="1" si="454">V392+W392+X392+AC392+AD392+AE392+AK392+AL392+AM392</f>
        <v>13645.604519887722</v>
      </c>
      <c r="AQ392" s="6">
        <f t="shared" ref="AQ392:AQ455" ca="1" si="455">Y392+AF392+AN392</f>
        <v>14272.113394879398</v>
      </c>
      <c r="AR392" s="6">
        <f t="shared" ca="1" si="420"/>
        <v>2719.7552331928391</v>
      </c>
      <c r="AS392" s="6">
        <f t="shared" ca="1" si="420"/>
        <v>1992.7460855124502</v>
      </c>
      <c r="AT392" s="6">
        <f t="shared" ca="1" si="420"/>
        <v>1859.9879659367407</v>
      </c>
      <c r="AU392" s="6">
        <f t="shared" ca="1" si="420"/>
        <v>2032.022171351</v>
      </c>
      <c r="AV392" s="6">
        <f t="shared" ref="AV392:AV455" ca="1" si="456">AR392+AS392+AT392+AU392</f>
        <v>8604.5114559930298</v>
      </c>
      <c r="AW392" s="6">
        <f t="shared" ref="AW392:AW455" ca="1" si="457">AO392-AP392-AV392</f>
        <v>5667.6019388863679</v>
      </c>
      <c r="AX392" s="27">
        <f t="shared" ca="1" si="421"/>
        <v>3.9716852054794525</v>
      </c>
      <c r="AY392" s="27">
        <f t="shared" ca="1" si="421"/>
        <v>4.2295336027397257</v>
      </c>
      <c r="AZ392">
        <f t="shared" ref="AZ392:AZ455" ca="1" si="458">BB392+BE392</f>
        <v>333</v>
      </c>
      <c r="BA392" s="9">
        <f t="shared" ca="1" si="438"/>
        <v>11</v>
      </c>
      <c r="BB392" s="4">
        <f t="shared" ref="BB392:BB455" ca="1" si="459">H392</f>
        <v>152</v>
      </c>
      <c r="BC392" s="9">
        <f t="shared" ca="1" si="439"/>
        <v>10</v>
      </c>
      <c r="BD392" s="9">
        <f t="shared" ca="1" si="440"/>
        <v>8</v>
      </c>
      <c r="BE392" s="4">
        <f t="shared" ref="BE392:BE455" ca="1" si="460">M392+N392+O392+P392</f>
        <v>181</v>
      </c>
      <c r="BF392" s="9">
        <f t="shared" ca="1" si="441"/>
        <v>12</v>
      </c>
      <c r="BG392" s="9">
        <f t="shared" ca="1" si="442"/>
        <v>16</v>
      </c>
      <c r="BH392" s="24">
        <f t="shared" ref="BH392:BH455" ca="1" si="461">(BC392+BD392)*(V392+W392+X392)/BB392</f>
        <v>815.78647001936849</v>
      </c>
      <c r="BI392" s="24">
        <f t="shared" ref="BI392:BI455" ca="1" si="462">(BF392+BG392)*(AC392+AD392+AE392)/BE392</f>
        <v>484.6810124055844</v>
      </c>
      <c r="BJ392" s="9">
        <f t="shared" ca="1" si="443"/>
        <v>15</v>
      </c>
      <c r="BK392" s="30">
        <f t="shared" ca="1" si="444"/>
        <v>33.026011698630143</v>
      </c>
      <c r="BL392" s="15">
        <f t="shared" ca="1" si="445"/>
        <v>4.3094648065753418</v>
      </c>
      <c r="BM392" s="15">
        <f t="shared" ref="BM392:BM455" ca="1" si="463">W392+AD392+AL392+AR392*80%</f>
        <v>7527.1615786202783</v>
      </c>
      <c r="BN392" s="36">
        <f t="shared" ca="1" si="402"/>
        <v>124</v>
      </c>
      <c r="BO392" s="9">
        <f t="shared" ca="1" si="446"/>
        <v>0</v>
      </c>
      <c r="BP392" s="20">
        <f t="shared" ref="BP392:BP455" ca="1" si="464">AQ392/BM392</f>
        <v>1.8960817096602651</v>
      </c>
      <c r="BQ392" s="20">
        <f t="shared" ref="BQ392:BQ455" ca="1" si="465">AQ392/BN392</f>
        <v>115.09768866838223</v>
      </c>
    </row>
    <row r="393" spans="1:69" x14ac:dyDescent="0.25">
      <c r="A393" s="3">
        <f t="shared" ref="A393:A401" si="466">A392-1</f>
        <v>40796</v>
      </c>
      <c r="B393" s="17">
        <f t="shared" si="447"/>
        <v>2011</v>
      </c>
      <c r="C393" s="4">
        <f t="shared" ref="C393:C401" si="467">MONTH(A393)</f>
        <v>9</v>
      </c>
      <c r="D393" s="4">
        <f t="shared" ref="D393:D401" si="468">WEEKDAY(A393)</f>
        <v>7</v>
      </c>
      <c r="E393" s="5">
        <f t="shared" si="422"/>
        <v>0.78</v>
      </c>
      <c r="F393" s="5">
        <f t="shared" si="423"/>
        <v>0.96666666666666667</v>
      </c>
      <c r="G393" s="10">
        <f t="shared" si="415"/>
        <v>1.1095890410958908</v>
      </c>
      <c r="H393" s="13">
        <f t="shared" ca="1" si="424"/>
        <v>191</v>
      </c>
      <c r="I393" s="9">
        <f t="shared" ca="1" si="425"/>
        <v>305</v>
      </c>
      <c r="J393" s="14">
        <f t="shared" ca="1" si="448"/>
        <v>1.5968586387434556</v>
      </c>
      <c r="K393" s="5">
        <f t="shared" ca="1" si="449"/>
        <v>0.67777777777777781</v>
      </c>
      <c r="L393" s="21">
        <f t="shared" ca="1" si="426"/>
        <v>94.666635427096026</v>
      </c>
      <c r="M393" s="9">
        <f t="shared" ca="1" si="416"/>
        <v>57</v>
      </c>
      <c r="N393" s="9">
        <f t="shared" ca="1" si="416"/>
        <v>69</v>
      </c>
      <c r="O393" s="9">
        <f t="shared" ca="1" si="416"/>
        <v>28</v>
      </c>
      <c r="P393" s="9">
        <f t="shared" ca="1" si="416"/>
        <v>86</v>
      </c>
      <c r="Q393" s="20">
        <f t="shared" ca="1" si="427"/>
        <v>35.534570471841704</v>
      </c>
      <c r="R393" s="20">
        <f t="shared" ca="1" si="428"/>
        <v>48.793495561643844</v>
      </c>
      <c r="S393" s="20">
        <f t="shared" ca="1" si="429"/>
        <v>17.511015234151007</v>
      </c>
      <c r="T393" s="6">
        <f t="shared" ca="1" si="417"/>
        <v>18081.32736657534</v>
      </c>
      <c r="U393" s="6">
        <f t="shared" ca="1" si="417"/>
        <v>2073.3002416438358</v>
      </c>
      <c r="V393" s="6">
        <f t="shared" ca="1" si="417"/>
        <v>3111.0640027002742</v>
      </c>
      <c r="W393" s="6">
        <f t="shared" ca="1" si="430"/>
        <v>2955.9639057534246</v>
      </c>
      <c r="X393" s="6">
        <f t="shared" ca="1" si="431"/>
        <v>1552.8440760460271</v>
      </c>
      <c r="Y393" s="6">
        <f t="shared" ca="1" si="450"/>
        <v>12534.755623719451</v>
      </c>
      <c r="Z393" s="6">
        <f t="shared" ca="1" si="418"/>
        <v>4477.355879452055</v>
      </c>
      <c r="AA393" s="6">
        <f t="shared" ca="1" si="418"/>
        <v>1366.2178757260276</v>
      </c>
      <c r="AB393" s="6">
        <f t="shared" ca="1" si="418"/>
        <v>1505.9473101369865</v>
      </c>
      <c r="AC393" s="6">
        <f t="shared" ca="1" si="432"/>
        <v>2053.8442438095371</v>
      </c>
      <c r="AD393" s="6">
        <f t="shared" ca="1" si="433"/>
        <v>1072.5118382623245</v>
      </c>
      <c r="AE393" s="6">
        <f t="shared" ca="1" si="434"/>
        <v>588.22424588489673</v>
      </c>
      <c r="AF393" s="6">
        <f t="shared" ca="1" si="451"/>
        <v>3634.9407373583099</v>
      </c>
      <c r="AG393" s="6">
        <f t="shared" ca="1" si="419"/>
        <v>519.56329684931507</v>
      </c>
      <c r="AH393" s="6">
        <f t="shared" ca="1" si="419"/>
        <v>2041.1812646575343</v>
      </c>
      <c r="AI393" s="6">
        <f t="shared" ca="1" si="419"/>
        <v>3222.6153767123278</v>
      </c>
      <c r="AJ393" s="6">
        <f t="shared" ca="1" si="419"/>
        <v>1467.8184328767122</v>
      </c>
      <c r="AK393" s="6">
        <f t="shared" ca="1" si="435"/>
        <v>2250.880025556929</v>
      </c>
      <c r="AL393" s="6">
        <f t="shared" ca="1" si="436"/>
        <v>1273.37836014138</v>
      </c>
      <c r="AM393" s="6">
        <f t="shared" ca="1" si="437"/>
        <v>665.04266878393571</v>
      </c>
      <c r="AN393" s="6">
        <f t="shared" ca="1" si="452"/>
        <v>3061.8773166136448</v>
      </c>
      <c r="AO393" s="6">
        <f t="shared" ca="1" si="453"/>
        <v>34755.327044630132</v>
      </c>
      <c r="AP393" s="6">
        <f t="shared" ca="1" si="454"/>
        <v>15523.753366938727</v>
      </c>
      <c r="AQ393" s="6">
        <f t="shared" ca="1" si="455"/>
        <v>19231.573677691405</v>
      </c>
      <c r="AR393" s="6">
        <f t="shared" ca="1" si="420"/>
        <v>2806.7425746083363</v>
      </c>
      <c r="AS393" s="6">
        <f t="shared" ca="1" si="420"/>
        <v>2452.5147530932154</v>
      </c>
      <c r="AT393" s="6">
        <f t="shared" ca="1" si="420"/>
        <v>2094.9391920599378</v>
      </c>
      <c r="AU393" s="6">
        <f t="shared" ca="1" si="420"/>
        <v>2203.7642091819939</v>
      </c>
      <c r="AV393" s="6">
        <f t="shared" ca="1" si="456"/>
        <v>9557.9607289434844</v>
      </c>
      <c r="AW393" s="6">
        <f t="shared" ca="1" si="457"/>
        <v>9673.6129487479211</v>
      </c>
      <c r="AX393" s="27">
        <f t="shared" ca="1" si="421"/>
        <v>4.2197273424657542</v>
      </c>
      <c r="AY393" s="27">
        <f t="shared" ca="1" si="421"/>
        <v>4.3353144863013693</v>
      </c>
      <c r="AZ393">
        <f t="shared" ca="1" si="458"/>
        <v>431</v>
      </c>
      <c r="BA393" s="9">
        <f t="shared" ca="1" si="438"/>
        <v>15</v>
      </c>
      <c r="BB393" s="4">
        <f t="shared" ca="1" si="459"/>
        <v>191</v>
      </c>
      <c r="BC393" s="9">
        <f t="shared" ca="1" si="439"/>
        <v>12</v>
      </c>
      <c r="BD393" s="9">
        <f t="shared" ca="1" si="440"/>
        <v>10</v>
      </c>
      <c r="BE393" s="4">
        <f t="shared" ca="1" si="460"/>
        <v>240</v>
      </c>
      <c r="BF393" s="9">
        <f t="shared" ca="1" si="441"/>
        <v>14</v>
      </c>
      <c r="BG393" s="9">
        <f t="shared" ca="1" si="442"/>
        <v>20</v>
      </c>
      <c r="BH393" s="24">
        <f t="shared" ca="1" si="461"/>
        <v>877.68158983766477</v>
      </c>
      <c r="BI393" s="24">
        <f t="shared" ca="1" si="462"/>
        <v>526.23221312720739</v>
      </c>
      <c r="BJ393" s="9">
        <f t="shared" ca="1" si="443"/>
        <v>19</v>
      </c>
      <c r="BK393" s="30">
        <f t="shared" ca="1" si="444"/>
        <v>32.896777602739725</v>
      </c>
      <c r="BL393" s="15">
        <f t="shared" ca="1" si="445"/>
        <v>4.2134653863013698</v>
      </c>
      <c r="BM393" s="15">
        <f t="shared" ca="1" si="463"/>
        <v>7547.2481638437985</v>
      </c>
      <c r="BN393" s="36">
        <f t="shared" ca="1" si="402"/>
        <v>123</v>
      </c>
      <c r="BO393" s="9">
        <f t="shared" ca="1" si="446"/>
        <v>0</v>
      </c>
      <c r="BP393" s="20">
        <f t="shared" ca="1" si="464"/>
        <v>2.5481570580682753</v>
      </c>
      <c r="BQ393" s="20">
        <f t="shared" ca="1" si="465"/>
        <v>156.35425754220654</v>
      </c>
    </row>
    <row r="394" spans="1:69" x14ac:dyDescent="0.25">
      <c r="A394" s="3">
        <f t="shared" si="466"/>
        <v>40795</v>
      </c>
      <c r="B394" s="17">
        <f t="shared" si="447"/>
        <v>2011</v>
      </c>
      <c r="C394" s="4">
        <f t="shared" si="467"/>
        <v>9</v>
      </c>
      <c r="D394" s="4">
        <f t="shared" si="468"/>
        <v>6</v>
      </c>
      <c r="E394" s="5">
        <f t="shared" si="422"/>
        <v>0.78</v>
      </c>
      <c r="F394" s="5">
        <f t="shared" si="423"/>
        <v>1</v>
      </c>
      <c r="G394" s="10">
        <f t="shared" si="415"/>
        <v>1.1068493150684935</v>
      </c>
      <c r="H394" s="13">
        <f t="shared" ca="1" si="424"/>
        <v>195</v>
      </c>
      <c r="I394" s="9">
        <f t="shared" ca="1" si="425"/>
        <v>316</v>
      </c>
      <c r="J394" s="14">
        <f t="shared" ca="1" si="448"/>
        <v>1.6205128205128205</v>
      </c>
      <c r="K394" s="5">
        <f t="shared" ca="1" si="449"/>
        <v>0.70222222222222219</v>
      </c>
      <c r="L394" s="21">
        <f t="shared" ca="1" si="426"/>
        <v>94.72427835616439</v>
      </c>
      <c r="M394" s="9">
        <f t="shared" ca="1" si="416"/>
        <v>56</v>
      </c>
      <c r="N394" s="9">
        <f t="shared" ca="1" si="416"/>
        <v>67</v>
      </c>
      <c r="O394" s="9">
        <f t="shared" ca="1" si="416"/>
        <v>27</v>
      </c>
      <c r="P394" s="9">
        <f t="shared" ca="1" si="416"/>
        <v>86</v>
      </c>
      <c r="Q394" s="20">
        <f t="shared" ca="1" si="427"/>
        <v>37.785262301815344</v>
      </c>
      <c r="R394" s="20">
        <f t="shared" ca="1" si="428"/>
        <v>50.952744770045648</v>
      </c>
      <c r="S394" s="20">
        <f t="shared" ca="1" si="429"/>
        <v>17.330491081032172</v>
      </c>
      <c r="T394" s="6">
        <f t="shared" ca="1" si="417"/>
        <v>18471.234279452055</v>
      </c>
      <c r="U394" s="6">
        <f t="shared" ca="1" si="417"/>
        <v>2058.9056087671233</v>
      </c>
      <c r="V394" s="6">
        <f t="shared" ca="1" si="417"/>
        <v>3464.4877882915075</v>
      </c>
      <c r="W394" s="6">
        <f t="shared" ca="1" si="430"/>
        <v>2779.6602176876709</v>
      </c>
      <c r="X394" s="6">
        <f t="shared" ca="1" si="431"/>
        <v>1689.9200194980824</v>
      </c>
      <c r="Y394" s="6">
        <f t="shared" ca="1" si="450"/>
        <v>12596.071862741919</v>
      </c>
      <c r="Z394" s="6">
        <f t="shared" ca="1" si="418"/>
        <v>4647.5872631232869</v>
      </c>
      <c r="AA394" s="6">
        <f t="shared" ca="1" si="418"/>
        <v>1375.7241087912325</v>
      </c>
      <c r="AB394" s="6">
        <f t="shared" ca="1" si="418"/>
        <v>1490.4222329687668</v>
      </c>
      <c r="AC394" s="6">
        <f t="shared" ca="1" si="432"/>
        <v>2198.512852887538</v>
      </c>
      <c r="AD394" s="6">
        <f t="shared" ca="1" si="433"/>
        <v>1098.4270002331953</v>
      </c>
      <c r="AE394" s="6">
        <f t="shared" ca="1" si="434"/>
        <v>612.96769496649756</v>
      </c>
      <c r="AF394" s="6">
        <f t="shared" ca="1" si="451"/>
        <v>3603.8260567960556</v>
      </c>
      <c r="AG394" s="6">
        <f t="shared" ca="1" si="419"/>
        <v>590.06694890958909</v>
      </c>
      <c r="AH394" s="6">
        <f t="shared" ca="1" si="419"/>
        <v>2166.8682878246577</v>
      </c>
      <c r="AI394" s="6">
        <f t="shared" ca="1" si="419"/>
        <v>3384.4385411506855</v>
      </c>
      <c r="AJ394" s="6">
        <f t="shared" ca="1" si="419"/>
        <v>1561.7793949808217</v>
      </c>
      <c r="AK394" s="6">
        <f t="shared" ca="1" si="435"/>
        <v>2275.8357029800895</v>
      </c>
      <c r="AL394" s="6">
        <f t="shared" ca="1" si="436"/>
        <v>1258.4951141819301</v>
      </c>
      <c r="AM394" s="6">
        <f t="shared" ca="1" si="437"/>
        <v>707.8703997897311</v>
      </c>
      <c r="AN394" s="6">
        <f t="shared" ca="1" si="452"/>
        <v>3460.9519559140026</v>
      </c>
      <c r="AO394" s="6">
        <f t="shared" ca="1" si="453"/>
        <v>35747.026665968217</v>
      </c>
      <c r="AP394" s="6">
        <f t="shared" ca="1" si="454"/>
        <v>16086.176790516245</v>
      </c>
      <c r="AQ394" s="6">
        <f t="shared" ca="1" si="455"/>
        <v>19660.849875451975</v>
      </c>
      <c r="AR394" s="6">
        <f t="shared" ca="1" si="420"/>
        <v>2825.9160253854361</v>
      </c>
      <c r="AS394" s="6">
        <f t="shared" ca="1" si="420"/>
        <v>2528.6271399945053</v>
      </c>
      <c r="AT394" s="6">
        <f t="shared" ca="1" si="420"/>
        <v>2091.3831252160635</v>
      </c>
      <c r="AU394" s="6">
        <f t="shared" ca="1" si="420"/>
        <v>2190.8420507708724</v>
      </c>
      <c r="AV394" s="6">
        <f t="shared" ca="1" si="456"/>
        <v>9636.7683413668783</v>
      </c>
      <c r="AW394" s="6">
        <f t="shared" ca="1" si="457"/>
        <v>10024.081534085093</v>
      </c>
      <c r="AX394" s="27">
        <f t="shared" ca="1" si="421"/>
        <v>4.0034331287671225</v>
      </c>
      <c r="AY394" s="27">
        <f t="shared" ca="1" si="421"/>
        <v>4.2599027945205474</v>
      </c>
      <c r="AZ394">
        <f t="shared" ca="1" si="458"/>
        <v>431</v>
      </c>
      <c r="BA394" s="9">
        <f t="shared" ca="1" si="438"/>
        <v>15</v>
      </c>
      <c r="BB394" s="4">
        <f t="shared" ca="1" si="459"/>
        <v>195</v>
      </c>
      <c r="BC394" s="9">
        <f t="shared" ca="1" si="439"/>
        <v>14</v>
      </c>
      <c r="BD394" s="9">
        <f t="shared" ca="1" si="440"/>
        <v>10</v>
      </c>
      <c r="BE394" s="4">
        <f t="shared" ca="1" si="460"/>
        <v>236</v>
      </c>
      <c r="BF394" s="9">
        <f t="shared" ca="1" si="441"/>
        <v>14</v>
      </c>
      <c r="BG394" s="9">
        <f t="shared" ca="1" si="442"/>
        <v>21</v>
      </c>
      <c r="BH394" s="24">
        <f t="shared" ca="1" si="461"/>
        <v>976.50068005873982</v>
      </c>
      <c r="BI394" s="24">
        <f t="shared" ca="1" si="462"/>
        <v>579.85917026717402</v>
      </c>
      <c r="BJ394" s="9">
        <f t="shared" ca="1" si="443"/>
        <v>17</v>
      </c>
      <c r="BK394" s="30">
        <f t="shared" ca="1" si="444"/>
        <v>32.20082926027397</v>
      </c>
      <c r="BL394" s="15">
        <f t="shared" ca="1" si="445"/>
        <v>4.1741146608219175</v>
      </c>
      <c r="BM394" s="15">
        <f t="shared" ca="1" si="463"/>
        <v>7397.3151524111454</v>
      </c>
      <c r="BN394" s="36">
        <f t="shared" ca="1" si="402"/>
        <v>123</v>
      </c>
      <c r="BO394" s="9">
        <f t="shared" ca="1" si="446"/>
        <v>0</v>
      </c>
      <c r="BP394" s="20">
        <f t="shared" ca="1" si="464"/>
        <v>2.6578359134859282</v>
      </c>
      <c r="BQ394" s="20">
        <f t="shared" ca="1" si="465"/>
        <v>159.84430793050387</v>
      </c>
    </row>
    <row r="395" spans="1:69" x14ac:dyDescent="0.25">
      <c r="A395" s="3">
        <f t="shared" si="466"/>
        <v>40794</v>
      </c>
      <c r="B395" s="17">
        <f t="shared" si="447"/>
        <v>2011</v>
      </c>
      <c r="C395" s="4">
        <f t="shared" si="467"/>
        <v>9</v>
      </c>
      <c r="D395" s="4">
        <f t="shared" si="468"/>
        <v>5</v>
      </c>
      <c r="E395" s="5">
        <f t="shared" si="422"/>
        <v>0.78</v>
      </c>
      <c r="F395" s="5">
        <f t="shared" si="423"/>
        <v>0.88</v>
      </c>
      <c r="G395" s="10">
        <f t="shared" si="415"/>
        <v>1.1041095890410961</v>
      </c>
      <c r="H395" s="13">
        <f t="shared" ca="1" si="424"/>
        <v>165</v>
      </c>
      <c r="I395" s="9">
        <f t="shared" ca="1" si="425"/>
        <v>295</v>
      </c>
      <c r="J395" s="14">
        <f t="shared" ca="1" si="448"/>
        <v>1.7878787878787878</v>
      </c>
      <c r="K395" s="5">
        <f t="shared" ca="1" si="449"/>
        <v>0.65555555555555556</v>
      </c>
      <c r="L395" s="21">
        <f t="shared" ca="1" si="426"/>
        <v>103.76591121534247</v>
      </c>
      <c r="M395" s="9">
        <f t="shared" ca="1" si="416"/>
        <v>52</v>
      </c>
      <c r="N395" s="9">
        <f t="shared" ca="1" si="416"/>
        <v>62</v>
      </c>
      <c r="O395" s="9">
        <f t="shared" ca="1" si="416"/>
        <v>25</v>
      </c>
      <c r="P395" s="9">
        <f t="shared" ca="1" si="416"/>
        <v>83</v>
      </c>
      <c r="Q395" s="20">
        <f t="shared" ca="1" si="427"/>
        <v>38.584621773612113</v>
      </c>
      <c r="R395" s="20">
        <f t="shared" ca="1" si="428"/>
        <v>48.765099653260265</v>
      </c>
      <c r="S395" s="20">
        <f t="shared" ca="1" si="429"/>
        <v>16.455178999042747</v>
      </c>
      <c r="T395" s="6">
        <f t="shared" ca="1" si="417"/>
        <v>17121.375350531507</v>
      </c>
      <c r="U395" s="6">
        <f t="shared" ca="1" si="417"/>
        <v>1915.1756592657532</v>
      </c>
      <c r="V395" s="6">
        <f t="shared" ca="1" si="417"/>
        <v>3060.5546777614031</v>
      </c>
      <c r="W395" s="6">
        <f t="shared" ca="1" si="430"/>
        <v>2728.419587506849</v>
      </c>
      <c r="X395" s="6">
        <f t="shared" ca="1" si="431"/>
        <v>1528.3092915971506</v>
      </c>
      <c r="Y395" s="6">
        <f t="shared" ca="1" si="450"/>
        <v>11719.267452931859</v>
      </c>
      <c r="Z395" s="6">
        <f t="shared" ca="1" si="418"/>
        <v>4398.6468821917806</v>
      </c>
      <c r="AA395" s="6">
        <f t="shared" ca="1" si="418"/>
        <v>1219.1274913315067</v>
      </c>
      <c r="AB395" s="6">
        <f t="shared" ca="1" si="418"/>
        <v>1365.7798569205479</v>
      </c>
      <c r="AC395" s="6">
        <f t="shared" ca="1" si="432"/>
        <v>1775.22653383838</v>
      </c>
      <c r="AD395" s="6">
        <f t="shared" ca="1" si="433"/>
        <v>1056.2315220087578</v>
      </c>
      <c r="AE395" s="6">
        <f t="shared" ca="1" si="434"/>
        <v>562.90099939099059</v>
      </c>
      <c r="AF395" s="6">
        <f t="shared" ca="1" si="451"/>
        <v>3589.1951752057066</v>
      </c>
      <c r="AG395" s="6">
        <f t="shared" ca="1" si="419"/>
        <v>499.93059353424655</v>
      </c>
      <c r="AH395" s="6">
        <f t="shared" ca="1" si="419"/>
        <v>1970.042134794521</v>
      </c>
      <c r="AI395" s="6">
        <f t="shared" ca="1" si="419"/>
        <v>3303.7941546575348</v>
      </c>
      <c r="AJ395" s="6">
        <f t="shared" ca="1" si="419"/>
        <v>1416.4382229041096</v>
      </c>
      <c r="AK395" s="6">
        <f t="shared" ca="1" si="435"/>
        <v>2164.8798676131846</v>
      </c>
      <c r="AL395" s="6">
        <f t="shared" ca="1" si="436"/>
        <v>1387.9794505228988</v>
      </c>
      <c r="AM395" s="6">
        <f t="shared" ca="1" si="437"/>
        <v>605.44493021742312</v>
      </c>
      <c r="AN395" s="6">
        <f t="shared" ca="1" si="452"/>
        <v>3031.9008575369053</v>
      </c>
      <c r="AO395" s="6">
        <f t="shared" ca="1" si="453"/>
        <v>33210.310346131504</v>
      </c>
      <c r="AP395" s="6">
        <f t="shared" ca="1" si="454"/>
        <v>14869.946860457039</v>
      </c>
      <c r="AQ395" s="6">
        <f t="shared" ca="1" si="455"/>
        <v>18340.363485674472</v>
      </c>
      <c r="AR395" s="6">
        <f t="shared" ca="1" si="420"/>
        <v>2807.579168378491</v>
      </c>
      <c r="AS395" s="6">
        <f t="shared" ca="1" si="420"/>
        <v>2203.1005140239613</v>
      </c>
      <c r="AT395" s="6">
        <f t="shared" ca="1" si="420"/>
        <v>1945.4930277706976</v>
      </c>
      <c r="AU395" s="6">
        <f t="shared" ca="1" si="420"/>
        <v>2143.1374240161808</v>
      </c>
      <c r="AV395" s="6">
        <f t="shared" ca="1" si="456"/>
        <v>9099.3101341893307</v>
      </c>
      <c r="AW395" s="6">
        <f t="shared" ca="1" si="457"/>
        <v>9241.053351485134</v>
      </c>
      <c r="AX395" s="27">
        <f t="shared" ca="1" si="421"/>
        <v>4.25956418630137</v>
      </c>
      <c r="AY395" s="27">
        <f t="shared" ca="1" si="421"/>
        <v>4.4054357054794524</v>
      </c>
      <c r="AZ395">
        <f t="shared" ca="1" si="458"/>
        <v>387</v>
      </c>
      <c r="BA395" s="9">
        <f t="shared" ca="1" si="438"/>
        <v>13</v>
      </c>
      <c r="BB395" s="4">
        <f t="shared" ca="1" si="459"/>
        <v>165</v>
      </c>
      <c r="BC395" s="9">
        <f t="shared" ca="1" si="439"/>
        <v>11</v>
      </c>
      <c r="BD395" s="9">
        <f t="shared" ca="1" si="440"/>
        <v>8</v>
      </c>
      <c r="BE395" s="4">
        <f t="shared" ca="1" si="460"/>
        <v>222</v>
      </c>
      <c r="BF395" s="9">
        <f t="shared" ca="1" si="441"/>
        <v>14</v>
      </c>
      <c r="BG395" s="9">
        <f t="shared" ca="1" si="442"/>
        <v>18</v>
      </c>
      <c r="BH395" s="24">
        <f t="shared" ca="1" si="461"/>
        <v>842.59628836631907</v>
      </c>
      <c r="BI395" s="24">
        <f t="shared" ca="1" si="462"/>
        <v>489.27698093522571</v>
      </c>
      <c r="BJ395" s="9">
        <f t="shared" ca="1" si="443"/>
        <v>17</v>
      </c>
      <c r="BK395" s="30">
        <f t="shared" ca="1" si="444"/>
        <v>33.538344958904112</v>
      </c>
      <c r="BL395" s="15">
        <f t="shared" ca="1" si="445"/>
        <v>4.1739792284931498</v>
      </c>
      <c r="BM395" s="15">
        <f t="shared" ca="1" si="463"/>
        <v>7418.6938947412982</v>
      </c>
      <c r="BN395" s="36">
        <f t="shared" ca="1" si="402"/>
        <v>123</v>
      </c>
      <c r="BO395" s="9">
        <f t="shared" ca="1" si="446"/>
        <v>0</v>
      </c>
      <c r="BP395" s="20">
        <f t="shared" ca="1" si="464"/>
        <v>2.4721822662982418</v>
      </c>
      <c r="BQ395" s="20">
        <f t="shared" ca="1" si="465"/>
        <v>149.10864622499571</v>
      </c>
    </row>
    <row r="396" spans="1:69" x14ac:dyDescent="0.25">
      <c r="A396" s="3">
        <f t="shared" si="466"/>
        <v>40793</v>
      </c>
      <c r="B396" s="17">
        <f t="shared" si="447"/>
        <v>2011</v>
      </c>
      <c r="C396" s="4">
        <f t="shared" si="467"/>
        <v>9</v>
      </c>
      <c r="D396" s="4">
        <f t="shared" si="468"/>
        <v>4</v>
      </c>
      <c r="E396" s="5">
        <f t="shared" si="422"/>
        <v>0.78</v>
      </c>
      <c r="F396" s="5">
        <f t="shared" si="423"/>
        <v>0.84</v>
      </c>
      <c r="G396" s="10">
        <f t="shared" si="415"/>
        <v>1.1013698630136988</v>
      </c>
      <c r="H396" s="13">
        <f t="shared" ca="1" si="424"/>
        <v>169</v>
      </c>
      <c r="I396" s="9">
        <f t="shared" ca="1" si="425"/>
        <v>273</v>
      </c>
      <c r="J396" s="14">
        <f t="shared" ca="1" si="448"/>
        <v>1.6153846153846154</v>
      </c>
      <c r="K396" s="5">
        <f t="shared" ca="1" si="449"/>
        <v>0.60666666666666669</v>
      </c>
      <c r="L396" s="21">
        <f t="shared" ca="1" si="426"/>
        <v>100.63816427228662</v>
      </c>
      <c r="M396" s="9">
        <f t="shared" ca="1" si="416"/>
        <v>46</v>
      </c>
      <c r="N396" s="9">
        <f t="shared" ca="1" si="416"/>
        <v>61</v>
      </c>
      <c r="O396" s="9">
        <f t="shared" ca="1" si="416"/>
        <v>24</v>
      </c>
      <c r="P396" s="9">
        <f t="shared" ca="1" si="416"/>
        <v>70</v>
      </c>
      <c r="Q396" s="20">
        <f t="shared" ca="1" si="427"/>
        <v>37.293246959416216</v>
      </c>
      <c r="R396" s="20">
        <f t="shared" ca="1" si="428"/>
        <v>49.658821915068494</v>
      </c>
      <c r="S396" s="20">
        <f t="shared" ca="1" si="429"/>
        <v>18.054177630904114</v>
      </c>
      <c r="T396" s="6">
        <f t="shared" ca="1" si="417"/>
        <v>17007.849762016438</v>
      </c>
      <c r="U396" s="6">
        <f t="shared" ca="1" si="417"/>
        <v>1714.65308659726</v>
      </c>
      <c r="V396" s="6">
        <f t="shared" ca="1" si="417"/>
        <v>2834.951177230027</v>
      </c>
      <c r="W396" s="6">
        <f t="shared" ca="1" si="430"/>
        <v>2873.2813225643836</v>
      </c>
      <c r="X396" s="6">
        <f t="shared" ca="1" si="431"/>
        <v>1360.6795755379726</v>
      </c>
      <c r="Y396" s="6">
        <f t="shared" ca="1" si="450"/>
        <v>11653.590773281314</v>
      </c>
      <c r="Z396" s="6">
        <f t="shared" ca="1" si="418"/>
        <v>3990.3774246575349</v>
      </c>
      <c r="AA396" s="6">
        <f t="shared" ca="1" si="418"/>
        <v>1191.8117259616438</v>
      </c>
      <c r="AB396" s="6">
        <f t="shared" ca="1" si="418"/>
        <v>1263.7924341632879</v>
      </c>
      <c r="AC396" s="6">
        <f t="shared" ca="1" si="432"/>
        <v>1807.9177490599172</v>
      </c>
      <c r="AD396" s="6">
        <f t="shared" ca="1" si="433"/>
        <v>1059.443266008032</v>
      </c>
      <c r="AE396" s="6">
        <f t="shared" ca="1" si="434"/>
        <v>543.72956802804754</v>
      </c>
      <c r="AF396" s="6">
        <f t="shared" ca="1" si="451"/>
        <v>3034.8910016864693</v>
      </c>
      <c r="AG396" s="6">
        <f t="shared" ca="1" si="419"/>
        <v>480.1560140712329</v>
      </c>
      <c r="AH396" s="6">
        <f t="shared" ca="1" si="419"/>
        <v>1741.7568736438357</v>
      </c>
      <c r="AI396" s="6">
        <f t="shared" ca="1" si="419"/>
        <v>2972.3165801095893</v>
      </c>
      <c r="AJ396" s="6">
        <f t="shared" ca="1" si="419"/>
        <v>1368.1294027397262</v>
      </c>
      <c r="AK396" s="6">
        <f t="shared" ca="1" si="435"/>
        <v>2084.5565581748588</v>
      </c>
      <c r="AL396" s="6">
        <f t="shared" ca="1" si="436"/>
        <v>1312.1672897186284</v>
      </c>
      <c r="AM396" s="6">
        <f t="shared" ca="1" si="437"/>
        <v>580.91961941110901</v>
      </c>
      <c r="AN396" s="6">
        <f t="shared" ca="1" si="452"/>
        <v>2584.7154032597882</v>
      </c>
      <c r="AO396" s="6">
        <f t="shared" ca="1" si="453"/>
        <v>31730.843303960552</v>
      </c>
      <c r="AP396" s="6">
        <f t="shared" ca="1" si="454"/>
        <v>14457.646125732977</v>
      </c>
      <c r="AQ396" s="6">
        <f t="shared" ca="1" si="455"/>
        <v>17273.197178227572</v>
      </c>
      <c r="AR396" s="6">
        <f t="shared" ca="1" si="420"/>
        <v>2771.1165107060233</v>
      </c>
      <c r="AS396" s="6">
        <f t="shared" ca="1" si="420"/>
        <v>2209.322439854147</v>
      </c>
      <c r="AT396" s="6">
        <f t="shared" ca="1" si="420"/>
        <v>1957.4775554602738</v>
      </c>
      <c r="AU396" s="6">
        <f t="shared" ca="1" si="420"/>
        <v>2045.6059392911257</v>
      </c>
      <c r="AV396" s="6">
        <f t="shared" ca="1" si="456"/>
        <v>8983.5224453115698</v>
      </c>
      <c r="AW396" s="6">
        <f t="shared" ca="1" si="457"/>
        <v>8289.6747329160025</v>
      </c>
      <c r="AX396" s="27">
        <f t="shared" ca="1" si="421"/>
        <v>4.0921727671232873</v>
      </c>
      <c r="AY396" s="27">
        <f t="shared" ca="1" si="421"/>
        <v>4.480254821917808</v>
      </c>
      <c r="AZ396">
        <f t="shared" ca="1" si="458"/>
        <v>370</v>
      </c>
      <c r="BA396" s="9">
        <f t="shared" ca="1" si="438"/>
        <v>13</v>
      </c>
      <c r="BB396" s="4">
        <f t="shared" ca="1" si="459"/>
        <v>169</v>
      </c>
      <c r="BC396" s="9">
        <f t="shared" ca="1" si="439"/>
        <v>12</v>
      </c>
      <c r="BD396" s="9">
        <f t="shared" ca="1" si="440"/>
        <v>8</v>
      </c>
      <c r="BE396" s="4">
        <f t="shared" ca="1" si="460"/>
        <v>201</v>
      </c>
      <c r="BF396" s="9">
        <f t="shared" ca="1" si="441"/>
        <v>14</v>
      </c>
      <c r="BG396" s="9">
        <f t="shared" ca="1" si="442"/>
        <v>19</v>
      </c>
      <c r="BH396" s="24">
        <f t="shared" ca="1" si="461"/>
        <v>836.55764205116964</v>
      </c>
      <c r="BI396" s="24">
        <f t="shared" ca="1" si="462"/>
        <v>560.02979722471594</v>
      </c>
      <c r="BJ396" s="9">
        <f t="shared" ca="1" si="443"/>
        <v>17</v>
      </c>
      <c r="BK396" s="30">
        <f t="shared" ca="1" si="444"/>
        <v>34.00928712328767</v>
      </c>
      <c r="BL396" s="15">
        <f t="shared" ca="1" si="445"/>
        <v>4.1433459813698628</v>
      </c>
      <c r="BM396" s="15">
        <f t="shared" ca="1" si="463"/>
        <v>7461.7850868558635</v>
      </c>
      <c r="BN396" s="36">
        <f t="shared" ca="1" si="402"/>
        <v>123</v>
      </c>
      <c r="BO396" s="9">
        <f t="shared" ca="1" si="446"/>
        <v>0</v>
      </c>
      <c r="BP396" s="20">
        <f t="shared" ca="1" si="464"/>
        <v>2.3148880565663541</v>
      </c>
      <c r="BQ396" s="20">
        <f t="shared" ca="1" si="465"/>
        <v>140.43249738396401</v>
      </c>
    </row>
    <row r="397" spans="1:69" x14ac:dyDescent="0.25">
      <c r="A397" s="3">
        <f t="shared" si="466"/>
        <v>40792</v>
      </c>
      <c r="B397" s="17">
        <f t="shared" si="447"/>
        <v>2011</v>
      </c>
      <c r="C397" s="4">
        <f t="shared" si="467"/>
        <v>9</v>
      </c>
      <c r="D397" s="4">
        <f t="shared" si="468"/>
        <v>3</v>
      </c>
      <c r="E397" s="5">
        <f t="shared" si="422"/>
        <v>0.78</v>
      </c>
      <c r="F397" s="5">
        <f t="shared" si="423"/>
        <v>0.73333333333333339</v>
      </c>
      <c r="G397" s="10">
        <f t="shared" si="415"/>
        <v>1.0986301369863014</v>
      </c>
      <c r="H397" s="13">
        <f t="shared" ca="1" si="424"/>
        <v>145</v>
      </c>
      <c r="I397" s="9">
        <f t="shared" ca="1" si="425"/>
        <v>252</v>
      </c>
      <c r="J397" s="14">
        <f t="shared" ca="1" si="448"/>
        <v>1.7379310344827585</v>
      </c>
      <c r="K397" s="5">
        <f t="shared" ca="1" si="449"/>
        <v>0.56000000000000005</v>
      </c>
      <c r="L397" s="21">
        <f t="shared" ca="1" si="426"/>
        <v>101.90371826698158</v>
      </c>
      <c r="M397" s="9">
        <f t="shared" ca="1" si="416"/>
        <v>47</v>
      </c>
      <c r="N397" s="9">
        <f t="shared" ca="1" si="416"/>
        <v>56</v>
      </c>
      <c r="O397" s="9">
        <f t="shared" ca="1" si="416"/>
        <v>23</v>
      </c>
      <c r="P397" s="9">
        <f t="shared" ca="1" si="416"/>
        <v>69</v>
      </c>
      <c r="Q397" s="20">
        <f t="shared" ca="1" si="427"/>
        <v>37.33099404920867</v>
      </c>
      <c r="R397" s="20">
        <f t="shared" ca="1" si="428"/>
        <v>47.400707875068491</v>
      </c>
      <c r="S397" s="20">
        <f t="shared" ca="1" si="429"/>
        <v>17.080149091411553</v>
      </c>
      <c r="T397" s="6">
        <f t="shared" ca="1" si="417"/>
        <v>14776.039148712331</v>
      </c>
      <c r="U397" s="6">
        <f t="shared" ca="1" si="417"/>
        <v>1579.8763959452051</v>
      </c>
      <c r="V397" s="6">
        <f t="shared" ca="1" si="417"/>
        <v>2470.1629094294799</v>
      </c>
      <c r="W397" s="6">
        <f t="shared" ca="1" si="430"/>
        <v>2785.0957979178083</v>
      </c>
      <c r="X397" s="6">
        <f t="shared" ca="1" si="431"/>
        <v>1179.3485082792329</v>
      </c>
      <c r="Y397" s="6">
        <f t="shared" ca="1" si="450"/>
        <v>9921.3083290310133</v>
      </c>
      <c r="Z397" s="6">
        <f t="shared" ca="1" si="418"/>
        <v>3845.0923870684933</v>
      </c>
      <c r="AA397" s="6">
        <f t="shared" ca="1" si="418"/>
        <v>1090.2162811265753</v>
      </c>
      <c r="AB397" s="6">
        <f t="shared" ca="1" si="418"/>
        <v>1178.5302873073972</v>
      </c>
      <c r="AC397" s="6">
        <f t="shared" ca="1" si="432"/>
        <v>1609.3120570776605</v>
      </c>
      <c r="AD397" s="6">
        <f t="shared" ca="1" si="433"/>
        <v>1111.301273386902</v>
      </c>
      <c r="AE397" s="6">
        <f t="shared" ca="1" si="434"/>
        <v>447.21024381157406</v>
      </c>
      <c r="AF397" s="6">
        <f t="shared" ca="1" si="451"/>
        <v>2946.0153812263293</v>
      </c>
      <c r="AG397" s="6">
        <f t="shared" ca="1" si="419"/>
        <v>447.27076385753429</v>
      </c>
      <c r="AH397" s="6">
        <f t="shared" ca="1" si="419"/>
        <v>1595.9859634849315</v>
      </c>
      <c r="AI397" s="6">
        <f t="shared" ca="1" si="419"/>
        <v>2749.2074008767122</v>
      </c>
      <c r="AJ397" s="6">
        <f t="shared" ca="1" si="419"/>
        <v>1199.6183145205478</v>
      </c>
      <c r="AK397" s="6">
        <f t="shared" ca="1" si="435"/>
        <v>1675.9384455198649</v>
      </c>
      <c r="AL397" s="6">
        <f t="shared" ca="1" si="436"/>
        <v>1319.7889389724187</v>
      </c>
      <c r="AM397" s="6">
        <f t="shared" ca="1" si="437"/>
        <v>498.83203912828219</v>
      </c>
      <c r="AN397" s="6">
        <f t="shared" ca="1" si="452"/>
        <v>2497.5230191191595</v>
      </c>
      <c r="AO397" s="6">
        <f t="shared" ca="1" si="453"/>
        <v>28461.836942899725</v>
      </c>
      <c r="AP397" s="6">
        <f t="shared" ca="1" si="454"/>
        <v>13096.990213523222</v>
      </c>
      <c r="AQ397" s="6">
        <f t="shared" ca="1" si="455"/>
        <v>15364.846729376502</v>
      </c>
      <c r="AR397" s="6">
        <f t="shared" ca="1" si="420"/>
        <v>2700.4282742895361</v>
      </c>
      <c r="AS397" s="6">
        <f t="shared" ca="1" si="420"/>
        <v>2011.017139432651</v>
      </c>
      <c r="AT397" s="6">
        <f t="shared" ca="1" si="420"/>
        <v>1882.8953236078853</v>
      </c>
      <c r="AU397" s="6">
        <f t="shared" ca="1" si="420"/>
        <v>1978.0477958343174</v>
      </c>
      <c r="AV397" s="6">
        <f t="shared" ca="1" si="456"/>
        <v>8572.3885331643905</v>
      </c>
      <c r="AW397" s="6">
        <f t="shared" ca="1" si="457"/>
        <v>6792.4581962121119</v>
      </c>
      <c r="AX397" s="27">
        <f t="shared" ca="1" si="421"/>
        <v>4.0143868931506841</v>
      </c>
      <c r="AY397" s="27">
        <f t="shared" ca="1" si="421"/>
        <v>4.4578656643835615</v>
      </c>
      <c r="AZ397">
        <f t="shared" ca="1" si="458"/>
        <v>340</v>
      </c>
      <c r="BA397" s="9">
        <f t="shared" ca="1" si="438"/>
        <v>12</v>
      </c>
      <c r="BB397" s="4">
        <f t="shared" ca="1" si="459"/>
        <v>145</v>
      </c>
      <c r="BC397" s="9">
        <f t="shared" ca="1" si="439"/>
        <v>10</v>
      </c>
      <c r="BD397" s="9">
        <f t="shared" ca="1" si="440"/>
        <v>7</v>
      </c>
      <c r="BE397" s="4">
        <f t="shared" ca="1" si="460"/>
        <v>195</v>
      </c>
      <c r="BF397" s="9">
        <f t="shared" ca="1" si="441"/>
        <v>13</v>
      </c>
      <c r="BG397" s="9">
        <f t="shared" ca="1" si="442"/>
        <v>19</v>
      </c>
      <c r="BH397" s="24">
        <f t="shared" ca="1" si="461"/>
        <v>754.40222528035065</v>
      </c>
      <c r="BI397" s="24">
        <f t="shared" ca="1" si="462"/>
        <v>519.84797116326342</v>
      </c>
      <c r="BJ397" s="9">
        <f t="shared" ca="1" si="443"/>
        <v>15</v>
      </c>
      <c r="BK397" s="30">
        <f t="shared" ca="1" si="444"/>
        <v>32.646283849315068</v>
      </c>
      <c r="BL397" s="15">
        <f t="shared" ca="1" si="445"/>
        <v>4.5091734410958901</v>
      </c>
      <c r="BM397" s="15">
        <f t="shared" ca="1" si="463"/>
        <v>7376.5286297087578</v>
      </c>
      <c r="BN397" s="36">
        <f t="shared" ca="1" si="402"/>
        <v>123</v>
      </c>
      <c r="BO397" s="9">
        <f t="shared" ca="1" si="446"/>
        <v>0</v>
      </c>
      <c r="BP397" s="20">
        <f t="shared" ca="1" si="464"/>
        <v>2.0829373138328267</v>
      </c>
      <c r="BQ397" s="20">
        <f t="shared" ca="1" si="465"/>
        <v>124.91745308436181</v>
      </c>
    </row>
    <row r="398" spans="1:69" x14ac:dyDescent="0.25">
      <c r="A398" s="3">
        <f t="shared" si="466"/>
        <v>40791</v>
      </c>
      <c r="B398" s="17">
        <f t="shared" si="447"/>
        <v>2011</v>
      </c>
      <c r="C398" s="4">
        <f t="shared" si="467"/>
        <v>9</v>
      </c>
      <c r="D398" s="4">
        <f t="shared" si="468"/>
        <v>2</v>
      </c>
      <c r="E398" s="5">
        <f t="shared" si="422"/>
        <v>0.78</v>
      </c>
      <c r="F398" s="5">
        <f t="shared" si="423"/>
        <v>0.73333333333333339</v>
      </c>
      <c r="G398" s="10">
        <f t="shared" si="415"/>
        <v>1.095890410958904</v>
      </c>
      <c r="H398" s="13">
        <f t="shared" ca="1" si="424"/>
        <v>139</v>
      </c>
      <c r="I398" s="9">
        <f t="shared" ca="1" si="425"/>
        <v>244</v>
      </c>
      <c r="J398" s="14">
        <f t="shared" ca="1" si="448"/>
        <v>1.7553956834532374</v>
      </c>
      <c r="K398" s="5">
        <f t="shared" ca="1" si="449"/>
        <v>0.54222222222222227</v>
      </c>
      <c r="L398" s="21">
        <f t="shared" ca="1" si="426"/>
        <v>103.13168455701195</v>
      </c>
      <c r="M398" s="9">
        <f t="shared" ca="1" si="416"/>
        <v>45</v>
      </c>
      <c r="N398" s="9">
        <f t="shared" ca="1" si="416"/>
        <v>54</v>
      </c>
      <c r="O398" s="9">
        <f t="shared" ca="1" si="416"/>
        <v>22</v>
      </c>
      <c r="P398" s="9">
        <f t="shared" ca="1" si="416"/>
        <v>66</v>
      </c>
      <c r="Q398" s="20">
        <f t="shared" ca="1" si="427"/>
        <v>37.818480697384814</v>
      </c>
      <c r="R398" s="20">
        <f t="shared" ca="1" si="428"/>
        <v>49.894230306351183</v>
      </c>
      <c r="S398" s="20">
        <f t="shared" ca="1" si="429"/>
        <v>17.500386171855542</v>
      </c>
      <c r="T398" s="6">
        <f t="shared" ca="1" si="417"/>
        <v>14335.30415342466</v>
      </c>
      <c r="U398" s="6">
        <f t="shared" ca="1" si="417"/>
        <v>1507.5114849315069</v>
      </c>
      <c r="V398" s="6">
        <f t="shared" ca="1" si="417"/>
        <v>2479.9993817424661</v>
      </c>
      <c r="W398" s="6">
        <f t="shared" ca="1" si="430"/>
        <v>2756.5943671232881</v>
      </c>
      <c r="X398" s="6">
        <f t="shared" ca="1" si="431"/>
        <v>1174.4758340383562</v>
      </c>
      <c r="Y398" s="6">
        <f t="shared" ca="1" si="450"/>
        <v>9431.7460554520585</v>
      </c>
      <c r="Z398" s="6">
        <f t="shared" ca="1" si="418"/>
        <v>3744.0295890410966</v>
      </c>
      <c r="AA398" s="6">
        <f t="shared" ca="1" si="418"/>
        <v>1097.673066739726</v>
      </c>
      <c r="AB398" s="6">
        <f t="shared" ca="1" si="418"/>
        <v>1155.0254873424658</v>
      </c>
      <c r="AC398" s="6">
        <f t="shared" ca="1" si="432"/>
        <v>1570.716160978468</v>
      </c>
      <c r="AD398" s="6">
        <f t="shared" ca="1" si="433"/>
        <v>1115.5921827307802</v>
      </c>
      <c r="AE398" s="6">
        <f t="shared" ca="1" si="434"/>
        <v>466.32015908898876</v>
      </c>
      <c r="AF398" s="6">
        <f t="shared" ca="1" si="451"/>
        <v>2844.0996403250506</v>
      </c>
      <c r="AG398" s="6">
        <f t="shared" ca="1" si="419"/>
        <v>449.59038904109588</v>
      </c>
      <c r="AH398" s="6">
        <f t="shared" ca="1" si="419"/>
        <v>1601.6496920547945</v>
      </c>
      <c r="AI398" s="6">
        <f t="shared" ca="1" si="419"/>
        <v>2762.255145205479</v>
      </c>
      <c r="AJ398" s="6">
        <f t="shared" ca="1" si="419"/>
        <v>1281.2222071232877</v>
      </c>
      <c r="AK398" s="6">
        <f t="shared" ca="1" si="435"/>
        <v>1686.4586810622643</v>
      </c>
      <c r="AL398" s="6">
        <f t="shared" ca="1" si="436"/>
        <v>1371.080103281429</v>
      </c>
      <c r="AM398" s="6">
        <f t="shared" ca="1" si="437"/>
        <v>545.18652780727075</v>
      </c>
      <c r="AN398" s="6">
        <f t="shared" ca="1" si="452"/>
        <v>2491.9921212736936</v>
      </c>
      <c r="AO398" s="6">
        <f t="shared" ca="1" si="453"/>
        <v>27934.261214904116</v>
      </c>
      <c r="AP398" s="6">
        <f t="shared" ca="1" si="454"/>
        <v>13166.423397853312</v>
      </c>
      <c r="AQ398" s="6">
        <f t="shared" ca="1" si="455"/>
        <v>14767.837817050802</v>
      </c>
      <c r="AR398" s="6">
        <f t="shared" ca="1" si="420"/>
        <v>2705.0121234081139</v>
      </c>
      <c r="AS398" s="6">
        <f t="shared" ca="1" si="420"/>
        <v>1913.8352720041598</v>
      </c>
      <c r="AT398" s="6">
        <f t="shared" ca="1" si="420"/>
        <v>1869.1124867151129</v>
      </c>
      <c r="AU398" s="6">
        <f t="shared" ca="1" si="420"/>
        <v>1953.9834939582001</v>
      </c>
      <c r="AV398" s="6">
        <f t="shared" ca="1" si="456"/>
        <v>8441.9433760855864</v>
      </c>
      <c r="AW398" s="6">
        <f t="shared" ca="1" si="457"/>
        <v>6325.8944409652177</v>
      </c>
      <c r="AX398" s="27">
        <f t="shared" ca="1" si="421"/>
        <v>3.9121915068493145</v>
      </c>
      <c r="AY398" s="27">
        <f t="shared" ca="1" si="421"/>
        <v>4.4443150684931512</v>
      </c>
      <c r="AZ398">
        <f t="shared" ca="1" si="458"/>
        <v>326</v>
      </c>
      <c r="BA398" s="9">
        <f t="shared" ca="1" si="438"/>
        <v>12</v>
      </c>
      <c r="BB398" s="4">
        <f t="shared" ca="1" si="459"/>
        <v>139</v>
      </c>
      <c r="BC398" s="9">
        <f t="shared" ca="1" si="439"/>
        <v>9</v>
      </c>
      <c r="BD398" s="9">
        <f t="shared" ca="1" si="440"/>
        <v>7</v>
      </c>
      <c r="BE398" s="4">
        <f t="shared" ca="1" si="460"/>
        <v>187</v>
      </c>
      <c r="BF398" s="9">
        <f t="shared" ca="1" si="441"/>
        <v>11</v>
      </c>
      <c r="BG398" s="9">
        <f t="shared" ca="1" si="442"/>
        <v>19</v>
      </c>
      <c r="BH398" s="24">
        <f t="shared" ca="1" si="461"/>
        <v>737.96484407529329</v>
      </c>
      <c r="BI398" s="24">
        <f t="shared" ca="1" si="462"/>
        <v>505.76927852378134</v>
      </c>
      <c r="BJ398" s="9">
        <f t="shared" ca="1" si="443"/>
        <v>13</v>
      </c>
      <c r="BK398" s="30">
        <f t="shared" ca="1" si="444"/>
        <v>34.784764383561644</v>
      </c>
      <c r="BL398" s="15">
        <f t="shared" ca="1" si="445"/>
        <v>4.3434783013698626</v>
      </c>
      <c r="BM398" s="15">
        <f t="shared" ca="1" si="463"/>
        <v>7407.2763518619886</v>
      </c>
      <c r="BN398" s="36">
        <f t="shared" ca="1" si="402"/>
        <v>123</v>
      </c>
      <c r="BO398" s="9">
        <f t="shared" ca="1" si="446"/>
        <v>0</v>
      </c>
      <c r="BP398" s="20">
        <f t="shared" ca="1" si="464"/>
        <v>1.993693378719233</v>
      </c>
      <c r="BQ398" s="20">
        <f t="shared" ca="1" si="465"/>
        <v>120.06372208984392</v>
      </c>
    </row>
    <row r="399" spans="1:69" x14ac:dyDescent="0.25">
      <c r="A399" s="3">
        <f t="shared" si="466"/>
        <v>40790</v>
      </c>
      <c r="B399" s="17">
        <f t="shared" si="447"/>
        <v>2011</v>
      </c>
      <c r="C399" s="4">
        <f t="shared" si="467"/>
        <v>9</v>
      </c>
      <c r="D399" s="4">
        <f t="shared" si="468"/>
        <v>1</v>
      </c>
      <c r="E399" s="5">
        <f t="shared" si="422"/>
        <v>0.78</v>
      </c>
      <c r="F399" s="5">
        <f t="shared" si="423"/>
        <v>0.76</v>
      </c>
      <c r="G399" s="10">
        <f t="shared" si="415"/>
        <v>1.0931506849315067</v>
      </c>
      <c r="H399" s="13">
        <f t="shared" ca="1" si="424"/>
        <v>146</v>
      </c>
      <c r="I399" s="9">
        <f t="shared" ca="1" si="425"/>
        <v>258</v>
      </c>
      <c r="J399" s="14">
        <f t="shared" ca="1" si="448"/>
        <v>1.7671232876712328</v>
      </c>
      <c r="K399" s="5">
        <f t="shared" ca="1" si="449"/>
        <v>0.57333333333333336</v>
      </c>
      <c r="L399" s="21">
        <f t="shared" ca="1" si="426"/>
        <v>101.54806966139988</v>
      </c>
      <c r="M399" s="9">
        <f t="shared" ca="1" si="416"/>
        <v>45</v>
      </c>
      <c r="N399" s="9">
        <f t="shared" ca="1" si="416"/>
        <v>55</v>
      </c>
      <c r="O399" s="9">
        <f t="shared" ca="1" si="416"/>
        <v>23</v>
      </c>
      <c r="P399" s="9">
        <f t="shared" ca="1" si="416"/>
        <v>66</v>
      </c>
      <c r="Q399" s="20">
        <f t="shared" ca="1" si="427"/>
        <v>39.245058858082182</v>
      </c>
      <c r="R399" s="20">
        <f t="shared" ca="1" si="428"/>
        <v>49.343108173150668</v>
      </c>
      <c r="S399" s="20">
        <f t="shared" ca="1" si="429"/>
        <v>17.865836050012447</v>
      </c>
      <c r="T399" s="6">
        <f t="shared" ca="1" si="417"/>
        <v>14826.018170564383</v>
      </c>
      <c r="U399" s="6">
        <f t="shared" ca="1" si="417"/>
        <v>1610.8928613041096</v>
      </c>
      <c r="V399" s="6">
        <f t="shared" ca="1" si="417"/>
        <v>2587.9579211804062</v>
      </c>
      <c r="W399" s="6">
        <f t="shared" ca="1" si="430"/>
        <v>2946.9105521753422</v>
      </c>
      <c r="X399" s="6">
        <f t="shared" ca="1" si="431"/>
        <v>1285.7504719829917</v>
      </c>
      <c r="Y399" s="6">
        <f t="shared" ca="1" si="450"/>
        <v>9616.2920865297492</v>
      </c>
      <c r="Z399" s="6">
        <f t="shared" ca="1" si="418"/>
        <v>3924.505885808218</v>
      </c>
      <c r="AA399" s="6">
        <f t="shared" ca="1" si="418"/>
        <v>1134.8914879824654</v>
      </c>
      <c r="AB399" s="6">
        <f t="shared" ca="1" si="418"/>
        <v>1179.1451793008216</v>
      </c>
      <c r="AC399" s="6">
        <f t="shared" ca="1" si="432"/>
        <v>1682.3638882138866</v>
      </c>
      <c r="AD399" s="6">
        <f t="shared" ca="1" si="433"/>
        <v>1040.9721715017406</v>
      </c>
      <c r="AE399" s="6">
        <f t="shared" ca="1" si="434"/>
        <v>501.63453704239129</v>
      </c>
      <c r="AF399" s="6">
        <f t="shared" ca="1" si="451"/>
        <v>3013.5719563334869</v>
      </c>
      <c r="AG399" s="6">
        <f t="shared" ca="1" si="419"/>
        <v>463.9166423013699</v>
      </c>
      <c r="AH399" s="6">
        <f t="shared" ca="1" si="419"/>
        <v>1647.3684017095891</v>
      </c>
      <c r="AI399" s="6">
        <f t="shared" ca="1" si="419"/>
        <v>2854.6784983561643</v>
      </c>
      <c r="AJ399" s="6">
        <f t="shared" ca="1" si="419"/>
        <v>1271.8695073315068</v>
      </c>
      <c r="AK399" s="6">
        <f t="shared" ca="1" si="435"/>
        <v>1896.9086533040527</v>
      </c>
      <c r="AL399" s="6">
        <f t="shared" ca="1" si="436"/>
        <v>1263.5725011280897</v>
      </c>
      <c r="AM399" s="6">
        <f t="shared" ca="1" si="437"/>
        <v>532.64438775897111</v>
      </c>
      <c r="AN399" s="6">
        <f t="shared" ca="1" si="452"/>
        <v>2544.7075075075163</v>
      </c>
      <c r="AO399" s="6">
        <f t="shared" ca="1" si="453"/>
        <v>28913.286634658623</v>
      </c>
      <c r="AP399" s="6">
        <f t="shared" ca="1" si="454"/>
        <v>13738.715084287873</v>
      </c>
      <c r="AQ399" s="6">
        <f t="shared" ca="1" si="455"/>
        <v>15174.571550370751</v>
      </c>
      <c r="AR399" s="6">
        <f t="shared" ca="1" si="420"/>
        <v>2724.4300150524032</v>
      </c>
      <c r="AS399" s="6">
        <f t="shared" ca="1" si="420"/>
        <v>1999.0506365970759</v>
      </c>
      <c r="AT399" s="6">
        <f t="shared" ca="1" si="420"/>
        <v>1866.963657846695</v>
      </c>
      <c r="AU399" s="6">
        <f t="shared" ca="1" si="420"/>
        <v>1980.5428306093077</v>
      </c>
      <c r="AV399" s="6">
        <f t="shared" ca="1" si="456"/>
        <v>8570.9871401054825</v>
      </c>
      <c r="AW399" s="6">
        <f t="shared" ca="1" si="457"/>
        <v>6603.5844102652682</v>
      </c>
      <c r="AX399" s="27">
        <f t="shared" ca="1" si="421"/>
        <v>4.0420377863013695</v>
      </c>
      <c r="AY399" s="27">
        <f t="shared" ca="1" si="421"/>
        <v>4.5367865684931497</v>
      </c>
      <c r="AZ399">
        <f t="shared" ca="1" si="458"/>
        <v>335</v>
      </c>
      <c r="BA399" s="9">
        <f t="shared" ca="1" si="438"/>
        <v>12</v>
      </c>
      <c r="BB399" s="4">
        <f t="shared" ca="1" si="459"/>
        <v>146</v>
      </c>
      <c r="BC399" s="9">
        <f t="shared" ca="1" si="439"/>
        <v>9</v>
      </c>
      <c r="BD399" s="9">
        <f t="shared" ca="1" si="440"/>
        <v>7</v>
      </c>
      <c r="BE399" s="4">
        <f t="shared" ca="1" si="460"/>
        <v>189</v>
      </c>
      <c r="BF399" s="9">
        <f t="shared" ca="1" si="441"/>
        <v>11</v>
      </c>
      <c r="BG399" s="9">
        <f t="shared" ca="1" si="442"/>
        <v>17</v>
      </c>
      <c r="BH399" s="24">
        <f t="shared" ca="1" si="461"/>
        <v>747.46508990013581</v>
      </c>
      <c r="BI399" s="24">
        <f t="shared" ca="1" si="462"/>
        <v>477.77342174192864</v>
      </c>
      <c r="BJ399" s="9">
        <f t="shared" ca="1" si="443"/>
        <v>15</v>
      </c>
      <c r="BK399" s="30">
        <f t="shared" ca="1" si="444"/>
        <v>33.988549575342468</v>
      </c>
      <c r="BL399" s="15">
        <f t="shared" ca="1" si="445"/>
        <v>4.2692784438356162</v>
      </c>
      <c r="BM399" s="15">
        <f t="shared" ca="1" si="463"/>
        <v>7430.9992368470957</v>
      </c>
      <c r="BN399" s="36">
        <f t="shared" ref="BN399:BN462" ca="1" si="469">IF(D399=1,INT(SUM(BM393:BM399)/22000*52),BN400)</f>
        <v>123</v>
      </c>
      <c r="BO399" s="9">
        <f t="shared" ca="1" si="446"/>
        <v>0</v>
      </c>
      <c r="BP399" s="20">
        <f t="shared" ca="1" si="464"/>
        <v>2.0420633977630689</v>
      </c>
      <c r="BQ399" s="20">
        <f t="shared" ca="1" si="465"/>
        <v>123.3705004095183</v>
      </c>
    </row>
    <row r="400" spans="1:69" x14ac:dyDescent="0.25">
      <c r="A400" s="3">
        <f t="shared" si="466"/>
        <v>40789</v>
      </c>
      <c r="B400" s="17">
        <f t="shared" si="447"/>
        <v>2011</v>
      </c>
      <c r="C400" s="4">
        <f t="shared" si="467"/>
        <v>9</v>
      </c>
      <c r="D400" s="4">
        <f t="shared" si="468"/>
        <v>7</v>
      </c>
      <c r="E400" s="5">
        <f t="shared" si="422"/>
        <v>0.78</v>
      </c>
      <c r="F400" s="5">
        <f t="shared" si="423"/>
        <v>0.96666666666666667</v>
      </c>
      <c r="G400" s="10">
        <f t="shared" si="415"/>
        <v>1.0904109589041093</v>
      </c>
      <c r="H400" s="13">
        <f t="shared" ca="1" si="424"/>
        <v>194</v>
      </c>
      <c r="I400" s="9">
        <f t="shared" ca="1" si="425"/>
        <v>309</v>
      </c>
      <c r="J400" s="14">
        <f t="shared" ca="1" si="448"/>
        <v>1.5927835051546391</v>
      </c>
      <c r="K400" s="5">
        <f t="shared" ca="1" si="449"/>
        <v>0.68666666666666665</v>
      </c>
      <c r="L400" s="21">
        <f t="shared" ca="1" si="426"/>
        <v>99.123263959327772</v>
      </c>
      <c r="M400" s="9">
        <f t="shared" ca="1" si="416"/>
        <v>56</v>
      </c>
      <c r="N400" s="9">
        <f t="shared" ca="1" si="416"/>
        <v>67</v>
      </c>
      <c r="O400" s="9">
        <f t="shared" ca="1" si="416"/>
        <v>28</v>
      </c>
      <c r="P400" s="9">
        <f t="shared" ca="1" si="416"/>
        <v>81</v>
      </c>
      <c r="Q400" s="20">
        <f t="shared" ca="1" si="427"/>
        <v>38.393172431673904</v>
      </c>
      <c r="R400" s="20">
        <f t="shared" ca="1" si="428"/>
        <v>46.297861383874753</v>
      </c>
      <c r="S400" s="20">
        <f t="shared" ca="1" si="429"/>
        <v>17.908249358904111</v>
      </c>
      <c r="T400" s="6">
        <f t="shared" ca="1" si="417"/>
        <v>19229.913208109589</v>
      </c>
      <c r="U400" s="6">
        <f t="shared" ca="1" si="417"/>
        <v>2094.1567492602744</v>
      </c>
      <c r="V400" s="6">
        <f t="shared" ca="1" si="417"/>
        <v>3336.8157454448215</v>
      </c>
      <c r="W400" s="6">
        <f t="shared" ca="1" si="430"/>
        <v>2784.8470014246577</v>
      </c>
      <c r="X400" s="6">
        <f t="shared" ca="1" si="431"/>
        <v>1591.8308441003837</v>
      </c>
      <c r="Y400" s="6">
        <f t="shared" ca="1" si="450"/>
        <v>13610.576366399997</v>
      </c>
      <c r="Z400" s="6">
        <f t="shared" ca="1" si="418"/>
        <v>4722.3602090958902</v>
      </c>
      <c r="AA400" s="6">
        <f t="shared" ca="1" si="418"/>
        <v>1296.3401187484931</v>
      </c>
      <c r="AB400" s="6">
        <f t="shared" ca="1" si="418"/>
        <v>1450.5681980712329</v>
      </c>
      <c r="AC400" s="6">
        <f t="shared" ca="1" si="432"/>
        <v>2076.7414983205535</v>
      </c>
      <c r="AD400" s="6">
        <f t="shared" ca="1" si="433"/>
        <v>1054.9933378508847</v>
      </c>
      <c r="AE400" s="6">
        <f t="shared" ca="1" si="434"/>
        <v>631.9169582834345</v>
      </c>
      <c r="AF400" s="6">
        <f t="shared" ca="1" si="451"/>
        <v>3705.6167314607437</v>
      </c>
      <c r="AG400" s="6">
        <f t="shared" ca="1" si="419"/>
        <v>533.6310802191781</v>
      </c>
      <c r="AH400" s="6">
        <f t="shared" ca="1" si="419"/>
        <v>2009.6152309479451</v>
      </c>
      <c r="AI400" s="6">
        <f t="shared" ca="1" si="419"/>
        <v>3470.4236991780822</v>
      </c>
      <c r="AJ400" s="6">
        <f t="shared" ca="1" si="419"/>
        <v>1540.1524418630136</v>
      </c>
      <c r="AK400" s="6">
        <f t="shared" ca="1" si="435"/>
        <v>2269.2998950164565</v>
      </c>
      <c r="AL400" s="6">
        <f t="shared" ca="1" si="436"/>
        <v>1326.7571063441228</v>
      </c>
      <c r="AM400" s="6">
        <f t="shared" ca="1" si="437"/>
        <v>663.0863422107891</v>
      </c>
      <c r="AN400" s="6">
        <f t="shared" ca="1" si="452"/>
        <v>3294.6791086368507</v>
      </c>
      <c r="AO400" s="6">
        <f t="shared" ca="1" si="453"/>
        <v>36347.160935493695</v>
      </c>
      <c r="AP400" s="6">
        <f t="shared" ca="1" si="454"/>
        <v>15736.288728996104</v>
      </c>
      <c r="AQ400" s="6">
        <f t="shared" ca="1" si="455"/>
        <v>20610.872206497592</v>
      </c>
      <c r="AR400" s="6">
        <f t="shared" ca="1" si="420"/>
        <v>2817.8165223807459</v>
      </c>
      <c r="AS400" s="6">
        <f t="shared" ca="1" si="420"/>
        <v>2404.9133543392863</v>
      </c>
      <c r="AT400" s="6">
        <f t="shared" ca="1" si="420"/>
        <v>2036.1944796592909</v>
      </c>
      <c r="AU400" s="6">
        <f t="shared" ca="1" si="420"/>
        <v>2240.8104743914159</v>
      </c>
      <c r="AV400" s="6">
        <f t="shared" ca="1" si="456"/>
        <v>9499.734830770738</v>
      </c>
      <c r="AW400" s="6">
        <f t="shared" ca="1" si="457"/>
        <v>11111.137375726854</v>
      </c>
      <c r="AX400" s="27">
        <f t="shared" ca="1" si="421"/>
        <v>4.2573288986301367</v>
      </c>
      <c r="AY400" s="27">
        <f t="shared" ca="1" si="421"/>
        <v>4.236113191780821</v>
      </c>
      <c r="AZ400">
        <f t="shared" ca="1" si="458"/>
        <v>426</v>
      </c>
      <c r="BA400" s="9">
        <f t="shared" ca="1" si="438"/>
        <v>15</v>
      </c>
      <c r="BB400" s="4">
        <f t="shared" ca="1" si="459"/>
        <v>194</v>
      </c>
      <c r="BC400" s="9">
        <f t="shared" ca="1" si="439"/>
        <v>13</v>
      </c>
      <c r="BD400" s="9">
        <f t="shared" ca="1" si="440"/>
        <v>9</v>
      </c>
      <c r="BE400" s="4">
        <f t="shared" ca="1" si="460"/>
        <v>232</v>
      </c>
      <c r="BF400" s="9">
        <f t="shared" ca="1" si="441"/>
        <v>13</v>
      </c>
      <c r="BG400" s="9">
        <f t="shared" ca="1" si="442"/>
        <v>20</v>
      </c>
      <c r="BH400" s="24">
        <f t="shared" ca="1" si="461"/>
        <v>874.72607732647919</v>
      </c>
      <c r="BI400" s="24">
        <f t="shared" ca="1" si="462"/>
        <v>535.34702248711551</v>
      </c>
      <c r="BJ400" s="9">
        <f t="shared" ca="1" si="443"/>
        <v>19</v>
      </c>
      <c r="BK400" s="30">
        <f t="shared" ca="1" si="444"/>
        <v>33.058701123287669</v>
      </c>
      <c r="BL400" s="15">
        <f t="shared" ca="1" si="445"/>
        <v>4.3693340010958899</v>
      </c>
      <c r="BM400" s="15">
        <f t="shared" ca="1" si="463"/>
        <v>7420.8506635242629</v>
      </c>
      <c r="BN400" s="36">
        <f t="shared" ca="1" si="469"/>
        <v>139</v>
      </c>
      <c r="BO400" s="9">
        <f t="shared" ca="1" si="446"/>
        <v>0</v>
      </c>
      <c r="BP400" s="20">
        <f t="shared" ca="1" si="464"/>
        <v>2.7774271631426699</v>
      </c>
      <c r="BQ400" s="20">
        <f t="shared" ca="1" si="465"/>
        <v>148.27965616185318</v>
      </c>
    </row>
    <row r="401" spans="1:69" x14ac:dyDescent="0.25">
      <c r="A401" s="3">
        <f t="shared" si="466"/>
        <v>40788</v>
      </c>
      <c r="B401" s="17">
        <f t="shared" si="447"/>
        <v>2011</v>
      </c>
      <c r="C401" s="4">
        <f t="shared" si="467"/>
        <v>9</v>
      </c>
      <c r="D401" s="4">
        <f t="shared" si="468"/>
        <v>6</v>
      </c>
      <c r="E401" s="5">
        <f t="shared" si="422"/>
        <v>0.78</v>
      </c>
      <c r="F401" s="5">
        <f t="shared" si="423"/>
        <v>1</v>
      </c>
      <c r="G401" s="10">
        <f t="shared" si="415"/>
        <v>1.087671232876712</v>
      </c>
      <c r="H401" s="13">
        <f t="shared" ca="1" si="424"/>
        <v>196</v>
      </c>
      <c r="I401" s="9">
        <f t="shared" ca="1" si="425"/>
        <v>336</v>
      </c>
      <c r="J401" s="14">
        <f t="shared" ca="1" si="448"/>
        <v>1.7142857142857142</v>
      </c>
      <c r="K401" s="5">
        <f t="shared" ca="1" si="449"/>
        <v>0.7466666666666667</v>
      </c>
      <c r="L401" s="21">
        <f t="shared" ca="1" si="426"/>
        <v>102.9662905898798</v>
      </c>
      <c r="M401" s="9">
        <f t="shared" ca="1" si="416"/>
        <v>60</v>
      </c>
      <c r="N401" s="9">
        <f t="shared" ca="1" si="416"/>
        <v>70</v>
      </c>
      <c r="O401" s="9">
        <f t="shared" ca="1" si="416"/>
        <v>30</v>
      </c>
      <c r="P401" s="9">
        <f t="shared" ca="1" si="416"/>
        <v>93</v>
      </c>
      <c r="Q401" s="20">
        <f t="shared" ca="1" si="427"/>
        <v>39.646838693361431</v>
      </c>
      <c r="R401" s="20">
        <f t="shared" ca="1" si="428"/>
        <v>47.127307123726027</v>
      </c>
      <c r="S401" s="20">
        <f t="shared" ca="1" si="429"/>
        <v>16.439474227132123</v>
      </c>
      <c r="T401" s="6">
        <f t="shared" ca="1" si="417"/>
        <v>20181.39295561644</v>
      </c>
      <c r="U401" s="6">
        <f t="shared" ca="1" si="417"/>
        <v>2035.6519495890409</v>
      </c>
      <c r="V401" s="6">
        <f t="shared" ca="1" si="417"/>
        <v>3255.7817804449314</v>
      </c>
      <c r="W401" s="6">
        <f t="shared" ca="1" si="430"/>
        <v>2963.7846165698625</v>
      </c>
      <c r="X401" s="6">
        <f t="shared" ca="1" si="431"/>
        <v>1753.6469286575341</v>
      </c>
      <c r="Y401" s="6">
        <f t="shared" ca="1" si="450"/>
        <v>14243.831579533156</v>
      </c>
      <c r="Z401" s="6">
        <f t="shared" ca="1" si="418"/>
        <v>5154.0890301369864</v>
      </c>
      <c r="AA401" s="6">
        <f t="shared" ca="1" si="418"/>
        <v>1413.8192137117808</v>
      </c>
      <c r="AB401" s="6">
        <f t="shared" ca="1" si="418"/>
        <v>1528.8711031232876</v>
      </c>
      <c r="AC401" s="6">
        <f t="shared" ca="1" si="432"/>
        <v>2053.5483763436409</v>
      </c>
      <c r="AD401" s="6">
        <f t="shared" ca="1" si="433"/>
        <v>1102.5216790738975</v>
      </c>
      <c r="AE401" s="6">
        <f t="shared" ca="1" si="434"/>
        <v>641.01569194183696</v>
      </c>
      <c r="AF401" s="6">
        <f t="shared" ca="1" si="451"/>
        <v>4299.6935996126795</v>
      </c>
      <c r="AG401" s="6">
        <f t="shared" ca="1" si="419"/>
        <v>614.37375202191788</v>
      </c>
      <c r="AH401" s="6">
        <f t="shared" ca="1" si="419"/>
        <v>2284.9643141260271</v>
      </c>
      <c r="AI401" s="6">
        <f t="shared" ca="1" si="419"/>
        <v>3799.7157343561639</v>
      </c>
      <c r="AJ401" s="6">
        <f t="shared" ca="1" si="419"/>
        <v>1679.6019108821918</v>
      </c>
      <c r="AK401" s="6">
        <f t="shared" ca="1" si="435"/>
        <v>2316.4297036309067</v>
      </c>
      <c r="AL401" s="6">
        <f t="shared" ca="1" si="436"/>
        <v>1376.6859750797016</v>
      </c>
      <c r="AM401" s="6">
        <f t="shared" ca="1" si="437"/>
        <v>674.60479045782563</v>
      </c>
      <c r="AN401" s="6">
        <f t="shared" ca="1" si="452"/>
        <v>4010.9352422178663</v>
      </c>
      <c r="AO401" s="6">
        <f t="shared" ca="1" si="453"/>
        <v>38692.479963563841</v>
      </c>
      <c r="AP401" s="6">
        <f t="shared" ca="1" si="454"/>
        <v>16138.019542200138</v>
      </c>
      <c r="AQ401" s="6">
        <f t="shared" ca="1" si="455"/>
        <v>22554.460421363703</v>
      </c>
      <c r="AR401" s="6">
        <f t="shared" ca="1" si="420"/>
        <v>2859.0613225206534</v>
      </c>
      <c r="AS401" s="6">
        <f t="shared" ca="1" si="420"/>
        <v>2451.4992413207137</v>
      </c>
      <c r="AT401" s="6">
        <f t="shared" ca="1" si="420"/>
        <v>2091.1720055883648</v>
      </c>
      <c r="AU401" s="6">
        <f t="shared" ca="1" si="420"/>
        <v>2240.7440078291802</v>
      </c>
      <c r="AV401" s="6">
        <f t="shared" ca="1" si="456"/>
        <v>9642.4765772589126</v>
      </c>
      <c r="AW401" s="6">
        <f t="shared" ca="1" si="457"/>
        <v>12911.98384410479</v>
      </c>
      <c r="AX401" s="27">
        <f t="shared" ca="1" si="421"/>
        <v>4.1307218630136981</v>
      </c>
      <c r="AY401" s="27">
        <f t="shared" ca="1" si="421"/>
        <v>4.2932507671232871</v>
      </c>
      <c r="AZ401">
        <f t="shared" ca="1" si="458"/>
        <v>449</v>
      </c>
      <c r="BA401" s="9">
        <f t="shared" ca="1" si="438"/>
        <v>16</v>
      </c>
      <c r="BB401" s="4">
        <f t="shared" ca="1" si="459"/>
        <v>196</v>
      </c>
      <c r="BC401" s="9">
        <f t="shared" ca="1" si="439"/>
        <v>15</v>
      </c>
      <c r="BD401" s="9">
        <f t="shared" ca="1" si="440"/>
        <v>10</v>
      </c>
      <c r="BE401" s="4">
        <f t="shared" ca="1" si="460"/>
        <v>253</v>
      </c>
      <c r="BF401" s="9">
        <f t="shared" ca="1" si="441"/>
        <v>17</v>
      </c>
      <c r="BG401" s="9">
        <f t="shared" ca="1" si="442"/>
        <v>22</v>
      </c>
      <c r="BH401" s="24">
        <f t="shared" ca="1" si="461"/>
        <v>1016.9914956214703</v>
      </c>
      <c r="BI401" s="24">
        <f t="shared" ca="1" si="462"/>
        <v>585.3215183676507</v>
      </c>
      <c r="BJ401" s="9">
        <f t="shared" ca="1" si="443"/>
        <v>18</v>
      </c>
      <c r="BK401" s="30">
        <f t="shared" ca="1" si="444"/>
        <v>32.49561536986301</v>
      </c>
      <c r="BL401" s="15">
        <f t="shared" ca="1" si="445"/>
        <v>4.5347249128767118</v>
      </c>
      <c r="BM401" s="15">
        <f t="shared" ca="1" si="463"/>
        <v>7730.241328739985</v>
      </c>
      <c r="BN401" s="36">
        <f t="shared" ca="1" si="469"/>
        <v>139</v>
      </c>
      <c r="BO401" s="9">
        <f t="shared" ca="1" si="446"/>
        <v>0</v>
      </c>
      <c r="BP401" s="20">
        <f t="shared" ca="1" si="464"/>
        <v>2.9176916298213471</v>
      </c>
      <c r="BQ401" s="20">
        <f t="shared" ca="1" si="465"/>
        <v>162.26230518966693</v>
      </c>
    </row>
    <row r="402" spans="1:69" x14ac:dyDescent="0.25">
      <c r="A402" s="3">
        <f>A401-1</f>
        <v>40787</v>
      </c>
      <c r="B402" s="17">
        <f t="shared" si="447"/>
        <v>2011</v>
      </c>
      <c r="C402" s="4">
        <f>MONTH(A402)</f>
        <v>9</v>
      </c>
      <c r="D402" s="4">
        <f>WEEKDAY(A402)</f>
        <v>5</v>
      </c>
      <c r="E402" s="5">
        <f t="shared" si="422"/>
        <v>0.78</v>
      </c>
      <c r="F402" s="5">
        <f t="shared" si="423"/>
        <v>0.88</v>
      </c>
      <c r="G402" s="10">
        <f t="shared" si="415"/>
        <v>1.0849315068493146</v>
      </c>
      <c r="H402" s="13">
        <f t="shared" ca="1" si="424"/>
        <v>175</v>
      </c>
      <c r="I402" s="9">
        <f t="shared" ca="1" si="425"/>
        <v>283</v>
      </c>
      <c r="J402" s="14">
        <f t="shared" ca="1" si="448"/>
        <v>1.6171428571428572</v>
      </c>
      <c r="K402" s="5">
        <f t="shared" ca="1" si="449"/>
        <v>0.62888888888888894</v>
      </c>
      <c r="L402" s="21">
        <f t="shared" ca="1" si="426"/>
        <v>93.116405675835594</v>
      </c>
      <c r="M402" s="9">
        <f t="shared" ca="1" si="416"/>
        <v>53</v>
      </c>
      <c r="N402" s="9">
        <f t="shared" ca="1" si="416"/>
        <v>60</v>
      </c>
      <c r="O402" s="9">
        <f t="shared" ca="1" si="416"/>
        <v>24</v>
      </c>
      <c r="P402" s="9">
        <f t="shared" ca="1" si="416"/>
        <v>72</v>
      </c>
      <c r="Q402" s="20">
        <f t="shared" ca="1" si="427"/>
        <v>36.217703944720562</v>
      </c>
      <c r="R402" s="20">
        <f t="shared" ca="1" si="428"/>
        <v>49.968260884109583</v>
      </c>
      <c r="S402" s="20">
        <f t="shared" ca="1" si="429"/>
        <v>18.692421486164378</v>
      </c>
      <c r="T402" s="6">
        <f t="shared" ca="1" si="417"/>
        <v>16295.37099327123</v>
      </c>
      <c r="U402" s="6">
        <f t="shared" ca="1" si="417"/>
        <v>1900.2651143013702</v>
      </c>
      <c r="V402" s="6">
        <f t="shared" ca="1" si="417"/>
        <v>3072.9750536416445</v>
      </c>
      <c r="W402" s="6">
        <f t="shared" ca="1" si="430"/>
        <v>2867.0849666630138</v>
      </c>
      <c r="X402" s="6">
        <f t="shared" ca="1" si="431"/>
        <v>1412.4351662697206</v>
      </c>
      <c r="Y402" s="6">
        <f t="shared" ca="1" si="450"/>
        <v>10843.140920998221</v>
      </c>
      <c r="Z402" s="6">
        <f t="shared" ca="1" si="418"/>
        <v>4092.6005457534238</v>
      </c>
      <c r="AA402" s="6">
        <f t="shared" ca="1" si="418"/>
        <v>1199.23826121863</v>
      </c>
      <c r="AB402" s="6">
        <f t="shared" ca="1" si="418"/>
        <v>1345.8543470038353</v>
      </c>
      <c r="AC402" s="6">
        <f t="shared" ca="1" si="432"/>
        <v>1931.4961629086349</v>
      </c>
      <c r="AD402" s="6">
        <f t="shared" ca="1" si="433"/>
        <v>1090.5992596440499</v>
      </c>
      <c r="AE402" s="6">
        <f t="shared" ca="1" si="434"/>
        <v>555.1610873798262</v>
      </c>
      <c r="AF402" s="6">
        <f t="shared" ca="1" si="451"/>
        <v>3060.4366440433787</v>
      </c>
      <c r="AG402" s="6">
        <f t="shared" ca="1" si="419"/>
        <v>498.33075195616442</v>
      </c>
      <c r="AH402" s="6">
        <f t="shared" ca="1" si="419"/>
        <v>1843.9687266191777</v>
      </c>
      <c r="AI402" s="6">
        <f t="shared" ca="1" si="419"/>
        <v>3282.0851962739725</v>
      </c>
      <c r="AJ402" s="6">
        <f t="shared" ca="1" si="419"/>
        <v>1381.9170673972601</v>
      </c>
      <c r="AK402" s="6">
        <f t="shared" ca="1" si="435"/>
        <v>2181.6436834541669</v>
      </c>
      <c r="AL402" s="6">
        <f t="shared" ca="1" si="436"/>
        <v>1347.2617677739661</v>
      </c>
      <c r="AM402" s="6">
        <f t="shared" ca="1" si="437"/>
        <v>600.53936111263965</v>
      </c>
      <c r="AN402" s="6">
        <f t="shared" ca="1" si="452"/>
        <v>2876.8569299058013</v>
      </c>
      <c r="AO402" s="6">
        <f t="shared" ca="1" si="453"/>
        <v>31839.631003795061</v>
      </c>
      <c r="AP402" s="6">
        <f t="shared" ca="1" si="454"/>
        <v>15059.196508847663</v>
      </c>
      <c r="AQ402" s="6">
        <f t="shared" ca="1" si="455"/>
        <v>16780.4344949474</v>
      </c>
      <c r="AR402" s="6">
        <f t="shared" ca="1" si="420"/>
        <v>2766.7501621384627</v>
      </c>
      <c r="AS402" s="6">
        <f t="shared" ca="1" si="420"/>
        <v>2208.864697323022</v>
      </c>
      <c r="AT402" s="6">
        <f t="shared" ca="1" si="420"/>
        <v>1954.3230355971314</v>
      </c>
      <c r="AU402" s="6">
        <f t="shared" ca="1" si="420"/>
        <v>2106.4432519195634</v>
      </c>
      <c r="AV402" s="6">
        <f t="shared" ca="1" si="456"/>
        <v>9036.3811469781795</v>
      </c>
      <c r="AW402" s="6">
        <f t="shared" ca="1" si="457"/>
        <v>7744.0533479692167</v>
      </c>
      <c r="AX402" s="27">
        <f t="shared" ca="1" si="421"/>
        <v>4.2523655342465743</v>
      </c>
      <c r="AY402" s="27">
        <f t="shared" ca="1" si="421"/>
        <v>4.5049627397260279</v>
      </c>
      <c r="AZ402">
        <f t="shared" ca="1" si="458"/>
        <v>384</v>
      </c>
      <c r="BA402" s="9">
        <f t="shared" ca="1" si="438"/>
        <v>14</v>
      </c>
      <c r="BB402" s="4">
        <f t="shared" ca="1" si="459"/>
        <v>175</v>
      </c>
      <c r="BC402" s="9">
        <f t="shared" ca="1" si="439"/>
        <v>12</v>
      </c>
      <c r="BD402" s="9">
        <f t="shared" ca="1" si="440"/>
        <v>8</v>
      </c>
      <c r="BE402" s="4">
        <f t="shared" ca="1" si="460"/>
        <v>209</v>
      </c>
      <c r="BF402" s="9">
        <f t="shared" ca="1" si="441"/>
        <v>14</v>
      </c>
      <c r="BG402" s="9">
        <f t="shared" ca="1" si="442"/>
        <v>19</v>
      </c>
      <c r="BH402" s="24">
        <f t="shared" ca="1" si="461"/>
        <v>840.28516417992898</v>
      </c>
      <c r="BI402" s="24">
        <f t="shared" ca="1" si="462"/>
        <v>564.82997525250175</v>
      </c>
      <c r="BJ402" s="9">
        <f t="shared" ca="1" si="443"/>
        <v>16</v>
      </c>
      <c r="BK402" s="30">
        <f t="shared" ca="1" si="444"/>
        <v>33.734217041095889</v>
      </c>
      <c r="BL402" s="15">
        <f t="shared" ca="1" si="445"/>
        <v>4.2732187989041091</v>
      </c>
      <c r="BM402" s="15">
        <f t="shared" ca="1" si="463"/>
        <v>7518.3461237918</v>
      </c>
      <c r="BN402" s="36">
        <f t="shared" ca="1" si="469"/>
        <v>139</v>
      </c>
      <c r="BO402" s="9">
        <f t="shared" ca="1" si="446"/>
        <v>0</v>
      </c>
      <c r="BP402" s="20">
        <f t="shared" ca="1" si="464"/>
        <v>2.2319316268036302</v>
      </c>
      <c r="BQ402" s="20">
        <f t="shared" ca="1" si="465"/>
        <v>120.72255032336258</v>
      </c>
    </row>
    <row r="403" spans="1:69" x14ac:dyDescent="0.25">
      <c r="A403" s="3">
        <f t="shared" ref="A403:A410" si="470">A402-1</f>
        <v>40786</v>
      </c>
      <c r="B403" s="17">
        <f t="shared" si="447"/>
        <v>2011</v>
      </c>
      <c r="C403" s="4">
        <f t="shared" ref="C403:C410" si="471">MONTH(A403)</f>
        <v>8</v>
      </c>
      <c r="D403" s="4">
        <f t="shared" ref="D403:D410" si="472">WEEKDAY(A403)</f>
        <v>4</v>
      </c>
      <c r="E403" s="5">
        <f t="shared" si="422"/>
        <v>1</v>
      </c>
      <c r="F403" s="5">
        <f t="shared" si="423"/>
        <v>0.87692307692307692</v>
      </c>
      <c r="G403" s="10">
        <f t="shared" si="415"/>
        <v>1.0821917808219172</v>
      </c>
      <c r="H403" s="13">
        <f t="shared" ca="1" si="424"/>
        <v>224</v>
      </c>
      <c r="I403" s="9">
        <f t="shared" ca="1" si="425"/>
        <v>353</v>
      </c>
      <c r="J403" s="14">
        <f t="shared" ca="1" si="448"/>
        <v>1.5758928571428572</v>
      </c>
      <c r="K403" s="5">
        <f t="shared" ca="1" si="449"/>
        <v>0.7844444444444445</v>
      </c>
      <c r="L403" s="21">
        <f t="shared" ca="1" si="426"/>
        <v>92.932129007978318</v>
      </c>
      <c r="M403" s="9">
        <f t="shared" ca="1" si="416"/>
        <v>61</v>
      </c>
      <c r="N403" s="9">
        <f t="shared" ca="1" si="416"/>
        <v>76</v>
      </c>
      <c r="O403" s="9">
        <f t="shared" ca="1" si="416"/>
        <v>31</v>
      </c>
      <c r="P403" s="9">
        <f t="shared" ca="1" si="416"/>
        <v>97</v>
      </c>
      <c r="Q403" s="20">
        <f t="shared" ca="1" si="427"/>
        <v>38.650640279971995</v>
      </c>
      <c r="R403" s="20">
        <f t="shared" ca="1" si="428"/>
        <v>48.150424440477238</v>
      </c>
      <c r="S403" s="20">
        <f t="shared" ca="1" si="429"/>
        <v>16.764662081400932</v>
      </c>
      <c r="T403" s="6">
        <f t="shared" ca="1" si="417"/>
        <v>20816.796897787142</v>
      </c>
      <c r="U403" s="6">
        <f t="shared" ca="1" si="417"/>
        <v>2461.0507397260276</v>
      </c>
      <c r="V403" s="6">
        <f t="shared" ca="1" si="417"/>
        <v>3720.4160289989463</v>
      </c>
      <c r="W403" s="6">
        <f t="shared" ca="1" si="430"/>
        <v>3803.1404054794525</v>
      </c>
      <c r="X403" s="6">
        <f t="shared" ca="1" si="431"/>
        <v>1789.5006525774497</v>
      </c>
      <c r="Y403" s="6">
        <f t="shared" ca="1" si="450"/>
        <v>13964.790550457321</v>
      </c>
      <c r="Z403" s="6">
        <f t="shared" ca="1" si="418"/>
        <v>5295.1377183561635</v>
      </c>
      <c r="AA403" s="6">
        <f t="shared" ca="1" si="418"/>
        <v>1492.6631576547943</v>
      </c>
      <c r="AB403" s="6">
        <f t="shared" ca="1" si="418"/>
        <v>1626.1722218958903</v>
      </c>
      <c r="AC403" s="6">
        <f t="shared" ca="1" si="432"/>
        <v>2432.143366069155</v>
      </c>
      <c r="AD403" s="6">
        <f t="shared" ca="1" si="433"/>
        <v>1445.2760430812179</v>
      </c>
      <c r="AE403" s="6">
        <f t="shared" ca="1" si="434"/>
        <v>723.55748544909147</v>
      </c>
      <c r="AF403" s="6">
        <f t="shared" ca="1" si="451"/>
        <v>3812.9962033073843</v>
      </c>
      <c r="AG403" s="6">
        <f t="shared" ca="1" si="419"/>
        <v>618.46737336986303</v>
      </c>
      <c r="AH403" s="6">
        <f t="shared" ca="1" si="419"/>
        <v>2283.5631509041095</v>
      </c>
      <c r="AI403" s="6">
        <f t="shared" ca="1" si="419"/>
        <v>4023.1470445205473</v>
      </c>
      <c r="AJ403" s="6">
        <f t="shared" ca="1" si="419"/>
        <v>1804.8693093698628</v>
      </c>
      <c r="AK403" s="6">
        <f t="shared" ca="1" si="435"/>
        <v>2687.6419022783634</v>
      </c>
      <c r="AL403" s="6">
        <f t="shared" ca="1" si="436"/>
        <v>1664.1340383655113</v>
      </c>
      <c r="AM403" s="6">
        <f t="shared" ca="1" si="437"/>
        <v>822.33569278128698</v>
      </c>
      <c r="AN403" s="6">
        <f t="shared" ca="1" si="452"/>
        <v>3555.9352447392198</v>
      </c>
      <c r="AO403" s="6">
        <f t="shared" ca="1" si="453"/>
        <v>40421.8676135844</v>
      </c>
      <c r="AP403" s="6">
        <f t="shared" ca="1" si="454"/>
        <v>19088.145615080473</v>
      </c>
      <c r="AQ403" s="6">
        <f t="shared" ca="1" si="455"/>
        <v>21333.721998503923</v>
      </c>
      <c r="AR403" s="6">
        <f t="shared" ca="1" si="420"/>
        <v>2927.8190634601533</v>
      </c>
      <c r="AS403" s="6">
        <f t="shared" ca="1" si="420"/>
        <v>2573.2109987749955</v>
      </c>
      <c r="AT403" s="6">
        <f t="shared" ca="1" si="420"/>
        <v>2236.1636875319737</v>
      </c>
      <c r="AU403" s="6">
        <f t="shared" ca="1" si="420"/>
        <v>2367.5543020419468</v>
      </c>
      <c r="AV403" s="6">
        <f t="shared" ca="1" si="456"/>
        <v>10104.748051809069</v>
      </c>
      <c r="AW403" s="6">
        <f t="shared" ca="1" si="457"/>
        <v>11228.973946694858</v>
      </c>
      <c r="AX403" s="27">
        <f t="shared" ca="1" si="421"/>
        <v>3.9793078356164377</v>
      </c>
      <c r="AY403" s="27">
        <f t="shared" ca="1" si="421"/>
        <v>4.372172260273973</v>
      </c>
      <c r="AZ403">
        <f t="shared" ca="1" si="458"/>
        <v>489</v>
      </c>
      <c r="BA403" s="9">
        <f t="shared" ca="1" si="438"/>
        <v>17</v>
      </c>
      <c r="BB403" s="4">
        <f t="shared" ca="1" si="459"/>
        <v>224</v>
      </c>
      <c r="BC403" s="9">
        <f t="shared" ca="1" si="439"/>
        <v>16</v>
      </c>
      <c r="BD403" s="9">
        <f t="shared" ca="1" si="440"/>
        <v>12</v>
      </c>
      <c r="BE403" s="4">
        <f t="shared" ca="1" si="460"/>
        <v>265</v>
      </c>
      <c r="BF403" s="9">
        <f t="shared" ca="1" si="441"/>
        <v>18</v>
      </c>
      <c r="BG403" s="9">
        <f t="shared" ca="1" si="442"/>
        <v>24</v>
      </c>
      <c r="BH403" s="24">
        <f t="shared" ca="1" si="461"/>
        <v>1164.132135881981</v>
      </c>
      <c r="BI403" s="24">
        <f t="shared" ca="1" si="462"/>
        <v>729.21143235161321</v>
      </c>
      <c r="BJ403" s="9">
        <f t="shared" ca="1" si="443"/>
        <v>21</v>
      </c>
      <c r="BK403" s="30">
        <f t="shared" ca="1" si="444"/>
        <v>33.87187089041096</v>
      </c>
      <c r="BL403" s="15">
        <f t="shared" ca="1" si="445"/>
        <v>4.2382333863013697</v>
      </c>
      <c r="BM403" s="15">
        <f t="shared" ca="1" si="463"/>
        <v>9254.8057376943052</v>
      </c>
      <c r="BN403" s="36">
        <f t="shared" ca="1" si="469"/>
        <v>139</v>
      </c>
      <c r="BO403" s="9">
        <f t="shared" ca="1" si="446"/>
        <v>0</v>
      </c>
      <c r="BP403" s="20">
        <f t="shared" ca="1" si="464"/>
        <v>2.3051507079843794</v>
      </c>
      <c r="BQ403" s="20">
        <f t="shared" ca="1" si="465"/>
        <v>153.48001437772606</v>
      </c>
    </row>
    <row r="404" spans="1:69" x14ac:dyDescent="0.25">
      <c r="A404" s="3">
        <f t="shared" si="470"/>
        <v>40785</v>
      </c>
      <c r="B404" s="17">
        <f t="shared" si="447"/>
        <v>2011</v>
      </c>
      <c r="C404" s="4">
        <f t="shared" si="471"/>
        <v>8</v>
      </c>
      <c r="D404" s="4">
        <f t="shared" si="472"/>
        <v>3</v>
      </c>
      <c r="E404" s="5">
        <f t="shared" si="422"/>
        <v>1</v>
      </c>
      <c r="F404" s="5">
        <f t="shared" si="423"/>
        <v>0.79487179487179482</v>
      </c>
      <c r="G404" s="10">
        <f t="shared" si="415"/>
        <v>1.0794520547945199</v>
      </c>
      <c r="H404" s="13">
        <f t="shared" ca="1" si="424"/>
        <v>197</v>
      </c>
      <c r="I404" s="9">
        <f t="shared" ca="1" si="425"/>
        <v>342</v>
      </c>
      <c r="J404" s="14">
        <f t="shared" ca="1" si="448"/>
        <v>1.7360406091370559</v>
      </c>
      <c r="K404" s="5">
        <f t="shared" ca="1" si="449"/>
        <v>0.76</v>
      </c>
      <c r="L404" s="21">
        <f t="shared" ca="1" si="426"/>
        <v>100.4729710675945</v>
      </c>
      <c r="M404" s="9">
        <f t="shared" ca="1" si="416"/>
        <v>63</v>
      </c>
      <c r="N404" s="9">
        <f t="shared" ca="1" si="416"/>
        <v>77</v>
      </c>
      <c r="O404" s="9">
        <f t="shared" ca="1" si="416"/>
        <v>31</v>
      </c>
      <c r="P404" s="9">
        <f t="shared" ca="1" si="416"/>
        <v>92</v>
      </c>
      <c r="Q404" s="20">
        <f t="shared" ca="1" si="427"/>
        <v>36.461577599999998</v>
      </c>
      <c r="R404" s="20">
        <f t="shared" ca="1" si="428"/>
        <v>46.406857853398151</v>
      </c>
      <c r="S404" s="20">
        <f t="shared" ca="1" si="429"/>
        <v>17.087583546396665</v>
      </c>
      <c r="T404" s="6">
        <f t="shared" ca="1" si="417"/>
        <v>19793.175300316118</v>
      </c>
      <c r="U404" s="6">
        <f t="shared" ca="1" si="417"/>
        <v>2199.9921461187214</v>
      </c>
      <c r="V404" s="6">
        <f t="shared" ca="1" si="417"/>
        <v>3318.189398592202</v>
      </c>
      <c r="W404" s="6">
        <f t="shared" ca="1" si="430"/>
        <v>3784.8134071232871</v>
      </c>
      <c r="X404" s="6">
        <f t="shared" ca="1" si="431"/>
        <v>1763.3718577365646</v>
      </c>
      <c r="Y404" s="6">
        <f t="shared" ca="1" si="450"/>
        <v>13126.792782982784</v>
      </c>
      <c r="Z404" s="6">
        <f t="shared" ca="1" si="418"/>
        <v>5104.6208639999995</v>
      </c>
      <c r="AA404" s="6">
        <f t="shared" ca="1" si="418"/>
        <v>1438.6125934553427</v>
      </c>
      <c r="AB404" s="6">
        <f t="shared" ca="1" si="418"/>
        <v>1572.0576862684932</v>
      </c>
      <c r="AC404" s="6">
        <f t="shared" ca="1" si="432"/>
        <v>2080.0186144224563</v>
      </c>
      <c r="AD404" s="6">
        <f t="shared" ca="1" si="433"/>
        <v>1381.493097045206</v>
      </c>
      <c r="AE404" s="6">
        <f t="shared" ca="1" si="434"/>
        <v>631.26745627971752</v>
      </c>
      <c r="AF404" s="6">
        <f t="shared" ca="1" si="451"/>
        <v>4022.5119759764557</v>
      </c>
      <c r="AG404" s="6">
        <f t="shared" ca="1" si="419"/>
        <v>636.35786334246575</v>
      </c>
      <c r="AH404" s="6">
        <f t="shared" ca="1" si="419"/>
        <v>2157.995488438356</v>
      </c>
      <c r="AI404" s="6">
        <f t="shared" ca="1" si="419"/>
        <v>3988.9368266301362</v>
      </c>
      <c r="AJ404" s="6">
        <f t="shared" ca="1" si="419"/>
        <v>1784.4053475945207</v>
      </c>
      <c r="AK404" s="6">
        <f t="shared" ca="1" si="435"/>
        <v>2472.7321951661947</v>
      </c>
      <c r="AL404" s="6">
        <f t="shared" ca="1" si="436"/>
        <v>1626.4534573706705</v>
      </c>
      <c r="AM404" s="6">
        <f t="shared" ca="1" si="437"/>
        <v>701.26293137270841</v>
      </c>
      <c r="AN404" s="6">
        <f t="shared" ca="1" si="452"/>
        <v>3767.2469420959051</v>
      </c>
      <c r="AO404" s="6">
        <f t="shared" ca="1" si="453"/>
        <v>38676.154116164158</v>
      </c>
      <c r="AP404" s="6">
        <f t="shared" ca="1" si="454"/>
        <v>17759.60241510901</v>
      </c>
      <c r="AQ404" s="6">
        <f t="shared" ca="1" si="455"/>
        <v>20916.551701055145</v>
      </c>
      <c r="AR404" s="6">
        <f t="shared" ca="1" si="420"/>
        <v>2874.3771179965361</v>
      </c>
      <c r="AS404" s="6">
        <f t="shared" ca="1" si="420"/>
        <v>2417.2596061929635</v>
      </c>
      <c r="AT404" s="6">
        <f t="shared" ca="1" si="420"/>
        <v>2093.5499631606344</v>
      </c>
      <c r="AU404" s="6">
        <f t="shared" ca="1" si="420"/>
        <v>2236.6838713989782</v>
      </c>
      <c r="AV404" s="6">
        <f t="shared" ca="1" si="456"/>
        <v>9621.8705587491131</v>
      </c>
      <c r="AW404" s="6">
        <f t="shared" ca="1" si="457"/>
        <v>11294.681142306035</v>
      </c>
      <c r="AX404" s="27">
        <f t="shared" ca="1" si="421"/>
        <v>4.0480525479452059</v>
      </c>
      <c r="AY404" s="27">
        <f t="shared" ca="1" si="421"/>
        <v>4.4822817123287662</v>
      </c>
      <c r="AZ404">
        <f t="shared" ca="1" si="458"/>
        <v>460</v>
      </c>
      <c r="BA404" s="9">
        <f t="shared" ca="1" si="438"/>
        <v>16</v>
      </c>
      <c r="BB404" s="4">
        <f t="shared" ca="1" si="459"/>
        <v>197</v>
      </c>
      <c r="BC404" s="9">
        <f t="shared" ca="1" si="439"/>
        <v>13</v>
      </c>
      <c r="BD404" s="9">
        <f t="shared" ca="1" si="440"/>
        <v>9</v>
      </c>
      <c r="BE404" s="4">
        <f t="shared" ca="1" si="460"/>
        <v>263</v>
      </c>
      <c r="BF404" s="9">
        <f t="shared" ca="1" si="441"/>
        <v>17</v>
      </c>
      <c r="BG404" s="9">
        <f t="shared" ca="1" si="442"/>
        <v>26</v>
      </c>
      <c r="BH404" s="24">
        <f t="shared" ca="1" si="461"/>
        <v>990.15351571545784</v>
      </c>
      <c r="BI404" s="24">
        <f t="shared" ca="1" si="462"/>
        <v>669.16161297770839</v>
      </c>
      <c r="BJ404" s="9">
        <f t="shared" ca="1" si="443"/>
        <v>18</v>
      </c>
      <c r="BK404" s="30">
        <f t="shared" ca="1" si="444"/>
        <v>34.309936547945206</v>
      </c>
      <c r="BL404" s="15">
        <f t="shared" ca="1" si="445"/>
        <v>4.5125049161643833</v>
      </c>
      <c r="BM404" s="15">
        <f t="shared" ca="1" si="463"/>
        <v>9092.2616559363923</v>
      </c>
      <c r="BN404" s="36">
        <f t="shared" ca="1" si="469"/>
        <v>139</v>
      </c>
      <c r="BO404" s="9">
        <f t="shared" ca="1" si="446"/>
        <v>0</v>
      </c>
      <c r="BP404" s="20">
        <f t="shared" ca="1" si="464"/>
        <v>2.3004784169842498</v>
      </c>
      <c r="BQ404" s="20">
        <f t="shared" ca="1" si="465"/>
        <v>150.47878921622407</v>
      </c>
    </row>
    <row r="405" spans="1:69" x14ac:dyDescent="0.25">
      <c r="A405" s="3">
        <f t="shared" si="470"/>
        <v>40784</v>
      </c>
      <c r="B405" s="17">
        <f t="shared" si="447"/>
        <v>2011</v>
      </c>
      <c r="C405" s="4">
        <f t="shared" si="471"/>
        <v>8</v>
      </c>
      <c r="D405" s="4">
        <f t="shared" si="472"/>
        <v>2</v>
      </c>
      <c r="E405" s="5">
        <f t="shared" si="422"/>
        <v>1</v>
      </c>
      <c r="F405" s="5">
        <f t="shared" si="423"/>
        <v>0.79487179487179482</v>
      </c>
      <c r="G405" s="10">
        <f t="shared" si="415"/>
        <v>1.0767123287671225</v>
      </c>
      <c r="H405" s="13">
        <f t="shared" ca="1" si="424"/>
        <v>208</v>
      </c>
      <c r="I405" s="9">
        <f t="shared" ca="1" si="425"/>
        <v>331</v>
      </c>
      <c r="J405" s="14">
        <f t="shared" ca="1" si="448"/>
        <v>1.5913461538461537</v>
      </c>
      <c r="K405" s="5">
        <f t="shared" ca="1" si="449"/>
        <v>0.73555555555555552</v>
      </c>
      <c r="L405" s="21">
        <f t="shared" ca="1" si="426"/>
        <v>98.276312069384772</v>
      </c>
      <c r="M405" s="9">
        <f t="shared" ca="1" si="416"/>
        <v>57</v>
      </c>
      <c r="N405" s="9">
        <f t="shared" ca="1" si="416"/>
        <v>71</v>
      </c>
      <c r="O405" s="9">
        <f t="shared" ca="1" si="416"/>
        <v>29</v>
      </c>
      <c r="P405" s="9">
        <f t="shared" ca="1" si="416"/>
        <v>93</v>
      </c>
      <c r="Q405" s="20">
        <f t="shared" ca="1" si="427"/>
        <v>38.555348160958893</v>
      </c>
      <c r="R405" s="20">
        <f t="shared" ca="1" si="428"/>
        <v>50.766870112801129</v>
      </c>
      <c r="S405" s="20">
        <f t="shared" ca="1" si="429"/>
        <v>17.227478384940341</v>
      </c>
      <c r="T405" s="6">
        <f t="shared" ca="1" si="417"/>
        <v>20441.472910432032</v>
      </c>
      <c r="U405" s="6">
        <f t="shared" ca="1" si="417"/>
        <v>2101.6994977168947</v>
      </c>
      <c r="V405" s="6">
        <f t="shared" ca="1" si="417"/>
        <v>3291.184089559536</v>
      </c>
      <c r="W405" s="6">
        <f t="shared" ca="1" si="430"/>
        <v>3566.1424142465748</v>
      </c>
      <c r="X405" s="6">
        <f t="shared" ca="1" si="431"/>
        <v>1719.1553591570073</v>
      </c>
      <c r="Y405" s="6">
        <f t="shared" ca="1" si="450"/>
        <v>13966.690545185811</v>
      </c>
      <c r="Z405" s="6">
        <f t="shared" ca="1" si="418"/>
        <v>4935.0845646027383</v>
      </c>
      <c r="AA405" s="6">
        <f t="shared" ca="1" si="418"/>
        <v>1472.2392332712327</v>
      </c>
      <c r="AB405" s="6">
        <f t="shared" ca="1" si="418"/>
        <v>1602.1554897994515</v>
      </c>
      <c r="AC405" s="6">
        <f t="shared" ca="1" si="432"/>
        <v>2088.6833005592175</v>
      </c>
      <c r="AD405" s="6">
        <f t="shared" ca="1" si="433"/>
        <v>1452.1179992398797</v>
      </c>
      <c r="AE405" s="6">
        <f t="shared" ca="1" si="434"/>
        <v>632.57634903332041</v>
      </c>
      <c r="AF405" s="6">
        <f t="shared" ca="1" si="451"/>
        <v>3836.1016388410053</v>
      </c>
      <c r="AG405" s="6">
        <f t="shared" ca="1" si="419"/>
        <v>600.58326195616439</v>
      </c>
      <c r="AH405" s="6">
        <f t="shared" ca="1" si="419"/>
        <v>2110.2882691506852</v>
      </c>
      <c r="AI405" s="6">
        <f t="shared" ca="1" si="419"/>
        <v>3739.0863454246573</v>
      </c>
      <c r="AJ405" s="6">
        <f t="shared" ca="1" si="419"/>
        <v>1610.8248597041095</v>
      </c>
      <c r="AK405" s="6">
        <f t="shared" ca="1" si="435"/>
        <v>2480.0344108623904</v>
      </c>
      <c r="AL405" s="6">
        <f t="shared" ca="1" si="436"/>
        <v>1717.5204898944939</v>
      </c>
      <c r="AM405" s="6">
        <f t="shared" ca="1" si="437"/>
        <v>689.69901851594511</v>
      </c>
      <c r="AN405" s="6">
        <f t="shared" ca="1" si="452"/>
        <v>3173.528816962787</v>
      </c>
      <c r="AO405" s="6">
        <f t="shared" ca="1" si="453"/>
        <v>38613.434432057962</v>
      </c>
      <c r="AP405" s="6">
        <f t="shared" ca="1" si="454"/>
        <v>17637.113431068366</v>
      </c>
      <c r="AQ405" s="6">
        <f t="shared" ca="1" si="455"/>
        <v>20976.321000989603</v>
      </c>
      <c r="AR405" s="6">
        <f t="shared" ca="1" si="420"/>
        <v>2866.0097432921252</v>
      </c>
      <c r="AS405" s="6">
        <f t="shared" ca="1" si="420"/>
        <v>2555.7007407203073</v>
      </c>
      <c r="AT405" s="6">
        <f t="shared" ca="1" si="420"/>
        <v>2105.6848790071581</v>
      </c>
      <c r="AU405" s="6">
        <f t="shared" ca="1" si="420"/>
        <v>2237.6319597383786</v>
      </c>
      <c r="AV405" s="6">
        <f t="shared" ca="1" si="456"/>
        <v>9765.0273227579692</v>
      </c>
      <c r="AW405" s="6">
        <f t="shared" ca="1" si="457"/>
        <v>11211.293678231626</v>
      </c>
      <c r="AX405" s="27">
        <f t="shared" ca="1" si="421"/>
        <v>3.8971125041095886</v>
      </c>
      <c r="AY405" s="27">
        <f t="shared" ca="1" si="421"/>
        <v>4.4334095616438356</v>
      </c>
      <c r="AZ405">
        <f t="shared" ca="1" si="458"/>
        <v>458</v>
      </c>
      <c r="BA405" s="9">
        <f t="shared" ca="1" si="438"/>
        <v>15</v>
      </c>
      <c r="BB405" s="4">
        <f t="shared" ca="1" si="459"/>
        <v>208</v>
      </c>
      <c r="BC405" s="9">
        <f t="shared" ca="1" si="439"/>
        <v>14</v>
      </c>
      <c r="BD405" s="9">
        <f t="shared" ca="1" si="440"/>
        <v>10</v>
      </c>
      <c r="BE405" s="4">
        <f t="shared" ca="1" si="460"/>
        <v>250</v>
      </c>
      <c r="BF405" s="9">
        <f t="shared" ca="1" si="441"/>
        <v>16</v>
      </c>
      <c r="BG405" s="9">
        <f t="shared" ca="1" si="442"/>
        <v>22</v>
      </c>
      <c r="BH405" s="24">
        <f t="shared" ca="1" si="461"/>
        <v>989.59406111112912</v>
      </c>
      <c r="BI405" s="24">
        <f t="shared" ca="1" si="462"/>
        <v>634.35340262252748</v>
      </c>
      <c r="BJ405" s="9">
        <f t="shared" ca="1" si="443"/>
        <v>20</v>
      </c>
      <c r="BK405" s="30">
        <f t="shared" ca="1" si="444"/>
        <v>32.244643315068487</v>
      </c>
      <c r="BL405" s="15">
        <f t="shared" ca="1" si="445"/>
        <v>4.3294250060273969</v>
      </c>
      <c r="BM405" s="15">
        <f t="shared" ca="1" si="463"/>
        <v>9028.5886980146479</v>
      </c>
      <c r="BN405" s="36">
        <f t="shared" ca="1" si="469"/>
        <v>139</v>
      </c>
      <c r="BO405" s="9">
        <f t="shared" ca="1" si="446"/>
        <v>0</v>
      </c>
      <c r="BP405" s="20">
        <f t="shared" ca="1" si="464"/>
        <v>2.3233222492018286</v>
      </c>
      <c r="BQ405" s="20">
        <f t="shared" ca="1" si="465"/>
        <v>150.90878417978132</v>
      </c>
    </row>
    <row r="406" spans="1:69" x14ac:dyDescent="0.25">
      <c r="A406" s="3">
        <f t="shared" si="470"/>
        <v>40783</v>
      </c>
      <c r="B406" s="17">
        <f t="shared" si="447"/>
        <v>2011</v>
      </c>
      <c r="C406" s="4">
        <f t="shared" si="471"/>
        <v>8</v>
      </c>
      <c r="D406" s="4">
        <f t="shared" si="472"/>
        <v>1</v>
      </c>
      <c r="E406" s="5">
        <f t="shared" si="422"/>
        <v>1</v>
      </c>
      <c r="F406" s="5">
        <f t="shared" si="423"/>
        <v>0.81538461538461537</v>
      </c>
      <c r="G406" s="10">
        <f t="shared" si="415"/>
        <v>1.0739726027397252</v>
      </c>
      <c r="H406" s="13">
        <f t="shared" ca="1" si="424"/>
        <v>204</v>
      </c>
      <c r="I406" s="9">
        <f t="shared" ca="1" si="425"/>
        <v>331</v>
      </c>
      <c r="J406" s="14">
        <f t="shared" ca="1" si="448"/>
        <v>1.6225490196078431</v>
      </c>
      <c r="K406" s="5">
        <f t="shared" ca="1" si="449"/>
        <v>0.73555555555555552</v>
      </c>
      <c r="L406" s="21">
        <f t="shared" ca="1" si="426"/>
        <v>95.255614504431904</v>
      </c>
      <c r="M406" s="9">
        <f t="shared" ca="1" si="416"/>
        <v>61</v>
      </c>
      <c r="N406" s="9">
        <f t="shared" ca="1" si="416"/>
        <v>73</v>
      </c>
      <c r="O406" s="9">
        <f t="shared" ca="1" si="416"/>
        <v>29</v>
      </c>
      <c r="P406" s="9">
        <f t="shared" ca="1" si="416"/>
        <v>86</v>
      </c>
      <c r="Q406" s="20">
        <f t="shared" ca="1" si="427"/>
        <v>37.690744641177673</v>
      </c>
      <c r="R406" s="20">
        <f t="shared" ca="1" si="428"/>
        <v>49.973007618025505</v>
      </c>
      <c r="S406" s="20">
        <f t="shared" ca="1" si="429"/>
        <v>17.909179494055433</v>
      </c>
      <c r="T406" s="6">
        <f t="shared" ca="1" si="417"/>
        <v>19432.145358904108</v>
      </c>
      <c r="U406" s="6">
        <f t="shared" ca="1" si="417"/>
        <v>2135.5520876712326</v>
      </c>
      <c r="V406" s="6">
        <f t="shared" ca="1" si="417"/>
        <v>3320.5972776733402</v>
      </c>
      <c r="W406" s="6">
        <f t="shared" ca="1" si="430"/>
        <v>3791.8730169863011</v>
      </c>
      <c r="X406" s="6">
        <f t="shared" ca="1" si="431"/>
        <v>1828.1652975275024</v>
      </c>
      <c r="Y406" s="6">
        <f t="shared" ca="1" si="450"/>
        <v>12627.061854388197</v>
      </c>
      <c r="Z406" s="6">
        <f t="shared" ca="1" si="418"/>
        <v>5050.5597819178083</v>
      </c>
      <c r="AA406" s="6">
        <f t="shared" ca="1" si="418"/>
        <v>1449.2172209227397</v>
      </c>
      <c r="AB406" s="6">
        <f t="shared" ca="1" si="418"/>
        <v>1540.1894364887671</v>
      </c>
      <c r="AC406" s="6">
        <f t="shared" ca="1" si="432"/>
        <v>2259.4882433053394</v>
      </c>
      <c r="AD406" s="6">
        <f t="shared" ca="1" si="433"/>
        <v>1386.9530761231451</v>
      </c>
      <c r="AE406" s="6">
        <f t="shared" ca="1" si="434"/>
        <v>692.0877035492864</v>
      </c>
      <c r="AF406" s="6">
        <f t="shared" ca="1" si="451"/>
        <v>3701.4374163515445</v>
      </c>
      <c r="AG406" s="6">
        <f t="shared" ca="1" si="419"/>
        <v>561.11001021369862</v>
      </c>
      <c r="AH406" s="6">
        <f t="shared" ca="1" si="419"/>
        <v>2241.3194345205479</v>
      </c>
      <c r="AI406" s="6">
        <f t="shared" ca="1" si="419"/>
        <v>3646.9824123835615</v>
      </c>
      <c r="AJ406" s="6">
        <f t="shared" ca="1" si="419"/>
        <v>1589.1139294684931</v>
      </c>
      <c r="AK406" s="6">
        <f t="shared" ca="1" si="435"/>
        <v>2413.9435991220139</v>
      </c>
      <c r="AL406" s="6">
        <f t="shared" ca="1" si="436"/>
        <v>1654.4440104399109</v>
      </c>
      <c r="AM406" s="6">
        <f t="shared" ca="1" si="437"/>
        <v>751.31532479315979</v>
      </c>
      <c r="AN406" s="6">
        <f t="shared" ca="1" si="452"/>
        <v>3218.8228522312156</v>
      </c>
      <c r="AO406" s="6">
        <f t="shared" ca="1" si="453"/>
        <v>37646.189672490953</v>
      </c>
      <c r="AP406" s="6">
        <f t="shared" ca="1" si="454"/>
        <v>18098.867549519997</v>
      </c>
      <c r="AQ406" s="6">
        <f t="shared" ca="1" si="455"/>
        <v>19547.322122970956</v>
      </c>
      <c r="AR406" s="6">
        <f t="shared" ca="1" si="420"/>
        <v>2871.4387543969324</v>
      </c>
      <c r="AS406" s="6">
        <f t="shared" ca="1" si="420"/>
        <v>2486.9943202036075</v>
      </c>
      <c r="AT406" s="6">
        <f t="shared" ca="1" si="420"/>
        <v>2145.1251269540094</v>
      </c>
      <c r="AU406" s="6">
        <f t="shared" ca="1" si="420"/>
        <v>2277.8571328935918</v>
      </c>
      <c r="AV406" s="6">
        <f t="shared" ca="1" si="456"/>
        <v>9781.4153344481419</v>
      </c>
      <c r="AW406" s="6">
        <f t="shared" ca="1" si="457"/>
        <v>9765.9067885228142</v>
      </c>
      <c r="AX406" s="27">
        <f t="shared" ca="1" si="421"/>
        <v>3.8682302794520544</v>
      </c>
      <c r="AY406" s="27">
        <f t="shared" ca="1" si="421"/>
        <v>4.5125920000000006</v>
      </c>
      <c r="AZ406">
        <f t="shared" ca="1" si="458"/>
        <v>453</v>
      </c>
      <c r="BA406" s="9">
        <f t="shared" ca="1" si="438"/>
        <v>17</v>
      </c>
      <c r="BB406" s="4">
        <f t="shared" ca="1" si="459"/>
        <v>204</v>
      </c>
      <c r="BC406" s="9">
        <f t="shared" ca="1" si="439"/>
        <v>14</v>
      </c>
      <c r="BD406" s="9">
        <f t="shared" ca="1" si="440"/>
        <v>9</v>
      </c>
      <c r="BE406" s="4">
        <f t="shared" ca="1" si="460"/>
        <v>249</v>
      </c>
      <c r="BF406" s="9">
        <f t="shared" ca="1" si="441"/>
        <v>16</v>
      </c>
      <c r="BG406" s="9">
        <f t="shared" ca="1" si="442"/>
        <v>22</v>
      </c>
      <c r="BH406" s="24">
        <f t="shared" ca="1" si="461"/>
        <v>1008.0128363740407</v>
      </c>
      <c r="BI406" s="24">
        <f t="shared" ca="1" si="462"/>
        <v>662.10483081588472</v>
      </c>
      <c r="BJ406" s="9">
        <f t="shared" ca="1" si="443"/>
        <v>20</v>
      </c>
      <c r="BK406" s="30">
        <f t="shared" ca="1" si="444"/>
        <v>32.448928438356162</v>
      </c>
      <c r="BL406" s="15">
        <f t="shared" ca="1" si="445"/>
        <v>4.1986219747945199</v>
      </c>
      <c r="BM406" s="15">
        <f t="shared" ca="1" si="463"/>
        <v>9130.4211070669044</v>
      </c>
      <c r="BN406" s="36">
        <f t="shared" ca="1" si="469"/>
        <v>139</v>
      </c>
      <c r="BO406" s="9">
        <f t="shared" ca="1" si="446"/>
        <v>1</v>
      </c>
      <c r="BP406" s="20">
        <f t="shared" ca="1" si="464"/>
        <v>2.1409003915319325</v>
      </c>
      <c r="BQ406" s="20">
        <f t="shared" ca="1" si="465"/>
        <v>140.62821671202127</v>
      </c>
    </row>
    <row r="407" spans="1:69" x14ac:dyDescent="0.25">
      <c r="A407" s="3">
        <f t="shared" si="470"/>
        <v>40782</v>
      </c>
      <c r="B407" s="17">
        <f t="shared" si="447"/>
        <v>2011</v>
      </c>
      <c r="C407" s="4">
        <f t="shared" si="471"/>
        <v>8</v>
      </c>
      <c r="D407" s="4">
        <f t="shared" si="472"/>
        <v>7</v>
      </c>
      <c r="E407" s="5">
        <f t="shared" si="422"/>
        <v>1</v>
      </c>
      <c r="F407" s="5">
        <f t="shared" si="423"/>
        <v>0.97435897435897434</v>
      </c>
      <c r="G407" s="10">
        <f t="shared" si="415"/>
        <v>1.0712328767123278</v>
      </c>
      <c r="H407" s="13">
        <f t="shared" ca="1" si="424"/>
        <v>235</v>
      </c>
      <c r="I407" s="9">
        <f t="shared" ca="1" si="425"/>
        <v>397</v>
      </c>
      <c r="J407" s="14">
        <f t="shared" ca="1" si="448"/>
        <v>1.6893617021276597</v>
      </c>
      <c r="K407" s="5">
        <f t="shared" ca="1" si="449"/>
        <v>0.88222222222222224</v>
      </c>
      <c r="L407" s="21">
        <f t="shared" ca="1" si="426"/>
        <v>100.24195495370266</v>
      </c>
      <c r="M407" s="9">
        <f t="shared" ref="M407:P426" ca="1" si="473">INT($I407*M$1*(1+RANDBETWEEN(-limite,limite)/1000))</f>
        <v>68</v>
      </c>
      <c r="N407" s="9">
        <f t="shared" ca="1" si="473"/>
        <v>86</v>
      </c>
      <c r="O407" s="9">
        <f t="shared" ca="1" si="473"/>
        <v>35</v>
      </c>
      <c r="P407" s="9">
        <f t="shared" ca="1" si="473"/>
        <v>111</v>
      </c>
      <c r="Q407" s="20">
        <f t="shared" ca="1" si="427"/>
        <v>36.846994849315067</v>
      </c>
      <c r="R407" s="20">
        <f t="shared" ca="1" si="428"/>
        <v>51.126358670277888</v>
      </c>
      <c r="S407" s="20">
        <f t="shared" ca="1" si="429"/>
        <v>16.70904356774528</v>
      </c>
      <c r="T407" s="6">
        <f t="shared" ref="T407:V426" ca="1" si="474">(1+T$2*$G407)*(1+RANDBETWEEN(-limite,limite)/1000)*T$1*$E407*$F407</f>
        <v>23556.859414120125</v>
      </c>
      <c r="U407" s="6">
        <f t="shared" ca="1" si="474"/>
        <v>2658.346739726027</v>
      </c>
      <c r="V407" s="6">
        <f t="shared" ca="1" si="474"/>
        <v>4072.0195331506848</v>
      </c>
      <c r="W407" s="6">
        <f t="shared" ca="1" si="430"/>
        <v>3500.3664098630134</v>
      </c>
      <c r="X407" s="6">
        <f t="shared" ca="1" si="431"/>
        <v>2138.7435970495253</v>
      </c>
      <c r="Y407" s="6">
        <f t="shared" ca="1" si="450"/>
        <v>16504.076613782931</v>
      </c>
      <c r="Z407" s="6">
        <f t="shared" ref="Z407:AB426" ca="1" si="475">(1+Z$2*$G407)*(1+RANDBETWEEN(-limite,limite)/1000)*$I407*Z$1</f>
        <v>5674.4372067945205</v>
      </c>
      <c r="AA407" s="6">
        <f t="shared" ca="1" si="475"/>
        <v>1789.422553459726</v>
      </c>
      <c r="AB407" s="6">
        <f t="shared" ca="1" si="475"/>
        <v>1854.7038360197262</v>
      </c>
      <c r="AC407" s="6">
        <f t="shared" ca="1" si="432"/>
        <v>2613.177039713466</v>
      </c>
      <c r="AD407" s="6">
        <f t="shared" ca="1" si="433"/>
        <v>1317.6354536013205</v>
      </c>
      <c r="AE407" s="6">
        <f t="shared" ca="1" si="434"/>
        <v>757.98893085076691</v>
      </c>
      <c r="AF407" s="6">
        <f t="shared" ca="1" si="451"/>
        <v>4629.7621721084188</v>
      </c>
      <c r="AG407" s="6">
        <f t="shared" ref="AG407:AJ426" ca="1" si="476">(1+AG$2*$G407)*(1+RANDBETWEEN(-limite,limite)/1000)*$I407*AG$1</f>
        <v>676.54633615890407</v>
      </c>
      <c r="AH407" s="6">
        <f t="shared" ca="1" si="476"/>
        <v>2695.8823571287671</v>
      </c>
      <c r="AI407" s="6">
        <f t="shared" ca="1" si="476"/>
        <v>4334.3326864109586</v>
      </c>
      <c r="AJ407" s="6">
        <f t="shared" ca="1" si="476"/>
        <v>2007.1261913424655</v>
      </c>
      <c r="AK407" s="6">
        <f t="shared" ca="1" si="435"/>
        <v>2986.2034692011634</v>
      </c>
      <c r="AL407" s="6">
        <f t="shared" ca="1" si="436"/>
        <v>1681.1260268254691</v>
      </c>
      <c r="AM407" s="6">
        <f t="shared" ca="1" si="437"/>
        <v>844.58771687033232</v>
      </c>
      <c r="AN407" s="6">
        <f t="shared" ca="1" si="452"/>
        <v>4201.9703581441299</v>
      </c>
      <c r="AO407" s="6">
        <f t="shared" ca="1" si="453"/>
        <v>45247.657321161227</v>
      </c>
      <c r="AP407" s="6">
        <f t="shared" ca="1" si="454"/>
        <v>19911.848177125743</v>
      </c>
      <c r="AQ407" s="6">
        <f t="shared" ca="1" si="455"/>
        <v>25335.809144035476</v>
      </c>
      <c r="AR407" s="6">
        <f t="shared" ref="AR407:AU426" ca="1" si="477">(1+AR$2*$G407)*(1+RANDBETWEEN(-limite,limite)/1000)*AR$1*$E407*$F407+AR$3*(1+ipc)^($B407-2010)</f>
        <v>2979.7524214895739</v>
      </c>
      <c r="AS407" s="6">
        <f t="shared" ca="1" si="477"/>
        <v>2907.4699690478419</v>
      </c>
      <c r="AT407" s="6">
        <f t="shared" ca="1" si="477"/>
        <v>2333.6902899883826</v>
      </c>
      <c r="AU407" s="6">
        <f t="shared" ca="1" si="477"/>
        <v>2526.206861876341</v>
      </c>
      <c r="AV407" s="6">
        <f t="shared" ca="1" si="456"/>
        <v>10747.119542402139</v>
      </c>
      <c r="AW407" s="6">
        <f t="shared" ca="1" si="457"/>
        <v>14588.689601633345</v>
      </c>
      <c r="AX407" s="27">
        <f t="shared" ref="AX407:AY426" ca="1" si="478">MIN(5,(1+AX$2*$G407)*(1+RANDBETWEEN(-limite,limite)/1000)*AX$1)</f>
        <v>4.2216625972602744</v>
      </c>
      <c r="AY407" s="27">
        <f t="shared" ca="1" si="478"/>
        <v>4.5564425753424658</v>
      </c>
      <c r="AZ407">
        <f t="shared" ca="1" si="458"/>
        <v>535</v>
      </c>
      <c r="BA407" s="9">
        <f t="shared" ca="1" si="438"/>
        <v>20</v>
      </c>
      <c r="BB407" s="4">
        <f t="shared" ca="1" si="459"/>
        <v>235</v>
      </c>
      <c r="BC407" s="9">
        <f t="shared" ca="1" si="439"/>
        <v>18</v>
      </c>
      <c r="BD407" s="9">
        <f t="shared" ca="1" si="440"/>
        <v>12</v>
      </c>
      <c r="BE407" s="4">
        <f t="shared" ca="1" si="460"/>
        <v>300</v>
      </c>
      <c r="BF407" s="9">
        <f t="shared" ca="1" si="441"/>
        <v>20</v>
      </c>
      <c r="BG407" s="9">
        <f t="shared" ca="1" si="442"/>
        <v>30</v>
      </c>
      <c r="BH407" s="24">
        <f t="shared" ca="1" si="461"/>
        <v>1239.7186646889222</v>
      </c>
      <c r="BI407" s="24">
        <f t="shared" ca="1" si="462"/>
        <v>781.46690402759225</v>
      </c>
      <c r="BJ407" s="9">
        <f t="shared" ca="1" si="443"/>
        <v>22</v>
      </c>
      <c r="BK407" s="30">
        <f t="shared" ca="1" si="444"/>
        <v>33.855223643835622</v>
      </c>
      <c r="BL407" s="15">
        <f t="shared" ca="1" si="445"/>
        <v>4.2463937260273967</v>
      </c>
      <c r="BM407" s="15">
        <f t="shared" ca="1" si="463"/>
        <v>8882.9298274814628</v>
      </c>
      <c r="BN407" s="36">
        <f t="shared" ca="1" si="469"/>
        <v>147</v>
      </c>
      <c r="BO407" s="9">
        <f t="shared" ca="1" si="446"/>
        <v>0</v>
      </c>
      <c r="BP407" s="20">
        <f t="shared" ca="1" si="464"/>
        <v>2.8521906213480497</v>
      </c>
      <c r="BQ407" s="20">
        <f t="shared" ca="1" si="465"/>
        <v>172.35244315670391</v>
      </c>
    </row>
    <row r="408" spans="1:69" x14ac:dyDescent="0.25">
      <c r="A408" s="3">
        <f t="shared" si="470"/>
        <v>40781</v>
      </c>
      <c r="B408" s="17">
        <f t="shared" si="447"/>
        <v>2011</v>
      </c>
      <c r="C408" s="4">
        <f t="shared" si="471"/>
        <v>8</v>
      </c>
      <c r="D408" s="4">
        <f t="shared" si="472"/>
        <v>6</v>
      </c>
      <c r="E408" s="5">
        <f t="shared" si="422"/>
        <v>1</v>
      </c>
      <c r="F408" s="5">
        <f t="shared" si="423"/>
        <v>1</v>
      </c>
      <c r="G408" s="10">
        <f t="shared" si="415"/>
        <v>1.0684931506849304</v>
      </c>
      <c r="H408" s="13">
        <f t="shared" ca="1" si="424"/>
        <v>250</v>
      </c>
      <c r="I408" s="9">
        <f t="shared" ca="1" si="425"/>
        <v>376</v>
      </c>
      <c r="J408" s="14">
        <f t="shared" ca="1" si="448"/>
        <v>1.504</v>
      </c>
      <c r="K408" s="5">
        <f t="shared" ca="1" si="449"/>
        <v>0.83555555555555561</v>
      </c>
      <c r="L408" s="21">
        <f t="shared" ca="1" si="426"/>
        <v>94.222474520547934</v>
      </c>
      <c r="M408" s="9">
        <f t="shared" ca="1" si="473"/>
        <v>69</v>
      </c>
      <c r="N408" s="9">
        <f t="shared" ca="1" si="473"/>
        <v>83</v>
      </c>
      <c r="O408" s="9">
        <f t="shared" ca="1" si="473"/>
        <v>34</v>
      </c>
      <c r="P408" s="9">
        <f t="shared" ca="1" si="473"/>
        <v>100</v>
      </c>
      <c r="Q408" s="20">
        <f t="shared" ca="1" si="427"/>
        <v>34.450583878875264</v>
      </c>
      <c r="R408" s="20">
        <f t="shared" ca="1" si="428"/>
        <v>46.737758512167602</v>
      </c>
      <c r="S408" s="20">
        <f t="shared" ca="1" si="429"/>
        <v>18.697864039890405</v>
      </c>
      <c r="T408" s="6">
        <f t="shared" ca="1" si="474"/>
        <v>23555.618630136982</v>
      </c>
      <c r="U408" s="6">
        <f t="shared" ca="1" si="474"/>
        <v>2651.2591780821917</v>
      </c>
      <c r="V408" s="6">
        <f t="shared" ca="1" si="474"/>
        <v>4337.1076734246572</v>
      </c>
      <c r="W408" s="6">
        <f t="shared" ca="1" si="430"/>
        <v>3478.4082739726023</v>
      </c>
      <c r="X408" s="6">
        <f t="shared" ca="1" si="431"/>
        <v>2175.8010213698635</v>
      </c>
      <c r="Y408" s="6">
        <f t="shared" ca="1" si="450"/>
        <v>16215.560839452051</v>
      </c>
      <c r="Z408" s="6">
        <f t="shared" ca="1" si="475"/>
        <v>5236.4887495890398</v>
      </c>
      <c r="AA408" s="6">
        <f t="shared" ca="1" si="475"/>
        <v>1589.0837894136985</v>
      </c>
      <c r="AB408" s="6">
        <f t="shared" ca="1" si="475"/>
        <v>1869.7864039890405</v>
      </c>
      <c r="AC408" s="6">
        <f t="shared" ca="1" si="432"/>
        <v>2579.2949658153771</v>
      </c>
      <c r="AD408" s="6">
        <f t="shared" ca="1" si="433"/>
        <v>1400.7253047127599</v>
      </c>
      <c r="AE408" s="6">
        <f t="shared" ca="1" si="434"/>
        <v>777.13859532854292</v>
      </c>
      <c r="AF408" s="6">
        <f t="shared" ca="1" si="451"/>
        <v>3938.200077135099</v>
      </c>
      <c r="AG408" s="6">
        <f t="shared" ca="1" si="476"/>
        <v>647.47267989041097</v>
      </c>
      <c r="AH408" s="6">
        <f t="shared" ca="1" si="476"/>
        <v>2396.6128745205478</v>
      </c>
      <c r="AI408" s="6">
        <f t="shared" ca="1" si="476"/>
        <v>4184.3730695890408</v>
      </c>
      <c r="AJ408" s="6">
        <f t="shared" ca="1" si="476"/>
        <v>1942.1586305753424</v>
      </c>
      <c r="AK408" s="6">
        <f t="shared" ca="1" si="435"/>
        <v>3190.552406516063</v>
      </c>
      <c r="AL408" s="6">
        <f t="shared" ca="1" si="436"/>
        <v>1641.7848516160004</v>
      </c>
      <c r="AM408" s="6">
        <f t="shared" ca="1" si="437"/>
        <v>954.244590514523</v>
      </c>
      <c r="AN408" s="6">
        <f t="shared" ca="1" si="452"/>
        <v>3384.0354059287556</v>
      </c>
      <c r="AO408" s="6">
        <f t="shared" ca="1" si="453"/>
        <v>44072.854005786299</v>
      </c>
      <c r="AP408" s="6">
        <f t="shared" ca="1" si="454"/>
        <v>20535.057683270388</v>
      </c>
      <c r="AQ408" s="6">
        <f t="shared" ca="1" si="455"/>
        <v>23537.796322515907</v>
      </c>
      <c r="AR408" s="6">
        <f t="shared" ca="1" si="477"/>
        <v>2991.0415985981881</v>
      </c>
      <c r="AS408" s="6">
        <f t="shared" ca="1" si="477"/>
        <v>2990.0950587578836</v>
      </c>
      <c r="AT408" s="6">
        <f t="shared" ca="1" si="477"/>
        <v>2356.0735044019616</v>
      </c>
      <c r="AU408" s="6">
        <f t="shared" ca="1" si="477"/>
        <v>2472.9031729422913</v>
      </c>
      <c r="AV408" s="6">
        <f t="shared" ca="1" si="456"/>
        <v>10810.113334700325</v>
      </c>
      <c r="AW408" s="6">
        <f t="shared" ca="1" si="457"/>
        <v>12727.682987815586</v>
      </c>
      <c r="AX408" s="27">
        <f t="shared" ca="1" si="478"/>
        <v>4.0829516712328768</v>
      </c>
      <c r="AY408" s="27">
        <f t="shared" ca="1" si="478"/>
        <v>4.3707143835616433</v>
      </c>
      <c r="AZ408">
        <f t="shared" ca="1" si="458"/>
        <v>536</v>
      </c>
      <c r="BA408" s="9">
        <f t="shared" ca="1" si="438"/>
        <v>19</v>
      </c>
      <c r="BB408" s="4">
        <f t="shared" ca="1" si="459"/>
        <v>250</v>
      </c>
      <c r="BC408" s="9">
        <f t="shared" ca="1" si="439"/>
        <v>17</v>
      </c>
      <c r="BD408" s="9">
        <f t="shared" ca="1" si="440"/>
        <v>12</v>
      </c>
      <c r="BE408" s="4">
        <f t="shared" ca="1" si="460"/>
        <v>286</v>
      </c>
      <c r="BF408" s="9">
        <f t="shared" ca="1" si="441"/>
        <v>16</v>
      </c>
      <c r="BG408" s="9">
        <f t="shared" ca="1" si="442"/>
        <v>29</v>
      </c>
      <c r="BH408" s="24">
        <f t="shared" ca="1" si="461"/>
        <v>1158.9927683769863</v>
      </c>
      <c r="BI408" s="24">
        <f t="shared" ca="1" si="462"/>
        <v>748.50401735507205</v>
      </c>
      <c r="BJ408" s="9">
        <f t="shared" ca="1" si="443"/>
        <v>23</v>
      </c>
      <c r="BK408" s="30">
        <f t="shared" ca="1" si="444"/>
        <v>34.760986438356163</v>
      </c>
      <c r="BL408" s="15">
        <f t="shared" ca="1" si="445"/>
        <v>4.4465920657534239</v>
      </c>
      <c r="BM408" s="15">
        <f t="shared" ca="1" si="463"/>
        <v>8913.7517091799127</v>
      </c>
      <c r="BN408" s="36">
        <f t="shared" ca="1" si="469"/>
        <v>147</v>
      </c>
      <c r="BO408" s="9">
        <f t="shared" ca="1" si="446"/>
        <v>1</v>
      </c>
      <c r="BP408" s="20">
        <f t="shared" ca="1" si="464"/>
        <v>2.6406161053684367</v>
      </c>
      <c r="BQ408" s="20">
        <f t="shared" ca="1" si="465"/>
        <v>160.12106341847556</v>
      </c>
    </row>
    <row r="409" spans="1:69" x14ac:dyDescent="0.25">
      <c r="A409" s="3">
        <f t="shared" si="470"/>
        <v>40780</v>
      </c>
      <c r="B409" s="17">
        <f t="shared" si="447"/>
        <v>2011</v>
      </c>
      <c r="C409" s="4">
        <f t="shared" si="471"/>
        <v>8</v>
      </c>
      <c r="D409" s="4">
        <f t="shared" si="472"/>
        <v>5</v>
      </c>
      <c r="E409" s="5">
        <f t="shared" si="422"/>
        <v>1</v>
      </c>
      <c r="F409" s="5">
        <f t="shared" si="423"/>
        <v>0.90769230769230769</v>
      </c>
      <c r="G409" s="10">
        <f t="shared" si="415"/>
        <v>1.0657534246575331</v>
      </c>
      <c r="H409" s="13">
        <f t="shared" ca="1" si="424"/>
        <v>234</v>
      </c>
      <c r="I409" s="9">
        <f t="shared" ca="1" si="425"/>
        <v>397</v>
      </c>
      <c r="J409" s="14">
        <f t="shared" ca="1" si="448"/>
        <v>1.6965811965811965</v>
      </c>
      <c r="K409" s="5">
        <f t="shared" ca="1" si="449"/>
        <v>0.88222222222222224</v>
      </c>
      <c r="L409" s="21">
        <f t="shared" ca="1" si="426"/>
        <v>100.39648255923913</v>
      </c>
      <c r="M409" s="9">
        <f t="shared" ca="1" si="473"/>
        <v>67</v>
      </c>
      <c r="N409" s="9">
        <f t="shared" ca="1" si="473"/>
        <v>87</v>
      </c>
      <c r="O409" s="9">
        <f t="shared" ca="1" si="473"/>
        <v>34</v>
      </c>
      <c r="P409" s="9">
        <f t="shared" ca="1" si="473"/>
        <v>111</v>
      </c>
      <c r="Q409" s="20">
        <f t="shared" ca="1" si="427"/>
        <v>38.795983043586546</v>
      </c>
      <c r="R409" s="20">
        <f t="shared" ca="1" si="428"/>
        <v>51.358979862304587</v>
      </c>
      <c r="S409" s="20">
        <f t="shared" ca="1" si="429"/>
        <v>17.373068407552758</v>
      </c>
      <c r="T409" s="6">
        <f t="shared" ca="1" si="474"/>
        <v>23492.776918861957</v>
      </c>
      <c r="U409" s="6">
        <f t="shared" ca="1" si="474"/>
        <v>2515.5880109589043</v>
      </c>
      <c r="V409" s="6">
        <f t="shared" ca="1" si="474"/>
        <v>4014.3120213243415</v>
      </c>
      <c r="W409" s="6">
        <f t="shared" ca="1" si="430"/>
        <v>3587.5707780821913</v>
      </c>
      <c r="X409" s="6">
        <f t="shared" ca="1" si="431"/>
        <v>2015.8233917234982</v>
      </c>
      <c r="Y409" s="6">
        <f t="shared" ca="1" si="450"/>
        <v>16390.658738690832</v>
      </c>
      <c r="Z409" s="6">
        <f t="shared" ca="1" si="475"/>
        <v>5974.5813887123277</v>
      </c>
      <c r="AA409" s="6">
        <f t="shared" ca="1" si="475"/>
        <v>1746.205315318356</v>
      </c>
      <c r="AB409" s="6">
        <f t="shared" ca="1" si="475"/>
        <v>1928.4105932383561</v>
      </c>
      <c r="AC409" s="6">
        <f t="shared" ca="1" si="432"/>
        <v>2358.463404595776</v>
      </c>
      <c r="AD409" s="6">
        <f t="shared" ca="1" si="433"/>
        <v>1378.5164822523959</v>
      </c>
      <c r="AE409" s="6">
        <f t="shared" ca="1" si="434"/>
        <v>709.85491237269127</v>
      </c>
      <c r="AF409" s="6">
        <f t="shared" ca="1" si="451"/>
        <v>5202.3624980481773</v>
      </c>
      <c r="AG409" s="6">
        <f t="shared" ca="1" si="476"/>
        <v>681.53269749041101</v>
      </c>
      <c r="AH409" s="6">
        <f t="shared" ca="1" si="476"/>
        <v>2506.6664055232877</v>
      </c>
      <c r="AI409" s="6">
        <f t="shared" ca="1" si="476"/>
        <v>4603.3237344931504</v>
      </c>
      <c r="AJ409" s="6">
        <f t="shared" ca="1" si="476"/>
        <v>1974.9149731068489</v>
      </c>
      <c r="AK409" s="6">
        <f t="shared" ca="1" si="435"/>
        <v>2876.5315722988735</v>
      </c>
      <c r="AL409" s="6">
        <f t="shared" ca="1" si="436"/>
        <v>1671.840782028019</v>
      </c>
      <c r="AM409" s="6">
        <f t="shared" ca="1" si="437"/>
        <v>788.4879387864421</v>
      </c>
      <c r="AN409" s="6">
        <f t="shared" ca="1" si="452"/>
        <v>4429.5775175003628</v>
      </c>
      <c r="AO409" s="6">
        <f t="shared" ca="1" si="453"/>
        <v>45424.000037703598</v>
      </c>
      <c r="AP409" s="6">
        <f t="shared" ca="1" si="454"/>
        <v>19401.401283464227</v>
      </c>
      <c r="AQ409" s="6">
        <f t="shared" ca="1" si="455"/>
        <v>26022.59875423937</v>
      </c>
      <c r="AR409" s="6">
        <f t="shared" ca="1" si="477"/>
        <v>2948.6669989584489</v>
      </c>
      <c r="AS409" s="6">
        <f t="shared" ca="1" si="477"/>
        <v>2689.2714038776467</v>
      </c>
      <c r="AT409" s="6">
        <f t="shared" ca="1" si="477"/>
        <v>2241.4004907072417</v>
      </c>
      <c r="AU409" s="6">
        <f t="shared" ca="1" si="477"/>
        <v>2346.6205563936164</v>
      </c>
      <c r="AV409" s="6">
        <f t="shared" ca="1" si="456"/>
        <v>10225.959449936954</v>
      </c>
      <c r="AW409" s="6">
        <f t="shared" ca="1" si="457"/>
        <v>15796.639304302416</v>
      </c>
      <c r="AX409" s="27">
        <f t="shared" ca="1" si="478"/>
        <v>3.8792096876712328</v>
      </c>
      <c r="AY409" s="27">
        <f t="shared" ca="1" si="478"/>
        <v>4.4410559041095876</v>
      </c>
      <c r="AZ409">
        <f t="shared" ca="1" si="458"/>
        <v>533</v>
      </c>
      <c r="BA409" s="9">
        <f t="shared" ca="1" si="438"/>
        <v>20</v>
      </c>
      <c r="BB409" s="4">
        <f t="shared" ca="1" si="459"/>
        <v>234</v>
      </c>
      <c r="BC409" s="9">
        <f t="shared" ca="1" si="439"/>
        <v>15</v>
      </c>
      <c r="BD409" s="9">
        <f t="shared" ca="1" si="440"/>
        <v>12</v>
      </c>
      <c r="BE409" s="4">
        <f t="shared" ca="1" si="460"/>
        <v>299</v>
      </c>
      <c r="BF409" s="9">
        <f t="shared" ca="1" si="441"/>
        <v>18</v>
      </c>
      <c r="BG409" s="9">
        <f t="shared" ca="1" si="442"/>
        <v>29</v>
      </c>
      <c r="BH409" s="24">
        <f t="shared" ca="1" si="461"/>
        <v>1109.7353297457728</v>
      </c>
      <c r="BI409" s="24">
        <f t="shared" ca="1" si="462"/>
        <v>699.00078783739332</v>
      </c>
      <c r="BJ409" s="9">
        <f t="shared" ca="1" si="443"/>
        <v>23</v>
      </c>
      <c r="BK409" s="30">
        <f t="shared" ca="1" si="444"/>
        <v>34.063961917808221</v>
      </c>
      <c r="BL409" s="15">
        <f t="shared" ca="1" si="445"/>
        <v>4.481287670136985</v>
      </c>
      <c r="BM409" s="15">
        <f t="shared" ca="1" si="463"/>
        <v>8996.8616415293654</v>
      </c>
      <c r="BN409" s="36">
        <f t="shared" ca="1" si="469"/>
        <v>147</v>
      </c>
      <c r="BO409" s="9">
        <f t="shared" ca="1" si="446"/>
        <v>0</v>
      </c>
      <c r="BP409" s="20">
        <f t="shared" ca="1" si="464"/>
        <v>2.8924084632044891</v>
      </c>
      <c r="BQ409" s="20">
        <f t="shared" ca="1" si="465"/>
        <v>177.02448132135626</v>
      </c>
    </row>
    <row r="410" spans="1:69" x14ac:dyDescent="0.25">
      <c r="A410" s="3">
        <f t="shared" si="470"/>
        <v>40779</v>
      </c>
      <c r="B410" s="17">
        <f t="shared" si="447"/>
        <v>2011</v>
      </c>
      <c r="C410" s="4">
        <f t="shared" si="471"/>
        <v>8</v>
      </c>
      <c r="D410" s="4">
        <f t="shared" si="472"/>
        <v>4</v>
      </c>
      <c r="E410" s="5">
        <f t="shared" si="422"/>
        <v>1</v>
      </c>
      <c r="F410" s="5">
        <f t="shared" si="423"/>
        <v>0.87692307692307692</v>
      </c>
      <c r="G410" s="10">
        <f t="shared" si="415"/>
        <v>1.0630136986301357</v>
      </c>
      <c r="H410" s="13">
        <f t="shared" ca="1" si="424"/>
        <v>212</v>
      </c>
      <c r="I410" s="9">
        <f t="shared" ca="1" si="425"/>
        <v>352</v>
      </c>
      <c r="J410" s="14">
        <f t="shared" ca="1" si="448"/>
        <v>1.6603773584905661</v>
      </c>
      <c r="K410" s="5">
        <f t="shared" ca="1" si="449"/>
        <v>0.78222222222222226</v>
      </c>
      <c r="L410" s="21">
        <f t="shared" ca="1" si="426"/>
        <v>104.79633396822869</v>
      </c>
      <c r="M410" s="9">
        <f t="shared" ca="1" si="473"/>
        <v>64</v>
      </c>
      <c r="N410" s="9">
        <f t="shared" ca="1" si="473"/>
        <v>80</v>
      </c>
      <c r="O410" s="9">
        <f t="shared" ca="1" si="473"/>
        <v>30</v>
      </c>
      <c r="P410" s="9">
        <f t="shared" ca="1" si="473"/>
        <v>90</v>
      </c>
      <c r="Q410" s="20">
        <f t="shared" ca="1" si="427"/>
        <v>34.071888219178078</v>
      </c>
      <c r="R410" s="20">
        <f t="shared" ca="1" si="428"/>
        <v>49.78057300865752</v>
      </c>
      <c r="S410" s="20">
        <f t="shared" ca="1" si="429"/>
        <v>18.266160983671227</v>
      </c>
      <c r="T410" s="6">
        <f t="shared" ca="1" si="474"/>
        <v>22216.822801264483</v>
      </c>
      <c r="U410" s="6">
        <f t="shared" ca="1" si="474"/>
        <v>2408.3871123287668</v>
      </c>
      <c r="V410" s="6">
        <f t="shared" ca="1" si="474"/>
        <v>3624.0439307329816</v>
      </c>
      <c r="W410" s="6">
        <f t="shared" ca="1" si="430"/>
        <v>3656.663723835617</v>
      </c>
      <c r="X410" s="6">
        <f t="shared" ca="1" si="431"/>
        <v>1816.0702443768175</v>
      </c>
      <c r="Y410" s="6">
        <f t="shared" ca="1" si="450"/>
        <v>15528.432014647839</v>
      </c>
      <c r="Z410" s="6">
        <f t="shared" ca="1" si="475"/>
        <v>4906.3519035616437</v>
      </c>
      <c r="AA410" s="6">
        <f t="shared" ca="1" si="475"/>
        <v>1493.4171902597257</v>
      </c>
      <c r="AB410" s="6">
        <f t="shared" ca="1" si="475"/>
        <v>1643.9544885304106</v>
      </c>
      <c r="AC410" s="6">
        <f t="shared" ca="1" si="432"/>
        <v>2413.7419540367541</v>
      </c>
      <c r="AD410" s="6">
        <f t="shared" ca="1" si="433"/>
        <v>1321.6739196224364</v>
      </c>
      <c r="AE410" s="6">
        <f t="shared" ca="1" si="434"/>
        <v>699.38046168996254</v>
      </c>
      <c r="AF410" s="6">
        <f t="shared" ca="1" si="451"/>
        <v>3608.9272470026262</v>
      </c>
      <c r="AG410" s="6">
        <f t="shared" ca="1" si="476"/>
        <v>649.43187603287674</v>
      </c>
      <c r="AH410" s="6">
        <f t="shared" ca="1" si="476"/>
        <v>2254.9034362739726</v>
      </c>
      <c r="AI410" s="6">
        <f t="shared" ca="1" si="476"/>
        <v>3799.6782535890407</v>
      </c>
      <c r="AJ410" s="6">
        <f t="shared" ca="1" si="476"/>
        <v>1835.4233119561643</v>
      </c>
      <c r="AK410" s="6">
        <f t="shared" ca="1" si="435"/>
        <v>2692.9194958161593</v>
      </c>
      <c r="AL410" s="6">
        <f t="shared" ca="1" si="436"/>
        <v>1771.2427531130502</v>
      </c>
      <c r="AM410" s="6">
        <f t="shared" ca="1" si="437"/>
        <v>806.49280659778924</v>
      </c>
      <c r="AN410" s="6">
        <f t="shared" ca="1" si="452"/>
        <v>3268.7818223250565</v>
      </c>
      <c r="AO410" s="6">
        <f t="shared" ca="1" si="453"/>
        <v>41208.370373797079</v>
      </c>
      <c r="AP410" s="6">
        <f t="shared" ca="1" si="454"/>
        <v>18802.229289821567</v>
      </c>
      <c r="AQ410" s="6">
        <f t="shared" ca="1" si="455"/>
        <v>22406.141083975523</v>
      </c>
      <c r="AR410" s="6">
        <f t="shared" ca="1" si="477"/>
        <v>2887.0492323587805</v>
      </c>
      <c r="AS410" s="6">
        <f t="shared" ca="1" si="477"/>
        <v>2606.0464300166914</v>
      </c>
      <c r="AT410" s="6">
        <f t="shared" ca="1" si="477"/>
        <v>2189.9104002467016</v>
      </c>
      <c r="AU410" s="6">
        <f t="shared" ca="1" si="477"/>
        <v>2392.2029826993794</v>
      </c>
      <c r="AV410" s="6">
        <f t="shared" ca="1" si="456"/>
        <v>10075.209045321553</v>
      </c>
      <c r="AW410" s="6">
        <f t="shared" ca="1" si="457"/>
        <v>12330.932038653958</v>
      </c>
      <c r="AX410" s="27">
        <f t="shared" ca="1" si="478"/>
        <v>3.866604460273972</v>
      </c>
      <c r="AY410" s="27">
        <f t="shared" ca="1" si="478"/>
        <v>4.3833740547945199</v>
      </c>
      <c r="AZ410">
        <f t="shared" ca="1" si="458"/>
        <v>476</v>
      </c>
      <c r="BA410" s="9">
        <f t="shared" ca="1" si="438"/>
        <v>17</v>
      </c>
      <c r="BB410" s="4">
        <f t="shared" ca="1" si="459"/>
        <v>212</v>
      </c>
      <c r="BC410" s="9">
        <f t="shared" ca="1" si="439"/>
        <v>14</v>
      </c>
      <c r="BD410" s="9">
        <f t="shared" ca="1" si="440"/>
        <v>11</v>
      </c>
      <c r="BE410" s="4">
        <f t="shared" ca="1" si="460"/>
        <v>264</v>
      </c>
      <c r="BF410" s="9">
        <f t="shared" ca="1" si="441"/>
        <v>16</v>
      </c>
      <c r="BG410" s="9">
        <f t="shared" ca="1" si="442"/>
        <v>25</v>
      </c>
      <c r="BH410" s="24">
        <f t="shared" ca="1" si="461"/>
        <v>1072.7332428001671</v>
      </c>
      <c r="BI410" s="24">
        <f t="shared" ca="1" si="462"/>
        <v>688.73730965649725</v>
      </c>
      <c r="BJ410" s="9">
        <f t="shared" ca="1" si="443"/>
        <v>19</v>
      </c>
      <c r="BK410" s="30">
        <f t="shared" ca="1" si="444"/>
        <v>34.669370630136989</v>
      </c>
      <c r="BL410" s="15">
        <f t="shared" ca="1" si="445"/>
        <v>4.2372705161643838</v>
      </c>
      <c r="BM410" s="15">
        <f t="shared" ca="1" si="463"/>
        <v>9059.219782458129</v>
      </c>
      <c r="BN410" s="36">
        <f t="shared" ca="1" si="469"/>
        <v>147</v>
      </c>
      <c r="BO410" s="9">
        <f t="shared" ca="1" si="446"/>
        <v>0</v>
      </c>
      <c r="BP410" s="20">
        <f t="shared" ca="1" si="464"/>
        <v>2.4732969970948027</v>
      </c>
      <c r="BQ410" s="20">
        <f t="shared" ca="1" si="465"/>
        <v>152.42272846241852</v>
      </c>
    </row>
    <row r="411" spans="1:69" x14ac:dyDescent="0.25">
      <c r="A411" s="3">
        <f>A410-1</f>
        <v>40778</v>
      </c>
      <c r="B411" s="17">
        <f t="shared" si="447"/>
        <v>2011</v>
      </c>
      <c r="C411" s="4">
        <f>MONTH(A411)</f>
        <v>8</v>
      </c>
      <c r="D411" s="4">
        <f>WEEKDAY(A411)</f>
        <v>3</v>
      </c>
      <c r="E411" s="5">
        <f t="shared" si="422"/>
        <v>1</v>
      </c>
      <c r="F411" s="5">
        <f t="shared" si="423"/>
        <v>0.79487179487179482</v>
      </c>
      <c r="G411" s="10">
        <f t="shared" si="415"/>
        <v>1.0602739726027384</v>
      </c>
      <c r="H411" s="13">
        <f t="shared" ca="1" si="424"/>
        <v>204</v>
      </c>
      <c r="I411" s="9">
        <f t="shared" ca="1" si="425"/>
        <v>342</v>
      </c>
      <c r="J411" s="14">
        <f t="shared" ca="1" si="448"/>
        <v>1.6764705882352942</v>
      </c>
      <c r="K411" s="5">
        <f t="shared" ca="1" si="449"/>
        <v>0.76</v>
      </c>
      <c r="L411" s="21">
        <f t="shared" ca="1" si="426"/>
        <v>101.12031802309966</v>
      </c>
      <c r="M411" s="9">
        <f t="shared" ca="1" si="473"/>
        <v>62</v>
      </c>
      <c r="N411" s="9">
        <f t="shared" ca="1" si="473"/>
        <v>75</v>
      </c>
      <c r="O411" s="9">
        <f t="shared" ca="1" si="473"/>
        <v>31</v>
      </c>
      <c r="P411" s="9">
        <f t="shared" ca="1" si="473"/>
        <v>91</v>
      </c>
      <c r="Q411" s="20">
        <f t="shared" ca="1" si="427"/>
        <v>35.010307942005802</v>
      </c>
      <c r="R411" s="20">
        <f t="shared" ca="1" si="428"/>
        <v>46.134678542253631</v>
      </c>
      <c r="S411" s="20">
        <f t="shared" ca="1" si="429"/>
        <v>17.748167568050579</v>
      </c>
      <c r="T411" s="6">
        <f t="shared" ca="1" si="474"/>
        <v>20628.544876712331</v>
      </c>
      <c r="U411" s="6">
        <f t="shared" ca="1" si="474"/>
        <v>2258.9249863013692</v>
      </c>
      <c r="V411" s="6">
        <f t="shared" ca="1" si="474"/>
        <v>3556.2740021412005</v>
      </c>
      <c r="W411" s="6">
        <f t="shared" ca="1" si="430"/>
        <v>3609.208967671233</v>
      </c>
      <c r="X411" s="6">
        <f t="shared" ca="1" si="431"/>
        <v>1664.9078903772393</v>
      </c>
      <c r="Y411" s="6">
        <f t="shared" ca="1" si="450"/>
        <v>14057.079002824028</v>
      </c>
      <c r="Z411" s="6">
        <f t="shared" ca="1" si="475"/>
        <v>4796.4121880547946</v>
      </c>
      <c r="AA411" s="6">
        <f t="shared" ca="1" si="475"/>
        <v>1430.1750348098626</v>
      </c>
      <c r="AB411" s="6">
        <f t="shared" ca="1" si="475"/>
        <v>1615.0832486926026</v>
      </c>
      <c r="AC411" s="6">
        <f t="shared" ca="1" si="432"/>
        <v>2059.0107800392766</v>
      </c>
      <c r="AD411" s="6">
        <f t="shared" ca="1" si="433"/>
        <v>1318.8638263991122</v>
      </c>
      <c r="AE411" s="6">
        <f t="shared" ca="1" si="434"/>
        <v>670.86594605629352</v>
      </c>
      <c r="AF411" s="6">
        <f t="shared" ca="1" si="451"/>
        <v>3792.9299190625775</v>
      </c>
      <c r="AG411" s="6">
        <f t="shared" ca="1" si="476"/>
        <v>612.11831819178076</v>
      </c>
      <c r="AH411" s="6">
        <f t="shared" ca="1" si="476"/>
        <v>2337.4665941917806</v>
      </c>
      <c r="AI411" s="6">
        <f t="shared" ca="1" si="476"/>
        <v>3904.5384695342459</v>
      </c>
      <c r="AJ411" s="6">
        <f t="shared" ca="1" si="476"/>
        <v>1712.933051967123</v>
      </c>
      <c r="AK411" s="6">
        <f t="shared" ca="1" si="435"/>
        <v>2516.5305293112156</v>
      </c>
      <c r="AL411" s="6">
        <f t="shared" ca="1" si="436"/>
        <v>1694.6988485810498</v>
      </c>
      <c r="AM411" s="6">
        <f t="shared" ca="1" si="437"/>
        <v>710.78098383187125</v>
      </c>
      <c r="AN411" s="6">
        <f t="shared" ca="1" si="452"/>
        <v>3645.0460721607919</v>
      </c>
      <c r="AO411" s="6">
        <f t="shared" ca="1" si="453"/>
        <v>39296.196768455877</v>
      </c>
      <c r="AP411" s="6">
        <f t="shared" ca="1" si="454"/>
        <v>17801.141774408494</v>
      </c>
      <c r="AQ411" s="6">
        <f t="shared" ca="1" si="455"/>
        <v>21495.054994047397</v>
      </c>
      <c r="AR411" s="6">
        <f t="shared" ca="1" si="477"/>
        <v>2833.986166376937</v>
      </c>
      <c r="AS411" s="6">
        <f t="shared" ca="1" si="477"/>
        <v>2415.0617030069161</v>
      </c>
      <c r="AT411" s="6">
        <f t="shared" ca="1" si="477"/>
        <v>2088.1256943303852</v>
      </c>
      <c r="AU411" s="6">
        <f t="shared" ca="1" si="477"/>
        <v>2267.8708703508978</v>
      </c>
      <c r="AV411" s="6">
        <f t="shared" ca="1" si="456"/>
        <v>9605.0444340651356</v>
      </c>
      <c r="AW411" s="6">
        <f t="shared" ca="1" si="457"/>
        <v>11890.010559982247</v>
      </c>
      <c r="AX411" s="27">
        <f t="shared" ca="1" si="478"/>
        <v>4.1792340164383557</v>
      </c>
      <c r="AY411" s="27">
        <f t="shared" ca="1" si="478"/>
        <v>4.2506622123287663</v>
      </c>
      <c r="AZ411">
        <f t="shared" ca="1" si="458"/>
        <v>463</v>
      </c>
      <c r="BA411" s="9">
        <f t="shared" ca="1" si="438"/>
        <v>16</v>
      </c>
      <c r="BB411" s="4">
        <f t="shared" ca="1" si="459"/>
        <v>204</v>
      </c>
      <c r="BC411" s="9">
        <f t="shared" ca="1" si="439"/>
        <v>16</v>
      </c>
      <c r="BD411" s="9">
        <f t="shared" ca="1" si="440"/>
        <v>11</v>
      </c>
      <c r="BE411" s="4">
        <f t="shared" ca="1" si="460"/>
        <v>259</v>
      </c>
      <c r="BF411" s="9">
        <f t="shared" ca="1" si="441"/>
        <v>17</v>
      </c>
      <c r="BG411" s="9">
        <f t="shared" ca="1" si="442"/>
        <v>22</v>
      </c>
      <c r="BH411" s="24">
        <f t="shared" ca="1" si="461"/>
        <v>1168.7282020839273</v>
      </c>
      <c r="BI411" s="24">
        <f t="shared" ca="1" si="462"/>
        <v>609.65591331001008</v>
      </c>
      <c r="BJ411" s="9">
        <f t="shared" ca="1" si="443"/>
        <v>21</v>
      </c>
      <c r="BK411" s="30">
        <f t="shared" ca="1" si="444"/>
        <v>33.905351986301369</v>
      </c>
      <c r="BL411" s="15">
        <f t="shared" ca="1" si="445"/>
        <v>4.171812311232876</v>
      </c>
      <c r="BM411" s="15">
        <f t="shared" ca="1" si="463"/>
        <v>8889.9605757529444</v>
      </c>
      <c r="BN411" s="36">
        <f t="shared" ca="1" si="469"/>
        <v>147</v>
      </c>
      <c r="BO411" s="9">
        <f t="shared" ca="1" si="446"/>
        <v>0</v>
      </c>
      <c r="BP411" s="20">
        <f t="shared" ca="1" si="464"/>
        <v>2.4179021730056269</v>
      </c>
      <c r="BQ411" s="20">
        <f t="shared" ca="1" si="465"/>
        <v>146.22486390508433</v>
      </c>
    </row>
    <row r="412" spans="1:69" x14ac:dyDescent="0.25">
      <c r="A412" s="3">
        <f t="shared" ref="A412:A418" si="479">A411-1</f>
        <v>40777</v>
      </c>
      <c r="B412" s="17">
        <f t="shared" si="447"/>
        <v>2011</v>
      </c>
      <c r="C412" s="4">
        <f t="shared" ref="C412:C418" si="480">MONTH(A412)</f>
        <v>8</v>
      </c>
      <c r="D412" s="4">
        <f t="shared" ref="D412:D418" si="481">WEEKDAY(A412)</f>
        <v>2</v>
      </c>
      <c r="E412" s="5">
        <f t="shared" si="422"/>
        <v>1</v>
      </c>
      <c r="F412" s="5">
        <f t="shared" si="423"/>
        <v>0.79487179487179482</v>
      </c>
      <c r="G412" s="10">
        <f t="shared" si="415"/>
        <v>1.057534246575341</v>
      </c>
      <c r="H412" s="13">
        <f t="shared" ca="1" si="424"/>
        <v>192</v>
      </c>
      <c r="I412" s="9">
        <f t="shared" ca="1" si="425"/>
        <v>320</v>
      </c>
      <c r="J412" s="14">
        <f t="shared" ca="1" si="448"/>
        <v>1.6666666666666667</v>
      </c>
      <c r="K412" s="5">
        <f t="shared" ca="1" si="449"/>
        <v>0.71111111111111114</v>
      </c>
      <c r="L412" s="21">
        <f t="shared" ca="1" si="426"/>
        <v>98.820835265191405</v>
      </c>
      <c r="M412" s="9">
        <f t="shared" ca="1" si="473"/>
        <v>56</v>
      </c>
      <c r="N412" s="9">
        <f t="shared" ca="1" si="473"/>
        <v>72</v>
      </c>
      <c r="O412" s="9">
        <f t="shared" ca="1" si="473"/>
        <v>28</v>
      </c>
      <c r="P412" s="9">
        <f t="shared" ca="1" si="473"/>
        <v>85</v>
      </c>
      <c r="Q412" s="20">
        <f t="shared" ca="1" si="427"/>
        <v>37.100717260273967</v>
      </c>
      <c r="R412" s="20">
        <f t="shared" ca="1" si="428"/>
        <v>47.39243076634051</v>
      </c>
      <c r="S412" s="20">
        <f t="shared" ca="1" si="429"/>
        <v>17.884890897534245</v>
      </c>
      <c r="T412" s="6">
        <f t="shared" ca="1" si="474"/>
        <v>18973.600370916749</v>
      </c>
      <c r="U412" s="6">
        <f t="shared" ca="1" si="474"/>
        <v>2075.8517260273966</v>
      </c>
      <c r="V412" s="6">
        <f t="shared" ca="1" si="474"/>
        <v>3380.0984272792412</v>
      </c>
      <c r="W412" s="6">
        <f t="shared" ca="1" si="430"/>
        <v>3620.0270860273977</v>
      </c>
      <c r="X412" s="6">
        <f t="shared" ca="1" si="431"/>
        <v>1646.2183218714433</v>
      </c>
      <c r="Y412" s="6">
        <f t="shared" ca="1" si="450"/>
        <v>12403.108261766061</v>
      </c>
      <c r="Z412" s="6">
        <f t="shared" ca="1" si="475"/>
        <v>4748.8918093150678</v>
      </c>
      <c r="AA412" s="6">
        <f t="shared" ca="1" si="475"/>
        <v>1326.9880614575343</v>
      </c>
      <c r="AB412" s="6">
        <f t="shared" ca="1" si="475"/>
        <v>1520.2157262904109</v>
      </c>
      <c r="AC412" s="6">
        <f t="shared" ca="1" si="432"/>
        <v>2170.8456569803529</v>
      </c>
      <c r="AD412" s="6">
        <f t="shared" ca="1" si="433"/>
        <v>1327.1364573961148</v>
      </c>
      <c r="AE412" s="6">
        <f t="shared" ca="1" si="434"/>
        <v>657.28184111209657</v>
      </c>
      <c r="AF412" s="6">
        <f t="shared" ca="1" si="451"/>
        <v>3440.8316415744489</v>
      </c>
      <c r="AG412" s="6">
        <f t="shared" ca="1" si="476"/>
        <v>597.26421567123293</v>
      </c>
      <c r="AH412" s="6">
        <f t="shared" ca="1" si="476"/>
        <v>2125.6527535342461</v>
      </c>
      <c r="AI412" s="6">
        <f t="shared" ca="1" si="476"/>
        <v>3432.7223232876704</v>
      </c>
      <c r="AJ412" s="6">
        <f t="shared" ca="1" si="476"/>
        <v>1527.3300585205479</v>
      </c>
      <c r="AK412" s="6">
        <f t="shared" ca="1" si="435"/>
        <v>2550.6555626633658</v>
      </c>
      <c r="AL412" s="6">
        <f t="shared" ca="1" si="436"/>
        <v>1739.9371845310488</v>
      </c>
      <c r="AM412" s="6">
        <f t="shared" ca="1" si="437"/>
        <v>729.61616031829897</v>
      </c>
      <c r="AN412" s="6">
        <f t="shared" ca="1" si="452"/>
        <v>2662.7604435009835</v>
      </c>
      <c r="AO412" s="6">
        <f t="shared" ca="1" si="453"/>
        <v>36328.517045020853</v>
      </c>
      <c r="AP412" s="6">
        <f t="shared" ca="1" si="454"/>
        <v>17821.816698179362</v>
      </c>
      <c r="AQ412" s="6">
        <f t="shared" ca="1" si="455"/>
        <v>18506.700346841491</v>
      </c>
      <c r="AR412" s="6">
        <f t="shared" ca="1" si="477"/>
        <v>2857.5385164136824</v>
      </c>
      <c r="AS412" s="6">
        <f t="shared" ca="1" si="477"/>
        <v>2425.6527341704746</v>
      </c>
      <c r="AT412" s="6">
        <f t="shared" ca="1" si="477"/>
        <v>2059.427655362811</v>
      </c>
      <c r="AU412" s="6">
        <f t="shared" ca="1" si="477"/>
        <v>2207.9312146480925</v>
      </c>
      <c r="AV412" s="6">
        <f t="shared" ca="1" si="456"/>
        <v>9550.5501205950604</v>
      </c>
      <c r="AW412" s="6">
        <f t="shared" ca="1" si="457"/>
        <v>8956.150226246431</v>
      </c>
      <c r="AX412" s="27">
        <f t="shared" ca="1" si="478"/>
        <v>4.040585490410959</v>
      </c>
      <c r="AY412" s="27">
        <f t="shared" ca="1" si="478"/>
        <v>4.4004438767123286</v>
      </c>
      <c r="AZ412">
        <f t="shared" ca="1" si="458"/>
        <v>433</v>
      </c>
      <c r="BA412" s="9">
        <f t="shared" ca="1" si="438"/>
        <v>16</v>
      </c>
      <c r="BB412" s="4">
        <f t="shared" ca="1" si="459"/>
        <v>192</v>
      </c>
      <c r="BC412" s="9">
        <f t="shared" ca="1" si="439"/>
        <v>13</v>
      </c>
      <c r="BD412" s="9">
        <f t="shared" ca="1" si="440"/>
        <v>10</v>
      </c>
      <c r="BE412" s="4">
        <f t="shared" ca="1" si="460"/>
        <v>241</v>
      </c>
      <c r="BF412" s="9">
        <f t="shared" ca="1" si="441"/>
        <v>16</v>
      </c>
      <c r="BG412" s="9">
        <f t="shared" ca="1" si="442"/>
        <v>20</v>
      </c>
      <c r="BH412" s="24">
        <f t="shared" ca="1" si="461"/>
        <v>1035.759938589041</v>
      </c>
      <c r="BI412" s="24">
        <f t="shared" ca="1" si="462"/>
        <v>620.70332945057396</v>
      </c>
      <c r="BJ412" s="9">
        <f t="shared" ca="1" si="443"/>
        <v>20</v>
      </c>
      <c r="BK412" s="30">
        <f t="shared" ca="1" si="444"/>
        <v>33.174552082191788</v>
      </c>
      <c r="BL412" s="15">
        <f t="shared" ca="1" si="445"/>
        <v>4.2195771353424654</v>
      </c>
      <c r="BM412" s="15">
        <f t="shared" ca="1" si="463"/>
        <v>8973.1315410855077</v>
      </c>
      <c r="BN412" s="36">
        <f t="shared" ca="1" si="469"/>
        <v>147</v>
      </c>
      <c r="BO412" s="9">
        <f t="shared" ca="1" si="446"/>
        <v>0</v>
      </c>
      <c r="BP412" s="20">
        <f t="shared" ca="1" si="464"/>
        <v>2.0624572661288187</v>
      </c>
      <c r="BQ412" s="20">
        <f t="shared" ca="1" si="465"/>
        <v>125.89592072681286</v>
      </c>
    </row>
    <row r="413" spans="1:69" x14ac:dyDescent="0.25">
      <c r="A413" s="3">
        <f t="shared" si="479"/>
        <v>40776</v>
      </c>
      <c r="B413" s="17">
        <f t="shared" si="447"/>
        <v>2011</v>
      </c>
      <c r="C413" s="4">
        <f t="shared" si="480"/>
        <v>8</v>
      </c>
      <c r="D413" s="4">
        <f t="shared" si="481"/>
        <v>1</v>
      </c>
      <c r="E413" s="5">
        <f t="shared" si="422"/>
        <v>1</v>
      </c>
      <c r="F413" s="5">
        <f t="shared" si="423"/>
        <v>0.81538461538461537</v>
      </c>
      <c r="G413" s="10">
        <f t="shared" si="415"/>
        <v>1.0547945205479436</v>
      </c>
      <c r="H413" s="13">
        <f t="shared" ca="1" si="424"/>
        <v>200</v>
      </c>
      <c r="I413" s="9">
        <f t="shared" ca="1" si="425"/>
        <v>354</v>
      </c>
      <c r="J413" s="14">
        <f t="shared" ca="1" si="448"/>
        <v>1.77</v>
      </c>
      <c r="K413" s="5">
        <f t="shared" ca="1" si="449"/>
        <v>0.78666666666666663</v>
      </c>
      <c r="L413" s="21">
        <f t="shared" ca="1" si="426"/>
        <v>104.77819194942045</v>
      </c>
      <c r="M413" s="9">
        <f t="shared" ca="1" si="473"/>
        <v>62</v>
      </c>
      <c r="N413" s="9">
        <f t="shared" ca="1" si="473"/>
        <v>75</v>
      </c>
      <c r="O413" s="9">
        <f t="shared" ca="1" si="473"/>
        <v>30</v>
      </c>
      <c r="P413" s="9">
        <f t="shared" ca="1" si="473"/>
        <v>99</v>
      </c>
      <c r="Q413" s="20">
        <f t="shared" ca="1" si="427"/>
        <v>36.080314304569534</v>
      </c>
      <c r="R413" s="20">
        <f t="shared" ca="1" si="428"/>
        <v>48.774800455890393</v>
      </c>
      <c r="S413" s="20">
        <f t="shared" ca="1" si="429"/>
        <v>16.352580248069735</v>
      </c>
      <c r="T413" s="6">
        <f t="shared" ca="1" si="474"/>
        <v>20955.63838988409</v>
      </c>
      <c r="U413" s="6">
        <f t="shared" ca="1" si="474"/>
        <v>2332.2395890410953</v>
      </c>
      <c r="V413" s="6">
        <f t="shared" ca="1" si="474"/>
        <v>3543.9555022634349</v>
      </c>
      <c r="W413" s="6">
        <f t="shared" ca="1" si="430"/>
        <v>3561.6509260273974</v>
      </c>
      <c r="X413" s="6">
        <f t="shared" ca="1" si="431"/>
        <v>1735.8906634520547</v>
      </c>
      <c r="Y413" s="6">
        <f t="shared" ca="1" si="450"/>
        <v>14446.380887182298</v>
      </c>
      <c r="Z413" s="6">
        <f t="shared" ca="1" si="475"/>
        <v>4943.0030597260265</v>
      </c>
      <c r="AA413" s="6">
        <f t="shared" ca="1" si="475"/>
        <v>1463.2440136767118</v>
      </c>
      <c r="AB413" s="6">
        <f t="shared" ca="1" si="475"/>
        <v>1618.9054445589038</v>
      </c>
      <c r="AC413" s="6">
        <f t="shared" ca="1" si="432"/>
        <v>2310.7275563459539</v>
      </c>
      <c r="AD413" s="6">
        <f t="shared" ca="1" si="433"/>
        <v>1353.4172152686365</v>
      </c>
      <c r="AE413" s="6">
        <f t="shared" ca="1" si="434"/>
        <v>697.50916260282622</v>
      </c>
      <c r="AF413" s="6">
        <f t="shared" ca="1" si="451"/>
        <v>3663.4985837442255</v>
      </c>
      <c r="AG413" s="6">
        <f t="shared" ca="1" si="476"/>
        <v>650.65417249315078</v>
      </c>
      <c r="AH413" s="6">
        <f t="shared" ca="1" si="476"/>
        <v>2442.4704263013696</v>
      </c>
      <c r="AI413" s="6">
        <f t="shared" ca="1" si="476"/>
        <v>3891.787887945206</v>
      </c>
      <c r="AJ413" s="6">
        <f t="shared" ca="1" si="476"/>
        <v>1822.248149917808</v>
      </c>
      <c r="AK413" s="6">
        <f t="shared" ca="1" si="435"/>
        <v>2593.9520234715396</v>
      </c>
      <c r="AL413" s="6">
        <f t="shared" ca="1" si="436"/>
        <v>1646.5332585969493</v>
      </c>
      <c r="AM413" s="6">
        <f t="shared" ca="1" si="437"/>
        <v>754.40167940150798</v>
      </c>
      <c r="AN413" s="6">
        <f t="shared" ca="1" si="452"/>
        <v>3812.2736751875373</v>
      </c>
      <c r="AO413" s="6">
        <f t="shared" ca="1" si="453"/>
        <v>40120.191133544358</v>
      </c>
      <c r="AP413" s="6">
        <f t="shared" ca="1" si="454"/>
        <v>18198.0379874303</v>
      </c>
      <c r="AQ413" s="6">
        <f t="shared" ca="1" si="455"/>
        <v>21922.153146114062</v>
      </c>
      <c r="AR413" s="6">
        <f t="shared" ca="1" si="477"/>
        <v>2844.1151689953949</v>
      </c>
      <c r="AS413" s="6">
        <f t="shared" ca="1" si="477"/>
        <v>2559.3934078872126</v>
      </c>
      <c r="AT413" s="6">
        <f t="shared" ca="1" si="477"/>
        <v>2132.4251085735095</v>
      </c>
      <c r="AU413" s="6">
        <f t="shared" ca="1" si="477"/>
        <v>2227.2403379907901</v>
      </c>
      <c r="AV413" s="6">
        <f t="shared" ca="1" si="456"/>
        <v>9763.1740234469071</v>
      </c>
      <c r="AW413" s="6">
        <f t="shared" ca="1" si="457"/>
        <v>12158.979122667151</v>
      </c>
      <c r="AX413" s="27">
        <f t="shared" ca="1" si="478"/>
        <v>3.9548051506849307</v>
      </c>
      <c r="AY413" s="27">
        <f t="shared" ca="1" si="478"/>
        <v>4.3427761643835607</v>
      </c>
      <c r="AZ413">
        <f t="shared" ca="1" si="458"/>
        <v>466</v>
      </c>
      <c r="BA413" s="9">
        <f t="shared" ca="1" si="438"/>
        <v>17</v>
      </c>
      <c r="BB413" s="4">
        <f t="shared" ca="1" si="459"/>
        <v>200</v>
      </c>
      <c r="BC413" s="9">
        <f t="shared" ca="1" si="439"/>
        <v>16</v>
      </c>
      <c r="BD413" s="9">
        <f t="shared" ca="1" si="440"/>
        <v>10</v>
      </c>
      <c r="BE413" s="4">
        <f t="shared" ca="1" si="460"/>
        <v>266</v>
      </c>
      <c r="BF413" s="9">
        <f t="shared" ca="1" si="441"/>
        <v>17</v>
      </c>
      <c r="BG413" s="9">
        <f t="shared" ca="1" si="442"/>
        <v>23</v>
      </c>
      <c r="BH413" s="24">
        <f t="shared" ca="1" si="461"/>
        <v>1149.3946219265754</v>
      </c>
      <c r="BI413" s="24">
        <f t="shared" ca="1" si="462"/>
        <v>655.88780965675426</v>
      </c>
      <c r="BJ413" s="9">
        <f t="shared" ca="1" si="443"/>
        <v>21</v>
      </c>
      <c r="BK413" s="30">
        <f t="shared" ca="1" si="444"/>
        <v>33.479359315068493</v>
      </c>
      <c r="BL413" s="15">
        <f t="shared" ca="1" si="445"/>
        <v>4.4894146465753417</v>
      </c>
      <c r="BM413" s="15">
        <f t="shared" ca="1" si="463"/>
        <v>8836.8935350892989</v>
      </c>
      <c r="BN413" s="36">
        <f t="shared" ca="1" si="469"/>
        <v>147</v>
      </c>
      <c r="BO413" s="9">
        <f t="shared" ca="1" si="446"/>
        <v>0</v>
      </c>
      <c r="BP413" s="20">
        <f t="shared" ca="1" si="464"/>
        <v>2.4807533392889898</v>
      </c>
      <c r="BQ413" s="20">
        <f t="shared" ca="1" si="465"/>
        <v>149.13029351098001</v>
      </c>
    </row>
    <row r="414" spans="1:69" x14ac:dyDescent="0.25">
      <c r="A414" s="3">
        <f t="shared" si="479"/>
        <v>40775</v>
      </c>
      <c r="B414" s="17">
        <f t="shared" si="447"/>
        <v>2011</v>
      </c>
      <c r="C414" s="4">
        <f t="shared" si="480"/>
        <v>8</v>
      </c>
      <c r="D414" s="4">
        <f t="shared" si="481"/>
        <v>7</v>
      </c>
      <c r="E414" s="5">
        <f t="shared" si="422"/>
        <v>1</v>
      </c>
      <c r="F414" s="5">
        <f t="shared" si="423"/>
        <v>0.97435897435897434</v>
      </c>
      <c r="G414" s="10">
        <f t="shared" si="415"/>
        <v>1.0520547945205463</v>
      </c>
      <c r="H414" s="13">
        <f t="shared" ca="1" si="424"/>
        <v>250</v>
      </c>
      <c r="I414" s="9">
        <f t="shared" ca="1" si="425"/>
        <v>404</v>
      </c>
      <c r="J414" s="14">
        <f t="shared" ca="1" si="448"/>
        <v>1.6160000000000001</v>
      </c>
      <c r="K414" s="5">
        <f t="shared" ca="1" si="449"/>
        <v>0.89777777777777779</v>
      </c>
      <c r="L414" s="21">
        <f t="shared" ca="1" si="426"/>
        <v>100.63978877976817</v>
      </c>
      <c r="M414" s="9">
        <f t="shared" ca="1" si="473"/>
        <v>70</v>
      </c>
      <c r="N414" s="9">
        <f t="shared" ca="1" si="473"/>
        <v>91</v>
      </c>
      <c r="O414" s="9">
        <f t="shared" ca="1" si="473"/>
        <v>36</v>
      </c>
      <c r="P414" s="9">
        <f t="shared" ca="1" si="473"/>
        <v>104</v>
      </c>
      <c r="Q414" s="20">
        <f t="shared" ca="1" si="427"/>
        <v>35.43731886122692</v>
      </c>
      <c r="R414" s="20">
        <f t="shared" ca="1" si="428"/>
        <v>49.286611125479446</v>
      </c>
      <c r="S414" s="20">
        <f t="shared" ca="1" si="429"/>
        <v>18.580726280295046</v>
      </c>
      <c r="T414" s="6">
        <f t="shared" ca="1" si="474"/>
        <v>25159.94719494204</v>
      </c>
      <c r="U414" s="6">
        <f t="shared" ca="1" si="474"/>
        <v>2634.5944840182647</v>
      </c>
      <c r="V414" s="6">
        <f t="shared" ca="1" si="474"/>
        <v>4147.7784909420443</v>
      </c>
      <c r="W414" s="6">
        <f t="shared" ca="1" si="430"/>
        <v>3769.1195178082189</v>
      </c>
      <c r="X414" s="6">
        <f t="shared" ca="1" si="431"/>
        <v>2055.5984886828237</v>
      </c>
      <c r="Y414" s="6">
        <f t="shared" ca="1" si="450"/>
        <v>17822.045181527217</v>
      </c>
      <c r="Z414" s="6">
        <f t="shared" ca="1" si="475"/>
        <v>5705.4083366575342</v>
      </c>
      <c r="AA414" s="6">
        <f t="shared" ca="1" si="475"/>
        <v>1774.3180005172601</v>
      </c>
      <c r="AB414" s="6">
        <f t="shared" ca="1" si="475"/>
        <v>1932.3955331506847</v>
      </c>
      <c r="AC414" s="6">
        <f t="shared" ca="1" si="432"/>
        <v>2513.6613829135595</v>
      </c>
      <c r="AD414" s="6">
        <f t="shared" ca="1" si="433"/>
        <v>1435.105899081309</v>
      </c>
      <c r="AE414" s="6">
        <f t="shared" ca="1" si="434"/>
        <v>810.49891216639298</v>
      </c>
      <c r="AF414" s="6">
        <f t="shared" ca="1" si="451"/>
        <v>4652.8556761642167</v>
      </c>
      <c r="AG414" s="6">
        <f t="shared" ca="1" si="476"/>
        <v>741.13594126027397</v>
      </c>
      <c r="AH414" s="6">
        <f t="shared" ca="1" si="476"/>
        <v>2683.2090210191782</v>
      </c>
      <c r="AI414" s="6">
        <f t="shared" ca="1" si="476"/>
        <v>4607.5129012602747</v>
      </c>
      <c r="AJ414" s="6">
        <f t="shared" ca="1" si="476"/>
        <v>1990.4936995068492</v>
      </c>
      <c r="AK414" s="6">
        <f t="shared" ca="1" si="435"/>
        <v>2851.5806533762652</v>
      </c>
      <c r="AL414" s="6">
        <f t="shared" ca="1" si="436"/>
        <v>1720.4920027334083</v>
      </c>
      <c r="AM414" s="6">
        <f t="shared" ca="1" si="437"/>
        <v>921.91432334282376</v>
      </c>
      <c r="AN414" s="6">
        <f t="shared" ca="1" si="452"/>
        <v>4528.3645835940797</v>
      </c>
      <c r="AO414" s="6">
        <f t="shared" ca="1" si="453"/>
        <v>47229.015112332374</v>
      </c>
      <c r="AP414" s="6">
        <f t="shared" ca="1" si="454"/>
        <v>20225.749671046844</v>
      </c>
      <c r="AQ414" s="6">
        <f t="shared" ca="1" si="455"/>
        <v>27003.265441285515</v>
      </c>
      <c r="AR414" s="6">
        <f t="shared" ca="1" si="477"/>
        <v>2989.8320369854878</v>
      </c>
      <c r="AS414" s="6">
        <f t="shared" ca="1" si="477"/>
        <v>2767.6673867645359</v>
      </c>
      <c r="AT414" s="6">
        <f t="shared" ca="1" si="477"/>
        <v>2307.8639146819737</v>
      </c>
      <c r="AU414" s="6">
        <f t="shared" ca="1" si="477"/>
        <v>2441.6369687608676</v>
      </c>
      <c r="AV414" s="6">
        <f t="shared" ca="1" si="456"/>
        <v>10507.000307192864</v>
      </c>
      <c r="AW414" s="6">
        <f t="shared" ca="1" si="457"/>
        <v>16496.265134092668</v>
      </c>
      <c r="AX414" s="27">
        <f t="shared" ca="1" si="478"/>
        <v>4.0519281863013692</v>
      </c>
      <c r="AY414" s="27">
        <f t="shared" ca="1" si="478"/>
        <v>4.2895292054794512</v>
      </c>
      <c r="AZ414">
        <f t="shared" ca="1" si="458"/>
        <v>551</v>
      </c>
      <c r="BA414" s="9">
        <f t="shared" ca="1" si="438"/>
        <v>19</v>
      </c>
      <c r="BB414" s="4">
        <f t="shared" ca="1" si="459"/>
        <v>250</v>
      </c>
      <c r="BC414" s="9">
        <f t="shared" ca="1" si="439"/>
        <v>17</v>
      </c>
      <c r="BD414" s="9">
        <f t="shared" ca="1" si="440"/>
        <v>12</v>
      </c>
      <c r="BE414" s="4">
        <f t="shared" ca="1" si="460"/>
        <v>301</v>
      </c>
      <c r="BF414" s="9">
        <f t="shared" ca="1" si="441"/>
        <v>21</v>
      </c>
      <c r="BG414" s="9">
        <f t="shared" ca="1" si="442"/>
        <v>29</v>
      </c>
      <c r="BH414" s="24">
        <f t="shared" ca="1" si="461"/>
        <v>1156.8095937022381</v>
      </c>
      <c r="BI414" s="24">
        <f t="shared" ca="1" si="462"/>
        <v>790.57577976100697</v>
      </c>
      <c r="BJ414" s="9">
        <f t="shared" ca="1" si="443"/>
        <v>22</v>
      </c>
      <c r="BK414" s="30">
        <f t="shared" ca="1" si="444"/>
        <v>32.146824547945208</v>
      </c>
      <c r="BL414" s="15">
        <f t="shared" ca="1" si="445"/>
        <v>4.3455774553424655</v>
      </c>
      <c r="BM414" s="15">
        <f t="shared" ca="1" si="463"/>
        <v>9316.5830492113273</v>
      </c>
      <c r="BN414" s="36">
        <f t="shared" ca="1" si="469"/>
        <v>150</v>
      </c>
      <c r="BO414" s="9">
        <f t="shared" ca="1" si="446"/>
        <v>0</v>
      </c>
      <c r="BP414" s="20">
        <f t="shared" ca="1" si="464"/>
        <v>2.8984087082840326</v>
      </c>
      <c r="BQ414" s="20">
        <f t="shared" ca="1" si="465"/>
        <v>180.02176960857011</v>
      </c>
    </row>
    <row r="415" spans="1:69" x14ac:dyDescent="0.25">
      <c r="A415" s="3">
        <f t="shared" si="479"/>
        <v>40774</v>
      </c>
      <c r="B415" s="17">
        <f t="shared" si="447"/>
        <v>2011</v>
      </c>
      <c r="C415" s="4">
        <f t="shared" si="480"/>
        <v>8</v>
      </c>
      <c r="D415" s="4">
        <f t="shared" si="481"/>
        <v>6</v>
      </c>
      <c r="E415" s="5">
        <f t="shared" si="422"/>
        <v>1</v>
      </c>
      <c r="F415" s="5">
        <f t="shared" si="423"/>
        <v>1</v>
      </c>
      <c r="G415" s="10">
        <f t="shared" si="415"/>
        <v>1.0493150684931489</v>
      </c>
      <c r="H415" s="13">
        <f t="shared" ca="1" si="424"/>
        <v>245</v>
      </c>
      <c r="I415" s="9">
        <f t="shared" ca="1" si="425"/>
        <v>443</v>
      </c>
      <c r="J415" s="14">
        <f t="shared" ca="1" si="448"/>
        <v>1.8081632653061224</v>
      </c>
      <c r="K415" s="5">
        <f t="shared" ca="1" si="449"/>
        <v>0.98444444444444446</v>
      </c>
      <c r="L415" s="21">
        <f t="shared" ca="1" si="426"/>
        <v>103.5689572267263</v>
      </c>
      <c r="M415" s="9">
        <f t="shared" ca="1" si="473"/>
        <v>76</v>
      </c>
      <c r="N415" s="9">
        <f t="shared" ca="1" si="473"/>
        <v>98</v>
      </c>
      <c r="O415" s="9">
        <f t="shared" ca="1" si="473"/>
        <v>39</v>
      </c>
      <c r="P415" s="9">
        <f t="shared" ca="1" si="473"/>
        <v>118</v>
      </c>
      <c r="Q415" s="20">
        <f t="shared" ca="1" si="427"/>
        <v>36.322661910250353</v>
      </c>
      <c r="R415" s="20">
        <f t="shared" ca="1" si="428"/>
        <v>47.970964677597472</v>
      </c>
      <c r="S415" s="20">
        <f t="shared" ca="1" si="429"/>
        <v>17.542248873851864</v>
      </c>
      <c r="T415" s="6">
        <f t="shared" ca="1" si="474"/>
        <v>25374.394520547943</v>
      </c>
      <c r="U415" s="6">
        <f t="shared" ca="1" si="474"/>
        <v>2632.4273424657536</v>
      </c>
      <c r="V415" s="6">
        <f t="shared" ca="1" si="474"/>
        <v>4141.9010051506848</v>
      </c>
      <c r="W415" s="6">
        <f t="shared" ca="1" si="430"/>
        <v>3819.9889676712328</v>
      </c>
      <c r="X415" s="6">
        <f t="shared" ca="1" si="431"/>
        <v>2221.1169455342465</v>
      </c>
      <c r="Y415" s="6">
        <f t="shared" ca="1" si="450"/>
        <v>17823.814944657533</v>
      </c>
      <c r="Z415" s="6">
        <f t="shared" ca="1" si="475"/>
        <v>6320.1431723835613</v>
      </c>
      <c r="AA415" s="6">
        <f t="shared" ca="1" si="475"/>
        <v>1870.8676224263013</v>
      </c>
      <c r="AB415" s="6">
        <f t="shared" ca="1" si="475"/>
        <v>2069.9853671145202</v>
      </c>
      <c r="AC415" s="6">
        <f t="shared" ca="1" si="432"/>
        <v>2571.7833854754267</v>
      </c>
      <c r="AD415" s="6">
        <f t="shared" ca="1" si="433"/>
        <v>1339.4846142331673</v>
      </c>
      <c r="AE415" s="6">
        <f t="shared" ca="1" si="434"/>
        <v>819.62516631254255</v>
      </c>
      <c r="AF415" s="6">
        <f t="shared" ca="1" si="451"/>
        <v>5530.1029959032485</v>
      </c>
      <c r="AG415" s="6">
        <f t="shared" ca="1" si="476"/>
        <v>777.19727021917811</v>
      </c>
      <c r="AH415" s="6">
        <f t="shared" ca="1" si="476"/>
        <v>2980.0151027726024</v>
      </c>
      <c r="AI415" s="6">
        <f t="shared" ca="1" si="476"/>
        <v>5145.7191138356166</v>
      </c>
      <c r="AJ415" s="6">
        <f t="shared" ca="1" si="476"/>
        <v>2315.354816876712</v>
      </c>
      <c r="AK415" s="6">
        <f t="shared" ca="1" si="435"/>
        <v>3113.7372543042384</v>
      </c>
      <c r="AL415" s="6">
        <f t="shared" ca="1" si="436"/>
        <v>1713.310745361729</v>
      </c>
      <c r="AM415" s="6">
        <f t="shared" ca="1" si="437"/>
        <v>949.83885923790137</v>
      </c>
      <c r="AN415" s="6">
        <f t="shared" ca="1" si="452"/>
        <v>5441.3994448002413</v>
      </c>
      <c r="AO415" s="6">
        <f t="shared" ca="1" si="453"/>
        <v>49486.104328642192</v>
      </c>
      <c r="AP415" s="6">
        <f t="shared" ca="1" si="454"/>
        <v>20690.786943281171</v>
      </c>
      <c r="AQ415" s="6">
        <f t="shared" ca="1" si="455"/>
        <v>28795.317385361024</v>
      </c>
      <c r="AR415" s="6">
        <f t="shared" ca="1" si="477"/>
        <v>2974.2098818674863</v>
      </c>
      <c r="AS415" s="6">
        <f t="shared" ca="1" si="477"/>
        <v>2886.8084327265706</v>
      </c>
      <c r="AT415" s="6">
        <f t="shared" ca="1" si="477"/>
        <v>2328.4772230692415</v>
      </c>
      <c r="AU415" s="6">
        <f t="shared" ca="1" si="477"/>
        <v>2447.8989540079101</v>
      </c>
      <c r="AV415" s="6">
        <f t="shared" ca="1" si="456"/>
        <v>10637.39449167121</v>
      </c>
      <c r="AW415" s="6">
        <f t="shared" ca="1" si="457"/>
        <v>18157.922893689811</v>
      </c>
      <c r="AX415" s="27">
        <f t="shared" ca="1" si="478"/>
        <v>3.9052091178082189</v>
      </c>
      <c r="AY415" s="27">
        <f t="shared" ca="1" si="478"/>
        <v>4.5893134246575338</v>
      </c>
      <c r="AZ415">
        <f t="shared" ca="1" si="458"/>
        <v>576</v>
      </c>
      <c r="BA415" s="9">
        <f t="shared" ca="1" si="438"/>
        <v>20</v>
      </c>
      <c r="BB415" s="4">
        <f t="shared" ca="1" si="459"/>
        <v>245</v>
      </c>
      <c r="BC415" s="9">
        <f t="shared" ca="1" si="439"/>
        <v>18</v>
      </c>
      <c r="BD415" s="9">
        <f t="shared" ca="1" si="440"/>
        <v>11</v>
      </c>
      <c r="BE415" s="4">
        <f t="shared" ca="1" si="460"/>
        <v>331</v>
      </c>
      <c r="BF415" s="9">
        <f t="shared" ca="1" si="441"/>
        <v>23</v>
      </c>
      <c r="BG415" s="9">
        <f t="shared" ca="1" si="442"/>
        <v>29</v>
      </c>
      <c r="BH415" s="24">
        <f t="shared" ca="1" si="461"/>
        <v>1205.3355127850152</v>
      </c>
      <c r="BI415" s="24">
        <f t="shared" ca="1" si="462"/>
        <v>743.22188710906073</v>
      </c>
      <c r="BJ415" s="9">
        <f t="shared" ca="1" si="443"/>
        <v>23</v>
      </c>
      <c r="BK415" s="30">
        <f t="shared" ca="1" si="444"/>
        <v>32.217632712328772</v>
      </c>
      <c r="BL415" s="15">
        <f t="shared" ca="1" si="445"/>
        <v>4.4760607079452059</v>
      </c>
      <c r="BM415" s="15">
        <f t="shared" ca="1" si="463"/>
        <v>9252.1522327601178</v>
      </c>
      <c r="BN415" s="36">
        <f t="shared" ca="1" si="469"/>
        <v>150</v>
      </c>
      <c r="BO415" s="9">
        <f t="shared" ca="1" si="446"/>
        <v>0</v>
      </c>
      <c r="BP415" s="20">
        <f t="shared" ca="1" si="464"/>
        <v>3.1122831381224212</v>
      </c>
      <c r="BQ415" s="20">
        <f t="shared" ca="1" si="465"/>
        <v>191.96878256907348</v>
      </c>
    </row>
    <row r="416" spans="1:69" x14ac:dyDescent="0.25">
      <c r="A416" s="3">
        <f t="shared" si="479"/>
        <v>40773</v>
      </c>
      <c r="B416" s="17">
        <f t="shared" si="447"/>
        <v>2011</v>
      </c>
      <c r="C416" s="4">
        <f t="shared" si="480"/>
        <v>8</v>
      </c>
      <c r="D416" s="4">
        <f t="shared" si="481"/>
        <v>5</v>
      </c>
      <c r="E416" s="5">
        <f t="shared" si="422"/>
        <v>1</v>
      </c>
      <c r="F416" s="5">
        <f t="shared" si="423"/>
        <v>0.90769230769230769</v>
      </c>
      <c r="G416" s="10">
        <f t="shared" si="415"/>
        <v>1.0465753424657516</v>
      </c>
      <c r="H416" s="13">
        <f t="shared" ca="1" si="424"/>
        <v>226</v>
      </c>
      <c r="I416" s="9">
        <f t="shared" ca="1" si="425"/>
        <v>363</v>
      </c>
      <c r="J416" s="14">
        <f t="shared" ca="1" si="448"/>
        <v>1.6061946902654867</v>
      </c>
      <c r="K416" s="5">
        <f t="shared" ca="1" si="449"/>
        <v>0.80666666666666664</v>
      </c>
      <c r="L416" s="21">
        <f t="shared" ca="1" si="426"/>
        <v>94.646460964032926</v>
      </c>
      <c r="M416" s="9">
        <f t="shared" ca="1" si="473"/>
        <v>66</v>
      </c>
      <c r="N416" s="9">
        <f t="shared" ca="1" si="473"/>
        <v>83</v>
      </c>
      <c r="O416" s="9">
        <f t="shared" ca="1" si="473"/>
        <v>31</v>
      </c>
      <c r="P416" s="9">
        <f t="shared" ca="1" si="473"/>
        <v>101</v>
      </c>
      <c r="Q416" s="20">
        <f t="shared" ca="1" si="427"/>
        <v>34.717910304679592</v>
      </c>
      <c r="R416" s="20">
        <f t="shared" ca="1" si="428"/>
        <v>51.164099926186466</v>
      </c>
      <c r="S416" s="20">
        <f t="shared" ca="1" si="429"/>
        <v>16.929525584863686</v>
      </c>
      <c r="T416" s="6">
        <f t="shared" ca="1" si="474"/>
        <v>21390.100177871442</v>
      </c>
      <c r="U416" s="6">
        <f t="shared" ca="1" si="474"/>
        <v>2458.6609315068486</v>
      </c>
      <c r="V416" s="6">
        <f t="shared" ca="1" si="474"/>
        <v>3790.6727354402528</v>
      </c>
      <c r="W416" s="6">
        <f t="shared" ca="1" si="430"/>
        <v>3816.2337139726033</v>
      </c>
      <c r="X416" s="6">
        <f t="shared" ca="1" si="431"/>
        <v>1979.1955296303477</v>
      </c>
      <c r="Y416" s="6">
        <f t="shared" ca="1" si="450"/>
        <v>14262.659130335085</v>
      </c>
      <c r="Z416" s="6">
        <f t="shared" ca="1" si="475"/>
        <v>5172.9686353972593</v>
      </c>
      <c r="AA416" s="6">
        <f t="shared" ca="1" si="475"/>
        <v>1586.0870977117804</v>
      </c>
      <c r="AB416" s="6">
        <f t="shared" ca="1" si="475"/>
        <v>1709.8820840712324</v>
      </c>
      <c r="AC416" s="6">
        <f t="shared" ca="1" si="432"/>
        <v>2501.3886124794412</v>
      </c>
      <c r="AD416" s="6">
        <f t="shared" ca="1" si="433"/>
        <v>1354.6814098067782</v>
      </c>
      <c r="AE416" s="6">
        <f t="shared" ca="1" si="434"/>
        <v>763.95166165345427</v>
      </c>
      <c r="AF416" s="6">
        <f t="shared" ca="1" si="451"/>
        <v>3848.9161332405979</v>
      </c>
      <c r="AG416" s="6">
        <f t="shared" ca="1" si="476"/>
        <v>662.72571863013695</v>
      </c>
      <c r="AH416" s="6">
        <f t="shared" ca="1" si="476"/>
        <v>2415.3112519890415</v>
      </c>
      <c r="AI416" s="6">
        <f t="shared" ca="1" si="476"/>
        <v>3909.7112710684933</v>
      </c>
      <c r="AJ416" s="6">
        <f t="shared" ca="1" si="476"/>
        <v>1875.2484048657529</v>
      </c>
      <c r="AK416" s="6">
        <f t="shared" ca="1" si="435"/>
        <v>2854.1452188888279</v>
      </c>
      <c r="AL416" s="6">
        <f t="shared" ca="1" si="436"/>
        <v>1748.3638194183909</v>
      </c>
      <c r="AM416" s="6">
        <f t="shared" ca="1" si="437"/>
        <v>809.27583183154684</v>
      </c>
      <c r="AN416" s="6">
        <f t="shared" ca="1" si="452"/>
        <v>3451.2117764146601</v>
      </c>
      <c r="AO416" s="6">
        <f t="shared" ca="1" si="453"/>
        <v>41180.695573111989</v>
      </c>
      <c r="AP416" s="6">
        <f t="shared" ca="1" si="454"/>
        <v>19617.908533121645</v>
      </c>
      <c r="AQ416" s="6">
        <f t="shared" ca="1" si="455"/>
        <v>21562.787039990344</v>
      </c>
      <c r="AR416" s="6">
        <f t="shared" ca="1" si="477"/>
        <v>2936.1888179557573</v>
      </c>
      <c r="AS416" s="6">
        <f t="shared" ca="1" si="477"/>
        <v>2725.2661331070158</v>
      </c>
      <c r="AT416" s="6">
        <f t="shared" ca="1" si="477"/>
        <v>2222.306454879541</v>
      </c>
      <c r="AU416" s="6">
        <f t="shared" ca="1" si="477"/>
        <v>2381.1134209021293</v>
      </c>
      <c r="AV416" s="6">
        <f t="shared" ca="1" si="456"/>
        <v>10264.874826844443</v>
      </c>
      <c r="AW416" s="6">
        <f t="shared" ca="1" si="457"/>
        <v>11297.912213145901</v>
      </c>
      <c r="AX416" s="27">
        <f t="shared" ca="1" si="478"/>
        <v>3.9738739068493141</v>
      </c>
      <c r="AY416" s="27">
        <f t="shared" ca="1" si="478"/>
        <v>4.4963444794520537</v>
      </c>
      <c r="AZ416">
        <f t="shared" ca="1" si="458"/>
        <v>507</v>
      </c>
      <c r="BA416" s="9">
        <f t="shared" ca="1" si="438"/>
        <v>19</v>
      </c>
      <c r="BB416" s="4">
        <f t="shared" ca="1" si="459"/>
        <v>226</v>
      </c>
      <c r="BC416" s="9">
        <f t="shared" ca="1" si="439"/>
        <v>15</v>
      </c>
      <c r="BD416" s="9">
        <f t="shared" ca="1" si="440"/>
        <v>11</v>
      </c>
      <c r="BE416" s="4">
        <f t="shared" ca="1" si="460"/>
        <v>281</v>
      </c>
      <c r="BF416" s="9">
        <f t="shared" ca="1" si="441"/>
        <v>19</v>
      </c>
      <c r="BG416" s="9">
        <f t="shared" ca="1" si="442"/>
        <v>24</v>
      </c>
      <c r="BH416" s="24">
        <f t="shared" ca="1" si="461"/>
        <v>1102.8258913943509</v>
      </c>
      <c r="BI416" s="24">
        <f t="shared" ca="1" si="462"/>
        <v>706.97840715091104</v>
      </c>
      <c r="BJ416" s="9">
        <f t="shared" ca="1" si="443"/>
        <v>21</v>
      </c>
      <c r="BK416" s="30">
        <f t="shared" ca="1" si="444"/>
        <v>34.862174986301369</v>
      </c>
      <c r="BL416" s="15">
        <f t="shared" ca="1" si="445"/>
        <v>4.310463254794521</v>
      </c>
      <c r="BM416" s="15">
        <f t="shared" ca="1" si="463"/>
        <v>9268.2299975623791</v>
      </c>
      <c r="BN416" s="36">
        <f t="shared" ca="1" si="469"/>
        <v>150</v>
      </c>
      <c r="BO416" s="9">
        <f t="shared" ca="1" si="446"/>
        <v>0</v>
      </c>
      <c r="BP416" s="20">
        <f t="shared" ca="1" si="464"/>
        <v>2.3265269685432424</v>
      </c>
      <c r="BQ416" s="20">
        <f t="shared" ca="1" si="465"/>
        <v>143.75191359993562</v>
      </c>
    </row>
    <row r="417" spans="1:69" x14ac:dyDescent="0.25">
      <c r="A417" s="3">
        <f t="shared" si="479"/>
        <v>40772</v>
      </c>
      <c r="B417" s="17">
        <f t="shared" si="447"/>
        <v>2011</v>
      </c>
      <c r="C417" s="4">
        <f t="shared" si="480"/>
        <v>8</v>
      </c>
      <c r="D417" s="4">
        <f t="shared" si="481"/>
        <v>4</v>
      </c>
      <c r="E417" s="5">
        <f t="shared" si="422"/>
        <v>1</v>
      </c>
      <c r="F417" s="5">
        <f t="shared" si="423"/>
        <v>0.87692307692307692</v>
      </c>
      <c r="G417" s="10">
        <f t="shared" si="415"/>
        <v>1.0438356164383542</v>
      </c>
      <c r="H417" s="13">
        <f t="shared" ca="1" si="424"/>
        <v>225</v>
      </c>
      <c r="I417" s="9">
        <f t="shared" ca="1" si="425"/>
        <v>336</v>
      </c>
      <c r="J417" s="14">
        <f t="shared" ca="1" si="448"/>
        <v>1.4933333333333334</v>
      </c>
      <c r="K417" s="5">
        <f t="shared" ca="1" si="449"/>
        <v>0.7466666666666667</v>
      </c>
      <c r="L417" s="21">
        <f t="shared" ca="1" si="426"/>
        <v>94.055934246575362</v>
      </c>
      <c r="M417" s="9">
        <f t="shared" ca="1" si="473"/>
        <v>58</v>
      </c>
      <c r="N417" s="9">
        <f t="shared" ca="1" si="473"/>
        <v>71</v>
      </c>
      <c r="O417" s="9">
        <f t="shared" ca="1" si="473"/>
        <v>30</v>
      </c>
      <c r="P417" s="9">
        <f t="shared" ca="1" si="473"/>
        <v>87</v>
      </c>
      <c r="Q417" s="20">
        <f t="shared" ca="1" si="427"/>
        <v>36.848029971328451</v>
      </c>
      <c r="R417" s="20">
        <f t="shared" ca="1" si="428"/>
        <v>47.28963831583561</v>
      </c>
      <c r="S417" s="20">
        <f t="shared" ca="1" si="429"/>
        <v>18.02384586671705</v>
      </c>
      <c r="T417" s="6">
        <f t="shared" ca="1" si="474"/>
        <v>21162.585205479456</v>
      </c>
      <c r="U417" s="6">
        <f t="shared" ca="1" si="474"/>
        <v>2454.1741972602736</v>
      </c>
      <c r="V417" s="6">
        <f t="shared" ca="1" si="474"/>
        <v>3628.6295889736566</v>
      </c>
      <c r="W417" s="6">
        <f t="shared" ca="1" si="430"/>
        <v>3564.8678367123289</v>
      </c>
      <c r="X417" s="6">
        <f t="shared" ca="1" si="431"/>
        <v>1915.90309145627</v>
      </c>
      <c r="Y417" s="6">
        <f t="shared" ca="1" si="450"/>
        <v>14507.358885597472</v>
      </c>
      <c r="Z417" s="6">
        <f t="shared" ca="1" si="475"/>
        <v>4753.39586630137</v>
      </c>
      <c r="AA417" s="6">
        <f t="shared" ca="1" si="475"/>
        <v>1418.6891494750682</v>
      </c>
      <c r="AB417" s="6">
        <f t="shared" ca="1" si="475"/>
        <v>1568.0745904043833</v>
      </c>
      <c r="AC417" s="6">
        <f t="shared" ca="1" si="432"/>
        <v>2445.1356248911361</v>
      </c>
      <c r="AD417" s="6">
        <f t="shared" ca="1" si="433"/>
        <v>1372.647524549029</v>
      </c>
      <c r="AE417" s="6">
        <f t="shared" ca="1" si="434"/>
        <v>705.91912157645493</v>
      </c>
      <c r="AF417" s="6">
        <f t="shared" ca="1" si="451"/>
        <v>3216.4573351642011</v>
      </c>
      <c r="AG417" s="6">
        <f t="shared" ca="1" si="476"/>
        <v>608.66115918904109</v>
      </c>
      <c r="AH417" s="6">
        <f t="shared" ca="1" si="476"/>
        <v>2115.7238868164382</v>
      </c>
      <c r="AI417" s="6">
        <f t="shared" ca="1" si="476"/>
        <v>3686.0306222465751</v>
      </c>
      <c r="AJ417" s="6">
        <f t="shared" ca="1" si="476"/>
        <v>1634.7761453589039</v>
      </c>
      <c r="AK417" s="6">
        <f t="shared" ca="1" si="435"/>
        <v>2660.534909301894</v>
      </c>
      <c r="AL417" s="6">
        <f t="shared" ca="1" si="436"/>
        <v>1614.5169323581345</v>
      </c>
      <c r="AM417" s="6">
        <f t="shared" ca="1" si="437"/>
        <v>772.27645826225967</v>
      </c>
      <c r="AN417" s="6">
        <f t="shared" ca="1" si="452"/>
        <v>2997.8635136886696</v>
      </c>
      <c r="AO417" s="6">
        <f t="shared" ca="1" si="453"/>
        <v>39402.110822531504</v>
      </c>
      <c r="AP417" s="6">
        <f t="shared" ca="1" si="454"/>
        <v>18680.431088081164</v>
      </c>
      <c r="AQ417" s="6">
        <f t="shared" ca="1" si="455"/>
        <v>20721.679734450343</v>
      </c>
      <c r="AR417" s="6">
        <f t="shared" ca="1" si="477"/>
        <v>2905.8764903294609</v>
      </c>
      <c r="AS417" s="6">
        <f t="shared" ca="1" si="477"/>
        <v>2562.4984679207323</v>
      </c>
      <c r="AT417" s="6">
        <f t="shared" ca="1" si="477"/>
        <v>2172.4267354661069</v>
      </c>
      <c r="AU417" s="6">
        <f t="shared" ca="1" si="477"/>
        <v>2326.9321384532482</v>
      </c>
      <c r="AV417" s="6">
        <f t="shared" ca="1" si="456"/>
        <v>9967.7338321695479</v>
      </c>
      <c r="AW417" s="6">
        <f t="shared" ca="1" si="457"/>
        <v>10753.945902280791</v>
      </c>
      <c r="AX417" s="27">
        <f t="shared" ca="1" si="478"/>
        <v>4.0628383561643835</v>
      </c>
      <c r="AY417" s="27">
        <f t="shared" ca="1" si="478"/>
        <v>4.2004261369863007</v>
      </c>
      <c r="AZ417">
        <f t="shared" ca="1" si="458"/>
        <v>471</v>
      </c>
      <c r="BA417" s="9">
        <f t="shared" ca="1" si="438"/>
        <v>16</v>
      </c>
      <c r="BB417" s="4">
        <f t="shared" ca="1" si="459"/>
        <v>225</v>
      </c>
      <c r="BC417" s="9">
        <f t="shared" ca="1" si="439"/>
        <v>16</v>
      </c>
      <c r="BD417" s="9">
        <f t="shared" ca="1" si="440"/>
        <v>11</v>
      </c>
      <c r="BE417" s="4">
        <f t="shared" ca="1" si="460"/>
        <v>246</v>
      </c>
      <c r="BF417" s="9">
        <f t="shared" ca="1" si="441"/>
        <v>15</v>
      </c>
      <c r="BG417" s="9">
        <f t="shared" ca="1" si="442"/>
        <v>23</v>
      </c>
      <c r="BH417" s="24">
        <f t="shared" ca="1" si="461"/>
        <v>1093.1280620570708</v>
      </c>
      <c r="BI417" s="24">
        <f t="shared" ca="1" si="462"/>
        <v>698.78327763671371</v>
      </c>
      <c r="BJ417" s="9">
        <f t="shared" ca="1" si="443"/>
        <v>24</v>
      </c>
      <c r="BK417" s="30">
        <f t="shared" ca="1" si="444"/>
        <v>32.693588794520551</v>
      </c>
      <c r="BL417" s="15">
        <f t="shared" ca="1" si="445"/>
        <v>4.5367241183561644</v>
      </c>
      <c r="BM417" s="15">
        <f t="shared" ca="1" si="463"/>
        <v>8876.73348588306</v>
      </c>
      <c r="BN417" s="36">
        <f t="shared" ca="1" si="469"/>
        <v>150</v>
      </c>
      <c r="BO417" s="9">
        <f t="shared" ca="1" si="446"/>
        <v>1</v>
      </c>
      <c r="BP417" s="20">
        <f t="shared" ca="1" si="464"/>
        <v>2.3343811963493848</v>
      </c>
      <c r="BQ417" s="20">
        <f t="shared" ca="1" si="465"/>
        <v>138.14453156300229</v>
      </c>
    </row>
    <row r="418" spans="1:69" x14ac:dyDescent="0.25">
      <c r="A418" s="3">
        <f t="shared" si="479"/>
        <v>40771</v>
      </c>
      <c r="B418" s="17">
        <f t="shared" si="447"/>
        <v>2011</v>
      </c>
      <c r="C418" s="4">
        <f t="shared" si="480"/>
        <v>8</v>
      </c>
      <c r="D418" s="4">
        <f t="shared" si="481"/>
        <v>3</v>
      </c>
      <c r="E418" s="5">
        <f t="shared" si="422"/>
        <v>1</v>
      </c>
      <c r="F418" s="5">
        <f t="shared" si="423"/>
        <v>0.79487179487179482</v>
      </c>
      <c r="G418" s="10">
        <f t="shared" si="415"/>
        <v>1.0410958904109568</v>
      </c>
      <c r="H418" s="13">
        <f t="shared" ca="1" si="424"/>
        <v>195</v>
      </c>
      <c r="I418" s="9">
        <f t="shared" ca="1" si="425"/>
        <v>349</v>
      </c>
      <c r="J418" s="14">
        <f t="shared" ca="1" si="448"/>
        <v>1.7897435897435898</v>
      </c>
      <c r="K418" s="5">
        <f t="shared" ca="1" si="449"/>
        <v>0.77555555555555555</v>
      </c>
      <c r="L418" s="21">
        <f t="shared" ca="1" si="426"/>
        <v>105.12310653589472</v>
      </c>
      <c r="M418" s="9">
        <f t="shared" ca="1" si="473"/>
        <v>61</v>
      </c>
      <c r="N418" s="9">
        <f t="shared" ca="1" si="473"/>
        <v>78</v>
      </c>
      <c r="O418" s="9">
        <f t="shared" ca="1" si="473"/>
        <v>29</v>
      </c>
      <c r="P418" s="9">
        <f t="shared" ca="1" si="473"/>
        <v>92</v>
      </c>
      <c r="Q418" s="20">
        <f t="shared" ca="1" si="427"/>
        <v>37.457047710653391</v>
      </c>
      <c r="R418" s="20">
        <f t="shared" ca="1" si="428"/>
        <v>49.977359323193184</v>
      </c>
      <c r="S418" s="20">
        <f t="shared" ca="1" si="429"/>
        <v>18.518050977427038</v>
      </c>
      <c r="T418" s="6">
        <f t="shared" ca="1" si="474"/>
        <v>20499.00577449947</v>
      </c>
      <c r="U418" s="6">
        <f t="shared" ca="1" si="474"/>
        <v>2187.2920547945205</v>
      </c>
      <c r="V418" s="6">
        <f t="shared" ca="1" si="474"/>
        <v>3316.3457712961008</v>
      </c>
      <c r="W418" s="6">
        <f t="shared" ca="1" si="430"/>
        <v>3670.3572164383563</v>
      </c>
      <c r="X418" s="6">
        <f t="shared" ca="1" si="431"/>
        <v>1651.5445277133824</v>
      </c>
      <c r="Y418" s="6">
        <f t="shared" ca="1" si="450"/>
        <v>14048.050313846154</v>
      </c>
      <c r="Z418" s="6">
        <f t="shared" ca="1" si="475"/>
        <v>5206.5296317808215</v>
      </c>
      <c r="AA418" s="6">
        <f t="shared" ca="1" si="475"/>
        <v>1449.3434203726024</v>
      </c>
      <c r="AB418" s="6">
        <f t="shared" ca="1" si="475"/>
        <v>1703.6606899232875</v>
      </c>
      <c r="AC418" s="6">
        <f t="shared" ca="1" si="432"/>
        <v>2160.530474912247</v>
      </c>
      <c r="AD418" s="6">
        <f t="shared" ca="1" si="433"/>
        <v>1372.6066266864859</v>
      </c>
      <c r="AE418" s="6">
        <f t="shared" ca="1" si="434"/>
        <v>629.51988498274773</v>
      </c>
      <c r="AF418" s="6">
        <f t="shared" ca="1" si="451"/>
        <v>4196.8767554952292</v>
      </c>
      <c r="AG418" s="6">
        <f t="shared" ca="1" si="476"/>
        <v>613.57825775342474</v>
      </c>
      <c r="AH418" s="6">
        <f t="shared" ca="1" si="476"/>
        <v>2241.1709860821916</v>
      </c>
      <c r="AI418" s="6">
        <f t="shared" ca="1" si="476"/>
        <v>3781.9934794520545</v>
      </c>
      <c r="AJ418" s="6">
        <f t="shared" ca="1" si="476"/>
        <v>1799.055567780822</v>
      </c>
      <c r="AK418" s="6">
        <f t="shared" ca="1" si="435"/>
        <v>2375.0067051041328</v>
      </c>
      <c r="AL418" s="6">
        <f t="shared" ca="1" si="436"/>
        <v>1725.555102648857</v>
      </c>
      <c r="AM418" s="6">
        <f t="shared" ca="1" si="437"/>
        <v>705.09959561966207</v>
      </c>
      <c r="AN418" s="6">
        <f t="shared" ca="1" si="452"/>
        <v>3630.1368876958404</v>
      </c>
      <c r="AO418" s="6">
        <f t="shared" ca="1" si="453"/>
        <v>39481.629862439193</v>
      </c>
      <c r="AP418" s="6">
        <f t="shared" ca="1" si="454"/>
        <v>17606.565905401971</v>
      </c>
      <c r="AQ418" s="6">
        <f t="shared" ca="1" si="455"/>
        <v>21875.063957037222</v>
      </c>
      <c r="AR418" s="6">
        <f t="shared" ca="1" si="477"/>
        <v>2837.797444291833</v>
      </c>
      <c r="AS418" s="6">
        <f t="shared" ca="1" si="477"/>
        <v>2531.7795933803909</v>
      </c>
      <c r="AT418" s="6">
        <f t="shared" ca="1" si="477"/>
        <v>2132.2109631329522</v>
      </c>
      <c r="AU418" s="6">
        <f t="shared" ca="1" si="477"/>
        <v>2237.1870170020611</v>
      </c>
      <c r="AV418" s="6">
        <f t="shared" ca="1" si="456"/>
        <v>9738.9750178072372</v>
      </c>
      <c r="AW418" s="6">
        <f t="shared" ca="1" si="457"/>
        <v>12136.088939229985</v>
      </c>
      <c r="AX418" s="27">
        <f t="shared" ca="1" si="478"/>
        <v>4.2045953424657529</v>
      </c>
      <c r="AY418" s="27">
        <f t="shared" ca="1" si="478"/>
        <v>4.4516250684931498</v>
      </c>
      <c r="AZ418">
        <f t="shared" ca="1" si="458"/>
        <v>455</v>
      </c>
      <c r="BA418" s="9">
        <f t="shared" ca="1" si="438"/>
        <v>17</v>
      </c>
      <c r="BB418" s="4">
        <f t="shared" ca="1" si="459"/>
        <v>195</v>
      </c>
      <c r="BC418" s="9">
        <f t="shared" ca="1" si="439"/>
        <v>13</v>
      </c>
      <c r="BD418" s="9">
        <f t="shared" ca="1" si="440"/>
        <v>9</v>
      </c>
      <c r="BE418" s="4">
        <f t="shared" ca="1" si="460"/>
        <v>260</v>
      </c>
      <c r="BF418" s="9">
        <f t="shared" ca="1" si="441"/>
        <v>18</v>
      </c>
      <c r="BG418" s="9">
        <f t="shared" ca="1" si="442"/>
        <v>23</v>
      </c>
      <c r="BH418" s="24">
        <f t="shared" ca="1" si="461"/>
        <v>974.571514563346</v>
      </c>
      <c r="BI418" s="24">
        <f t="shared" ca="1" si="462"/>
        <v>656.41898634554127</v>
      </c>
      <c r="BJ418" s="9">
        <f t="shared" ca="1" si="443"/>
        <v>19</v>
      </c>
      <c r="BK418" s="30">
        <f t="shared" ca="1" si="444"/>
        <v>32.998519726027396</v>
      </c>
      <c r="BL418" s="15">
        <f t="shared" ca="1" si="445"/>
        <v>4.2884147397260275</v>
      </c>
      <c r="BM418" s="15">
        <f t="shared" ca="1" si="463"/>
        <v>9038.7569012071654</v>
      </c>
      <c r="BN418" s="36">
        <f t="shared" ca="1" si="469"/>
        <v>150</v>
      </c>
      <c r="BO418" s="9">
        <f t="shared" ca="1" si="446"/>
        <v>0</v>
      </c>
      <c r="BP418" s="20">
        <f t="shared" ca="1" si="464"/>
        <v>2.4201407556514449</v>
      </c>
      <c r="BQ418" s="20">
        <f t="shared" ca="1" si="465"/>
        <v>145.83375971358149</v>
      </c>
    </row>
    <row r="419" spans="1:69" x14ac:dyDescent="0.25">
      <c r="A419" s="3">
        <f>A418-1</f>
        <v>40770</v>
      </c>
      <c r="B419" s="17">
        <f t="shared" si="447"/>
        <v>2011</v>
      </c>
      <c r="C419" s="4">
        <f>MONTH(A419)</f>
        <v>8</v>
      </c>
      <c r="D419" s="4">
        <f>WEEKDAY(A419)</f>
        <v>2</v>
      </c>
      <c r="E419" s="5">
        <f t="shared" si="422"/>
        <v>1</v>
      </c>
      <c r="F419" s="5">
        <f t="shared" si="423"/>
        <v>0.79487179487179482</v>
      </c>
      <c r="G419" s="10">
        <f t="shared" si="415"/>
        <v>1.0383561643835595</v>
      </c>
      <c r="H419" s="13">
        <f t="shared" ca="1" si="424"/>
        <v>197</v>
      </c>
      <c r="I419" s="9">
        <f t="shared" ca="1" si="425"/>
        <v>323</v>
      </c>
      <c r="J419" s="14">
        <f t="shared" ca="1" si="448"/>
        <v>1.6395939086294415</v>
      </c>
      <c r="K419" s="5">
        <f t="shared" ca="1" si="449"/>
        <v>0.71777777777777774</v>
      </c>
      <c r="L419" s="21">
        <f t="shared" ca="1" si="426"/>
        <v>99.753863527196671</v>
      </c>
      <c r="M419" s="9">
        <f t="shared" ca="1" si="473"/>
        <v>55</v>
      </c>
      <c r="N419" s="9">
        <f t="shared" ca="1" si="473"/>
        <v>68</v>
      </c>
      <c r="O419" s="9">
        <f t="shared" ca="1" si="473"/>
        <v>28</v>
      </c>
      <c r="P419" s="9">
        <f t="shared" ca="1" si="473"/>
        <v>86</v>
      </c>
      <c r="Q419" s="20">
        <f t="shared" ca="1" si="427"/>
        <v>36.529806839959903</v>
      </c>
      <c r="R419" s="20">
        <f t="shared" ca="1" si="428"/>
        <v>49.244029319765154</v>
      </c>
      <c r="S419" s="20">
        <f t="shared" ca="1" si="429"/>
        <v>18.062933866428796</v>
      </c>
      <c r="T419" s="6">
        <f t="shared" ca="1" si="474"/>
        <v>19651.511114857745</v>
      </c>
      <c r="U419" s="6">
        <f t="shared" ca="1" si="474"/>
        <v>2250.0521917808214</v>
      </c>
      <c r="V419" s="6">
        <f t="shared" ca="1" si="474"/>
        <v>3330.0204191696521</v>
      </c>
      <c r="W419" s="6">
        <f t="shared" ca="1" si="430"/>
        <v>3724.8646389041091</v>
      </c>
      <c r="X419" s="6">
        <f t="shared" ca="1" si="431"/>
        <v>1644.7703865458377</v>
      </c>
      <c r="Y419" s="6">
        <f t="shared" ca="1" si="450"/>
        <v>13201.90786201897</v>
      </c>
      <c r="Z419" s="6">
        <f t="shared" ca="1" si="475"/>
        <v>4493.166241315068</v>
      </c>
      <c r="AA419" s="6">
        <f t="shared" ca="1" si="475"/>
        <v>1378.8328209534243</v>
      </c>
      <c r="AB419" s="6">
        <f t="shared" ca="1" si="475"/>
        <v>1553.4123125128765</v>
      </c>
      <c r="AC419" s="6">
        <f t="shared" ca="1" si="432"/>
        <v>2042.3604820363719</v>
      </c>
      <c r="AD419" s="6">
        <f t="shared" ca="1" si="433"/>
        <v>1351.7902637055183</v>
      </c>
      <c r="AE419" s="6">
        <f t="shared" ca="1" si="434"/>
        <v>663.86022996487895</v>
      </c>
      <c r="AF419" s="6">
        <f t="shared" ca="1" si="451"/>
        <v>3367.4003990745996</v>
      </c>
      <c r="AG419" s="6">
        <f t="shared" ca="1" si="476"/>
        <v>583.41807922191788</v>
      </c>
      <c r="AH419" s="6">
        <f t="shared" ca="1" si="476"/>
        <v>2142.2526693698628</v>
      </c>
      <c r="AI419" s="6">
        <f t="shared" ca="1" si="476"/>
        <v>3546.8140809863016</v>
      </c>
      <c r="AJ419" s="6">
        <f t="shared" ca="1" si="476"/>
        <v>1550.2029080547941</v>
      </c>
      <c r="AK419" s="6">
        <f t="shared" ca="1" si="435"/>
        <v>2370.1169345935155</v>
      </c>
      <c r="AL419" s="6">
        <f t="shared" ca="1" si="436"/>
        <v>1652.547025394578</v>
      </c>
      <c r="AM419" s="6">
        <f t="shared" ca="1" si="437"/>
        <v>697.1518665359273</v>
      </c>
      <c r="AN419" s="6">
        <f t="shared" ca="1" si="452"/>
        <v>3102.8719111088549</v>
      </c>
      <c r="AO419" s="6">
        <f t="shared" ca="1" si="453"/>
        <v>37149.662419052809</v>
      </c>
      <c r="AP419" s="6">
        <f t="shared" ca="1" si="454"/>
        <v>17477.482246850392</v>
      </c>
      <c r="AQ419" s="6">
        <f t="shared" ca="1" si="455"/>
        <v>19672.180172202425</v>
      </c>
      <c r="AR419" s="6">
        <f t="shared" ca="1" si="477"/>
        <v>2867.7255415105146</v>
      </c>
      <c r="AS419" s="6">
        <f t="shared" ca="1" si="477"/>
        <v>2419.903572626165</v>
      </c>
      <c r="AT419" s="6">
        <f t="shared" ca="1" si="477"/>
        <v>2087.8851861777971</v>
      </c>
      <c r="AU419" s="6">
        <f t="shared" ca="1" si="477"/>
        <v>2246.9707623175445</v>
      </c>
      <c r="AV419" s="6">
        <f t="shared" ca="1" si="456"/>
        <v>9622.4850626320222</v>
      </c>
      <c r="AW419" s="6">
        <f t="shared" ca="1" si="457"/>
        <v>10049.695109570395</v>
      </c>
      <c r="AX419" s="27">
        <f t="shared" ca="1" si="478"/>
        <v>4.2407108383561631</v>
      </c>
      <c r="AY419" s="27">
        <f t="shared" ca="1" si="478"/>
        <v>4.2880978356164379</v>
      </c>
      <c r="AZ419">
        <f t="shared" ca="1" si="458"/>
        <v>434</v>
      </c>
      <c r="BA419" s="9">
        <f t="shared" ca="1" si="438"/>
        <v>15</v>
      </c>
      <c r="BB419" s="4">
        <f t="shared" ca="1" si="459"/>
        <v>197</v>
      </c>
      <c r="BC419" s="9">
        <f t="shared" ca="1" si="439"/>
        <v>13</v>
      </c>
      <c r="BD419" s="9">
        <f t="shared" ca="1" si="440"/>
        <v>9</v>
      </c>
      <c r="BE419" s="4">
        <f t="shared" ca="1" si="460"/>
        <v>237</v>
      </c>
      <c r="BF419" s="9">
        <f t="shared" ca="1" si="441"/>
        <v>16</v>
      </c>
      <c r="BG419" s="9">
        <f t="shared" ca="1" si="442"/>
        <v>21</v>
      </c>
      <c r="BH419" s="24">
        <f t="shared" ca="1" si="461"/>
        <v>971.53512579508208</v>
      </c>
      <c r="BI419" s="24">
        <f t="shared" ca="1" si="462"/>
        <v>633.52913966730159</v>
      </c>
      <c r="BJ419" s="9">
        <f t="shared" ca="1" si="443"/>
        <v>20</v>
      </c>
      <c r="BK419" s="30">
        <f t="shared" ca="1" si="444"/>
        <v>34.841639479452063</v>
      </c>
      <c r="BL419" s="15">
        <f t="shared" ca="1" si="445"/>
        <v>4.3927613906849317</v>
      </c>
      <c r="BM419" s="15">
        <f t="shared" ca="1" si="463"/>
        <v>9023.3823612126162</v>
      </c>
      <c r="BN419" s="36">
        <f t="shared" ca="1" si="469"/>
        <v>150</v>
      </c>
      <c r="BO419" s="9">
        <f t="shared" ca="1" si="446"/>
        <v>0</v>
      </c>
      <c r="BP419" s="20">
        <f t="shared" ca="1" si="464"/>
        <v>2.1801337220025285</v>
      </c>
      <c r="BQ419" s="20">
        <f t="shared" ca="1" si="465"/>
        <v>131.14786781468283</v>
      </c>
    </row>
    <row r="420" spans="1:69" x14ac:dyDescent="0.25">
      <c r="A420" s="3">
        <f t="shared" ref="A420:A424" si="482">A419-1</f>
        <v>40769</v>
      </c>
      <c r="B420" s="17">
        <f t="shared" si="447"/>
        <v>2011</v>
      </c>
      <c r="C420" s="4">
        <f t="shared" ref="C420:C424" si="483">MONTH(A420)</f>
        <v>8</v>
      </c>
      <c r="D420" s="4">
        <f t="shared" ref="D420:D424" si="484">WEEKDAY(A420)</f>
        <v>1</v>
      </c>
      <c r="E420" s="5">
        <f t="shared" si="422"/>
        <v>1</v>
      </c>
      <c r="F420" s="5">
        <f t="shared" si="423"/>
        <v>0.81538461538461537</v>
      </c>
      <c r="G420" s="10">
        <f t="shared" si="415"/>
        <v>1.0356164383561621</v>
      </c>
      <c r="H420" s="13">
        <f t="shared" ca="1" si="424"/>
        <v>195</v>
      </c>
      <c r="I420" s="9">
        <f t="shared" ca="1" si="425"/>
        <v>344</v>
      </c>
      <c r="J420" s="14">
        <f t="shared" ca="1" si="448"/>
        <v>1.7641025641025641</v>
      </c>
      <c r="K420" s="5">
        <f t="shared" ca="1" si="449"/>
        <v>0.76444444444444448</v>
      </c>
      <c r="L420" s="21">
        <f t="shared" ca="1" si="426"/>
        <v>105.9562589543649</v>
      </c>
      <c r="M420" s="9">
        <f t="shared" ca="1" si="473"/>
        <v>64</v>
      </c>
      <c r="N420" s="9">
        <f t="shared" ca="1" si="473"/>
        <v>72</v>
      </c>
      <c r="O420" s="9">
        <f t="shared" ca="1" si="473"/>
        <v>29</v>
      </c>
      <c r="P420" s="9">
        <f t="shared" ca="1" si="473"/>
        <v>91</v>
      </c>
      <c r="Q420" s="20">
        <f t="shared" ca="1" si="427"/>
        <v>36.104232547945202</v>
      </c>
      <c r="R420" s="20">
        <f t="shared" ca="1" si="428"/>
        <v>51.961580197184681</v>
      </c>
      <c r="S420" s="20">
        <f t="shared" ca="1" si="429"/>
        <v>18.37716627663405</v>
      </c>
      <c r="T420" s="6">
        <f t="shared" ca="1" si="474"/>
        <v>20661.470496101156</v>
      </c>
      <c r="U420" s="6">
        <f t="shared" ca="1" si="474"/>
        <v>2227.5455671232876</v>
      </c>
      <c r="V420" s="6">
        <f t="shared" ca="1" si="474"/>
        <v>3642.1847755397257</v>
      </c>
      <c r="W420" s="6">
        <f t="shared" ca="1" si="430"/>
        <v>3779.3688065753427</v>
      </c>
      <c r="X420" s="6">
        <f t="shared" ca="1" si="431"/>
        <v>1823.4912130292942</v>
      </c>
      <c r="Y420" s="6">
        <f t="shared" ca="1" si="450"/>
        <v>13643.971268080082</v>
      </c>
      <c r="Z420" s="6">
        <f t="shared" ca="1" si="475"/>
        <v>4910.1756265205477</v>
      </c>
      <c r="AA420" s="6">
        <f t="shared" ca="1" si="475"/>
        <v>1506.8858257183558</v>
      </c>
      <c r="AB420" s="6">
        <f t="shared" ca="1" si="475"/>
        <v>1672.3221311736984</v>
      </c>
      <c r="AC420" s="6">
        <f t="shared" ca="1" si="432"/>
        <v>2141.4498463889208</v>
      </c>
      <c r="AD420" s="6">
        <f t="shared" ca="1" si="433"/>
        <v>1391.9146873019247</v>
      </c>
      <c r="AE420" s="6">
        <f t="shared" ca="1" si="434"/>
        <v>645.79410471226367</v>
      </c>
      <c r="AF420" s="6">
        <f t="shared" ca="1" si="451"/>
        <v>3910.2249450094928</v>
      </c>
      <c r="AG420" s="6">
        <f t="shared" ca="1" si="476"/>
        <v>598.08056390136994</v>
      </c>
      <c r="AH420" s="6">
        <f t="shared" ca="1" si="476"/>
        <v>2363.0704106958901</v>
      </c>
      <c r="AI420" s="6">
        <f t="shared" ca="1" si="476"/>
        <v>3956.9992964383559</v>
      </c>
      <c r="AJ420" s="6">
        <f t="shared" ca="1" si="476"/>
        <v>1788.3844103013696</v>
      </c>
      <c r="AK420" s="6">
        <f t="shared" ca="1" si="435"/>
        <v>2623.8683925513119</v>
      </c>
      <c r="AL420" s="6">
        <f t="shared" ca="1" si="436"/>
        <v>1621.7641460006191</v>
      </c>
      <c r="AM420" s="6">
        <f t="shared" ca="1" si="437"/>
        <v>740.40831987745992</v>
      </c>
      <c r="AN420" s="6">
        <f t="shared" ca="1" si="452"/>
        <v>3720.4938229075942</v>
      </c>
      <c r="AO420" s="6">
        <f t="shared" ca="1" si="453"/>
        <v>39684.934327974035</v>
      </c>
      <c r="AP420" s="6">
        <f t="shared" ca="1" si="454"/>
        <v>18410.244291976865</v>
      </c>
      <c r="AQ420" s="6">
        <f t="shared" ca="1" si="455"/>
        <v>21274.69003599717</v>
      </c>
      <c r="AR420" s="6">
        <f t="shared" ca="1" si="477"/>
        <v>2844.500170158859</v>
      </c>
      <c r="AS420" s="6">
        <f t="shared" ca="1" si="477"/>
        <v>2549.8330796068167</v>
      </c>
      <c r="AT420" s="6">
        <f t="shared" ca="1" si="477"/>
        <v>2126.8583852022139</v>
      </c>
      <c r="AU420" s="6">
        <f t="shared" ca="1" si="477"/>
        <v>2271.3155747996198</v>
      </c>
      <c r="AV420" s="6">
        <f t="shared" ca="1" si="456"/>
        <v>9792.5072097675093</v>
      </c>
      <c r="AW420" s="6">
        <f t="shared" ca="1" si="457"/>
        <v>11482.18282622966</v>
      </c>
      <c r="AX420" s="27">
        <f t="shared" ca="1" si="478"/>
        <v>4.2280799671232865</v>
      </c>
      <c r="AY420" s="27">
        <f t="shared" ca="1" si="478"/>
        <v>4.5613139452054794</v>
      </c>
      <c r="AZ420">
        <f t="shared" ca="1" si="458"/>
        <v>451</v>
      </c>
      <c r="BA420" s="9">
        <f t="shared" ca="1" si="438"/>
        <v>16</v>
      </c>
      <c r="BB420" s="4">
        <f t="shared" ca="1" si="459"/>
        <v>195</v>
      </c>
      <c r="BC420" s="9">
        <f t="shared" ca="1" si="439"/>
        <v>13</v>
      </c>
      <c r="BD420" s="9">
        <f t="shared" ca="1" si="440"/>
        <v>10</v>
      </c>
      <c r="BE420" s="4">
        <f t="shared" ca="1" si="460"/>
        <v>256</v>
      </c>
      <c r="BF420" s="9">
        <f t="shared" ca="1" si="441"/>
        <v>15</v>
      </c>
      <c r="BG420" s="9">
        <f t="shared" ca="1" si="442"/>
        <v>23</v>
      </c>
      <c r="BH420" s="24">
        <f t="shared" ca="1" si="461"/>
        <v>1090.4411809657452</v>
      </c>
      <c r="BI420" s="24">
        <f t="shared" ca="1" si="462"/>
        <v>620.34386038796163</v>
      </c>
      <c r="BJ420" s="9">
        <f t="shared" ca="1" si="443"/>
        <v>20</v>
      </c>
      <c r="BK420" s="30">
        <f t="shared" ca="1" si="444"/>
        <v>33.809252630136989</v>
      </c>
      <c r="BL420" s="15">
        <f t="shared" ca="1" si="445"/>
        <v>4.4274462509589032</v>
      </c>
      <c r="BM420" s="15">
        <f t="shared" ca="1" si="463"/>
        <v>9068.6477760049747</v>
      </c>
      <c r="BN420" s="36">
        <f t="shared" ca="1" si="469"/>
        <v>150</v>
      </c>
      <c r="BO420" s="9">
        <f t="shared" ca="1" si="446"/>
        <v>0</v>
      </c>
      <c r="BP420" s="20">
        <f t="shared" ca="1" si="464"/>
        <v>2.3459605623110154</v>
      </c>
      <c r="BQ420" s="20">
        <f t="shared" ca="1" si="465"/>
        <v>141.83126690664778</v>
      </c>
    </row>
    <row r="421" spans="1:69" x14ac:dyDescent="0.25">
      <c r="A421" s="3">
        <f t="shared" si="482"/>
        <v>40768</v>
      </c>
      <c r="B421" s="17">
        <f t="shared" si="447"/>
        <v>2011</v>
      </c>
      <c r="C421" s="4">
        <f t="shared" si="483"/>
        <v>8</v>
      </c>
      <c r="D421" s="4">
        <f t="shared" si="484"/>
        <v>7</v>
      </c>
      <c r="E421" s="5">
        <f t="shared" si="422"/>
        <v>1</v>
      </c>
      <c r="F421" s="5">
        <f t="shared" si="423"/>
        <v>0.97435897435897434</v>
      </c>
      <c r="G421" s="10">
        <f t="shared" si="415"/>
        <v>1.0328767123287648</v>
      </c>
      <c r="H421" s="13">
        <f t="shared" ca="1" si="424"/>
        <v>248</v>
      </c>
      <c r="I421" s="9">
        <f t="shared" ca="1" si="425"/>
        <v>381</v>
      </c>
      <c r="J421" s="14">
        <f t="shared" ca="1" si="448"/>
        <v>1.5362903225806452</v>
      </c>
      <c r="K421" s="5">
        <f t="shared" ca="1" si="449"/>
        <v>0.84666666666666668</v>
      </c>
      <c r="L421" s="21">
        <f t="shared" ca="1" si="426"/>
        <v>96.339657908154592</v>
      </c>
      <c r="M421" s="9">
        <f t="shared" ca="1" si="473"/>
        <v>68</v>
      </c>
      <c r="N421" s="9">
        <f t="shared" ca="1" si="473"/>
        <v>87</v>
      </c>
      <c r="O421" s="9">
        <f t="shared" ca="1" si="473"/>
        <v>34</v>
      </c>
      <c r="P421" s="9">
        <f t="shared" ca="1" si="473"/>
        <v>98</v>
      </c>
      <c r="Q421" s="20">
        <f t="shared" ca="1" si="427"/>
        <v>35.727170655589923</v>
      </c>
      <c r="R421" s="20">
        <f t="shared" ca="1" si="428"/>
        <v>46.425002989460097</v>
      </c>
      <c r="S421" s="20">
        <f t="shared" ca="1" si="429"/>
        <v>19.251008859804305</v>
      </c>
      <c r="T421" s="6">
        <f t="shared" ca="1" si="474"/>
        <v>23892.235161222339</v>
      </c>
      <c r="U421" s="6">
        <f t="shared" ca="1" si="474"/>
        <v>2610.881095890411</v>
      </c>
      <c r="V421" s="6">
        <f t="shared" ca="1" si="474"/>
        <v>3953.363462743941</v>
      </c>
      <c r="W421" s="6">
        <f t="shared" ca="1" si="430"/>
        <v>3750.1289753424653</v>
      </c>
      <c r="X421" s="6">
        <f t="shared" ca="1" si="431"/>
        <v>2187.4117149673343</v>
      </c>
      <c r="Y421" s="6">
        <f t="shared" ca="1" si="450"/>
        <v>16612.21210405901</v>
      </c>
      <c r="Z421" s="6">
        <f t="shared" ca="1" si="475"/>
        <v>5537.7114516164384</v>
      </c>
      <c r="AA421" s="6">
        <f t="shared" ca="1" si="475"/>
        <v>1578.4501016416434</v>
      </c>
      <c r="AB421" s="6">
        <f t="shared" ca="1" si="475"/>
        <v>1886.5988682608217</v>
      </c>
      <c r="AC421" s="6">
        <f t="shared" ca="1" si="432"/>
        <v>2545.8730177142347</v>
      </c>
      <c r="AD421" s="6">
        <f t="shared" ca="1" si="433"/>
        <v>1447.2711504422869</v>
      </c>
      <c r="AE421" s="6">
        <f t="shared" ca="1" si="434"/>
        <v>777.27836187553999</v>
      </c>
      <c r="AF421" s="6">
        <f t="shared" ca="1" si="451"/>
        <v>4232.3378914868417</v>
      </c>
      <c r="AG421" s="6">
        <f t="shared" ca="1" si="476"/>
        <v>712.65235808219177</v>
      </c>
      <c r="AH421" s="6">
        <f t="shared" ca="1" si="476"/>
        <v>2596.9175781698632</v>
      </c>
      <c r="AI421" s="6">
        <f t="shared" ca="1" si="476"/>
        <v>4234.2878630136993</v>
      </c>
      <c r="AJ421" s="6">
        <f t="shared" ca="1" si="476"/>
        <v>1873.8872853041094</v>
      </c>
      <c r="AK421" s="6">
        <f t="shared" ca="1" si="435"/>
        <v>2959.0742057252105</v>
      </c>
      <c r="AL421" s="6">
        <f t="shared" ca="1" si="436"/>
        <v>1665.2314545953875</v>
      </c>
      <c r="AM421" s="6">
        <f t="shared" ca="1" si="437"/>
        <v>869.69762168307011</v>
      </c>
      <c r="AN421" s="6">
        <f t="shared" ca="1" si="452"/>
        <v>3923.7418025661946</v>
      </c>
      <c r="AO421" s="6">
        <f t="shared" ca="1" si="453"/>
        <v>44923.62176320151</v>
      </c>
      <c r="AP421" s="6">
        <f t="shared" ca="1" si="454"/>
        <v>20155.329965089473</v>
      </c>
      <c r="AQ421" s="6">
        <f t="shared" ca="1" si="455"/>
        <v>24768.291798112044</v>
      </c>
      <c r="AR421" s="6">
        <f t="shared" ca="1" si="477"/>
        <v>2990.8810542138554</v>
      </c>
      <c r="AS421" s="6">
        <f t="shared" ca="1" si="477"/>
        <v>2841.1217890931484</v>
      </c>
      <c r="AT421" s="6">
        <f t="shared" ca="1" si="477"/>
        <v>2321.4386032092598</v>
      </c>
      <c r="AU421" s="6">
        <f t="shared" ca="1" si="477"/>
        <v>2460.6016726177722</v>
      </c>
      <c r="AV421" s="6">
        <f t="shared" ca="1" si="456"/>
        <v>10614.043119134036</v>
      </c>
      <c r="AW421" s="6">
        <f t="shared" ca="1" si="457"/>
        <v>14154.248678978001</v>
      </c>
      <c r="AX421" s="27">
        <f t="shared" ca="1" si="478"/>
        <v>4.1748403726027394</v>
      </c>
      <c r="AY421" s="27">
        <f t="shared" ca="1" si="478"/>
        <v>4.4771997602739715</v>
      </c>
      <c r="AZ421">
        <f t="shared" ca="1" si="458"/>
        <v>535</v>
      </c>
      <c r="BA421" s="9">
        <f t="shared" ca="1" si="438"/>
        <v>20</v>
      </c>
      <c r="BB421" s="4">
        <f t="shared" ca="1" si="459"/>
        <v>248</v>
      </c>
      <c r="BC421" s="9">
        <f t="shared" ca="1" si="439"/>
        <v>19</v>
      </c>
      <c r="BD421" s="9">
        <f t="shared" ca="1" si="440"/>
        <v>12</v>
      </c>
      <c r="BE421" s="4">
        <f t="shared" ca="1" si="460"/>
        <v>287</v>
      </c>
      <c r="BF421" s="9">
        <f t="shared" ca="1" si="441"/>
        <v>19</v>
      </c>
      <c r="BG421" s="9">
        <f t="shared" ca="1" si="442"/>
        <v>26</v>
      </c>
      <c r="BH421" s="24">
        <f t="shared" ca="1" si="461"/>
        <v>1236.3630191317177</v>
      </c>
      <c r="BI421" s="24">
        <f t="shared" ca="1" si="462"/>
        <v>747.97565801896428</v>
      </c>
      <c r="BJ421" s="9">
        <f t="shared" ca="1" si="443"/>
        <v>22</v>
      </c>
      <c r="BK421" s="30">
        <f t="shared" ca="1" si="444"/>
        <v>32.509045972602742</v>
      </c>
      <c r="BL421" s="15">
        <f t="shared" ca="1" si="445"/>
        <v>4.2879969917808216</v>
      </c>
      <c r="BM421" s="15">
        <f t="shared" ca="1" si="463"/>
        <v>9255.3364237512251</v>
      </c>
      <c r="BN421" s="36">
        <f t="shared" ca="1" si="469"/>
        <v>150</v>
      </c>
      <c r="BO421" s="9">
        <f t="shared" ca="1" si="446"/>
        <v>1</v>
      </c>
      <c r="BP421" s="20">
        <f t="shared" ca="1" si="464"/>
        <v>2.6761092913436588</v>
      </c>
      <c r="BQ421" s="20">
        <f t="shared" ca="1" si="465"/>
        <v>165.12194532074696</v>
      </c>
    </row>
    <row r="422" spans="1:69" x14ac:dyDescent="0.25">
      <c r="A422" s="3">
        <f t="shared" si="482"/>
        <v>40767</v>
      </c>
      <c r="B422" s="17">
        <f t="shared" si="447"/>
        <v>2011</v>
      </c>
      <c r="C422" s="4">
        <f t="shared" si="483"/>
        <v>8</v>
      </c>
      <c r="D422" s="4">
        <f t="shared" si="484"/>
        <v>6</v>
      </c>
      <c r="E422" s="5">
        <f t="shared" si="422"/>
        <v>1</v>
      </c>
      <c r="F422" s="5">
        <f t="shared" si="423"/>
        <v>1</v>
      </c>
      <c r="G422" s="10">
        <f t="shared" si="415"/>
        <v>1.0301369863013674</v>
      </c>
      <c r="H422" s="13">
        <f t="shared" ca="1" si="424"/>
        <v>250</v>
      </c>
      <c r="I422" s="9">
        <f t="shared" ca="1" si="425"/>
        <v>396</v>
      </c>
      <c r="J422" s="14">
        <f t="shared" ca="1" si="448"/>
        <v>1.5840000000000001</v>
      </c>
      <c r="K422" s="5">
        <f t="shared" ca="1" si="449"/>
        <v>0.88</v>
      </c>
      <c r="L422" s="21">
        <f t="shared" ca="1" si="426"/>
        <v>97.383325808219155</v>
      </c>
      <c r="M422" s="9">
        <f t="shared" ca="1" si="473"/>
        <v>68</v>
      </c>
      <c r="N422" s="9">
        <f t="shared" ca="1" si="473"/>
        <v>84</v>
      </c>
      <c r="O422" s="9">
        <f t="shared" ca="1" si="473"/>
        <v>35</v>
      </c>
      <c r="P422" s="9">
        <f t="shared" ca="1" si="473"/>
        <v>104</v>
      </c>
      <c r="Q422" s="20">
        <f t="shared" ca="1" si="427"/>
        <v>39.761500049026665</v>
      </c>
      <c r="R422" s="20">
        <f t="shared" ca="1" si="428"/>
        <v>49.746679698786686</v>
      </c>
      <c r="S422" s="20">
        <f t="shared" ca="1" si="429"/>
        <v>18.088283724088512</v>
      </c>
      <c r="T422" s="6">
        <f t="shared" ca="1" si="474"/>
        <v>24345.83145205479</v>
      </c>
      <c r="U422" s="6">
        <f t="shared" ca="1" si="474"/>
        <v>2613.625424657534</v>
      </c>
      <c r="V422" s="6">
        <f t="shared" ca="1" si="474"/>
        <v>4368.996043397261</v>
      </c>
      <c r="W422" s="6">
        <f t="shared" ca="1" si="430"/>
        <v>3644.4342180821909</v>
      </c>
      <c r="X422" s="6">
        <f t="shared" ca="1" si="431"/>
        <v>2092.9286505205482</v>
      </c>
      <c r="Y422" s="6">
        <f t="shared" ca="1" si="450"/>
        <v>16853.09796471232</v>
      </c>
      <c r="Z422" s="6">
        <f t="shared" ca="1" si="475"/>
        <v>6043.7480074520536</v>
      </c>
      <c r="AA422" s="6">
        <f t="shared" ca="1" si="475"/>
        <v>1741.133789457534</v>
      </c>
      <c r="AB422" s="6">
        <f t="shared" ca="1" si="475"/>
        <v>1881.1815073052053</v>
      </c>
      <c r="AC422" s="6">
        <f t="shared" ca="1" si="432"/>
        <v>2672.4649863794821</v>
      </c>
      <c r="AD422" s="6">
        <f t="shared" ca="1" si="433"/>
        <v>1351.6694272357652</v>
      </c>
      <c r="AE422" s="6">
        <f t="shared" ca="1" si="434"/>
        <v>814.8628047478411</v>
      </c>
      <c r="AF422" s="6">
        <f t="shared" ca="1" si="451"/>
        <v>4827.066085851704</v>
      </c>
      <c r="AG422" s="6">
        <f t="shared" ca="1" si="476"/>
        <v>732.97001372054808</v>
      </c>
      <c r="AH422" s="6">
        <f t="shared" ca="1" si="476"/>
        <v>2547.4052909589041</v>
      </c>
      <c r="AI422" s="6">
        <f t="shared" ca="1" si="476"/>
        <v>4277.6483296438355</v>
      </c>
      <c r="AJ422" s="6">
        <f t="shared" ca="1" si="476"/>
        <v>1987.0398688438354</v>
      </c>
      <c r="AK422" s="6">
        <f t="shared" ca="1" si="435"/>
        <v>2963.3054767558601</v>
      </c>
      <c r="AL422" s="6">
        <f t="shared" ca="1" si="436"/>
        <v>1636.1469491746839</v>
      </c>
      <c r="AM422" s="6">
        <f t="shared" ca="1" si="437"/>
        <v>923.57202600284882</v>
      </c>
      <c r="AN422" s="6">
        <f t="shared" ca="1" si="452"/>
        <v>4022.0390512337294</v>
      </c>
      <c r="AO422" s="6">
        <f t="shared" ca="1" si="453"/>
        <v>46170.583684094243</v>
      </c>
      <c r="AP422" s="6">
        <f t="shared" ca="1" si="454"/>
        <v>20468.380582296482</v>
      </c>
      <c r="AQ422" s="6">
        <f t="shared" ca="1" si="455"/>
        <v>25702.203101797753</v>
      </c>
      <c r="AR422" s="6">
        <f t="shared" ca="1" si="477"/>
        <v>2952.4462330715696</v>
      </c>
      <c r="AS422" s="6">
        <f t="shared" ca="1" si="477"/>
        <v>2948.781881074885</v>
      </c>
      <c r="AT422" s="6">
        <f t="shared" ca="1" si="477"/>
        <v>2309.634621306489</v>
      </c>
      <c r="AU422" s="6">
        <f t="shared" ca="1" si="477"/>
        <v>2474.778315153158</v>
      </c>
      <c r="AV422" s="6">
        <f t="shared" ca="1" si="456"/>
        <v>10685.641050606102</v>
      </c>
      <c r="AW422" s="6">
        <f t="shared" ca="1" si="457"/>
        <v>15016.562051191659</v>
      </c>
      <c r="AX422" s="27">
        <f t="shared" ca="1" si="478"/>
        <v>4.2353115287671228</v>
      </c>
      <c r="AY422" s="27">
        <f t="shared" ca="1" si="478"/>
        <v>4.5915800547945205</v>
      </c>
      <c r="AZ422">
        <f t="shared" ca="1" si="458"/>
        <v>541</v>
      </c>
      <c r="BA422" s="9">
        <f t="shared" ca="1" si="438"/>
        <v>20</v>
      </c>
      <c r="BB422" s="4">
        <f t="shared" ca="1" si="459"/>
        <v>250</v>
      </c>
      <c r="BC422" s="9">
        <f t="shared" ca="1" si="439"/>
        <v>18</v>
      </c>
      <c r="BD422" s="9">
        <f t="shared" ca="1" si="440"/>
        <v>14</v>
      </c>
      <c r="BE422" s="4">
        <f t="shared" ca="1" si="460"/>
        <v>291</v>
      </c>
      <c r="BF422" s="9">
        <f t="shared" ca="1" si="441"/>
        <v>19</v>
      </c>
      <c r="BG422" s="9">
        <f t="shared" ca="1" si="442"/>
        <v>27</v>
      </c>
      <c r="BH422" s="24">
        <f t="shared" ca="1" si="461"/>
        <v>1293.6139407359999</v>
      </c>
      <c r="BI422" s="24">
        <f t="shared" ca="1" si="462"/>
        <v>764.92739534261887</v>
      </c>
      <c r="BJ422" s="9">
        <f t="shared" ca="1" si="443"/>
        <v>22</v>
      </c>
      <c r="BK422" s="30">
        <f t="shared" ca="1" si="444"/>
        <v>34.152086356164382</v>
      </c>
      <c r="BL422" s="15">
        <f t="shared" ca="1" si="445"/>
        <v>4.335742448219178</v>
      </c>
      <c r="BM422" s="15">
        <f t="shared" ca="1" si="463"/>
        <v>8994.2075809498965</v>
      </c>
      <c r="BN422" s="36">
        <f t="shared" ca="1" si="469"/>
        <v>150</v>
      </c>
      <c r="BO422" s="9">
        <f t="shared" ca="1" si="446"/>
        <v>0</v>
      </c>
      <c r="BP422" s="20">
        <f t="shared" ca="1" si="464"/>
        <v>2.8576395274927924</v>
      </c>
      <c r="BQ422" s="20">
        <f t="shared" ca="1" si="465"/>
        <v>171.34802067865169</v>
      </c>
    </row>
    <row r="423" spans="1:69" x14ac:dyDescent="0.25">
      <c r="A423" s="3">
        <f t="shared" si="482"/>
        <v>40766</v>
      </c>
      <c r="B423" s="17">
        <f t="shared" si="447"/>
        <v>2011</v>
      </c>
      <c r="C423" s="4">
        <f t="shared" si="483"/>
        <v>8</v>
      </c>
      <c r="D423" s="4">
        <f t="shared" si="484"/>
        <v>5</v>
      </c>
      <c r="E423" s="5">
        <f t="shared" si="422"/>
        <v>1</v>
      </c>
      <c r="F423" s="5">
        <f t="shared" si="423"/>
        <v>0.90769230769230769</v>
      </c>
      <c r="G423" s="10">
        <f t="shared" si="415"/>
        <v>1.02739726027397</v>
      </c>
      <c r="H423" s="13">
        <f t="shared" ca="1" si="424"/>
        <v>228</v>
      </c>
      <c r="I423" s="9">
        <f t="shared" ca="1" si="425"/>
        <v>368</v>
      </c>
      <c r="J423" s="14">
        <f t="shared" ca="1" si="448"/>
        <v>1.6140350877192982</v>
      </c>
      <c r="K423" s="5">
        <f t="shared" ca="1" si="449"/>
        <v>0.81777777777777783</v>
      </c>
      <c r="L423" s="21">
        <f t="shared" ca="1" si="426"/>
        <v>98.885452831235099</v>
      </c>
      <c r="M423" s="9">
        <f t="shared" ca="1" si="473"/>
        <v>68</v>
      </c>
      <c r="N423" s="9">
        <f t="shared" ca="1" si="473"/>
        <v>76</v>
      </c>
      <c r="O423" s="9">
        <f t="shared" ca="1" si="473"/>
        <v>33</v>
      </c>
      <c r="P423" s="9">
        <f t="shared" ca="1" si="473"/>
        <v>96</v>
      </c>
      <c r="Q423" s="20">
        <f t="shared" ca="1" si="427"/>
        <v>36.056158295281584</v>
      </c>
      <c r="R423" s="20">
        <f t="shared" ca="1" si="428"/>
        <v>49.073913623910322</v>
      </c>
      <c r="S423" s="20">
        <f t="shared" ca="1" si="429"/>
        <v>19.197350136986298</v>
      </c>
      <c r="T423" s="6">
        <f t="shared" ca="1" si="474"/>
        <v>22545.883245521603</v>
      </c>
      <c r="U423" s="6">
        <f t="shared" ca="1" si="474"/>
        <v>2446.4956164383557</v>
      </c>
      <c r="V423" s="6">
        <f t="shared" ca="1" si="474"/>
        <v>3915.4885833508952</v>
      </c>
      <c r="W423" s="6">
        <f t="shared" ca="1" si="430"/>
        <v>3822.7191780821922</v>
      </c>
      <c r="X423" s="6">
        <f t="shared" ca="1" si="431"/>
        <v>2028.1142693361435</v>
      </c>
      <c r="Y423" s="6">
        <f t="shared" ca="1" si="450"/>
        <v>15226.056831190726</v>
      </c>
      <c r="Z423" s="6">
        <f t="shared" ca="1" si="475"/>
        <v>5192.0867945205482</v>
      </c>
      <c r="AA423" s="6">
        <f t="shared" ca="1" si="475"/>
        <v>1619.4391495890407</v>
      </c>
      <c r="AB423" s="6">
        <f t="shared" ca="1" si="475"/>
        <v>1842.9456131506847</v>
      </c>
      <c r="AC423" s="6">
        <f t="shared" ca="1" si="432"/>
        <v>2560.89928830901</v>
      </c>
      <c r="AD423" s="6">
        <f t="shared" ca="1" si="433"/>
        <v>1362.7080758585187</v>
      </c>
      <c r="AE423" s="6">
        <f t="shared" ca="1" si="434"/>
        <v>750.75596148157354</v>
      </c>
      <c r="AF423" s="6">
        <f t="shared" ca="1" si="451"/>
        <v>3980.1082316111697</v>
      </c>
      <c r="AG423" s="6">
        <f t="shared" ca="1" si="476"/>
        <v>678.54032876712324</v>
      </c>
      <c r="AH423" s="6">
        <f t="shared" ca="1" si="476"/>
        <v>2347.6746520547945</v>
      </c>
      <c r="AI423" s="6">
        <f t="shared" ca="1" si="476"/>
        <v>4142.7536986301357</v>
      </c>
      <c r="AJ423" s="6">
        <f t="shared" ca="1" si="476"/>
        <v>1912.5514520547945</v>
      </c>
      <c r="AK423" s="6">
        <f t="shared" ca="1" si="435"/>
        <v>2815.0540187328133</v>
      </c>
      <c r="AL423" s="6">
        <f t="shared" ca="1" si="436"/>
        <v>1698.1386098458238</v>
      </c>
      <c r="AM423" s="6">
        <f t="shared" ca="1" si="437"/>
        <v>855.69977482034437</v>
      </c>
      <c r="AN423" s="6">
        <f t="shared" ca="1" si="452"/>
        <v>3712.627728107866</v>
      </c>
      <c r="AO423" s="6">
        <f t="shared" ca="1" si="453"/>
        <v>42728.370550727079</v>
      </c>
      <c r="AP423" s="6">
        <f t="shared" ca="1" si="454"/>
        <v>19809.577759817315</v>
      </c>
      <c r="AQ423" s="6">
        <f t="shared" ca="1" si="455"/>
        <v>22918.792790909763</v>
      </c>
      <c r="AR423" s="6">
        <f t="shared" ca="1" si="477"/>
        <v>2905.2203459448037</v>
      </c>
      <c r="AS423" s="6">
        <f t="shared" ca="1" si="477"/>
        <v>2769.3485446624354</v>
      </c>
      <c r="AT423" s="6">
        <f t="shared" ca="1" si="477"/>
        <v>2204.2133363178432</v>
      </c>
      <c r="AU423" s="6">
        <f t="shared" ca="1" si="477"/>
        <v>2333.756811924226</v>
      </c>
      <c r="AV423" s="6">
        <f t="shared" ca="1" si="456"/>
        <v>10212.539038849309</v>
      </c>
      <c r="AW423" s="6">
        <f t="shared" ca="1" si="457"/>
        <v>12706.253752060455</v>
      </c>
      <c r="AX423" s="27">
        <f t="shared" ca="1" si="478"/>
        <v>3.8653808219178081</v>
      </c>
      <c r="AY423" s="27">
        <f t="shared" ca="1" si="478"/>
        <v>4.4854227739726023</v>
      </c>
      <c r="AZ423">
        <f t="shared" ca="1" si="458"/>
        <v>501</v>
      </c>
      <c r="BA423" s="9">
        <f t="shared" ca="1" si="438"/>
        <v>18</v>
      </c>
      <c r="BB423" s="4">
        <f t="shared" ca="1" si="459"/>
        <v>228</v>
      </c>
      <c r="BC423" s="9">
        <f t="shared" ca="1" si="439"/>
        <v>15</v>
      </c>
      <c r="BD423" s="9">
        <f t="shared" ca="1" si="440"/>
        <v>11</v>
      </c>
      <c r="BE423" s="4">
        <f t="shared" ca="1" si="460"/>
        <v>273</v>
      </c>
      <c r="BF423" s="9">
        <f t="shared" ca="1" si="441"/>
        <v>19</v>
      </c>
      <c r="BG423" s="9">
        <f t="shared" ca="1" si="442"/>
        <v>24</v>
      </c>
      <c r="BH423" s="24">
        <f t="shared" ca="1" si="461"/>
        <v>1113.7033894736842</v>
      </c>
      <c r="BI423" s="24">
        <f t="shared" ca="1" si="462"/>
        <v>736.25502931469373</v>
      </c>
      <c r="BJ423" s="9">
        <f t="shared" ca="1" si="443"/>
        <v>21</v>
      </c>
      <c r="BK423" s="30">
        <f t="shared" ca="1" si="444"/>
        <v>33.520674657534251</v>
      </c>
      <c r="BL423" s="15">
        <f t="shared" ca="1" si="445"/>
        <v>4.4966631506849302</v>
      </c>
      <c r="BM423" s="15">
        <f t="shared" ca="1" si="463"/>
        <v>9207.7421405423775</v>
      </c>
      <c r="BN423" s="36">
        <f t="shared" ca="1" si="469"/>
        <v>150</v>
      </c>
      <c r="BO423" s="9">
        <f t="shared" ca="1" si="446"/>
        <v>0</v>
      </c>
      <c r="BP423" s="20">
        <f t="shared" ca="1" si="464"/>
        <v>2.4890784777732429</v>
      </c>
      <c r="BQ423" s="20">
        <f t="shared" ca="1" si="465"/>
        <v>152.79195193939842</v>
      </c>
    </row>
    <row r="424" spans="1:69" x14ac:dyDescent="0.25">
      <c r="A424" s="3">
        <f t="shared" si="482"/>
        <v>40765</v>
      </c>
      <c r="B424" s="17">
        <f t="shared" si="447"/>
        <v>2011</v>
      </c>
      <c r="C424" s="4">
        <f t="shared" si="483"/>
        <v>8</v>
      </c>
      <c r="D424" s="4">
        <f t="shared" si="484"/>
        <v>4</v>
      </c>
      <c r="E424" s="5">
        <f t="shared" si="422"/>
        <v>1</v>
      </c>
      <c r="F424" s="5">
        <f t="shared" si="423"/>
        <v>0.87692307692307692</v>
      </c>
      <c r="G424" s="10">
        <f t="shared" si="415"/>
        <v>1.0246575342465727</v>
      </c>
      <c r="H424" s="13">
        <f t="shared" ca="1" si="424"/>
        <v>224</v>
      </c>
      <c r="I424" s="9">
        <f t="shared" ca="1" si="425"/>
        <v>362</v>
      </c>
      <c r="J424" s="14">
        <f t="shared" ca="1" si="448"/>
        <v>1.6160714285714286</v>
      </c>
      <c r="K424" s="5">
        <f t="shared" ca="1" si="449"/>
        <v>0.80444444444444441</v>
      </c>
      <c r="L424" s="21">
        <f t="shared" ca="1" si="426"/>
        <v>100.2337749510763</v>
      </c>
      <c r="M424" s="9">
        <f t="shared" ca="1" si="473"/>
        <v>66</v>
      </c>
      <c r="N424" s="9">
        <f t="shared" ca="1" si="473"/>
        <v>80</v>
      </c>
      <c r="O424" s="9">
        <f t="shared" ca="1" si="473"/>
        <v>31</v>
      </c>
      <c r="P424" s="9">
        <f t="shared" ca="1" si="473"/>
        <v>94</v>
      </c>
      <c r="Q424" s="20">
        <f t="shared" ca="1" si="427"/>
        <v>37.146840379808587</v>
      </c>
      <c r="R424" s="20">
        <f t="shared" ca="1" si="428"/>
        <v>48.161961938099857</v>
      </c>
      <c r="S424" s="20">
        <f t="shared" ca="1" si="429"/>
        <v>18.750489116852226</v>
      </c>
      <c r="T424" s="6">
        <f t="shared" ca="1" si="474"/>
        <v>22452.365589041092</v>
      </c>
      <c r="U424" s="6">
        <f t="shared" ca="1" si="474"/>
        <v>2480.699342465753</v>
      </c>
      <c r="V424" s="6">
        <f t="shared" ca="1" si="474"/>
        <v>3670.6342616345619</v>
      </c>
      <c r="W424" s="6">
        <f t="shared" ca="1" si="430"/>
        <v>3629.6547090410963</v>
      </c>
      <c r="X424" s="6">
        <f t="shared" ca="1" si="431"/>
        <v>1919.9567675076921</v>
      </c>
      <c r="Y424" s="6">
        <f t="shared" ca="1" si="450"/>
        <v>15712.819193323494</v>
      </c>
      <c r="Z424" s="6">
        <f t="shared" ca="1" si="475"/>
        <v>5423.4386954520542</v>
      </c>
      <c r="AA424" s="6">
        <f t="shared" ca="1" si="475"/>
        <v>1493.0208200810955</v>
      </c>
      <c r="AB424" s="6">
        <f t="shared" ca="1" si="475"/>
        <v>1762.5459769841091</v>
      </c>
      <c r="AC424" s="6">
        <f t="shared" ca="1" si="432"/>
        <v>2464.6828251468255</v>
      </c>
      <c r="AD424" s="6">
        <f t="shared" ca="1" si="433"/>
        <v>1357.1281682351209</v>
      </c>
      <c r="AE424" s="6">
        <f t="shared" ca="1" si="434"/>
        <v>683.1610243923476</v>
      </c>
      <c r="AF424" s="6">
        <f t="shared" ca="1" si="451"/>
        <v>4174.0334747429652</v>
      </c>
      <c r="AG424" s="6">
        <f t="shared" ca="1" si="476"/>
        <v>612.67716493150681</v>
      </c>
      <c r="AH424" s="6">
        <f t="shared" ca="1" si="476"/>
        <v>2342.6454591123288</v>
      </c>
      <c r="AI424" s="6">
        <f t="shared" ca="1" si="476"/>
        <v>4127.3947114520543</v>
      </c>
      <c r="AJ424" s="6">
        <f t="shared" ca="1" si="476"/>
        <v>1758.1708989369861</v>
      </c>
      <c r="AK424" s="6">
        <f t="shared" ca="1" si="435"/>
        <v>2746.513820566161</v>
      </c>
      <c r="AL424" s="6">
        <f t="shared" ca="1" si="436"/>
        <v>1606.6809097080618</v>
      </c>
      <c r="AM424" s="6">
        <f t="shared" ca="1" si="437"/>
        <v>831.50380136566082</v>
      </c>
      <c r="AN424" s="6">
        <f t="shared" ca="1" si="452"/>
        <v>3656.1897027929922</v>
      </c>
      <c r="AO424" s="6">
        <f t="shared" ca="1" si="453"/>
        <v>42452.958658456977</v>
      </c>
      <c r="AP424" s="6">
        <f t="shared" ca="1" si="454"/>
        <v>18909.916287597527</v>
      </c>
      <c r="AQ424" s="6">
        <f t="shared" ca="1" si="455"/>
        <v>23543.04237085945</v>
      </c>
      <c r="AR424" s="6">
        <f t="shared" ca="1" si="477"/>
        <v>2898.7035349721309</v>
      </c>
      <c r="AS424" s="6">
        <f t="shared" ca="1" si="477"/>
        <v>2724.524632361974</v>
      </c>
      <c r="AT424" s="6">
        <f t="shared" ca="1" si="477"/>
        <v>2197.1034443444482</v>
      </c>
      <c r="AU424" s="6">
        <f t="shared" ca="1" si="477"/>
        <v>2393.813613543703</v>
      </c>
      <c r="AV424" s="6">
        <f t="shared" ca="1" si="456"/>
        <v>10214.145225222257</v>
      </c>
      <c r="AW424" s="6">
        <f t="shared" ca="1" si="457"/>
        <v>13328.897145637193</v>
      </c>
      <c r="AX424" s="27">
        <f t="shared" ca="1" si="478"/>
        <v>3.9015125589041086</v>
      </c>
      <c r="AY424" s="27">
        <f t="shared" ca="1" si="478"/>
        <v>4.5865567123287665</v>
      </c>
      <c r="AZ424">
        <f t="shared" ca="1" si="458"/>
        <v>495</v>
      </c>
      <c r="BA424" s="9">
        <f t="shared" ca="1" si="438"/>
        <v>17</v>
      </c>
      <c r="BB424" s="4">
        <f t="shared" ca="1" si="459"/>
        <v>224</v>
      </c>
      <c r="BC424" s="9">
        <f t="shared" ca="1" si="439"/>
        <v>15</v>
      </c>
      <c r="BD424" s="9">
        <f t="shared" ca="1" si="440"/>
        <v>11</v>
      </c>
      <c r="BE424" s="4">
        <f t="shared" ca="1" si="460"/>
        <v>271</v>
      </c>
      <c r="BF424" s="9">
        <f t="shared" ca="1" si="441"/>
        <v>18</v>
      </c>
      <c r="BG424" s="9">
        <f t="shared" ca="1" si="442"/>
        <v>23</v>
      </c>
      <c r="BH424" s="24">
        <f t="shared" ca="1" si="461"/>
        <v>1070.2070946105673</v>
      </c>
      <c r="BI424" s="24">
        <f t="shared" ca="1" si="462"/>
        <v>681.56403220939501</v>
      </c>
      <c r="BJ424" s="9">
        <f t="shared" ca="1" si="443"/>
        <v>24</v>
      </c>
      <c r="BK424" s="30">
        <f t="shared" ca="1" si="444"/>
        <v>33.290600958904115</v>
      </c>
      <c r="BL424" s="15">
        <f t="shared" ca="1" si="445"/>
        <v>4.5443987112328763</v>
      </c>
      <c r="BM424" s="15">
        <f t="shared" ca="1" si="463"/>
        <v>8912.4266149619834</v>
      </c>
      <c r="BN424" s="36">
        <f t="shared" ca="1" si="469"/>
        <v>150</v>
      </c>
      <c r="BO424" s="9">
        <f t="shared" ca="1" si="446"/>
        <v>0</v>
      </c>
      <c r="BP424" s="20">
        <f t="shared" ca="1" si="464"/>
        <v>2.6415973323512043</v>
      </c>
      <c r="BQ424" s="20">
        <f t="shared" ca="1" si="465"/>
        <v>156.95361580572967</v>
      </c>
    </row>
    <row r="425" spans="1:69" x14ac:dyDescent="0.25">
      <c r="A425" s="3">
        <f>A424-1</f>
        <v>40764</v>
      </c>
      <c r="B425" s="17">
        <f t="shared" si="447"/>
        <v>2011</v>
      </c>
      <c r="C425" s="4">
        <f>MONTH(A425)</f>
        <v>8</v>
      </c>
      <c r="D425" s="4">
        <f>WEEKDAY(A425)</f>
        <v>3</v>
      </c>
      <c r="E425" s="5">
        <f t="shared" si="422"/>
        <v>1</v>
      </c>
      <c r="F425" s="5">
        <f t="shared" si="423"/>
        <v>0.79487179487179482</v>
      </c>
      <c r="G425" s="10">
        <f t="shared" si="415"/>
        <v>1.0219178082191753</v>
      </c>
      <c r="H425" s="13">
        <f t="shared" ca="1" si="424"/>
        <v>202</v>
      </c>
      <c r="I425" s="9">
        <f t="shared" ca="1" si="425"/>
        <v>329</v>
      </c>
      <c r="J425" s="14">
        <f t="shared" ca="1" si="448"/>
        <v>1.6287128712871286</v>
      </c>
      <c r="K425" s="5">
        <f t="shared" ca="1" si="449"/>
        <v>0.73111111111111116</v>
      </c>
      <c r="L425" s="21">
        <f t="shared" ca="1" si="426"/>
        <v>95.778149046938395</v>
      </c>
      <c r="M425" s="9">
        <f t="shared" ca="1" si="473"/>
        <v>57</v>
      </c>
      <c r="N425" s="9">
        <f t="shared" ca="1" si="473"/>
        <v>71</v>
      </c>
      <c r="O425" s="9">
        <f t="shared" ca="1" si="473"/>
        <v>30</v>
      </c>
      <c r="P425" s="9">
        <f t="shared" ca="1" si="473"/>
        <v>92</v>
      </c>
      <c r="Q425" s="20">
        <f t="shared" ca="1" si="427"/>
        <v>35.732354239726021</v>
      </c>
      <c r="R425" s="20">
        <f t="shared" ca="1" si="428"/>
        <v>46.832563532712321</v>
      </c>
      <c r="S425" s="20">
        <f t="shared" ca="1" si="429"/>
        <v>17.683181235616438</v>
      </c>
      <c r="T425" s="6">
        <f t="shared" ca="1" si="474"/>
        <v>19347.186107481557</v>
      </c>
      <c r="U425" s="6">
        <f t="shared" ca="1" si="474"/>
        <v>2137.508602739726</v>
      </c>
      <c r="V425" s="6">
        <f t="shared" ca="1" si="474"/>
        <v>3252.6756405142251</v>
      </c>
      <c r="W425" s="6">
        <f t="shared" ca="1" si="430"/>
        <v>3709.6368361643836</v>
      </c>
      <c r="X425" s="6">
        <f t="shared" ca="1" si="431"/>
        <v>1786.3280882781874</v>
      </c>
      <c r="Y425" s="6">
        <f t="shared" ca="1" si="450"/>
        <v>12736.054145264487</v>
      </c>
      <c r="Z425" s="6">
        <f t="shared" ca="1" si="475"/>
        <v>4573.7413426849307</v>
      </c>
      <c r="AA425" s="6">
        <f t="shared" ca="1" si="475"/>
        <v>1404.9769059813696</v>
      </c>
      <c r="AB425" s="6">
        <f t="shared" ca="1" si="475"/>
        <v>1626.8526736767121</v>
      </c>
      <c r="AC425" s="6">
        <f t="shared" ca="1" si="432"/>
        <v>2139.5311575862138</v>
      </c>
      <c r="AD425" s="6">
        <f t="shared" ca="1" si="433"/>
        <v>1406.9399264531442</v>
      </c>
      <c r="AE425" s="6">
        <f t="shared" ca="1" si="434"/>
        <v>677.55110588261141</v>
      </c>
      <c r="AF425" s="6">
        <f t="shared" ca="1" si="451"/>
        <v>3381.5487324210435</v>
      </c>
      <c r="AG425" s="6">
        <f t="shared" ca="1" si="476"/>
        <v>564.46071923835609</v>
      </c>
      <c r="AH425" s="6">
        <f t="shared" ca="1" si="476"/>
        <v>2181.0032666301372</v>
      </c>
      <c r="AI425" s="6">
        <f t="shared" ca="1" si="476"/>
        <v>3619.4233734246573</v>
      </c>
      <c r="AJ425" s="6">
        <f t="shared" ca="1" si="476"/>
        <v>1655.2587716383557</v>
      </c>
      <c r="AK425" s="6">
        <f t="shared" ca="1" si="435"/>
        <v>2533.4060722520544</v>
      </c>
      <c r="AL425" s="6">
        <f t="shared" ca="1" si="436"/>
        <v>1768.0936389246378</v>
      </c>
      <c r="AM425" s="6">
        <f t="shared" ca="1" si="437"/>
        <v>750.09876434589114</v>
      </c>
      <c r="AN425" s="6">
        <f t="shared" ca="1" si="452"/>
        <v>2968.5476554089228</v>
      </c>
      <c r="AO425" s="6">
        <f t="shared" ca="1" si="453"/>
        <v>37110.411763495802</v>
      </c>
      <c r="AP425" s="6">
        <f t="shared" ca="1" si="454"/>
        <v>18024.261230401349</v>
      </c>
      <c r="AQ425" s="6">
        <f t="shared" ca="1" si="455"/>
        <v>19086.150533094453</v>
      </c>
      <c r="AR425" s="6">
        <f t="shared" ca="1" si="477"/>
        <v>2865.1649537616076</v>
      </c>
      <c r="AS425" s="6">
        <f t="shared" ca="1" si="477"/>
        <v>2469.2241441757569</v>
      </c>
      <c r="AT425" s="6">
        <f t="shared" ca="1" si="477"/>
        <v>2075.5481885446889</v>
      </c>
      <c r="AU425" s="6">
        <f t="shared" ca="1" si="477"/>
        <v>2245.7817438348666</v>
      </c>
      <c r="AV425" s="6">
        <f t="shared" ca="1" si="456"/>
        <v>9655.7190303169191</v>
      </c>
      <c r="AW425" s="6">
        <f t="shared" ca="1" si="457"/>
        <v>9430.4315027775338</v>
      </c>
      <c r="AX425" s="27">
        <f t="shared" ca="1" si="478"/>
        <v>4.2583307178082181</v>
      </c>
      <c r="AY425" s="27">
        <f t="shared" ca="1" si="478"/>
        <v>4.5509715616438351</v>
      </c>
      <c r="AZ425">
        <f t="shared" ca="1" si="458"/>
        <v>452</v>
      </c>
      <c r="BA425" s="9">
        <f t="shared" ca="1" si="438"/>
        <v>17</v>
      </c>
      <c r="BB425" s="4">
        <f t="shared" ca="1" si="459"/>
        <v>202</v>
      </c>
      <c r="BC425" s="9">
        <f t="shared" ca="1" si="439"/>
        <v>14</v>
      </c>
      <c r="BD425" s="9">
        <f t="shared" ca="1" si="440"/>
        <v>10</v>
      </c>
      <c r="BE425" s="4">
        <f t="shared" ca="1" si="460"/>
        <v>250</v>
      </c>
      <c r="BF425" s="9">
        <f t="shared" ca="1" si="441"/>
        <v>15</v>
      </c>
      <c r="BG425" s="9">
        <f t="shared" ca="1" si="442"/>
        <v>24</v>
      </c>
      <c r="BH425" s="24">
        <f t="shared" ca="1" si="461"/>
        <v>1039.4424433612037</v>
      </c>
      <c r="BI425" s="24">
        <f t="shared" ca="1" si="462"/>
        <v>658.94746162782724</v>
      </c>
      <c r="BJ425" s="9">
        <f t="shared" ca="1" si="443"/>
        <v>20</v>
      </c>
      <c r="BK425" s="30">
        <f t="shared" ca="1" si="444"/>
        <v>35.034728342465755</v>
      </c>
      <c r="BL425" s="15">
        <f t="shared" ca="1" si="445"/>
        <v>4.3570836898630132</v>
      </c>
      <c r="BM425" s="15">
        <f t="shared" ca="1" si="463"/>
        <v>9176.8023645514513</v>
      </c>
      <c r="BN425" s="36">
        <f t="shared" ca="1" si="469"/>
        <v>150</v>
      </c>
      <c r="BO425" s="9">
        <f t="shared" ca="1" si="446"/>
        <v>0</v>
      </c>
      <c r="BP425" s="20">
        <f t="shared" ca="1" si="464"/>
        <v>2.0798258232978037</v>
      </c>
      <c r="BQ425" s="20">
        <f t="shared" ca="1" si="465"/>
        <v>127.24100355396303</v>
      </c>
    </row>
    <row r="426" spans="1:69" x14ac:dyDescent="0.25">
      <c r="A426" s="3">
        <f t="shared" ref="A426:A428" si="485">A425-1</f>
        <v>40763</v>
      </c>
      <c r="B426" s="17">
        <f t="shared" si="447"/>
        <v>2011</v>
      </c>
      <c r="C426" s="4">
        <f t="shared" ref="C426:C428" si="486">MONTH(A426)</f>
        <v>8</v>
      </c>
      <c r="D426" s="4">
        <f t="shared" ref="D426:D428" si="487">WEEKDAY(A426)</f>
        <v>2</v>
      </c>
      <c r="E426" s="5">
        <f t="shared" si="422"/>
        <v>1</v>
      </c>
      <c r="F426" s="5">
        <f t="shared" si="423"/>
        <v>0.79487179487179482</v>
      </c>
      <c r="G426" s="10">
        <f t="shared" si="415"/>
        <v>1.019178082191778</v>
      </c>
      <c r="H426" s="13">
        <f t="shared" ca="1" si="424"/>
        <v>207</v>
      </c>
      <c r="I426" s="9">
        <f t="shared" ca="1" si="425"/>
        <v>341</v>
      </c>
      <c r="J426" s="14">
        <f t="shared" ca="1" si="448"/>
        <v>1.6473429951690821</v>
      </c>
      <c r="K426" s="5">
        <f t="shared" ca="1" si="449"/>
        <v>0.75777777777777777</v>
      </c>
      <c r="L426" s="21">
        <f t="shared" ca="1" si="426"/>
        <v>95.166796841831967</v>
      </c>
      <c r="M426" s="9">
        <f t="shared" ca="1" si="473"/>
        <v>58</v>
      </c>
      <c r="N426" s="9">
        <f t="shared" ca="1" si="473"/>
        <v>77</v>
      </c>
      <c r="O426" s="9">
        <f t="shared" ca="1" si="473"/>
        <v>30</v>
      </c>
      <c r="P426" s="9">
        <f t="shared" ca="1" si="473"/>
        <v>95</v>
      </c>
      <c r="Q426" s="20">
        <f t="shared" ca="1" si="427"/>
        <v>38.534425867884316</v>
      </c>
      <c r="R426" s="20">
        <f t="shared" ca="1" si="428"/>
        <v>51.327287413479453</v>
      </c>
      <c r="S426" s="20">
        <f t="shared" ca="1" si="429"/>
        <v>17.456002768265318</v>
      </c>
      <c r="T426" s="6">
        <f t="shared" ca="1" si="474"/>
        <v>19699.526946259219</v>
      </c>
      <c r="U426" s="6">
        <f t="shared" ca="1" si="474"/>
        <v>2158.9498447488577</v>
      </c>
      <c r="V426" s="6">
        <f t="shared" ca="1" si="474"/>
        <v>3544.4829835194937</v>
      </c>
      <c r="W426" s="6">
        <f t="shared" ca="1" si="430"/>
        <v>3684.0437654794518</v>
      </c>
      <c r="X426" s="6">
        <f t="shared" ca="1" si="431"/>
        <v>1660.3511671232875</v>
      </c>
      <c r="Y426" s="6">
        <f t="shared" ca="1" si="450"/>
        <v>12969.598874885844</v>
      </c>
      <c r="Z426" s="6">
        <f t="shared" ca="1" si="475"/>
        <v>5202.147492164383</v>
      </c>
      <c r="AA426" s="6">
        <f t="shared" ca="1" si="475"/>
        <v>1539.8186224043836</v>
      </c>
      <c r="AB426" s="6">
        <f t="shared" ca="1" si="475"/>
        <v>1658.3202629852053</v>
      </c>
      <c r="AC426" s="6">
        <f t="shared" ca="1" si="432"/>
        <v>2113.7981219272951</v>
      </c>
      <c r="AD426" s="6">
        <f t="shared" ca="1" si="433"/>
        <v>1347.3540855740846</v>
      </c>
      <c r="AE426" s="6">
        <f t="shared" ca="1" si="434"/>
        <v>617.32358797878771</v>
      </c>
      <c r="AF426" s="6">
        <f t="shared" ca="1" si="451"/>
        <v>4321.8105820738037</v>
      </c>
      <c r="AG426" s="6">
        <f t="shared" ca="1" si="476"/>
        <v>625.77061347945221</v>
      </c>
      <c r="AH426" s="6">
        <f t="shared" ca="1" si="476"/>
        <v>2156.9133946739726</v>
      </c>
      <c r="AI426" s="6">
        <f t="shared" ca="1" si="476"/>
        <v>3830.9108929315062</v>
      </c>
      <c r="AJ426" s="6">
        <f t="shared" ca="1" si="476"/>
        <v>1700.1205721424656</v>
      </c>
      <c r="AK426" s="6">
        <f t="shared" ca="1" si="435"/>
        <v>2367.5879158240273</v>
      </c>
      <c r="AL426" s="6">
        <f t="shared" ca="1" si="436"/>
        <v>1720.4756478595432</v>
      </c>
      <c r="AM426" s="6">
        <f t="shared" ca="1" si="437"/>
        <v>734.91029969811223</v>
      </c>
      <c r="AN426" s="6">
        <f t="shared" ca="1" si="452"/>
        <v>3490.7416098457129</v>
      </c>
      <c r="AO426" s="6">
        <f t="shared" ca="1" si="453"/>
        <v>38572.478641789443</v>
      </c>
      <c r="AP426" s="6">
        <f t="shared" ca="1" si="454"/>
        <v>17790.327574984087</v>
      </c>
      <c r="AQ426" s="6">
        <f t="shared" ca="1" si="455"/>
        <v>20782.151066805363</v>
      </c>
      <c r="AR426" s="6">
        <f t="shared" ca="1" si="477"/>
        <v>2845.5161582641599</v>
      </c>
      <c r="AS426" s="6">
        <f t="shared" ca="1" si="477"/>
        <v>2426.5774848119249</v>
      </c>
      <c r="AT426" s="6">
        <f t="shared" ca="1" si="477"/>
        <v>2077.2551507843518</v>
      </c>
      <c r="AU426" s="6">
        <f t="shared" ca="1" si="477"/>
        <v>2292.8618782113776</v>
      </c>
      <c r="AV426" s="6">
        <f t="shared" ca="1" si="456"/>
        <v>9642.2106720718148</v>
      </c>
      <c r="AW426" s="6">
        <f t="shared" ca="1" si="457"/>
        <v>11139.940394733541</v>
      </c>
      <c r="AX426" s="27">
        <f t="shared" ca="1" si="478"/>
        <v>3.9899889205479449</v>
      </c>
      <c r="AY426" s="27">
        <f t="shared" ca="1" si="478"/>
        <v>4.5462580547945199</v>
      </c>
      <c r="AZ426">
        <f t="shared" ca="1" si="458"/>
        <v>467</v>
      </c>
      <c r="BA426" s="9">
        <f t="shared" ca="1" si="438"/>
        <v>16</v>
      </c>
      <c r="BB426" s="4">
        <f t="shared" ca="1" si="459"/>
        <v>207</v>
      </c>
      <c r="BC426" s="9">
        <f t="shared" ca="1" si="439"/>
        <v>16</v>
      </c>
      <c r="BD426" s="9">
        <f t="shared" ca="1" si="440"/>
        <v>10</v>
      </c>
      <c r="BE426" s="4">
        <f t="shared" ca="1" si="460"/>
        <v>260</v>
      </c>
      <c r="BF426" s="9">
        <f t="shared" ca="1" si="441"/>
        <v>17</v>
      </c>
      <c r="BG426" s="9">
        <f t="shared" ca="1" si="442"/>
        <v>24</v>
      </c>
      <c r="BH426" s="24">
        <f t="shared" ca="1" si="461"/>
        <v>1116.4774194163192</v>
      </c>
      <c r="BI426" s="24">
        <f t="shared" ca="1" si="462"/>
        <v>643.14426005648795</v>
      </c>
      <c r="BJ426" s="9">
        <f t="shared" ca="1" si="443"/>
        <v>22</v>
      </c>
      <c r="BK426" s="30">
        <f t="shared" ca="1" si="444"/>
        <v>31.792830136986304</v>
      </c>
      <c r="BL426" s="15">
        <f t="shared" ca="1" si="445"/>
        <v>4.2655377972602739</v>
      </c>
      <c r="BM426" s="15">
        <f t="shared" ca="1" si="463"/>
        <v>9028.2864255244076</v>
      </c>
      <c r="BN426" s="36">
        <f t="shared" ca="1" si="469"/>
        <v>150</v>
      </c>
      <c r="BO426" s="9">
        <f t="shared" ca="1" si="446"/>
        <v>0</v>
      </c>
      <c r="BP426" s="20">
        <f t="shared" ca="1" si="464"/>
        <v>2.3018931929375772</v>
      </c>
      <c r="BQ426" s="20">
        <f t="shared" ca="1" si="465"/>
        <v>138.54767377870243</v>
      </c>
    </row>
    <row r="427" spans="1:69" x14ac:dyDescent="0.25">
      <c r="A427" s="3">
        <f t="shared" si="485"/>
        <v>40762</v>
      </c>
      <c r="B427" s="17">
        <f t="shared" si="447"/>
        <v>2011</v>
      </c>
      <c r="C427" s="4">
        <f t="shared" si="486"/>
        <v>8</v>
      </c>
      <c r="D427" s="4">
        <f t="shared" si="487"/>
        <v>1</v>
      </c>
      <c r="E427" s="5">
        <f t="shared" si="422"/>
        <v>1</v>
      </c>
      <c r="F427" s="5">
        <f t="shared" si="423"/>
        <v>0.81538461538461537</v>
      </c>
      <c r="G427" s="10">
        <f t="shared" si="415"/>
        <v>1.0164383561643806</v>
      </c>
      <c r="H427" s="13">
        <f t="shared" ca="1" si="424"/>
        <v>200</v>
      </c>
      <c r="I427" s="9">
        <f t="shared" ca="1" si="425"/>
        <v>332</v>
      </c>
      <c r="J427" s="14">
        <f t="shared" ca="1" si="448"/>
        <v>1.66</v>
      </c>
      <c r="K427" s="5">
        <f t="shared" ca="1" si="449"/>
        <v>0.73777777777777775</v>
      </c>
      <c r="L427" s="21">
        <f t="shared" ca="1" si="426"/>
        <v>99.014855114857752</v>
      </c>
      <c r="M427" s="9">
        <f t="shared" ref="M427:P446" ca="1" si="488">INT($I427*M$1*(1+RANDBETWEEN(-limite,limite)/1000))</f>
        <v>61</v>
      </c>
      <c r="N427" s="9">
        <f t="shared" ca="1" si="488"/>
        <v>69</v>
      </c>
      <c r="O427" s="9">
        <f t="shared" ca="1" si="488"/>
        <v>28</v>
      </c>
      <c r="P427" s="9">
        <f t="shared" ca="1" si="488"/>
        <v>85</v>
      </c>
      <c r="Q427" s="20">
        <f t="shared" ca="1" si="427"/>
        <v>38.881847300316117</v>
      </c>
      <c r="R427" s="20">
        <f t="shared" ca="1" si="428"/>
        <v>49.960535085088047</v>
      </c>
      <c r="S427" s="20">
        <f t="shared" ca="1" si="429"/>
        <v>18.227799383671229</v>
      </c>
      <c r="T427" s="6">
        <f t="shared" ref="T427:V446" ca="1" si="489">(1+T$2*$G427)*(1+RANDBETWEEN(-limite,limite)/1000)*T$1*$E427*$F427</f>
        <v>19802.971022971549</v>
      </c>
      <c r="U427" s="6">
        <f t="shared" ca="1" si="489"/>
        <v>2265.6140876712325</v>
      </c>
      <c r="V427" s="6">
        <f t="shared" ca="1" si="489"/>
        <v>3583.8820730200209</v>
      </c>
      <c r="W427" s="6">
        <f t="shared" ca="1" si="430"/>
        <v>3491.0006695890411</v>
      </c>
      <c r="X427" s="6">
        <f t="shared" ca="1" si="431"/>
        <v>1727.6933067667019</v>
      </c>
      <c r="Y427" s="6">
        <f t="shared" ca="1" si="450"/>
        <v>13266.009061267017</v>
      </c>
      <c r="Z427" s="6">
        <f t="shared" ref="Z427:AB446" ca="1" si="490">(1+Z$2*$G427)*(1+RANDBETWEEN(-limite,limite)/1000)*$I427*Z$1</f>
        <v>5054.6401490410954</v>
      </c>
      <c r="AA427" s="6">
        <f t="shared" ca="1" si="490"/>
        <v>1398.8949823824653</v>
      </c>
      <c r="AB427" s="6">
        <f t="shared" ca="1" si="490"/>
        <v>1549.3629476120545</v>
      </c>
      <c r="AC427" s="6">
        <f t="shared" ca="1" si="432"/>
        <v>2192.6850479696909</v>
      </c>
      <c r="AD427" s="6">
        <f t="shared" ca="1" si="433"/>
        <v>1420.703075799813</v>
      </c>
      <c r="AE427" s="6">
        <f t="shared" ca="1" si="434"/>
        <v>671.14501370200367</v>
      </c>
      <c r="AF427" s="6">
        <f t="shared" ca="1" si="451"/>
        <v>3718.3649415641066</v>
      </c>
      <c r="AG427" s="6">
        <f t="shared" ref="AG427:AJ446" ca="1" si="491">(1+AG$2*$G427)*(1+RANDBETWEEN(-limite,limite)/1000)*$I427*AG$1</f>
        <v>594.48339320547939</v>
      </c>
      <c r="AH427" s="6">
        <f t="shared" ca="1" si="491"/>
        <v>2204.9189895013697</v>
      </c>
      <c r="AI427" s="6">
        <f t="shared" ca="1" si="491"/>
        <v>3663.2964864657538</v>
      </c>
      <c r="AJ427" s="6">
        <f t="shared" ca="1" si="491"/>
        <v>1611.9568748712325</v>
      </c>
      <c r="AK427" s="6">
        <f t="shared" ca="1" si="435"/>
        <v>2463.6906002473115</v>
      </c>
      <c r="AL427" s="6">
        <f t="shared" ca="1" si="436"/>
        <v>1745.3218715893663</v>
      </c>
      <c r="AM427" s="6">
        <f t="shared" ca="1" si="437"/>
        <v>771.71841277886335</v>
      </c>
      <c r="AN427" s="6">
        <f t="shared" ca="1" si="452"/>
        <v>3093.9248594282944</v>
      </c>
      <c r="AO427" s="6">
        <f t="shared" ca="1" si="453"/>
        <v>38146.138933722235</v>
      </c>
      <c r="AP427" s="6">
        <f t="shared" ca="1" si="454"/>
        <v>18067.840071462815</v>
      </c>
      <c r="AQ427" s="6">
        <f t="shared" ca="1" si="455"/>
        <v>20078.298862259417</v>
      </c>
      <c r="AR427" s="6">
        <f t="shared" ref="AR427:AU446" ca="1" si="492">(1+AR$2*$G427)*(1+RANDBETWEEN(-limite,limite)/1000)*AR$1*$E427*$F427+AR$3*(1+ipc)^($B427-2010)</f>
        <v>2841.3609460286225</v>
      </c>
      <c r="AS427" s="6">
        <f t="shared" ca="1" si="492"/>
        <v>2593.0594429817711</v>
      </c>
      <c r="AT427" s="6">
        <f t="shared" ca="1" si="492"/>
        <v>2107.0434814966438</v>
      </c>
      <c r="AU427" s="6">
        <f t="shared" ca="1" si="492"/>
        <v>2302.2799502133157</v>
      </c>
      <c r="AV427" s="6">
        <f t="shared" ca="1" si="456"/>
        <v>9843.7438207203522</v>
      </c>
      <c r="AW427" s="6">
        <f t="shared" ca="1" si="457"/>
        <v>10234.555041539068</v>
      </c>
      <c r="AX427" s="27">
        <f t="shared" ref="AX427:AY446" ca="1" si="493">MIN(5,(1+AX$2*$G427)*(1+RANDBETWEEN(-limite,limite)/1000)*AX$1)</f>
        <v>4.1762627506849306</v>
      </c>
      <c r="AY427" s="27">
        <f t="shared" ca="1" si="493"/>
        <v>4.5415451369863007</v>
      </c>
      <c r="AZ427">
        <f t="shared" ca="1" si="458"/>
        <v>443</v>
      </c>
      <c r="BA427" s="9">
        <f t="shared" ca="1" si="438"/>
        <v>15</v>
      </c>
      <c r="BB427" s="4">
        <f t="shared" ca="1" si="459"/>
        <v>200</v>
      </c>
      <c r="BC427" s="9">
        <f t="shared" ca="1" si="439"/>
        <v>16</v>
      </c>
      <c r="BD427" s="9">
        <f t="shared" ca="1" si="440"/>
        <v>9</v>
      </c>
      <c r="BE427" s="4">
        <f t="shared" ca="1" si="460"/>
        <v>243</v>
      </c>
      <c r="BF427" s="9">
        <f t="shared" ca="1" si="441"/>
        <v>16</v>
      </c>
      <c r="BG427" s="9">
        <f t="shared" ca="1" si="442"/>
        <v>25</v>
      </c>
      <c r="BH427" s="24">
        <f t="shared" ca="1" si="461"/>
        <v>1100.3220061719705</v>
      </c>
      <c r="BI427" s="24">
        <f t="shared" ca="1" si="462"/>
        <v>722.90476805074832</v>
      </c>
      <c r="BJ427" s="9">
        <f t="shared" ca="1" si="443"/>
        <v>19</v>
      </c>
      <c r="BK427" s="30">
        <f t="shared" ca="1" si="444"/>
        <v>34.173135739726028</v>
      </c>
      <c r="BL427" s="15">
        <f t="shared" ca="1" si="445"/>
        <v>4.2697517030136982</v>
      </c>
      <c r="BM427" s="15">
        <f t="shared" ca="1" si="463"/>
        <v>8930.1143738011197</v>
      </c>
      <c r="BN427" s="36">
        <f t="shared" ca="1" si="469"/>
        <v>150</v>
      </c>
      <c r="BO427" s="9">
        <f t="shared" ca="1" si="446"/>
        <v>0</v>
      </c>
      <c r="BP427" s="20">
        <f t="shared" ca="1" si="464"/>
        <v>2.2483809301664133</v>
      </c>
      <c r="BQ427" s="20">
        <f t="shared" ca="1" si="465"/>
        <v>133.8553257483961</v>
      </c>
    </row>
    <row r="428" spans="1:69" x14ac:dyDescent="0.25">
      <c r="A428" s="3">
        <f t="shared" si="485"/>
        <v>40761</v>
      </c>
      <c r="B428" s="17">
        <f t="shared" si="447"/>
        <v>2011</v>
      </c>
      <c r="C428" s="4">
        <f t="shared" si="486"/>
        <v>8</v>
      </c>
      <c r="D428" s="4">
        <f t="shared" si="487"/>
        <v>7</v>
      </c>
      <c r="E428" s="5">
        <f t="shared" si="422"/>
        <v>1</v>
      </c>
      <c r="F428" s="5">
        <f t="shared" si="423"/>
        <v>0.97435897435897434</v>
      </c>
      <c r="G428" s="10">
        <f t="shared" si="415"/>
        <v>1.0136986301369832</v>
      </c>
      <c r="H428" s="13">
        <f t="shared" ca="1" si="424"/>
        <v>250</v>
      </c>
      <c r="I428" s="9">
        <f t="shared" ca="1" si="425"/>
        <v>413</v>
      </c>
      <c r="J428" s="14">
        <f t="shared" ca="1" si="448"/>
        <v>1.6519999999999999</v>
      </c>
      <c r="K428" s="5">
        <f t="shared" ca="1" si="449"/>
        <v>0.9177777777777778</v>
      </c>
      <c r="L428" s="21">
        <f t="shared" ca="1" si="426"/>
        <v>99.27454752370916</v>
      </c>
      <c r="M428" s="9">
        <f t="shared" ca="1" si="488"/>
        <v>74</v>
      </c>
      <c r="N428" s="9">
        <f t="shared" ca="1" si="488"/>
        <v>90</v>
      </c>
      <c r="O428" s="9">
        <f t="shared" ca="1" si="488"/>
        <v>38</v>
      </c>
      <c r="P428" s="9">
        <f t="shared" ca="1" si="488"/>
        <v>106</v>
      </c>
      <c r="Q428" s="20">
        <f t="shared" ca="1" si="427"/>
        <v>36.428860253925819</v>
      </c>
      <c r="R428" s="20">
        <f t="shared" ca="1" si="428"/>
        <v>46.023793236337411</v>
      </c>
      <c r="S428" s="20">
        <f t="shared" ca="1" si="429"/>
        <v>17.845863838046004</v>
      </c>
      <c r="T428" s="6">
        <f t="shared" ca="1" si="489"/>
        <v>24818.63688092729</v>
      </c>
      <c r="U428" s="6">
        <f t="shared" ca="1" si="489"/>
        <v>2544.6188127853875</v>
      </c>
      <c r="V428" s="6">
        <f t="shared" ca="1" si="489"/>
        <v>4128.9218751527924</v>
      </c>
      <c r="W428" s="6">
        <f t="shared" ca="1" si="430"/>
        <v>3647.4227506849315</v>
      </c>
      <c r="X428" s="6">
        <f t="shared" ca="1" si="431"/>
        <v>1999.8708103688093</v>
      </c>
      <c r="Y428" s="6">
        <f t="shared" ca="1" si="450"/>
        <v>17587.040257506149</v>
      </c>
      <c r="Z428" s="6">
        <f t="shared" ca="1" si="490"/>
        <v>5974.3330816438347</v>
      </c>
      <c r="AA428" s="6">
        <f t="shared" ca="1" si="490"/>
        <v>1748.9041429808217</v>
      </c>
      <c r="AB428" s="6">
        <f t="shared" ca="1" si="490"/>
        <v>1891.6615668328764</v>
      </c>
      <c r="AC428" s="6">
        <f t="shared" ca="1" si="432"/>
        <v>2654.5461016897261</v>
      </c>
      <c r="AD428" s="6">
        <f t="shared" ca="1" si="433"/>
        <v>1386.0442439042572</v>
      </c>
      <c r="AE428" s="6">
        <f t="shared" ca="1" si="434"/>
        <v>780.57490581345564</v>
      </c>
      <c r="AF428" s="6">
        <f t="shared" ca="1" si="451"/>
        <v>4793.7335400500924</v>
      </c>
      <c r="AG428" s="6">
        <f t="shared" ca="1" si="491"/>
        <v>721.88274526027396</v>
      </c>
      <c r="AH428" s="6">
        <f t="shared" ca="1" si="491"/>
        <v>2840.696283178082</v>
      </c>
      <c r="AI428" s="6">
        <f t="shared" ca="1" si="491"/>
        <v>4772.6144219178077</v>
      </c>
      <c r="AJ428" s="6">
        <f t="shared" ca="1" si="491"/>
        <v>2046.2799886027396</v>
      </c>
      <c r="AK428" s="6">
        <f t="shared" ca="1" si="435"/>
        <v>2961.9497904009368</v>
      </c>
      <c r="AL428" s="6">
        <f t="shared" ca="1" si="436"/>
        <v>1677.5214252063683</v>
      </c>
      <c r="AM428" s="6">
        <f t="shared" ca="1" si="437"/>
        <v>926.63753246315775</v>
      </c>
      <c r="AN428" s="6">
        <f t="shared" ca="1" si="452"/>
        <v>4815.3646908884393</v>
      </c>
      <c r="AO428" s="6">
        <f t="shared" ca="1" si="453"/>
        <v>47359.627924129112</v>
      </c>
      <c r="AP428" s="6">
        <f t="shared" ca="1" si="454"/>
        <v>20163.489435684438</v>
      </c>
      <c r="AQ428" s="6">
        <f t="shared" ca="1" si="455"/>
        <v>27196.138488444682</v>
      </c>
      <c r="AR428" s="6">
        <f t="shared" ca="1" si="492"/>
        <v>2984.1092470241219</v>
      </c>
      <c r="AS428" s="6">
        <f t="shared" ca="1" si="492"/>
        <v>2960.2118073604433</v>
      </c>
      <c r="AT428" s="6">
        <f t="shared" ca="1" si="492"/>
        <v>2278.5990080321662</v>
      </c>
      <c r="AU428" s="6">
        <f t="shared" ca="1" si="492"/>
        <v>2521.6658460101194</v>
      </c>
      <c r="AV428" s="6">
        <f t="shared" ca="1" si="456"/>
        <v>10744.58590842685</v>
      </c>
      <c r="AW428" s="6">
        <f t="shared" ca="1" si="457"/>
        <v>16451.552580017822</v>
      </c>
      <c r="AX428" s="27">
        <f t="shared" ca="1" si="493"/>
        <v>4.1758229589041083</v>
      </c>
      <c r="AY428" s="27">
        <f t="shared" ca="1" si="493"/>
        <v>4.2149778082191771</v>
      </c>
      <c r="AZ428">
        <f t="shared" ca="1" si="458"/>
        <v>558</v>
      </c>
      <c r="BA428" s="9">
        <f t="shared" ca="1" si="438"/>
        <v>20</v>
      </c>
      <c r="BB428" s="4">
        <f t="shared" ca="1" si="459"/>
        <v>250</v>
      </c>
      <c r="BC428" s="9">
        <f t="shared" ca="1" si="439"/>
        <v>18</v>
      </c>
      <c r="BD428" s="9">
        <f t="shared" ca="1" si="440"/>
        <v>12</v>
      </c>
      <c r="BE428" s="4">
        <f t="shared" ca="1" si="460"/>
        <v>308</v>
      </c>
      <c r="BF428" s="9">
        <f t="shared" ca="1" si="441"/>
        <v>19</v>
      </c>
      <c r="BG428" s="9">
        <f t="shared" ca="1" si="442"/>
        <v>30</v>
      </c>
      <c r="BH428" s="24">
        <f t="shared" ca="1" si="461"/>
        <v>1173.1458523447839</v>
      </c>
      <c r="BI428" s="24">
        <f t="shared" ca="1" si="462"/>
        <v>767.00356272391082</v>
      </c>
      <c r="BJ428" s="9">
        <f t="shared" ca="1" si="443"/>
        <v>26</v>
      </c>
      <c r="BK428" s="30">
        <f t="shared" ca="1" si="444"/>
        <v>34.846833287671238</v>
      </c>
      <c r="BL428" s="15">
        <f t="shared" ca="1" si="445"/>
        <v>4.1869191890410953</v>
      </c>
      <c r="BM428" s="15">
        <f t="shared" ca="1" si="463"/>
        <v>9098.2758174148548</v>
      </c>
      <c r="BN428" s="36">
        <f t="shared" ca="1" si="469"/>
        <v>146</v>
      </c>
      <c r="BO428" s="9">
        <f t="shared" ca="1" si="446"/>
        <v>0</v>
      </c>
      <c r="BP428" s="20">
        <f t="shared" ca="1" si="464"/>
        <v>2.9891530037360501</v>
      </c>
      <c r="BQ428" s="20">
        <f t="shared" ca="1" si="465"/>
        <v>186.2749211537307</v>
      </c>
    </row>
    <row r="429" spans="1:69" x14ac:dyDescent="0.25">
      <c r="A429" s="3">
        <f>A428-1</f>
        <v>40760</v>
      </c>
      <c r="B429" s="17">
        <f t="shared" si="447"/>
        <v>2011</v>
      </c>
      <c r="C429" s="4">
        <f>MONTH(A429)</f>
        <v>8</v>
      </c>
      <c r="D429" s="4">
        <f>WEEKDAY(A429)</f>
        <v>6</v>
      </c>
      <c r="E429" s="5">
        <f t="shared" si="422"/>
        <v>1</v>
      </c>
      <c r="F429" s="5">
        <f t="shared" si="423"/>
        <v>1</v>
      </c>
      <c r="G429" s="10">
        <f t="shared" si="415"/>
        <v>1.0109589041095859</v>
      </c>
      <c r="H429" s="13">
        <f t="shared" ca="1" si="424"/>
        <v>247</v>
      </c>
      <c r="I429" s="9">
        <f t="shared" ca="1" si="425"/>
        <v>382</v>
      </c>
      <c r="J429" s="14">
        <f t="shared" ca="1" si="448"/>
        <v>1.5465587044534412</v>
      </c>
      <c r="K429" s="5">
        <f t="shared" ca="1" si="449"/>
        <v>0.84888888888888892</v>
      </c>
      <c r="L429" s="21">
        <f t="shared" ca="1" si="426"/>
        <v>97.009416227607986</v>
      </c>
      <c r="M429" s="9">
        <f t="shared" ca="1" si="488"/>
        <v>71</v>
      </c>
      <c r="N429" s="9">
        <f t="shared" ca="1" si="488"/>
        <v>80</v>
      </c>
      <c r="O429" s="9">
        <f t="shared" ca="1" si="488"/>
        <v>36</v>
      </c>
      <c r="P429" s="9">
        <f t="shared" ca="1" si="488"/>
        <v>101</v>
      </c>
      <c r="Q429" s="20">
        <f t="shared" ca="1" si="427"/>
        <v>36.149293420665877</v>
      </c>
      <c r="R429" s="20">
        <f t="shared" ca="1" si="428"/>
        <v>47.85466046465752</v>
      </c>
      <c r="S429" s="20">
        <f t="shared" ca="1" si="429"/>
        <v>18.802766741917807</v>
      </c>
      <c r="T429" s="6">
        <f t="shared" ca="1" si="489"/>
        <v>23961.325808219171</v>
      </c>
      <c r="U429" s="6">
        <f t="shared" ca="1" si="489"/>
        <v>2616.7048219178077</v>
      </c>
      <c r="V429" s="6">
        <f t="shared" ca="1" si="489"/>
        <v>4122.4937661369859</v>
      </c>
      <c r="W429" s="6">
        <f t="shared" ca="1" si="430"/>
        <v>3545.3930893150682</v>
      </c>
      <c r="X429" s="6">
        <f t="shared" ca="1" si="431"/>
        <v>2217.519202191781</v>
      </c>
      <c r="Y429" s="6">
        <f t="shared" ca="1" si="450"/>
        <v>16692.624572493143</v>
      </c>
      <c r="Z429" s="6">
        <f t="shared" ca="1" si="490"/>
        <v>5458.543306520548</v>
      </c>
      <c r="AA429" s="6">
        <f t="shared" ca="1" si="490"/>
        <v>1722.7677767276707</v>
      </c>
      <c r="AB429" s="6">
        <f t="shared" ca="1" si="490"/>
        <v>1899.0794409336984</v>
      </c>
      <c r="AC429" s="6">
        <f t="shared" ca="1" si="432"/>
        <v>2575.6877600824391</v>
      </c>
      <c r="AD429" s="6">
        <f t="shared" ca="1" si="433"/>
        <v>1352.772093788042</v>
      </c>
      <c r="AE429" s="6">
        <f t="shared" ca="1" si="434"/>
        <v>819.87879684011375</v>
      </c>
      <c r="AF429" s="6">
        <f t="shared" ca="1" si="451"/>
        <v>4332.0518734713223</v>
      </c>
      <c r="AG429" s="6">
        <f t="shared" ca="1" si="491"/>
        <v>653.42270071232883</v>
      </c>
      <c r="AH429" s="6">
        <f t="shared" ca="1" si="491"/>
        <v>2554.2130386410959</v>
      </c>
      <c r="AI429" s="6">
        <f t="shared" ca="1" si="491"/>
        <v>4278.4363370958908</v>
      </c>
      <c r="AJ429" s="6">
        <f t="shared" ca="1" si="491"/>
        <v>1842.8843456876712</v>
      </c>
      <c r="AK429" s="6">
        <f t="shared" ca="1" si="435"/>
        <v>3199.3885171222873</v>
      </c>
      <c r="AL429" s="6">
        <f t="shared" ca="1" si="436"/>
        <v>1672.0563937818015</v>
      </c>
      <c r="AM429" s="6">
        <f t="shared" ca="1" si="437"/>
        <v>923.71490218093061</v>
      </c>
      <c r="AN429" s="6">
        <f t="shared" ca="1" si="452"/>
        <v>3533.7966090519681</v>
      </c>
      <c r="AO429" s="6">
        <f t="shared" ca="1" si="453"/>
        <v>44987.377576455874</v>
      </c>
      <c r="AP429" s="6">
        <f t="shared" ca="1" si="454"/>
        <v>20428.90452143945</v>
      </c>
      <c r="AQ429" s="6">
        <f t="shared" ca="1" si="455"/>
        <v>24558.473055016435</v>
      </c>
      <c r="AR429" s="6">
        <f t="shared" ca="1" si="492"/>
        <v>2999.2207402847116</v>
      </c>
      <c r="AS429" s="6">
        <f t="shared" ca="1" si="492"/>
        <v>2896.8919522570613</v>
      </c>
      <c r="AT429" s="6">
        <f t="shared" ca="1" si="492"/>
        <v>2273.3249781082736</v>
      </c>
      <c r="AU429" s="6">
        <f t="shared" ca="1" si="492"/>
        <v>2523.8694492842842</v>
      </c>
      <c r="AV429" s="6">
        <f t="shared" ca="1" si="456"/>
        <v>10693.30711993433</v>
      </c>
      <c r="AW429" s="6">
        <f t="shared" ca="1" si="457"/>
        <v>13865.165935082094</v>
      </c>
      <c r="AX429" s="27">
        <f t="shared" ca="1" si="493"/>
        <v>4.1875562958904116</v>
      </c>
      <c r="AY429" s="27">
        <f t="shared" ca="1" si="493"/>
        <v>4.3381392328767117</v>
      </c>
      <c r="AZ429">
        <f t="shared" ca="1" si="458"/>
        <v>535</v>
      </c>
      <c r="BA429" s="9">
        <f t="shared" ca="1" si="438"/>
        <v>19</v>
      </c>
      <c r="BB429" s="4">
        <f t="shared" ca="1" si="459"/>
        <v>247</v>
      </c>
      <c r="BC429" s="9">
        <f t="shared" ca="1" si="439"/>
        <v>16</v>
      </c>
      <c r="BD429" s="9">
        <f t="shared" ca="1" si="440"/>
        <v>11</v>
      </c>
      <c r="BE429" s="4">
        <f t="shared" ca="1" si="460"/>
        <v>288</v>
      </c>
      <c r="BF429" s="9">
        <f t="shared" ca="1" si="441"/>
        <v>20</v>
      </c>
      <c r="BG429" s="9">
        <f t="shared" ca="1" si="442"/>
        <v>28</v>
      </c>
      <c r="BH429" s="24">
        <f t="shared" ca="1" si="461"/>
        <v>1080.5909455724031</v>
      </c>
      <c r="BI429" s="24">
        <f t="shared" ca="1" si="462"/>
        <v>791.38977511843257</v>
      </c>
      <c r="BJ429" s="9">
        <f t="shared" ca="1" si="443"/>
        <v>23</v>
      </c>
      <c r="BK429" s="30">
        <f t="shared" ca="1" si="444"/>
        <v>33.177200287671241</v>
      </c>
      <c r="BL429" s="15">
        <f t="shared" ca="1" si="445"/>
        <v>4.1954875221917804</v>
      </c>
      <c r="BM429" s="15">
        <f t="shared" ca="1" si="463"/>
        <v>8969.5981691126817</v>
      </c>
      <c r="BN429" s="36">
        <f t="shared" ca="1" si="469"/>
        <v>146</v>
      </c>
      <c r="BO429" s="9">
        <f t="shared" ca="1" si="446"/>
        <v>0</v>
      </c>
      <c r="BP429" s="20">
        <f t="shared" ca="1" si="464"/>
        <v>2.7379680329030709</v>
      </c>
      <c r="BQ429" s="20">
        <f t="shared" ca="1" si="465"/>
        <v>168.20871955490708</v>
      </c>
    </row>
    <row r="430" spans="1:69" x14ac:dyDescent="0.25">
      <c r="A430" s="3">
        <f t="shared" ref="A430:A431" si="494">A429-1</f>
        <v>40759</v>
      </c>
      <c r="B430" s="17">
        <f t="shared" si="447"/>
        <v>2011</v>
      </c>
      <c r="C430" s="4">
        <f t="shared" ref="C430:C431" si="495">MONTH(A430)</f>
        <v>8</v>
      </c>
      <c r="D430" s="4">
        <f t="shared" ref="D430:D431" si="496">WEEKDAY(A430)</f>
        <v>5</v>
      </c>
      <c r="E430" s="5">
        <f t="shared" si="422"/>
        <v>1</v>
      </c>
      <c r="F430" s="5">
        <f t="shared" si="423"/>
        <v>0.90769230769230769</v>
      </c>
      <c r="G430" s="10">
        <f t="shared" si="415"/>
        <v>1.0082191780821885</v>
      </c>
      <c r="H430" s="13">
        <f t="shared" ca="1" si="424"/>
        <v>223</v>
      </c>
      <c r="I430" s="9">
        <f t="shared" ca="1" si="425"/>
        <v>380</v>
      </c>
      <c r="J430" s="14">
        <f t="shared" ca="1" si="448"/>
        <v>1.7040358744394619</v>
      </c>
      <c r="K430" s="5">
        <f t="shared" ca="1" si="449"/>
        <v>0.84444444444444444</v>
      </c>
      <c r="L430" s="21">
        <f t="shared" ca="1" si="426"/>
        <v>98.328808569794958</v>
      </c>
      <c r="M430" s="9">
        <f t="shared" ca="1" si="488"/>
        <v>69</v>
      </c>
      <c r="N430" s="9">
        <f t="shared" ca="1" si="488"/>
        <v>84</v>
      </c>
      <c r="O430" s="9">
        <f t="shared" ca="1" si="488"/>
        <v>33</v>
      </c>
      <c r="P430" s="9">
        <f t="shared" ca="1" si="488"/>
        <v>101</v>
      </c>
      <c r="Q430" s="20">
        <f t="shared" ca="1" si="427"/>
        <v>35.667093820395735</v>
      </c>
      <c r="R430" s="20">
        <f t="shared" ca="1" si="428"/>
        <v>49.09935649315068</v>
      </c>
      <c r="S430" s="20">
        <f t="shared" ca="1" si="429"/>
        <v>17.318989543903427</v>
      </c>
      <c r="T430" s="6">
        <f t="shared" ca="1" si="489"/>
        <v>21927.324311064276</v>
      </c>
      <c r="U430" s="6">
        <f t="shared" ca="1" si="489"/>
        <v>2471.5329534246575</v>
      </c>
      <c r="V430" s="6">
        <f t="shared" ca="1" si="489"/>
        <v>4044.2359754048471</v>
      </c>
      <c r="W430" s="6">
        <f t="shared" ca="1" si="430"/>
        <v>3803.7221260273968</v>
      </c>
      <c r="X430" s="6">
        <f t="shared" ca="1" si="431"/>
        <v>1935.0775366406742</v>
      </c>
      <c r="Y430" s="6">
        <f t="shared" ca="1" si="450"/>
        <v>14615.821626416015</v>
      </c>
      <c r="Z430" s="6">
        <f t="shared" ca="1" si="490"/>
        <v>5457.0653545205478</v>
      </c>
      <c r="AA430" s="6">
        <f t="shared" ca="1" si="490"/>
        <v>1620.2787642739725</v>
      </c>
      <c r="AB430" s="6">
        <f t="shared" ca="1" si="490"/>
        <v>1749.2179439342463</v>
      </c>
      <c r="AC430" s="6">
        <f t="shared" ca="1" si="432"/>
        <v>2423.9660159838008</v>
      </c>
      <c r="AD430" s="6">
        <f t="shared" ca="1" si="433"/>
        <v>1320.8865016433076</v>
      </c>
      <c r="AE430" s="6">
        <f t="shared" ca="1" si="434"/>
        <v>729.41861193890031</v>
      </c>
      <c r="AF430" s="6">
        <f t="shared" ca="1" si="451"/>
        <v>4352.2909331627579</v>
      </c>
      <c r="AG430" s="6">
        <f t="shared" ca="1" si="491"/>
        <v>647.31121446575344</v>
      </c>
      <c r="AH430" s="6">
        <f t="shared" ca="1" si="491"/>
        <v>2555.6708646575339</v>
      </c>
      <c r="AI430" s="6">
        <f t="shared" ca="1" si="491"/>
        <v>4357.2521556164384</v>
      </c>
      <c r="AJ430" s="6">
        <f t="shared" ca="1" si="491"/>
        <v>1876.6865148493143</v>
      </c>
      <c r="AK430" s="6">
        <f t="shared" ca="1" si="435"/>
        <v>2787.1030778777513</v>
      </c>
      <c r="AL430" s="6">
        <f t="shared" ca="1" si="436"/>
        <v>1685.1115628117784</v>
      </c>
      <c r="AM430" s="6">
        <f t="shared" ca="1" si="437"/>
        <v>866.58173080478184</v>
      </c>
      <c r="AN430" s="6">
        <f t="shared" ca="1" si="452"/>
        <v>4098.1243780947289</v>
      </c>
      <c r="AO430" s="6">
        <f t="shared" ca="1" si="453"/>
        <v>42662.340076806744</v>
      </c>
      <c r="AP430" s="6">
        <f t="shared" ca="1" si="454"/>
        <v>19596.103139133233</v>
      </c>
      <c r="AQ430" s="6">
        <f t="shared" ca="1" si="455"/>
        <v>23066.236937673504</v>
      </c>
      <c r="AR430" s="6">
        <f t="shared" ca="1" si="492"/>
        <v>2911.2506585174715</v>
      </c>
      <c r="AS430" s="6">
        <f t="shared" ca="1" si="492"/>
        <v>2663.4917521045159</v>
      </c>
      <c r="AT430" s="6">
        <f t="shared" ca="1" si="492"/>
        <v>2226.7764946106399</v>
      </c>
      <c r="AU430" s="6">
        <f t="shared" ca="1" si="492"/>
        <v>2327.8898481461183</v>
      </c>
      <c r="AV430" s="6">
        <f t="shared" ca="1" si="456"/>
        <v>10129.408753378746</v>
      </c>
      <c r="AW430" s="6">
        <f t="shared" ca="1" si="457"/>
        <v>12936.828184294765</v>
      </c>
      <c r="AX430" s="27">
        <f t="shared" ca="1" si="493"/>
        <v>4.142485117808218</v>
      </c>
      <c r="AY430" s="27">
        <f t="shared" ca="1" si="493"/>
        <v>4.6243943561643821</v>
      </c>
      <c r="AZ430">
        <f t="shared" ca="1" si="458"/>
        <v>510</v>
      </c>
      <c r="BA430" s="9">
        <f t="shared" ca="1" si="438"/>
        <v>19</v>
      </c>
      <c r="BB430" s="4">
        <f t="shared" ca="1" si="459"/>
        <v>223</v>
      </c>
      <c r="BC430" s="9">
        <f t="shared" ca="1" si="439"/>
        <v>15</v>
      </c>
      <c r="BD430" s="9">
        <f t="shared" ca="1" si="440"/>
        <v>11</v>
      </c>
      <c r="BE430" s="4">
        <f t="shared" ca="1" si="460"/>
        <v>287</v>
      </c>
      <c r="BF430" s="9">
        <f t="shared" ca="1" si="441"/>
        <v>19</v>
      </c>
      <c r="BG430" s="9">
        <f t="shared" ca="1" si="442"/>
        <v>27</v>
      </c>
      <c r="BH430" s="24">
        <f t="shared" ca="1" si="461"/>
        <v>1140.6229891923581</v>
      </c>
      <c r="BI430" s="24">
        <f t="shared" ca="1" si="462"/>
        <v>717.13056432068447</v>
      </c>
      <c r="BJ430" s="9">
        <f t="shared" ca="1" si="443"/>
        <v>22</v>
      </c>
      <c r="BK430" s="30">
        <f t="shared" ca="1" si="444"/>
        <v>33.616560657534251</v>
      </c>
      <c r="BL430" s="15">
        <f t="shared" ca="1" si="445"/>
        <v>4.5174010257534247</v>
      </c>
      <c r="BM430" s="15">
        <f t="shared" ca="1" si="463"/>
        <v>9138.7207172964609</v>
      </c>
      <c r="BN430" s="36">
        <f t="shared" ca="1" si="469"/>
        <v>146</v>
      </c>
      <c r="BO430" s="9">
        <f t="shared" ca="1" si="446"/>
        <v>0</v>
      </c>
      <c r="BP430" s="20">
        <f t="shared" ca="1" si="464"/>
        <v>2.5240115822794582</v>
      </c>
      <c r="BQ430" s="20">
        <f t="shared" ca="1" si="465"/>
        <v>157.98792423064043</v>
      </c>
    </row>
    <row r="431" spans="1:69" x14ac:dyDescent="0.25">
      <c r="A431" s="3">
        <f t="shared" si="494"/>
        <v>40758</v>
      </c>
      <c r="B431" s="17">
        <f t="shared" si="447"/>
        <v>2011</v>
      </c>
      <c r="C431" s="4">
        <f t="shared" si="495"/>
        <v>8</v>
      </c>
      <c r="D431" s="4">
        <f t="shared" si="496"/>
        <v>4</v>
      </c>
      <c r="E431" s="5">
        <f t="shared" si="422"/>
        <v>1</v>
      </c>
      <c r="F431" s="5">
        <f t="shared" si="423"/>
        <v>0.87692307692307692</v>
      </c>
      <c r="G431" s="10">
        <f t="shared" si="415"/>
        <v>1.0054794520547912</v>
      </c>
      <c r="H431" s="13">
        <f t="shared" ca="1" si="424"/>
        <v>209</v>
      </c>
      <c r="I431" s="9">
        <f t="shared" ca="1" si="425"/>
        <v>344</v>
      </c>
      <c r="J431" s="14">
        <f t="shared" ca="1" si="448"/>
        <v>1.6459330143540669</v>
      </c>
      <c r="K431" s="5">
        <f t="shared" ca="1" si="449"/>
        <v>0.76444444444444448</v>
      </c>
      <c r="L431" s="21">
        <f t="shared" ca="1" si="426"/>
        <v>103.42562253089373</v>
      </c>
      <c r="M431" s="9">
        <f t="shared" ca="1" si="488"/>
        <v>63</v>
      </c>
      <c r="N431" s="9">
        <f t="shared" ca="1" si="488"/>
        <v>72</v>
      </c>
      <c r="O431" s="9">
        <f t="shared" ca="1" si="488"/>
        <v>29</v>
      </c>
      <c r="P431" s="9">
        <f t="shared" ca="1" si="488"/>
        <v>94</v>
      </c>
      <c r="Q431" s="20">
        <f t="shared" ca="1" si="427"/>
        <v>36.700658596042615</v>
      </c>
      <c r="R431" s="20">
        <f t="shared" ca="1" si="428"/>
        <v>53.229619432177593</v>
      </c>
      <c r="S431" s="20">
        <f t="shared" ca="1" si="429"/>
        <v>17.944798023480033</v>
      </c>
      <c r="T431" s="6">
        <f t="shared" ca="1" si="489"/>
        <v>21615.95510895679</v>
      </c>
      <c r="U431" s="6">
        <f t="shared" ca="1" si="489"/>
        <v>2425.754778082191</v>
      </c>
      <c r="V431" s="6">
        <f t="shared" ca="1" si="489"/>
        <v>3555.4689605057952</v>
      </c>
      <c r="W431" s="6">
        <f t="shared" ca="1" si="430"/>
        <v>3672.5753391780818</v>
      </c>
      <c r="X431" s="6">
        <f t="shared" ca="1" si="431"/>
        <v>1873.2808312311909</v>
      </c>
      <c r="Y431" s="6">
        <f t="shared" ca="1" si="450"/>
        <v>14940.384756123916</v>
      </c>
      <c r="Z431" s="6">
        <f t="shared" ca="1" si="490"/>
        <v>4954.5889104657526</v>
      </c>
      <c r="AA431" s="6">
        <f t="shared" ca="1" si="490"/>
        <v>1543.6589635331502</v>
      </c>
      <c r="AB431" s="6">
        <f t="shared" ca="1" si="490"/>
        <v>1686.811014207123</v>
      </c>
      <c r="AC431" s="6">
        <f t="shared" ca="1" si="432"/>
        <v>2420.1754023861649</v>
      </c>
      <c r="AD431" s="6">
        <f t="shared" ca="1" si="433"/>
        <v>1325.0007380737359</v>
      </c>
      <c r="AE431" s="6">
        <f t="shared" ca="1" si="434"/>
        <v>724.72012373142877</v>
      </c>
      <c r="AF431" s="6">
        <f t="shared" ca="1" si="451"/>
        <v>3715.1626240146957</v>
      </c>
      <c r="AG431" s="6">
        <f t="shared" ca="1" si="491"/>
        <v>633.81518965479461</v>
      </c>
      <c r="AH431" s="6">
        <f t="shared" ca="1" si="491"/>
        <v>2236.2577681534244</v>
      </c>
      <c r="AI431" s="6">
        <f t="shared" ca="1" si="491"/>
        <v>3822.047342465753</v>
      </c>
      <c r="AJ431" s="6">
        <f t="shared" ca="1" si="491"/>
        <v>1748.5268851726025</v>
      </c>
      <c r="AK431" s="6">
        <f t="shared" ca="1" si="435"/>
        <v>2778.6877346275846</v>
      </c>
      <c r="AL431" s="6">
        <f t="shared" ca="1" si="436"/>
        <v>1656.0847649344728</v>
      </c>
      <c r="AM431" s="6">
        <f t="shared" ca="1" si="437"/>
        <v>776.50981838127063</v>
      </c>
      <c r="AN431" s="6">
        <f t="shared" ca="1" si="452"/>
        <v>3229.3648675032459</v>
      </c>
      <c r="AO431" s="6">
        <f t="shared" ca="1" si="453"/>
        <v>40667.415960691585</v>
      </c>
      <c r="AP431" s="6">
        <f t="shared" ca="1" si="454"/>
        <v>18782.503713049726</v>
      </c>
      <c r="AQ431" s="6">
        <f t="shared" ca="1" si="455"/>
        <v>21884.912247641856</v>
      </c>
      <c r="AR431" s="6">
        <f t="shared" ca="1" si="492"/>
        <v>2886.6619510072819</v>
      </c>
      <c r="AS431" s="6">
        <f t="shared" ca="1" si="492"/>
        <v>2702.4973007921308</v>
      </c>
      <c r="AT431" s="6">
        <f t="shared" ca="1" si="492"/>
        <v>2154.7245735381666</v>
      </c>
      <c r="AU431" s="6">
        <f t="shared" ca="1" si="492"/>
        <v>2322.0780868629963</v>
      </c>
      <c r="AV431" s="6">
        <f t="shared" ca="1" si="456"/>
        <v>10065.961912200575</v>
      </c>
      <c r="AW431" s="6">
        <f t="shared" ca="1" si="457"/>
        <v>11818.950335441285</v>
      </c>
      <c r="AX431" s="27">
        <f t="shared" ca="1" si="493"/>
        <v>4.0811959232876713</v>
      </c>
      <c r="AY431" s="27">
        <f t="shared" ca="1" si="493"/>
        <v>4.2670301917808215</v>
      </c>
      <c r="AZ431">
        <f t="shared" ca="1" si="458"/>
        <v>467</v>
      </c>
      <c r="BA431" s="9">
        <f t="shared" ca="1" si="438"/>
        <v>17</v>
      </c>
      <c r="BB431" s="4">
        <f t="shared" ca="1" si="459"/>
        <v>209</v>
      </c>
      <c r="BC431" s="9">
        <f t="shared" ca="1" si="439"/>
        <v>15</v>
      </c>
      <c r="BD431" s="9">
        <f t="shared" ca="1" si="440"/>
        <v>10</v>
      </c>
      <c r="BE431" s="4">
        <f t="shared" ca="1" si="460"/>
        <v>258</v>
      </c>
      <c r="BF431" s="9">
        <f t="shared" ca="1" si="441"/>
        <v>18</v>
      </c>
      <c r="BG431" s="9">
        <f t="shared" ca="1" si="442"/>
        <v>24</v>
      </c>
      <c r="BH431" s="24">
        <f t="shared" ca="1" si="461"/>
        <v>1088.675254894147</v>
      </c>
      <c r="BI431" s="24">
        <f t="shared" ca="1" si="462"/>
        <v>727.65753137998388</v>
      </c>
      <c r="BJ431" s="9">
        <f t="shared" ca="1" si="443"/>
        <v>20</v>
      </c>
      <c r="BK431" s="30">
        <f t="shared" ca="1" si="444"/>
        <v>34.960170575342474</v>
      </c>
      <c r="BL431" s="15">
        <f t="shared" ca="1" si="445"/>
        <v>4.1995668438356164</v>
      </c>
      <c r="BM431" s="15">
        <f t="shared" ca="1" si="463"/>
        <v>8962.9904029921163</v>
      </c>
      <c r="BN431" s="36">
        <f t="shared" ca="1" si="469"/>
        <v>146</v>
      </c>
      <c r="BO431" s="9">
        <f t="shared" ca="1" si="446"/>
        <v>0</v>
      </c>
      <c r="BP431" s="20">
        <f t="shared" ca="1" si="464"/>
        <v>2.4416976102457961</v>
      </c>
      <c r="BQ431" s="20">
        <f t="shared" ca="1" si="465"/>
        <v>149.89665923042367</v>
      </c>
    </row>
    <row r="432" spans="1:69" x14ac:dyDescent="0.25">
      <c r="A432" s="3">
        <f>A431-1</f>
        <v>40757</v>
      </c>
      <c r="B432" s="17">
        <f t="shared" si="447"/>
        <v>2011</v>
      </c>
      <c r="C432" s="4">
        <f>MONTH(A432)</f>
        <v>8</v>
      </c>
      <c r="D432" s="4">
        <f>WEEKDAY(A432)</f>
        <v>3</v>
      </c>
      <c r="E432" s="5">
        <f t="shared" si="422"/>
        <v>1</v>
      </c>
      <c r="F432" s="5">
        <f t="shared" si="423"/>
        <v>0.79487179487179482</v>
      </c>
      <c r="G432" s="10">
        <f t="shared" si="415"/>
        <v>1.0027397260273938</v>
      </c>
      <c r="H432" s="13">
        <f t="shared" ca="1" si="424"/>
        <v>193</v>
      </c>
      <c r="I432" s="9">
        <f t="shared" ca="1" si="425"/>
        <v>332</v>
      </c>
      <c r="J432" s="14">
        <f t="shared" ca="1" si="448"/>
        <v>1.7202072538860103</v>
      </c>
      <c r="K432" s="5">
        <f t="shared" ca="1" si="449"/>
        <v>0.73777777777777775</v>
      </c>
      <c r="L432" s="21">
        <f t="shared" ca="1" si="426"/>
        <v>103.6503270090687</v>
      </c>
      <c r="M432" s="9">
        <f t="shared" ca="1" si="488"/>
        <v>58</v>
      </c>
      <c r="N432" s="9">
        <f t="shared" ca="1" si="488"/>
        <v>70</v>
      </c>
      <c r="O432" s="9">
        <f t="shared" ca="1" si="488"/>
        <v>28</v>
      </c>
      <c r="P432" s="9">
        <f t="shared" ca="1" si="488"/>
        <v>86</v>
      </c>
      <c r="Q432" s="20">
        <f t="shared" ca="1" si="427"/>
        <v>38.713203938356166</v>
      </c>
      <c r="R432" s="20">
        <f t="shared" ca="1" si="428"/>
        <v>49.525769039530317</v>
      </c>
      <c r="S432" s="20">
        <f t="shared" ca="1" si="429"/>
        <v>17.987931950404587</v>
      </c>
      <c r="T432" s="6">
        <f t="shared" ca="1" si="489"/>
        <v>20004.513112750261</v>
      </c>
      <c r="U432" s="6">
        <f t="shared" ca="1" si="489"/>
        <v>2181.1345205479447</v>
      </c>
      <c r="V432" s="6">
        <f t="shared" ca="1" si="489"/>
        <v>3311.1064558735511</v>
      </c>
      <c r="W432" s="6">
        <f t="shared" ca="1" si="430"/>
        <v>3763.4585819178083</v>
      </c>
      <c r="X432" s="6">
        <f t="shared" ca="1" si="431"/>
        <v>1715.0721115447839</v>
      </c>
      <c r="Y432" s="6">
        <f t="shared" ca="1" si="450"/>
        <v>13396.010483962062</v>
      </c>
      <c r="Z432" s="6">
        <f t="shared" ca="1" si="490"/>
        <v>4955.2901041095893</v>
      </c>
      <c r="AA432" s="6">
        <f t="shared" ca="1" si="490"/>
        <v>1386.7215331068489</v>
      </c>
      <c r="AB432" s="6">
        <f t="shared" ca="1" si="490"/>
        <v>1546.9621477347946</v>
      </c>
      <c r="AC432" s="6">
        <f t="shared" ca="1" si="432"/>
        <v>2049.6967458313507</v>
      </c>
      <c r="AD432" s="6">
        <f t="shared" ca="1" si="433"/>
        <v>1315.2697818166928</v>
      </c>
      <c r="AE432" s="6">
        <f t="shared" ca="1" si="434"/>
        <v>623.88398365369972</v>
      </c>
      <c r="AF432" s="6">
        <f t="shared" ca="1" si="451"/>
        <v>3900.1232736494903</v>
      </c>
      <c r="AG432" s="6">
        <f t="shared" ca="1" si="491"/>
        <v>615.27193249315076</v>
      </c>
      <c r="AH432" s="6">
        <f t="shared" ca="1" si="491"/>
        <v>2088.0375836054791</v>
      </c>
      <c r="AI432" s="6">
        <f t="shared" ca="1" si="491"/>
        <v>3861.9851973698633</v>
      </c>
      <c r="AJ432" s="6">
        <f t="shared" ca="1" si="491"/>
        <v>1713.8742748931509</v>
      </c>
      <c r="AK432" s="6">
        <f t="shared" ca="1" si="435"/>
        <v>2387.0159842515495</v>
      </c>
      <c r="AL432" s="6">
        <f t="shared" ca="1" si="436"/>
        <v>1675.867419070418</v>
      </c>
      <c r="AM432" s="6">
        <f t="shared" ca="1" si="437"/>
        <v>758.90454327401392</v>
      </c>
      <c r="AN432" s="6">
        <f t="shared" ca="1" si="452"/>
        <v>3457.3810417656623</v>
      </c>
      <c r="AO432" s="6">
        <f t="shared" ca="1" si="453"/>
        <v>38353.790406611079</v>
      </c>
      <c r="AP432" s="6">
        <f t="shared" ca="1" si="454"/>
        <v>17600.275607233863</v>
      </c>
      <c r="AQ432" s="6">
        <f t="shared" ca="1" si="455"/>
        <v>20753.514799377212</v>
      </c>
      <c r="AR432" s="6">
        <f t="shared" ca="1" si="492"/>
        <v>2854.2463414541912</v>
      </c>
      <c r="AS432" s="6">
        <f t="shared" ca="1" si="492"/>
        <v>2527.3296501147124</v>
      </c>
      <c r="AT432" s="6">
        <f t="shared" ca="1" si="492"/>
        <v>2084.8900121239635</v>
      </c>
      <c r="AU432" s="6">
        <f t="shared" ca="1" si="492"/>
        <v>2234.7451506274165</v>
      </c>
      <c r="AV432" s="6">
        <f t="shared" ca="1" si="456"/>
        <v>9701.2111543202845</v>
      </c>
      <c r="AW432" s="6">
        <f t="shared" ca="1" si="457"/>
        <v>11052.303645056931</v>
      </c>
      <c r="AX432" s="27">
        <f t="shared" ca="1" si="493"/>
        <v>4.190289501369862</v>
      </c>
      <c r="AY432" s="27">
        <f t="shared" ca="1" si="493"/>
        <v>4.4827270273972593</v>
      </c>
      <c r="AZ432">
        <f t="shared" ca="1" si="458"/>
        <v>435</v>
      </c>
      <c r="BA432" s="9">
        <f t="shared" ca="1" si="438"/>
        <v>15</v>
      </c>
      <c r="BB432" s="4">
        <f t="shared" ca="1" si="459"/>
        <v>193</v>
      </c>
      <c r="BC432" s="9">
        <f t="shared" ca="1" si="439"/>
        <v>13</v>
      </c>
      <c r="BD432" s="9">
        <f t="shared" ca="1" si="440"/>
        <v>11</v>
      </c>
      <c r="BE432" s="4">
        <f t="shared" ca="1" si="460"/>
        <v>242</v>
      </c>
      <c r="BF432" s="9">
        <f t="shared" ca="1" si="441"/>
        <v>17</v>
      </c>
      <c r="BG432" s="9">
        <f t="shared" ca="1" si="442"/>
        <v>22</v>
      </c>
      <c r="BH432" s="24">
        <f t="shared" ca="1" si="461"/>
        <v>1093.0118734925773</v>
      </c>
      <c r="BI432" s="24">
        <f t="shared" ca="1" si="462"/>
        <v>642.83128074697527</v>
      </c>
      <c r="BJ432" s="9">
        <f t="shared" ca="1" si="443"/>
        <v>17</v>
      </c>
      <c r="BK432" s="30">
        <f t="shared" ca="1" si="444"/>
        <v>33.524367589041098</v>
      </c>
      <c r="BL432" s="15">
        <f t="shared" ca="1" si="445"/>
        <v>4.4170174904109585</v>
      </c>
      <c r="BM432" s="15">
        <f t="shared" ca="1" si="463"/>
        <v>9037.9928559682721</v>
      </c>
      <c r="BN432" s="36">
        <f t="shared" ca="1" si="469"/>
        <v>146</v>
      </c>
      <c r="BO432" s="9">
        <f t="shared" ca="1" si="446"/>
        <v>0</v>
      </c>
      <c r="BP432" s="20">
        <f t="shared" ca="1" si="464"/>
        <v>2.2962526226907283</v>
      </c>
      <c r="BQ432" s="20">
        <f t="shared" ca="1" si="465"/>
        <v>142.14736163956994</v>
      </c>
    </row>
    <row r="433" spans="1:69" x14ac:dyDescent="0.25">
      <c r="A433" s="3">
        <f t="shared" ref="A433" si="497">A432-1</f>
        <v>40756</v>
      </c>
      <c r="B433" s="17">
        <f t="shared" si="447"/>
        <v>2011</v>
      </c>
      <c r="C433" s="4">
        <f t="shared" ref="C433:C496" si="498">MONTH(A433)</f>
        <v>8</v>
      </c>
      <c r="D433" s="4">
        <f t="shared" ref="D433" si="499">WEEKDAY(A433)</f>
        <v>2</v>
      </c>
      <c r="E433" s="5">
        <f t="shared" si="422"/>
        <v>1</v>
      </c>
      <c r="F433" s="5">
        <f t="shared" si="423"/>
        <v>0.79487179487179482</v>
      </c>
      <c r="G433" s="10">
        <f t="shared" si="415"/>
        <v>0.99999999999999656</v>
      </c>
      <c r="H433" s="13">
        <f t="shared" ca="1" si="424"/>
        <v>199</v>
      </c>
      <c r="I433" s="9">
        <f t="shared" ca="1" si="425"/>
        <v>350</v>
      </c>
      <c r="J433" s="14">
        <f t="shared" ca="1" si="448"/>
        <v>1.7587939698492463</v>
      </c>
      <c r="K433" s="5">
        <f t="shared" ca="1" si="449"/>
        <v>0.77777777777777779</v>
      </c>
      <c r="L433" s="21">
        <f t="shared" ca="1" si="426"/>
        <v>102.88692694240432</v>
      </c>
      <c r="M433" s="9">
        <f t="shared" ca="1" si="488"/>
        <v>60</v>
      </c>
      <c r="N433" s="9">
        <f t="shared" ca="1" si="488"/>
        <v>79</v>
      </c>
      <c r="O433" s="9">
        <f t="shared" ca="1" si="488"/>
        <v>30</v>
      </c>
      <c r="P433" s="9">
        <f t="shared" ca="1" si="488"/>
        <v>90</v>
      </c>
      <c r="Q433" s="20">
        <f t="shared" ca="1" si="427"/>
        <v>35.598676258992803</v>
      </c>
      <c r="R433" s="20">
        <f t="shared" ca="1" si="428"/>
        <v>51.789191999999979</v>
      </c>
      <c r="S433" s="20">
        <f t="shared" ca="1" si="429"/>
        <v>19.399379999999997</v>
      </c>
      <c r="T433" s="6">
        <f t="shared" ca="1" si="489"/>
        <v>20474.49846153846</v>
      </c>
      <c r="U433" s="6">
        <f t="shared" ca="1" si="489"/>
        <v>2137.4499999999998</v>
      </c>
      <c r="V433" s="6">
        <f t="shared" ca="1" si="489"/>
        <v>3392.64</v>
      </c>
      <c r="W433" s="6">
        <f t="shared" ca="1" si="430"/>
        <v>3763.3463999999999</v>
      </c>
      <c r="X433" s="6">
        <f t="shared" ca="1" si="431"/>
        <v>1720.2195692307691</v>
      </c>
      <c r="Y433" s="6">
        <f t="shared" ca="1" si="450"/>
        <v>13735.742492307692</v>
      </c>
      <c r="Z433" s="6">
        <f t="shared" ca="1" si="490"/>
        <v>4948.2159999999994</v>
      </c>
      <c r="AA433" s="6">
        <f t="shared" ca="1" si="490"/>
        <v>1553.6757599999994</v>
      </c>
      <c r="AB433" s="6">
        <f t="shared" ca="1" si="490"/>
        <v>1745.9441999999997</v>
      </c>
      <c r="AC433" s="6">
        <f t="shared" ca="1" si="432"/>
        <v>2176.6654074572448</v>
      </c>
      <c r="AD433" s="6">
        <f t="shared" ca="1" si="433"/>
        <v>1327.690655135885</v>
      </c>
      <c r="AE433" s="6">
        <f t="shared" ca="1" si="434"/>
        <v>680.26236430269955</v>
      </c>
      <c r="AF433" s="6">
        <f t="shared" ca="1" si="451"/>
        <v>4063.2175331041685</v>
      </c>
      <c r="AG433" s="6">
        <f t="shared" ca="1" si="491"/>
        <v>636.79769999999996</v>
      </c>
      <c r="AH433" s="6">
        <f t="shared" ca="1" si="491"/>
        <v>2344.1151999999997</v>
      </c>
      <c r="AI433" s="6">
        <f t="shared" ca="1" si="491"/>
        <v>3985.7124999999996</v>
      </c>
      <c r="AJ433" s="6">
        <f t="shared" ca="1" si="491"/>
        <v>1754.1887999999994</v>
      </c>
      <c r="AK433" s="6">
        <f t="shared" ca="1" si="435"/>
        <v>2401.6321623358585</v>
      </c>
      <c r="AL433" s="6">
        <f t="shared" ca="1" si="436"/>
        <v>1667.0430042957857</v>
      </c>
      <c r="AM433" s="6">
        <f t="shared" ca="1" si="437"/>
        <v>727.05820281993988</v>
      </c>
      <c r="AN433" s="6">
        <f t="shared" ca="1" si="452"/>
        <v>3925.0808305484152</v>
      </c>
      <c r="AO433" s="6">
        <f t="shared" ca="1" si="453"/>
        <v>39580.598621538455</v>
      </c>
      <c r="AP433" s="6">
        <f t="shared" ca="1" si="454"/>
        <v>17856.557765578182</v>
      </c>
      <c r="AQ433" s="6">
        <f t="shared" ca="1" si="455"/>
        <v>21724.040855960273</v>
      </c>
      <c r="AR433" s="6">
        <f t="shared" ca="1" si="492"/>
        <v>2873.3646641338892</v>
      </c>
      <c r="AS433" s="6">
        <f t="shared" ca="1" si="492"/>
        <v>2445.6653023828731</v>
      </c>
      <c r="AT433" s="6">
        <f t="shared" ca="1" si="492"/>
        <v>2084.8600401689073</v>
      </c>
      <c r="AU433" s="6">
        <f t="shared" ca="1" si="492"/>
        <v>2230.785736729395</v>
      </c>
      <c r="AV433" s="6">
        <f t="shared" ca="1" si="456"/>
        <v>9634.6757434150641</v>
      </c>
      <c r="AW433" s="6">
        <f t="shared" ca="1" si="457"/>
        <v>12089.365112545209</v>
      </c>
      <c r="AX433" s="27">
        <f t="shared" ca="1" si="493"/>
        <v>3.9992159999999997</v>
      </c>
      <c r="AY433" s="27">
        <f t="shared" ca="1" si="493"/>
        <v>4.2003474999999995</v>
      </c>
      <c r="AZ433">
        <f t="shared" ca="1" si="458"/>
        <v>458</v>
      </c>
      <c r="BA433" s="9">
        <f t="shared" ca="1" si="438"/>
        <v>16</v>
      </c>
      <c r="BB433" s="4">
        <f t="shared" ca="1" si="459"/>
        <v>199</v>
      </c>
      <c r="BC433" s="9">
        <f t="shared" ca="1" si="439"/>
        <v>15</v>
      </c>
      <c r="BD433" s="9">
        <f t="shared" ca="1" si="440"/>
        <v>9</v>
      </c>
      <c r="BE433" s="4">
        <f t="shared" ca="1" si="460"/>
        <v>259</v>
      </c>
      <c r="BF433" s="9">
        <f t="shared" ca="1" si="441"/>
        <v>17</v>
      </c>
      <c r="BG433" s="9">
        <f t="shared" ca="1" si="442"/>
        <v>23</v>
      </c>
      <c r="BH433" s="24">
        <f t="shared" ca="1" si="461"/>
        <v>1070.4972023192888</v>
      </c>
      <c r="BI433" s="24">
        <f t="shared" ca="1" si="462"/>
        <v>646.27311612290805</v>
      </c>
      <c r="BJ433" s="9">
        <f t="shared" ca="1" si="443"/>
        <v>20</v>
      </c>
      <c r="BK433" s="30">
        <f t="shared" ca="1" si="444"/>
        <v>32.088210000000004</v>
      </c>
      <c r="BL433" s="15">
        <f t="shared" ca="1" si="445"/>
        <v>4.3341935999999999</v>
      </c>
      <c r="BM433" s="15">
        <f t="shared" ca="1" si="463"/>
        <v>9056.7717907387814</v>
      </c>
      <c r="BN433" s="36">
        <f t="shared" ca="1" si="469"/>
        <v>146</v>
      </c>
      <c r="BO433" s="9">
        <f t="shared" ca="1" si="446"/>
        <v>0</v>
      </c>
      <c r="BP433" s="20">
        <f t="shared" ca="1" si="464"/>
        <v>2.3986516783137577</v>
      </c>
      <c r="BQ433" s="20">
        <f t="shared" ca="1" si="465"/>
        <v>148.79480038328953</v>
      </c>
    </row>
    <row r="434" spans="1:69" x14ac:dyDescent="0.25">
      <c r="A434" s="3">
        <f t="shared" ref="A434:A497" si="500">A433-1</f>
        <v>40755</v>
      </c>
      <c r="B434" s="17">
        <f t="shared" si="447"/>
        <v>2011</v>
      </c>
      <c r="C434" s="4">
        <f t="shared" si="498"/>
        <v>7</v>
      </c>
      <c r="D434" s="4">
        <f t="shared" ref="D434:D497" si="501">WEEKDAY(A434)</f>
        <v>1</v>
      </c>
      <c r="E434" s="5">
        <f t="shared" si="422"/>
        <v>0.85</v>
      </c>
      <c r="F434" s="5">
        <f t="shared" si="423"/>
        <v>0.76774193548387104</v>
      </c>
      <c r="G434" s="10">
        <f t="shared" si="415"/>
        <v>0.99726027397259931</v>
      </c>
      <c r="H434" s="13">
        <f t="shared" ca="1" si="424"/>
        <v>161</v>
      </c>
      <c r="I434" s="9">
        <f t="shared" ca="1" si="425"/>
        <v>292</v>
      </c>
      <c r="J434" s="14">
        <f t="shared" ca="1" si="448"/>
        <v>1.813664596273292</v>
      </c>
      <c r="K434" s="5">
        <f t="shared" ca="1" si="449"/>
        <v>0.64888888888888885</v>
      </c>
      <c r="L434" s="21">
        <f t="shared" ca="1" si="426"/>
        <v>104.99857494899038</v>
      </c>
      <c r="M434" s="9">
        <f t="shared" ca="1" si="488"/>
        <v>52</v>
      </c>
      <c r="N434" s="9">
        <f t="shared" ca="1" si="488"/>
        <v>61</v>
      </c>
      <c r="O434" s="9">
        <f t="shared" ca="1" si="488"/>
        <v>26</v>
      </c>
      <c r="P434" s="9">
        <f t="shared" ca="1" si="488"/>
        <v>80</v>
      </c>
      <c r="Q434" s="20">
        <f t="shared" ca="1" si="427"/>
        <v>37.620106194690258</v>
      </c>
      <c r="R434" s="20">
        <f t="shared" ca="1" si="428"/>
        <v>50.284108799999984</v>
      </c>
      <c r="S434" s="20">
        <f t="shared" ca="1" si="429"/>
        <v>17.230164155999997</v>
      </c>
      <c r="T434" s="6">
        <f t="shared" ca="1" si="489"/>
        <v>16904.770566787451</v>
      </c>
      <c r="U434" s="6">
        <f t="shared" ca="1" si="489"/>
        <v>1706.4976004242153</v>
      </c>
      <c r="V434" s="6">
        <f t="shared" ca="1" si="489"/>
        <v>2846.6903391793549</v>
      </c>
      <c r="W434" s="6">
        <f t="shared" ca="1" si="430"/>
        <v>3020.486791364383</v>
      </c>
      <c r="X434" s="6">
        <f t="shared" ca="1" si="431"/>
        <v>1360.5736254178703</v>
      </c>
      <c r="Y434" s="6">
        <f t="shared" ca="1" si="450"/>
        <v>11383.517411250059</v>
      </c>
      <c r="Z434" s="6">
        <f t="shared" ca="1" si="490"/>
        <v>4251.0719999999992</v>
      </c>
      <c r="AA434" s="6">
        <f t="shared" ca="1" si="490"/>
        <v>1307.3868287999996</v>
      </c>
      <c r="AB434" s="6">
        <f t="shared" ca="1" si="490"/>
        <v>1378.4131324799998</v>
      </c>
      <c r="AC434" s="6">
        <f t="shared" ca="1" si="432"/>
        <v>1827.6922322920491</v>
      </c>
      <c r="AD434" s="6">
        <f t="shared" ca="1" si="433"/>
        <v>1201.2819533963948</v>
      </c>
      <c r="AE434" s="6">
        <f t="shared" ca="1" si="434"/>
        <v>528.71328985420962</v>
      </c>
      <c r="AF434" s="6">
        <f t="shared" ca="1" si="451"/>
        <v>3379.1844857373453</v>
      </c>
      <c r="AG434" s="6">
        <f t="shared" ca="1" si="491"/>
        <v>544.81524479999996</v>
      </c>
      <c r="AH434" s="6">
        <f t="shared" ca="1" si="491"/>
        <v>1999.7741056</v>
      </c>
      <c r="AI434" s="6">
        <f t="shared" ca="1" si="491"/>
        <v>3367.3052160000007</v>
      </c>
      <c r="AJ434" s="6">
        <f t="shared" ca="1" si="491"/>
        <v>1419.6151295999996</v>
      </c>
      <c r="AK434" s="6">
        <f t="shared" ca="1" si="435"/>
        <v>2043.7639281849354</v>
      </c>
      <c r="AL434" s="6">
        <f t="shared" ca="1" si="436"/>
        <v>1399.9705260010778</v>
      </c>
      <c r="AM434" s="6">
        <f t="shared" ca="1" si="437"/>
        <v>601.67598257543523</v>
      </c>
      <c r="AN434" s="6">
        <f t="shared" ca="1" si="452"/>
        <v>3286.0992592385519</v>
      </c>
      <c r="AO434" s="6">
        <f t="shared" ca="1" si="453"/>
        <v>32879.649824491673</v>
      </c>
      <c r="AP434" s="6">
        <f t="shared" ca="1" si="454"/>
        <v>14830.848668265709</v>
      </c>
      <c r="AQ434" s="6">
        <f t="shared" ca="1" si="455"/>
        <v>18048.801156225956</v>
      </c>
      <c r="AR434" s="6">
        <f t="shared" ca="1" si="492"/>
        <v>2755.6450504879435</v>
      </c>
      <c r="AS434" s="6">
        <f t="shared" ca="1" si="492"/>
        <v>2102.2446663654628</v>
      </c>
      <c r="AT434" s="6">
        <f t="shared" ca="1" si="492"/>
        <v>1963.592512511967</v>
      </c>
      <c r="AU434" s="6">
        <f t="shared" ca="1" si="492"/>
        <v>2028.548378635714</v>
      </c>
      <c r="AV434" s="6">
        <f t="shared" ca="1" si="456"/>
        <v>8850.0306080010869</v>
      </c>
      <c r="AW434" s="6">
        <f t="shared" ca="1" si="457"/>
        <v>9198.7705482248766</v>
      </c>
      <c r="AX434" s="27">
        <f t="shared" ca="1" si="493"/>
        <v>4.1082950465753409</v>
      </c>
      <c r="AY434" s="27">
        <f t="shared" ca="1" si="493"/>
        <v>4.3234685753424653</v>
      </c>
      <c r="AZ434">
        <f t="shared" ca="1" si="458"/>
        <v>380</v>
      </c>
      <c r="BA434" s="9">
        <f t="shared" ca="1" si="438"/>
        <v>13</v>
      </c>
      <c r="BB434" s="4">
        <f t="shared" ca="1" si="459"/>
        <v>161</v>
      </c>
      <c r="BC434" s="9">
        <f t="shared" ca="1" si="439"/>
        <v>13</v>
      </c>
      <c r="BD434" s="9">
        <f t="shared" ca="1" si="440"/>
        <v>8</v>
      </c>
      <c r="BE434" s="4">
        <f t="shared" ca="1" si="460"/>
        <v>219</v>
      </c>
      <c r="BF434" s="9">
        <f t="shared" ca="1" si="441"/>
        <v>15</v>
      </c>
      <c r="BG434" s="9">
        <f t="shared" ca="1" si="442"/>
        <v>19</v>
      </c>
      <c r="BH434" s="24">
        <f t="shared" ca="1" si="461"/>
        <v>942.75009860368789</v>
      </c>
      <c r="BI434" s="24">
        <f t="shared" ca="1" si="462"/>
        <v>552.33504186506946</v>
      </c>
      <c r="BJ434" s="9">
        <f t="shared" ca="1" si="443"/>
        <v>14</v>
      </c>
      <c r="BK434" s="30">
        <f t="shared" ca="1" si="444"/>
        <v>34.068608383561646</v>
      </c>
      <c r="BL434" s="15">
        <f t="shared" ca="1" si="445"/>
        <v>4.3993246750684927</v>
      </c>
      <c r="BM434" s="15">
        <f t="shared" ca="1" si="463"/>
        <v>7826.2553111522102</v>
      </c>
      <c r="BN434" s="36">
        <f t="shared" ca="1" si="469"/>
        <v>146</v>
      </c>
      <c r="BO434" s="9">
        <f t="shared" ca="1" si="446"/>
        <v>0</v>
      </c>
      <c r="BP434" s="20">
        <f t="shared" ca="1" si="464"/>
        <v>2.3061860926651452</v>
      </c>
      <c r="BQ434" s="20">
        <f t="shared" ca="1" si="465"/>
        <v>123.62192572757505</v>
      </c>
    </row>
    <row r="435" spans="1:69" x14ac:dyDescent="0.25">
      <c r="A435" s="3">
        <f t="shared" si="500"/>
        <v>40754</v>
      </c>
      <c r="B435" s="17">
        <f t="shared" si="447"/>
        <v>2011</v>
      </c>
      <c r="C435" s="4">
        <f t="shared" si="498"/>
        <v>7</v>
      </c>
      <c r="D435" s="4">
        <f t="shared" si="501"/>
        <v>7</v>
      </c>
      <c r="E435" s="5">
        <f t="shared" si="422"/>
        <v>0.85</v>
      </c>
      <c r="F435" s="5">
        <f t="shared" si="423"/>
        <v>0.967741935483871</v>
      </c>
      <c r="G435" s="10">
        <f t="shared" si="415"/>
        <v>0.99452054794520206</v>
      </c>
      <c r="H435" s="13">
        <f t="shared" ca="1" si="424"/>
        <v>211</v>
      </c>
      <c r="I435" s="9">
        <f t="shared" ca="1" si="425"/>
        <v>354</v>
      </c>
      <c r="J435" s="14">
        <f t="shared" ca="1" si="448"/>
        <v>1.6777251184834123</v>
      </c>
      <c r="K435" s="5">
        <f t="shared" ca="1" si="449"/>
        <v>0.78666666666666663</v>
      </c>
      <c r="L435" s="21">
        <f t="shared" ca="1" si="426"/>
        <v>99.438571773827022</v>
      </c>
      <c r="M435" s="9">
        <f t="shared" ca="1" si="488"/>
        <v>65</v>
      </c>
      <c r="N435" s="9">
        <f t="shared" ca="1" si="488"/>
        <v>73</v>
      </c>
      <c r="O435" s="9">
        <f t="shared" ca="1" si="488"/>
        <v>31</v>
      </c>
      <c r="P435" s="9">
        <f t="shared" ca="1" si="488"/>
        <v>97</v>
      </c>
      <c r="Q435" s="20">
        <f t="shared" ca="1" si="427"/>
        <v>37.22966878379988</v>
      </c>
      <c r="R435" s="20">
        <f t="shared" ca="1" si="428"/>
        <v>49.107655489951384</v>
      </c>
      <c r="S435" s="20">
        <f t="shared" ca="1" si="429"/>
        <v>17.313002852614037</v>
      </c>
      <c r="T435" s="6">
        <f t="shared" ca="1" si="489"/>
        <v>20981.538644277502</v>
      </c>
      <c r="U435" s="6">
        <f t="shared" ca="1" si="489"/>
        <v>2328.1264043305341</v>
      </c>
      <c r="V435" s="6">
        <f t="shared" ca="1" si="489"/>
        <v>3409.3164199593457</v>
      </c>
      <c r="W435" s="6">
        <f t="shared" ca="1" si="430"/>
        <v>3011.2255055342457</v>
      </c>
      <c r="X435" s="6">
        <f t="shared" ca="1" si="431"/>
        <v>1771.4510754220062</v>
      </c>
      <c r="Y435" s="6">
        <f t="shared" ca="1" si="450"/>
        <v>15117.672047692438</v>
      </c>
      <c r="Z435" s="6">
        <f t="shared" ca="1" si="490"/>
        <v>5137.6942921643831</v>
      </c>
      <c r="AA435" s="6">
        <f t="shared" ca="1" si="490"/>
        <v>1522.3373201884929</v>
      </c>
      <c r="AB435" s="6">
        <f t="shared" ca="1" si="490"/>
        <v>1679.3612767035615</v>
      </c>
      <c r="AC435" s="6">
        <f t="shared" ca="1" si="432"/>
        <v>2303.8903973950223</v>
      </c>
      <c r="AD435" s="6">
        <f t="shared" ca="1" si="433"/>
        <v>1151.2426735521108</v>
      </c>
      <c r="AE435" s="6">
        <f t="shared" ca="1" si="434"/>
        <v>680.54018969541858</v>
      </c>
      <c r="AF435" s="6">
        <f t="shared" ca="1" si="451"/>
        <v>4203.7196284138845</v>
      </c>
      <c r="AG435" s="6">
        <f t="shared" ca="1" si="491"/>
        <v>601.84322097534243</v>
      </c>
      <c r="AH435" s="6">
        <f t="shared" ca="1" si="491"/>
        <v>2433.522982224657</v>
      </c>
      <c r="AI435" s="6">
        <f t="shared" ca="1" si="491"/>
        <v>4093.9684219726028</v>
      </c>
      <c r="AJ435" s="6">
        <f t="shared" ca="1" si="491"/>
        <v>1798.5978929095891</v>
      </c>
      <c r="AK435" s="6">
        <f t="shared" ca="1" si="435"/>
        <v>2581.2052754270976</v>
      </c>
      <c r="AL435" s="6">
        <f t="shared" ca="1" si="436"/>
        <v>1432.1086552888069</v>
      </c>
      <c r="AM435" s="6">
        <f t="shared" ca="1" si="437"/>
        <v>783.91277287964624</v>
      </c>
      <c r="AN435" s="6">
        <f t="shared" ca="1" si="452"/>
        <v>4130.7058144866405</v>
      </c>
      <c r="AO435" s="6">
        <f t="shared" ca="1" si="453"/>
        <v>40576.990455746665</v>
      </c>
      <c r="AP435" s="6">
        <f t="shared" ca="1" si="454"/>
        <v>17124.8929651537</v>
      </c>
      <c r="AQ435" s="6">
        <f t="shared" ca="1" si="455"/>
        <v>23452.097490592962</v>
      </c>
      <c r="AR435" s="6">
        <f t="shared" ca="1" si="492"/>
        <v>2893.6885280279839</v>
      </c>
      <c r="AS435" s="6">
        <f t="shared" ca="1" si="492"/>
        <v>2541.3252090650581</v>
      </c>
      <c r="AT435" s="6">
        <f t="shared" ca="1" si="492"/>
        <v>2121.7006232603917</v>
      </c>
      <c r="AU435" s="6">
        <f t="shared" ca="1" si="492"/>
        <v>2294.9080792290961</v>
      </c>
      <c r="AV435" s="6">
        <f t="shared" ca="1" si="456"/>
        <v>9851.6224395825302</v>
      </c>
      <c r="AW435" s="6">
        <f t="shared" ca="1" si="457"/>
        <v>13600.475051010435</v>
      </c>
      <c r="AX435" s="27">
        <f t="shared" ca="1" si="493"/>
        <v>3.8726636712328761</v>
      </c>
      <c r="AY435" s="27">
        <f t="shared" ca="1" si="493"/>
        <v>4.2967381849315061</v>
      </c>
      <c r="AZ435">
        <f t="shared" ca="1" si="458"/>
        <v>477</v>
      </c>
      <c r="BA435" s="9">
        <f t="shared" ca="1" si="438"/>
        <v>18</v>
      </c>
      <c r="BB435" s="4">
        <f t="shared" ca="1" si="459"/>
        <v>211</v>
      </c>
      <c r="BC435" s="9">
        <f t="shared" ca="1" si="439"/>
        <v>14</v>
      </c>
      <c r="BD435" s="9">
        <f t="shared" ca="1" si="440"/>
        <v>11</v>
      </c>
      <c r="BE435" s="4">
        <f t="shared" ca="1" si="460"/>
        <v>266</v>
      </c>
      <c r="BF435" s="9">
        <f t="shared" ca="1" si="441"/>
        <v>18</v>
      </c>
      <c r="BG435" s="9">
        <f t="shared" ca="1" si="442"/>
        <v>25</v>
      </c>
      <c r="BH435" s="24">
        <f t="shared" ca="1" si="461"/>
        <v>970.61528446867271</v>
      </c>
      <c r="BI435" s="24">
        <f t="shared" ca="1" si="462"/>
        <v>668.5486849910892</v>
      </c>
      <c r="BJ435" s="9">
        <f t="shared" ca="1" si="443"/>
        <v>23</v>
      </c>
      <c r="BK435" s="30">
        <f t="shared" ca="1" si="444"/>
        <v>32.56515567123288</v>
      </c>
      <c r="BL435" s="15">
        <f t="shared" ca="1" si="445"/>
        <v>4.5253699506849312</v>
      </c>
      <c r="BM435" s="15">
        <f t="shared" ca="1" si="463"/>
        <v>7909.5276567975498</v>
      </c>
      <c r="BN435" s="36">
        <f t="shared" ca="1" si="469"/>
        <v>130</v>
      </c>
      <c r="BO435" s="9">
        <f t="shared" ca="1" si="446"/>
        <v>0</v>
      </c>
      <c r="BP435" s="20">
        <f t="shared" ca="1" si="464"/>
        <v>2.9650439960770512</v>
      </c>
      <c r="BQ435" s="20">
        <f t="shared" ca="1" si="465"/>
        <v>180.40074992763817</v>
      </c>
    </row>
    <row r="436" spans="1:69" x14ac:dyDescent="0.25">
      <c r="A436" s="3">
        <f t="shared" si="500"/>
        <v>40753</v>
      </c>
      <c r="B436" s="17">
        <f t="shared" si="447"/>
        <v>2011</v>
      </c>
      <c r="C436" s="4">
        <f t="shared" si="498"/>
        <v>7</v>
      </c>
      <c r="D436" s="4">
        <f t="shared" si="501"/>
        <v>6</v>
      </c>
      <c r="E436" s="5">
        <f t="shared" si="422"/>
        <v>0.85</v>
      </c>
      <c r="F436" s="5">
        <f t="shared" si="423"/>
        <v>1</v>
      </c>
      <c r="G436" s="10">
        <f t="shared" si="415"/>
        <v>0.99178082191780481</v>
      </c>
      <c r="H436" s="13">
        <f t="shared" ca="1" si="424"/>
        <v>214</v>
      </c>
      <c r="I436" s="9">
        <f t="shared" ca="1" si="425"/>
        <v>345</v>
      </c>
      <c r="J436" s="14">
        <f t="shared" ca="1" si="448"/>
        <v>1.6121495327102804</v>
      </c>
      <c r="K436" s="5">
        <f t="shared" ca="1" si="449"/>
        <v>0.76666666666666672</v>
      </c>
      <c r="L436" s="21">
        <f t="shared" ca="1" si="426"/>
        <v>100.91198607092562</v>
      </c>
      <c r="M436" s="9">
        <f t="shared" ca="1" si="488"/>
        <v>60</v>
      </c>
      <c r="N436" s="9">
        <f t="shared" ca="1" si="488"/>
        <v>77</v>
      </c>
      <c r="O436" s="9">
        <f t="shared" ca="1" si="488"/>
        <v>32</v>
      </c>
      <c r="P436" s="9">
        <f t="shared" ca="1" si="488"/>
        <v>97</v>
      </c>
      <c r="Q436" s="20">
        <f t="shared" ca="1" si="427"/>
        <v>35.371208999100077</v>
      </c>
      <c r="R436" s="20">
        <f t="shared" ca="1" si="428"/>
        <v>48.307683788013676</v>
      </c>
      <c r="S436" s="20">
        <f t="shared" ca="1" si="429"/>
        <v>17.159602742381015</v>
      </c>
      <c r="T436" s="6">
        <f t="shared" ca="1" si="489"/>
        <v>21595.165019178083</v>
      </c>
      <c r="U436" s="6">
        <f t="shared" ca="1" si="489"/>
        <v>2266.2411698630135</v>
      </c>
      <c r="V436" s="6">
        <f t="shared" ca="1" si="489"/>
        <v>3472.2813485589036</v>
      </c>
      <c r="W436" s="6">
        <f t="shared" ca="1" si="430"/>
        <v>3127.3013809972604</v>
      </c>
      <c r="X436" s="6">
        <f t="shared" ca="1" si="431"/>
        <v>1757.6825779726025</v>
      </c>
      <c r="Y436" s="6">
        <f t="shared" ca="1" si="450"/>
        <v>15504.140881512329</v>
      </c>
      <c r="Z436" s="6">
        <f t="shared" ca="1" si="490"/>
        <v>4845.8556328767108</v>
      </c>
      <c r="AA436" s="6">
        <f t="shared" ca="1" si="490"/>
        <v>1545.8458812164376</v>
      </c>
      <c r="AB436" s="6">
        <f t="shared" ca="1" si="490"/>
        <v>1664.4814660109585</v>
      </c>
      <c r="AC436" s="6">
        <f t="shared" ca="1" si="432"/>
        <v>2205.9464291743402</v>
      </c>
      <c r="AD436" s="6">
        <f t="shared" ca="1" si="433"/>
        <v>1165.1623946684877</v>
      </c>
      <c r="AE436" s="6">
        <f t="shared" ca="1" si="434"/>
        <v>717.09735312962766</v>
      </c>
      <c r="AF436" s="6">
        <f t="shared" ca="1" si="451"/>
        <v>3967.9768031316516</v>
      </c>
      <c r="AG436" s="6">
        <f t="shared" ca="1" si="491"/>
        <v>645.58309315068482</v>
      </c>
      <c r="AH436" s="6">
        <f t="shared" ca="1" si="491"/>
        <v>2364.6433841095891</v>
      </c>
      <c r="AI436" s="6">
        <f t="shared" ca="1" si="491"/>
        <v>3916.9561199999998</v>
      </c>
      <c r="AJ436" s="6">
        <f t="shared" ca="1" si="491"/>
        <v>1728.5823438904108</v>
      </c>
      <c r="AK436" s="6">
        <f t="shared" ca="1" si="435"/>
        <v>2557.7257857318591</v>
      </c>
      <c r="AL436" s="6">
        <f t="shared" ca="1" si="436"/>
        <v>1476.9386276513462</v>
      </c>
      <c r="AM436" s="6">
        <f t="shared" ca="1" si="437"/>
        <v>803.86559945380327</v>
      </c>
      <c r="AN436" s="6">
        <f t="shared" ca="1" si="452"/>
        <v>3817.2349283136764</v>
      </c>
      <c r="AO436" s="6">
        <f t="shared" ca="1" si="453"/>
        <v>40573.354110295892</v>
      </c>
      <c r="AP436" s="6">
        <f t="shared" ca="1" si="454"/>
        <v>17284.001497338231</v>
      </c>
      <c r="AQ436" s="6">
        <f t="shared" ca="1" si="455"/>
        <v>23289.352612957657</v>
      </c>
      <c r="AR436" s="6">
        <f t="shared" ca="1" si="492"/>
        <v>2877.812436311573</v>
      </c>
      <c r="AS436" s="6">
        <f t="shared" ca="1" si="492"/>
        <v>2640.625289522136</v>
      </c>
      <c r="AT436" s="6">
        <f t="shared" ca="1" si="492"/>
        <v>2195.8649584867744</v>
      </c>
      <c r="AU436" s="6">
        <f t="shared" ca="1" si="492"/>
        <v>2359.6891372239952</v>
      </c>
      <c r="AV436" s="6">
        <f t="shared" ca="1" si="456"/>
        <v>10073.991821544478</v>
      </c>
      <c r="AW436" s="6">
        <f t="shared" ca="1" si="457"/>
        <v>13215.360791413183</v>
      </c>
      <c r="AX436" s="27">
        <f t="shared" ca="1" si="493"/>
        <v>4.216906520547945</v>
      </c>
      <c r="AY436" s="27">
        <f t="shared" ca="1" si="493"/>
        <v>4.3008576438356165</v>
      </c>
      <c r="AZ436">
        <f t="shared" ca="1" si="458"/>
        <v>480</v>
      </c>
      <c r="BA436" s="9">
        <f t="shared" ca="1" si="438"/>
        <v>17</v>
      </c>
      <c r="BB436" s="4">
        <f t="shared" ca="1" si="459"/>
        <v>214</v>
      </c>
      <c r="BC436" s="9">
        <f t="shared" ca="1" si="439"/>
        <v>14</v>
      </c>
      <c r="BD436" s="9">
        <f t="shared" ca="1" si="440"/>
        <v>12</v>
      </c>
      <c r="BE436" s="4">
        <f t="shared" ca="1" si="460"/>
        <v>266</v>
      </c>
      <c r="BF436" s="9">
        <f t="shared" ca="1" si="441"/>
        <v>19</v>
      </c>
      <c r="BG436" s="9">
        <f t="shared" ca="1" si="442"/>
        <v>24</v>
      </c>
      <c r="BH436" s="24">
        <f t="shared" ca="1" si="461"/>
        <v>1015.3686822231213</v>
      </c>
      <c r="BI436" s="24">
        <f t="shared" ca="1" si="462"/>
        <v>660.8754346233668</v>
      </c>
      <c r="BJ436" s="9">
        <f t="shared" ca="1" si="443"/>
        <v>22</v>
      </c>
      <c r="BK436" s="30">
        <f t="shared" ca="1" si="444"/>
        <v>34.076995150684937</v>
      </c>
      <c r="BL436" s="15">
        <f t="shared" ca="1" si="445"/>
        <v>4.5600323331506853</v>
      </c>
      <c r="BM436" s="15">
        <f t="shared" ca="1" si="463"/>
        <v>8071.6523523663527</v>
      </c>
      <c r="BN436" s="36">
        <f t="shared" ca="1" si="469"/>
        <v>130</v>
      </c>
      <c r="BO436" s="9">
        <f t="shared" ca="1" si="446"/>
        <v>0</v>
      </c>
      <c r="BP436" s="20">
        <f t="shared" ca="1" si="464"/>
        <v>2.885326522534132</v>
      </c>
      <c r="BQ436" s="20">
        <f t="shared" ca="1" si="465"/>
        <v>179.14886625352042</v>
      </c>
    </row>
    <row r="437" spans="1:69" x14ac:dyDescent="0.25">
      <c r="A437" s="3">
        <f t="shared" si="500"/>
        <v>40752</v>
      </c>
      <c r="B437" s="17">
        <f t="shared" si="447"/>
        <v>2011</v>
      </c>
      <c r="C437" s="4">
        <f t="shared" si="498"/>
        <v>7</v>
      </c>
      <c r="D437" s="4">
        <f t="shared" si="501"/>
        <v>5</v>
      </c>
      <c r="E437" s="5">
        <f t="shared" si="422"/>
        <v>0.85</v>
      </c>
      <c r="F437" s="5">
        <f t="shared" si="423"/>
        <v>0.88387096774193541</v>
      </c>
      <c r="G437" s="10">
        <f t="shared" si="415"/>
        <v>0.98904109589040756</v>
      </c>
      <c r="H437" s="13">
        <f t="shared" ca="1" si="424"/>
        <v>190</v>
      </c>
      <c r="I437" s="9">
        <f t="shared" ca="1" si="425"/>
        <v>333</v>
      </c>
      <c r="J437" s="14">
        <f t="shared" ca="1" si="448"/>
        <v>1.7526315789473683</v>
      </c>
      <c r="K437" s="5">
        <f t="shared" ca="1" si="449"/>
        <v>0.74</v>
      </c>
      <c r="L437" s="21">
        <f t="shared" ca="1" si="426"/>
        <v>102.60140644230991</v>
      </c>
      <c r="M437" s="9">
        <f t="shared" ca="1" si="488"/>
        <v>61</v>
      </c>
      <c r="N437" s="9">
        <f t="shared" ca="1" si="488"/>
        <v>69</v>
      </c>
      <c r="O437" s="9">
        <f t="shared" ca="1" si="488"/>
        <v>31</v>
      </c>
      <c r="P437" s="9">
        <f t="shared" ca="1" si="488"/>
        <v>92</v>
      </c>
      <c r="Q437" s="20">
        <f t="shared" ca="1" si="427"/>
        <v>38.47324882950474</v>
      </c>
      <c r="R437" s="20">
        <f t="shared" ca="1" si="428"/>
        <v>48.450070198356158</v>
      </c>
      <c r="S437" s="20">
        <f t="shared" ca="1" si="429"/>
        <v>17.44378449577129</v>
      </c>
      <c r="T437" s="6">
        <f t="shared" ca="1" si="489"/>
        <v>19494.267224038882</v>
      </c>
      <c r="U437" s="6">
        <f t="shared" ca="1" si="489"/>
        <v>2060.2020104728231</v>
      </c>
      <c r="V437" s="6">
        <f t="shared" ca="1" si="489"/>
        <v>3197.4329561068307</v>
      </c>
      <c r="W437" s="6">
        <f t="shared" ca="1" si="430"/>
        <v>3163.890944219178</v>
      </c>
      <c r="X437" s="6">
        <f t="shared" ca="1" si="431"/>
        <v>1622.8266483194343</v>
      </c>
      <c r="Y437" s="6">
        <f t="shared" ca="1" si="450"/>
        <v>13570.318685866261</v>
      </c>
      <c r="Z437" s="6">
        <f t="shared" ca="1" si="490"/>
        <v>5001.5223478356165</v>
      </c>
      <c r="AA437" s="6">
        <f t="shared" ca="1" si="490"/>
        <v>1501.952176149041</v>
      </c>
      <c r="AB437" s="6">
        <f t="shared" ca="1" si="490"/>
        <v>1604.8281736109586</v>
      </c>
      <c r="AC437" s="6">
        <f t="shared" ca="1" si="432"/>
        <v>2124.691907086401</v>
      </c>
      <c r="AD437" s="6">
        <f t="shared" ca="1" si="433"/>
        <v>1187.220898181236</v>
      </c>
      <c r="AE437" s="6">
        <f t="shared" ca="1" si="434"/>
        <v>631.99833011055159</v>
      </c>
      <c r="AF437" s="6">
        <f t="shared" ca="1" si="451"/>
        <v>4164.3915622174281</v>
      </c>
      <c r="AG437" s="6">
        <f t="shared" ca="1" si="491"/>
        <v>617.21055517808225</v>
      </c>
      <c r="AH437" s="6">
        <f t="shared" ca="1" si="491"/>
        <v>2102.2690475835616</v>
      </c>
      <c r="AI437" s="6">
        <f t="shared" ca="1" si="491"/>
        <v>3876.7915469589038</v>
      </c>
      <c r="AJ437" s="6">
        <f t="shared" ca="1" si="491"/>
        <v>1620.0944482191778</v>
      </c>
      <c r="AK437" s="6">
        <f t="shared" ca="1" si="435"/>
        <v>2332.1258399713888</v>
      </c>
      <c r="AL437" s="6">
        <f t="shared" ca="1" si="436"/>
        <v>1417.2850334123584</v>
      </c>
      <c r="AM437" s="6">
        <f t="shared" ca="1" si="437"/>
        <v>681.09491036137842</v>
      </c>
      <c r="AN437" s="6">
        <f t="shared" ca="1" si="452"/>
        <v>3785.8598141945986</v>
      </c>
      <c r="AO437" s="6">
        <f t="shared" ca="1" si="453"/>
        <v>37879.137530047046</v>
      </c>
      <c r="AP437" s="6">
        <f t="shared" ca="1" si="454"/>
        <v>16358.567467768757</v>
      </c>
      <c r="AQ437" s="6">
        <f t="shared" ca="1" si="455"/>
        <v>21520.57006227829</v>
      </c>
      <c r="AR437" s="6">
        <f t="shared" ca="1" si="492"/>
        <v>2822.5441215237097</v>
      </c>
      <c r="AS437" s="6">
        <f t="shared" ca="1" si="492"/>
        <v>2358.0133406536688</v>
      </c>
      <c r="AT437" s="6">
        <f t="shared" ca="1" si="492"/>
        <v>2089.6913828199208</v>
      </c>
      <c r="AU437" s="6">
        <f t="shared" ca="1" si="492"/>
        <v>2161.8411253906843</v>
      </c>
      <c r="AV437" s="6">
        <f t="shared" ca="1" si="456"/>
        <v>9432.0899703879841</v>
      </c>
      <c r="AW437" s="6">
        <f t="shared" ca="1" si="457"/>
        <v>12088.480091890306</v>
      </c>
      <c r="AX437" s="27">
        <f t="shared" ca="1" si="493"/>
        <v>4.0502361205479449</v>
      </c>
      <c r="AY437" s="27">
        <f t="shared" ca="1" si="493"/>
        <v>4.2565069726027396</v>
      </c>
      <c r="AZ437">
        <f t="shared" ca="1" si="458"/>
        <v>443</v>
      </c>
      <c r="BA437" s="9">
        <f t="shared" ca="1" si="438"/>
        <v>16</v>
      </c>
      <c r="BB437" s="4">
        <f t="shared" ca="1" si="459"/>
        <v>190</v>
      </c>
      <c r="BC437" s="9">
        <f t="shared" ca="1" si="439"/>
        <v>15</v>
      </c>
      <c r="BD437" s="9">
        <f t="shared" ca="1" si="440"/>
        <v>9</v>
      </c>
      <c r="BE437" s="4">
        <f t="shared" ca="1" si="460"/>
        <v>253</v>
      </c>
      <c r="BF437" s="9">
        <f t="shared" ca="1" si="441"/>
        <v>15</v>
      </c>
      <c r="BG437" s="9">
        <f t="shared" ca="1" si="442"/>
        <v>23</v>
      </c>
      <c r="BH437" s="24">
        <f t="shared" ca="1" si="461"/>
        <v>1008.5242798288981</v>
      </c>
      <c r="BI437" s="24">
        <f t="shared" ca="1" si="462"/>
        <v>592.36609938486629</v>
      </c>
      <c r="BJ437" s="9">
        <f t="shared" ca="1" si="443"/>
        <v>20</v>
      </c>
      <c r="BK437" s="30">
        <f t="shared" ca="1" si="444"/>
        <v>33.612027630136986</v>
      </c>
      <c r="BL437" s="15">
        <f t="shared" ca="1" si="445"/>
        <v>4.3031731408219178</v>
      </c>
      <c r="BM437" s="15">
        <f t="shared" ca="1" si="463"/>
        <v>8026.4321730317406</v>
      </c>
      <c r="BN437" s="36">
        <f t="shared" ca="1" si="469"/>
        <v>130</v>
      </c>
      <c r="BO437" s="9">
        <f t="shared" ca="1" si="446"/>
        <v>0</v>
      </c>
      <c r="BP437" s="20">
        <f t="shared" ca="1" si="464"/>
        <v>2.6812124737795608</v>
      </c>
      <c r="BQ437" s="20">
        <f t="shared" ca="1" si="465"/>
        <v>165.54284663290991</v>
      </c>
    </row>
    <row r="438" spans="1:69" x14ac:dyDescent="0.25">
      <c r="A438" s="3">
        <f t="shared" si="500"/>
        <v>40751</v>
      </c>
      <c r="B438" s="17">
        <f t="shared" si="447"/>
        <v>2011</v>
      </c>
      <c r="C438" s="4">
        <f t="shared" si="498"/>
        <v>7</v>
      </c>
      <c r="D438" s="4">
        <f t="shared" si="501"/>
        <v>4</v>
      </c>
      <c r="E438" s="5">
        <f t="shared" si="422"/>
        <v>0.85</v>
      </c>
      <c r="F438" s="5">
        <f t="shared" si="423"/>
        <v>0.84516129032258069</v>
      </c>
      <c r="G438" s="10">
        <f t="shared" si="415"/>
        <v>0.98630136986301031</v>
      </c>
      <c r="H438" s="13">
        <f t="shared" ca="1" si="424"/>
        <v>179</v>
      </c>
      <c r="I438" s="9">
        <f t="shared" ca="1" si="425"/>
        <v>278</v>
      </c>
      <c r="J438" s="14">
        <f t="shared" ca="1" si="448"/>
        <v>1.553072625698324</v>
      </c>
      <c r="K438" s="5">
        <f t="shared" ca="1" si="449"/>
        <v>0.61777777777777776</v>
      </c>
      <c r="L438" s="21">
        <f t="shared" ca="1" si="426"/>
        <v>96.988334144866286</v>
      </c>
      <c r="M438" s="9">
        <f t="shared" ca="1" si="488"/>
        <v>51</v>
      </c>
      <c r="N438" s="9">
        <f t="shared" ca="1" si="488"/>
        <v>61</v>
      </c>
      <c r="O438" s="9">
        <f t="shared" ca="1" si="488"/>
        <v>25</v>
      </c>
      <c r="P438" s="9">
        <f t="shared" ca="1" si="488"/>
        <v>73</v>
      </c>
      <c r="Q438" s="20">
        <f t="shared" ca="1" si="427"/>
        <v>34.314910958904107</v>
      </c>
      <c r="R438" s="20">
        <f t="shared" ca="1" si="428"/>
        <v>50.054286488547945</v>
      </c>
      <c r="S438" s="20">
        <f t="shared" ca="1" si="429"/>
        <v>18.732586587652467</v>
      </c>
      <c r="T438" s="6">
        <f t="shared" ca="1" si="489"/>
        <v>17360.911811931066</v>
      </c>
      <c r="U438" s="6">
        <f t="shared" ca="1" si="489"/>
        <v>2024.5947307114445</v>
      </c>
      <c r="V438" s="6">
        <f t="shared" ca="1" si="489"/>
        <v>3097.3682364577994</v>
      </c>
      <c r="W438" s="6">
        <f t="shared" ca="1" si="430"/>
        <v>2974.2745038904109</v>
      </c>
      <c r="X438" s="6">
        <f t="shared" ca="1" si="431"/>
        <v>1591.8145144194434</v>
      </c>
      <c r="Y438" s="6">
        <f t="shared" ca="1" si="450"/>
        <v>11722.049287874856</v>
      </c>
      <c r="Z438" s="6">
        <f t="shared" ca="1" si="490"/>
        <v>3843.27002739726</v>
      </c>
      <c r="AA438" s="6">
        <f t="shared" ca="1" si="490"/>
        <v>1251.3571622136985</v>
      </c>
      <c r="AB438" s="6">
        <f t="shared" ca="1" si="490"/>
        <v>1367.4788208986301</v>
      </c>
      <c r="AC438" s="6">
        <f t="shared" ca="1" si="432"/>
        <v>1852.8392913359801</v>
      </c>
      <c r="AD438" s="6">
        <f t="shared" ca="1" si="433"/>
        <v>1189.5110387683408</v>
      </c>
      <c r="AE438" s="6">
        <f t="shared" ca="1" si="434"/>
        <v>583.25154112117605</v>
      </c>
      <c r="AF438" s="6">
        <f t="shared" ca="1" si="451"/>
        <v>2836.5041392840913</v>
      </c>
      <c r="AG438" s="6">
        <f t="shared" ca="1" si="491"/>
        <v>491.00536701369862</v>
      </c>
      <c r="AH438" s="6">
        <f t="shared" ca="1" si="491"/>
        <v>1789.7123910136984</v>
      </c>
      <c r="AI438" s="6">
        <f t="shared" ca="1" si="491"/>
        <v>3177.7177676712331</v>
      </c>
      <c r="AJ438" s="6">
        <f t="shared" ca="1" si="491"/>
        <v>1319.0796256438355</v>
      </c>
      <c r="AK438" s="6">
        <f t="shared" ca="1" si="435"/>
        <v>2269.6403649030972</v>
      </c>
      <c r="AL438" s="6">
        <f t="shared" ca="1" si="436"/>
        <v>1449.3945663289414</v>
      </c>
      <c r="AM438" s="6">
        <f t="shared" ca="1" si="437"/>
        <v>632.29828474656199</v>
      </c>
      <c r="AN438" s="6">
        <f t="shared" ca="1" si="452"/>
        <v>2426.1819353638648</v>
      </c>
      <c r="AO438" s="6">
        <f t="shared" ca="1" si="453"/>
        <v>32625.127704494564</v>
      </c>
      <c r="AP438" s="6">
        <f t="shared" ca="1" si="454"/>
        <v>15640.392341971752</v>
      </c>
      <c r="AQ438" s="6">
        <f t="shared" ca="1" si="455"/>
        <v>16984.73536252281</v>
      </c>
      <c r="AR438" s="6">
        <f t="shared" ca="1" si="492"/>
        <v>2827.1917426147297</v>
      </c>
      <c r="AS438" s="6">
        <f t="shared" ca="1" si="492"/>
        <v>2355.8014099575153</v>
      </c>
      <c r="AT438" s="6">
        <f t="shared" ca="1" si="492"/>
        <v>2035.6441682233713</v>
      </c>
      <c r="AU438" s="6">
        <f t="shared" ca="1" si="492"/>
        <v>2144.6231404366849</v>
      </c>
      <c r="AV438" s="6">
        <f t="shared" ca="1" si="456"/>
        <v>9363.2604612323012</v>
      </c>
      <c r="AW438" s="6">
        <f t="shared" ca="1" si="457"/>
        <v>7621.4749012905122</v>
      </c>
      <c r="AX438" s="27">
        <f t="shared" ca="1" si="493"/>
        <v>3.9160316712328758</v>
      </c>
      <c r="AY438" s="27">
        <f t="shared" ca="1" si="493"/>
        <v>4.2826586301369858</v>
      </c>
      <c r="AZ438">
        <f t="shared" ca="1" si="458"/>
        <v>389</v>
      </c>
      <c r="BA438" s="9">
        <f t="shared" ca="1" si="438"/>
        <v>13</v>
      </c>
      <c r="BB438" s="4">
        <f t="shared" ca="1" si="459"/>
        <v>179</v>
      </c>
      <c r="BC438" s="9">
        <f t="shared" ca="1" si="439"/>
        <v>13</v>
      </c>
      <c r="BD438" s="9">
        <f t="shared" ca="1" si="440"/>
        <v>9</v>
      </c>
      <c r="BE438" s="4">
        <f t="shared" ca="1" si="460"/>
        <v>210</v>
      </c>
      <c r="BF438" s="9">
        <f t="shared" ca="1" si="441"/>
        <v>14</v>
      </c>
      <c r="BG438" s="9">
        <f t="shared" ca="1" si="442"/>
        <v>20</v>
      </c>
      <c r="BH438" s="24">
        <f t="shared" ca="1" si="461"/>
        <v>941.87742796027021</v>
      </c>
      <c r="BI438" s="24">
        <f t="shared" ca="1" si="462"/>
        <v>587.00220772222337</v>
      </c>
      <c r="BJ438" s="9">
        <f t="shared" ca="1" si="443"/>
        <v>17</v>
      </c>
      <c r="BK438" s="30">
        <f t="shared" ca="1" si="444"/>
        <v>34.856241095890418</v>
      </c>
      <c r="BL438" s="15">
        <f t="shared" ca="1" si="445"/>
        <v>4.1812083178082187</v>
      </c>
      <c r="BM438" s="15">
        <f t="shared" ca="1" si="463"/>
        <v>7874.9335030794773</v>
      </c>
      <c r="BN438" s="36">
        <f t="shared" ca="1" si="469"/>
        <v>130</v>
      </c>
      <c r="BO438" s="9">
        <f t="shared" ca="1" si="446"/>
        <v>0</v>
      </c>
      <c r="BP438" s="20">
        <f t="shared" ca="1" si="464"/>
        <v>2.1568100042852376</v>
      </c>
      <c r="BQ438" s="20">
        <f t="shared" ca="1" si="465"/>
        <v>130.6518104809447</v>
      </c>
    </row>
    <row r="439" spans="1:69" x14ac:dyDescent="0.25">
      <c r="A439" s="3">
        <f t="shared" si="500"/>
        <v>40750</v>
      </c>
      <c r="B439" s="17">
        <f t="shared" si="447"/>
        <v>2011</v>
      </c>
      <c r="C439" s="4">
        <f t="shared" si="498"/>
        <v>7</v>
      </c>
      <c r="D439" s="4">
        <f t="shared" si="501"/>
        <v>3</v>
      </c>
      <c r="E439" s="5">
        <f t="shared" si="422"/>
        <v>0.85</v>
      </c>
      <c r="F439" s="5">
        <f t="shared" si="423"/>
        <v>0.74193548387096775</v>
      </c>
      <c r="G439" s="10">
        <f t="shared" si="415"/>
        <v>0.98356164383561306</v>
      </c>
      <c r="H439" s="13">
        <f t="shared" ca="1" si="424"/>
        <v>155</v>
      </c>
      <c r="I439" s="9">
        <f t="shared" ca="1" si="425"/>
        <v>244</v>
      </c>
      <c r="J439" s="14">
        <f t="shared" ca="1" si="448"/>
        <v>1.5741935483870968</v>
      </c>
      <c r="K439" s="5">
        <f t="shared" ca="1" si="449"/>
        <v>0.54222222222222227</v>
      </c>
      <c r="L439" s="21">
        <f t="shared" ca="1" si="426"/>
        <v>96.106274858666026</v>
      </c>
      <c r="M439" s="9">
        <f t="shared" ca="1" si="488"/>
        <v>46</v>
      </c>
      <c r="N439" s="9">
        <f t="shared" ca="1" si="488"/>
        <v>55</v>
      </c>
      <c r="O439" s="9">
        <f t="shared" ca="1" si="488"/>
        <v>22</v>
      </c>
      <c r="P439" s="9">
        <f t="shared" ca="1" si="488"/>
        <v>64</v>
      </c>
      <c r="Q439" s="20">
        <f t="shared" ca="1" si="427"/>
        <v>35.433633801166415</v>
      </c>
      <c r="R439" s="20">
        <f t="shared" ca="1" si="428"/>
        <v>48.200054866251548</v>
      </c>
      <c r="S439" s="20">
        <f t="shared" ca="1" si="429"/>
        <v>18.26059493589041</v>
      </c>
      <c r="T439" s="6">
        <f t="shared" ca="1" si="489"/>
        <v>14896.472603093234</v>
      </c>
      <c r="U439" s="6">
        <f t="shared" ca="1" si="489"/>
        <v>1806.3292907644718</v>
      </c>
      <c r="V439" s="6">
        <f t="shared" ca="1" si="489"/>
        <v>2662.6173144434824</v>
      </c>
      <c r="W439" s="6">
        <f t="shared" ca="1" si="430"/>
        <v>3127.0216899945208</v>
      </c>
      <c r="X439" s="6">
        <f t="shared" ca="1" si="431"/>
        <v>1350.123662643924</v>
      </c>
      <c r="Y439" s="6">
        <f t="shared" ca="1" si="450"/>
        <v>9563.0392267757798</v>
      </c>
      <c r="Z439" s="6">
        <f t="shared" ca="1" si="490"/>
        <v>3578.7970139178078</v>
      </c>
      <c r="AA439" s="6">
        <f t="shared" ca="1" si="490"/>
        <v>1060.4012070575341</v>
      </c>
      <c r="AB439" s="6">
        <f t="shared" ca="1" si="490"/>
        <v>1168.6780758969862</v>
      </c>
      <c r="AC439" s="6">
        <f t="shared" ca="1" si="432"/>
        <v>1623.1787996772077</v>
      </c>
      <c r="AD439" s="6">
        <f t="shared" ca="1" si="433"/>
        <v>1183.6619116322688</v>
      </c>
      <c r="AE439" s="6">
        <f t="shared" ca="1" si="434"/>
        <v>521.27950551017682</v>
      </c>
      <c r="AF439" s="6">
        <f t="shared" ca="1" si="451"/>
        <v>2479.7560800526744</v>
      </c>
      <c r="AG439" s="6">
        <f t="shared" ca="1" si="491"/>
        <v>438.35923883835613</v>
      </c>
      <c r="AH439" s="6">
        <f t="shared" ca="1" si="491"/>
        <v>1606.0702179945201</v>
      </c>
      <c r="AI439" s="6">
        <f t="shared" ca="1" si="491"/>
        <v>2661.6116162191779</v>
      </c>
      <c r="AJ439" s="6">
        <f t="shared" ca="1" si="491"/>
        <v>1225.7988411616436</v>
      </c>
      <c r="AK439" s="6">
        <f t="shared" ca="1" si="435"/>
        <v>1965.3400283752351</v>
      </c>
      <c r="AL439" s="6">
        <f t="shared" ca="1" si="436"/>
        <v>1399.6534789711945</v>
      </c>
      <c r="AM439" s="6">
        <f t="shared" ca="1" si="437"/>
        <v>587.83663703255638</v>
      </c>
      <c r="AN439" s="6">
        <f t="shared" ca="1" si="452"/>
        <v>1979.0097698347115</v>
      </c>
      <c r="AO439" s="6">
        <f t="shared" ca="1" si="453"/>
        <v>28442.518104943731</v>
      </c>
      <c r="AP439" s="6">
        <f t="shared" ca="1" si="454"/>
        <v>14420.713028280567</v>
      </c>
      <c r="AQ439" s="6">
        <f t="shared" ca="1" si="455"/>
        <v>14021.805076663166</v>
      </c>
      <c r="AR439" s="6">
        <f t="shared" ca="1" si="492"/>
        <v>2769.2046824046424</v>
      </c>
      <c r="AS439" s="6">
        <f t="shared" ca="1" si="492"/>
        <v>2059.0380931466834</v>
      </c>
      <c r="AT439" s="6">
        <f t="shared" ca="1" si="492"/>
        <v>1924.4300583750046</v>
      </c>
      <c r="AU439" s="6">
        <f t="shared" ca="1" si="492"/>
        <v>2002.6926927044178</v>
      </c>
      <c r="AV439" s="6">
        <f t="shared" ca="1" si="456"/>
        <v>8755.3655266307469</v>
      </c>
      <c r="AW439" s="6">
        <f t="shared" ca="1" si="457"/>
        <v>5266.4395500324172</v>
      </c>
      <c r="AX439" s="27">
        <f t="shared" ca="1" si="493"/>
        <v>4.1304508931506838</v>
      </c>
      <c r="AY439" s="27">
        <f t="shared" ca="1" si="493"/>
        <v>4.1942576986301363</v>
      </c>
      <c r="AZ439">
        <f t="shared" ca="1" si="458"/>
        <v>342</v>
      </c>
      <c r="BA439" s="9">
        <f t="shared" ca="1" si="438"/>
        <v>12</v>
      </c>
      <c r="BB439" s="4">
        <f t="shared" ca="1" si="459"/>
        <v>155</v>
      </c>
      <c r="BC439" s="9">
        <f t="shared" ca="1" si="439"/>
        <v>12</v>
      </c>
      <c r="BD439" s="9">
        <f t="shared" ca="1" si="440"/>
        <v>8</v>
      </c>
      <c r="BE439" s="4">
        <f t="shared" ca="1" si="460"/>
        <v>187</v>
      </c>
      <c r="BF439" s="9">
        <f t="shared" ca="1" si="441"/>
        <v>12</v>
      </c>
      <c r="BG439" s="9">
        <f t="shared" ca="1" si="442"/>
        <v>19</v>
      </c>
      <c r="BH439" s="24">
        <f t="shared" ca="1" si="461"/>
        <v>921.25969897831317</v>
      </c>
      <c r="BI439" s="24">
        <f t="shared" ca="1" si="462"/>
        <v>551.72046375085165</v>
      </c>
      <c r="BJ439" s="9">
        <f t="shared" ca="1" si="443"/>
        <v>16</v>
      </c>
      <c r="BK439" s="30">
        <f t="shared" ca="1" si="444"/>
        <v>33.452700246575347</v>
      </c>
      <c r="BL439" s="15">
        <f t="shared" ca="1" si="445"/>
        <v>4.3202965183561641</v>
      </c>
      <c r="BM439" s="15">
        <f t="shared" ca="1" si="463"/>
        <v>7925.7008265216991</v>
      </c>
      <c r="BN439" s="36">
        <f t="shared" ca="1" si="469"/>
        <v>130</v>
      </c>
      <c r="BO439" s="9">
        <f t="shared" ca="1" si="446"/>
        <v>0</v>
      </c>
      <c r="BP439" s="20">
        <f t="shared" ca="1" si="464"/>
        <v>1.7691564927283314</v>
      </c>
      <c r="BQ439" s="20">
        <f t="shared" ca="1" si="465"/>
        <v>107.86003905125513</v>
      </c>
    </row>
    <row r="440" spans="1:69" x14ac:dyDescent="0.25">
      <c r="A440" s="3">
        <f t="shared" si="500"/>
        <v>40749</v>
      </c>
      <c r="B440" s="17">
        <f t="shared" si="447"/>
        <v>2011</v>
      </c>
      <c r="C440" s="4">
        <f t="shared" si="498"/>
        <v>7</v>
      </c>
      <c r="D440" s="4">
        <f t="shared" si="501"/>
        <v>2</v>
      </c>
      <c r="E440" s="5">
        <f t="shared" si="422"/>
        <v>0.85</v>
      </c>
      <c r="F440" s="5">
        <f t="shared" si="423"/>
        <v>0.74193548387096775</v>
      </c>
      <c r="G440" s="10">
        <f t="shared" si="415"/>
        <v>0.98082191780821582</v>
      </c>
      <c r="H440" s="13">
        <f t="shared" ca="1" si="424"/>
        <v>153</v>
      </c>
      <c r="I440" s="9">
        <f t="shared" ca="1" si="425"/>
        <v>261</v>
      </c>
      <c r="J440" s="14">
        <f t="shared" ca="1" si="448"/>
        <v>1.7058823529411764</v>
      </c>
      <c r="K440" s="5">
        <f t="shared" ca="1" si="449"/>
        <v>0.57999999999999996</v>
      </c>
      <c r="L440" s="21">
        <f t="shared" ca="1" si="426"/>
        <v>101.63188640447783</v>
      </c>
      <c r="M440" s="9">
        <f t="shared" ca="1" si="488"/>
        <v>47</v>
      </c>
      <c r="N440" s="9">
        <f t="shared" ca="1" si="488"/>
        <v>57</v>
      </c>
      <c r="O440" s="9">
        <f t="shared" ca="1" si="488"/>
        <v>22</v>
      </c>
      <c r="P440" s="9">
        <f t="shared" ca="1" si="488"/>
        <v>72</v>
      </c>
      <c r="Q440" s="20">
        <f t="shared" ca="1" si="427"/>
        <v>35.016012474183349</v>
      </c>
      <c r="R440" s="20">
        <f t="shared" ca="1" si="428"/>
        <v>49.919462425703607</v>
      </c>
      <c r="S440" s="20">
        <f t="shared" ca="1" si="429"/>
        <v>17.256952955342463</v>
      </c>
      <c r="T440" s="6">
        <f t="shared" ca="1" si="489"/>
        <v>15549.678619885108</v>
      </c>
      <c r="U440" s="6">
        <f t="shared" ca="1" si="489"/>
        <v>1639.2448140521428</v>
      </c>
      <c r="V440" s="6">
        <f t="shared" ca="1" si="489"/>
        <v>2565.7823264579761</v>
      </c>
      <c r="W440" s="6">
        <f t="shared" ca="1" si="430"/>
        <v>3026.0597996712331</v>
      </c>
      <c r="X440" s="6">
        <f t="shared" ca="1" si="431"/>
        <v>1419.0802437825896</v>
      </c>
      <c r="Y440" s="6">
        <f t="shared" ca="1" si="450"/>
        <v>10178.00106402545</v>
      </c>
      <c r="Z440" s="6">
        <f t="shared" ca="1" si="490"/>
        <v>3641.6652973150681</v>
      </c>
      <c r="AA440" s="6">
        <f t="shared" ca="1" si="490"/>
        <v>1098.2281733654793</v>
      </c>
      <c r="AB440" s="6">
        <f t="shared" ca="1" si="490"/>
        <v>1242.5006127846573</v>
      </c>
      <c r="AC440" s="6">
        <f t="shared" ca="1" si="432"/>
        <v>1787.0922644786606</v>
      </c>
      <c r="AD440" s="6">
        <f t="shared" ca="1" si="433"/>
        <v>1163.8607544811041</v>
      </c>
      <c r="AE440" s="6">
        <f t="shared" ca="1" si="434"/>
        <v>501.24136675704062</v>
      </c>
      <c r="AF440" s="6">
        <f t="shared" ca="1" si="451"/>
        <v>2530.1996977483996</v>
      </c>
      <c r="AG440" s="6">
        <f t="shared" ca="1" si="491"/>
        <v>471.70478801095896</v>
      </c>
      <c r="AH440" s="6">
        <f t="shared" ca="1" si="491"/>
        <v>1753.9419669041099</v>
      </c>
      <c r="AI440" s="6">
        <f t="shared" ca="1" si="491"/>
        <v>2809.2854559452053</v>
      </c>
      <c r="AJ440" s="6">
        <f t="shared" ca="1" si="491"/>
        <v>1352.7270349150681</v>
      </c>
      <c r="AK440" s="6">
        <f t="shared" ca="1" si="435"/>
        <v>1963.3949013179915</v>
      </c>
      <c r="AL440" s="6">
        <f t="shared" ca="1" si="436"/>
        <v>1445.8570775637788</v>
      </c>
      <c r="AM440" s="6">
        <f t="shared" ca="1" si="437"/>
        <v>559.69260322549906</v>
      </c>
      <c r="AN440" s="6">
        <f t="shared" ca="1" si="452"/>
        <v>2418.7146636680714</v>
      </c>
      <c r="AO440" s="6">
        <f t="shared" ca="1" si="453"/>
        <v>29558.976763177794</v>
      </c>
      <c r="AP440" s="6">
        <f t="shared" ca="1" si="454"/>
        <v>14432.061337735873</v>
      </c>
      <c r="AQ440" s="6">
        <f t="shared" ca="1" si="455"/>
        <v>15126.915425441921</v>
      </c>
      <c r="AR440" s="6">
        <f t="shared" ca="1" si="492"/>
        <v>2748.1742284081947</v>
      </c>
      <c r="AS440" s="6">
        <f t="shared" ca="1" si="492"/>
        <v>2108.2374591079042</v>
      </c>
      <c r="AT440" s="6">
        <f t="shared" ca="1" si="492"/>
        <v>1894.7975168858343</v>
      </c>
      <c r="AU440" s="6">
        <f t="shared" ca="1" si="492"/>
        <v>2078.1691071439118</v>
      </c>
      <c r="AV440" s="6">
        <f t="shared" ca="1" si="456"/>
        <v>8829.3783115458464</v>
      </c>
      <c r="AW440" s="6">
        <f t="shared" ca="1" si="457"/>
        <v>6297.5371138960745</v>
      </c>
      <c r="AX440" s="27">
        <f t="shared" ca="1" si="493"/>
        <v>3.9597890301369856</v>
      </c>
      <c r="AY440" s="27">
        <f t="shared" ca="1" si="493"/>
        <v>4.330545904109588</v>
      </c>
      <c r="AZ440">
        <f t="shared" ca="1" si="458"/>
        <v>351</v>
      </c>
      <c r="BA440" s="9">
        <f t="shared" ca="1" si="438"/>
        <v>13</v>
      </c>
      <c r="BB440" s="4">
        <f t="shared" ca="1" si="459"/>
        <v>153</v>
      </c>
      <c r="BC440" s="9">
        <f t="shared" ca="1" si="439"/>
        <v>12</v>
      </c>
      <c r="BD440" s="9">
        <f t="shared" ca="1" si="440"/>
        <v>8</v>
      </c>
      <c r="BE440" s="4">
        <f t="shared" ca="1" si="460"/>
        <v>198</v>
      </c>
      <c r="BF440" s="9">
        <f t="shared" ca="1" si="441"/>
        <v>14</v>
      </c>
      <c r="BG440" s="9">
        <f t="shared" ca="1" si="442"/>
        <v>17</v>
      </c>
      <c r="BH440" s="24">
        <f t="shared" ca="1" si="461"/>
        <v>916.46044051134641</v>
      </c>
      <c r="BI440" s="24">
        <f t="shared" ca="1" si="462"/>
        <v>540.49508059202503</v>
      </c>
      <c r="BJ440" s="9">
        <f t="shared" ca="1" si="443"/>
        <v>14</v>
      </c>
      <c r="BK440" s="30">
        <f t="shared" ca="1" si="444"/>
        <v>34.026720958904107</v>
      </c>
      <c r="BL440" s="15">
        <f t="shared" ca="1" si="445"/>
        <v>4.56814093150685</v>
      </c>
      <c r="BM440" s="15">
        <f t="shared" ca="1" si="463"/>
        <v>7834.3170144426713</v>
      </c>
      <c r="BN440" s="36">
        <f t="shared" ca="1" si="469"/>
        <v>130</v>
      </c>
      <c r="BO440" s="9">
        <f t="shared" ca="1" si="446"/>
        <v>0</v>
      </c>
      <c r="BP440" s="20">
        <f t="shared" ca="1" si="464"/>
        <v>1.9308531168135326</v>
      </c>
      <c r="BQ440" s="20">
        <f t="shared" ca="1" si="465"/>
        <v>116.36088788801477</v>
      </c>
    </row>
    <row r="441" spans="1:69" x14ac:dyDescent="0.25">
      <c r="A441" s="3">
        <f t="shared" si="500"/>
        <v>40748</v>
      </c>
      <c r="B441" s="17">
        <f t="shared" si="447"/>
        <v>2011</v>
      </c>
      <c r="C441" s="4">
        <f t="shared" si="498"/>
        <v>7</v>
      </c>
      <c r="D441" s="4">
        <f t="shared" si="501"/>
        <v>1</v>
      </c>
      <c r="E441" s="5">
        <f t="shared" si="422"/>
        <v>0.85</v>
      </c>
      <c r="F441" s="5">
        <f t="shared" si="423"/>
        <v>0.76774193548387104</v>
      </c>
      <c r="G441" s="10">
        <f t="shared" si="415"/>
        <v>0.97808219178081857</v>
      </c>
      <c r="H441" s="13">
        <f t="shared" ca="1" si="424"/>
        <v>156</v>
      </c>
      <c r="I441" s="9">
        <f t="shared" ca="1" si="425"/>
        <v>257</v>
      </c>
      <c r="J441" s="14">
        <f t="shared" ca="1" si="448"/>
        <v>1.6474358974358974</v>
      </c>
      <c r="K441" s="5">
        <f t="shared" ca="1" si="449"/>
        <v>0.57111111111111112</v>
      </c>
      <c r="L441" s="21">
        <f t="shared" ca="1" si="426"/>
        <v>99.725916373772023</v>
      </c>
      <c r="M441" s="9">
        <f t="shared" ca="1" si="488"/>
        <v>45</v>
      </c>
      <c r="N441" s="9">
        <f t="shared" ca="1" si="488"/>
        <v>56</v>
      </c>
      <c r="O441" s="9">
        <f t="shared" ca="1" si="488"/>
        <v>23</v>
      </c>
      <c r="P441" s="9">
        <f t="shared" ca="1" si="488"/>
        <v>68</v>
      </c>
      <c r="Q441" s="20">
        <f t="shared" ca="1" si="427"/>
        <v>35.425729393191361</v>
      </c>
      <c r="R441" s="20">
        <f t="shared" ca="1" si="428"/>
        <v>50.136846549041081</v>
      </c>
      <c r="S441" s="20">
        <f t="shared" ca="1" si="429"/>
        <v>17.809876938082187</v>
      </c>
      <c r="T441" s="6">
        <f t="shared" ca="1" si="489"/>
        <v>15557.242954308436</v>
      </c>
      <c r="U441" s="6">
        <f t="shared" ca="1" si="489"/>
        <v>1827.7372687671229</v>
      </c>
      <c r="V441" s="6">
        <f t="shared" ca="1" si="489"/>
        <v>2872.4279436098632</v>
      </c>
      <c r="W441" s="6">
        <f t="shared" ca="1" si="430"/>
        <v>2974.0084830246574</v>
      </c>
      <c r="X441" s="6">
        <f t="shared" ca="1" si="431"/>
        <v>1395.74766869833</v>
      </c>
      <c r="Y441" s="6">
        <f t="shared" ca="1" si="450"/>
        <v>10142.796127742709</v>
      </c>
      <c r="Z441" s="6">
        <f t="shared" ca="1" si="490"/>
        <v>3577.9986687123273</v>
      </c>
      <c r="AA441" s="6">
        <f t="shared" ca="1" si="490"/>
        <v>1153.1474706279448</v>
      </c>
      <c r="AB441" s="6">
        <f t="shared" ca="1" si="490"/>
        <v>1211.0716317895888</v>
      </c>
      <c r="AC441" s="6">
        <f t="shared" ca="1" si="432"/>
        <v>1741.5693673408623</v>
      </c>
      <c r="AD441" s="6">
        <f t="shared" ca="1" si="433"/>
        <v>1127.7834885176103</v>
      </c>
      <c r="AE441" s="6">
        <f t="shared" ca="1" si="434"/>
        <v>551.67050009364004</v>
      </c>
      <c r="AF441" s="6">
        <f t="shared" ca="1" si="451"/>
        <v>2521.1944151777484</v>
      </c>
      <c r="AG441" s="6">
        <f t="shared" ca="1" si="491"/>
        <v>449.83003472876715</v>
      </c>
      <c r="AH441" s="6">
        <f t="shared" ca="1" si="491"/>
        <v>1755.7057997150678</v>
      </c>
      <c r="AI441" s="6">
        <f t="shared" ca="1" si="491"/>
        <v>2965.9817485205476</v>
      </c>
      <c r="AJ441" s="6">
        <f t="shared" ca="1" si="491"/>
        <v>1221.6149507506846</v>
      </c>
      <c r="AK441" s="6">
        <f t="shared" ca="1" si="435"/>
        <v>2053.6939483899814</v>
      </c>
      <c r="AL441" s="6">
        <f t="shared" ca="1" si="436"/>
        <v>1434.2176746479745</v>
      </c>
      <c r="AM441" s="6">
        <f t="shared" ca="1" si="437"/>
        <v>572.03736511837531</v>
      </c>
      <c r="AN441" s="6">
        <f t="shared" ca="1" si="452"/>
        <v>2333.1835455587361</v>
      </c>
      <c r="AO441" s="6">
        <f t="shared" ca="1" si="453"/>
        <v>29720.330527920487</v>
      </c>
      <c r="AP441" s="6">
        <f t="shared" ca="1" si="454"/>
        <v>14723.156439441294</v>
      </c>
      <c r="AQ441" s="6">
        <f t="shared" ca="1" si="455"/>
        <v>14997.174088479194</v>
      </c>
      <c r="AR441" s="6">
        <f t="shared" ca="1" si="492"/>
        <v>2747.896689416229</v>
      </c>
      <c r="AS441" s="6">
        <f t="shared" ca="1" si="492"/>
        <v>2096.0753225036328</v>
      </c>
      <c r="AT441" s="6">
        <f t="shared" ca="1" si="492"/>
        <v>1923.5132279489371</v>
      </c>
      <c r="AU441" s="6">
        <f t="shared" ca="1" si="492"/>
        <v>2028.3600103244623</v>
      </c>
      <c r="AV441" s="6">
        <f t="shared" ca="1" si="456"/>
        <v>8795.8452501932607</v>
      </c>
      <c r="AW441" s="6">
        <f t="shared" ca="1" si="457"/>
        <v>6201.3288382859319</v>
      </c>
      <c r="AX441" s="27">
        <f t="shared" ca="1" si="493"/>
        <v>4.247104701369862</v>
      </c>
      <c r="AY441" s="27">
        <f t="shared" ca="1" si="493"/>
        <v>4.5813495890410953</v>
      </c>
      <c r="AZ441">
        <f t="shared" ca="1" si="458"/>
        <v>348</v>
      </c>
      <c r="BA441" s="9">
        <f t="shared" ca="1" si="438"/>
        <v>12</v>
      </c>
      <c r="BB441" s="4">
        <f t="shared" ca="1" si="459"/>
        <v>156</v>
      </c>
      <c r="BC441" s="9">
        <f t="shared" ca="1" si="439"/>
        <v>11</v>
      </c>
      <c r="BD441" s="9">
        <f t="shared" ca="1" si="440"/>
        <v>8</v>
      </c>
      <c r="BE441" s="4">
        <f t="shared" ca="1" si="460"/>
        <v>192</v>
      </c>
      <c r="BF441" s="9">
        <f t="shared" ca="1" si="441"/>
        <v>12</v>
      </c>
      <c r="BG441" s="9">
        <f t="shared" ca="1" si="442"/>
        <v>18</v>
      </c>
      <c r="BH441" s="24">
        <f t="shared" ca="1" si="461"/>
        <v>882.06088340592396</v>
      </c>
      <c r="BI441" s="24">
        <f t="shared" ca="1" si="462"/>
        <v>534.5348993675176</v>
      </c>
      <c r="BJ441" s="9">
        <f t="shared" ca="1" si="443"/>
        <v>16</v>
      </c>
      <c r="BK441" s="30">
        <f t="shared" ca="1" si="444"/>
        <v>33.930322136986305</v>
      </c>
      <c r="BL441" s="15">
        <f t="shared" ca="1" si="445"/>
        <v>4.3765718553424655</v>
      </c>
      <c r="BM441" s="15">
        <f t="shared" ca="1" si="463"/>
        <v>7734.3269977232248</v>
      </c>
      <c r="BN441" s="36">
        <f t="shared" ca="1" si="469"/>
        <v>130</v>
      </c>
      <c r="BO441" s="9">
        <f t="shared" ca="1" si="446"/>
        <v>0</v>
      </c>
      <c r="BP441" s="20">
        <f t="shared" ca="1" si="464"/>
        <v>1.9390406033897911</v>
      </c>
      <c r="BQ441" s="20">
        <f t="shared" ca="1" si="465"/>
        <v>115.36287760368612</v>
      </c>
    </row>
    <row r="442" spans="1:69" x14ac:dyDescent="0.25">
      <c r="A442" s="3">
        <f t="shared" si="500"/>
        <v>40747</v>
      </c>
      <c r="B442" s="17">
        <f t="shared" si="447"/>
        <v>2011</v>
      </c>
      <c r="C442" s="4">
        <f t="shared" si="498"/>
        <v>7</v>
      </c>
      <c r="D442" s="4">
        <f t="shared" si="501"/>
        <v>7</v>
      </c>
      <c r="E442" s="5">
        <f t="shared" si="422"/>
        <v>0.85</v>
      </c>
      <c r="F442" s="5">
        <f t="shared" si="423"/>
        <v>0.967741935483871</v>
      </c>
      <c r="G442" s="10">
        <f t="shared" si="415"/>
        <v>0.97534246575342132</v>
      </c>
      <c r="H442" s="13">
        <f t="shared" ca="1" si="424"/>
        <v>216</v>
      </c>
      <c r="I442" s="9">
        <f t="shared" ca="1" si="425"/>
        <v>343</v>
      </c>
      <c r="J442" s="14">
        <f t="shared" ca="1" si="448"/>
        <v>1.587962962962963</v>
      </c>
      <c r="K442" s="5">
        <f t="shared" ca="1" si="449"/>
        <v>0.76222222222222225</v>
      </c>
      <c r="L442" s="21">
        <f t="shared" ca="1" si="426"/>
        <v>97.740990425688594</v>
      </c>
      <c r="M442" s="9">
        <f t="shared" ca="1" si="488"/>
        <v>60</v>
      </c>
      <c r="N442" s="9">
        <f t="shared" ca="1" si="488"/>
        <v>74</v>
      </c>
      <c r="O442" s="9">
        <f t="shared" ca="1" si="488"/>
        <v>32</v>
      </c>
      <c r="P442" s="9">
        <f t="shared" ca="1" si="488"/>
        <v>89</v>
      </c>
      <c r="Q442" s="20">
        <f t="shared" ca="1" si="427"/>
        <v>37.606247900224901</v>
      </c>
      <c r="R442" s="20">
        <f t="shared" ca="1" si="428"/>
        <v>45.138637732808206</v>
      </c>
      <c r="S442" s="20">
        <f t="shared" ca="1" si="429"/>
        <v>17.736396368847153</v>
      </c>
      <c r="T442" s="6">
        <f t="shared" ca="1" si="489"/>
        <v>21112.053931948736</v>
      </c>
      <c r="U442" s="6">
        <f t="shared" ca="1" si="489"/>
        <v>2263.1954714980111</v>
      </c>
      <c r="V442" s="6">
        <f t="shared" ca="1" si="489"/>
        <v>3417.1344211259388</v>
      </c>
      <c r="W442" s="6">
        <f t="shared" ca="1" si="430"/>
        <v>3001.4278035287671</v>
      </c>
      <c r="X442" s="6">
        <f t="shared" ca="1" si="431"/>
        <v>1787.591233781706</v>
      </c>
      <c r="Y442" s="6">
        <f t="shared" ca="1" si="450"/>
        <v>15169.095945010333</v>
      </c>
      <c r="Z442" s="6">
        <f t="shared" ca="1" si="490"/>
        <v>5039.2372186301363</v>
      </c>
      <c r="AA442" s="6">
        <f t="shared" ca="1" si="490"/>
        <v>1444.4364074498626</v>
      </c>
      <c r="AB442" s="6">
        <f t="shared" ca="1" si="490"/>
        <v>1578.5392768273966</v>
      </c>
      <c r="AC442" s="6">
        <f t="shared" ca="1" si="432"/>
        <v>2291.068014707093</v>
      </c>
      <c r="AD442" s="6">
        <f t="shared" ca="1" si="433"/>
        <v>1161.4660952999775</v>
      </c>
      <c r="AE442" s="6">
        <f t="shared" ca="1" si="434"/>
        <v>675.28074560643756</v>
      </c>
      <c r="AF442" s="6">
        <f t="shared" ca="1" si="451"/>
        <v>3934.3980472938874</v>
      </c>
      <c r="AG442" s="6">
        <f t="shared" ca="1" si="491"/>
        <v>597.92791443287672</v>
      </c>
      <c r="AH442" s="6">
        <f t="shared" ca="1" si="491"/>
        <v>2243.6161283506849</v>
      </c>
      <c r="AI442" s="6">
        <f t="shared" ca="1" si="491"/>
        <v>3916.4740620273965</v>
      </c>
      <c r="AJ442" s="6">
        <f t="shared" ca="1" si="491"/>
        <v>1739.7129000328762</v>
      </c>
      <c r="AK442" s="6">
        <f t="shared" ca="1" si="435"/>
        <v>2465.0449834707479</v>
      </c>
      <c r="AL442" s="6">
        <f t="shared" ca="1" si="436"/>
        <v>1378.8771127637701</v>
      </c>
      <c r="AM442" s="6">
        <f t="shared" ca="1" si="437"/>
        <v>778.78712748948385</v>
      </c>
      <c r="AN442" s="6">
        <f t="shared" ca="1" si="452"/>
        <v>3875.0217811198322</v>
      </c>
      <c r="AO442" s="6">
        <f t="shared" ca="1" si="453"/>
        <v>39935.193311197974</v>
      </c>
      <c r="AP442" s="6">
        <f t="shared" ca="1" si="454"/>
        <v>16956.677537773921</v>
      </c>
      <c r="AQ442" s="6">
        <f t="shared" ca="1" si="455"/>
        <v>22978.515773424049</v>
      </c>
      <c r="AR442" s="6">
        <f t="shared" ca="1" si="492"/>
        <v>2875.2840698840787</v>
      </c>
      <c r="AS442" s="6">
        <f t="shared" ca="1" si="492"/>
        <v>2619.7839439188638</v>
      </c>
      <c r="AT442" s="6">
        <f t="shared" ca="1" si="492"/>
        <v>2119.6856124207411</v>
      </c>
      <c r="AU442" s="6">
        <f t="shared" ca="1" si="492"/>
        <v>2268.2589202477507</v>
      </c>
      <c r="AV442" s="6">
        <f t="shared" ca="1" si="456"/>
        <v>9883.0125464714329</v>
      </c>
      <c r="AW442" s="6">
        <f t="shared" ca="1" si="457"/>
        <v>13095.50322695262</v>
      </c>
      <c r="AX442" s="27">
        <f t="shared" ca="1" si="493"/>
        <v>4.1453529534246565</v>
      </c>
      <c r="AY442" s="27">
        <f t="shared" ca="1" si="493"/>
        <v>4.4356832602739713</v>
      </c>
      <c r="AZ442">
        <f t="shared" ca="1" si="458"/>
        <v>471</v>
      </c>
      <c r="BA442" s="9">
        <f t="shared" ca="1" si="438"/>
        <v>16</v>
      </c>
      <c r="BB442" s="4">
        <f t="shared" ca="1" si="459"/>
        <v>216</v>
      </c>
      <c r="BC442" s="9">
        <f t="shared" ca="1" si="439"/>
        <v>14</v>
      </c>
      <c r="BD442" s="9">
        <f t="shared" ca="1" si="440"/>
        <v>12</v>
      </c>
      <c r="BE442" s="4">
        <f t="shared" ca="1" si="460"/>
        <v>255</v>
      </c>
      <c r="BF442" s="9">
        <f t="shared" ca="1" si="441"/>
        <v>15</v>
      </c>
      <c r="BG442" s="9">
        <f t="shared" ca="1" si="442"/>
        <v>27</v>
      </c>
      <c r="BH442" s="24">
        <f t="shared" ca="1" si="461"/>
        <v>987.77773110808675</v>
      </c>
      <c r="BI442" s="24">
        <f t="shared" ca="1" si="462"/>
        <v>679.87538798340131</v>
      </c>
      <c r="BJ442" s="9">
        <f t="shared" ca="1" si="443"/>
        <v>22</v>
      </c>
      <c r="BK442" s="30">
        <f t="shared" ca="1" si="444"/>
        <v>34.538072876712334</v>
      </c>
      <c r="BL442" s="15">
        <f t="shared" ca="1" si="445"/>
        <v>4.4025316032876711</v>
      </c>
      <c r="BM442" s="15">
        <f t="shared" ca="1" si="463"/>
        <v>7841.9982674997773</v>
      </c>
      <c r="BN442" s="36">
        <f t="shared" ca="1" si="469"/>
        <v>130</v>
      </c>
      <c r="BO442" s="9">
        <f t="shared" ca="1" si="446"/>
        <v>0</v>
      </c>
      <c r="BP442" s="20">
        <f t="shared" ca="1" si="464"/>
        <v>2.9301862853828666</v>
      </c>
      <c r="BQ442" s="20">
        <f t="shared" ca="1" si="465"/>
        <v>176.75781364172346</v>
      </c>
    </row>
    <row r="443" spans="1:69" x14ac:dyDescent="0.25">
      <c r="A443" s="3">
        <f t="shared" si="500"/>
        <v>40746</v>
      </c>
      <c r="B443" s="17">
        <f t="shared" si="447"/>
        <v>2011</v>
      </c>
      <c r="C443" s="4">
        <f t="shared" si="498"/>
        <v>7</v>
      </c>
      <c r="D443" s="4">
        <f t="shared" si="501"/>
        <v>6</v>
      </c>
      <c r="E443" s="5">
        <f t="shared" si="422"/>
        <v>0.85</v>
      </c>
      <c r="F443" s="5">
        <f t="shared" si="423"/>
        <v>1</v>
      </c>
      <c r="G443" s="10">
        <f t="shared" si="415"/>
        <v>0.97260273972602407</v>
      </c>
      <c r="H443" s="13">
        <f t="shared" ca="1" si="424"/>
        <v>209</v>
      </c>
      <c r="I443" s="9">
        <f t="shared" ca="1" si="425"/>
        <v>343</v>
      </c>
      <c r="J443" s="14">
        <f t="shared" ca="1" si="448"/>
        <v>1.6411483253588517</v>
      </c>
      <c r="K443" s="5">
        <f t="shared" ca="1" si="449"/>
        <v>0.76222222222222225</v>
      </c>
      <c r="L443" s="21">
        <f t="shared" ca="1" si="426"/>
        <v>95.432876712328749</v>
      </c>
      <c r="M443" s="9">
        <f t="shared" ca="1" si="488"/>
        <v>62</v>
      </c>
      <c r="N443" s="9">
        <f t="shared" ca="1" si="488"/>
        <v>79</v>
      </c>
      <c r="O443" s="9">
        <f t="shared" ca="1" si="488"/>
        <v>30</v>
      </c>
      <c r="P443" s="9">
        <f t="shared" ca="1" si="488"/>
        <v>96</v>
      </c>
      <c r="Q443" s="20">
        <f t="shared" ca="1" si="427"/>
        <v>35.346302955406586</v>
      </c>
      <c r="R443" s="20">
        <f t="shared" ca="1" si="428"/>
        <v>48.683732252054789</v>
      </c>
      <c r="S443" s="20">
        <f t="shared" ca="1" si="429"/>
        <v>16.884363415068488</v>
      </c>
      <c r="T443" s="6">
        <f t="shared" ca="1" si="489"/>
        <v>19945.471232876709</v>
      </c>
      <c r="U443" s="6">
        <f t="shared" ca="1" si="489"/>
        <v>2354.5521643835609</v>
      </c>
      <c r="V443" s="6">
        <f t="shared" ca="1" si="489"/>
        <v>3578.3352276164378</v>
      </c>
      <c r="W443" s="6">
        <f t="shared" ca="1" si="430"/>
        <v>3022.7327783013698</v>
      </c>
      <c r="X443" s="6">
        <f t="shared" ca="1" si="431"/>
        <v>1774.3498362739726</v>
      </c>
      <c r="Y443" s="6">
        <f t="shared" ca="1" si="450"/>
        <v>13924.605555068491</v>
      </c>
      <c r="Z443" s="6">
        <f t="shared" ca="1" si="490"/>
        <v>4983.828716712329</v>
      </c>
      <c r="AA443" s="6">
        <f t="shared" ca="1" si="490"/>
        <v>1460.5119675616436</v>
      </c>
      <c r="AB443" s="6">
        <f t="shared" ca="1" si="490"/>
        <v>1620.898887846575</v>
      </c>
      <c r="AC443" s="6">
        <f t="shared" ca="1" si="432"/>
        <v>2208.7610064931887</v>
      </c>
      <c r="AD443" s="6">
        <f t="shared" ca="1" si="433"/>
        <v>1163.7566518814861</v>
      </c>
      <c r="AE443" s="6">
        <f t="shared" ca="1" si="434"/>
        <v>702.65620193658822</v>
      </c>
      <c r="AF443" s="6">
        <f t="shared" ca="1" si="451"/>
        <v>3990.065711809284</v>
      </c>
      <c r="AG443" s="6">
        <f t="shared" ca="1" si="491"/>
        <v>584.4937640547945</v>
      </c>
      <c r="AH443" s="6">
        <f t="shared" ca="1" si="491"/>
        <v>2175.6594121643834</v>
      </c>
      <c r="AI443" s="6">
        <f t="shared" ca="1" si="491"/>
        <v>3798.2672124657529</v>
      </c>
      <c r="AJ443" s="6">
        <f t="shared" ca="1" si="491"/>
        <v>1761.7652778082193</v>
      </c>
      <c r="AK443" s="6">
        <f t="shared" ca="1" si="435"/>
        <v>2646.2714510940391</v>
      </c>
      <c r="AL443" s="6">
        <f t="shared" ca="1" si="436"/>
        <v>1426.4606148386017</v>
      </c>
      <c r="AM443" s="6">
        <f t="shared" ca="1" si="437"/>
        <v>789.27334016499401</v>
      </c>
      <c r="AN443" s="6">
        <f t="shared" ca="1" si="452"/>
        <v>3458.1802603955166</v>
      </c>
      <c r="AO443" s="6">
        <f t="shared" ca="1" si="453"/>
        <v>38685.448635873974</v>
      </c>
      <c r="AP443" s="6">
        <f t="shared" ca="1" si="454"/>
        <v>17312.597108600676</v>
      </c>
      <c r="AQ443" s="6">
        <f t="shared" ca="1" si="455"/>
        <v>21372.851527273291</v>
      </c>
      <c r="AR443" s="6">
        <f t="shared" ca="1" si="492"/>
        <v>2903.9105996950757</v>
      </c>
      <c r="AS443" s="6">
        <f t="shared" ca="1" si="492"/>
        <v>2598.4291326263974</v>
      </c>
      <c r="AT443" s="6">
        <f t="shared" ca="1" si="492"/>
        <v>2124.174494382326</v>
      </c>
      <c r="AU443" s="6">
        <f t="shared" ca="1" si="492"/>
        <v>2278.645935149726</v>
      </c>
      <c r="AV443" s="6">
        <f t="shared" ca="1" si="456"/>
        <v>9905.1601618535242</v>
      </c>
      <c r="AW443" s="6">
        <f t="shared" ca="1" si="457"/>
        <v>11467.691365419774</v>
      </c>
      <c r="AX443" s="27">
        <f t="shared" ca="1" si="493"/>
        <v>3.9868984109589038</v>
      </c>
      <c r="AY443" s="27">
        <f t="shared" ca="1" si="493"/>
        <v>4.6071643150684922</v>
      </c>
      <c r="AZ443">
        <f t="shared" ca="1" si="458"/>
        <v>476</v>
      </c>
      <c r="BA443" s="9">
        <f t="shared" ca="1" si="438"/>
        <v>17</v>
      </c>
      <c r="BB443" s="4">
        <f t="shared" ca="1" si="459"/>
        <v>209</v>
      </c>
      <c r="BC443" s="9">
        <f t="shared" ca="1" si="439"/>
        <v>16</v>
      </c>
      <c r="BD443" s="9">
        <f t="shared" ca="1" si="440"/>
        <v>10</v>
      </c>
      <c r="BE443" s="4">
        <f t="shared" ca="1" si="460"/>
        <v>267</v>
      </c>
      <c r="BF443" s="9">
        <f t="shared" ca="1" si="441"/>
        <v>19</v>
      </c>
      <c r="BG443" s="9">
        <f t="shared" ca="1" si="442"/>
        <v>28</v>
      </c>
      <c r="BH443" s="24">
        <f t="shared" ca="1" si="461"/>
        <v>1041.9180090764894</v>
      </c>
      <c r="BI443" s="24">
        <f t="shared" ca="1" si="462"/>
        <v>717.3527020023572</v>
      </c>
      <c r="BJ443" s="9">
        <f t="shared" ca="1" si="443"/>
        <v>20</v>
      </c>
      <c r="BK443" s="30">
        <f t="shared" ca="1" si="444"/>
        <v>35.0788995890411</v>
      </c>
      <c r="BL443" s="15">
        <f t="shared" ca="1" si="445"/>
        <v>4.2544822027397258</v>
      </c>
      <c r="BM443" s="15">
        <f t="shared" ca="1" si="463"/>
        <v>7936.0785247775184</v>
      </c>
      <c r="BN443" s="36">
        <f t="shared" ca="1" si="469"/>
        <v>130</v>
      </c>
      <c r="BO443" s="9">
        <f t="shared" ca="1" si="446"/>
        <v>0</v>
      </c>
      <c r="BP443" s="20">
        <f t="shared" ca="1" si="464"/>
        <v>2.693125006329554</v>
      </c>
      <c r="BQ443" s="20">
        <f t="shared" ca="1" si="465"/>
        <v>164.40655020979455</v>
      </c>
    </row>
    <row r="444" spans="1:69" x14ac:dyDescent="0.25">
      <c r="A444" s="3">
        <f t="shared" si="500"/>
        <v>40745</v>
      </c>
      <c r="B444" s="17">
        <f t="shared" si="447"/>
        <v>2011</v>
      </c>
      <c r="C444" s="4">
        <f t="shared" si="498"/>
        <v>7</v>
      </c>
      <c r="D444" s="4">
        <f t="shared" si="501"/>
        <v>5</v>
      </c>
      <c r="E444" s="5">
        <f t="shared" si="422"/>
        <v>0.85</v>
      </c>
      <c r="F444" s="5">
        <f t="shared" si="423"/>
        <v>0.88387096774193541</v>
      </c>
      <c r="G444" s="10">
        <f t="shared" si="415"/>
        <v>0.96986301369862682</v>
      </c>
      <c r="H444" s="13">
        <f t="shared" ca="1" si="424"/>
        <v>185</v>
      </c>
      <c r="I444" s="9">
        <f t="shared" ca="1" si="425"/>
        <v>303</v>
      </c>
      <c r="J444" s="14">
        <f t="shared" ca="1" si="448"/>
        <v>1.6378378378378378</v>
      </c>
      <c r="K444" s="5">
        <f t="shared" ca="1" si="449"/>
        <v>0.67333333333333334</v>
      </c>
      <c r="L444" s="21">
        <f t="shared" ca="1" si="426"/>
        <v>101.50411859999282</v>
      </c>
      <c r="M444" s="9">
        <f t="shared" ca="1" si="488"/>
        <v>54</v>
      </c>
      <c r="N444" s="9">
        <f t="shared" ca="1" si="488"/>
        <v>69</v>
      </c>
      <c r="O444" s="9">
        <f t="shared" ca="1" si="488"/>
        <v>27</v>
      </c>
      <c r="P444" s="9">
        <f t="shared" ca="1" si="488"/>
        <v>85</v>
      </c>
      <c r="Q444" s="20">
        <f t="shared" ca="1" si="427"/>
        <v>37.222946699632466</v>
      </c>
      <c r="R444" s="20">
        <f t="shared" ca="1" si="428"/>
        <v>48.069343850958887</v>
      </c>
      <c r="S444" s="20">
        <f t="shared" ca="1" si="429"/>
        <v>16.163914903890404</v>
      </c>
      <c r="T444" s="6">
        <f t="shared" ca="1" si="489"/>
        <v>18778.261940998673</v>
      </c>
      <c r="U444" s="6">
        <f t="shared" ca="1" si="489"/>
        <v>2066.5118817675643</v>
      </c>
      <c r="V444" s="6">
        <f t="shared" ca="1" si="489"/>
        <v>3316.866280660221</v>
      </c>
      <c r="W444" s="6">
        <f t="shared" ca="1" si="430"/>
        <v>3196.8495533589034</v>
      </c>
      <c r="X444" s="6">
        <f t="shared" ca="1" si="431"/>
        <v>1631.1285959149448</v>
      </c>
      <c r="Y444" s="6">
        <f t="shared" ca="1" si="450"/>
        <v>12699.929392832168</v>
      </c>
      <c r="Z444" s="6">
        <f t="shared" ca="1" si="490"/>
        <v>4578.4224440547932</v>
      </c>
      <c r="AA444" s="6">
        <f t="shared" ca="1" si="490"/>
        <v>1297.87228397589</v>
      </c>
      <c r="AB444" s="6">
        <f t="shared" ca="1" si="490"/>
        <v>1373.9327668306844</v>
      </c>
      <c r="AC444" s="6">
        <f t="shared" ca="1" si="432"/>
        <v>1986.8970861864696</v>
      </c>
      <c r="AD444" s="6">
        <f t="shared" ca="1" si="433"/>
        <v>1112.5693377835207</v>
      </c>
      <c r="AE444" s="6">
        <f t="shared" ca="1" si="434"/>
        <v>627.19609805277628</v>
      </c>
      <c r="AF444" s="6">
        <f t="shared" ca="1" si="451"/>
        <v>3523.5649728386006</v>
      </c>
      <c r="AG444" s="6">
        <f t="shared" ca="1" si="491"/>
        <v>553.07301593424654</v>
      </c>
      <c r="AH444" s="6">
        <f t="shared" ca="1" si="491"/>
        <v>1925.7759544109588</v>
      </c>
      <c r="AI444" s="6">
        <f t="shared" ca="1" si="491"/>
        <v>3207.1552341369866</v>
      </c>
      <c r="AJ444" s="6">
        <f t="shared" ca="1" si="491"/>
        <v>1501.7578141808217</v>
      </c>
      <c r="AK444" s="6">
        <f t="shared" ca="1" si="435"/>
        <v>2373.5154764002814</v>
      </c>
      <c r="AL444" s="6">
        <f t="shared" ca="1" si="436"/>
        <v>1357.0570248031768</v>
      </c>
      <c r="AM444" s="6">
        <f t="shared" ca="1" si="437"/>
        <v>701.05431788354213</v>
      </c>
      <c r="AN444" s="6">
        <f t="shared" ca="1" si="452"/>
        <v>2756.1351995760133</v>
      </c>
      <c r="AO444" s="6">
        <f t="shared" ca="1" si="453"/>
        <v>35282.763336290613</v>
      </c>
      <c r="AP444" s="6">
        <f t="shared" ca="1" si="454"/>
        <v>16303.133771043837</v>
      </c>
      <c r="AQ444" s="6">
        <f t="shared" ca="1" si="455"/>
        <v>18979.629565246782</v>
      </c>
      <c r="AR444" s="6">
        <f t="shared" ca="1" si="492"/>
        <v>2805.7420538210963</v>
      </c>
      <c r="AS444" s="6">
        <f t="shared" ca="1" si="492"/>
        <v>2293.916631795767</v>
      </c>
      <c r="AT444" s="6">
        <f t="shared" ca="1" si="492"/>
        <v>2051.7524210792808</v>
      </c>
      <c r="AU444" s="6">
        <f t="shared" ca="1" si="492"/>
        <v>2190.3616276302955</v>
      </c>
      <c r="AV444" s="6">
        <f t="shared" ca="1" si="456"/>
        <v>9341.7727343264396</v>
      </c>
      <c r="AW444" s="6">
        <f t="shared" ca="1" si="457"/>
        <v>9637.8568309203347</v>
      </c>
      <c r="AX444" s="27">
        <f t="shared" ca="1" si="493"/>
        <v>4.1039655123287657</v>
      </c>
      <c r="AY444" s="27">
        <f t="shared" ca="1" si="493"/>
        <v>4.3690261917808213</v>
      </c>
      <c r="AZ444">
        <f t="shared" ca="1" si="458"/>
        <v>420</v>
      </c>
      <c r="BA444" s="9">
        <f t="shared" ca="1" si="438"/>
        <v>16</v>
      </c>
      <c r="BB444" s="4">
        <f t="shared" ca="1" si="459"/>
        <v>185</v>
      </c>
      <c r="BC444" s="9">
        <f t="shared" ca="1" si="439"/>
        <v>14</v>
      </c>
      <c r="BD444" s="9">
        <f t="shared" ca="1" si="440"/>
        <v>10</v>
      </c>
      <c r="BE444" s="4">
        <f t="shared" ca="1" si="460"/>
        <v>235</v>
      </c>
      <c r="BF444" s="9">
        <f t="shared" ca="1" si="441"/>
        <v>16</v>
      </c>
      <c r="BG444" s="9">
        <f t="shared" ca="1" si="442"/>
        <v>22</v>
      </c>
      <c r="BH444" s="24">
        <f t="shared" ca="1" si="461"/>
        <v>1056.6284665860414</v>
      </c>
      <c r="BI444" s="24">
        <f t="shared" ca="1" si="462"/>
        <v>602.60925888027725</v>
      </c>
      <c r="BJ444" s="9">
        <f t="shared" ca="1" si="443"/>
        <v>20</v>
      </c>
      <c r="BK444" s="30">
        <f t="shared" ca="1" si="444"/>
        <v>34.781349342465759</v>
      </c>
      <c r="BL444" s="15">
        <f t="shared" ca="1" si="445"/>
        <v>4.3978954257534237</v>
      </c>
      <c r="BM444" s="15">
        <f t="shared" ca="1" si="463"/>
        <v>7911.0695590024779</v>
      </c>
      <c r="BN444" s="36">
        <f t="shared" ca="1" si="469"/>
        <v>130</v>
      </c>
      <c r="BO444" s="9">
        <f t="shared" ca="1" si="446"/>
        <v>0</v>
      </c>
      <c r="BP444" s="20">
        <f t="shared" ca="1" si="464"/>
        <v>2.3991230798430698</v>
      </c>
      <c r="BQ444" s="20">
        <f t="shared" ca="1" si="465"/>
        <v>145.99715050189832</v>
      </c>
    </row>
    <row r="445" spans="1:69" x14ac:dyDescent="0.25">
      <c r="A445" s="3">
        <f t="shared" si="500"/>
        <v>40744</v>
      </c>
      <c r="B445" s="17">
        <f t="shared" si="447"/>
        <v>2011</v>
      </c>
      <c r="C445" s="4">
        <f t="shared" si="498"/>
        <v>7</v>
      </c>
      <c r="D445" s="4">
        <f t="shared" si="501"/>
        <v>4</v>
      </c>
      <c r="E445" s="5">
        <f t="shared" si="422"/>
        <v>0.85</v>
      </c>
      <c r="F445" s="5">
        <f t="shared" si="423"/>
        <v>0.84516129032258069</v>
      </c>
      <c r="G445" s="10">
        <f t="shared" si="415"/>
        <v>0.96712328767122957</v>
      </c>
      <c r="H445" s="13">
        <f t="shared" ca="1" si="424"/>
        <v>183</v>
      </c>
      <c r="I445" s="9">
        <f t="shared" ca="1" si="425"/>
        <v>312</v>
      </c>
      <c r="J445" s="14">
        <f t="shared" ca="1" si="448"/>
        <v>1.7049180327868851</v>
      </c>
      <c r="K445" s="5">
        <f t="shared" ca="1" si="449"/>
        <v>0.69333333333333336</v>
      </c>
      <c r="L445" s="21">
        <f t="shared" ca="1" si="426"/>
        <v>98.402441436364015</v>
      </c>
      <c r="M445" s="9">
        <f t="shared" ca="1" si="488"/>
        <v>58</v>
      </c>
      <c r="N445" s="9">
        <f t="shared" ca="1" si="488"/>
        <v>70</v>
      </c>
      <c r="O445" s="9">
        <f t="shared" ca="1" si="488"/>
        <v>29</v>
      </c>
      <c r="P445" s="9">
        <f t="shared" ca="1" si="488"/>
        <v>88</v>
      </c>
      <c r="Q445" s="20">
        <f t="shared" ca="1" si="427"/>
        <v>34.417214712328764</v>
      </c>
      <c r="R445" s="20">
        <f t="shared" ca="1" si="428"/>
        <v>44.320665970033055</v>
      </c>
      <c r="S445" s="20">
        <f t="shared" ca="1" si="429"/>
        <v>16.362279083835617</v>
      </c>
      <c r="T445" s="6">
        <f t="shared" ca="1" si="489"/>
        <v>18007.646782854616</v>
      </c>
      <c r="U445" s="6">
        <f t="shared" ca="1" si="489"/>
        <v>1991.4145563499774</v>
      </c>
      <c r="V445" s="6">
        <f t="shared" ca="1" si="489"/>
        <v>3174.7749791193992</v>
      </c>
      <c r="W445" s="6">
        <f t="shared" ca="1" si="430"/>
        <v>2940.0359142575335</v>
      </c>
      <c r="X445" s="6">
        <f t="shared" ca="1" si="431"/>
        <v>1518.1545752819443</v>
      </c>
      <c r="Y445" s="6">
        <f t="shared" ca="1" si="450"/>
        <v>12366.095870545716</v>
      </c>
      <c r="Z445" s="6">
        <f t="shared" ca="1" si="490"/>
        <v>4405.4034831780818</v>
      </c>
      <c r="AA445" s="6">
        <f t="shared" ca="1" si="490"/>
        <v>1285.2993131309586</v>
      </c>
      <c r="AB445" s="6">
        <f t="shared" ca="1" si="490"/>
        <v>1439.8805593775342</v>
      </c>
      <c r="AC445" s="6">
        <f t="shared" ca="1" si="432"/>
        <v>1946.6149803013834</v>
      </c>
      <c r="AD445" s="6">
        <f t="shared" ca="1" si="433"/>
        <v>1166.0122995992531</v>
      </c>
      <c r="AE445" s="6">
        <f t="shared" ca="1" si="434"/>
        <v>556.40025208879229</v>
      </c>
      <c r="AF445" s="6">
        <f t="shared" ca="1" si="451"/>
        <v>3461.5558236971456</v>
      </c>
      <c r="AG445" s="6">
        <f t="shared" ca="1" si="491"/>
        <v>541.15208245479448</v>
      </c>
      <c r="AH445" s="6">
        <f t="shared" ca="1" si="491"/>
        <v>2124.5955282410955</v>
      </c>
      <c r="AI445" s="6">
        <f t="shared" ca="1" si="491"/>
        <v>3430.5397545205478</v>
      </c>
      <c r="AJ445" s="6">
        <f t="shared" ca="1" si="491"/>
        <v>1597.5339863671229</v>
      </c>
      <c r="AK445" s="6">
        <f t="shared" ca="1" si="435"/>
        <v>2124.1257827700724</v>
      </c>
      <c r="AL445" s="6">
        <f t="shared" ca="1" si="436"/>
        <v>1418.7105297538981</v>
      </c>
      <c r="AM445" s="6">
        <f t="shared" ca="1" si="437"/>
        <v>630.43210349281139</v>
      </c>
      <c r="AN445" s="6">
        <f t="shared" ca="1" si="452"/>
        <v>3520.5529355667795</v>
      </c>
      <c r="AO445" s="6">
        <f t="shared" ca="1" si="453"/>
        <v>34823.466046474729</v>
      </c>
      <c r="AP445" s="6">
        <f t="shared" ca="1" si="454"/>
        <v>15475.261416665086</v>
      </c>
      <c r="AQ445" s="6">
        <f t="shared" ca="1" si="455"/>
        <v>19348.204629809639</v>
      </c>
      <c r="AR445" s="6">
        <f t="shared" ca="1" si="492"/>
        <v>2815.109300101617</v>
      </c>
      <c r="AS445" s="6">
        <f t="shared" ca="1" si="492"/>
        <v>2291.2915431391948</v>
      </c>
      <c r="AT445" s="6">
        <f t="shared" ca="1" si="492"/>
        <v>2040.1517928200592</v>
      </c>
      <c r="AU445" s="6">
        <f t="shared" ca="1" si="492"/>
        <v>2135.5410201565383</v>
      </c>
      <c r="AV445" s="6">
        <f t="shared" ca="1" si="456"/>
        <v>9282.0936562174102</v>
      </c>
      <c r="AW445" s="6">
        <f t="shared" ca="1" si="457"/>
        <v>10066.110973592233</v>
      </c>
      <c r="AX445" s="27">
        <f t="shared" ca="1" si="493"/>
        <v>3.9171924821917798</v>
      </c>
      <c r="AY445" s="27">
        <f t="shared" ca="1" si="493"/>
        <v>4.2057872945205474</v>
      </c>
      <c r="AZ445">
        <f t="shared" ca="1" si="458"/>
        <v>428</v>
      </c>
      <c r="BA445" s="9">
        <f t="shared" ca="1" si="438"/>
        <v>15</v>
      </c>
      <c r="BB445" s="4">
        <f t="shared" ca="1" si="459"/>
        <v>183</v>
      </c>
      <c r="BC445" s="9">
        <f t="shared" ca="1" si="439"/>
        <v>12</v>
      </c>
      <c r="BD445" s="9">
        <f t="shared" ca="1" si="440"/>
        <v>9</v>
      </c>
      <c r="BE445" s="4">
        <f t="shared" ca="1" si="460"/>
        <v>245</v>
      </c>
      <c r="BF445" s="9">
        <f t="shared" ca="1" si="441"/>
        <v>15</v>
      </c>
      <c r="BG445" s="9">
        <f t="shared" ca="1" si="442"/>
        <v>23</v>
      </c>
      <c r="BH445" s="24">
        <f t="shared" ca="1" si="461"/>
        <v>875.91407017396955</v>
      </c>
      <c r="BI445" s="24">
        <f t="shared" ca="1" si="462"/>
        <v>569.07365802285017</v>
      </c>
      <c r="BJ445" s="9">
        <f t="shared" ca="1" si="443"/>
        <v>17</v>
      </c>
      <c r="BK445" s="30">
        <f t="shared" ca="1" si="444"/>
        <v>33.678657369863018</v>
      </c>
      <c r="BL445" s="15">
        <f t="shared" ca="1" si="445"/>
        <v>4.1324083835616436</v>
      </c>
      <c r="BM445" s="15">
        <f t="shared" ca="1" si="463"/>
        <v>7776.8461836919787</v>
      </c>
      <c r="BN445" s="36">
        <f t="shared" ca="1" si="469"/>
        <v>130</v>
      </c>
      <c r="BO445" s="9">
        <f t="shared" ca="1" si="446"/>
        <v>1</v>
      </c>
      <c r="BP445" s="20">
        <f t="shared" ca="1" si="464"/>
        <v>2.487924304119935</v>
      </c>
      <c r="BQ445" s="20">
        <f t="shared" ca="1" si="465"/>
        <v>148.83234330622798</v>
      </c>
    </row>
    <row r="446" spans="1:69" x14ac:dyDescent="0.25">
      <c r="A446" s="3">
        <f t="shared" si="500"/>
        <v>40743</v>
      </c>
      <c r="B446" s="17">
        <f t="shared" si="447"/>
        <v>2011</v>
      </c>
      <c r="C446" s="4">
        <f t="shared" si="498"/>
        <v>7</v>
      </c>
      <c r="D446" s="4">
        <f t="shared" si="501"/>
        <v>3</v>
      </c>
      <c r="E446" s="5">
        <f t="shared" si="422"/>
        <v>0.85</v>
      </c>
      <c r="F446" s="5">
        <f t="shared" si="423"/>
        <v>0.74193548387096775</v>
      </c>
      <c r="G446" s="10">
        <f t="shared" si="415"/>
        <v>0.96438356164383232</v>
      </c>
      <c r="H446" s="13">
        <f t="shared" ca="1" si="424"/>
        <v>161</v>
      </c>
      <c r="I446" s="9">
        <f t="shared" ca="1" si="425"/>
        <v>270</v>
      </c>
      <c r="J446" s="14">
        <f t="shared" ca="1" si="448"/>
        <v>1.6770186335403727</v>
      </c>
      <c r="K446" s="5">
        <f t="shared" ca="1" si="449"/>
        <v>0.6</v>
      </c>
      <c r="L446" s="21">
        <f t="shared" ca="1" si="426"/>
        <v>99.921103364686573</v>
      </c>
      <c r="M446" s="9">
        <f t="shared" ca="1" si="488"/>
        <v>49</v>
      </c>
      <c r="N446" s="9">
        <f t="shared" ca="1" si="488"/>
        <v>60</v>
      </c>
      <c r="O446" s="9">
        <f t="shared" ca="1" si="488"/>
        <v>23</v>
      </c>
      <c r="P446" s="9">
        <f t="shared" ca="1" si="488"/>
        <v>76</v>
      </c>
      <c r="Q446" s="20">
        <f t="shared" ca="1" si="427"/>
        <v>34.828100057810722</v>
      </c>
      <c r="R446" s="20">
        <f t="shared" ca="1" si="428"/>
        <v>49.111943079452047</v>
      </c>
      <c r="S446" s="20">
        <f t="shared" ca="1" si="429"/>
        <v>16.224315160490267</v>
      </c>
      <c r="T446" s="6">
        <f t="shared" ca="1" si="489"/>
        <v>16087.297641714538</v>
      </c>
      <c r="U446" s="6">
        <f t="shared" ca="1" si="489"/>
        <v>1759.9911084401235</v>
      </c>
      <c r="V446" s="6">
        <f t="shared" ca="1" si="489"/>
        <v>2649.773105638887</v>
      </c>
      <c r="W446" s="6">
        <f t="shared" ca="1" si="430"/>
        <v>3022.4623829917805</v>
      </c>
      <c r="X446" s="6">
        <f t="shared" ca="1" si="431"/>
        <v>1384.1245510250114</v>
      </c>
      <c r="Y446" s="6">
        <f t="shared" ca="1" si="450"/>
        <v>10790.928710498982</v>
      </c>
      <c r="Z446" s="6">
        <f t="shared" ca="1" si="490"/>
        <v>3796.2629063013687</v>
      </c>
      <c r="AA446" s="6">
        <f t="shared" ca="1" si="490"/>
        <v>1129.574690827397</v>
      </c>
      <c r="AB446" s="6">
        <f t="shared" ca="1" si="490"/>
        <v>1233.0479521972602</v>
      </c>
      <c r="AC446" s="6">
        <f t="shared" ca="1" si="432"/>
        <v>1748.1831528102625</v>
      </c>
      <c r="AD446" s="6">
        <f t="shared" ca="1" si="433"/>
        <v>1136.915277919747</v>
      </c>
      <c r="AE446" s="6">
        <f t="shared" ca="1" si="434"/>
        <v>494.62370067736498</v>
      </c>
      <c r="AF446" s="6">
        <f t="shared" ca="1" si="451"/>
        <v>2779.1634179186522</v>
      </c>
      <c r="AG446" s="6">
        <f t="shared" ca="1" si="491"/>
        <v>504.41612449315079</v>
      </c>
      <c r="AH446" s="6">
        <f t="shared" ca="1" si="491"/>
        <v>1861.5593450958904</v>
      </c>
      <c r="AI446" s="6">
        <f t="shared" ca="1" si="491"/>
        <v>3028.62861369863</v>
      </c>
      <c r="AJ446" s="6">
        <f t="shared" ca="1" si="491"/>
        <v>1332.5337073972598</v>
      </c>
      <c r="AK446" s="6">
        <f t="shared" ca="1" si="435"/>
        <v>2000.0824768151924</v>
      </c>
      <c r="AL446" s="6">
        <f t="shared" ca="1" si="436"/>
        <v>1433.8528507541039</v>
      </c>
      <c r="AM446" s="6">
        <f t="shared" ca="1" si="437"/>
        <v>566.6632994827637</v>
      </c>
      <c r="AN446" s="6">
        <f t="shared" ca="1" si="452"/>
        <v>2726.5391636328709</v>
      </c>
      <c r="AO446" s="6">
        <f t="shared" ca="1" si="453"/>
        <v>30733.312090165618</v>
      </c>
      <c r="AP446" s="6">
        <f t="shared" ca="1" si="454"/>
        <v>14436.680798115112</v>
      </c>
      <c r="AQ446" s="6">
        <f t="shared" ca="1" si="455"/>
        <v>16296.631292050504</v>
      </c>
      <c r="AR446" s="6">
        <f t="shared" ca="1" si="492"/>
        <v>2746.5363411725757</v>
      </c>
      <c r="AS446" s="6">
        <f t="shared" ca="1" si="492"/>
        <v>2168.4309200164316</v>
      </c>
      <c r="AT446" s="6">
        <f t="shared" ca="1" si="492"/>
        <v>1945.6006491326791</v>
      </c>
      <c r="AU446" s="6">
        <f t="shared" ca="1" si="492"/>
        <v>2020.409514090923</v>
      </c>
      <c r="AV446" s="6">
        <f t="shared" ca="1" si="456"/>
        <v>8880.9774244126093</v>
      </c>
      <c r="AW446" s="6">
        <f t="shared" ca="1" si="457"/>
        <v>7415.6538676378968</v>
      </c>
      <c r="AX446" s="27">
        <f t="shared" ca="1" si="493"/>
        <v>4.0099393972602728</v>
      </c>
      <c r="AY446" s="27">
        <f t="shared" ca="1" si="493"/>
        <v>4.4521116164383558</v>
      </c>
      <c r="AZ446">
        <f t="shared" ca="1" si="458"/>
        <v>369</v>
      </c>
      <c r="BA446" s="9">
        <f t="shared" ca="1" si="438"/>
        <v>13</v>
      </c>
      <c r="BB446" s="4">
        <f t="shared" ca="1" si="459"/>
        <v>161</v>
      </c>
      <c r="BC446" s="9">
        <f t="shared" ca="1" si="439"/>
        <v>13</v>
      </c>
      <c r="BD446" s="9">
        <f t="shared" ca="1" si="440"/>
        <v>8</v>
      </c>
      <c r="BE446" s="4">
        <f t="shared" ca="1" si="460"/>
        <v>208</v>
      </c>
      <c r="BF446" s="9">
        <f t="shared" ca="1" si="441"/>
        <v>13</v>
      </c>
      <c r="BG446" s="9">
        <f t="shared" ca="1" si="442"/>
        <v>19</v>
      </c>
      <c r="BH446" s="24">
        <f t="shared" ca="1" si="461"/>
        <v>920.39478778117552</v>
      </c>
      <c r="BI446" s="24">
        <f t="shared" ca="1" si="462"/>
        <v>519.95725098574997</v>
      </c>
      <c r="BJ446" s="9">
        <f t="shared" ca="1" si="443"/>
        <v>17</v>
      </c>
      <c r="BK446" s="30">
        <f t="shared" ca="1" si="444"/>
        <v>33.951185972602744</v>
      </c>
      <c r="BL446" s="15">
        <f t="shared" ca="1" si="445"/>
        <v>4.3062645698630142</v>
      </c>
      <c r="BM446" s="15">
        <f t="shared" ca="1" si="463"/>
        <v>7790.4595846036918</v>
      </c>
      <c r="BN446" s="36">
        <f t="shared" ca="1" si="469"/>
        <v>130</v>
      </c>
      <c r="BO446" s="9">
        <f t="shared" ca="1" si="446"/>
        <v>1</v>
      </c>
      <c r="BP446" s="20">
        <f t="shared" ca="1" si="464"/>
        <v>2.0918703338449487</v>
      </c>
      <c r="BQ446" s="20">
        <f t="shared" ca="1" si="465"/>
        <v>125.35870224654234</v>
      </c>
    </row>
    <row r="447" spans="1:69" x14ac:dyDescent="0.25">
      <c r="A447" s="3">
        <f t="shared" si="500"/>
        <v>40742</v>
      </c>
      <c r="B447" s="17">
        <f t="shared" si="447"/>
        <v>2011</v>
      </c>
      <c r="C447" s="4">
        <f t="shared" si="498"/>
        <v>7</v>
      </c>
      <c r="D447" s="4">
        <f t="shared" si="501"/>
        <v>2</v>
      </c>
      <c r="E447" s="5">
        <f t="shared" si="422"/>
        <v>0.85</v>
      </c>
      <c r="F447" s="5">
        <f t="shared" si="423"/>
        <v>0.74193548387096775</v>
      </c>
      <c r="G447" s="10">
        <f t="shared" si="415"/>
        <v>0.96164383561643507</v>
      </c>
      <c r="H447" s="13">
        <f t="shared" ca="1" si="424"/>
        <v>164</v>
      </c>
      <c r="I447" s="9">
        <f t="shared" ca="1" si="425"/>
        <v>249</v>
      </c>
      <c r="J447" s="14">
        <f t="shared" ca="1" si="448"/>
        <v>1.5182926829268293</v>
      </c>
      <c r="K447" s="5">
        <f t="shared" ca="1" si="449"/>
        <v>0.55333333333333334</v>
      </c>
      <c r="L447" s="21">
        <f t="shared" ca="1" si="426"/>
        <v>93.33784125755794</v>
      </c>
      <c r="M447" s="9">
        <f t="shared" ref="M447:P466" ca="1" si="502">INT($I447*M$1*(1+RANDBETWEEN(-limite,limite)/1000))</f>
        <v>46</v>
      </c>
      <c r="N447" s="9">
        <f t="shared" ca="1" si="502"/>
        <v>52</v>
      </c>
      <c r="O447" s="9">
        <f t="shared" ca="1" si="502"/>
        <v>23</v>
      </c>
      <c r="P447" s="9">
        <f t="shared" ca="1" si="502"/>
        <v>64</v>
      </c>
      <c r="Q447" s="20">
        <f t="shared" ca="1" si="427"/>
        <v>37.641564868884522</v>
      </c>
      <c r="R447" s="20">
        <f t="shared" ca="1" si="428"/>
        <v>44.26337735013697</v>
      </c>
      <c r="S447" s="20">
        <f t="shared" ca="1" si="429"/>
        <v>18.878696974109584</v>
      </c>
      <c r="T447" s="6">
        <f t="shared" ref="T447:V466" ca="1" si="503">(1+T$2*$G447)*(1+RANDBETWEEN(-limite,limite)/1000)*T$1*$E447*$F447</f>
        <v>15307.405966239501</v>
      </c>
      <c r="U447" s="6">
        <f t="shared" ca="1" si="503"/>
        <v>1680.7093360141403</v>
      </c>
      <c r="V447" s="6">
        <f t="shared" ca="1" si="503"/>
        <v>2666.0189319239944</v>
      </c>
      <c r="W447" s="6">
        <f t="shared" ca="1" si="430"/>
        <v>3080.4360255123283</v>
      </c>
      <c r="X447" s="6">
        <f t="shared" ca="1" si="431"/>
        <v>1311.1625685125939</v>
      </c>
      <c r="Y447" s="6">
        <f t="shared" ca="1" si="450"/>
        <v>9930.4977763047245</v>
      </c>
      <c r="Z447" s="6">
        <f t="shared" ref="Z447:AB466" ca="1" si="504">(1+Z$2*$G447)*(1+RANDBETWEEN(-limite,limite)/1000)*$I447*Z$1</f>
        <v>3688.8733571506832</v>
      </c>
      <c r="AA447" s="6">
        <f t="shared" ca="1" si="504"/>
        <v>1018.0576790531503</v>
      </c>
      <c r="AB447" s="6">
        <f t="shared" ca="1" si="504"/>
        <v>1208.2366063430134</v>
      </c>
      <c r="AC447" s="6">
        <f t="shared" ca="1" si="432"/>
        <v>1705.5596278728137</v>
      </c>
      <c r="AD447" s="6">
        <f t="shared" ca="1" si="433"/>
        <v>1200.8164209920426</v>
      </c>
      <c r="AE447" s="6">
        <f t="shared" ca="1" si="434"/>
        <v>495.66297245052937</v>
      </c>
      <c r="AF447" s="6">
        <f t="shared" ca="1" si="451"/>
        <v>2513.1286212314617</v>
      </c>
      <c r="AG447" s="6">
        <f t="shared" ref="AG447:AJ466" ca="1" si="505">(1+AG$2*$G447)*(1+RANDBETWEEN(-limite,limite)/1000)*$I447*AG$1</f>
        <v>434.12433425753426</v>
      </c>
      <c r="AH447" s="6">
        <f t="shared" ca="1" si="505"/>
        <v>1618.2598030027395</v>
      </c>
      <c r="AI447" s="6">
        <f t="shared" ca="1" si="505"/>
        <v>2795.7581583287665</v>
      </c>
      <c r="AJ447" s="6">
        <f t="shared" ca="1" si="505"/>
        <v>1228.7625258082189</v>
      </c>
      <c r="AK447" s="6">
        <f t="shared" ca="1" si="435"/>
        <v>2031.0204211647335</v>
      </c>
      <c r="AL447" s="6">
        <f t="shared" ca="1" si="436"/>
        <v>1461.6608596116087</v>
      </c>
      <c r="AM447" s="6">
        <f t="shared" ca="1" si="437"/>
        <v>578.17025452635664</v>
      </c>
      <c r="AN447" s="6">
        <f t="shared" ca="1" si="452"/>
        <v>2006.0532860945609</v>
      </c>
      <c r="AO447" s="6">
        <f t="shared" ca="1" si="453"/>
        <v>28980.187766197741</v>
      </c>
      <c r="AP447" s="6">
        <f t="shared" ca="1" si="454"/>
        <v>14530.508082567003</v>
      </c>
      <c r="AQ447" s="6">
        <f t="shared" ca="1" si="455"/>
        <v>14449.679683630748</v>
      </c>
      <c r="AR447" s="6">
        <f t="shared" ref="AR447:AU466" ca="1" si="506">(1+AR$2*$G447)*(1+RANDBETWEEN(-limite,limite)/1000)*AR$1*$E447*$F447+AR$3*(1+ipc)^($B447-2010)</f>
        <v>2769.0901499011461</v>
      </c>
      <c r="AS447" s="6">
        <f t="shared" ca="1" si="506"/>
        <v>2169.7859265656816</v>
      </c>
      <c r="AT447" s="6">
        <f t="shared" ca="1" si="506"/>
        <v>1923.5469731958569</v>
      </c>
      <c r="AU447" s="6">
        <f t="shared" ca="1" si="506"/>
        <v>2018.048327732527</v>
      </c>
      <c r="AV447" s="6">
        <f t="shared" ca="1" si="456"/>
        <v>8880.4713773952117</v>
      </c>
      <c r="AW447" s="6">
        <f t="shared" ca="1" si="457"/>
        <v>5569.2083062355268</v>
      </c>
      <c r="AX447" s="27">
        <f t="shared" ref="AX447:AY466" ca="1" si="507">MIN(5,(1+AX$2*$G447)*(1+RANDBETWEEN(-limite,limite)/1000)*AX$1)</f>
        <v>3.9204159123287661</v>
      </c>
      <c r="AY447" s="27">
        <f t="shared" ca="1" si="507"/>
        <v>4.5971252876712327</v>
      </c>
      <c r="AZ447">
        <f t="shared" ca="1" si="458"/>
        <v>349</v>
      </c>
      <c r="BA447" s="9">
        <f t="shared" ca="1" si="438"/>
        <v>12</v>
      </c>
      <c r="BB447" s="4">
        <f t="shared" ca="1" si="459"/>
        <v>164</v>
      </c>
      <c r="BC447" s="9">
        <f t="shared" ca="1" si="439"/>
        <v>13</v>
      </c>
      <c r="BD447" s="9">
        <f t="shared" ca="1" si="440"/>
        <v>9</v>
      </c>
      <c r="BE447" s="4">
        <f t="shared" ca="1" si="460"/>
        <v>185</v>
      </c>
      <c r="BF447" s="9">
        <f t="shared" ca="1" si="441"/>
        <v>12</v>
      </c>
      <c r="BG447" s="9">
        <f t="shared" ca="1" si="442"/>
        <v>20</v>
      </c>
      <c r="BH447" s="24">
        <f t="shared" ca="1" si="461"/>
        <v>946.75357055412292</v>
      </c>
      <c r="BI447" s="24">
        <f t="shared" ca="1" si="462"/>
        <v>588.46080368698563</v>
      </c>
      <c r="BJ447" s="9">
        <f t="shared" ca="1" si="443"/>
        <v>16</v>
      </c>
      <c r="BK447" s="30">
        <f t="shared" ca="1" si="444"/>
        <v>33.015882410958909</v>
      </c>
      <c r="BL447" s="15">
        <f t="shared" ca="1" si="445"/>
        <v>4.1451886432876712</v>
      </c>
      <c r="BM447" s="15">
        <f t="shared" ca="1" si="463"/>
        <v>7958.1854260368964</v>
      </c>
      <c r="BN447" s="36">
        <f t="shared" ca="1" si="469"/>
        <v>130</v>
      </c>
      <c r="BO447" s="9">
        <f t="shared" ca="1" si="446"/>
        <v>0</v>
      </c>
      <c r="BP447" s="20">
        <f t="shared" ca="1" si="464"/>
        <v>1.8157003022768918</v>
      </c>
      <c r="BQ447" s="20">
        <f t="shared" ca="1" si="465"/>
        <v>111.15138218177498</v>
      </c>
    </row>
    <row r="448" spans="1:69" x14ac:dyDescent="0.25">
      <c r="A448" s="3">
        <f t="shared" si="500"/>
        <v>40741</v>
      </c>
      <c r="B448" s="17">
        <f t="shared" si="447"/>
        <v>2011</v>
      </c>
      <c r="C448" s="4">
        <f t="shared" si="498"/>
        <v>7</v>
      </c>
      <c r="D448" s="4">
        <f t="shared" si="501"/>
        <v>1</v>
      </c>
      <c r="E448" s="5">
        <f t="shared" si="422"/>
        <v>0.85</v>
      </c>
      <c r="F448" s="5">
        <f t="shared" si="423"/>
        <v>0.76774193548387104</v>
      </c>
      <c r="G448" s="10">
        <f t="shared" si="415"/>
        <v>0.95890410958903782</v>
      </c>
      <c r="H448" s="13">
        <f t="shared" ca="1" si="424"/>
        <v>157</v>
      </c>
      <c r="I448" s="9">
        <f t="shared" ca="1" si="425"/>
        <v>274</v>
      </c>
      <c r="J448" s="14">
        <f t="shared" ca="1" si="448"/>
        <v>1.7452229299363058</v>
      </c>
      <c r="K448" s="5">
        <f t="shared" ca="1" si="449"/>
        <v>0.60888888888888892</v>
      </c>
      <c r="L448" s="21">
        <f t="shared" ca="1" si="426"/>
        <v>106.11661642991241</v>
      </c>
      <c r="M448" s="9">
        <f t="shared" ca="1" si="502"/>
        <v>49</v>
      </c>
      <c r="N448" s="9">
        <f t="shared" ca="1" si="502"/>
        <v>61</v>
      </c>
      <c r="O448" s="9">
        <f t="shared" ca="1" si="502"/>
        <v>23</v>
      </c>
      <c r="P448" s="9">
        <f t="shared" ca="1" si="502"/>
        <v>76</v>
      </c>
      <c r="Q448" s="20">
        <f t="shared" ca="1" si="427"/>
        <v>35.667156662515559</v>
      </c>
      <c r="R448" s="20">
        <f t="shared" ca="1" si="428"/>
        <v>49.265680438356142</v>
      </c>
      <c r="S448" s="20">
        <f t="shared" ca="1" si="429"/>
        <v>16.547115134102373</v>
      </c>
      <c r="T448" s="6">
        <f t="shared" ca="1" si="503"/>
        <v>16660.308779496248</v>
      </c>
      <c r="U448" s="6">
        <f t="shared" ca="1" si="503"/>
        <v>1833.1785934600084</v>
      </c>
      <c r="V448" s="6">
        <f t="shared" ca="1" si="503"/>
        <v>2887.0303907803809</v>
      </c>
      <c r="W448" s="6">
        <f t="shared" ca="1" si="430"/>
        <v>3205.6359386301369</v>
      </c>
      <c r="X448" s="6">
        <f t="shared" ca="1" si="431"/>
        <v>1421.141197999116</v>
      </c>
      <c r="Y448" s="6">
        <f t="shared" ca="1" si="450"/>
        <v>10979.679845546623</v>
      </c>
      <c r="Z448" s="6">
        <f t="shared" ca="1" si="504"/>
        <v>3923.3872328767116</v>
      </c>
      <c r="AA448" s="6">
        <f t="shared" ca="1" si="504"/>
        <v>1133.1106500821913</v>
      </c>
      <c r="AB448" s="6">
        <f t="shared" ca="1" si="504"/>
        <v>1257.5807501917805</v>
      </c>
      <c r="AC448" s="6">
        <f t="shared" ca="1" si="432"/>
        <v>1819.710116349956</v>
      </c>
      <c r="AD448" s="6">
        <f t="shared" ca="1" si="433"/>
        <v>1111.274214841801</v>
      </c>
      <c r="AE448" s="6">
        <f t="shared" ca="1" si="434"/>
        <v>538.98614556309553</v>
      </c>
      <c r="AF448" s="6">
        <f t="shared" ca="1" si="451"/>
        <v>2844.1081563958305</v>
      </c>
      <c r="AG448" s="6">
        <f t="shared" ca="1" si="505"/>
        <v>504.10174684931502</v>
      </c>
      <c r="AH448" s="6">
        <f t="shared" ca="1" si="505"/>
        <v>1802.2419813698632</v>
      </c>
      <c r="AI448" s="6">
        <f t="shared" ca="1" si="505"/>
        <v>3131.1455095890401</v>
      </c>
      <c r="AJ448" s="6">
        <f t="shared" ca="1" si="505"/>
        <v>1360.1834432876708</v>
      </c>
      <c r="AK448" s="6">
        <f t="shared" ca="1" si="435"/>
        <v>2017.5869912280268</v>
      </c>
      <c r="AL448" s="6">
        <f t="shared" ca="1" si="436"/>
        <v>1407.8023809260626</v>
      </c>
      <c r="AM448" s="6">
        <f t="shared" ca="1" si="437"/>
        <v>624.46165591912029</v>
      </c>
      <c r="AN448" s="6">
        <f t="shared" ca="1" si="452"/>
        <v>2747.82165302268</v>
      </c>
      <c r="AO448" s="6">
        <f t="shared" ca="1" si="453"/>
        <v>31605.238687202829</v>
      </c>
      <c r="AP448" s="6">
        <f t="shared" ca="1" si="454"/>
        <v>15033.629032237697</v>
      </c>
      <c r="AQ448" s="6">
        <f t="shared" ca="1" si="455"/>
        <v>16571.609654965134</v>
      </c>
      <c r="AR448" s="6">
        <f t="shared" ca="1" si="506"/>
        <v>2772.3610069534006</v>
      </c>
      <c r="AS448" s="6">
        <f t="shared" ca="1" si="506"/>
        <v>2130.6655068755845</v>
      </c>
      <c r="AT448" s="6">
        <f t="shared" ca="1" si="506"/>
        <v>1978.1911458024335</v>
      </c>
      <c r="AU448" s="6">
        <f t="shared" ca="1" si="506"/>
        <v>2053.133548226273</v>
      </c>
      <c r="AV448" s="6">
        <f t="shared" ca="1" si="456"/>
        <v>8934.3512078576914</v>
      </c>
      <c r="AW448" s="6">
        <f t="shared" ca="1" si="457"/>
        <v>7637.2584471074424</v>
      </c>
      <c r="AX448" s="27">
        <f t="shared" ca="1" si="507"/>
        <v>4.1953742465753416</v>
      </c>
      <c r="AY448" s="27">
        <f t="shared" ca="1" si="507"/>
        <v>4.3282297945205475</v>
      </c>
      <c r="AZ448">
        <f t="shared" ca="1" si="458"/>
        <v>366</v>
      </c>
      <c r="BA448" s="9">
        <f t="shared" ca="1" si="438"/>
        <v>13</v>
      </c>
      <c r="BB448" s="4">
        <f t="shared" ca="1" si="459"/>
        <v>157</v>
      </c>
      <c r="BC448" s="9">
        <f t="shared" ca="1" si="439"/>
        <v>11</v>
      </c>
      <c r="BD448" s="9">
        <f t="shared" ca="1" si="440"/>
        <v>8</v>
      </c>
      <c r="BE448" s="4">
        <f t="shared" ca="1" si="460"/>
        <v>209</v>
      </c>
      <c r="BF448" s="9">
        <f t="shared" ca="1" si="441"/>
        <v>15</v>
      </c>
      <c r="BG448" s="9">
        <f t="shared" ca="1" si="442"/>
        <v>21</v>
      </c>
      <c r="BH448" s="24">
        <f t="shared" ca="1" si="461"/>
        <v>909.31428675658003</v>
      </c>
      <c r="BI448" s="24">
        <f t="shared" ca="1" si="462"/>
        <v>597.69826393863491</v>
      </c>
      <c r="BJ448" s="9">
        <f t="shared" ca="1" si="443"/>
        <v>16</v>
      </c>
      <c r="BK448" s="30">
        <f t="shared" ca="1" si="444"/>
        <v>32.885712328767127</v>
      </c>
      <c r="BL448" s="15">
        <f t="shared" ca="1" si="445"/>
        <v>4.2233445479452056</v>
      </c>
      <c r="BM448" s="15">
        <f t="shared" ca="1" si="463"/>
        <v>7942.6013399607218</v>
      </c>
      <c r="BN448" s="36">
        <f t="shared" ca="1" si="469"/>
        <v>130</v>
      </c>
      <c r="BO448" s="9">
        <f t="shared" ca="1" si="446"/>
        <v>0</v>
      </c>
      <c r="BP448" s="20">
        <f t="shared" ca="1" si="464"/>
        <v>2.0864209275606278</v>
      </c>
      <c r="BQ448" s="20">
        <f t="shared" ca="1" si="465"/>
        <v>127.47392042280872</v>
      </c>
    </row>
    <row r="449" spans="1:69" x14ac:dyDescent="0.25">
      <c r="A449" s="3">
        <f t="shared" si="500"/>
        <v>40740</v>
      </c>
      <c r="B449" s="17">
        <f t="shared" si="447"/>
        <v>2011</v>
      </c>
      <c r="C449" s="4">
        <f t="shared" si="498"/>
        <v>7</v>
      </c>
      <c r="D449" s="4">
        <f t="shared" si="501"/>
        <v>7</v>
      </c>
      <c r="E449" s="5">
        <f t="shared" si="422"/>
        <v>0.85</v>
      </c>
      <c r="F449" s="5">
        <f t="shared" si="423"/>
        <v>0.967741935483871</v>
      </c>
      <c r="G449" s="10">
        <f t="shared" si="415"/>
        <v>0.95616438356164057</v>
      </c>
      <c r="H449" s="13">
        <f t="shared" ca="1" si="424"/>
        <v>216</v>
      </c>
      <c r="I449" s="9">
        <f t="shared" ca="1" si="425"/>
        <v>324</v>
      </c>
      <c r="J449" s="14">
        <f t="shared" ca="1" si="448"/>
        <v>1.5</v>
      </c>
      <c r="K449" s="5">
        <f t="shared" ca="1" si="449"/>
        <v>0.72</v>
      </c>
      <c r="L449" s="21">
        <f t="shared" ca="1" si="426"/>
        <v>90.070767712476041</v>
      </c>
      <c r="M449" s="9">
        <f t="shared" ca="1" si="502"/>
        <v>58</v>
      </c>
      <c r="N449" s="9">
        <f t="shared" ca="1" si="502"/>
        <v>73</v>
      </c>
      <c r="O449" s="9">
        <f t="shared" ca="1" si="502"/>
        <v>29</v>
      </c>
      <c r="P449" s="9">
        <f t="shared" ca="1" si="502"/>
        <v>88</v>
      </c>
      <c r="Q449" s="20">
        <f t="shared" ca="1" si="427"/>
        <v>35.590775580884667</v>
      </c>
      <c r="R449" s="20">
        <f t="shared" ca="1" si="428"/>
        <v>50.039801662276801</v>
      </c>
      <c r="S449" s="20">
        <f t="shared" ca="1" si="429"/>
        <v>17.282706765130758</v>
      </c>
      <c r="T449" s="6">
        <f t="shared" ca="1" si="503"/>
        <v>19455.285825894825</v>
      </c>
      <c r="U449" s="6">
        <f t="shared" ca="1" si="503"/>
        <v>2238.7166208572685</v>
      </c>
      <c r="V449" s="6">
        <f t="shared" ca="1" si="503"/>
        <v>3354.7001920989842</v>
      </c>
      <c r="W449" s="6">
        <f t="shared" ca="1" si="430"/>
        <v>3135.2568042082194</v>
      </c>
      <c r="X449" s="6">
        <f t="shared" ca="1" si="431"/>
        <v>1817.8417636623954</v>
      </c>
      <c r="Y449" s="6">
        <f t="shared" ca="1" si="450"/>
        <v>13386.20368678249</v>
      </c>
      <c r="Z449" s="6">
        <f t="shared" ca="1" si="504"/>
        <v>4662.391601095891</v>
      </c>
      <c r="AA449" s="6">
        <f t="shared" ca="1" si="504"/>
        <v>1451.1542482060272</v>
      </c>
      <c r="AB449" s="6">
        <f t="shared" ca="1" si="504"/>
        <v>1520.8781953315067</v>
      </c>
      <c r="AC449" s="6">
        <f t="shared" ca="1" si="432"/>
        <v>2338.3688963070135</v>
      </c>
      <c r="AD449" s="6">
        <f t="shared" ca="1" si="433"/>
        <v>1146.1126557729258</v>
      </c>
      <c r="AE449" s="6">
        <f t="shared" ca="1" si="434"/>
        <v>651.24031310247597</v>
      </c>
      <c r="AF449" s="6">
        <f t="shared" ca="1" si="451"/>
        <v>3498.7021794510092</v>
      </c>
      <c r="AG449" s="6">
        <f t="shared" ca="1" si="505"/>
        <v>573.58028376986306</v>
      </c>
      <c r="AH449" s="6">
        <f t="shared" ca="1" si="505"/>
        <v>2060.5563174575341</v>
      </c>
      <c r="AI449" s="6">
        <f t="shared" ca="1" si="505"/>
        <v>3608.8719317260261</v>
      </c>
      <c r="AJ449" s="6">
        <f t="shared" ca="1" si="505"/>
        <v>1616.2957550465753</v>
      </c>
      <c r="AK449" s="6">
        <f t="shared" ca="1" si="435"/>
        <v>2409.4450768405263</v>
      </c>
      <c r="AL449" s="6">
        <f t="shared" ca="1" si="436"/>
        <v>1438.4176248758158</v>
      </c>
      <c r="AM449" s="6">
        <f t="shared" ca="1" si="437"/>
        <v>784.1552451261291</v>
      </c>
      <c r="AN449" s="6">
        <f t="shared" ca="1" si="452"/>
        <v>3227.2863411575267</v>
      </c>
      <c r="AO449" s="6">
        <f t="shared" ca="1" si="453"/>
        <v>37187.730779385522</v>
      </c>
      <c r="AP449" s="6">
        <f t="shared" ca="1" si="454"/>
        <v>17075.538571994486</v>
      </c>
      <c r="AQ449" s="6">
        <f t="shared" ca="1" si="455"/>
        <v>20112.192207391028</v>
      </c>
      <c r="AR449" s="6">
        <f t="shared" ca="1" si="506"/>
        <v>2862.9783153926264</v>
      </c>
      <c r="AS449" s="6">
        <f t="shared" ca="1" si="506"/>
        <v>2553.2610141463183</v>
      </c>
      <c r="AT449" s="6">
        <f t="shared" ca="1" si="506"/>
        <v>2167.9505967344462</v>
      </c>
      <c r="AU449" s="6">
        <f t="shared" ca="1" si="506"/>
        <v>2276.1310917159899</v>
      </c>
      <c r="AV449" s="6">
        <f t="shared" ca="1" si="456"/>
        <v>9860.3210179893813</v>
      </c>
      <c r="AW449" s="6">
        <f t="shared" ca="1" si="457"/>
        <v>10251.871189401654</v>
      </c>
      <c r="AX449" s="27">
        <f t="shared" ca="1" si="507"/>
        <v>3.9519817643835609</v>
      </c>
      <c r="AY449" s="27">
        <f t="shared" ca="1" si="507"/>
        <v>4.3851765205479456</v>
      </c>
      <c r="AZ449">
        <f t="shared" ca="1" si="458"/>
        <v>464</v>
      </c>
      <c r="BA449" s="9">
        <f t="shared" ca="1" si="438"/>
        <v>16</v>
      </c>
      <c r="BB449" s="4">
        <f t="shared" ca="1" si="459"/>
        <v>216</v>
      </c>
      <c r="BC449" s="9">
        <f t="shared" ca="1" si="439"/>
        <v>17</v>
      </c>
      <c r="BD449" s="9">
        <f t="shared" ca="1" si="440"/>
        <v>10</v>
      </c>
      <c r="BE449" s="4">
        <f t="shared" ca="1" si="460"/>
        <v>248</v>
      </c>
      <c r="BF449" s="9">
        <f t="shared" ca="1" si="441"/>
        <v>15</v>
      </c>
      <c r="BG449" s="9">
        <f t="shared" ca="1" si="442"/>
        <v>22</v>
      </c>
      <c r="BH449" s="24">
        <f t="shared" ca="1" si="461"/>
        <v>1038.4748449961999</v>
      </c>
      <c r="BI449" s="24">
        <f t="shared" ca="1" si="462"/>
        <v>617.02302020866682</v>
      </c>
      <c r="BJ449" s="9">
        <f t="shared" ca="1" si="443"/>
        <v>23</v>
      </c>
      <c r="BK449" s="30">
        <f t="shared" ca="1" si="444"/>
        <v>32.721948287671239</v>
      </c>
      <c r="BL449" s="15">
        <f t="shared" ca="1" si="445"/>
        <v>4.3797834487671228</v>
      </c>
      <c r="BM449" s="15">
        <f t="shared" ca="1" si="463"/>
        <v>8010.1697371710616</v>
      </c>
      <c r="BN449" s="36">
        <f t="shared" ca="1" si="469"/>
        <v>131</v>
      </c>
      <c r="BO449" s="9">
        <f t="shared" ca="1" si="446"/>
        <v>0</v>
      </c>
      <c r="BP449" s="20">
        <f t="shared" ca="1" si="464"/>
        <v>2.51083221296307</v>
      </c>
      <c r="BQ449" s="20">
        <f t="shared" ca="1" si="465"/>
        <v>153.52818478924448</v>
      </c>
    </row>
    <row r="450" spans="1:69" x14ac:dyDescent="0.25">
      <c r="A450" s="3">
        <f t="shared" si="500"/>
        <v>40739</v>
      </c>
      <c r="B450" s="17">
        <f t="shared" si="447"/>
        <v>2011</v>
      </c>
      <c r="C450" s="4">
        <f t="shared" si="498"/>
        <v>7</v>
      </c>
      <c r="D450" s="4">
        <f t="shared" si="501"/>
        <v>6</v>
      </c>
      <c r="E450" s="5">
        <f t="shared" si="422"/>
        <v>0.85</v>
      </c>
      <c r="F450" s="5">
        <f t="shared" si="423"/>
        <v>1</v>
      </c>
      <c r="G450" s="10">
        <f t="shared" si="415"/>
        <v>0.95342465753424332</v>
      </c>
      <c r="H450" s="13">
        <f t="shared" ca="1" si="424"/>
        <v>222</v>
      </c>
      <c r="I450" s="9">
        <f t="shared" ca="1" si="425"/>
        <v>333</v>
      </c>
      <c r="J450" s="14">
        <f t="shared" ca="1" si="448"/>
        <v>1.5</v>
      </c>
      <c r="K450" s="5">
        <f t="shared" ca="1" si="449"/>
        <v>0.74</v>
      </c>
      <c r="L450" s="21">
        <f t="shared" ca="1" si="426"/>
        <v>91.40108345057385</v>
      </c>
      <c r="M450" s="9">
        <f t="shared" ca="1" si="502"/>
        <v>57</v>
      </c>
      <c r="N450" s="9">
        <f t="shared" ca="1" si="502"/>
        <v>70</v>
      </c>
      <c r="O450" s="9">
        <f t="shared" ca="1" si="502"/>
        <v>31</v>
      </c>
      <c r="P450" s="9">
        <f t="shared" ca="1" si="502"/>
        <v>90</v>
      </c>
      <c r="Q450" s="20">
        <f t="shared" ca="1" si="427"/>
        <v>37.041577799158652</v>
      </c>
      <c r="R450" s="20">
        <f t="shared" ca="1" si="428"/>
        <v>47.644990233566048</v>
      </c>
      <c r="S450" s="20">
        <f t="shared" ca="1" si="429"/>
        <v>17.048867983890407</v>
      </c>
      <c r="T450" s="6">
        <f t="shared" ca="1" si="503"/>
        <v>20291.040526027395</v>
      </c>
      <c r="U450" s="6">
        <f t="shared" ca="1" si="503"/>
        <v>2289.8845369863011</v>
      </c>
      <c r="V450" s="6">
        <f t="shared" ca="1" si="503"/>
        <v>3484.7887640547947</v>
      </c>
      <c r="W450" s="6">
        <f t="shared" ca="1" si="430"/>
        <v>3162.6647329315065</v>
      </c>
      <c r="X450" s="6">
        <f t="shared" ca="1" si="431"/>
        <v>1883.9439659835616</v>
      </c>
      <c r="Y450" s="6">
        <f t="shared" ca="1" si="450"/>
        <v>14049.527600043832</v>
      </c>
      <c r="Z450" s="6">
        <f t="shared" ca="1" si="504"/>
        <v>4704.2803804931491</v>
      </c>
      <c r="AA450" s="6">
        <f t="shared" ca="1" si="504"/>
        <v>1476.9946972405476</v>
      </c>
      <c r="AB450" s="6">
        <f t="shared" ca="1" si="504"/>
        <v>1534.3981185501366</v>
      </c>
      <c r="AC450" s="6">
        <f t="shared" ca="1" si="432"/>
        <v>2388.7789471536535</v>
      </c>
      <c r="AD450" s="6">
        <f t="shared" ca="1" si="433"/>
        <v>1132.130258166336</v>
      </c>
      <c r="AE450" s="6">
        <f t="shared" ca="1" si="434"/>
        <v>686.13136448745774</v>
      </c>
      <c r="AF450" s="6">
        <f t="shared" ca="1" si="451"/>
        <v>3508.6326264763861</v>
      </c>
      <c r="AG450" s="6">
        <f t="shared" ca="1" si="505"/>
        <v>566.37565466301373</v>
      </c>
      <c r="AH450" s="6">
        <f t="shared" ca="1" si="505"/>
        <v>2082.5502509589037</v>
      </c>
      <c r="AI450" s="6">
        <f t="shared" ca="1" si="505"/>
        <v>3646.1530099726028</v>
      </c>
      <c r="AJ450" s="6">
        <f t="shared" ca="1" si="505"/>
        <v>1616.2148467726024</v>
      </c>
      <c r="AK450" s="6">
        <f t="shared" ca="1" si="435"/>
        <v>2667.0266608043748</v>
      </c>
      <c r="AL450" s="6">
        <f t="shared" ca="1" si="436"/>
        <v>1469.0175244312957</v>
      </c>
      <c r="AM450" s="6">
        <f t="shared" ca="1" si="437"/>
        <v>809.53697352835786</v>
      </c>
      <c r="AN450" s="6">
        <f t="shared" ca="1" si="452"/>
        <v>2965.7126036030936</v>
      </c>
      <c r="AO450" s="6">
        <f t="shared" ca="1" si="453"/>
        <v>38207.892021664651</v>
      </c>
      <c r="AP450" s="6">
        <f t="shared" ca="1" si="454"/>
        <v>17684.019191541338</v>
      </c>
      <c r="AQ450" s="6">
        <f t="shared" ca="1" si="455"/>
        <v>20523.87283012331</v>
      </c>
      <c r="AR450" s="6">
        <f t="shared" ca="1" si="506"/>
        <v>2879.6560514131188</v>
      </c>
      <c r="AS450" s="6">
        <f t="shared" ca="1" si="506"/>
        <v>2569.5241858781983</v>
      </c>
      <c r="AT450" s="6">
        <f t="shared" ca="1" si="506"/>
        <v>2123.0272009353644</v>
      </c>
      <c r="AU450" s="6">
        <f t="shared" ca="1" si="506"/>
        <v>2292.0296280370203</v>
      </c>
      <c r="AV450" s="6">
        <f t="shared" ca="1" si="456"/>
        <v>9864.2370662637022</v>
      </c>
      <c r="AW450" s="6">
        <f t="shared" ca="1" si="457"/>
        <v>10659.635763859611</v>
      </c>
      <c r="AX450" s="27">
        <f t="shared" ca="1" si="507"/>
        <v>3.9191747506849306</v>
      </c>
      <c r="AY450" s="27">
        <f t="shared" ca="1" si="507"/>
        <v>4.3848831780821911</v>
      </c>
      <c r="AZ450">
        <f t="shared" ca="1" si="458"/>
        <v>470</v>
      </c>
      <c r="BA450" s="9">
        <f t="shared" ca="1" si="438"/>
        <v>16</v>
      </c>
      <c r="BB450" s="4">
        <f t="shared" ca="1" si="459"/>
        <v>222</v>
      </c>
      <c r="BC450" s="9">
        <f t="shared" ca="1" si="439"/>
        <v>17</v>
      </c>
      <c r="BD450" s="9">
        <f t="shared" ca="1" si="440"/>
        <v>12</v>
      </c>
      <c r="BE450" s="4">
        <f t="shared" ca="1" si="460"/>
        <v>248</v>
      </c>
      <c r="BF450" s="9">
        <f t="shared" ca="1" si="441"/>
        <v>16</v>
      </c>
      <c r="BG450" s="9">
        <f t="shared" ca="1" si="442"/>
        <v>26</v>
      </c>
      <c r="BH450" s="24">
        <f t="shared" ca="1" si="461"/>
        <v>1114.4618307483156</v>
      </c>
      <c r="BI450" s="24">
        <f t="shared" ca="1" si="462"/>
        <v>712.4826771448096</v>
      </c>
      <c r="BJ450" s="9">
        <f t="shared" ca="1" si="443"/>
        <v>24</v>
      </c>
      <c r="BK450" s="30">
        <f t="shared" ca="1" si="444"/>
        <v>34.404223287671236</v>
      </c>
      <c r="BL450" s="15">
        <f t="shared" ca="1" si="445"/>
        <v>4.3361491221917809</v>
      </c>
      <c r="BM450" s="15">
        <f t="shared" ca="1" si="463"/>
        <v>8067.5373566596336</v>
      </c>
      <c r="BN450" s="36">
        <f t="shared" ca="1" si="469"/>
        <v>131</v>
      </c>
      <c r="BO450" s="9">
        <f t="shared" ca="1" si="446"/>
        <v>0</v>
      </c>
      <c r="BP450" s="20">
        <f t="shared" ca="1" si="464"/>
        <v>2.5440071638690527</v>
      </c>
      <c r="BQ450" s="20">
        <f t="shared" ca="1" si="465"/>
        <v>156.67078496277335</v>
      </c>
    </row>
    <row r="451" spans="1:69" x14ac:dyDescent="0.25">
      <c r="A451" s="3">
        <f t="shared" si="500"/>
        <v>40738</v>
      </c>
      <c r="B451" s="17">
        <f t="shared" si="447"/>
        <v>2011</v>
      </c>
      <c r="C451" s="4">
        <f t="shared" si="498"/>
        <v>7</v>
      </c>
      <c r="D451" s="4">
        <f t="shared" si="501"/>
        <v>5</v>
      </c>
      <c r="E451" s="5">
        <f t="shared" si="422"/>
        <v>0.85</v>
      </c>
      <c r="F451" s="5">
        <f t="shared" si="423"/>
        <v>0.88387096774193541</v>
      </c>
      <c r="G451" s="10">
        <f t="shared" ref="G451:G514" si="508">G452+100%/365</f>
        <v>0.95068493150684608</v>
      </c>
      <c r="H451" s="13">
        <f t="shared" ca="1" si="424"/>
        <v>185</v>
      </c>
      <c r="I451" s="9">
        <f t="shared" ca="1" si="425"/>
        <v>303</v>
      </c>
      <c r="J451" s="14">
        <f t="shared" ca="1" si="448"/>
        <v>1.6378378378378378</v>
      </c>
      <c r="K451" s="5">
        <f t="shared" ca="1" si="449"/>
        <v>0.67333333333333334</v>
      </c>
      <c r="L451" s="21">
        <f t="shared" ca="1" si="426"/>
        <v>96.234659400222114</v>
      </c>
      <c r="M451" s="9">
        <f t="shared" ca="1" si="502"/>
        <v>53</v>
      </c>
      <c r="N451" s="9">
        <f t="shared" ca="1" si="502"/>
        <v>64</v>
      </c>
      <c r="O451" s="9">
        <f t="shared" ca="1" si="502"/>
        <v>26</v>
      </c>
      <c r="P451" s="9">
        <f t="shared" ca="1" si="502"/>
        <v>83</v>
      </c>
      <c r="Q451" s="20">
        <f t="shared" ca="1" si="427"/>
        <v>37.371701142254999</v>
      </c>
      <c r="R451" s="20">
        <f t="shared" ca="1" si="428"/>
        <v>50.081627987355098</v>
      </c>
      <c r="S451" s="20">
        <f t="shared" ca="1" si="429"/>
        <v>17.810905301284038</v>
      </c>
      <c r="T451" s="6">
        <f t="shared" ca="1" si="503"/>
        <v>17803.411989041091</v>
      </c>
      <c r="U451" s="6">
        <f t="shared" ca="1" si="503"/>
        <v>2068.7143562439237</v>
      </c>
      <c r="V451" s="6">
        <f t="shared" ca="1" si="503"/>
        <v>3176.4624920717629</v>
      </c>
      <c r="W451" s="6">
        <f t="shared" ca="1" si="430"/>
        <v>3205.3491391561638</v>
      </c>
      <c r="X451" s="6">
        <f t="shared" ca="1" si="431"/>
        <v>1536.3645518033052</v>
      </c>
      <c r="Y451" s="6">
        <f t="shared" ca="1" si="450"/>
        <v>11953.950162253785</v>
      </c>
      <c r="Z451" s="6">
        <f t="shared" ca="1" si="504"/>
        <v>4372.4890336438348</v>
      </c>
      <c r="AA451" s="6">
        <f t="shared" ca="1" si="504"/>
        <v>1302.1223276712326</v>
      </c>
      <c r="AB451" s="6">
        <f t="shared" ca="1" si="504"/>
        <v>1478.3051400065751</v>
      </c>
      <c r="AC451" s="6">
        <f t="shared" ca="1" si="432"/>
        <v>1981.257293900127</v>
      </c>
      <c r="AD451" s="6">
        <f t="shared" ca="1" si="433"/>
        <v>1170.4529453184971</v>
      </c>
      <c r="AE451" s="6">
        <f t="shared" ca="1" si="434"/>
        <v>587.47466959395877</v>
      </c>
      <c r="AF451" s="6">
        <f t="shared" ca="1" si="451"/>
        <v>3413.7315925090593</v>
      </c>
      <c r="AG451" s="6">
        <f t="shared" ca="1" si="505"/>
        <v>549.39861877808221</v>
      </c>
      <c r="AH451" s="6">
        <f t="shared" ca="1" si="505"/>
        <v>2088.248877764383</v>
      </c>
      <c r="AI451" s="6">
        <f t="shared" ca="1" si="505"/>
        <v>3216.6401303013699</v>
      </c>
      <c r="AJ451" s="6">
        <f t="shared" ca="1" si="505"/>
        <v>1470.4546633643834</v>
      </c>
      <c r="AK451" s="6">
        <f t="shared" ca="1" si="435"/>
        <v>2398.7718668552588</v>
      </c>
      <c r="AL451" s="6">
        <f t="shared" ca="1" si="436"/>
        <v>1446.1453450479291</v>
      </c>
      <c r="AM451" s="6">
        <f t="shared" ca="1" si="437"/>
        <v>671.03463243034821</v>
      </c>
      <c r="AN451" s="6">
        <f t="shared" ca="1" si="452"/>
        <v>2808.7904458746816</v>
      </c>
      <c r="AO451" s="6">
        <f t="shared" ca="1" si="453"/>
        <v>34349.785136814877</v>
      </c>
      <c r="AP451" s="6">
        <f t="shared" ca="1" si="454"/>
        <v>16173.312936177352</v>
      </c>
      <c r="AQ451" s="6">
        <f t="shared" ca="1" si="455"/>
        <v>18176.472200637523</v>
      </c>
      <c r="AR451" s="6">
        <f t="shared" ca="1" si="506"/>
        <v>2811.657826154863</v>
      </c>
      <c r="AS451" s="6">
        <f t="shared" ca="1" si="506"/>
        <v>2389.0325447852547</v>
      </c>
      <c r="AT451" s="6">
        <f t="shared" ca="1" si="506"/>
        <v>2013.8320373900428</v>
      </c>
      <c r="AU451" s="6">
        <f t="shared" ca="1" si="506"/>
        <v>2179.0102726618652</v>
      </c>
      <c r="AV451" s="6">
        <f t="shared" ca="1" si="456"/>
        <v>9393.5326809920261</v>
      </c>
      <c r="AW451" s="6">
        <f t="shared" ca="1" si="457"/>
        <v>8782.9395196454971</v>
      </c>
      <c r="AX451" s="27">
        <f t="shared" ca="1" si="507"/>
        <v>4.0564034630136971</v>
      </c>
      <c r="AY451" s="27">
        <f t="shared" ca="1" si="507"/>
        <v>4.3317634520547941</v>
      </c>
      <c r="AZ451">
        <f t="shared" ca="1" si="458"/>
        <v>411</v>
      </c>
      <c r="BA451" s="9">
        <f t="shared" ca="1" si="438"/>
        <v>14</v>
      </c>
      <c r="BB451" s="4">
        <f t="shared" ca="1" si="459"/>
        <v>185</v>
      </c>
      <c r="BC451" s="9">
        <f t="shared" ca="1" si="439"/>
        <v>13</v>
      </c>
      <c r="BD451" s="9">
        <f t="shared" ca="1" si="440"/>
        <v>8</v>
      </c>
      <c r="BE451" s="4">
        <f t="shared" ca="1" si="460"/>
        <v>226</v>
      </c>
      <c r="BF451" s="9">
        <f t="shared" ca="1" si="441"/>
        <v>15</v>
      </c>
      <c r="BG451" s="9">
        <f t="shared" ca="1" si="442"/>
        <v>24</v>
      </c>
      <c r="BH451" s="24">
        <f t="shared" ca="1" si="461"/>
        <v>898.81999915489678</v>
      </c>
      <c r="BI451" s="24">
        <f t="shared" ca="1" si="462"/>
        <v>645.25757275969363</v>
      </c>
      <c r="BJ451" s="9">
        <f t="shared" ca="1" si="443"/>
        <v>20</v>
      </c>
      <c r="BK451" s="30">
        <f t="shared" ca="1" si="444"/>
        <v>35.046264821917809</v>
      </c>
      <c r="BL451" s="15">
        <f t="shared" ca="1" si="445"/>
        <v>4.3273100657534247</v>
      </c>
      <c r="BM451" s="15">
        <f t="shared" ca="1" si="463"/>
        <v>8071.27369044648</v>
      </c>
      <c r="BN451" s="36">
        <f t="shared" ca="1" si="469"/>
        <v>131</v>
      </c>
      <c r="BO451" s="9">
        <f t="shared" ca="1" si="446"/>
        <v>0</v>
      </c>
      <c r="BP451" s="20">
        <f t="shared" ca="1" si="464"/>
        <v>2.2519955211222742</v>
      </c>
      <c r="BQ451" s="20">
        <f t="shared" ca="1" si="465"/>
        <v>138.75169618807269</v>
      </c>
    </row>
    <row r="452" spans="1:69" x14ac:dyDescent="0.25">
      <c r="A452" s="3">
        <f t="shared" si="500"/>
        <v>40737</v>
      </c>
      <c r="B452" s="17">
        <f t="shared" si="447"/>
        <v>2011</v>
      </c>
      <c r="C452" s="4">
        <f t="shared" si="498"/>
        <v>7</v>
      </c>
      <c r="D452" s="4">
        <f t="shared" si="501"/>
        <v>4</v>
      </c>
      <c r="E452" s="5">
        <f t="shared" si="422"/>
        <v>0.85</v>
      </c>
      <c r="F452" s="5">
        <f t="shared" si="423"/>
        <v>0.84516129032258069</v>
      </c>
      <c r="G452" s="10">
        <f t="shared" si="508"/>
        <v>0.94794520547944883</v>
      </c>
      <c r="H452" s="13">
        <f t="shared" ca="1" si="424"/>
        <v>180</v>
      </c>
      <c r="I452" s="9">
        <f t="shared" ca="1" si="425"/>
        <v>289</v>
      </c>
      <c r="J452" s="14">
        <f t="shared" ca="1" si="448"/>
        <v>1.6055555555555556</v>
      </c>
      <c r="K452" s="5">
        <f t="shared" ca="1" si="449"/>
        <v>0.64222222222222225</v>
      </c>
      <c r="L452" s="21">
        <f t="shared" ca="1" si="426"/>
        <v>100.38058199322433</v>
      </c>
      <c r="M452" s="9">
        <f t="shared" ca="1" si="502"/>
        <v>52</v>
      </c>
      <c r="N452" s="9">
        <f t="shared" ca="1" si="502"/>
        <v>61</v>
      </c>
      <c r="O452" s="9">
        <f t="shared" ca="1" si="502"/>
        <v>25</v>
      </c>
      <c r="P452" s="9">
        <f t="shared" ca="1" si="502"/>
        <v>76</v>
      </c>
      <c r="Q452" s="20">
        <f t="shared" ca="1" si="427"/>
        <v>37.571761256879611</v>
      </c>
      <c r="R452" s="20">
        <f t="shared" ca="1" si="428"/>
        <v>48.530604663320545</v>
      </c>
      <c r="S452" s="20">
        <f t="shared" ca="1" si="429"/>
        <v>18.912998937620763</v>
      </c>
      <c r="T452" s="6">
        <f t="shared" ca="1" si="503"/>
        <v>18068.504758780378</v>
      </c>
      <c r="U452" s="6">
        <f t="shared" ca="1" si="503"/>
        <v>2013.0690855855059</v>
      </c>
      <c r="V452" s="6">
        <f t="shared" ca="1" si="503"/>
        <v>3187.7867097888461</v>
      </c>
      <c r="W452" s="6">
        <f t="shared" ca="1" si="430"/>
        <v>3073.8656440109589</v>
      </c>
      <c r="X452" s="6">
        <f t="shared" ca="1" si="431"/>
        <v>1567.6676688080602</v>
      </c>
      <c r="Y452" s="6">
        <f t="shared" ca="1" si="450"/>
        <v>12252.25382175802</v>
      </c>
      <c r="Z452" s="6">
        <f t="shared" ca="1" si="504"/>
        <v>4245.6090220273963</v>
      </c>
      <c r="AA452" s="6">
        <f t="shared" ca="1" si="504"/>
        <v>1213.2651165830137</v>
      </c>
      <c r="AB452" s="6">
        <f t="shared" ca="1" si="504"/>
        <v>1437.387919259178</v>
      </c>
      <c r="AC452" s="6">
        <f t="shared" ca="1" si="432"/>
        <v>1972.3548289409439</v>
      </c>
      <c r="AD452" s="6">
        <f t="shared" ca="1" si="433"/>
        <v>1104.167958919581</v>
      </c>
      <c r="AE452" s="6">
        <f t="shared" ca="1" si="434"/>
        <v>587.53236008248189</v>
      </c>
      <c r="AF452" s="6">
        <f t="shared" ca="1" si="451"/>
        <v>3232.2069099265814</v>
      </c>
      <c r="AG452" s="6">
        <f t="shared" ca="1" si="505"/>
        <v>501.35653173698631</v>
      </c>
      <c r="AH452" s="6">
        <f t="shared" ca="1" si="505"/>
        <v>1860.3511927232876</v>
      </c>
      <c r="AI452" s="6">
        <f t="shared" ca="1" si="505"/>
        <v>3353.5462610958898</v>
      </c>
      <c r="AJ452" s="6">
        <f t="shared" ca="1" si="505"/>
        <v>1413.8831910575338</v>
      </c>
      <c r="AK452" s="6">
        <f t="shared" ca="1" si="435"/>
        <v>2289.2968889423259</v>
      </c>
      <c r="AL452" s="6">
        <f t="shared" ca="1" si="436"/>
        <v>1355.7767682964115</v>
      </c>
      <c r="AM452" s="6">
        <f t="shared" ca="1" si="437"/>
        <v>685.52904656215765</v>
      </c>
      <c r="AN452" s="6">
        <f t="shared" ca="1" si="452"/>
        <v>2798.534472812803</v>
      </c>
      <c r="AO452" s="6">
        <f t="shared" ca="1" si="453"/>
        <v>34106.973078849172</v>
      </c>
      <c r="AP452" s="6">
        <f t="shared" ca="1" si="454"/>
        <v>15823.977874351769</v>
      </c>
      <c r="AQ452" s="6">
        <f t="shared" ca="1" si="455"/>
        <v>18282.995204497405</v>
      </c>
      <c r="AR452" s="6">
        <f t="shared" ca="1" si="506"/>
        <v>2787.0794053080472</v>
      </c>
      <c r="AS452" s="6">
        <f t="shared" ca="1" si="506"/>
        <v>2335.7595952969223</v>
      </c>
      <c r="AT452" s="6">
        <f t="shared" ca="1" si="506"/>
        <v>1992.9109916116568</v>
      </c>
      <c r="AU452" s="6">
        <f t="shared" ca="1" si="506"/>
        <v>2189.3903515055454</v>
      </c>
      <c r="AV452" s="6">
        <f t="shared" ca="1" si="456"/>
        <v>9305.1403437221707</v>
      </c>
      <c r="AW452" s="6">
        <f t="shared" ca="1" si="457"/>
        <v>8977.8548607752346</v>
      </c>
      <c r="AX452" s="27">
        <f t="shared" ca="1" si="507"/>
        <v>3.8657248767123282</v>
      </c>
      <c r="AY452" s="27">
        <f t="shared" ca="1" si="507"/>
        <v>4.2918565068493137</v>
      </c>
      <c r="AZ452">
        <f t="shared" ca="1" si="458"/>
        <v>394</v>
      </c>
      <c r="BA452" s="9">
        <f t="shared" ca="1" si="438"/>
        <v>14</v>
      </c>
      <c r="BB452" s="4">
        <f t="shared" ca="1" si="459"/>
        <v>180</v>
      </c>
      <c r="BC452" s="9">
        <f t="shared" ca="1" si="439"/>
        <v>12</v>
      </c>
      <c r="BD452" s="9">
        <f t="shared" ca="1" si="440"/>
        <v>9</v>
      </c>
      <c r="BE452" s="4">
        <f t="shared" ca="1" si="460"/>
        <v>214</v>
      </c>
      <c r="BF452" s="9">
        <f t="shared" ca="1" si="441"/>
        <v>15</v>
      </c>
      <c r="BG452" s="9">
        <f t="shared" ca="1" si="442"/>
        <v>21</v>
      </c>
      <c r="BH452" s="24">
        <f t="shared" ca="1" si="461"/>
        <v>913.42066930425108</v>
      </c>
      <c r="BI452" s="24">
        <f t="shared" ca="1" si="462"/>
        <v>616.38310899975806</v>
      </c>
      <c r="BJ452" s="9">
        <f t="shared" ca="1" si="443"/>
        <v>20</v>
      </c>
      <c r="BK452" s="30">
        <f t="shared" ca="1" si="444"/>
        <v>34.244809315068494</v>
      </c>
      <c r="BL452" s="15">
        <f t="shared" ca="1" si="445"/>
        <v>4.1445150158904109</v>
      </c>
      <c r="BM452" s="15">
        <f t="shared" ca="1" si="463"/>
        <v>7763.4738954733893</v>
      </c>
      <c r="BN452" s="36">
        <f t="shared" ca="1" si="469"/>
        <v>131</v>
      </c>
      <c r="BO452" s="9">
        <f t="shared" ca="1" si="446"/>
        <v>1</v>
      </c>
      <c r="BP452" s="20">
        <f t="shared" ca="1" si="464"/>
        <v>2.3550018265866242</v>
      </c>
      <c r="BQ452" s="20">
        <f t="shared" ca="1" si="465"/>
        <v>139.56484888929316</v>
      </c>
    </row>
    <row r="453" spans="1:69" x14ac:dyDescent="0.25">
      <c r="A453" s="3">
        <f t="shared" si="500"/>
        <v>40736</v>
      </c>
      <c r="B453" s="17">
        <f t="shared" si="447"/>
        <v>2011</v>
      </c>
      <c r="C453" s="4">
        <f t="shared" si="498"/>
        <v>7</v>
      </c>
      <c r="D453" s="4">
        <f t="shared" si="501"/>
        <v>3</v>
      </c>
      <c r="E453" s="5">
        <f t="shared" si="422"/>
        <v>0.85</v>
      </c>
      <c r="F453" s="5">
        <f t="shared" si="423"/>
        <v>0.74193548387096775</v>
      </c>
      <c r="G453" s="10">
        <f t="shared" si="508"/>
        <v>0.94520547945205158</v>
      </c>
      <c r="H453" s="13">
        <f t="shared" ca="1" si="424"/>
        <v>165</v>
      </c>
      <c r="I453" s="9">
        <f t="shared" ca="1" si="425"/>
        <v>252</v>
      </c>
      <c r="J453" s="14">
        <f t="shared" ca="1" si="448"/>
        <v>1.5272727272727273</v>
      </c>
      <c r="K453" s="5">
        <f t="shared" ca="1" si="449"/>
        <v>0.56000000000000005</v>
      </c>
      <c r="L453" s="21">
        <f t="shared" ca="1" si="426"/>
        <v>95.4632979231109</v>
      </c>
      <c r="M453" s="9">
        <f t="shared" ca="1" si="502"/>
        <v>46</v>
      </c>
      <c r="N453" s="9">
        <f t="shared" ca="1" si="502"/>
        <v>53</v>
      </c>
      <c r="O453" s="9">
        <f t="shared" ca="1" si="502"/>
        <v>23</v>
      </c>
      <c r="P453" s="9">
        <f t="shared" ca="1" si="502"/>
        <v>66</v>
      </c>
      <c r="Q453" s="20">
        <f t="shared" ca="1" si="427"/>
        <v>38.795912926525517</v>
      </c>
      <c r="R453" s="20">
        <f t="shared" ca="1" si="428"/>
        <v>46.886680898630125</v>
      </c>
      <c r="S453" s="20">
        <f t="shared" ca="1" si="429"/>
        <v>17.806111495890409</v>
      </c>
      <c r="T453" s="6">
        <f t="shared" ca="1" si="503"/>
        <v>15751.444157313299</v>
      </c>
      <c r="U453" s="6">
        <f t="shared" ca="1" si="503"/>
        <v>1650.1994315068491</v>
      </c>
      <c r="V453" s="6">
        <f t="shared" ca="1" si="503"/>
        <v>2631.535655353071</v>
      </c>
      <c r="W453" s="6">
        <f t="shared" ca="1" si="430"/>
        <v>2972.9443995616434</v>
      </c>
      <c r="X453" s="6">
        <f t="shared" ca="1" si="431"/>
        <v>1292.4098283977023</v>
      </c>
      <c r="Y453" s="6">
        <f t="shared" ca="1" si="450"/>
        <v>10504.753705507732</v>
      </c>
      <c r="Z453" s="6">
        <f t="shared" ca="1" si="504"/>
        <v>3840.7953797260261</v>
      </c>
      <c r="AA453" s="6">
        <f t="shared" ca="1" si="504"/>
        <v>1078.3936606684929</v>
      </c>
      <c r="AB453" s="6">
        <f t="shared" ca="1" si="504"/>
        <v>1175.2033587287669</v>
      </c>
      <c r="AC453" s="6">
        <f t="shared" ca="1" si="432"/>
        <v>1752.0054000371993</v>
      </c>
      <c r="AD453" s="6">
        <f t="shared" ca="1" si="433"/>
        <v>1151.7871692578899</v>
      </c>
      <c r="AE453" s="6">
        <f t="shared" ca="1" si="434"/>
        <v>493.15745413003503</v>
      </c>
      <c r="AF453" s="6">
        <f t="shared" ca="1" si="451"/>
        <v>2697.4423756981614</v>
      </c>
      <c r="AG453" s="6">
        <f t="shared" ca="1" si="505"/>
        <v>452.45773578082191</v>
      </c>
      <c r="AH453" s="6">
        <f t="shared" ca="1" si="505"/>
        <v>1585.5573777534244</v>
      </c>
      <c r="AI453" s="6">
        <f t="shared" ca="1" si="505"/>
        <v>2820.5867046575345</v>
      </c>
      <c r="AJ453" s="6">
        <f t="shared" ca="1" si="505"/>
        <v>1267.8861501369861</v>
      </c>
      <c r="AK453" s="6">
        <f t="shared" ca="1" si="435"/>
        <v>2027.0852926853177</v>
      </c>
      <c r="AL453" s="6">
        <f t="shared" ca="1" si="436"/>
        <v>1339.9739408699884</v>
      </c>
      <c r="AM453" s="6">
        <f t="shared" ca="1" si="437"/>
        <v>578.82167543460582</v>
      </c>
      <c r="AN453" s="6">
        <f t="shared" ca="1" si="452"/>
        <v>2180.6070593388554</v>
      </c>
      <c r="AO453" s="6">
        <f t="shared" ca="1" si="453"/>
        <v>29622.523956272198</v>
      </c>
      <c r="AP453" s="6">
        <f t="shared" ca="1" si="454"/>
        <v>14239.720815727451</v>
      </c>
      <c r="AQ453" s="6">
        <f t="shared" ca="1" si="455"/>
        <v>15382.803140544749</v>
      </c>
      <c r="AR453" s="6">
        <f t="shared" ca="1" si="506"/>
        <v>2761.22405452881</v>
      </c>
      <c r="AS453" s="6">
        <f t="shared" ca="1" si="506"/>
        <v>2117.4378256050195</v>
      </c>
      <c r="AT453" s="6">
        <f t="shared" ca="1" si="506"/>
        <v>1948.178031513655</v>
      </c>
      <c r="AU453" s="6">
        <f t="shared" ca="1" si="506"/>
        <v>2080.1305794449327</v>
      </c>
      <c r="AV453" s="6">
        <f t="shared" ca="1" si="456"/>
        <v>8906.9704910924174</v>
      </c>
      <c r="AW453" s="6">
        <f t="shared" ca="1" si="457"/>
        <v>6475.8326494523299</v>
      </c>
      <c r="AX453" s="27">
        <f t="shared" ca="1" si="507"/>
        <v>4.0555469589041087</v>
      </c>
      <c r="AY453" s="27">
        <f t="shared" ca="1" si="507"/>
        <v>4.3619951027397255</v>
      </c>
      <c r="AZ453">
        <f t="shared" ca="1" si="458"/>
        <v>353</v>
      </c>
      <c r="BA453" s="9">
        <f t="shared" ca="1" si="438"/>
        <v>12</v>
      </c>
      <c r="BB453" s="4">
        <f t="shared" ca="1" si="459"/>
        <v>165</v>
      </c>
      <c r="BC453" s="9">
        <f t="shared" ca="1" si="439"/>
        <v>12</v>
      </c>
      <c r="BD453" s="9">
        <f t="shared" ca="1" si="440"/>
        <v>7</v>
      </c>
      <c r="BE453" s="4">
        <f t="shared" ca="1" si="460"/>
        <v>188</v>
      </c>
      <c r="BF453" s="9">
        <f t="shared" ca="1" si="441"/>
        <v>11</v>
      </c>
      <c r="BG453" s="9">
        <f t="shared" ca="1" si="442"/>
        <v>20</v>
      </c>
      <c r="BH453" s="24">
        <f t="shared" ca="1" si="461"/>
        <v>794.18731989658136</v>
      </c>
      <c r="BI453" s="24">
        <f t="shared" ca="1" si="462"/>
        <v>560.13537620307898</v>
      </c>
      <c r="BJ453" s="9">
        <f t="shared" ca="1" si="443"/>
        <v>17</v>
      </c>
      <c r="BK453" s="30">
        <f t="shared" ca="1" si="444"/>
        <v>32.536564315068496</v>
      </c>
      <c r="BL453" s="15">
        <f t="shared" ca="1" si="445"/>
        <v>4.361818920547945</v>
      </c>
      <c r="BM453" s="15">
        <f t="shared" ca="1" si="463"/>
        <v>7673.6847533125701</v>
      </c>
      <c r="BN453" s="36">
        <f t="shared" ca="1" si="469"/>
        <v>131</v>
      </c>
      <c r="BO453" s="9">
        <f t="shared" ca="1" si="446"/>
        <v>0</v>
      </c>
      <c r="BP453" s="20">
        <f t="shared" ca="1" si="464"/>
        <v>2.0046175514187383</v>
      </c>
      <c r="BQ453" s="20">
        <f t="shared" ca="1" si="465"/>
        <v>117.42597817209732</v>
      </c>
    </row>
    <row r="454" spans="1:69" x14ac:dyDescent="0.25">
      <c r="A454" s="3">
        <f t="shared" si="500"/>
        <v>40735</v>
      </c>
      <c r="B454" s="17">
        <f t="shared" si="447"/>
        <v>2011</v>
      </c>
      <c r="C454" s="4">
        <f t="shared" si="498"/>
        <v>7</v>
      </c>
      <c r="D454" s="4">
        <f t="shared" si="501"/>
        <v>2</v>
      </c>
      <c r="E454" s="5">
        <f t="shared" si="422"/>
        <v>0.85</v>
      </c>
      <c r="F454" s="5">
        <f t="shared" si="423"/>
        <v>0.74193548387096775</v>
      </c>
      <c r="G454" s="10">
        <f t="shared" si="508"/>
        <v>0.94246575342465433</v>
      </c>
      <c r="H454" s="13">
        <f t="shared" ca="1" si="424"/>
        <v>156</v>
      </c>
      <c r="I454" s="9">
        <f t="shared" ca="1" si="425"/>
        <v>266</v>
      </c>
      <c r="J454" s="14">
        <f t="shared" ca="1" si="448"/>
        <v>1.7051282051282051</v>
      </c>
      <c r="K454" s="5">
        <f t="shared" ca="1" si="449"/>
        <v>0.59111111111111114</v>
      </c>
      <c r="L454" s="21">
        <f t="shared" ca="1" si="426"/>
        <v>104.55428516264999</v>
      </c>
      <c r="M454" s="9">
        <f t="shared" ca="1" si="502"/>
        <v>45</v>
      </c>
      <c r="N454" s="9">
        <f t="shared" ca="1" si="502"/>
        <v>60</v>
      </c>
      <c r="O454" s="9">
        <f t="shared" ca="1" si="502"/>
        <v>23</v>
      </c>
      <c r="P454" s="9">
        <f t="shared" ca="1" si="502"/>
        <v>71</v>
      </c>
      <c r="Q454" s="20">
        <f t="shared" ca="1" si="427"/>
        <v>37.834215335159811</v>
      </c>
      <c r="R454" s="20">
        <f t="shared" ca="1" si="428"/>
        <v>51.473670785753413</v>
      </c>
      <c r="S454" s="20">
        <f t="shared" ca="1" si="429"/>
        <v>17.755393333127532</v>
      </c>
      <c r="T454" s="6">
        <f t="shared" ca="1" si="503"/>
        <v>16310.468485373398</v>
      </c>
      <c r="U454" s="6">
        <f t="shared" ca="1" si="503"/>
        <v>1689.4732995139193</v>
      </c>
      <c r="V454" s="6">
        <f t="shared" ca="1" si="503"/>
        <v>2804.0119896519668</v>
      </c>
      <c r="W454" s="6">
        <f t="shared" ca="1" si="430"/>
        <v>3174.508837873972</v>
      </c>
      <c r="X454" s="6">
        <f t="shared" ca="1" si="431"/>
        <v>1385.7210567918689</v>
      </c>
      <c r="Y454" s="6">
        <f t="shared" ca="1" si="450"/>
        <v>10635.699900569509</v>
      </c>
      <c r="Z454" s="6">
        <f t="shared" ca="1" si="504"/>
        <v>3972.5926101917803</v>
      </c>
      <c r="AA454" s="6">
        <f t="shared" ca="1" si="504"/>
        <v>1183.8944280723285</v>
      </c>
      <c r="AB454" s="6">
        <f t="shared" ca="1" si="504"/>
        <v>1260.6329266520547</v>
      </c>
      <c r="AC454" s="6">
        <f t="shared" ca="1" si="432"/>
        <v>1789.6322775516308</v>
      </c>
      <c r="AD454" s="6">
        <f t="shared" ca="1" si="433"/>
        <v>1143.6173259460145</v>
      </c>
      <c r="AE454" s="6">
        <f t="shared" ca="1" si="434"/>
        <v>525.05201321200627</v>
      </c>
      <c r="AF454" s="6">
        <f t="shared" ca="1" si="451"/>
        <v>2958.8183482065124</v>
      </c>
      <c r="AG454" s="6">
        <f t="shared" ca="1" si="505"/>
        <v>461.48171217534252</v>
      </c>
      <c r="AH454" s="6">
        <f t="shared" ca="1" si="505"/>
        <v>1677.0111992986303</v>
      </c>
      <c r="AI454" s="6">
        <f t="shared" ca="1" si="505"/>
        <v>2989.0194665205477</v>
      </c>
      <c r="AJ454" s="6">
        <f t="shared" ca="1" si="505"/>
        <v>1340.8328142904109</v>
      </c>
      <c r="AK454" s="6">
        <f t="shared" ca="1" si="435"/>
        <v>1916.8230328907264</v>
      </c>
      <c r="AL454" s="6">
        <f t="shared" ca="1" si="436"/>
        <v>1436.6355827227148</v>
      </c>
      <c r="AM454" s="6">
        <f t="shared" ca="1" si="437"/>
        <v>576.53521546634784</v>
      </c>
      <c r="AN454" s="6">
        <f t="shared" ca="1" si="452"/>
        <v>2538.3513612051424</v>
      </c>
      <c r="AO454" s="6">
        <f t="shared" ca="1" si="453"/>
        <v>30885.406942088415</v>
      </c>
      <c r="AP454" s="6">
        <f t="shared" ca="1" si="454"/>
        <v>14752.537332107247</v>
      </c>
      <c r="AQ454" s="6">
        <f t="shared" ca="1" si="455"/>
        <v>16132.869609981164</v>
      </c>
      <c r="AR454" s="6">
        <f t="shared" ca="1" si="506"/>
        <v>2746.8171555325239</v>
      </c>
      <c r="AS454" s="6">
        <f t="shared" ca="1" si="506"/>
        <v>2114.5751554949693</v>
      </c>
      <c r="AT454" s="6">
        <f t="shared" ca="1" si="506"/>
        <v>1896.5360556151795</v>
      </c>
      <c r="AU454" s="6">
        <f t="shared" ca="1" si="506"/>
        <v>2020.9744276818569</v>
      </c>
      <c r="AV454" s="6">
        <f t="shared" ca="1" si="456"/>
        <v>8778.9027943245292</v>
      </c>
      <c r="AW454" s="6">
        <f t="shared" ca="1" si="457"/>
        <v>7353.9668156566386</v>
      </c>
      <c r="AX454" s="27">
        <f t="shared" ca="1" si="507"/>
        <v>4.2291407671232868</v>
      </c>
      <c r="AY454" s="27">
        <f t="shared" ca="1" si="507"/>
        <v>4.3308940273972594</v>
      </c>
      <c r="AZ454">
        <f t="shared" ca="1" si="458"/>
        <v>355</v>
      </c>
      <c r="BA454" s="9">
        <f t="shared" ca="1" si="438"/>
        <v>12</v>
      </c>
      <c r="BB454" s="4">
        <f t="shared" ca="1" si="459"/>
        <v>156</v>
      </c>
      <c r="BC454" s="9">
        <f t="shared" ca="1" si="439"/>
        <v>12</v>
      </c>
      <c r="BD454" s="9">
        <f t="shared" ca="1" si="440"/>
        <v>8</v>
      </c>
      <c r="BE454" s="4">
        <f t="shared" ca="1" si="460"/>
        <v>199</v>
      </c>
      <c r="BF454" s="9">
        <f t="shared" ca="1" si="441"/>
        <v>14</v>
      </c>
      <c r="BG454" s="9">
        <f t="shared" ca="1" si="442"/>
        <v>19</v>
      </c>
      <c r="BH454" s="24">
        <f t="shared" ca="1" si="461"/>
        <v>944.13357491253942</v>
      </c>
      <c r="BI454" s="24">
        <f t="shared" ca="1" si="462"/>
        <v>573.48720277094719</v>
      </c>
      <c r="BJ454" s="9">
        <f t="shared" ca="1" si="443"/>
        <v>17</v>
      </c>
      <c r="BK454" s="30">
        <f t="shared" ca="1" si="444"/>
        <v>33.212191561643841</v>
      </c>
      <c r="BL454" s="15">
        <f t="shared" ca="1" si="445"/>
        <v>4.2486127145205481</v>
      </c>
      <c r="BM454" s="15">
        <f t="shared" ca="1" si="463"/>
        <v>7952.2154709687202</v>
      </c>
      <c r="BN454" s="36">
        <f t="shared" ca="1" si="469"/>
        <v>131</v>
      </c>
      <c r="BO454" s="9">
        <f t="shared" ca="1" si="446"/>
        <v>1</v>
      </c>
      <c r="BP454" s="20">
        <f t="shared" ca="1" si="464"/>
        <v>2.0287264183016278</v>
      </c>
      <c r="BQ454" s="20">
        <f t="shared" ca="1" si="465"/>
        <v>123.15167641206996</v>
      </c>
    </row>
    <row r="455" spans="1:69" x14ac:dyDescent="0.25">
      <c r="A455" s="3">
        <f t="shared" si="500"/>
        <v>40734</v>
      </c>
      <c r="B455" s="17">
        <f t="shared" si="447"/>
        <v>2011</v>
      </c>
      <c r="C455" s="4">
        <f t="shared" si="498"/>
        <v>7</v>
      </c>
      <c r="D455" s="4">
        <f t="shared" si="501"/>
        <v>1</v>
      </c>
      <c r="E455" s="5">
        <f t="shared" ref="E455:E518" si="509">VLOOKUP(C455,mes,2,TRUE)</f>
        <v>0.85</v>
      </c>
      <c r="F455" s="5">
        <f t="shared" ref="F455:F518" si="510">MIN(100%,100%-(100%-VLOOKUP(D455,semana,2,FALSE))/VLOOKUP(C455,mes,3,FALSE))</f>
        <v>0.76774193548387104</v>
      </c>
      <c r="G455" s="10">
        <f t="shared" si="508"/>
        <v>0.93972602739725708</v>
      </c>
      <c r="H455" s="13">
        <f t="shared" ref="H455:H518" ca="1" si="511">MIN(H$1,INT((1+H$2*$G455)*(1+RANDBETWEEN(-limite,limite)/1000)*H$1*$E455*$F455))</f>
        <v>171</v>
      </c>
      <c r="I455" s="9">
        <f t="shared" ref="I455:I518" ca="1" si="512">MIN(I$1,INT((1+RANDBETWEEN(-limite,limite)/1000)*T455/96*1.6))</f>
        <v>269</v>
      </c>
      <c r="J455" s="14">
        <f t="shared" ca="1" si="448"/>
        <v>1.5730994152046784</v>
      </c>
      <c r="K455" s="5">
        <f t="shared" ca="1" si="449"/>
        <v>0.59777777777777774</v>
      </c>
      <c r="L455" s="21">
        <f t="shared" ref="L455:L518" ca="1" si="513">T455/H455</f>
        <v>96.149978224217179</v>
      </c>
      <c r="M455" s="9">
        <f t="shared" ca="1" si="502"/>
        <v>49</v>
      </c>
      <c r="N455" s="9">
        <f t="shared" ca="1" si="502"/>
        <v>61</v>
      </c>
      <c r="O455" s="9">
        <f t="shared" ca="1" si="502"/>
        <v>25</v>
      </c>
      <c r="P455" s="9">
        <f t="shared" ca="1" si="502"/>
        <v>73</v>
      </c>
      <c r="Q455" s="20">
        <f t="shared" ref="Q455:Q518" ca="1" si="514">Z455/(M455+N455)</f>
        <v>36.588973987546701</v>
      </c>
      <c r="R455" s="20">
        <f t="shared" ref="R455:R518" ca="1" si="515">AA455/O455</f>
        <v>46.683065024876704</v>
      </c>
      <c r="S455" s="20">
        <f t="shared" ref="S455:S518" ca="1" si="516">AB455/P455</f>
        <v>17.865503467127041</v>
      </c>
      <c r="T455" s="6">
        <f t="shared" ca="1" si="503"/>
        <v>16441.646276341136</v>
      </c>
      <c r="U455" s="6">
        <f t="shared" ca="1" si="503"/>
        <v>1755.1146081838265</v>
      </c>
      <c r="V455" s="6">
        <f t="shared" ca="1" si="503"/>
        <v>2756.6967274444196</v>
      </c>
      <c r="W455" s="6">
        <f t="shared" ref="W455:W518" ca="1" si="517">(1+W$2*$G455)*(1+RANDBETWEEN(-limite,limite)/1000)*W$1*VLOOKUP($E455,reducir,2,TRUE)</f>
        <v>3189.6904446246572</v>
      </c>
      <c r="X455" s="6">
        <f t="shared" ref="X455:X518" ca="1" si="518">(1+X$2*$G455)*(1+RANDBETWEEN(-limite,limite)/1000)*X$1*$E455*$F455</f>
        <v>1336.0233072615113</v>
      </c>
      <c r="Y455" s="6">
        <f t="shared" ca="1" si="450"/>
        <v>10914.350405194375</v>
      </c>
      <c r="Z455" s="6">
        <f t="shared" ca="1" si="504"/>
        <v>4024.7871386301372</v>
      </c>
      <c r="AA455" s="6">
        <f t="shared" ca="1" si="504"/>
        <v>1167.0766256219176</v>
      </c>
      <c r="AB455" s="6">
        <f t="shared" ca="1" si="504"/>
        <v>1304.1817531002739</v>
      </c>
      <c r="AC455" s="6">
        <f t="shared" ref="AC455:AC518" ca="1" si="519">(1+AC$2*$G455)*(1+RANDBETWEEN(-limite,limite)/1000)*AC$1*$E455*$F455</f>
        <v>1722.9421646290782</v>
      </c>
      <c r="AD455" s="6">
        <f t="shared" ref="AD455:AD518" ca="1" si="520">(1+AD$2*$G455)*(1+RANDBETWEEN(-limite,limite)/1000)*AD$1*VLOOKUP($E455,reducir,2,TRUE)</f>
        <v>1216.8004324003152</v>
      </c>
      <c r="AE455" s="6">
        <f t="shared" ref="AE455:AE518" ca="1" si="521">(1+AE$2*$G455)*(1+RANDBETWEEN(-limite,limite)/1000)*AE$1*$E455*$F455</f>
        <v>524.16923634359671</v>
      </c>
      <c r="AF455" s="6">
        <f t="shared" ca="1" si="451"/>
        <v>3032.1336839793394</v>
      </c>
      <c r="AG455" s="6">
        <f t="shared" ca="1" si="505"/>
        <v>477.73124718904108</v>
      </c>
      <c r="AH455" s="6">
        <f t="shared" ca="1" si="505"/>
        <v>1724.1114606465753</v>
      </c>
      <c r="AI455" s="6">
        <f t="shared" ca="1" si="505"/>
        <v>2861.3606204383559</v>
      </c>
      <c r="AJ455" s="6">
        <f t="shared" ca="1" si="505"/>
        <v>1310.2608005260272</v>
      </c>
      <c r="AK455" s="6">
        <f t="shared" ref="AK455:AK518" ca="1" si="522">(1+AK$2*$G455)*(1+RANDBETWEEN(-limite,limite)/1000)*AK$1*$E455*$F455</f>
        <v>1961.4678148905775</v>
      </c>
      <c r="AL455" s="6">
        <f t="shared" ref="AL455:AL518" ca="1" si="523">(1+AL$2*$G455)*(1+RANDBETWEEN(-limite,limite)/1000)*AL$1*VLOOKUP($E455,reducir,2,TRUE)</f>
        <v>1367.4164741548027</v>
      </c>
      <c r="AM455" s="6">
        <f t="shared" ref="AM455:AM518" ca="1" si="524">(1+AM$2*$G455)*(1+RANDBETWEEN(-limite,limite)/1000)*AM$1*$E455*$F455</f>
        <v>578.1624520551419</v>
      </c>
      <c r="AN455" s="6">
        <f t="shared" ca="1" si="452"/>
        <v>2466.4173876994769</v>
      </c>
      <c r="AO455" s="6">
        <f t="shared" ca="1" si="453"/>
        <v>31066.270530677291</v>
      </c>
      <c r="AP455" s="6">
        <f t="shared" ca="1" si="454"/>
        <v>14653.369053804099</v>
      </c>
      <c r="AQ455" s="6">
        <f t="shared" ca="1" si="455"/>
        <v>16412.90147687319</v>
      </c>
      <c r="AR455" s="6">
        <f t="shared" ca="1" si="506"/>
        <v>2750.9268328400481</v>
      </c>
      <c r="AS455" s="6">
        <f t="shared" ca="1" si="506"/>
        <v>2172.5146694017776</v>
      </c>
      <c r="AT455" s="6">
        <f t="shared" ca="1" si="506"/>
        <v>1940.2642341447029</v>
      </c>
      <c r="AU455" s="6">
        <f t="shared" ca="1" si="506"/>
        <v>2052.939033159601</v>
      </c>
      <c r="AV455" s="6">
        <f t="shared" ca="1" si="456"/>
        <v>8916.6447695461284</v>
      </c>
      <c r="AW455" s="6">
        <f t="shared" ca="1" si="457"/>
        <v>7496.2567073270657</v>
      </c>
      <c r="AX455" s="27">
        <f t="shared" ca="1" si="507"/>
        <v>4.1437155945205477</v>
      </c>
      <c r="AY455" s="27">
        <f t="shared" ca="1" si="507"/>
        <v>4.2689899315068489</v>
      </c>
      <c r="AZ455">
        <f t="shared" ca="1" si="458"/>
        <v>379</v>
      </c>
      <c r="BA455" s="9">
        <f t="shared" ref="BA455:BA518" ca="1" si="525">INT((1+BA$2*$G455)*(1+RANDBETWEEN(-limite,limite)/1000)*BA$1*AZ455)</f>
        <v>13</v>
      </c>
      <c r="BB455" s="4">
        <f t="shared" ca="1" si="459"/>
        <v>171</v>
      </c>
      <c r="BC455" s="9">
        <f t="shared" ref="BC455:BC518" ca="1" si="526">INT((1+BC$2*$G455)*(1+RANDBETWEEN(-limite2,limite2)/1000)*BC$1*BB455)</f>
        <v>14</v>
      </c>
      <c r="BD455" s="9">
        <f t="shared" ref="BD455:BD518" ca="1" si="527">INT((1+BD$2*$G455)*(1+RANDBETWEEN(-limite2,limite2)/1000)*BD$1*BB455)</f>
        <v>9</v>
      </c>
      <c r="BE455" s="4">
        <f t="shared" ca="1" si="460"/>
        <v>208</v>
      </c>
      <c r="BF455" s="9">
        <f t="shared" ref="BF455:BF518" ca="1" si="528">INT((1+BF$2*$G455)*(1+RANDBETWEEN(-limite2,limite2)/1000)*BF$1*BE455)</f>
        <v>12</v>
      </c>
      <c r="BG455" s="9">
        <f t="shared" ref="BG455:BG518" ca="1" si="529">INT((1+BG$2*$G455)*(1+RANDBETWEEN(-limite2,limite2)/1000)*BG$1*BE455)</f>
        <v>18</v>
      </c>
      <c r="BH455" s="24">
        <f t="shared" ca="1" si="461"/>
        <v>979.50550306785692</v>
      </c>
      <c r="BI455" s="24">
        <f t="shared" ca="1" si="462"/>
        <v>499.60266827495047</v>
      </c>
      <c r="BJ455" s="9">
        <f t="shared" ref="BJ455:BJ518" ca="1" si="530">INT((1+BJ$2*$G455)*(1+RANDBETWEEN(-limite2,limite2)/1000)*BJ$1*BB455)</f>
        <v>17</v>
      </c>
      <c r="BK455" s="30">
        <f t="shared" ref="BK455:BK518" ca="1" si="531">(1+BK$2*$G455)*(1+RANDBETWEEN(-limite,limite)/1000)*BK$1</f>
        <v>34.425355136986305</v>
      </c>
      <c r="BL455" s="15">
        <f t="shared" ref="BL455:BL518" ca="1" si="532">MIN(5,(1+BL$2*$G455)*(1+RANDBETWEEN(-limite,limite)/1000)*BL$1)</f>
        <v>4.387626271780821</v>
      </c>
      <c r="BM455" s="15">
        <f t="shared" ca="1" si="463"/>
        <v>7974.6488174518136</v>
      </c>
      <c r="BN455" s="36">
        <f t="shared" ca="1" si="469"/>
        <v>131</v>
      </c>
      <c r="BO455" s="9">
        <f t="shared" ref="BO455:BO518" ca="1" si="533">IF((1+BO$2*$G455)*(1+RANDBETWEEN(-limite2,limite2)/1000)*BO$1&gt;BO$3,1,0)</f>
        <v>0</v>
      </c>
      <c r="BP455" s="20">
        <f t="shared" ca="1" si="464"/>
        <v>2.0581347031802841</v>
      </c>
      <c r="BQ455" s="20">
        <f t="shared" ca="1" si="465"/>
        <v>125.28932425094038</v>
      </c>
    </row>
    <row r="456" spans="1:69" x14ac:dyDescent="0.25">
      <c r="A456" s="3">
        <f t="shared" si="500"/>
        <v>40733</v>
      </c>
      <c r="B456" s="17">
        <f t="shared" ref="B456:B519" si="534">YEAR(A456)</f>
        <v>2011</v>
      </c>
      <c r="C456" s="4">
        <f t="shared" si="498"/>
        <v>7</v>
      </c>
      <c r="D456" s="4">
        <f t="shared" si="501"/>
        <v>7</v>
      </c>
      <c r="E456" s="5">
        <f t="shared" si="509"/>
        <v>0.85</v>
      </c>
      <c r="F456" s="5">
        <f t="shared" si="510"/>
        <v>0.967741935483871</v>
      </c>
      <c r="G456" s="10">
        <f t="shared" si="508"/>
        <v>0.93698630136985983</v>
      </c>
      <c r="H456" s="13">
        <f t="shared" ca="1" si="511"/>
        <v>197</v>
      </c>
      <c r="I456" s="9">
        <f t="shared" ca="1" si="512"/>
        <v>342</v>
      </c>
      <c r="J456" s="14">
        <f t="shared" ref="J456:J519" ca="1" si="535">I456/H456</f>
        <v>1.7360406091370559</v>
      </c>
      <c r="K456" s="5">
        <f t="shared" ref="K456:K519" ca="1" si="536">I456/I$1</f>
        <v>0.76</v>
      </c>
      <c r="L456" s="21">
        <f t="shared" ca="1" si="513"/>
        <v>106.22373728777443</v>
      </c>
      <c r="M456" s="9">
        <f t="shared" ca="1" si="502"/>
        <v>58</v>
      </c>
      <c r="N456" s="9">
        <f t="shared" ca="1" si="502"/>
        <v>77</v>
      </c>
      <c r="O456" s="9">
        <f t="shared" ca="1" si="502"/>
        <v>30</v>
      </c>
      <c r="P456" s="9">
        <f t="shared" ca="1" si="502"/>
        <v>89</v>
      </c>
      <c r="Q456" s="20">
        <f t="shared" ca="1" si="514"/>
        <v>36.391182582648398</v>
      </c>
      <c r="R456" s="20">
        <f t="shared" ca="1" si="515"/>
        <v>48.279371896109573</v>
      </c>
      <c r="S456" s="20">
        <f t="shared" ca="1" si="516"/>
        <v>17.768367122622745</v>
      </c>
      <c r="T456" s="6">
        <f t="shared" ca="1" si="503"/>
        <v>20926.076245691562</v>
      </c>
      <c r="U456" s="6">
        <f t="shared" ca="1" si="503"/>
        <v>2259.0569217852403</v>
      </c>
      <c r="V456" s="6">
        <f t="shared" ca="1" si="503"/>
        <v>3594.4055092602734</v>
      </c>
      <c r="W456" s="6">
        <f t="shared" ca="1" si="517"/>
        <v>3049.0575765041094</v>
      </c>
      <c r="X456" s="6">
        <f t="shared" ca="1" si="518"/>
        <v>1715.8423853079985</v>
      </c>
      <c r="Y456" s="6">
        <f t="shared" ref="Y456:Y519" ca="1" si="537">T456+U456-V456-W456-X456</f>
        <v>14825.82769640442</v>
      </c>
      <c r="Z456" s="6">
        <f t="shared" ca="1" si="504"/>
        <v>4912.8096486575332</v>
      </c>
      <c r="AA456" s="6">
        <f t="shared" ca="1" si="504"/>
        <v>1448.3811568832873</v>
      </c>
      <c r="AB456" s="6">
        <f t="shared" ca="1" si="504"/>
        <v>1581.3846739134242</v>
      </c>
      <c r="AC456" s="6">
        <f t="shared" ca="1" si="519"/>
        <v>2323.3205325587978</v>
      </c>
      <c r="AD456" s="6">
        <f t="shared" ca="1" si="520"/>
        <v>1216.7641368885602</v>
      </c>
      <c r="AE456" s="6">
        <f t="shared" ca="1" si="521"/>
        <v>661.40291000286572</v>
      </c>
      <c r="AF456" s="6">
        <f t="shared" ref="AF456:AF519" ca="1" si="538">Z456+AA456+AB456-AC456-AD456-AE456</f>
        <v>3741.0879000040204</v>
      </c>
      <c r="AG456" s="6">
        <f t="shared" ca="1" si="505"/>
        <v>633.0055249972603</v>
      </c>
      <c r="AH456" s="6">
        <f t="shared" ca="1" si="505"/>
        <v>2277.3301837150684</v>
      </c>
      <c r="AI456" s="6">
        <f t="shared" ca="1" si="505"/>
        <v>3702.318189041096</v>
      </c>
      <c r="AJ456" s="6">
        <f t="shared" ca="1" si="505"/>
        <v>1638.4074702904106</v>
      </c>
      <c r="AK456" s="6">
        <f t="shared" ca="1" si="522"/>
        <v>2434.5816616731518</v>
      </c>
      <c r="AL456" s="6">
        <f t="shared" ca="1" si="523"/>
        <v>1468.2380531558131</v>
      </c>
      <c r="AM456" s="6">
        <f t="shared" ca="1" si="524"/>
        <v>759.53353298815716</v>
      </c>
      <c r="AN456" s="6">
        <f t="shared" ref="AN456:AN519" ca="1" si="539">AG456+AH456+AI456+AJ456-AK456-AL456-AM456</f>
        <v>3588.7081202267127</v>
      </c>
      <c r="AO456" s="6">
        <f t="shared" ref="AO456:AO519" ca="1" si="540">T456+U456+Z456+AA456+AB456+AG456+AH456+AI456+AJ456</f>
        <v>39378.770014974878</v>
      </c>
      <c r="AP456" s="6">
        <f t="shared" ref="AP456:AP519" ca="1" si="541">V456+W456+X456+AC456+AD456+AE456+AK456+AL456+AM456</f>
        <v>17223.146298339725</v>
      </c>
      <c r="AQ456" s="6">
        <f t="shared" ref="AQ456:AQ519" ca="1" si="542">Y456+AF456+AN456</f>
        <v>22155.623716635157</v>
      </c>
      <c r="AR456" s="6">
        <f t="shared" ca="1" si="506"/>
        <v>2857.7814667663738</v>
      </c>
      <c r="AS456" s="6">
        <f t="shared" ca="1" si="506"/>
        <v>2532.6272969072952</v>
      </c>
      <c r="AT456" s="6">
        <f t="shared" ca="1" si="506"/>
        <v>2151.5630505693753</v>
      </c>
      <c r="AU456" s="6">
        <f t="shared" ca="1" si="506"/>
        <v>2309.3667906573819</v>
      </c>
      <c r="AV456" s="6">
        <f t="shared" ref="AV456:AV519" ca="1" si="543">AR456+AS456+AT456+AU456</f>
        <v>9851.3386049004257</v>
      </c>
      <c r="AW456" s="6">
        <f t="shared" ref="AW456:AW519" ca="1" si="544">AO456-AP456-AV456</f>
        <v>12304.285111734727</v>
      </c>
      <c r="AX456" s="27">
        <f t="shared" ca="1" si="507"/>
        <v>3.9652464657534239</v>
      </c>
      <c r="AY456" s="27">
        <f t="shared" ca="1" si="507"/>
        <v>4.2158955342465747</v>
      </c>
      <c r="AZ456">
        <f t="shared" ref="AZ456:AZ519" ca="1" si="545">BB456+BE456</f>
        <v>451</v>
      </c>
      <c r="BA456" s="9">
        <f t="shared" ca="1" si="525"/>
        <v>16</v>
      </c>
      <c r="BB456" s="4">
        <f t="shared" ref="BB456:BB519" ca="1" si="546">H456</f>
        <v>197</v>
      </c>
      <c r="BC456" s="9">
        <f t="shared" ca="1" si="526"/>
        <v>13</v>
      </c>
      <c r="BD456" s="9">
        <f t="shared" ca="1" si="527"/>
        <v>11</v>
      </c>
      <c r="BE456" s="4">
        <f t="shared" ref="BE456:BE519" ca="1" si="547">M456+N456+O456+P456</f>
        <v>254</v>
      </c>
      <c r="BF456" s="9">
        <f t="shared" ca="1" si="528"/>
        <v>16</v>
      </c>
      <c r="BG456" s="9">
        <f t="shared" ca="1" si="529"/>
        <v>27</v>
      </c>
      <c r="BH456" s="24">
        <f t="shared" ref="BH456:BH519" ca="1" si="548">(BC456+BD456)*(V456+W456+X456)/BB456</f>
        <v>1018.3925446991733</v>
      </c>
      <c r="BI456" s="24">
        <f t="shared" ref="BI456:BI519" ca="1" si="549">(BF456+BG456)*(AC456+AD456+AE456)/BE456</f>
        <v>711.27545636362061</v>
      </c>
      <c r="BJ456" s="9">
        <f t="shared" ca="1" si="530"/>
        <v>19</v>
      </c>
      <c r="BK456" s="30">
        <f t="shared" ca="1" si="531"/>
        <v>32.212652356164384</v>
      </c>
      <c r="BL456" s="15">
        <f t="shared" ca="1" si="532"/>
        <v>4.19180794739726</v>
      </c>
      <c r="BM456" s="15">
        <f t="shared" ref="BM456:BM519" ca="1" si="550">W456+AD456+AL456+AR456*80%</f>
        <v>8020.2849399615825</v>
      </c>
      <c r="BN456" s="36">
        <f t="shared" ca="1" si="469"/>
        <v>130</v>
      </c>
      <c r="BO456" s="9">
        <f t="shared" ca="1" si="533"/>
        <v>0</v>
      </c>
      <c r="BP456" s="20">
        <f t="shared" ref="BP456:BP519" ca="1" si="551">AQ456/BM456</f>
        <v>2.7624484519550352</v>
      </c>
      <c r="BQ456" s="20">
        <f t="shared" ref="BQ456:BQ519" ca="1" si="552">AQ456/BN456</f>
        <v>170.42787474334736</v>
      </c>
    </row>
    <row r="457" spans="1:69" x14ac:dyDescent="0.25">
      <c r="A457" s="3">
        <f t="shared" si="500"/>
        <v>40732</v>
      </c>
      <c r="B457" s="17">
        <f t="shared" si="534"/>
        <v>2011</v>
      </c>
      <c r="C457" s="4">
        <f t="shared" si="498"/>
        <v>7</v>
      </c>
      <c r="D457" s="4">
        <f t="shared" si="501"/>
        <v>6</v>
      </c>
      <c r="E457" s="5">
        <f t="shared" si="509"/>
        <v>0.85</v>
      </c>
      <c r="F457" s="5">
        <f t="shared" si="510"/>
        <v>1</v>
      </c>
      <c r="G457" s="10">
        <f t="shared" si="508"/>
        <v>0.93424657534246258</v>
      </c>
      <c r="H457" s="13">
        <f t="shared" ca="1" si="511"/>
        <v>210</v>
      </c>
      <c r="I457" s="9">
        <f t="shared" ca="1" si="512"/>
        <v>330</v>
      </c>
      <c r="J457" s="14">
        <f t="shared" ca="1" si="535"/>
        <v>1.5714285714285714</v>
      </c>
      <c r="K457" s="5">
        <f t="shared" ca="1" si="536"/>
        <v>0.73333333333333328</v>
      </c>
      <c r="L457" s="21">
        <f t="shared" ca="1" si="513"/>
        <v>98.167804774951051</v>
      </c>
      <c r="M457" s="9">
        <f t="shared" ca="1" si="502"/>
        <v>62</v>
      </c>
      <c r="N457" s="9">
        <f t="shared" ca="1" si="502"/>
        <v>75</v>
      </c>
      <c r="O457" s="9">
        <f t="shared" ca="1" si="502"/>
        <v>31</v>
      </c>
      <c r="P457" s="9">
        <f t="shared" ca="1" si="502"/>
        <v>87</v>
      </c>
      <c r="Q457" s="20">
        <f t="shared" ca="1" si="514"/>
        <v>35.157751904809516</v>
      </c>
      <c r="R457" s="20">
        <f t="shared" ca="1" si="515"/>
        <v>43.797742231020756</v>
      </c>
      <c r="S457" s="20">
        <f t="shared" ca="1" si="516"/>
        <v>18.620857006707602</v>
      </c>
      <c r="T457" s="6">
        <f t="shared" ca="1" si="503"/>
        <v>20615.23900273972</v>
      </c>
      <c r="U457" s="6">
        <f t="shared" ca="1" si="503"/>
        <v>2352.5592287671229</v>
      </c>
      <c r="V457" s="6">
        <f t="shared" ca="1" si="503"/>
        <v>3772.4358599013699</v>
      </c>
      <c r="W457" s="6">
        <f t="shared" ca="1" si="517"/>
        <v>3012.3057031890407</v>
      </c>
      <c r="X457" s="6">
        <f t="shared" ca="1" si="518"/>
        <v>1811.3441195835617</v>
      </c>
      <c r="Y457" s="6">
        <f t="shared" ca="1" si="537"/>
        <v>14371.712548832873</v>
      </c>
      <c r="Z457" s="6">
        <f t="shared" ca="1" si="504"/>
        <v>4816.6120109589037</v>
      </c>
      <c r="AA457" s="6">
        <f t="shared" ca="1" si="504"/>
        <v>1357.7300091616435</v>
      </c>
      <c r="AB457" s="6">
        <f t="shared" ca="1" si="504"/>
        <v>1620.0145595835613</v>
      </c>
      <c r="AC457" s="6">
        <f t="shared" ca="1" si="519"/>
        <v>2212.0915114172649</v>
      </c>
      <c r="AD457" s="6">
        <f t="shared" ca="1" si="520"/>
        <v>1212.0794064527295</v>
      </c>
      <c r="AE457" s="6">
        <f t="shared" ca="1" si="521"/>
        <v>715.35054670548561</v>
      </c>
      <c r="AF457" s="6">
        <f t="shared" ca="1" si="538"/>
        <v>3654.8351151286279</v>
      </c>
      <c r="AG457" s="6">
        <f t="shared" ca="1" si="505"/>
        <v>597.27733397260261</v>
      </c>
      <c r="AH457" s="6">
        <f t="shared" ca="1" si="505"/>
        <v>2277.5823623013694</v>
      </c>
      <c r="AI457" s="6">
        <f t="shared" ca="1" si="505"/>
        <v>3733.5275005479448</v>
      </c>
      <c r="AJ457" s="6">
        <f t="shared" ca="1" si="505"/>
        <v>1689.2032911780821</v>
      </c>
      <c r="AK457" s="6">
        <f t="shared" ca="1" si="522"/>
        <v>2554.825090335491</v>
      </c>
      <c r="AL457" s="6">
        <f t="shared" ca="1" si="523"/>
        <v>1366.7378334444436</v>
      </c>
      <c r="AM457" s="6">
        <f t="shared" ca="1" si="524"/>
        <v>757.75077914237158</v>
      </c>
      <c r="AN457" s="6">
        <f t="shared" ca="1" si="539"/>
        <v>3618.2767850776936</v>
      </c>
      <c r="AO457" s="6">
        <f t="shared" ca="1" si="540"/>
        <v>39059.745299210947</v>
      </c>
      <c r="AP457" s="6">
        <f t="shared" ca="1" si="541"/>
        <v>17414.920850171755</v>
      </c>
      <c r="AQ457" s="6">
        <f t="shared" ca="1" si="542"/>
        <v>21644.824449039195</v>
      </c>
      <c r="AR457" s="6">
        <f t="shared" ca="1" si="506"/>
        <v>2868.5194775543514</v>
      </c>
      <c r="AS457" s="6">
        <f t="shared" ca="1" si="506"/>
        <v>2552.0053022187694</v>
      </c>
      <c r="AT457" s="6">
        <f t="shared" ca="1" si="506"/>
        <v>2205.3561024807955</v>
      </c>
      <c r="AU457" s="6">
        <f t="shared" ca="1" si="506"/>
        <v>2328.4733316671241</v>
      </c>
      <c r="AV457" s="6">
        <f t="shared" ca="1" si="543"/>
        <v>9954.3542139210404</v>
      </c>
      <c r="AW457" s="6">
        <f t="shared" ca="1" si="544"/>
        <v>11690.470235118151</v>
      </c>
      <c r="AX457" s="27">
        <f t="shared" ca="1" si="507"/>
        <v>3.9931478136986298</v>
      </c>
      <c r="AY457" s="27">
        <f t="shared" ca="1" si="507"/>
        <v>4.4664379794520537</v>
      </c>
      <c r="AZ457">
        <f t="shared" ca="1" si="545"/>
        <v>465</v>
      </c>
      <c r="BA457" s="9">
        <f t="shared" ca="1" si="525"/>
        <v>17</v>
      </c>
      <c r="BB457" s="4">
        <f t="shared" ca="1" si="546"/>
        <v>210</v>
      </c>
      <c r="BC457" s="9">
        <f t="shared" ca="1" si="526"/>
        <v>14</v>
      </c>
      <c r="BD457" s="9">
        <f t="shared" ca="1" si="527"/>
        <v>12</v>
      </c>
      <c r="BE457" s="4">
        <f t="shared" ca="1" si="547"/>
        <v>255</v>
      </c>
      <c r="BF457" s="9">
        <f t="shared" ca="1" si="528"/>
        <v>16</v>
      </c>
      <c r="BG457" s="9">
        <f t="shared" ca="1" si="529"/>
        <v>24</v>
      </c>
      <c r="BH457" s="24">
        <f t="shared" ca="1" si="548"/>
        <v>1064.27727499773</v>
      </c>
      <c r="BI457" s="24">
        <f t="shared" ca="1" si="549"/>
        <v>649.33670032556563</v>
      </c>
      <c r="BJ457" s="9">
        <f t="shared" ca="1" si="530"/>
        <v>23</v>
      </c>
      <c r="BK457" s="30">
        <f t="shared" ca="1" si="531"/>
        <v>32.821297849315073</v>
      </c>
      <c r="BL457" s="15">
        <f t="shared" ca="1" si="532"/>
        <v>4.4177784372602735</v>
      </c>
      <c r="BM457" s="15">
        <f t="shared" ca="1" si="550"/>
        <v>7885.9385251296953</v>
      </c>
      <c r="BN457" s="36">
        <f t="shared" ca="1" si="469"/>
        <v>130</v>
      </c>
      <c r="BO457" s="9">
        <f t="shared" ca="1" si="533"/>
        <v>1</v>
      </c>
      <c r="BP457" s="20">
        <f t="shared" ca="1" si="551"/>
        <v>2.7447366448603168</v>
      </c>
      <c r="BQ457" s="20">
        <f t="shared" ca="1" si="552"/>
        <v>166.4986496079938</v>
      </c>
    </row>
    <row r="458" spans="1:69" x14ac:dyDescent="0.25">
      <c r="A458" s="3">
        <f t="shared" si="500"/>
        <v>40731</v>
      </c>
      <c r="B458" s="17">
        <f t="shared" si="534"/>
        <v>2011</v>
      </c>
      <c r="C458" s="4">
        <f t="shared" si="498"/>
        <v>7</v>
      </c>
      <c r="D458" s="4">
        <f t="shared" si="501"/>
        <v>5</v>
      </c>
      <c r="E458" s="5">
        <f t="shared" si="509"/>
        <v>0.85</v>
      </c>
      <c r="F458" s="5">
        <f t="shared" si="510"/>
        <v>0.88387096774193541</v>
      </c>
      <c r="G458" s="10">
        <f t="shared" si="508"/>
        <v>0.93150684931506533</v>
      </c>
      <c r="H458" s="13">
        <f t="shared" ca="1" si="511"/>
        <v>191</v>
      </c>
      <c r="I458" s="9">
        <f t="shared" ca="1" si="512"/>
        <v>308</v>
      </c>
      <c r="J458" s="14">
        <f t="shared" ca="1" si="535"/>
        <v>1.6125654450261779</v>
      </c>
      <c r="K458" s="5">
        <f t="shared" ca="1" si="536"/>
        <v>0.68444444444444441</v>
      </c>
      <c r="L458" s="21">
        <f t="shared" ca="1" si="513"/>
        <v>95.294343441615979</v>
      </c>
      <c r="M458" s="9">
        <f t="shared" ca="1" si="502"/>
        <v>55</v>
      </c>
      <c r="N458" s="9">
        <f t="shared" ca="1" si="502"/>
        <v>67</v>
      </c>
      <c r="O458" s="9">
        <f t="shared" ca="1" si="502"/>
        <v>27</v>
      </c>
      <c r="P458" s="9">
        <f t="shared" ca="1" si="502"/>
        <v>82</v>
      </c>
      <c r="Q458" s="20">
        <f t="shared" ca="1" si="514"/>
        <v>38.420936752750954</v>
      </c>
      <c r="R458" s="20">
        <f t="shared" ca="1" si="515"/>
        <v>50.455935561643827</v>
      </c>
      <c r="S458" s="20">
        <f t="shared" ca="1" si="516"/>
        <v>17.167558179752753</v>
      </c>
      <c r="T458" s="6">
        <f t="shared" ca="1" si="503"/>
        <v>18201.219597348652</v>
      </c>
      <c r="U458" s="6">
        <f t="shared" ca="1" si="503"/>
        <v>1962.559688908528</v>
      </c>
      <c r="V458" s="6">
        <f t="shared" ca="1" si="503"/>
        <v>3331.2481045946088</v>
      </c>
      <c r="W458" s="6">
        <f t="shared" ca="1" si="517"/>
        <v>3106.9203997808213</v>
      </c>
      <c r="X458" s="6">
        <f t="shared" ca="1" si="518"/>
        <v>1646.1292663741935</v>
      </c>
      <c r="Y458" s="6">
        <f t="shared" ca="1" si="537"/>
        <v>12079.481515507558</v>
      </c>
      <c r="Z458" s="6">
        <f t="shared" ca="1" si="504"/>
        <v>4687.3542838356161</v>
      </c>
      <c r="AA458" s="6">
        <f t="shared" ca="1" si="504"/>
        <v>1362.3102601643834</v>
      </c>
      <c r="AB458" s="6">
        <f t="shared" ca="1" si="504"/>
        <v>1407.7397707397258</v>
      </c>
      <c r="AC458" s="6">
        <f t="shared" ca="1" si="519"/>
        <v>2026.4801254036743</v>
      </c>
      <c r="AD458" s="6">
        <f t="shared" ca="1" si="520"/>
        <v>1114.4290281610158</v>
      </c>
      <c r="AE458" s="6">
        <f t="shared" ca="1" si="521"/>
        <v>631.67885688215415</v>
      </c>
      <c r="AF458" s="6">
        <f t="shared" ca="1" si="538"/>
        <v>3684.8163042928809</v>
      </c>
      <c r="AG458" s="6">
        <f t="shared" ca="1" si="505"/>
        <v>575.59904087671237</v>
      </c>
      <c r="AH458" s="6">
        <f t="shared" ca="1" si="505"/>
        <v>1989.8124484383561</v>
      </c>
      <c r="AI458" s="6">
        <f t="shared" ca="1" si="505"/>
        <v>3450.3354871232868</v>
      </c>
      <c r="AJ458" s="6">
        <f t="shared" ca="1" si="505"/>
        <v>1562.6218152328763</v>
      </c>
      <c r="AK458" s="6">
        <f t="shared" ca="1" si="522"/>
        <v>2308.8159402914662</v>
      </c>
      <c r="AL458" s="6">
        <f t="shared" ca="1" si="523"/>
        <v>1363.5898830520819</v>
      </c>
      <c r="AM458" s="6">
        <f t="shared" ca="1" si="524"/>
        <v>675.24738515605179</v>
      </c>
      <c r="AN458" s="6">
        <f t="shared" ca="1" si="539"/>
        <v>3230.7155831716318</v>
      </c>
      <c r="AO458" s="6">
        <f t="shared" ca="1" si="540"/>
        <v>35199.552392668134</v>
      </c>
      <c r="AP458" s="6">
        <f t="shared" ca="1" si="541"/>
        <v>16204.538989696066</v>
      </c>
      <c r="AQ458" s="6">
        <f t="shared" ca="1" si="542"/>
        <v>18995.013402972072</v>
      </c>
      <c r="AR458" s="6">
        <f t="shared" ca="1" si="506"/>
        <v>2807.376985057299</v>
      </c>
      <c r="AS458" s="6">
        <f t="shared" ca="1" si="506"/>
        <v>2400.3424374014362</v>
      </c>
      <c r="AT458" s="6">
        <f t="shared" ca="1" si="506"/>
        <v>2014.4593617327505</v>
      </c>
      <c r="AU458" s="6">
        <f t="shared" ca="1" si="506"/>
        <v>2223.2661009768199</v>
      </c>
      <c r="AV458" s="6">
        <f t="shared" ca="1" si="543"/>
        <v>9445.4448851683046</v>
      </c>
      <c r="AW458" s="6">
        <f t="shared" ca="1" si="544"/>
        <v>9549.5685178037638</v>
      </c>
      <c r="AX458" s="27">
        <f t="shared" ca="1" si="507"/>
        <v>4.1221760547945197</v>
      </c>
      <c r="AY458" s="27">
        <f t="shared" ca="1" si="507"/>
        <v>4.3121342465753418</v>
      </c>
      <c r="AZ458">
        <f t="shared" ca="1" si="545"/>
        <v>422</v>
      </c>
      <c r="BA458" s="9">
        <f t="shared" ca="1" si="525"/>
        <v>15</v>
      </c>
      <c r="BB458" s="4">
        <f t="shared" ca="1" si="546"/>
        <v>191</v>
      </c>
      <c r="BC458" s="9">
        <f t="shared" ca="1" si="526"/>
        <v>13</v>
      </c>
      <c r="BD458" s="9">
        <f t="shared" ca="1" si="527"/>
        <v>9</v>
      </c>
      <c r="BE458" s="4">
        <f t="shared" ca="1" si="547"/>
        <v>231</v>
      </c>
      <c r="BF458" s="9">
        <f t="shared" ca="1" si="528"/>
        <v>16</v>
      </c>
      <c r="BG458" s="9">
        <f t="shared" ca="1" si="529"/>
        <v>22</v>
      </c>
      <c r="BH458" s="24">
        <f t="shared" ca="1" si="548"/>
        <v>931.17565945807178</v>
      </c>
      <c r="BI458" s="24">
        <f t="shared" ca="1" si="549"/>
        <v>620.59889349342018</v>
      </c>
      <c r="BJ458" s="9">
        <f t="shared" ca="1" si="530"/>
        <v>18</v>
      </c>
      <c r="BK458" s="30">
        <f t="shared" ca="1" si="531"/>
        <v>32.99331671232877</v>
      </c>
      <c r="BL458" s="15">
        <f t="shared" ca="1" si="532"/>
        <v>4.3437176876712327</v>
      </c>
      <c r="BM458" s="15">
        <f t="shared" ca="1" si="550"/>
        <v>7830.8408990397584</v>
      </c>
      <c r="BN458" s="36">
        <f t="shared" ca="1" si="469"/>
        <v>130</v>
      </c>
      <c r="BO458" s="9">
        <f t="shared" ca="1" si="533"/>
        <v>0</v>
      </c>
      <c r="BP458" s="20">
        <f t="shared" ca="1" si="551"/>
        <v>2.4256671343305287</v>
      </c>
      <c r="BQ458" s="20">
        <f t="shared" ca="1" si="552"/>
        <v>146.11548771516979</v>
      </c>
    </row>
    <row r="459" spans="1:69" x14ac:dyDescent="0.25">
      <c r="A459" s="3">
        <f t="shared" si="500"/>
        <v>40730</v>
      </c>
      <c r="B459" s="17">
        <f t="shared" si="534"/>
        <v>2011</v>
      </c>
      <c r="C459" s="4">
        <f t="shared" si="498"/>
        <v>7</v>
      </c>
      <c r="D459" s="4">
        <f t="shared" si="501"/>
        <v>4</v>
      </c>
      <c r="E459" s="5">
        <f t="shared" si="509"/>
        <v>0.85</v>
      </c>
      <c r="F459" s="5">
        <f t="shared" si="510"/>
        <v>0.84516129032258069</v>
      </c>
      <c r="G459" s="10">
        <f t="shared" si="508"/>
        <v>0.92876712328766808</v>
      </c>
      <c r="H459" s="13">
        <f t="shared" ca="1" si="511"/>
        <v>182</v>
      </c>
      <c r="I459" s="9">
        <f t="shared" ca="1" si="512"/>
        <v>282</v>
      </c>
      <c r="J459" s="14">
        <f t="shared" ca="1" si="535"/>
        <v>1.5494505494505495</v>
      </c>
      <c r="K459" s="5">
        <f t="shared" ca="1" si="536"/>
        <v>0.62666666666666671</v>
      </c>
      <c r="L459" s="21">
        <f t="shared" ca="1" si="513"/>
        <v>92.892786472493469</v>
      </c>
      <c r="M459" s="9">
        <f t="shared" ca="1" si="502"/>
        <v>51</v>
      </c>
      <c r="N459" s="9">
        <f t="shared" ca="1" si="502"/>
        <v>64</v>
      </c>
      <c r="O459" s="9">
        <f t="shared" ca="1" si="502"/>
        <v>25</v>
      </c>
      <c r="P459" s="9">
        <f t="shared" ca="1" si="502"/>
        <v>73</v>
      </c>
      <c r="Q459" s="20">
        <f t="shared" ca="1" si="514"/>
        <v>36.211133125908276</v>
      </c>
      <c r="R459" s="20">
        <f t="shared" ca="1" si="515"/>
        <v>48.62784369481642</v>
      </c>
      <c r="S459" s="20">
        <f t="shared" ca="1" si="516"/>
        <v>18.481910124376046</v>
      </c>
      <c r="T459" s="6">
        <f t="shared" ca="1" si="503"/>
        <v>16906.487137993812</v>
      </c>
      <c r="U459" s="6">
        <f t="shared" ca="1" si="503"/>
        <v>1880.2716289703933</v>
      </c>
      <c r="V459" s="6">
        <f t="shared" ca="1" si="503"/>
        <v>3167.0468716282458</v>
      </c>
      <c r="W459" s="6">
        <f t="shared" ca="1" si="517"/>
        <v>3088.49834919452</v>
      </c>
      <c r="X459" s="6">
        <f t="shared" ca="1" si="518"/>
        <v>1523.2446123077684</v>
      </c>
      <c r="Y459" s="6">
        <f t="shared" ca="1" si="537"/>
        <v>11007.968933833672</v>
      </c>
      <c r="Z459" s="6">
        <f t="shared" ca="1" si="504"/>
        <v>4164.2803094794517</v>
      </c>
      <c r="AA459" s="6">
        <f t="shared" ca="1" si="504"/>
        <v>1215.6960923704105</v>
      </c>
      <c r="AB459" s="6">
        <f t="shared" ca="1" si="504"/>
        <v>1349.1794390794514</v>
      </c>
      <c r="AC459" s="6">
        <f t="shared" ca="1" si="519"/>
        <v>1916.3922624234292</v>
      </c>
      <c r="AD459" s="6">
        <f t="shared" ca="1" si="520"/>
        <v>1153.9051228279106</v>
      </c>
      <c r="AE459" s="6">
        <f t="shared" ca="1" si="521"/>
        <v>556.57231436855113</v>
      </c>
      <c r="AF459" s="6">
        <f t="shared" ca="1" si="538"/>
        <v>3102.2861413094233</v>
      </c>
      <c r="AG459" s="6">
        <f t="shared" ca="1" si="505"/>
        <v>519.98368773698633</v>
      </c>
      <c r="AH459" s="6">
        <f t="shared" ca="1" si="505"/>
        <v>1884.76856179726</v>
      </c>
      <c r="AI459" s="6">
        <f t="shared" ca="1" si="505"/>
        <v>3146.4644079452055</v>
      </c>
      <c r="AJ459" s="6">
        <f t="shared" ca="1" si="505"/>
        <v>1349.1355676054791</v>
      </c>
      <c r="AK459" s="6">
        <f t="shared" ca="1" si="522"/>
        <v>2302.4289341150729</v>
      </c>
      <c r="AL459" s="6">
        <f t="shared" ca="1" si="523"/>
        <v>1415.1980126166061</v>
      </c>
      <c r="AM459" s="6">
        <f t="shared" ca="1" si="524"/>
        <v>655.51161639006546</v>
      </c>
      <c r="AN459" s="6">
        <f t="shared" ca="1" si="539"/>
        <v>2527.2136619631865</v>
      </c>
      <c r="AO459" s="6">
        <f t="shared" ca="1" si="540"/>
        <v>32416.26683297845</v>
      </c>
      <c r="AP459" s="6">
        <f t="shared" ca="1" si="541"/>
        <v>15778.798095872169</v>
      </c>
      <c r="AQ459" s="6">
        <f t="shared" ca="1" si="542"/>
        <v>16637.468737106283</v>
      </c>
      <c r="AR459" s="6">
        <f t="shared" ca="1" si="506"/>
        <v>2815.3292600558289</v>
      </c>
      <c r="AS459" s="6">
        <f t="shared" ca="1" si="506"/>
        <v>2365.789732066436</v>
      </c>
      <c r="AT459" s="6">
        <f t="shared" ca="1" si="506"/>
        <v>1990.3721763216549</v>
      </c>
      <c r="AU459" s="6">
        <f t="shared" ca="1" si="506"/>
        <v>2116.5037975244636</v>
      </c>
      <c r="AV459" s="6">
        <f t="shared" ca="1" si="543"/>
        <v>9287.9949659683825</v>
      </c>
      <c r="AW459" s="6">
        <f t="shared" ca="1" si="544"/>
        <v>7349.4737711379003</v>
      </c>
      <c r="AX459" s="27">
        <f t="shared" ca="1" si="507"/>
        <v>4.0529774465753414</v>
      </c>
      <c r="AY459" s="27">
        <f t="shared" ca="1" si="507"/>
        <v>4.4834394726027389</v>
      </c>
      <c r="AZ459">
        <f t="shared" ca="1" si="545"/>
        <v>395</v>
      </c>
      <c r="BA459" s="9">
        <f t="shared" ca="1" si="525"/>
        <v>14</v>
      </c>
      <c r="BB459" s="4">
        <f t="shared" ca="1" si="546"/>
        <v>182</v>
      </c>
      <c r="BC459" s="9">
        <f t="shared" ca="1" si="526"/>
        <v>15</v>
      </c>
      <c r="BD459" s="9">
        <f t="shared" ca="1" si="527"/>
        <v>9</v>
      </c>
      <c r="BE459" s="4">
        <f t="shared" ca="1" si="547"/>
        <v>213</v>
      </c>
      <c r="BF459" s="9">
        <f t="shared" ca="1" si="528"/>
        <v>12</v>
      </c>
      <c r="BG459" s="9">
        <f t="shared" ca="1" si="529"/>
        <v>22</v>
      </c>
      <c r="BH459" s="24">
        <f t="shared" ca="1" si="548"/>
        <v>1025.7744834897405</v>
      </c>
      <c r="BI459" s="24">
        <f t="shared" ca="1" si="549"/>
        <v>578.93694735716565</v>
      </c>
      <c r="BJ459" s="9">
        <f t="shared" ca="1" si="530"/>
        <v>20</v>
      </c>
      <c r="BK459" s="30">
        <f t="shared" ca="1" si="531"/>
        <v>33.837420917808217</v>
      </c>
      <c r="BL459" s="15">
        <f t="shared" ca="1" si="532"/>
        <v>4.2435741983561641</v>
      </c>
      <c r="BM459" s="15">
        <f t="shared" ca="1" si="550"/>
        <v>7909.8648926837004</v>
      </c>
      <c r="BN459" s="36">
        <f t="shared" ca="1" si="469"/>
        <v>130</v>
      </c>
      <c r="BO459" s="9">
        <f t="shared" ca="1" si="533"/>
        <v>0</v>
      </c>
      <c r="BP459" s="20">
        <f t="shared" ca="1" si="551"/>
        <v>2.1033821642763151</v>
      </c>
      <c r="BQ459" s="20">
        <f t="shared" ca="1" si="552"/>
        <v>127.9805287469714</v>
      </c>
    </row>
    <row r="460" spans="1:69" x14ac:dyDescent="0.25">
      <c r="A460" s="3">
        <f t="shared" si="500"/>
        <v>40729</v>
      </c>
      <c r="B460" s="17">
        <f t="shared" si="534"/>
        <v>2011</v>
      </c>
      <c r="C460" s="4">
        <f t="shared" si="498"/>
        <v>7</v>
      </c>
      <c r="D460" s="4">
        <f t="shared" si="501"/>
        <v>3</v>
      </c>
      <c r="E460" s="5">
        <f t="shared" si="509"/>
        <v>0.85</v>
      </c>
      <c r="F460" s="5">
        <f t="shared" si="510"/>
        <v>0.74193548387096775</v>
      </c>
      <c r="G460" s="10">
        <f t="shared" si="508"/>
        <v>0.92602739726027083</v>
      </c>
      <c r="H460" s="13">
        <f t="shared" ca="1" si="511"/>
        <v>162</v>
      </c>
      <c r="I460" s="9">
        <f t="shared" ca="1" si="512"/>
        <v>254</v>
      </c>
      <c r="J460" s="14">
        <f t="shared" ca="1" si="535"/>
        <v>1.5679012345679013</v>
      </c>
      <c r="K460" s="5">
        <f t="shared" ca="1" si="536"/>
        <v>0.56444444444444442</v>
      </c>
      <c r="L460" s="21">
        <f t="shared" ca="1" si="513"/>
        <v>95.160224768825401</v>
      </c>
      <c r="M460" s="9">
        <f t="shared" ca="1" si="502"/>
        <v>47</v>
      </c>
      <c r="N460" s="9">
        <f t="shared" ca="1" si="502"/>
        <v>58</v>
      </c>
      <c r="O460" s="9">
        <f t="shared" ca="1" si="502"/>
        <v>22</v>
      </c>
      <c r="P460" s="9">
        <f t="shared" ca="1" si="502"/>
        <v>68</v>
      </c>
      <c r="Q460" s="20">
        <f t="shared" ca="1" si="514"/>
        <v>36.631333494063917</v>
      </c>
      <c r="R460" s="20">
        <f t="shared" ca="1" si="515"/>
        <v>49.56867885429638</v>
      </c>
      <c r="S460" s="20">
        <f t="shared" ca="1" si="516"/>
        <v>17.993430424109583</v>
      </c>
      <c r="T460" s="6">
        <f t="shared" ca="1" si="503"/>
        <v>15415.956412549715</v>
      </c>
      <c r="U460" s="6">
        <f t="shared" ca="1" si="503"/>
        <v>1657.2664411842679</v>
      </c>
      <c r="V460" s="6">
        <f t="shared" ca="1" si="503"/>
        <v>2642.9246682442781</v>
      </c>
      <c r="W460" s="6">
        <f t="shared" ca="1" si="517"/>
        <v>3149.5022799780818</v>
      </c>
      <c r="X460" s="6">
        <f t="shared" ca="1" si="518"/>
        <v>1287.2012182568269</v>
      </c>
      <c r="Y460" s="6">
        <f t="shared" ca="1" si="537"/>
        <v>9993.5946872547956</v>
      </c>
      <c r="Z460" s="6">
        <f t="shared" ca="1" si="504"/>
        <v>3846.290016876711</v>
      </c>
      <c r="AA460" s="6">
        <f t="shared" ca="1" si="504"/>
        <v>1090.5109347945204</v>
      </c>
      <c r="AB460" s="6">
        <f t="shared" ca="1" si="504"/>
        <v>1223.5532688394517</v>
      </c>
      <c r="AC460" s="6">
        <f t="shared" ca="1" si="519"/>
        <v>1622.6048398553728</v>
      </c>
      <c r="AD460" s="6">
        <f t="shared" ca="1" si="520"/>
        <v>1165.4907466151528</v>
      </c>
      <c r="AE460" s="6">
        <f t="shared" ca="1" si="521"/>
        <v>523.57862316183162</v>
      </c>
      <c r="AF460" s="6">
        <f t="shared" ca="1" si="538"/>
        <v>2848.6800108783259</v>
      </c>
      <c r="AG460" s="6">
        <f t="shared" ca="1" si="505"/>
        <v>466.55518882191791</v>
      </c>
      <c r="AH460" s="6">
        <f t="shared" ca="1" si="505"/>
        <v>1662.4067015890412</v>
      </c>
      <c r="AI460" s="6">
        <f t="shared" ca="1" si="505"/>
        <v>2712.7180236712325</v>
      </c>
      <c r="AJ460" s="6">
        <f t="shared" ca="1" si="505"/>
        <v>1221.3722469698628</v>
      </c>
      <c r="AK460" s="6">
        <f t="shared" ca="1" si="522"/>
        <v>1854.8667680896351</v>
      </c>
      <c r="AL460" s="6">
        <f t="shared" ca="1" si="523"/>
        <v>1337.64752145642</v>
      </c>
      <c r="AM460" s="6">
        <f t="shared" ca="1" si="524"/>
        <v>562.2394360647736</v>
      </c>
      <c r="AN460" s="6">
        <f t="shared" ca="1" si="539"/>
        <v>2308.2984354412251</v>
      </c>
      <c r="AO460" s="6">
        <f t="shared" ca="1" si="540"/>
        <v>29296.629235296725</v>
      </c>
      <c r="AP460" s="6">
        <f t="shared" ca="1" si="541"/>
        <v>14146.056101722374</v>
      </c>
      <c r="AQ460" s="6">
        <f t="shared" ca="1" si="542"/>
        <v>15150.573133574348</v>
      </c>
      <c r="AR460" s="6">
        <f t="shared" ca="1" si="506"/>
        <v>2761.5146687540191</v>
      </c>
      <c r="AS460" s="6">
        <f t="shared" ca="1" si="506"/>
        <v>2045.37856604887</v>
      </c>
      <c r="AT460" s="6">
        <f t="shared" ca="1" si="506"/>
        <v>1896.3958484754289</v>
      </c>
      <c r="AU460" s="6">
        <f t="shared" ca="1" si="506"/>
        <v>2051.927573742114</v>
      </c>
      <c r="AV460" s="6">
        <f t="shared" ca="1" si="543"/>
        <v>8755.2166570204317</v>
      </c>
      <c r="AW460" s="6">
        <f t="shared" ca="1" si="544"/>
        <v>6395.3564765539195</v>
      </c>
      <c r="AX460" s="27">
        <f t="shared" ca="1" si="507"/>
        <v>4.1657940821917796</v>
      </c>
      <c r="AY460" s="27">
        <f t="shared" ca="1" si="507"/>
        <v>4.5755298630136982</v>
      </c>
      <c r="AZ460">
        <f t="shared" ca="1" si="545"/>
        <v>357</v>
      </c>
      <c r="BA460" s="9">
        <f t="shared" ca="1" si="525"/>
        <v>13</v>
      </c>
      <c r="BB460" s="4">
        <f t="shared" ca="1" si="546"/>
        <v>162</v>
      </c>
      <c r="BC460" s="9">
        <f t="shared" ca="1" si="526"/>
        <v>12</v>
      </c>
      <c r="BD460" s="9">
        <f t="shared" ca="1" si="527"/>
        <v>8</v>
      </c>
      <c r="BE460" s="4">
        <f t="shared" ca="1" si="547"/>
        <v>195</v>
      </c>
      <c r="BF460" s="9">
        <f t="shared" ca="1" si="528"/>
        <v>11</v>
      </c>
      <c r="BG460" s="9">
        <f t="shared" ca="1" si="529"/>
        <v>18</v>
      </c>
      <c r="BH460" s="24">
        <f t="shared" ca="1" si="548"/>
        <v>874.02816870113418</v>
      </c>
      <c r="BI460" s="24">
        <f t="shared" ca="1" si="549"/>
        <v>492.50539527865828</v>
      </c>
      <c r="BJ460" s="9">
        <f t="shared" ca="1" si="530"/>
        <v>16</v>
      </c>
      <c r="BK460" s="30">
        <f t="shared" ca="1" si="531"/>
        <v>32.329288273972608</v>
      </c>
      <c r="BL460" s="15">
        <f t="shared" ca="1" si="532"/>
        <v>4.517346551232877</v>
      </c>
      <c r="BM460" s="15">
        <f t="shared" ca="1" si="550"/>
        <v>7861.8522830528691</v>
      </c>
      <c r="BN460" s="36">
        <f t="shared" ca="1" si="469"/>
        <v>130</v>
      </c>
      <c r="BO460" s="9">
        <f t="shared" ca="1" si="533"/>
        <v>0</v>
      </c>
      <c r="BP460" s="20">
        <f t="shared" ca="1" si="551"/>
        <v>1.9270996945889149</v>
      </c>
      <c r="BQ460" s="20">
        <f t="shared" ca="1" si="552"/>
        <v>116.54287025826422</v>
      </c>
    </row>
    <row r="461" spans="1:69" x14ac:dyDescent="0.25">
      <c r="A461" s="3">
        <f t="shared" si="500"/>
        <v>40728</v>
      </c>
      <c r="B461" s="17">
        <f t="shared" si="534"/>
        <v>2011</v>
      </c>
      <c r="C461" s="4">
        <f t="shared" si="498"/>
        <v>7</v>
      </c>
      <c r="D461" s="4">
        <f t="shared" si="501"/>
        <v>2</v>
      </c>
      <c r="E461" s="5">
        <f t="shared" si="509"/>
        <v>0.85</v>
      </c>
      <c r="F461" s="5">
        <f t="shared" si="510"/>
        <v>0.74193548387096775</v>
      </c>
      <c r="G461" s="10">
        <f t="shared" si="508"/>
        <v>0.92328767123287359</v>
      </c>
      <c r="H461" s="13">
        <f t="shared" ca="1" si="511"/>
        <v>154</v>
      </c>
      <c r="I461" s="9">
        <f t="shared" ca="1" si="512"/>
        <v>266</v>
      </c>
      <c r="J461" s="14">
        <f t="shared" ca="1" si="535"/>
        <v>1.7272727272727273</v>
      </c>
      <c r="K461" s="5">
        <f t="shared" ca="1" si="536"/>
        <v>0.59111111111111114</v>
      </c>
      <c r="L461" s="21">
        <f t="shared" ca="1" si="513"/>
        <v>102.21670541001197</v>
      </c>
      <c r="M461" s="9">
        <f t="shared" ca="1" si="502"/>
        <v>46</v>
      </c>
      <c r="N461" s="9">
        <f t="shared" ca="1" si="502"/>
        <v>58</v>
      </c>
      <c r="O461" s="9">
        <f t="shared" ca="1" si="502"/>
        <v>24</v>
      </c>
      <c r="P461" s="9">
        <f t="shared" ca="1" si="502"/>
        <v>71</v>
      </c>
      <c r="Q461" s="20">
        <f t="shared" ca="1" si="514"/>
        <v>38.615329315068493</v>
      </c>
      <c r="R461" s="20">
        <f t="shared" ca="1" si="515"/>
        <v>47.484442987397252</v>
      </c>
      <c r="S461" s="20">
        <f t="shared" ca="1" si="516"/>
        <v>18.651670240216088</v>
      </c>
      <c r="T461" s="6">
        <f t="shared" ca="1" si="503"/>
        <v>15741.372633141844</v>
      </c>
      <c r="U461" s="6">
        <f t="shared" ca="1" si="503"/>
        <v>1651.9033483429071</v>
      </c>
      <c r="V461" s="6">
        <f t="shared" ca="1" si="503"/>
        <v>2575.6574758122847</v>
      </c>
      <c r="W461" s="6">
        <f t="shared" ca="1" si="517"/>
        <v>3073.0405145424656</v>
      </c>
      <c r="X461" s="6">
        <f t="shared" ca="1" si="518"/>
        <v>1360.2447681725146</v>
      </c>
      <c r="Y461" s="6">
        <f t="shared" ca="1" si="537"/>
        <v>10384.333222957486</v>
      </c>
      <c r="Z461" s="6">
        <f t="shared" ca="1" si="504"/>
        <v>4015.9942487671233</v>
      </c>
      <c r="AA461" s="6">
        <f t="shared" ca="1" si="504"/>
        <v>1139.6266316975341</v>
      </c>
      <c r="AB461" s="6">
        <f t="shared" ca="1" si="504"/>
        <v>1324.2685870553423</v>
      </c>
      <c r="AC461" s="6">
        <f t="shared" ca="1" si="519"/>
        <v>1761.011797440676</v>
      </c>
      <c r="AD461" s="6">
        <f t="shared" ca="1" si="520"/>
        <v>1210.7728089986983</v>
      </c>
      <c r="AE461" s="6">
        <f t="shared" ca="1" si="521"/>
        <v>530.27650316931692</v>
      </c>
      <c r="AF461" s="6">
        <f t="shared" ca="1" si="538"/>
        <v>2977.8283579113086</v>
      </c>
      <c r="AG461" s="6">
        <f t="shared" ca="1" si="505"/>
        <v>464.8917126575343</v>
      </c>
      <c r="AH461" s="6">
        <f t="shared" ca="1" si="505"/>
        <v>1814.2876514191776</v>
      </c>
      <c r="AI461" s="6">
        <f t="shared" ca="1" si="505"/>
        <v>2823.0827197808212</v>
      </c>
      <c r="AJ461" s="6">
        <f t="shared" ca="1" si="505"/>
        <v>1300.1229732821914</v>
      </c>
      <c r="AK461" s="6">
        <f t="shared" ca="1" si="522"/>
        <v>2026.9966018141345</v>
      </c>
      <c r="AL461" s="6">
        <f t="shared" ca="1" si="523"/>
        <v>1418.7047667995753</v>
      </c>
      <c r="AM461" s="6">
        <f t="shared" ca="1" si="524"/>
        <v>595.0211307591627</v>
      </c>
      <c r="AN461" s="6">
        <f t="shared" ca="1" si="539"/>
        <v>2361.6625577668524</v>
      </c>
      <c r="AO461" s="6">
        <f t="shared" ca="1" si="540"/>
        <v>30275.550506144475</v>
      </c>
      <c r="AP461" s="6">
        <f t="shared" ca="1" si="541"/>
        <v>14551.726367508829</v>
      </c>
      <c r="AQ461" s="6">
        <f t="shared" ca="1" si="542"/>
        <v>15723.824138635648</v>
      </c>
      <c r="AR461" s="6">
        <f t="shared" ca="1" si="506"/>
        <v>2738.1665940013058</v>
      </c>
      <c r="AS461" s="6">
        <f t="shared" ca="1" si="506"/>
        <v>2128.2865871186395</v>
      </c>
      <c r="AT461" s="6">
        <f t="shared" ca="1" si="506"/>
        <v>1919.0782752928149</v>
      </c>
      <c r="AU461" s="6">
        <f t="shared" ca="1" si="506"/>
        <v>2015.3431880026119</v>
      </c>
      <c r="AV461" s="6">
        <f t="shared" ca="1" si="543"/>
        <v>8800.874644415373</v>
      </c>
      <c r="AW461" s="6">
        <f t="shared" ca="1" si="544"/>
        <v>6922.9494942202728</v>
      </c>
      <c r="AX461" s="27">
        <f t="shared" ca="1" si="507"/>
        <v>4.1289575671232868</v>
      </c>
      <c r="AY461" s="27">
        <f t="shared" ca="1" si="507"/>
        <v>4.5268317739726021</v>
      </c>
      <c r="AZ461">
        <f t="shared" ca="1" si="545"/>
        <v>353</v>
      </c>
      <c r="BA461" s="9">
        <f t="shared" ca="1" si="525"/>
        <v>13</v>
      </c>
      <c r="BB461" s="4">
        <f t="shared" ca="1" si="546"/>
        <v>154</v>
      </c>
      <c r="BC461" s="9">
        <f t="shared" ca="1" si="526"/>
        <v>12</v>
      </c>
      <c r="BD461" s="9">
        <f t="shared" ca="1" si="527"/>
        <v>7</v>
      </c>
      <c r="BE461" s="4">
        <f t="shared" ca="1" si="547"/>
        <v>199</v>
      </c>
      <c r="BF461" s="9">
        <f t="shared" ca="1" si="528"/>
        <v>14</v>
      </c>
      <c r="BG461" s="9">
        <f t="shared" ca="1" si="529"/>
        <v>20</v>
      </c>
      <c r="BH461" s="24">
        <f t="shared" ca="1" si="548"/>
        <v>864.73969098713019</v>
      </c>
      <c r="BI461" s="24">
        <f t="shared" ca="1" si="549"/>
        <v>598.3420991291232</v>
      </c>
      <c r="BJ461" s="9">
        <f t="shared" ca="1" si="530"/>
        <v>17</v>
      </c>
      <c r="BK461" s="30">
        <f t="shared" ca="1" si="531"/>
        <v>34.148219287671239</v>
      </c>
      <c r="BL461" s="15">
        <f t="shared" ca="1" si="532"/>
        <v>4.4519850432876718</v>
      </c>
      <c r="BM461" s="15">
        <f t="shared" ca="1" si="550"/>
        <v>7893.0513655417853</v>
      </c>
      <c r="BN461" s="36">
        <f t="shared" ca="1" si="469"/>
        <v>130</v>
      </c>
      <c r="BO461" s="9">
        <f t="shared" ca="1" si="533"/>
        <v>0</v>
      </c>
      <c r="BP461" s="20">
        <f t="shared" ca="1" si="551"/>
        <v>1.9921096937592717</v>
      </c>
      <c r="BQ461" s="20">
        <f t="shared" ca="1" si="552"/>
        <v>120.95249337412037</v>
      </c>
    </row>
    <row r="462" spans="1:69" x14ac:dyDescent="0.25">
      <c r="A462" s="3">
        <f t="shared" si="500"/>
        <v>40727</v>
      </c>
      <c r="B462" s="17">
        <f t="shared" si="534"/>
        <v>2011</v>
      </c>
      <c r="C462" s="4">
        <f t="shared" si="498"/>
        <v>7</v>
      </c>
      <c r="D462" s="4">
        <f t="shared" si="501"/>
        <v>1</v>
      </c>
      <c r="E462" s="5">
        <f t="shared" si="509"/>
        <v>0.85</v>
      </c>
      <c r="F462" s="5">
        <f t="shared" si="510"/>
        <v>0.76774193548387104</v>
      </c>
      <c r="G462" s="10">
        <f t="shared" si="508"/>
        <v>0.92054794520547634</v>
      </c>
      <c r="H462" s="13">
        <f t="shared" ca="1" si="511"/>
        <v>160</v>
      </c>
      <c r="I462" s="9">
        <f t="shared" ca="1" si="512"/>
        <v>273</v>
      </c>
      <c r="J462" s="14">
        <f t="shared" ca="1" si="535"/>
        <v>1.70625</v>
      </c>
      <c r="K462" s="5">
        <f t="shared" ca="1" si="536"/>
        <v>0.60666666666666669</v>
      </c>
      <c r="L462" s="21">
        <f t="shared" ca="1" si="513"/>
        <v>102.40101676358816</v>
      </c>
      <c r="M462" s="9">
        <f t="shared" ca="1" si="502"/>
        <v>51</v>
      </c>
      <c r="N462" s="9">
        <f t="shared" ca="1" si="502"/>
        <v>57</v>
      </c>
      <c r="O462" s="9">
        <f t="shared" ca="1" si="502"/>
        <v>24</v>
      </c>
      <c r="P462" s="9">
        <f t="shared" ca="1" si="502"/>
        <v>74</v>
      </c>
      <c r="Q462" s="20">
        <f t="shared" ca="1" si="514"/>
        <v>35.664600328767115</v>
      </c>
      <c r="R462" s="20">
        <f t="shared" ca="1" si="515"/>
        <v>46.629342036986287</v>
      </c>
      <c r="S462" s="20">
        <f t="shared" ca="1" si="516"/>
        <v>17.539340947397253</v>
      </c>
      <c r="T462" s="6">
        <f t="shared" ca="1" si="503"/>
        <v>16384.162682174105</v>
      </c>
      <c r="U462" s="6">
        <f t="shared" ca="1" si="503"/>
        <v>1751.7323452761818</v>
      </c>
      <c r="V462" s="6">
        <f t="shared" ca="1" si="503"/>
        <v>2782.4304391330452</v>
      </c>
      <c r="W462" s="6">
        <f t="shared" ca="1" si="517"/>
        <v>2901.890051506849</v>
      </c>
      <c r="X462" s="6">
        <f t="shared" ca="1" si="518"/>
        <v>1385.2016130432171</v>
      </c>
      <c r="Y462" s="6">
        <f t="shared" ca="1" si="537"/>
        <v>11066.372923767176</v>
      </c>
      <c r="Z462" s="6">
        <f t="shared" ca="1" si="504"/>
        <v>3851.7768355068483</v>
      </c>
      <c r="AA462" s="6">
        <f t="shared" ca="1" si="504"/>
        <v>1119.1042088876709</v>
      </c>
      <c r="AB462" s="6">
        <f t="shared" ca="1" si="504"/>
        <v>1297.9112301073967</v>
      </c>
      <c r="AC462" s="6">
        <f t="shared" ca="1" si="519"/>
        <v>1721.5756682167112</v>
      </c>
      <c r="AD462" s="6">
        <f t="shared" ca="1" si="520"/>
        <v>1106.1625008163949</v>
      </c>
      <c r="AE462" s="6">
        <f t="shared" ca="1" si="521"/>
        <v>527.97590240263173</v>
      </c>
      <c r="AF462" s="6">
        <f t="shared" ca="1" si="538"/>
        <v>2913.0782030661785</v>
      </c>
      <c r="AG462" s="6">
        <f t="shared" ca="1" si="505"/>
        <v>496.61395594520559</v>
      </c>
      <c r="AH462" s="6">
        <f t="shared" ca="1" si="505"/>
        <v>1770.3151209205478</v>
      </c>
      <c r="AI462" s="6">
        <f t="shared" ca="1" si="505"/>
        <v>2976.0924618082195</v>
      </c>
      <c r="AJ462" s="6">
        <f t="shared" ca="1" si="505"/>
        <v>1345.0649266849312</v>
      </c>
      <c r="AK462" s="6">
        <f t="shared" ca="1" si="522"/>
        <v>1983.4083542326634</v>
      </c>
      <c r="AL462" s="6">
        <f t="shared" ca="1" si="523"/>
        <v>1436.5901554250686</v>
      </c>
      <c r="AM462" s="6">
        <f t="shared" ca="1" si="524"/>
        <v>618.11075066935837</v>
      </c>
      <c r="AN462" s="6">
        <f t="shared" ca="1" si="539"/>
        <v>2549.9772050318138</v>
      </c>
      <c r="AO462" s="6">
        <f t="shared" ca="1" si="540"/>
        <v>30992.773767311108</v>
      </c>
      <c r="AP462" s="6">
        <f t="shared" ca="1" si="541"/>
        <v>14463.345435445941</v>
      </c>
      <c r="AQ462" s="6">
        <f t="shared" ca="1" si="542"/>
        <v>16529.428331865169</v>
      </c>
      <c r="AR462" s="6">
        <f t="shared" ca="1" si="506"/>
        <v>2767.7324129651747</v>
      </c>
      <c r="AS462" s="6">
        <f t="shared" ca="1" si="506"/>
        <v>2092.1332773328713</v>
      </c>
      <c r="AT462" s="6">
        <f t="shared" ca="1" si="506"/>
        <v>1937.9539979178285</v>
      </c>
      <c r="AU462" s="6">
        <f t="shared" ca="1" si="506"/>
        <v>2064.8169113359404</v>
      </c>
      <c r="AV462" s="6">
        <f t="shared" ca="1" si="543"/>
        <v>8862.6365995518136</v>
      </c>
      <c r="AW462" s="6">
        <f t="shared" ca="1" si="544"/>
        <v>7666.7917323133515</v>
      </c>
      <c r="AX462" s="27">
        <f t="shared" ca="1" si="507"/>
        <v>4.0031694246575329</v>
      </c>
      <c r="AY462" s="27">
        <f t="shared" ca="1" si="507"/>
        <v>4.6013110136986297</v>
      </c>
      <c r="AZ462">
        <f t="shared" ca="1" si="545"/>
        <v>366</v>
      </c>
      <c r="BA462" s="9">
        <f t="shared" ca="1" si="525"/>
        <v>13</v>
      </c>
      <c r="BB462" s="4">
        <f t="shared" ca="1" si="546"/>
        <v>160</v>
      </c>
      <c r="BC462" s="9">
        <f t="shared" ca="1" si="526"/>
        <v>11</v>
      </c>
      <c r="BD462" s="9">
        <f t="shared" ca="1" si="527"/>
        <v>9</v>
      </c>
      <c r="BE462" s="4">
        <f t="shared" ca="1" si="547"/>
        <v>206</v>
      </c>
      <c r="BF462" s="9">
        <f t="shared" ca="1" si="528"/>
        <v>13</v>
      </c>
      <c r="BG462" s="9">
        <f t="shared" ca="1" si="529"/>
        <v>19</v>
      </c>
      <c r="BH462" s="24">
        <f t="shared" ca="1" si="548"/>
        <v>883.69026296038896</v>
      </c>
      <c r="BI462" s="24">
        <f t="shared" ca="1" si="549"/>
        <v>521.27597226186208</v>
      </c>
      <c r="BJ462" s="9">
        <f t="shared" ca="1" si="530"/>
        <v>16</v>
      </c>
      <c r="BK462" s="30">
        <f t="shared" ca="1" si="531"/>
        <v>34.791085479452057</v>
      </c>
      <c r="BL462" s="15">
        <f t="shared" ca="1" si="532"/>
        <v>4.3909752767123287</v>
      </c>
      <c r="BM462" s="15">
        <f t="shared" ca="1" si="550"/>
        <v>7658.8286381204525</v>
      </c>
      <c r="BN462" s="36">
        <f t="shared" ca="1" si="469"/>
        <v>130</v>
      </c>
      <c r="BO462" s="9">
        <f t="shared" ca="1" si="533"/>
        <v>0</v>
      </c>
      <c r="BP462" s="20">
        <f t="shared" ca="1" si="551"/>
        <v>2.1582188494978056</v>
      </c>
      <c r="BQ462" s="20">
        <f t="shared" ca="1" si="552"/>
        <v>127.14944870665515</v>
      </c>
    </row>
    <row r="463" spans="1:69" x14ac:dyDescent="0.25">
      <c r="A463" s="3">
        <f t="shared" si="500"/>
        <v>40726</v>
      </c>
      <c r="B463" s="17">
        <f t="shared" si="534"/>
        <v>2011</v>
      </c>
      <c r="C463" s="4">
        <f t="shared" si="498"/>
        <v>7</v>
      </c>
      <c r="D463" s="4">
        <f t="shared" si="501"/>
        <v>7</v>
      </c>
      <c r="E463" s="5">
        <f t="shared" si="509"/>
        <v>0.85</v>
      </c>
      <c r="F463" s="5">
        <f t="shared" si="510"/>
        <v>0.967741935483871</v>
      </c>
      <c r="G463" s="10">
        <f t="shared" si="508"/>
        <v>0.91780821917807909</v>
      </c>
      <c r="H463" s="13">
        <f t="shared" ca="1" si="511"/>
        <v>209</v>
      </c>
      <c r="I463" s="9">
        <f t="shared" ca="1" si="512"/>
        <v>335</v>
      </c>
      <c r="J463" s="14">
        <f t="shared" ca="1" si="535"/>
        <v>1.6028708133971292</v>
      </c>
      <c r="K463" s="5">
        <f t="shared" ca="1" si="536"/>
        <v>0.74444444444444446</v>
      </c>
      <c r="L463" s="21">
        <f t="shared" ca="1" si="513"/>
        <v>99.195196789628028</v>
      </c>
      <c r="M463" s="9">
        <f t="shared" ca="1" si="502"/>
        <v>59</v>
      </c>
      <c r="N463" s="9">
        <f t="shared" ca="1" si="502"/>
        <v>71</v>
      </c>
      <c r="O463" s="9">
        <f t="shared" ca="1" si="502"/>
        <v>30</v>
      </c>
      <c r="P463" s="9">
        <f t="shared" ca="1" si="502"/>
        <v>89</v>
      </c>
      <c r="Q463" s="20">
        <f t="shared" ca="1" si="514"/>
        <v>37.289186765015799</v>
      </c>
      <c r="R463" s="20">
        <f t="shared" ca="1" si="515"/>
        <v>45.626704832876705</v>
      </c>
      <c r="S463" s="20">
        <f t="shared" ca="1" si="516"/>
        <v>18.215735106048943</v>
      </c>
      <c r="T463" s="6">
        <f t="shared" ca="1" si="503"/>
        <v>20731.796129032256</v>
      </c>
      <c r="U463" s="6">
        <f t="shared" ca="1" si="503"/>
        <v>2261.4613588157308</v>
      </c>
      <c r="V463" s="6">
        <f t="shared" ca="1" si="503"/>
        <v>3475.7521586566504</v>
      </c>
      <c r="W463" s="6">
        <f t="shared" ca="1" si="517"/>
        <v>3002.6029630684934</v>
      </c>
      <c r="X463" s="6">
        <f t="shared" ca="1" si="518"/>
        <v>1843.09606292532</v>
      </c>
      <c r="Y463" s="6">
        <f t="shared" ca="1" si="537"/>
        <v>14671.806303197522</v>
      </c>
      <c r="Z463" s="6">
        <f t="shared" ca="1" si="504"/>
        <v>4847.5942794520543</v>
      </c>
      <c r="AA463" s="6">
        <f t="shared" ca="1" si="504"/>
        <v>1368.8011449863011</v>
      </c>
      <c r="AB463" s="6">
        <f t="shared" ca="1" si="504"/>
        <v>1621.2004244383559</v>
      </c>
      <c r="AC463" s="6">
        <f t="shared" ca="1" si="519"/>
        <v>2130.0205156427428</v>
      </c>
      <c r="AD463" s="6">
        <f t="shared" ca="1" si="520"/>
        <v>1182.8149470255864</v>
      </c>
      <c r="AE463" s="6">
        <f t="shared" ca="1" si="521"/>
        <v>699.74632195150707</v>
      </c>
      <c r="AF463" s="6">
        <f t="shared" ca="1" si="538"/>
        <v>3825.0140642568745</v>
      </c>
      <c r="AG463" s="6">
        <f t="shared" ca="1" si="505"/>
        <v>624.94903479452068</v>
      </c>
      <c r="AH463" s="6">
        <f t="shared" ca="1" si="505"/>
        <v>2209.6425249315066</v>
      </c>
      <c r="AI463" s="6">
        <f t="shared" ca="1" si="505"/>
        <v>3796.916478767123</v>
      </c>
      <c r="AJ463" s="6">
        <f t="shared" ca="1" si="505"/>
        <v>1747.0510290410957</v>
      </c>
      <c r="AK463" s="6">
        <f t="shared" ca="1" si="522"/>
        <v>2520.2631778965015</v>
      </c>
      <c r="AL463" s="6">
        <f t="shared" ca="1" si="523"/>
        <v>1343.66334125201</v>
      </c>
      <c r="AM463" s="6">
        <f t="shared" ca="1" si="524"/>
        <v>761.15074869330897</v>
      </c>
      <c r="AN463" s="6">
        <f t="shared" ca="1" si="539"/>
        <v>3753.4817996924257</v>
      </c>
      <c r="AO463" s="6">
        <f t="shared" ca="1" si="540"/>
        <v>39209.412404258946</v>
      </c>
      <c r="AP463" s="6">
        <f t="shared" ca="1" si="541"/>
        <v>16959.11023711212</v>
      </c>
      <c r="AQ463" s="6">
        <f t="shared" ca="1" si="542"/>
        <v>22250.30216714682</v>
      </c>
      <c r="AR463" s="6">
        <f t="shared" ca="1" si="506"/>
        <v>2856.1376964256024</v>
      </c>
      <c r="AS463" s="6">
        <f t="shared" ca="1" si="506"/>
        <v>2469.8257631586798</v>
      </c>
      <c r="AT463" s="6">
        <f t="shared" ca="1" si="506"/>
        <v>2110.953689023479</v>
      </c>
      <c r="AU463" s="6">
        <f t="shared" ca="1" si="506"/>
        <v>2287.8056332440628</v>
      </c>
      <c r="AV463" s="6">
        <f t="shared" ca="1" si="543"/>
        <v>9724.722781851824</v>
      </c>
      <c r="AW463" s="6">
        <f t="shared" ca="1" si="544"/>
        <v>12525.579385295003</v>
      </c>
      <c r="AX463" s="27">
        <f t="shared" ca="1" si="507"/>
        <v>3.978487232876712</v>
      </c>
      <c r="AY463" s="27">
        <f t="shared" ca="1" si="507"/>
        <v>4.3326844178082187</v>
      </c>
      <c r="AZ463">
        <f t="shared" ca="1" si="545"/>
        <v>458</v>
      </c>
      <c r="BA463" s="9">
        <f t="shared" ca="1" si="525"/>
        <v>16</v>
      </c>
      <c r="BB463" s="4">
        <f t="shared" ca="1" si="546"/>
        <v>209</v>
      </c>
      <c r="BC463" s="9">
        <f t="shared" ca="1" si="526"/>
        <v>15</v>
      </c>
      <c r="BD463" s="9">
        <f t="shared" ca="1" si="527"/>
        <v>11</v>
      </c>
      <c r="BE463" s="4">
        <f t="shared" ca="1" si="547"/>
        <v>249</v>
      </c>
      <c r="BF463" s="9">
        <f t="shared" ca="1" si="528"/>
        <v>17</v>
      </c>
      <c r="BG463" s="9">
        <f t="shared" ca="1" si="529"/>
        <v>24</v>
      </c>
      <c r="BH463" s="24">
        <f t="shared" ca="1" si="548"/>
        <v>1035.2044535928808</v>
      </c>
      <c r="BI463" s="24">
        <f t="shared" ca="1" si="549"/>
        <v>660.70623762816581</v>
      </c>
      <c r="BJ463" s="9">
        <f t="shared" ca="1" si="530"/>
        <v>22</v>
      </c>
      <c r="BK463" s="30">
        <f t="shared" ca="1" si="531"/>
        <v>32.206713287671235</v>
      </c>
      <c r="BL463" s="15">
        <f t="shared" ca="1" si="532"/>
        <v>4.2430222904109591</v>
      </c>
      <c r="BM463" s="15">
        <f t="shared" ca="1" si="550"/>
        <v>7813.9914084865723</v>
      </c>
      <c r="BN463" s="36">
        <f t="shared" ref="BN463:BN526" ca="1" si="553">IF(D463=1,INT(SUM(BM457:BM463)/22000*52),BN464)</f>
        <v>125</v>
      </c>
      <c r="BO463" s="9">
        <f t="shared" ca="1" si="533"/>
        <v>0</v>
      </c>
      <c r="BP463" s="20">
        <f t="shared" ca="1" si="551"/>
        <v>2.847495089766972</v>
      </c>
      <c r="BQ463" s="20">
        <f t="shared" ca="1" si="552"/>
        <v>178.00241733717456</v>
      </c>
    </row>
    <row r="464" spans="1:69" x14ac:dyDescent="0.25">
      <c r="A464" s="3">
        <f t="shared" si="500"/>
        <v>40725</v>
      </c>
      <c r="B464" s="17">
        <f t="shared" si="534"/>
        <v>2011</v>
      </c>
      <c r="C464" s="4">
        <f t="shared" si="498"/>
        <v>7</v>
      </c>
      <c r="D464" s="4">
        <f t="shared" si="501"/>
        <v>6</v>
      </c>
      <c r="E464" s="5">
        <f t="shared" si="509"/>
        <v>0.85</v>
      </c>
      <c r="F464" s="5">
        <f t="shared" si="510"/>
        <v>1</v>
      </c>
      <c r="G464" s="10">
        <f t="shared" si="508"/>
        <v>0.91506849315068184</v>
      </c>
      <c r="H464" s="13">
        <f t="shared" ca="1" si="511"/>
        <v>221</v>
      </c>
      <c r="I464" s="9">
        <f t="shared" ca="1" si="512"/>
        <v>359</v>
      </c>
      <c r="J464" s="14">
        <f t="shared" ca="1" si="535"/>
        <v>1.6244343891402715</v>
      </c>
      <c r="K464" s="5">
        <f t="shared" ca="1" si="536"/>
        <v>0.79777777777777781</v>
      </c>
      <c r="L464" s="21">
        <f t="shared" ca="1" si="513"/>
        <v>96.833404425711251</v>
      </c>
      <c r="M464" s="9">
        <f t="shared" ca="1" si="502"/>
        <v>65</v>
      </c>
      <c r="N464" s="9">
        <f t="shared" ca="1" si="502"/>
        <v>82</v>
      </c>
      <c r="O464" s="9">
        <f t="shared" ca="1" si="502"/>
        <v>30</v>
      </c>
      <c r="P464" s="9">
        <f t="shared" ca="1" si="502"/>
        <v>95</v>
      </c>
      <c r="Q464" s="20">
        <f t="shared" ca="1" si="514"/>
        <v>36.292547882583172</v>
      </c>
      <c r="R464" s="20">
        <f t="shared" ca="1" si="515"/>
        <v>51.663505169095878</v>
      </c>
      <c r="S464" s="20">
        <f t="shared" ca="1" si="516"/>
        <v>17.674592067564525</v>
      </c>
      <c r="T464" s="6">
        <f t="shared" ca="1" si="503"/>
        <v>21400.182378082187</v>
      </c>
      <c r="U464" s="6">
        <f t="shared" ca="1" si="503"/>
        <v>2355.0262547945204</v>
      </c>
      <c r="V464" s="6">
        <f t="shared" ca="1" si="503"/>
        <v>3511.8330339945201</v>
      </c>
      <c r="W464" s="6">
        <f t="shared" ca="1" si="517"/>
        <v>3182.7252695671236</v>
      </c>
      <c r="X464" s="6">
        <f t="shared" ca="1" si="518"/>
        <v>1762.415011331507</v>
      </c>
      <c r="Y464" s="6">
        <f t="shared" ca="1" si="537"/>
        <v>15298.235317983557</v>
      </c>
      <c r="Z464" s="6">
        <f t="shared" ca="1" si="504"/>
        <v>5335.0045387397258</v>
      </c>
      <c r="AA464" s="6">
        <f t="shared" ca="1" si="504"/>
        <v>1549.9051550728764</v>
      </c>
      <c r="AB464" s="6">
        <f t="shared" ca="1" si="504"/>
        <v>1679.08624641863</v>
      </c>
      <c r="AC464" s="6">
        <f t="shared" ca="1" si="519"/>
        <v>2205.6991676231432</v>
      </c>
      <c r="AD464" s="6">
        <f t="shared" ca="1" si="520"/>
        <v>1122.362621317581</v>
      </c>
      <c r="AE464" s="6">
        <f t="shared" ca="1" si="521"/>
        <v>691.88973190935894</v>
      </c>
      <c r="AF464" s="6">
        <f t="shared" ca="1" si="538"/>
        <v>4544.0444193811491</v>
      </c>
      <c r="AG464" s="6">
        <f t="shared" ca="1" si="505"/>
        <v>647.3299824986301</v>
      </c>
      <c r="AH464" s="6">
        <f t="shared" ca="1" si="505"/>
        <v>2440.9367516931507</v>
      </c>
      <c r="AI464" s="6">
        <f t="shared" ca="1" si="505"/>
        <v>3881.5225173698632</v>
      </c>
      <c r="AJ464" s="6">
        <f t="shared" ca="1" si="505"/>
        <v>1750.5483642739723</v>
      </c>
      <c r="AK464" s="6">
        <f t="shared" ca="1" si="522"/>
        <v>2544.2998215177568</v>
      </c>
      <c r="AL464" s="6">
        <f t="shared" ca="1" si="523"/>
        <v>1350.3403649462841</v>
      </c>
      <c r="AM464" s="6">
        <f t="shared" ca="1" si="524"/>
        <v>749.34383552316297</v>
      </c>
      <c r="AN464" s="6">
        <f t="shared" ca="1" si="539"/>
        <v>4076.3535938484129</v>
      </c>
      <c r="AO464" s="6">
        <f t="shared" ca="1" si="540"/>
        <v>41039.542188943553</v>
      </c>
      <c r="AP464" s="6">
        <f t="shared" ca="1" si="541"/>
        <v>17120.908857730439</v>
      </c>
      <c r="AQ464" s="6">
        <f t="shared" ca="1" si="542"/>
        <v>23918.633331213117</v>
      </c>
      <c r="AR464" s="6">
        <f t="shared" ca="1" si="506"/>
        <v>2875.208224793585</v>
      </c>
      <c r="AS464" s="6">
        <f t="shared" ca="1" si="506"/>
        <v>2672.8207685268349</v>
      </c>
      <c r="AT464" s="6">
        <f t="shared" ca="1" si="506"/>
        <v>2175.4434891291539</v>
      </c>
      <c r="AU464" s="6">
        <f t="shared" ca="1" si="506"/>
        <v>2262.1724887196865</v>
      </c>
      <c r="AV464" s="6">
        <f t="shared" ca="1" si="543"/>
        <v>9985.6449711692603</v>
      </c>
      <c r="AW464" s="6">
        <f t="shared" ca="1" si="544"/>
        <v>13932.988360043853</v>
      </c>
      <c r="AX464" s="27">
        <f t="shared" ca="1" si="507"/>
        <v>4.1114774465753419</v>
      </c>
      <c r="AY464" s="27">
        <f t="shared" ca="1" si="507"/>
        <v>4.2268334383561639</v>
      </c>
      <c r="AZ464">
        <f t="shared" ca="1" si="545"/>
        <v>493</v>
      </c>
      <c r="BA464" s="9">
        <f t="shared" ca="1" si="525"/>
        <v>18</v>
      </c>
      <c r="BB464" s="4">
        <f t="shared" ca="1" si="546"/>
        <v>221</v>
      </c>
      <c r="BC464" s="9">
        <f t="shared" ca="1" si="526"/>
        <v>17</v>
      </c>
      <c r="BD464" s="9">
        <f t="shared" ca="1" si="527"/>
        <v>11</v>
      </c>
      <c r="BE464" s="4">
        <f t="shared" ca="1" si="547"/>
        <v>272</v>
      </c>
      <c r="BF464" s="9">
        <f t="shared" ca="1" si="528"/>
        <v>18</v>
      </c>
      <c r="BG464" s="9">
        <f t="shared" ca="1" si="529"/>
        <v>27</v>
      </c>
      <c r="BH464" s="24">
        <f t="shared" ca="1" si="548"/>
        <v>1071.471732203657</v>
      </c>
      <c r="BI464" s="24">
        <f t="shared" ca="1" si="549"/>
        <v>665.0655089641682</v>
      </c>
      <c r="BJ464" s="9">
        <f t="shared" ca="1" si="530"/>
        <v>22</v>
      </c>
      <c r="BK464" s="30">
        <f t="shared" ca="1" si="531"/>
        <v>35.303963013698635</v>
      </c>
      <c r="BL464" s="15">
        <f t="shared" ca="1" si="532"/>
        <v>4.3254814465753419</v>
      </c>
      <c r="BM464" s="15">
        <f t="shared" ca="1" si="550"/>
        <v>7955.5948356658573</v>
      </c>
      <c r="BN464" s="36">
        <f t="shared" ca="1" si="553"/>
        <v>125</v>
      </c>
      <c r="BO464" s="9">
        <f t="shared" ca="1" si="533"/>
        <v>0</v>
      </c>
      <c r="BP464" s="20">
        <f t="shared" ca="1" si="551"/>
        <v>3.0065172781277272</v>
      </c>
      <c r="BQ464" s="20">
        <f t="shared" ca="1" si="552"/>
        <v>191.34906664970495</v>
      </c>
    </row>
    <row r="465" spans="1:69" x14ac:dyDescent="0.25">
      <c r="A465" s="3">
        <f t="shared" si="500"/>
        <v>40724</v>
      </c>
      <c r="B465" s="17">
        <f t="shared" si="534"/>
        <v>2011</v>
      </c>
      <c r="C465" s="4">
        <f t="shared" si="498"/>
        <v>6</v>
      </c>
      <c r="D465" s="4">
        <f t="shared" si="501"/>
        <v>5</v>
      </c>
      <c r="E465" s="5">
        <f t="shared" si="509"/>
        <v>0.72</v>
      </c>
      <c r="F465" s="5">
        <f t="shared" si="510"/>
        <v>0.84347826086956512</v>
      </c>
      <c r="G465" s="10">
        <f t="shared" si="508"/>
        <v>0.91232876712328459</v>
      </c>
      <c r="H465" s="13">
        <f t="shared" ca="1" si="511"/>
        <v>153</v>
      </c>
      <c r="I465" s="9">
        <f t="shared" ca="1" si="512"/>
        <v>230</v>
      </c>
      <c r="J465" s="14">
        <f t="shared" ca="1" si="535"/>
        <v>1.5032679738562091</v>
      </c>
      <c r="K465" s="5">
        <f t="shared" ca="1" si="536"/>
        <v>0.51111111111111107</v>
      </c>
      <c r="L465" s="21">
        <f t="shared" ca="1" si="513"/>
        <v>93.564460001541505</v>
      </c>
      <c r="M465" s="9">
        <f t="shared" ca="1" si="502"/>
        <v>40</v>
      </c>
      <c r="N465" s="9">
        <f t="shared" ca="1" si="502"/>
        <v>50</v>
      </c>
      <c r="O465" s="9">
        <f t="shared" ca="1" si="502"/>
        <v>21</v>
      </c>
      <c r="P465" s="9">
        <f t="shared" ca="1" si="502"/>
        <v>64</v>
      </c>
      <c r="Q465" s="20">
        <f t="shared" ca="1" si="514"/>
        <v>35.414667640791471</v>
      </c>
      <c r="R465" s="20">
        <f t="shared" ca="1" si="515"/>
        <v>45.728626717808204</v>
      </c>
      <c r="S465" s="20">
        <f t="shared" ca="1" si="516"/>
        <v>17.883753232191779</v>
      </c>
      <c r="T465" s="6">
        <f t="shared" ca="1" si="503"/>
        <v>14315.362380235851</v>
      </c>
      <c r="U465" s="6">
        <f t="shared" ca="1" si="503"/>
        <v>1672.4825142775453</v>
      </c>
      <c r="V465" s="6">
        <f t="shared" ca="1" si="503"/>
        <v>2584.4529196107019</v>
      </c>
      <c r="W465" s="6">
        <f t="shared" ca="1" si="517"/>
        <v>2946.7910313863008</v>
      </c>
      <c r="X465" s="6">
        <f t="shared" ca="1" si="518"/>
        <v>1317.8296518627944</v>
      </c>
      <c r="Y465" s="6">
        <f t="shared" ca="1" si="537"/>
        <v>9138.7712916536002</v>
      </c>
      <c r="Z465" s="6">
        <f t="shared" ca="1" si="504"/>
        <v>3187.3200876712322</v>
      </c>
      <c r="AA465" s="6">
        <f t="shared" ca="1" si="504"/>
        <v>960.30116107397225</v>
      </c>
      <c r="AB465" s="6">
        <f t="shared" ca="1" si="504"/>
        <v>1144.5602068602739</v>
      </c>
      <c r="AC465" s="6">
        <f t="shared" ca="1" si="519"/>
        <v>1575.9708503727034</v>
      </c>
      <c r="AD465" s="6">
        <f t="shared" ca="1" si="520"/>
        <v>1057.266575288746</v>
      </c>
      <c r="AE465" s="6">
        <f t="shared" ca="1" si="521"/>
        <v>502.77009750334662</v>
      </c>
      <c r="AF465" s="6">
        <f t="shared" ca="1" si="538"/>
        <v>2156.1739324406826</v>
      </c>
      <c r="AG465" s="6">
        <f t="shared" ca="1" si="505"/>
        <v>405.30028339726027</v>
      </c>
      <c r="AH465" s="6">
        <f t="shared" ca="1" si="505"/>
        <v>1575.8045527671231</v>
      </c>
      <c r="AI465" s="6">
        <f t="shared" ca="1" si="505"/>
        <v>2517.3387709589038</v>
      </c>
      <c r="AJ465" s="6">
        <f t="shared" ca="1" si="505"/>
        <v>1146.5770152328764</v>
      </c>
      <c r="AK465" s="6">
        <f t="shared" ca="1" si="522"/>
        <v>1858.8061485156395</v>
      </c>
      <c r="AL465" s="6">
        <f t="shared" ca="1" si="523"/>
        <v>1292.6278373377063</v>
      </c>
      <c r="AM465" s="6">
        <f t="shared" ca="1" si="524"/>
        <v>534.84611405940052</v>
      </c>
      <c r="AN465" s="6">
        <f t="shared" ca="1" si="539"/>
        <v>1958.7405224434174</v>
      </c>
      <c r="AO465" s="6">
        <f t="shared" ca="1" si="540"/>
        <v>26925.04697247504</v>
      </c>
      <c r="AP465" s="6">
        <f t="shared" ca="1" si="541"/>
        <v>13671.361225937339</v>
      </c>
      <c r="AQ465" s="6">
        <f t="shared" ca="1" si="542"/>
        <v>13253.6857465377</v>
      </c>
      <c r="AR465" s="6">
        <f t="shared" ca="1" si="506"/>
        <v>2750.7832415935559</v>
      </c>
      <c r="AS465" s="6">
        <f t="shared" ca="1" si="506"/>
        <v>2008.8337482985339</v>
      </c>
      <c r="AT465" s="6">
        <f t="shared" ca="1" si="506"/>
        <v>1900.8579804106753</v>
      </c>
      <c r="AU465" s="6">
        <f t="shared" ca="1" si="506"/>
        <v>2008.3734400493029</v>
      </c>
      <c r="AV465" s="6">
        <f t="shared" ca="1" si="543"/>
        <v>8668.8484103520677</v>
      </c>
      <c r="AW465" s="6">
        <f t="shared" ca="1" si="544"/>
        <v>4584.8373361856338</v>
      </c>
      <c r="AX465" s="27">
        <f t="shared" ca="1" si="507"/>
        <v>4.0059423780821906</v>
      </c>
      <c r="AY465" s="27">
        <f t="shared" ca="1" si="507"/>
        <v>4.2045600273972594</v>
      </c>
      <c r="AZ465">
        <f t="shared" ca="1" si="545"/>
        <v>328</v>
      </c>
      <c r="BA465" s="9">
        <f t="shared" ca="1" si="525"/>
        <v>12</v>
      </c>
      <c r="BB465" s="4">
        <f t="shared" ca="1" si="546"/>
        <v>153</v>
      </c>
      <c r="BC465" s="9">
        <f t="shared" ca="1" si="526"/>
        <v>11</v>
      </c>
      <c r="BD465" s="9">
        <f t="shared" ca="1" si="527"/>
        <v>7</v>
      </c>
      <c r="BE465" s="4">
        <f t="shared" ca="1" si="547"/>
        <v>175</v>
      </c>
      <c r="BF465" s="9">
        <f t="shared" ca="1" si="528"/>
        <v>11</v>
      </c>
      <c r="BG465" s="9">
        <f t="shared" ca="1" si="529"/>
        <v>16</v>
      </c>
      <c r="BH465" s="24">
        <f t="shared" ca="1" si="548"/>
        <v>805.77336504232903</v>
      </c>
      <c r="BI465" s="24">
        <f t="shared" ca="1" si="549"/>
        <v>483.84116071685423</v>
      </c>
      <c r="BJ465" s="9">
        <f t="shared" ca="1" si="530"/>
        <v>16</v>
      </c>
      <c r="BK465" s="30">
        <f t="shared" ca="1" si="531"/>
        <v>32.214613506849318</v>
      </c>
      <c r="BL465" s="15">
        <f t="shared" ca="1" si="532"/>
        <v>4.3905469260273975</v>
      </c>
      <c r="BM465" s="15">
        <f t="shared" ca="1" si="550"/>
        <v>7497.3120372875983</v>
      </c>
      <c r="BN465" s="36">
        <f t="shared" ca="1" si="553"/>
        <v>125</v>
      </c>
      <c r="BO465" s="9">
        <f t="shared" ca="1" si="533"/>
        <v>0</v>
      </c>
      <c r="BP465" s="20">
        <f t="shared" ca="1" si="551"/>
        <v>1.7677916672830201</v>
      </c>
      <c r="BQ465" s="20">
        <f t="shared" ca="1" si="552"/>
        <v>106.0294859723016</v>
      </c>
    </row>
    <row r="466" spans="1:69" x14ac:dyDescent="0.25">
      <c r="A466" s="3">
        <f t="shared" si="500"/>
        <v>40723</v>
      </c>
      <c r="B466" s="17">
        <f t="shared" si="534"/>
        <v>2011</v>
      </c>
      <c r="C466" s="4">
        <f t="shared" si="498"/>
        <v>6</v>
      </c>
      <c r="D466" s="4">
        <f t="shared" si="501"/>
        <v>4</v>
      </c>
      <c r="E466" s="5">
        <f t="shared" si="509"/>
        <v>0.72</v>
      </c>
      <c r="F466" s="5">
        <f t="shared" si="510"/>
        <v>0.79130434782608694</v>
      </c>
      <c r="G466" s="10">
        <f t="shared" si="508"/>
        <v>0.90958904109588734</v>
      </c>
      <c r="H466" s="13">
        <f t="shared" ca="1" si="511"/>
        <v>141</v>
      </c>
      <c r="I466" s="9">
        <f t="shared" ca="1" si="512"/>
        <v>232</v>
      </c>
      <c r="J466" s="14">
        <f t="shared" ca="1" si="535"/>
        <v>1.6453900709219857</v>
      </c>
      <c r="K466" s="5">
        <f t="shared" ca="1" si="536"/>
        <v>0.51555555555555554</v>
      </c>
      <c r="L466" s="21">
        <f t="shared" ca="1" si="513"/>
        <v>95.040481570539683</v>
      </c>
      <c r="M466" s="9">
        <f t="shared" ca="1" si="502"/>
        <v>40</v>
      </c>
      <c r="N466" s="9">
        <f t="shared" ca="1" si="502"/>
        <v>50</v>
      </c>
      <c r="O466" s="9">
        <f t="shared" ca="1" si="502"/>
        <v>19</v>
      </c>
      <c r="P466" s="9">
        <f t="shared" ca="1" si="502"/>
        <v>65</v>
      </c>
      <c r="Q466" s="20">
        <f t="shared" ca="1" si="514"/>
        <v>35.793648160730591</v>
      </c>
      <c r="R466" s="20">
        <f t="shared" ca="1" si="515"/>
        <v>51.709744705522702</v>
      </c>
      <c r="S466" s="20">
        <f t="shared" ca="1" si="516"/>
        <v>16.87695972862381</v>
      </c>
      <c r="T466" s="6">
        <f t="shared" ca="1" si="503"/>
        <v>13400.707901446096</v>
      </c>
      <c r="U466" s="6">
        <f t="shared" ca="1" si="503"/>
        <v>1497.5846226182248</v>
      </c>
      <c r="V466" s="6">
        <f t="shared" ca="1" si="503"/>
        <v>2461.1865685042626</v>
      </c>
      <c r="W466" s="6">
        <f t="shared" ca="1" si="517"/>
        <v>2841.7675770739725</v>
      </c>
      <c r="X466" s="6">
        <f t="shared" ca="1" si="518"/>
        <v>1277.8788843434616</v>
      </c>
      <c r="Y466" s="6">
        <f t="shared" ca="1" si="537"/>
        <v>8317.459494142624</v>
      </c>
      <c r="Z466" s="6">
        <f t="shared" ca="1" si="504"/>
        <v>3221.4283344657529</v>
      </c>
      <c r="AA466" s="6">
        <f t="shared" ca="1" si="504"/>
        <v>982.48514940493135</v>
      </c>
      <c r="AB466" s="6">
        <f t="shared" ca="1" si="504"/>
        <v>1097.0023823605477</v>
      </c>
      <c r="AC466" s="6">
        <f t="shared" ca="1" si="519"/>
        <v>1520.2079376683691</v>
      </c>
      <c r="AD466" s="6">
        <f t="shared" ca="1" si="520"/>
        <v>1073.4171978583729</v>
      </c>
      <c r="AE466" s="6">
        <f t="shared" ca="1" si="521"/>
        <v>474.93430490624155</v>
      </c>
      <c r="AF466" s="6">
        <f t="shared" ca="1" si="538"/>
        <v>2232.356425798248</v>
      </c>
      <c r="AG466" s="6">
        <f t="shared" ca="1" si="505"/>
        <v>410.07734215890417</v>
      </c>
      <c r="AH466" s="6">
        <f t="shared" ca="1" si="505"/>
        <v>1473.4559652821918</v>
      </c>
      <c r="AI466" s="6">
        <f t="shared" ca="1" si="505"/>
        <v>2680.7964335342458</v>
      </c>
      <c r="AJ466" s="6">
        <f t="shared" ca="1" si="505"/>
        <v>1158.7332011835613</v>
      </c>
      <c r="AK466" s="6">
        <f t="shared" ca="1" si="522"/>
        <v>1775.2705544678538</v>
      </c>
      <c r="AL466" s="6">
        <f t="shared" ca="1" si="523"/>
        <v>1339.15726049517</v>
      </c>
      <c r="AM466" s="6">
        <f t="shared" ca="1" si="524"/>
        <v>541.25096545906115</v>
      </c>
      <c r="AN466" s="6">
        <f t="shared" ca="1" si="539"/>
        <v>2067.384161736818</v>
      </c>
      <c r="AO466" s="6">
        <f t="shared" ca="1" si="540"/>
        <v>25922.271332454453</v>
      </c>
      <c r="AP466" s="6">
        <f t="shared" ca="1" si="541"/>
        <v>13305.071250776764</v>
      </c>
      <c r="AQ466" s="6">
        <f t="shared" ca="1" si="542"/>
        <v>12617.200081677691</v>
      </c>
      <c r="AR466" s="6">
        <f t="shared" ca="1" si="506"/>
        <v>2726.3768647180523</v>
      </c>
      <c r="AS466" s="6">
        <f t="shared" ca="1" si="506"/>
        <v>2006.4708983755584</v>
      </c>
      <c r="AT466" s="6">
        <f t="shared" ca="1" si="506"/>
        <v>1854.5160341520445</v>
      </c>
      <c r="AU466" s="6">
        <f t="shared" ca="1" si="506"/>
        <v>1958.0408952866992</v>
      </c>
      <c r="AV466" s="6">
        <f t="shared" ca="1" si="543"/>
        <v>8545.4046925323528</v>
      </c>
      <c r="AW466" s="6">
        <f t="shared" ca="1" si="544"/>
        <v>4071.7953891453362</v>
      </c>
      <c r="AX466" s="27">
        <f t="shared" ca="1" si="507"/>
        <v>4.1267757041095878</v>
      </c>
      <c r="AY466" s="27">
        <f t="shared" ca="1" si="507"/>
        <v>4.2834385205479446</v>
      </c>
      <c r="AZ466">
        <f t="shared" ca="1" si="545"/>
        <v>315</v>
      </c>
      <c r="BA466" s="9">
        <f t="shared" ca="1" si="525"/>
        <v>12</v>
      </c>
      <c r="BB466" s="4">
        <f t="shared" ca="1" si="546"/>
        <v>141</v>
      </c>
      <c r="BC466" s="9">
        <f t="shared" ca="1" si="526"/>
        <v>10</v>
      </c>
      <c r="BD466" s="9">
        <f t="shared" ca="1" si="527"/>
        <v>6</v>
      </c>
      <c r="BE466" s="4">
        <f t="shared" ca="1" si="547"/>
        <v>174</v>
      </c>
      <c r="BF466" s="9">
        <f t="shared" ca="1" si="528"/>
        <v>10</v>
      </c>
      <c r="BG466" s="9">
        <f t="shared" ca="1" si="529"/>
        <v>16</v>
      </c>
      <c r="BH466" s="24">
        <f t="shared" ca="1" si="548"/>
        <v>746.76119488473148</v>
      </c>
      <c r="BI466" s="24">
        <f t="shared" ca="1" si="549"/>
        <v>458.52037615665279</v>
      </c>
      <c r="BJ466" s="9">
        <f t="shared" ca="1" si="530"/>
        <v>15</v>
      </c>
      <c r="BK466" s="30">
        <f t="shared" ca="1" si="531"/>
        <v>32.689398575342473</v>
      </c>
      <c r="BL466" s="15">
        <f t="shared" ca="1" si="532"/>
        <v>4.3730164032876715</v>
      </c>
      <c r="BM466" s="15">
        <f t="shared" ca="1" si="550"/>
        <v>7435.4435272019564</v>
      </c>
      <c r="BN466" s="36">
        <f t="shared" ca="1" si="553"/>
        <v>125</v>
      </c>
      <c r="BO466" s="9">
        <f t="shared" ca="1" si="533"/>
        <v>0</v>
      </c>
      <c r="BP466" s="20">
        <f t="shared" ca="1" si="551"/>
        <v>1.6968994567060736</v>
      </c>
      <c r="BQ466" s="20">
        <f t="shared" ca="1" si="552"/>
        <v>100.93760065342153</v>
      </c>
    </row>
    <row r="467" spans="1:69" x14ac:dyDescent="0.25">
      <c r="A467" s="3">
        <f t="shared" si="500"/>
        <v>40722</v>
      </c>
      <c r="B467" s="17">
        <f t="shared" si="534"/>
        <v>2011</v>
      </c>
      <c r="C467" s="4">
        <f t="shared" si="498"/>
        <v>6</v>
      </c>
      <c r="D467" s="4">
        <f t="shared" si="501"/>
        <v>3</v>
      </c>
      <c r="E467" s="5">
        <f t="shared" si="509"/>
        <v>0.72</v>
      </c>
      <c r="F467" s="5">
        <f t="shared" si="510"/>
        <v>0.65217391304347827</v>
      </c>
      <c r="G467" s="10">
        <f t="shared" si="508"/>
        <v>0.90684931506849009</v>
      </c>
      <c r="H467" s="13">
        <f t="shared" ca="1" si="511"/>
        <v>118</v>
      </c>
      <c r="I467" s="9">
        <f t="shared" ca="1" si="512"/>
        <v>201</v>
      </c>
      <c r="J467" s="14">
        <f t="shared" ca="1" si="535"/>
        <v>1.7033898305084745</v>
      </c>
      <c r="K467" s="5">
        <f t="shared" ca="1" si="536"/>
        <v>0.44666666666666666</v>
      </c>
      <c r="L467" s="21">
        <f t="shared" ca="1" si="513"/>
        <v>100.45751662510978</v>
      </c>
      <c r="M467" s="9">
        <f t="shared" ref="M467:P486" ca="1" si="554">INT($I467*M$1*(1+RANDBETWEEN(-limite,limite)/1000))</f>
        <v>35</v>
      </c>
      <c r="N467" s="9">
        <f t="shared" ca="1" si="554"/>
        <v>43</v>
      </c>
      <c r="O467" s="9">
        <f t="shared" ca="1" si="554"/>
        <v>17</v>
      </c>
      <c r="P467" s="9">
        <f t="shared" ca="1" si="554"/>
        <v>54</v>
      </c>
      <c r="Q467" s="20">
        <f t="shared" ca="1" si="514"/>
        <v>35.665839881981029</v>
      </c>
      <c r="R467" s="20">
        <f t="shared" ca="1" si="515"/>
        <v>52.703276440032219</v>
      </c>
      <c r="S467" s="20">
        <f t="shared" ca="1" si="516"/>
        <v>16.96114170739726</v>
      </c>
      <c r="T467" s="6">
        <f t="shared" ref="T467:V486" ca="1" si="555">(1+T$2*$G467)*(1+RANDBETWEEN(-limite,limite)/1000)*T$1*$E467*$F467</f>
        <v>11853.986961762954</v>
      </c>
      <c r="U467" s="6">
        <f t="shared" ca="1" si="555"/>
        <v>1288.9890696843358</v>
      </c>
      <c r="V467" s="6">
        <f t="shared" ca="1" si="555"/>
        <v>2098.7435374541992</v>
      </c>
      <c r="W467" s="6">
        <f t="shared" ca="1" si="517"/>
        <v>2938.1071490630138</v>
      </c>
      <c r="X467" s="6">
        <f t="shared" ca="1" si="518"/>
        <v>963.60580290553889</v>
      </c>
      <c r="Y467" s="6">
        <f t="shared" ca="1" si="537"/>
        <v>7142.5195420245382</v>
      </c>
      <c r="Z467" s="6">
        <f t="shared" ref="Z467:AB486" ca="1" si="556">(1+Z$2*$G467)*(1+RANDBETWEEN(-limite,limite)/1000)*$I467*Z$1</f>
        <v>2781.9355107945203</v>
      </c>
      <c r="AA467" s="6">
        <f t="shared" ca="1" si="556"/>
        <v>895.95569948054776</v>
      </c>
      <c r="AB467" s="6">
        <f t="shared" ca="1" si="556"/>
        <v>915.90165219945197</v>
      </c>
      <c r="AC467" s="6">
        <f t="shared" ca="1" si="519"/>
        <v>1296.2096666155151</v>
      </c>
      <c r="AD467" s="6">
        <f t="shared" ca="1" si="520"/>
        <v>1092.8031919189618</v>
      </c>
      <c r="AE467" s="6">
        <f t="shared" ca="1" si="521"/>
        <v>375.73453235177857</v>
      </c>
      <c r="AF467" s="6">
        <f t="shared" ca="1" si="538"/>
        <v>1829.0454715882649</v>
      </c>
      <c r="AG467" s="6">
        <f t="shared" ref="AG467:AJ486" ca="1" si="557">(1+AG$2*$G467)*(1+RANDBETWEEN(-limite,limite)/1000)*$I467*AG$1</f>
        <v>369.63310877260272</v>
      </c>
      <c r="AH467" s="6">
        <f t="shared" ca="1" si="557"/>
        <v>1384.8241909479452</v>
      </c>
      <c r="AI467" s="6">
        <f t="shared" ca="1" si="557"/>
        <v>2342.6029602739727</v>
      </c>
      <c r="AJ467" s="6">
        <f t="shared" ca="1" si="557"/>
        <v>1027.7914483726026</v>
      </c>
      <c r="AK467" s="6">
        <f t="shared" ca="1" si="522"/>
        <v>1486.1684409203888</v>
      </c>
      <c r="AL467" s="6">
        <f t="shared" ca="1" si="523"/>
        <v>1355.7382437619899</v>
      </c>
      <c r="AM467" s="6">
        <f t="shared" ca="1" si="524"/>
        <v>435.82104991089722</v>
      </c>
      <c r="AN467" s="6">
        <f t="shared" ca="1" si="539"/>
        <v>1847.123973773847</v>
      </c>
      <c r="AO467" s="6">
        <f t="shared" ca="1" si="540"/>
        <v>22861.620602288931</v>
      </c>
      <c r="AP467" s="6">
        <f t="shared" ca="1" si="541"/>
        <v>12042.931614902282</v>
      </c>
      <c r="AQ467" s="6">
        <f t="shared" ca="1" si="542"/>
        <v>10818.688987386649</v>
      </c>
      <c r="AR467" s="6">
        <f t="shared" ref="AR467:AU486" ca="1" si="558">(1+AR$2*$G467)*(1+RANDBETWEEN(-limite,limite)/1000)*AR$1*$E467*$F467+AR$3*(1+ipc)^($B467-2010)</f>
        <v>2638.8676393053784</v>
      </c>
      <c r="AS467" s="6">
        <f t="shared" ca="1" si="558"/>
        <v>1703.1681658721177</v>
      </c>
      <c r="AT467" s="6">
        <f t="shared" ca="1" si="558"/>
        <v>1754.8467990106358</v>
      </c>
      <c r="AU467" s="6">
        <f t="shared" ca="1" si="558"/>
        <v>1870.5933757977868</v>
      </c>
      <c r="AV467" s="6">
        <f t="shared" ca="1" si="543"/>
        <v>7967.4759799859185</v>
      </c>
      <c r="AW467" s="6">
        <f t="shared" ca="1" si="544"/>
        <v>2851.2130074007309</v>
      </c>
      <c r="AX467" s="27">
        <f t="shared" ref="AX467:AY486" ca="1" si="559">MIN(5,(1+AX$2*$G467)*(1+RANDBETWEEN(-limite,limite)/1000)*AX$1)</f>
        <v>4.1748369534246565</v>
      </c>
      <c r="AY467" s="27">
        <f t="shared" ca="1" si="559"/>
        <v>4.3535114383561639</v>
      </c>
      <c r="AZ467">
        <f t="shared" ca="1" si="545"/>
        <v>267</v>
      </c>
      <c r="BA467" s="9">
        <f t="shared" ca="1" si="525"/>
        <v>9</v>
      </c>
      <c r="BB467" s="4">
        <f t="shared" ca="1" si="546"/>
        <v>118</v>
      </c>
      <c r="BC467" s="9">
        <f t="shared" ca="1" si="526"/>
        <v>8</v>
      </c>
      <c r="BD467" s="9">
        <f t="shared" ca="1" si="527"/>
        <v>6</v>
      </c>
      <c r="BE467" s="4">
        <f t="shared" ca="1" si="547"/>
        <v>149</v>
      </c>
      <c r="BF467" s="9">
        <f t="shared" ca="1" si="528"/>
        <v>10</v>
      </c>
      <c r="BG467" s="9">
        <f t="shared" ca="1" si="529"/>
        <v>14</v>
      </c>
      <c r="BH467" s="24">
        <f t="shared" ca="1" si="548"/>
        <v>711.91856654168237</v>
      </c>
      <c r="BI467" s="24">
        <f t="shared" ca="1" si="549"/>
        <v>445.32843880047062</v>
      </c>
      <c r="BJ467" s="9">
        <f t="shared" ca="1" si="530"/>
        <v>12</v>
      </c>
      <c r="BK467" s="30">
        <f t="shared" ca="1" si="531"/>
        <v>33.971543698630143</v>
      </c>
      <c r="BL467" s="15">
        <f t="shared" ca="1" si="532"/>
        <v>4.2555107627397257</v>
      </c>
      <c r="BM467" s="15">
        <f t="shared" ca="1" si="550"/>
        <v>7497.7426961882684</v>
      </c>
      <c r="BN467" s="36">
        <f t="shared" ca="1" si="553"/>
        <v>125</v>
      </c>
      <c r="BO467" s="9">
        <f t="shared" ca="1" si="533"/>
        <v>0</v>
      </c>
      <c r="BP467" s="20">
        <f t="shared" ca="1" si="551"/>
        <v>1.4429261480107469</v>
      </c>
      <c r="BQ467" s="20">
        <f t="shared" ca="1" si="552"/>
        <v>86.54951189909319</v>
      </c>
    </row>
    <row r="468" spans="1:69" x14ac:dyDescent="0.25">
      <c r="A468" s="3">
        <f t="shared" si="500"/>
        <v>40721</v>
      </c>
      <c r="B468" s="17">
        <f t="shared" si="534"/>
        <v>2011</v>
      </c>
      <c r="C468" s="4">
        <f t="shared" si="498"/>
        <v>6</v>
      </c>
      <c r="D468" s="4">
        <f t="shared" si="501"/>
        <v>2</v>
      </c>
      <c r="E468" s="5">
        <f t="shared" si="509"/>
        <v>0.72</v>
      </c>
      <c r="F468" s="5">
        <f t="shared" si="510"/>
        <v>0.65217391304347827</v>
      </c>
      <c r="G468" s="10">
        <f t="shared" si="508"/>
        <v>0.90410958904109284</v>
      </c>
      <c r="H468" s="13">
        <f t="shared" ca="1" si="511"/>
        <v>121</v>
      </c>
      <c r="I468" s="9">
        <f t="shared" ca="1" si="512"/>
        <v>191</v>
      </c>
      <c r="J468" s="14">
        <f t="shared" ca="1" si="535"/>
        <v>1.5785123966942149</v>
      </c>
      <c r="K468" s="5">
        <f t="shared" ca="1" si="536"/>
        <v>0.42444444444444446</v>
      </c>
      <c r="L468" s="21">
        <f t="shared" ca="1" si="513"/>
        <v>95.280429299218838</v>
      </c>
      <c r="M468" s="9">
        <f t="shared" ca="1" si="554"/>
        <v>34</v>
      </c>
      <c r="N468" s="9">
        <f t="shared" ca="1" si="554"/>
        <v>43</v>
      </c>
      <c r="O468" s="9">
        <f t="shared" ca="1" si="554"/>
        <v>16</v>
      </c>
      <c r="P468" s="9">
        <f t="shared" ca="1" si="554"/>
        <v>52</v>
      </c>
      <c r="Q468" s="20">
        <f t="shared" ca="1" si="514"/>
        <v>34.615802938978817</v>
      </c>
      <c r="R468" s="20">
        <f t="shared" ca="1" si="515"/>
        <v>49.621074330821905</v>
      </c>
      <c r="S468" s="20">
        <f t="shared" ca="1" si="516"/>
        <v>17.556479388303469</v>
      </c>
      <c r="T468" s="6">
        <f t="shared" ca="1" si="555"/>
        <v>11528.931945205479</v>
      </c>
      <c r="U468" s="6">
        <f t="shared" ca="1" si="555"/>
        <v>1332.2061798689697</v>
      </c>
      <c r="V468" s="6">
        <f t="shared" ca="1" si="555"/>
        <v>2002.5006403240022</v>
      </c>
      <c r="W468" s="6">
        <f t="shared" ca="1" si="517"/>
        <v>2816.0746540273972</v>
      </c>
      <c r="X468" s="6">
        <f t="shared" ca="1" si="518"/>
        <v>968.66170160333525</v>
      </c>
      <c r="Y468" s="6">
        <f t="shared" ca="1" si="537"/>
        <v>7073.9011291197139</v>
      </c>
      <c r="Z468" s="6">
        <f t="shared" ca="1" si="556"/>
        <v>2665.4168263013689</v>
      </c>
      <c r="AA468" s="6">
        <f t="shared" ca="1" si="556"/>
        <v>793.93718929315048</v>
      </c>
      <c r="AB468" s="6">
        <f t="shared" ca="1" si="556"/>
        <v>912.93692819178045</v>
      </c>
      <c r="AC468" s="6">
        <f t="shared" ca="1" si="519"/>
        <v>1301.3410832571176</v>
      </c>
      <c r="AD468" s="6">
        <f t="shared" ca="1" si="520"/>
        <v>1037.7544928290524</v>
      </c>
      <c r="AE468" s="6">
        <f t="shared" ca="1" si="521"/>
        <v>389.53155543714615</v>
      </c>
      <c r="AF468" s="6">
        <f t="shared" ca="1" si="538"/>
        <v>1643.6638122629838</v>
      </c>
      <c r="AG468" s="6">
        <f t="shared" ca="1" si="557"/>
        <v>330.47092109589045</v>
      </c>
      <c r="AH468" s="6">
        <f t="shared" ca="1" si="557"/>
        <v>1248.0221738082193</v>
      </c>
      <c r="AI468" s="6">
        <f t="shared" ca="1" si="557"/>
        <v>2170.8752306849315</v>
      </c>
      <c r="AJ468" s="6">
        <f t="shared" ca="1" si="557"/>
        <v>987.00377161643814</v>
      </c>
      <c r="AK468" s="6">
        <f t="shared" ca="1" si="522"/>
        <v>1398.3155651343238</v>
      </c>
      <c r="AL468" s="6">
        <f t="shared" ca="1" si="523"/>
        <v>1361.9046592361256</v>
      </c>
      <c r="AM468" s="6">
        <f t="shared" ca="1" si="524"/>
        <v>432.83380093381049</v>
      </c>
      <c r="AN468" s="6">
        <f t="shared" ca="1" si="539"/>
        <v>1543.3180719012189</v>
      </c>
      <c r="AO468" s="6">
        <f t="shared" ca="1" si="540"/>
        <v>21969.801166066223</v>
      </c>
      <c r="AP468" s="6">
        <f t="shared" ca="1" si="541"/>
        <v>11708.918152782313</v>
      </c>
      <c r="AQ468" s="6">
        <f t="shared" ca="1" si="542"/>
        <v>10260.883013283918</v>
      </c>
      <c r="AR468" s="6">
        <f t="shared" ca="1" si="558"/>
        <v>2654.2011691988851</v>
      </c>
      <c r="AS468" s="6">
        <f t="shared" ca="1" si="558"/>
        <v>1709.412625140488</v>
      </c>
      <c r="AT468" s="6">
        <f t="shared" ca="1" si="558"/>
        <v>1744.5847138502977</v>
      </c>
      <c r="AU468" s="6">
        <f t="shared" ca="1" si="558"/>
        <v>1825.9896560184666</v>
      </c>
      <c r="AV468" s="6">
        <f t="shared" ca="1" si="543"/>
        <v>7934.1881642081371</v>
      </c>
      <c r="AW468" s="6">
        <f t="shared" ca="1" si="544"/>
        <v>2326.6948490757732</v>
      </c>
      <c r="AX468" s="27">
        <f t="shared" ca="1" si="559"/>
        <v>3.8551532054794508</v>
      </c>
      <c r="AY468" s="27">
        <f t="shared" ca="1" si="559"/>
        <v>4.4939299999999998</v>
      </c>
      <c r="AZ468">
        <f t="shared" ca="1" si="545"/>
        <v>266</v>
      </c>
      <c r="BA468" s="9">
        <f t="shared" ca="1" si="525"/>
        <v>9</v>
      </c>
      <c r="BB468" s="4">
        <f t="shared" ca="1" si="546"/>
        <v>121</v>
      </c>
      <c r="BC468" s="9">
        <f t="shared" ca="1" si="526"/>
        <v>10</v>
      </c>
      <c r="BD468" s="9">
        <f t="shared" ca="1" si="527"/>
        <v>6</v>
      </c>
      <c r="BE468" s="4">
        <f t="shared" ca="1" si="547"/>
        <v>145</v>
      </c>
      <c r="BF468" s="9">
        <f t="shared" ca="1" si="528"/>
        <v>10</v>
      </c>
      <c r="BG468" s="9">
        <f t="shared" ca="1" si="529"/>
        <v>15</v>
      </c>
      <c r="BH468" s="24">
        <f t="shared" ca="1" si="548"/>
        <v>765.25447880393187</v>
      </c>
      <c r="BI468" s="24">
        <f t="shared" ca="1" si="549"/>
        <v>470.45295371091652</v>
      </c>
      <c r="BJ468" s="9">
        <f t="shared" ca="1" si="530"/>
        <v>14</v>
      </c>
      <c r="BK468" s="30">
        <f t="shared" ca="1" si="531"/>
        <v>34.312101369863022</v>
      </c>
      <c r="BL468" s="15">
        <f t="shared" ca="1" si="532"/>
        <v>4.3379587506849315</v>
      </c>
      <c r="BM468" s="15">
        <f t="shared" ca="1" si="550"/>
        <v>7339.0947414516831</v>
      </c>
      <c r="BN468" s="36">
        <f t="shared" ca="1" si="553"/>
        <v>125</v>
      </c>
      <c r="BO468" s="9">
        <f t="shared" ca="1" si="533"/>
        <v>0</v>
      </c>
      <c r="BP468" s="20">
        <f t="shared" ca="1" si="551"/>
        <v>1.398112897402698</v>
      </c>
      <c r="BQ468" s="20">
        <f t="shared" ca="1" si="552"/>
        <v>82.087064106271342</v>
      </c>
    </row>
    <row r="469" spans="1:69" x14ac:dyDescent="0.25">
      <c r="A469" s="3">
        <f t="shared" si="500"/>
        <v>40720</v>
      </c>
      <c r="B469" s="17">
        <f t="shared" si="534"/>
        <v>2011</v>
      </c>
      <c r="C469" s="4">
        <f t="shared" si="498"/>
        <v>6</v>
      </c>
      <c r="D469" s="4">
        <f t="shared" si="501"/>
        <v>1</v>
      </c>
      <c r="E469" s="5">
        <f t="shared" si="509"/>
        <v>0.72</v>
      </c>
      <c r="F469" s="5">
        <f t="shared" si="510"/>
        <v>0.68695652173913047</v>
      </c>
      <c r="G469" s="10">
        <f t="shared" si="508"/>
        <v>0.90136986301369559</v>
      </c>
      <c r="H469" s="13">
        <f t="shared" ca="1" si="511"/>
        <v>122</v>
      </c>
      <c r="I469" s="9">
        <f t="shared" ca="1" si="512"/>
        <v>192</v>
      </c>
      <c r="J469" s="14">
        <f t="shared" ca="1" si="535"/>
        <v>1.5737704918032787</v>
      </c>
      <c r="K469" s="5">
        <f t="shared" ca="1" si="536"/>
        <v>0.42666666666666669</v>
      </c>
      <c r="L469" s="21">
        <f t="shared" ca="1" si="513"/>
        <v>95.833993788183818</v>
      </c>
      <c r="M469" s="9">
        <f t="shared" ca="1" si="554"/>
        <v>34</v>
      </c>
      <c r="N469" s="9">
        <f t="shared" ca="1" si="554"/>
        <v>40</v>
      </c>
      <c r="O469" s="9">
        <f t="shared" ca="1" si="554"/>
        <v>17</v>
      </c>
      <c r="P469" s="9">
        <f t="shared" ca="1" si="554"/>
        <v>52</v>
      </c>
      <c r="Q469" s="20">
        <f t="shared" ca="1" si="514"/>
        <v>36.35443470122177</v>
      </c>
      <c r="R469" s="20">
        <f t="shared" ca="1" si="515"/>
        <v>50.478110761257042</v>
      </c>
      <c r="S469" s="20">
        <f t="shared" ca="1" si="516"/>
        <v>17.628972822929398</v>
      </c>
      <c r="T469" s="6">
        <f t="shared" ca="1" si="555"/>
        <v>11691.747242158426</v>
      </c>
      <c r="U469" s="6">
        <f t="shared" ca="1" si="555"/>
        <v>1404.4172029064919</v>
      </c>
      <c r="V469" s="6">
        <f t="shared" ca="1" si="555"/>
        <v>2096.6891940968294</v>
      </c>
      <c r="W469" s="6">
        <f t="shared" ca="1" si="517"/>
        <v>2858.5282444273971</v>
      </c>
      <c r="X469" s="6">
        <f t="shared" ca="1" si="518"/>
        <v>1009.7396760078332</v>
      </c>
      <c r="Y469" s="6">
        <f t="shared" ca="1" si="537"/>
        <v>7131.2073305328595</v>
      </c>
      <c r="Z469" s="6">
        <f t="shared" ca="1" si="556"/>
        <v>2690.228167890411</v>
      </c>
      <c r="AA469" s="6">
        <f t="shared" ca="1" si="556"/>
        <v>858.12788294136976</v>
      </c>
      <c r="AB469" s="6">
        <f t="shared" ca="1" si="556"/>
        <v>916.70658679232872</v>
      </c>
      <c r="AC469" s="6">
        <f t="shared" ca="1" si="519"/>
        <v>1289.05320030183</v>
      </c>
      <c r="AD469" s="6">
        <f t="shared" ca="1" si="520"/>
        <v>1111.0761245194872</v>
      </c>
      <c r="AE469" s="6">
        <f t="shared" ca="1" si="521"/>
        <v>411.12254399435324</v>
      </c>
      <c r="AF469" s="6">
        <f t="shared" ca="1" si="538"/>
        <v>1653.8107688084388</v>
      </c>
      <c r="AG469" s="6">
        <f t="shared" ca="1" si="557"/>
        <v>344.53977494794526</v>
      </c>
      <c r="AH469" s="6">
        <f t="shared" ca="1" si="557"/>
        <v>1267.0762110246576</v>
      </c>
      <c r="AI469" s="6">
        <f t="shared" ca="1" si="557"/>
        <v>2079.8920451506851</v>
      </c>
      <c r="AJ469" s="6">
        <f t="shared" ca="1" si="557"/>
        <v>930.00256806575317</v>
      </c>
      <c r="AK469" s="6">
        <f t="shared" ca="1" si="522"/>
        <v>1483.5024549292887</v>
      </c>
      <c r="AL469" s="6">
        <f t="shared" ca="1" si="523"/>
        <v>1295.2429326040449</v>
      </c>
      <c r="AM469" s="6">
        <f t="shared" ca="1" si="524"/>
        <v>455.92833584891122</v>
      </c>
      <c r="AN469" s="6">
        <f t="shared" ca="1" si="539"/>
        <v>1386.8368758067968</v>
      </c>
      <c r="AO469" s="6">
        <f t="shared" ca="1" si="540"/>
        <v>22182.737681878072</v>
      </c>
      <c r="AP469" s="6">
        <f t="shared" ca="1" si="541"/>
        <v>12010.882706729977</v>
      </c>
      <c r="AQ469" s="6">
        <f t="shared" ca="1" si="542"/>
        <v>10171.854975148095</v>
      </c>
      <c r="AR469" s="6">
        <f t="shared" ca="1" si="558"/>
        <v>2676.4774114399293</v>
      </c>
      <c r="AS469" s="6">
        <f t="shared" ca="1" si="558"/>
        <v>1843.7746185813671</v>
      </c>
      <c r="AT469" s="6">
        <f t="shared" ca="1" si="558"/>
        <v>1745.4476102682661</v>
      </c>
      <c r="AU469" s="6">
        <f t="shared" ca="1" si="558"/>
        <v>1861.4723484433957</v>
      </c>
      <c r="AV469" s="6">
        <f t="shared" ca="1" si="543"/>
        <v>8127.1719887329582</v>
      </c>
      <c r="AW469" s="6">
        <f t="shared" ca="1" si="544"/>
        <v>2044.6829864151368</v>
      </c>
      <c r="AX469" s="27">
        <f t="shared" ca="1" si="559"/>
        <v>4.0123294027397254</v>
      </c>
      <c r="AY469" s="27">
        <f t="shared" ca="1" si="559"/>
        <v>4.5419948698630126</v>
      </c>
      <c r="AZ469">
        <f t="shared" ca="1" si="545"/>
        <v>265</v>
      </c>
      <c r="BA469" s="9">
        <f t="shared" ca="1" si="525"/>
        <v>10</v>
      </c>
      <c r="BB469" s="4">
        <f t="shared" ca="1" si="546"/>
        <v>122</v>
      </c>
      <c r="BC469" s="9">
        <f t="shared" ca="1" si="526"/>
        <v>10</v>
      </c>
      <c r="BD469" s="9">
        <f t="shared" ca="1" si="527"/>
        <v>6</v>
      </c>
      <c r="BE469" s="4">
        <f t="shared" ca="1" si="547"/>
        <v>143</v>
      </c>
      <c r="BF469" s="9">
        <f t="shared" ca="1" si="528"/>
        <v>10</v>
      </c>
      <c r="BG469" s="9">
        <f t="shared" ca="1" si="529"/>
        <v>13</v>
      </c>
      <c r="BH469" s="24">
        <f t="shared" ca="1" si="548"/>
        <v>782.28945764354899</v>
      </c>
      <c r="BI469" s="24">
        <f t="shared" ca="1" si="549"/>
        <v>452.15939148783508</v>
      </c>
      <c r="BJ469" s="9">
        <f t="shared" ca="1" si="530"/>
        <v>12</v>
      </c>
      <c r="BK469" s="30">
        <f t="shared" ca="1" si="531"/>
        <v>33.677081794520547</v>
      </c>
      <c r="BL469" s="15">
        <f t="shared" ca="1" si="532"/>
        <v>4.5029850695890419</v>
      </c>
      <c r="BM469" s="15">
        <f t="shared" ca="1" si="550"/>
        <v>7406.0292307028722</v>
      </c>
      <c r="BN469" s="36">
        <f t="shared" ca="1" si="553"/>
        <v>125</v>
      </c>
      <c r="BO469" s="9">
        <f t="shared" ca="1" si="533"/>
        <v>0</v>
      </c>
      <c r="BP469" s="20">
        <f t="shared" ca="1" si="551"/>
        <v>1.3734559584208839</v>
      </c>
      <c r="BQ469" s="20">
        <f t="shared" ca="1" si="552"/>
        <v>81.374839801184763</v>
      </c>
    </row>
    <row r="470" spans="1:69" x14ac:dyDescent="0.25">
      <c r="A470" s="3">
        <f t="shared" si="500"/>
        <v>40719</v>
      </c>
      <c r="B470" s="17">
        <f t="shared" si="534"/>
        <v>2011</v>
      </c>
      <c r="C470" s="4">
        <f t="shared" si="498"/>
        <v>6</v>
      </c>
      <c r="D470" s="4">
        <f t="shared" si="501"/>
        <v>7</v>
      </c>
      <c r="E470" s="5">
        <f t="shared" si="509"/>
        <v>0.72</v>
      </c>
      <c r="F470" s="5">
        <f t="shared" si="510"/>
        <v>0.9565217391304347</v>
      </c>
      <c r="G470" s="10">
        <f t="shared" si="508"/>
        <v>0.89863013698629834</v>
      </c>
      <c r="H470" s="13">
        <f t="shared" ca="1" si="511"/>
        <v>179</v>
      </c>
      <c r="I470" s="9">
        <f t="shared" ca="1" si="512"/>
        <v>278</v>
      </c>
      <c r="J470" s="14">
        <f t="shared" ca="1" si="535"/>
        <v>1.553072625698324</v>
      </c>
      <c r="K470" s="5">
        <f t="shared" ca="1" si="536"/>
        <v>0.61777777777777776</v>
      </c>
      <c r="L470" s="21">
        <f t="shared" ca="1" si="513"/>
        <v>90.940476174365557</v>
      </c>
      <c r="M470" s="9">
        <f t="shared" ca="1" si="554"/>
        <v>49</v>
      </c>
      <c r="N470" s="9">
        <f t="shared" ca="1" si="554"/>
        <v>62</v>
      </c>
      <c r="O470" s="9">
        <f t="shared" ca="1" si="554"/>
        <v>24</v>
      </c>
      <c r="P470" s="9">
        <f t="shared" ca="1" si="554"/>
        <v>75</v>
      </c>
      <c r="Q470" s="20">
        <f t="shared" ca="1" si="514"/>
        <v>35.088416059237311</v>
      </c>
      <c r="R470" s="20">
        <f t="shared" ca="1" si="515"/>
        <v>49.728431081095884</v>
      </c>
      <c r="S470" s="20">
        <f t="shared" ca="1" si="516"/>
        <v>16.832025267287669</v>
      </c>
      <c r="T470" s="6">
        <f t="shared" ca="1" si="555"/>
        <v>16278.345235211435</v>
      </c>
      <c r="U470" s="6">
        <f t="shared" ca="1" si="555"/>
        <v>1871.0634425253122</v>
      </c>
      <c r="V470" s="6">
        <f t="shared" ca="1" si="555"/>
        <v>2843.0175403134249</v>
      </c>
      <c r="W470" s="6">
        <f t="shared" ca="1" si="517"/>
        <v>2762.0272085917804</v>
      </c>
      <c r="X470" s="6">
        <f t="shared" ca="1" si="518"/>
        <v>1439.9661082835021</v>
      </c>
      <c r="Y470" s="6">
        <f t="shared" ca="1" si="537"/>
        <v>11104.39782054804</v>
      </c>
      <c r="Z470" s="6">
        <f t="shared" ca="1" si="556"/>
        <v>3894.8141825753419</v>
      </c>
      <c r="AA470" s="6">
        <f t="shared" ca="1" si="556"/>
        <v>1193.4823459463012</v>
      </c>
      <c r="AB470" s="6">
        <f t="shared" ca="1" si="556"/>
        <v>1262.4018950465752</v>
      </c>
      <c r="AC470" s="6">
        <f t="shared" ca="1" si="519"/>
        <v>1854.6509303026503</v>
      </c>
      <c r="AD470" s="6">
        <f t="shared" ca="1" si="520"/>
        <v>1093.7840488717191</v>
      </c>
      <c r="AE470" s="6">
        <f t="shared" ca="1" si="521"/>
        <v>588.75359553038834</v>
      </c>
      <c r="AF470" s="6">
        <f t="shared" ca="1" si="538"/>
        <v>2813.5098488634603</v>
      </c>
      <c r="AG470" s="6">
        <f t="shared" ca="1" si="557"/>
        <v>490.94422224657535</v>
      </c>
      <c r="AH470" s="6">
        <f t="shared" ca="1" si="557"/>
        <v>1865.5357531178079</v>
      </c>
      <c r="AI470" s="6">
        <f t="shared" ca="1" si="557"/>
        <v>2983.6592659726025</v>
      </c>
      <c r="AJ470" s="6">
        <f t="shared" ca="1" si="557"/>
        <v>1440.4246240438358</v>
      </c>
      <c r="AK470" s="6">
        <f t="shared" ca="1" si="522"/>
        <v>2211.3593128215707</v>
      </c>
      <c r="AL470" s="6">
        <f t="shared" ca="1" si="523"/>
        <v>1244.215686894589</v>
      </c>
      <c r="AM470" s="6">
        <f t="shared" ca="1" si="524"/>
        <v>638.61859998846285</v>
      </c>
      <c r="AN470" s="6">
        <f t="shared" ca="1" si="539"/>
        <v>2686.3702656761993</v>
      </c>
      <c r="AO470" s="6">
        <f t="shared" ca="1" si="540"/>
        <v>31280.67096668579</v>
      </c>
      <c r="AP470" s="6">
        <f t="shared" ca="1" si="541"/>
        <v>14676.393031598087</v>
      </c>
      <c r="AQ470" s="6">
        <f t="shared" ca="1" si="542"/>
        <v>16604.277935087699</v>
      </c>
      <c r="AR470" s="6">
        <f t="shared" ca="1" si="558"/>
        <v>2786.663811137093</v>
      </c>
      <c r="AS470" s="6">
        <f t="shared" ca="1" si="558"/>
        <v>2190.3425498451506</v>
      </c>
      <c r="AT470" s="6">
        <f t="shared" ca="1" si="558"/>
        <v>2019.6066233575762</v>
      </c>
      <c r="AU470" s="6">
        <f t="shared" ca="1" si="558"/>
        <v>2106.3937289182668</v>
      </c>
      <c r="AV470" s="6">
        <f t="shared" ca="1" si="543"/>
        <v>9103.0067132580862</v>
      </c>
      <c r="AW470" s="6">
        <f t="shared" ca="1" si="544"/>
        <v>7501.2712218296165</v>
      </c>
      <c r="AX470" s="27">
        <f t="shared" ca="1" si="559"/>
        <v>4.1533115178082189</v>
      </c>
      <c r="AY470" s="27">
        <f t="shared" ca="1" si="559"/>
        <v>4.3394469041095887</v>
      </c>
      <c r="AZ470">
        <f t="shared" ca="1" si="545"/>
        <v>389</v>
      </c>
      <c r="BA470" s="9">
        <f t="shared" ca="1" si="525"/>
        <v>15</v>
      </c>
      <c r="BB470" s="4">
        <f t="shared" ca="1" si="546"/>
        <v>179</v>
      </c>
      <c r="BC470" s="9">
        <f t="shared" ca="1" si="526"/>
        <v>15</v>
      </c>
      <c r="BD470" s="9">
        <f t="shared" ca="1" si="527"/>
        <v>9</v>
      </c>
      <c r="BE470" s="4">
        <f t="shared" ca="1" si="547"/>
        <v>210</v>
      </c>
      <c r="BF470" s="9">
        <f t="shared" ca="1" si="528"/>
        <v>13</v>
      </c>
      <c r="BG470" s="9">
        <f t="shared" ca="1" si="529"/>
        <v>21</v>
      </c>
      <c r="BH470" s="24">
        <f t="shared" ca="1" si="548"/>
        <v>944.58246129904467</v>
      </c>
      <c r="BI470" s="24">
        <f t="shared" ca="1" si="549"/>
        <v>572.68767399981789</v>
      </c>
      <c r="BJ470" s="9">
        <f t="shared" ca="1" si="530"/>
        <v>18</v>
      </c>
      <c r="BK470" s="30">
        <f t="shared" ca="1" si="531"/>
        <v>34.623340931506853</v>
      </c>
      <c r="BL470" s="15">
        <f t="shared" ca="1" si="532"/>
        <v>4.3376765764383558</v>
      </c>
      <c r="BM470" s="15">
        <f t="shared" ca="1" si="550"/>
        <v>7329.357993267764</v>
      </c>
      <c r="BN470" s="36">
        <f t="shared" ca="1" si="553"/>
        <v>122</v>
      </c>
      <c r="BO470" s="9">
        <f t="shared" ca="1" si="533"/>
        <v>0</v>
      </c>
      <c r="BP470" s="20">
        <f t="shared" ca="1" si="551"/>
        <v>2.2654477991577471</v>
      </c>
      <c r="BQ470" s="20">
        <f t="shared" ca="1" si="552"/>
        <v>136.10063881219426</v>
      </c>
    </row>
    <row r="471" spans="1:69" x14ac:dyDescent="0.25">
      <c r="A471" s="3">
        <f t="shared" si="500"/>
        <v>40718</v>
      </c>
      <c r="B471" s="17">
        <f t="shared" si="534"/>
        <v>2011</v>
      </c>
      <c r="C471" s="4">
        <f t="shared" si="498"/>
        <v>6</v>
      </c>
      <c r="D471" s="4">
        <f t="shared" si="501"/>
        <v>6</v>
      </c>
      <c r="E471" s="5">
        <f t="shared" si="509"/>
        <v>0.72</v>
      </c>
      <c r="F471" s="5">
        <f t="shared" si="510"/>
        <v>1</v>
      </c>
      <c r="G471" s="10">
        <f t="shared" si="508"/>
        <v>0.8958904109589011</v>
      </c>
      <c r="H471" s="13">
        <f t="shared" ca="1" si="511"/>
        <v>182</v>
      </c>
      <c r="I471" s="9">
        <f t="shared" ca="1" si="512"/>
        <v>298</v>
      </c>
      <c r="J471" s="14">
        <f t="shared" ca="1" si="535"/>
        <v>1.6373626373626373</v>
      </c>
      <c r="K471" s="5">
        <f t="shared" ca="1" si="536"/>
        <v>0.66222222222222227</v>
      </c>
      <c r="L471" s="21">
        <f t="shared" ca="1" si="513"/>
        <v>93.986978702393486</v>
      </c>
      <c r="M471" s="9">
        <f t="shared" ca="1" si="554"/>
        <v>51</v>
      </c>
      <c r="N471" s="9">
        <f t="shared" ca="1" si="554"/>
        <v>66</v>
      </c>
      <c r="O471" s="9">
        <f t="shared" ca="1" si="554"/>
        <v>26</v>
      </c>
      <c r="P471" s="9">
        <f t="shared" ca="1" si="554"/>
        <v>81</v>
      </c>
      <c r="Q471" s="20">
        <f t="shared" ca="1" si="514"/>
        <v>35.532384243531197</v>
      </c>
      <c r="R471" s="20">
        <f t="shared" ca="1" si="515"/>
        <v>48.413928844678594</v>
      </c>
      <c r="S471" s="20">
        <f t="shared" ca="1" si="516"/>
        <v>17.089499128401823</v>
      </c>
      <c r="T471" s="6">
        <f t="shared" ca="1" si="555"/>
        <v>17105.630123835614</v>
      </c>
      <c r="U471" s="6">
        <f t="shared" ca="1" si="555"/>
        <v>1893.2679715068487</v>
      </c>
      <c r="V471" s="6">
        <f t="shared" ca="1" si="555"/>
        <v>3073.8841085194522</v>
      </c>
      <c r="W471" s="6">
        <f t="shared" ca="1" si="517"/>
        <v>2869.7003301698633</v>
      </c>
      <c r="X471" s="6">
        <f t="shared" ca="1" si="518"/>
        <v>1576.4788173501365</v>
      </c>
      <c r="Y471" s="6">
        <f t="shared" ca="1" si="537"/>
        <v>11478.83483930301</v>
      </c>
      <c r="Z471" s="6">
        <f t="shared" ca="1" si="556"/>
        <v>4157.2889564931502</v>
      </c>
      <c r="AA471" s="6">
        <f t="shared" ca="1" si="556"/>
        <v>1258.7621499616434</v>
      </c>
      <c r="AB471" s="6">
        <f t="shared" ca="1" si="556"/>
        <v>1384.2494294005476</v>
      </c>
      <c r="AC471" s="6">
        <f t="shared" ca="1" si="519"/>
        <v>2007.2929572873986</v>
      </c>
      <c r="AD471" s="6">
        <f t="shared" ca="1" si="520"/>
        <v>1100.2233099914215</v>
      </c>
      <c r="AE471" s="6">
        <f t="shared" ca="1" si="521"/>
        <v>613.7667013611682</v>
      </c>
      <c r="AF471" s="6">
        <f t="shared" ca="1" si="538"/>
        <v>3079.0175672153523</v>
      </c>
      <c r="AG471" s="6">
        <f t="shared" ca="1" si="557"/>
        <v>551.79503270136979</v>
      </c>
      <c r="AH471" s="6">
        <f t="shared" ca="1" si="557"/>
        <v>1978.0438584109588</v>
      </c>
      <c r="AI471" s="6">
        <f t="shared" ca="1" si="557"/>
        <v>3297.4451858082189</v>
      </c>
      <c r="AJ471" s="6">
        <f t="shared" ca="1" si="557"/>
        <v>1472.7693101589039</v>
      </c>
      <c r="AK471" s="6">
        <f t="shared" ca="1" si="522"/>
        <v>2307.4468339479322</v>
      </c>
      <c r="AL471" s="6">
        <f t="shared" ca="1" si="523"/>
        <v>1324.4932025552544</v>
      </c>
      <c r="AM471" s="6">
        <f t="shared" ca="1" si="524"/>
        <v>674.22646689880833</v>
      </c>
      <c r="AN471" s="6">
        <f t="shared" ca="1" si="539"/>
        <v>2993.8868836774554</v>
      </c>
      <c r="AO471" s="6">
        <f t="shared" ca="1" si="540"/>
        <v>33099.252018277257</v>
      </c>
      <c r="AP471" s="6">
        <f t="shared" ca="1" si="541"/>
        <v>15547.512728081432</v>
      </c>
      <c r="AQ471" s="6">
        <f t="shared" ca="1" si="542"/>
        <v>17551.739290195819</v>
      </c>
      <c r="AR471" s="6">
        <f t="shared" ca="1" si="558"/>
        <v>2790.4119110498582</v>
      </c>
      <c r="AS471" s="6">
        <f t="shared" ca="1" si="558"/>
        <v>2320.6873875931533</v>
      </c>
      <c r="AT471" s="6">
        <f t="shared" ca="1" si="558"/>
        <v>2056.145036102027</v>
      </c>
      <c r="AU471" s="6">
        <f t="shared" ca="1" si="558"/>
        <v>2168.6569414940004</v>
      </c>
      <c r="AV471" s="6">
        <f t="shared" ca="1" si="543"/>
        <v>9335.9012762390394</v>
      </c>
      <c r="AW471" s="6">
        <f t="shared" ca="1" si="544"/>
        <v>8215.8380139567835</v>
      </c>
      <c r="AX471" s="27">
        <f t="shared" ca="1" si="559"/>
        <v>3.9670432438356151</v>
      </c>
      <c r="AY471" s="27">
        <f t="shared" ca="1" si="559"/>
        <v>4.1852854246575344</v>
      </c>
      <c r="AZ471">
        <f t="shared" ca="1" si="545"/>
        <v>406</v>
      </c>
      <c r="BA471" s="9">
        <f t="shared" ca="1" si="525"/>
        <v>14</v>
      </c>
      <c r="BB471" s="4">
        <f t="shared" ca="1" si="546"/>
        <v>182</v>
      </c>
      <c r="BC471" s="9">
        <f t="shared" ca="1" si="526"/>
        <v>13</v>
      </c>
      <c r="BD471" s="9">
        <f t="shared" ca="1" si="527"/>
        <v>10</v>
      </c>
      <c r="BE471" s="4">
        <f t="shared" ca="1" si="547"/>
        <v>224</v>
      </c>
      <c r="BF471" s="9">
        <f t="shared" ca="1" si="528"/>
        <v>14</v>
      </c>
      <c r="BG471" s="9">
        <f t="shared" ca="1" si="529"/>
        <v>22</v>
      </c>
      <c r="BH471" s="24">
        <f t="shared" ca="1" si="548"/>
        <v>950.33766422476583</v>
      </c>
      <c r="BI471" s="24">
        <f t="shared" ca="1" si="549"/>
        <v>598.06333424571233</v>
      </c>
      <c r="BJ471" s="9">
        <f t="shared" ca="1" si="530"/>
        <v>20</v>
      </c>
      <c r="BK471" s="30">
        <f t="shared" ca="1" si="531"/>
        <v>33.348819767123295</v>
      </c>
      <c r="BL471" s="15">
        <f t="shared" ca="1" si="532"/>
        <v>4.2419184745205474</v>
      </c>
      <c r="BM471" s="15">
        <f t="shared" ca="1" si="550"/>
        <v>7526.7463715564254</v>
      </c>
      <c r="BN471" s="36">
        <f t="shared" ca="1" si="553"/>
        <v>122</v>
      </c>
      <c r="BO471" s="9">
        <f t="shared" ca="1" si="533"/>
        <v>0</v>
      </c>
      <c r="BP471" s="20">
        <f t="shared" ca="1" si="551"/>
        <v>2.3319158669307423</v>
      </c>
      <c r="BQ471" s="20">
        <f t="shared" ca="1" si="552"/>
        <v>143.86671549340835</v>
      </c>
    </row>
    <row r="472" spans="1:69" x14ac:dyDescent="0.25">
      <c r="A472" s="3">
        <f t="shared" si="500"/>
        <v>40717</v>
      </c>
      <c r="B472" s="17">
        <f t="shared" si="534"/>
        <v>2011</v>
      </c>
      <c r="C472" s="4">
        <f t="shared" si="498"/>
        <v>6</v>
      </c>
      <c r="D472" s="4">
        <f t="shared" si="501"/>
        <v>5</v>
      </c>
      <c r="E472" s="5">
        <f t="shared" si="509"/>
        <v>0.72</v>
      </c>
      <c r="F472" s="5">
        <f t="shared" si="510"/>
        <v>0.84347826086956512</v>
      </c>
      <c r="G472" s="10">
        <f t="shared" si="508"/>
        <v>0.89315068493150385</v>
      </c>
      <c r="H472" s="13">
        <f t="shared" ca="1" si="511"/>
        <v>145</v>
      </c>
      <c r="I472" s="9">
        <f t="shared" ca="1" si="512"/>
        <v>249</v>
      </c>
      <c r="J472" s="14">
        <f t="shared" ca="1" si="535"/>
        <v>1.7172413793103449</v>
      </c>
      <c r="K472" s="5">
        <f t="shared" ca="1" si="536"/>
        <v>0.55333333333333334</v>
      </c>
      <c r="L472" s="21">
        <f t="shared" ca="1" si="513"/>
        <v>104.9673238933848</v>
      </c>
      <c r="M472" s="9">
        <f t="shared" ca="1" si="554"/>
        <v>46</v>
      </c>
      <c r="N472" s="9">
        <f t="shared" ca="1" si="554"/>
        <v>54</v>
      </c>
      <c r="O472" s="9">
        <f t="shared" ca="1" si="554"/>
        <v>22</v>
      </c>
      <c r="P472" s="9">
        <f t="shared" ca="1" si="554"/>
        <v>70</v>
      </c>
      <c r="Q472" s="20">
        <f t="shared" ca="1" si="514"/>
        <v>35.347195719452046</v>
      </c>
      <c r="R472" s="20">
        <f t="shared" ca="1" si="515"/>
        <v>47.366545810012447</v>
      </c>
      <c r="S472" s="20">
        <f t="shared" ca="1" si="516"/>
        <v>16.470919306990211</v>
      </c>
      <c r="T472" s="6">
        <f t="shared" ca="1" si="555"/>
        <v>15220.261964540796</v>
      </c>
      <c r="U472" s="6">
        <f t="shared" ca="1" si="555"/>
        <v>1621.463574832638</v>
      </c>
      <c r="V472" s="6">
        <f t="shared" ca="1" si="555"/>
        <v>2535.7409970074755</v>
      </c>
      <c r="W472" s="6">
        <f t="shared" ca="1" si="517"/>
        <v>2968.8602573589037</v>
      </c>
      <c r="X472" s="6">
        <f t="shared" ca="1" si="518"/>
        <v>1295.8924499386776</v>
      </c>
      <c r="Y472" s="6">
        <f t="shared" ca="1" si="537"/>
        <v>10041.231835068378</v>
      </c>
      <c r="Z472" s="6">
        <f t="shared" ca="1" si="556"/>
        <v>3534.7195719452047</v>
      </c>
      <c r="AA472" s="6">
        <f t="shared" ca="1" si="556"/>
        <v>1042.0640078202739</v>
      </c>
      <c r="AB472" s="6">
        <f t="shared" ca="1" si="556"/>
        <v>1152.9643514893148</v>
      </c>
      <c r="AC472" s="6">
        <f t="shared" ca="1" si="519"/>
        <v>1635.5736209634192</v>
      </c>
      <c r="AD472" s="6">
        <f t="shared" ca="1" si="520"/>
        <v>1103.4263304889957</v>
      </c>
      <c r="AE472" s="6">
        <f t="shared" ca="1" si="521"/>
        <v>520.18738134779312</v>
      </c>
      <c r="AF472" s="6">
        <f t="shared" ca="1" si="538"/>
        <v>2470.5605984545855</v>
      </c>
      <c r="AG472" s="6">
        <f t="shared" ca="1" si="557"/>
        <v>429.98259787397268</v>
      </c>
      <c r="AH472" s="6">
        <f t="shared" ca="1" si="557"/>
        <v>1665.7531434082191</v>
      </c>
      <c r="AI472" s="6">
        <f t="shared" ca="1" si="557"/>
        <v>2735.8287632876709</v>
      </c>
      <c r="AJ472" s="6">
        <f t="shared" ca="1" si="557"/>
        <v>1241.6134471890407</v>
      </c>
      <c r="AK472" s="6">
        <f t="shared" ca="1" si="522"/>
        <v>1821.4857836665317</v>
      </c>
      <c r="AL472" s="6">
        <f t="shared" ca="1" si="523"/>
        <v>1235.799043577111</v>
      </c>
      <c r="AM472" s="6">
        <f t="shared" ca="1" si="524"/>
        <v>538.25131494103948</v>
      </c>
      <c r="AN472" s="6">
        <f t="shared" ca="1" si="539"/>
        <v>2477.641809574221</v>
      </c>
      <c r="AO472" s="6">
        <f t="shared" ca="1" si="540"/>
        <v>28644.651422387127</v>
      </c>
      <c r="AP472" s="6">
        <f t="shared" ca="1" si="541"/>
        <v>13655.217179289946</v>
      </c>
      <c r="AQ472" s="6">
        <f t="shared" ca="1" si="542"/>
        <v>14989.434243097185</v>
      </c>
      <c r="AR472" s="6">
        <f t="shared" ca="1" si="558"/>
        <v>2736.8360889411974</v>
      </c>
      <c r="AS472" s="6">
        <f t="shared" ca="1" si="558"/>
        <v>2105.9600943245773</v>
      </c>
      <c r="AT472" s="6">
        <f t="shared" ca="1" si="558"/>
        <v>1882.8103054503867</v>
      </c>
      <c r="AU472" s="6">
        <f t="shared" ca="1" si="558"/>
        <v>2038.8874987873737</v>
      </c>
      <c r="AV472" s="6">
        <f t="shared" ca="1" si="543"/>
        <v>8764.4939875035343</v>
      </c>
      <c r="AW472" s="6">
        <f t="shared" ca="1" si="544"/>
        <v>6224.9402555936467</v>
      </c>
      <c r="AX472" s="27">
        <f t="shared" ca="1" si="559"/>
        <v>4.055488832876712</v>
      </c>
      <c r="AY472" s="27">
        <f t="shared" ca="1" si="559"/>
        <v>4.3608455890410953</v>
      </c>
      <c r="AZ472">
        <f t="shared" ca="1" si="545"/>
        <v>337</v>
      </c>
      <c r="BA472" s="9">
        <f t="shared" ca="1" si="525"/>
        <v>13</v>
      </c>
      <c r="BB472" s="4">
        <f t="shared" ca="1" si="546"/>
        <v>145</v>
      </c>
      <c r="BC472" s="9">
        <f t="shared" ca="1" si="526"/>
        <v>11</v>
      </c>
      <c r="BD472" s="9">
        <f t="shared" ca="1" si="527"/>
        <v>7</v>
      </c>
      <c r="BE472" s="4">
        <f t="shared" ca="1" si="547"/>
        <v>192</v>
      </c>
      <c r="BF472" s="9">
        <f t="shared" ca="1" si="528"/>
        <v>13</v>
      </c>
      <c r="BG472" s="9">
        <f t="shared" ca="1" si="529"/>
        <v>20</v>
      </c>
      <c r="BH472" s="24">
        <f t="shared" ca="1" si="548"/>
        <v>844.19921846545537</v>
      </c>
      <c r="BI472" s="24">
        <f t="shared" ca="1" si="549"/>
        <v>560.17282282503584</v>
      </c>
      <c r="BJ472" s="9">
        <f t="shared" ca="1" si="530"/>
        <v>15</v>
      </c>
      <c r="BK472" s="30">
        <f t="shared" ca="1" si="531"/>
        <v>32.376887506849322</v>
      </c>
      <c r="BL472" s="15">
        <f t="shared" ca="1" si="532"/>
        <v>4.1418205063013698</v>
      </c>
      <c r="BM472" s="15">
        <f t="shared" ca="1" si="550"/>
        <v>7497.5545025779684</v>
      </c>
      <c r="BN472" s="36">
        <f t="shared" ca="1" si="553"/>
        <v>122</v>
      </c>
      <c r="BO472" s="9">
        <f t="shared" ca="1" si="533"/>
        <v>0</v>
      </c>
      <c r="BP472" s="20">
        <f t="shared" ca="1" si="551"/>
        <v>1.9992431182651889</v>
      </c>
      <c r="BQ472" s="20">
        <f t="shared" ca="1" si="552"/>
        <v>122.86421510735397</v>
      </c>
    </row>
    <row r="473" spans="1:69" x14ac:dyDescent="0.25">
      <c r="A473" s="3">
        <f t="shared" si="500"/>
        <v>40716</v>
      </c>
      <c r="B473" s="17">
        <f t="shared" si="534"/>
        <v>2011</v>
      </c>
      <c r="C473" s="4">
        <f t="shared" si="498"/>
        <v>6</v>
      </c>
      <c r="D473" s="4">
        <f t="shared" si="501"/>
        <v>4</v>
      </c>
      <c r="E473" s="5">
        <f t="shared" si="509"/>
        <v>0.72</v>
      </c>
      <c r="F473" s="5">
        <f t="shared" si="510"/>
        <v>0.79130434782608694</v>
      </c>
      <c r="G473" s="10">
        <f t="shared" si="508"/>
        <v>0.8904109589041066</v>
      </c>
      <c r="H473" s="13">
        <f t="shared" ca="1" si="511"/>
        <v>144</v>
      </c>
      <c r="I473" s="9">
        <f t="shared" ca="1" si="512"/>
        <v>221</v>
      </c>
      <c r="J473" s="14">
        <f t="shared" ca="1" si="535"/>
        <v>1.5347222222222223</v>
      </c>
      <c r="K473" s="5">
        <f t="shared" ca="1" si="536"/>
        <v>0.49111111111111111</v>
      </c>
      <c r="L473" s="21">
        <f t="shared" ca="1" si="513"/>
        <v>93.983282430017852</v>
      </c>
      <c r="M473" s="9">
        <f t="shared" ca="1" si="554"/>
        <v>39</v>
      </c>
      <c r="N473" s="9">
        <f t="shared" ca="1" si="554"/>
        <v>46</v>
      </c>
      <c r="O473" s="9">
        <f t="shared" ca="1" si="554"/>
        <v>20</v>
      </c>
      <c r="P473" s="9">
        <f t="shared" ca="1" si="554"/>
        <v>61</v>
      </c>
      <c r="Q473" s="20">
        <f t="shared" ca="1" si="514"/>
        <v>38.827331506849319</v>
      </c>
      <c r="R473" s="20">
        <f t="shared" ca="1" si="515"/>
        <v>47.04471078904109</v>
      </c>
      <c r="S473" s="20">
        <f t="shared" ca="1" si="516"/>
        <v>17.876043923646975</v>
      </c>
      <c r="T473" s="6">
        <f t="shared" ca="1" si="555"/>
        <v>13533.592669922571</v>
      </c>
      <c r="U473" s="6">
        <f t="shared" ca="1" si="555"/>
        <v>1570.4800595592608</v>
      </c>
      <c r="V473" s="6">
        <f t="shared" ca="1" si="555"/>
        <v>2490.9789233095889</v>
      </c>
      <c r="W473" s="6">
        <f t="shared" ca="1" si="517"/>
        <v>2846.845025753425</v>
      </c>
      <c r="X473" s="6">
        <f t="shared" ca="1" si="518"/>
        <v>1202.3204182756403</v>
      </c>
      <c r="Y473" s="6">
        <f t="shared" ca="1" si="537"/>
        <v>8563.9283621431769</v>
      </c>
      <c r="Z473" s="6">
        <f t="shared" ca="1" si="556"/>
        <v>3300.323178082192</v>
      </c>
      <c r="AA473" s="6">
        <f t="shared" ca="1" si="556"/>
        <v>940.89421578082181</v>
      </c>
      <c r="AB473" s="6">
        <f t="shared" ca="1" si="556"/>
        <v>1090.4386793424655</v>
      </c>
      <c r="AC473" s="6">
        <f t="shared" ca="1" si="519"/>
        <v>1610.0972647038384</v>
      </c>
      <c r="AD473" s="6">
        <f t="shared" ca="1" si="520"/>
        <v>1079.6645097506414</v>
      </c>
      <c r="AE473" s="6">
        <f t="shared" ca="1" si="521"/>
        <v>476.40205312802959</v>
      </c>
      <c r="AF473" s="6">
        <f t="shared" ca="1" si="538"/>
        <v>2165.4922456229706</v>
      </c>
      <c r="AG473" s="6">
        <f t="shared" ca="1" si="557"/>
        <v>392.68091342465755</v>
      </c>
      <c r="AH473" s="6">
        <f t="shared" ca="1" si="557"/>
        <v>1481.2255561643833</v>
      </c>
      <c r="AI473" s="6">
        <f t="shared" ca="1" si="557"/>
        <v>2545.846434246575</v>
      </c>
      <c r="AJ473" s="6">
        <f t="shared" ca="1" si="557"/>
        <v>1043.6528219178081</v>
      </c>
      <c r="AK473" s="6">
        <f t="shared" ca="1" si="522"/>
        <v>1696.5764867769428</v>
      </c>
      <c r="AL473" s="6">
        <f t="shared" ca="1" si="523"/>
        <v>1338.1238876029556</v>
      </c>
      <c r="AM473" s="6">
        <f t="shared" ca="1" si="524"/>
        <v>501.33196147854466</v>
      </c>
      <c r="AN473" s="6">
        <f t="shared" ca="1" si="539"/>
        <v>1927.3733898949808</v>
      </c>
      <c r="AO473" s="6">
        <f t="shared" ca="1" si="540"/>
        <v>25899.134528440736</v>
      </c>
      <c r="AP473" s="6">
        <f t="shared" ca="1" si="541"/>
        <v>13242.340530779607</v>
      </c>
      <c r="AQ473" s="6">
        <f t="shared" ca="1" si="542"/>
        <v>12656.793997661129</v>
      </c>
      <c r="AR473" s="6">
        <f t="shared" ca="1" si="558"/>
        <v>2719.6144400028456</v>
      </c>
      <c r="AS473" s="6">
        <f t="shared" ca="1" si="558"/>
        <v>1998.5303920550812</v>
      </c>
      <c r="AT473" s="6">
        <f t="shared" ca="1" si="558"/>
        <v>1839.4505501967612</v>
      </c>
      <c r="AU473" s="6">
        <f t="shared" ca="1" si="558"/>
        <v>1954.3577582766206</v>
      </c>
      <c r="AV473" s="6">
        <f t="shared" ca="1" si="543"/>
        <v>8511.9531405313082</v>
      </c>
      <c r="AW473" s="6">
        <f t="shared" ca="1" si="544"/>
        <v>4144.8408571298205</v>
      </c>
      <c r="AX473" s="27">
        <f t="shared" ca="1" si="559"/>
        <v>4.1398767123287668</v>
      </c>
      <c r="AY473" s="27">
        <f t="shared" ca="1" si="559"/>
        <v>4.496820719178082</v>
      </c>
      <c r="AZ473">
        <f t="shared" ca="1" si="545"/>
        <v>310</v>
      </c>
      <c r="BA473" s="9">
        <f t="shared" ca="1" si="525"/>
        <v>12</v>
      </c>
      <c r="BB473" s="4">
        <f t="shared" ca="1" si="546"/>
        <v>144</v>
      </c>
      <c r="BC473" s="9">
        <f t="shared" ca="1" si="526"/>
        <v>11</v>
      </c>
      <c r="BD473" s="9">
        <f t="shared" ca="1" si="527"/>
        <v>8</v>
      </c>
      <c r="BE473" s="4">
        <f t="shared" ca="1" si="547"/>
        <v>166</v>
      </c>
      <c r="BF473" s="9">
        <f t="shared" ca="1" si="528"/>
        <v>11</v>
      </c>
      <c r="BG473" s="9">
        <f t="shared" ca="1" si="529"/>
        <v>16</v>
      </c>
      <c r="BH473" s="24">
        <f t="shared" ca="1" si="548"/>
        <v>862.93571513496136</v>
      </c>
      <c r="BI473" s="24">
        <f t="shared" ca="1" si="549"/>
        <v>514.97845388390203</v>
      </c>
      <c r="BJ473" s="9">
        <f t="shared" ca="1" si="530"/>
        <v>16</v>
      </c>
      <c r="BK473" s="30">
        <f t="shared" ca="1" si="531"/>
        <v>34.939008904109599</v>
      </c>
      <c r="BL473" s="15">
        <f t="shared" ca="1" si="532"/>
        <v>4.4980532876712322</v>
      </c>
      <c r="BM473" s="15">
        <f t="shared" ca="1" si="550"/>
        <v>7440.324975109299</v>
      </c>
      <c r="BN473" s="36">
        <f t="shared" ca="1" si="553"/>
        <v>122</v>
      </c>
      <c r="BO473" s="9">
        <f t="shared" ca="1" si="533"/>
        <v>0</v>
      </c>
      <c r="BP473" s="20">
        <f t="shared" ca="1" si="551"/>
        <v>1.7011076854845577</v>
      </c>
      <c r="BQ473" s="20">
        <f t="shared" ca="1" si="552"/>
        <v>103.74421309558302</v>
      </c>
    </row>
    <row r="474" spans="1:69" x14ac:dyDescent="0.25">
      <c r="A474" s="3">
        <f t="shared" si="500"/>
        <v>40715</v>
      </c>
      <c r="B474" s="17">
        <f t="shared" si="534"/>
        <v>2011</v>
      </c>
      <c r="C474" s="4">
        <f t="shared" si="498"/>
        <v>6</v>
      </c>
      <c r="D474" s="4">
        <f t="shared" si="501"/>
        <v>3</v>
      </c>
      <c r="E474" s="5">
        <f t="shared" si="509"/>
        <v>0.72</v>
      </c>
      <c r="F474" s="5">
        <f t="shared" si="510"/>
        <v>0.65217391304347827</v>
      </c>
      <c r="G474" s="10">
        <f t="shared" si="508"/>
        <v>0.88767123287670935</v>
      </c>
      <c r="H474" s="13">
        <f t="shared" ca="1" si="511"/>
        <v>122</v>
      </c>
      <c r="I474" s="9">
        <f t="shared" ca="1" si="512"/>
        <v>201</v>
      </c>
      <c r="J474" s="14">
        <f t="shared" ca="1" si="535"/>
        <v>1.6475409836065573</v>
      </c>
      <c r="K474" s="5">
        <f t="shared" ca="1" si="536"/>
        <v>0.44666666666666666</v>
      </c>
      <c r="L474" s="21">
        <f t="shared" ca="1" si="513"/>
        <v>96.161071613665442</v>
      </c>
      <c r="M474" s="9">
        <f t="shared" ca="1" si="554"/>
        <v>37</v>
      </c>
      <c r="N474" s="9">
        <f t="shared" ca="1" si="554"/>
        <v>44</v>
      </c>
      <c r="O474" s="9">
        <f t="shared" ca="1" si="554"/>
        <v>17</v>
      </c>
      <c r="P474" s="9">
        <f t="shared" ca="1" si="554"/>
        <v>53</v>
      </c>
      <c r="Q474" s="20">
        <f t="shared" ca="1" si="514"/>
        <v>35.110892387620488</v>
      </c>
      <c r="R474" s="20">
        <f t="shared" ca="1" si="515"/>
        <v>52.714949198388389</v>
      </c>
      <c r="S474" s="20">
        <f t="shared" ca="1" si="516"/>
        <v>17.376523143427235</v>
      </c>
      <c r="T474" s="6">
        <f t="shared" ca="1" si="555"/>
        <v>11731.650736867185</v>
      </c>
      <c r="U474" s="6">
        <f t="shared" ca="1" si="555"/>
        <v>1222.7788045265038</v>
      </c>
      <c r="V474" s="6">
        <f t="shared" ca="1" si="555"/>
        <v>2028.989866371888</v>
      </c>
      <c r="W474" s="6">
        <f t="shared" ca="1" si="517"/>
        <v>2943.1642878246575</v>
      </c>
      <c r="X474" s="6">
        <f t="shared" ca="1" si="518"/>
        <v>986.91706343299586</v>
      </c>
      <c r="Y474" s="6">
        <f t="shared" ca="1" si="537"/>
        <v>6995.3583237641469</v>
      </c>
      <c r="Z474" s="6">
        <f t="shared" ca="1" si="556"/>
        <v>2843.9822833972594</v>
      </c>
      <c r="AA474" s="6">
        <f t="shared" ca="1" si="556"/>
        <v>896.15413637260258</v>
      </c>
      <c r="AB474" s="6">
        <f t="shared" ca="1" si="556"/>
        <v>920.95572660164351</v>
      </c>
      <c r="AC474" s="6">
        <f t="shared" ca="1" si="519"/>
        <v>1226.5327273612274</v>
      </c>
      <c r="AD474" s="6">
        <f t="shared" ca="1" si="520"/>
        <v>1077.4751800498589</v>
      </c>
      <c r="AE474" s="6">
        <f t="shared" ca="1" si="521"/>
        <v>399.15992843067994</v>
      </c>
      <c r="AF474" s="6">
        <f t="shared" ca="1" si="538"/>
        <v>1957.9243105297396</v>
      </c>
      <c r="AG474" s="6">
        <f t="shared" ca="1" si="557"/>
        <v>364.68440837260277</v>
      </c>
      <c r="AH474" s="6">
        <f t="shared" ca="1" si="557"/>
        <v>1331.2222642849317</v>
      </c>
      <c r="AI474" s="6">
        <f t="shared" ca="1" si="557"/>
        <v>2286.3920712328768</v>
      </c>
      <c r="AJ474" s="6">
        <f t="shared" ca="1" si="557"/>
        <v>1008.0485212931504</v>
      </c>
      <c r="AK474" s="6">
        <f t="shared" ca="1" si="522"/>
        <v>1422.7501956540373</v>
      </c>
      <c r="AL474" s="6">
        <f t="shared" ca="1" si="523"/>
        <v>1278.0443696742464</v>
      </c>
      <c r="AM474" s="6">
        <f t="shared" ca="1" si="524"/>
        <v>444.02384597768406</v>
      </c>
      <c r="AN474" s="6">
        <f t="shared" ca="1" si="539"/>
        <v>1845.5288538775942</v>
      </c>
      <c r="AO474" s="6">
        <f t="shared" ca="1" si="540"/>
        <v>22605.868952948749</v>
      </c>
      <c r="AP474" s="6">
        <f t="shared" ca="1" si="541"/>
        <v>11807.057464777276</v>
      </c>
      <c r="AQ474" s="6">
        <f t="shared" ca="1" si="542"/>
        <v>10798.811488171481</v>
      </c>
      <c r="AR474" s="6">
        <f t="shared" ca="1" si="558"/>
        <v>2661.37533676576</v>
      </c>
      <c r="AS474" s="6">
        <f t="shared" ca="1" si="558"/>
        <v>1764.6591893856976</v>
      </c>
      <c r="AT474" s="6">
        <f t="shared" ca="1" si="558"/>
        <v>1762.9112873422505</v>
      </c>
      <c r="AU474" s="6">
        <f t="shared" ca="1" si="558"/>
        <v>1814.2934054178018</v>
      </c>
      <c r="AV474" s="6">
        <f t="shared" ca="1" si="543"/>
        <v>8003.2392189115108</v>
      </c>
      <c r="AW474" s="6">
        <f t="shared" ca="1" si="544"/>
        <v>2795.5722692599629</v>
      </c>
      <c r="AX474" s="27">
        <f t="shared" ca="1" si="559"/>
        <v>3.9738610849315061</v>
      </c>
      <c r="AY474" s="27">
        <f t="shared" ca="1" si="559"/>
        <v>4.606405041095889</v>
      </c>
      <c r="AZ474">
        <f t="shared" ca="1" si="545"/>
        <v>273</v>
      </c>
      <c r="BA474" s="9">
        <f t="shared" ca="1" si="525"/>
        <v>10</v>
      </c>
      <c r="BB474" s="4">
        <f t="shared" ca="1" si="546"/>
        <v>122</v>
      </c>
      <c r="BC474" s="9">
        <f t="shared" ca="1" si="526"/>
        <v>9</v>
      </c>
      <c r="BD474" s="9">
        <f t="shared" ca="1" si="527"/>
        <v>6</v>
      </c>
      <c r="BE474" s="4">
        <f t="shared" ca="1" si="547"/>
        <v>151</v>
      </c>
      <c r="BF474" s="9">
        <f t="shared" ca="1" si="528"/>
        <v>9</v>
      </c>
      <c r="BG474" s="9">
        <f t="shared" ca="1" si="529"/>
        <v>14</v>
      </c>
      <c r="BH474" s="24">
        <f t="shared" ca="1" si="548"/>
        <v>732.67269069215672</v>
      </c>
      <c r="BI474" s="24">
        <f t="shared" ca="1" si="549"/>
        <v>411.74079618781872</v>
      </c>
      <c r="BJ474" s="9">
        <f t="shared" ca="1" si="530"/>
        <v>12</v>
      </c>
      <c r="BK474" s="30">
        <f t="shared" ca="1" si="531"/>
        <v>31.980852054794525</v>
      </c>
      <c r="BL474" s="15">
        <f t="shared" ca="1" si="532"/>
        <v>4.4935611660273969</v>
      </c>
      <c r="BM474" s="15">
        <f t="shared" ca="1" si="550"/>
        <v>7427.7841069613705</v>
      </c>
      <c r="BN474" s="36">
        <f t="shared" ca="1" si="553"/>
        <v>122</v>
      </c>
      <c r="BO474" s="9">
        <f t="shared" ca="1" si="533"/>
        <v>0</v>
      </c>
      <c r="BP474" s="20">
        <f t="shared" ca="1" si="551"/>
        <v>1.453840248002195</v>
      </c>
      <c r="BQ474" s="20">
        <f t="shared" ca="1" si="552"/>
        <v>88.514848263700657</v>
      </c>
    </row>
    <row r="475" spans="1:69" x14ac:dyDescent="0.25">
      <c r="A475" s="3">
        <f t="shared" si="500"/>
        <v>40714</v>
      </c>
      <c r="B475" s="17">
        <f t="shared" si="534"/>
        <v>2011</v>
      </c>
      <c r="C475" s="4">
        <f t="shared" si="498"/>
        <v>6</v>
      </c>
      <c r="D475" s="4">
        <f t="shared" si="501"/>
        <v>2</v>
      </c>
      <c r="E475" s="5">
        <f t="shared" si="509"/>
        <v>0.72</v>
      </c>
      <c r="F475" s="5">
        <f t="shared" si="510"/>
        <v>0.65217391304347827</v>
      </c>
      <c r="G475" s="10">
        <f t="shared" si="508"/>
        <v>0.8849315068493121</v>
      </c>
      <c r="H475" s="13">
        <f t="shared" ca="1" si="511"/>
        <v>113</v>
      </c>
      <c r="I475" s="9">
        <f t="shared" ca="1" si="512"/>
        <v>206</v>
      </c>
      <c r="J475" s="14">
        <f t="shared" ca="1" si="535"/>
        <v>1.8230088495575221</v>
      </c>
      <c r="K475" s="5">
        <f t="shared" ca="1" si="536"/>
        <v>0.45777777777777778</v>
      </c>
      <c r="L475" s="21">
        <f t="shared" ca="1" si="513"/>
        <v>105.04014594443593</v>
      </c>
      <c r="M475" s="9">
        <f t="shared" ca="1" si="554"/>
        <v>38</v>
      </c>
      <c r="N475" s="9">
        <f t="shared" ca="1" si="554"/>
        <v>45</v>
      </c>
      <c r="O475" s="9">
        <f t="shared" ca="1" si="554"/>
        <v>18</v>
      </c>
      <c r="P475" s="9">
        <f t="shared" ca="1" si="554"/>
        <v>54</v>
      </c>
      <c r="Q475" s="20">
        <f t="shared" ca="1" si="514"/>
        <v>34.537858682950976</v>
      </c>
      <c r="R475" s="20">
        <f t="shared" ca="1" si="515"/>
        <v>51.509978301369856</v>
      </c>
      <c r="S475" s="20">
        <f t="shared" ca="1" si="516"/>
        <v>18.311104087671229</v>
      </c>
      <c r="T475" s="6">
        <f t="shared" ca="1" si="555"/>
        <v>11869.536491721261</v>
      </c>
      <c r="U475" s="6">
        <f t="shared" ca="1" si="555"/>
        <v>1257.0404183442524</v>
      </c>
      <c r="V475" s="6">
        <f t="shared" ca="1" si="555"/>
        <v>2093.2806672771885</v>
      </c>
      <c r="W475" s="6">
        <f t="shared" ca="1" si="517"/>
        <v>2977.10045260274</v>
      </c>
      <c r="X475" s="6">
        <f t="shared" ca="1" si="518"/>
        <v>1009.0946192848123</v>
      </c>
      <c r="Y475" s="6">
        <f t="shared" ca="1" si="537"/>
        <v>7047.1011709007726</v>
      </c>
      <c r="Z475" s="6">
        <f t="shared" ca="1" si="556"/>
        <v>2866.6422706849307</v>
      </c>
      <c r="AA475" s="6">
        <f t="shared" ca="1" si="556"/>
        <v>927.17960942465743</v>
      </c>
      <c r="AB475" s="6">
        <f t="shared" ca="1" si="556"/>
        <v>988.79962073424645</v>
      </c>
      <c r="AC475" s="6">
        <f t="shared" ca="1" si="519"/>
        <v>1243.1144146385029</v>
      </c>
      <c r="AD475" s="6">
        <f t="shared" ca="1" si="520"/>
        <v>1059.1081559531422</v>
      </c>
      <c r="AE475" s="6">
        <f t="shared" ca="1" si="521"/>
        <v>398.40258090418814</v>
      </c>
      <c r="AF475" s="6">
        <f t="shared" ca="1" si="538"/>
        <v>2081.9963493480013</v>
      </c>
      <c r="AG475" s="6">
        <f t="shared" ca="1" si="557"/>
        <v>356.12559507945207</v>
      </c>
      <c r="AH475" s="6">
        <f t="shared" ca="1" si="557"/>
        <v>1414.3038474520545</v>
      </c>
      <c r="AI475" s="6">
        <f t="shared" ca="1" si="557"/>
        <v>2352.3480718356163</v>
      </c>
      <c r="AJ475" s="6">
        <f t="shared" ca="1" si="557"/>
        <v>1036.0864206904109</v>
      </c>
      <c r="AK475" s="6">
        <f t="shared" ca="1" si="522"/>
        <v>1487.5434344397684</v>
      </c>
      <c r="AL475" s="6">
        <f t="shared" ca="1" si="523"/>
        <v>1363.4268400564576</v>
      </c>
      <c r="AM475" s="6">
        <f t="shared" ca="1" si="524"/>
        <v>446.6027911856724</v>
      </c>
      <c r="AN475" s="6">
        <f t="shared" ca="1" si="539"/>
        <v>1861.2908693756347</v>
      </c>
      <c r="AO475" s="6">
        <f t="shared" ca="1" si="540"/>
        <v>23068.062345966879</v>
      </c>
      <c r="AP475" s="6">
        <f t="shared" ca="1" si="541"/>
        <v>12077.673956342474</v>
      </c>
      <c r="AQ475" s="6">
        <f t="shared" ca="1" si="542"/>
        <v>10990.388389624408</v>
      </c>
      <c r="AR475" s="6">
        <f t="shared" ca="1" si="558"/>
        <v>2657.0234336846506</v>
      </c>
      <c r="AS475" s="6">
        <f t="shared" ca="1" si="558"/>
        <v>1784.5028727817146</v>
      </c>
      <c r="AT475" s="6">
        <f t="shared" ca="1" si="558"/>
        <v>1723.9761618296284</v>
      </c>
      <c r="AU475" s="6">
        <f t="shared" ca="1" si="558"/>
        <v>1827.0086740114816</v>
      </c>
      <c r="AV475" s="6">
        <f t="shared" ca="1" si="543"/>
        <v>7992.5111423074759</v>
      </c>
      <c r="AW475" s="6">
        <f t="shared" ca="1" si="544"/>
        <v>2997.8772473169283</v>
      </c>
      <c r="AX475" s="27">
        <f t="shared" ca="1" si="559"/>
        <v>4.1793810410958896</v>
      </c>
      <c r="AY475" s="27">
        <f t="shared" ca="1" si="559"/>
        <v>4.3599690958904098</v>
      </c>
      <c r="AZ475">
        <f t="shared" ca="1" si="545"/>
        <v>268</v>
      </c>
      <c r="BA475" s="9">
        <f t="shared" ca="1" si="525"/>
        <v>10</v>
      </c>
      <c r="BB475" s="4">
        <f t="shared" ca="1" si="546"/>
        <v>113</v>
      </c>
      <c r="BC475" s="9">
        <f t="shared" ca="1" si="526"/>
        <v>9</v>
      </c>
      <c r="BD475" s="9">
        <f t="shared" ca="1" si="527"/>
        <v>5</v>
      </c>
      <c r="BE475" s="4">
        <f t="shared" ca="1" si="547"/>
        <v>155</v>
      </c>
      <c r="BF475" s="9">
        <f t="shared" ca="1" si="528"/>
        <v>11</v>
      </c>
      <c r="BG475" s="9">
        <f t="shared" ca="1" si="529"/>
        <v>15</v>
      </c>
      <c r="BH475" s="24">
        <f t="shared" ca="1" si="548"/>
        <v>753.20938361333071</v>
      </c>
      <c r="BI475" s="24">
        <f t="shared" ca="1" si="549"/>
        <v>453.00808992833339</v>
      </c>
      <c r="BJ475" s="9">
        <f t="shared" ca="1" si="530"/>
        <v>12</v>
      </c>
      <c r="BK475" s="30">
        <f t="shared" ca="1" si="531"/>
        <v>33.937523506849317</v>
      </c>
      <c r="BL475" s="15">
        <f t="shared" ca="1" si="532"/>
        <v>4.2239839167123288</v>
      </c>
      <c r="BM475" s="15">
        <f t="shared" ca="1" si="550"/>
        <v>7525.2541955600609</v>
      </c>
      <c r="BN475" s="36">
        <f t="shared" ca="1" si="553"/>
        <v>122</v>
      </c>
      <c r="BO475" s="9">
        <f t="shared" ca="1" si="533"/>
        <v>0</v>
      </c>
      <c r="BP475" s="20">
        <f t="shared" ca="1" si="551"/>
        <v>1.4604673947238611</v>
      </c>
      <c r="BQ475" s="20">
        <f t="shared" ca="1" si="552"/>
        <v>90.085150734626296</v>
      </c>
    </row>
    <row r="476" spans="1:69" x14ac:dyDescent="0.25">
      <c r="A476" s="3">
        <f t="shared" si="500"/>
        <v>40713</v>
      </c>
      <c r="B476" s="17">
        <f t="shared" si="534"/>
        <v>2011</v>
      </c>
      <c r="C476" s="4">
        <f t="shared" si="498"/>
        <v>6</v>
      </c>
      <c r="D476" s="4">
        <f t="shared" si="501"/>
        <v>1</v>
      </c>
      <c r="E476" s="5">
        <f t="shared" si="509"/>
        <v>0.72</v>
      </c>
      <c r="F476" s="5">
        <f t="shared" si="510"/>
        <v>0.68695652173913047</v>
      </c>
      <c r="G476" s="10">
        <f t="shared" si="508"/>
        <v>0.88219178082191485</v>
      </c>
      <c r="H476" s="13">
        <f t="shared" ca="1" si="511"/>
        <v>129</v>
      </c>
      <c r="I476" s="9">
        <f t="shared" ca="1" si="512"/>
        <v>200</v>
      </c>
      <c r="J476" s="14">
        <f t="shared" ca="1" si="535"/>
        <v>1.5503875968992249</v>
      </c>
      <c r="K476" s="5">
        <f t="shared" ca="1" si="536"/>
        <v>0.44444444444444442</v>
      </c>
      <c r="L476" s="21">
        <f t="shared" ca="1" si="513"/>
        <v>91.244116327492847</v>
      </c>
      <c r="M476" s="9">
        <f t="shared" ca="1" si="554"/>
        <v>37</v>
      </c>
      <c r="N476" s="9">
        <f t="shared" ca="1" si="554"/>
        <v>42</v>
      </c>
      <c r="O476" s="9">
        <f t="shared" ca="1" si="554"/>
        <v>18</v>
      </c>
      <c r="P476" s="9">
        <f t="shared" ca="1" si="554"/>
        <v>52</v>
      </c>
      <c r="Q476" s="20">
        <f t="shared" ca="1" si="514"/>
        <v>35.739702999826598</v>
      </c>
      <c r="R476" s="20">
        <f t="shared" ca="1" si="515"/>
        <v>46.385028821917807</v>
      </c>
      <c r="S476" s="20">
        <f t="shared" ca="1" si="516"/>
        <v>17.691951376185457</v>
      </c>
      <c r="T476" s="6">
        <f t="shared" ca="1" si="555"/>
        <v>11770.491006246577</v>
      </c>
      <c r="U476" s="6">
        <f t="shared" ca="1" si="555"/>
        <v>1341.3640663061344</v>
      </c>
      <c r="V476" s="6">
        <f t="shared" ca="1" si="555"/>
        <v>2014.727497270585</v>
      </c>
      <c r="W476" s="6">
        <f t="shared" ca="1" si="517"/>
        <v>2812.5671466082194</v>
      </c>
      <c r="X476" s="6">
        <f t="shared" ca="1" si="518"/>
        <v>1067.1797211358</v>
      </c>
      <c r="Y476" s="6">
        <f t="shared" ca="1" si="537"/>
        <v>7217.3807075381073</v>
      </c>
      <c r="Z476" s="6">
        <f t="shared" ca="1" si="556"/>
        <v>2823.4365369863012</v>
      </c>
      <c r="AA476" s="6">
        <f t="shared" ca="1" si="556"/>
        <v>834.93051879452048</v>
      </c>
      <c r="AB476" s="6">
        <f t="shared" ca="1" si="556"/>
        <v>919.98147156164373</v>
      </c>
      <c r="AC476" s="6">
        <f t="shared" ca="1" si="519"/>
        <v>1377.811839795801</v>
      </c>
      <c r="AD476" s="6">
        <f t="shared" ca="1" si="520"/>
        <v>1039.6637369641958</v>
      </c>
      <c r="AE476" s="6">
        <f t="shared" ca="1" si="521"/>
        <v>418.4494243159445</v>
      </c>
      <c r="AF476" s="6">
        <f t="shared" ca="1" si="538"/>
        <v>1742.4235262665245</v>
      </c>
      <c r="AG476" s="6">
        <f t="shared" ca="1" si="557"/>
        <v>365.38788821917808</v>
      </c>
      <c r="AH476" s="6">
        <f t="shared" ca="1" si="557"/>
        <v>1337.525935342466</v>
      </c>
      <c r="AI476" s="6">
        <f t="shared" ca="1" si="557"/>
        <v>2254.9187506849316</v>
      </c>
      <c r="AJ476" s="6">
        <f t="shared" ca="1" si="557"/>
        <v>991.88841205479457</v>
      </c>
      <c r="AK476" s="6">
        <f t="shared" ca="1" si="522"/>
        <v>1591.1395633909046</v>
      </c>
      <c r="AL476" s="6">
        <f t="shared" ca="1" si="523"/>
        <v>1261.8289440060998</v>
      </c>
      <c r="AM476" s="6">
        <f t="shared" ca="1" si="524"/>
        <v>441.56559830527658</v>
      </c>
      <c r="AN476" s="6">
        <f t="shared" ca="1" si="539"/>
        <v>1655.1868805990894</v>
      </c>
      <c r="AO476" s="6">
        <f t="shared" ca="1" si="540"/>
        <v>22639.924586196546</v>
      </c>
      <c r="AP476" s="6">
        <f t="shared" ca="1" si="541"/>
        <v>12024.933471792827</v>
      </c>
      <c r="AQ476" s="6">
        <f t="shared" ca="1" si="542"/>
        <v>10614.991114403721</v>
      </c>
      <c r="AR476" s="6">
        <f t="shared" ca="1" si="558"/>
        <v>2666.6447529261932</v>
      </c>
      <c r="AS476" s="6">
        <f t="shared" ca="1" si="558"/>
        <v>1840.1859112560398</v>
      </c>
      <c r="AT476" s="6">
        <f t="shared" ca="1" si="558"/>
        <v>1752.3327220974475</v>
      </c>
      <c r="AU476" s="6">
        <f t="shared" ca="1" si="558"/>
        <v>1864.9831153916966</v>
      </c>
      <c r="AV476" s="6">
        <f t="shared" ca="1" si="543"/>
        <v>8124.1465016713773</v>
      </c>
      <c r="AW476" s="6">
        <f t="shared" ca="1" si="544"/>
        <v>2490.8446127323423</v>
      </c>
      <c r="AX476" s="27">
        <f t="shared" ca="1" si="559"/>
        <v>3.9326437479452054</v>
      </c>
      <c r="AY476" s="27">
        <f t="shared" ca="1" si="559"/>
        <v>4.5398651917808213</v>
      </c>
      <c r="AZ476">
        <f t="shared" ca="1" si="545"/>
        <v>278</v>
      </c>
      <c r="BA476" s="9">
        <f t="shared" ca="1" si="525"/>
        <v>9</v>
      </c>
      <c r="BB476" s="4">
        <f t="shared" ca="1" si="546"/>
        <v>129</v>
      </c>
      <c r="BC476" s="9">
        <f t="shared" ca="1" si="526"/>
        <v>9</v>
      </c>
      <c r="BD476" s="9">
        <f t="shared" ca="1" si="527"/>
        <v>6</v>
      </c>
      <c r="BE476" s="4">
        <f t="shared" ca="1" si="547"/>
        <v>149</v>
      </c>
      <c r="BF476" s="9">
        <f t="shared" ca="1" si="528"/>
        <v>10</v>
      </c>
      <c r="BG476" s="9">
        <f t="shared" ca="1" si="529"/>
        <v>15</v>
      </c>
      <c r="BH476" s="24">
        <f t="shared" ca="1" si="548"/>
        <v>685.40399593193069</v>
      </c>
      <c r="BI476" s="24">
        <f t="shared" ca="1" si="549"/>
        <v>475.82634246240627</v>
      </c>
      <c r="BJ476" s="9">
        <f t="shared" ca="1" si="530"/>
        <v>15</v>
      </c>
      <c r="BK476" s="30">
        <f t="shared" ca="1" si="531"/>
        <v>33.773318273972606</v>
      </c>
      <c r="BL476" s="15">
        <f t="shared" ca="1" si="532"/>
        <v>4.2021188997260275</v>
      </c>
      <c r="BM476" s="15">
        <f t="shared" ca="1" si="550"/>
        <v>7247.3756299194702</v>
      </c>
      <c r="BN476" s="36">
        <f t="shared" ca="1" si="553"/>
        <v>122</v>
      </c>
      <c r="BO476" s="9">
        <f t="shared" ca="1" si="533"/>
        <v>0</v>
      </c>
      <c r="BP476" s="20">
        <f t="shared" ca="1" si="551"/>
        <v>1.4646668886019463</v>
      </c>
      <c r="BQ476" s="20">
        <f t="shared" ca="1" si="552"/>
        <v>87.00812388855509</v>
      </c>
    </row>
    <row r="477" spans="1:69" x14ac:dyDescent="0.25">
      <c r="A477" s="3">
        <f t="shared" si="500"/>
        <v>40712</v>
      </c>
      <c r="B477" s="17">
        <f t="shared" si="534"/>
        <v>2011</v>
      </c>
      <c r="C477" s="4">
        <f t="shared" si="498"/>
        <v>6</v>
      </c>
      <c r="D477" s="4">
        <f t="shared" si="501"/>
        <v>7</v>
      </c>
      <c r="E477" s="5">
        <f t="shared" si="509"/>
        <v>0.72</v>
      </c>
      <c r="F477" s="5">
        <f t="shared" si="510"/>
        <v>0.9565217391304347</v>
      </c>
      <c r="G477" s="10">
        <f t="shared" si="508"/>
        <v>0.8794520547945176</v>
      </c>
      <c r="H477" s="13">
        <f t="shared" ca="1" si="511"/>
        <v>170</v>
      </c>
      <c r="I477" s="9">
        <f t="shared" ca="1" si="512"/>
        <v>283</v>
      </c>
      <c r="J477" s="14">
        <f t="shared" ca="1" si="535"/>
        <v>1.6647058823529413</v>
      </c>
      <c r="K477" s="5">
        <f t="shared" ca="1" si="536"/>
        <v>0.62888888888888894</v>
      </c>
      <c r="L477" s="21">
        <f t="shared" ca="1" si="513"/>
        <v>103.78454572539674</v>
      </c>
      <c r="M477" s="9">
        <f t="shared" ca="1" si="554"/>
        <v>52</v>
      </c>
      <c r="N477" s="9">
        <f t="shared" ca="1" si="554"/>
        <v>60</v>
      </c>
      <c r="O477" s="9">
        <f t="shared" ca="1" si="554"/>
        <v>26</v>
      </c>
      <c r="P477" s="9">
        <f t="shared" ca="1" si="554"/>
        <v>73</v>
      </c>
      <c r="Q477" s="20">
        <f t="shared" ca="1" si="514"/>
        <v>36.143372136986294</v>
      </c>
      <c r="R477" s="20">
        <f t="shared" ca="1" si="515"/>
        <v>48.000291140484705</v>
      </c>
      <c r="S477" s="20">
        <f t="shared" ca="1" si="516"/>
        <v>17.70168942138487</v>
      </c>
      <c r="T477" s="6">
        <f t="shared" ca="1" si="555"/>
        <v>17643.372773317446</v>
      </c>
      <c r="U477" s="6">
        <f t="shared" ca="1" si="555"/>
        <v>1813.2660278737337</v>
      </c>
      <c r="V477" s="6">
        <f t="shared" ca="1" si="555"/>
        <v>2976.1484728155328</v>
      </c>
      <c r="W477" s="6">
        <f t="shared" ca="1" si="517"/>
        <v>2937.2304376109587</v>
      </c>
      <c r="X477" s="6">
        <f t="shared" ca="1" si="518"/>
        <v>1518.4758113856342</v>
      </c>
      <c r="Y477" s="6">
        <f t="shared" ca="1" si="537"/>
        <v>12024.784079379053</v>
      </c>
      <c r="Z477" s="6">
        <f t="shared" ca="1" si="556"/>
        <v>4048.0576793424648</v>
      </c>
      <c r="AA477" s="6">
        <f t="shared" ca="1" si="556"/>
        <v>1248.0075696526023</v>
      </c>
      <c r="AB477" s="6">
        <f t="shared" ca="1" si="556"/>
        <v>1292.2233277610956</v>
      </c>
      <c r="AC477" s="6">
        <f t="shared" ca="1" si="519"/>
        <v>1918.5359299068061</v>
      </c>
      <c r="AD477" s="6">
        <f t="shared" ca="1" si="520"/>
        <v>1109.7324214000962</v>
      </c>
      <c r="AE477" s="6">
        <f t="shared" ca="1" si="521"/>
        <v>551.19898085195894</v>
      </c>
      <c r="AF477" s="6">
        <f t="shared" ca="1" si="538"/>
        <v>3008.8212445973018</v>
      </c>
      <c r="AG477" s="6">
        <f t="shared" ca="1" si="557"/>
        <v>523.09719379726027</v>
      </c>
      <c r="AH477" s="6">
        <f t="shared" ca="1" si="557"/>
        <v>1920.3324417753422</v>
      </c>
      <c r="AI477" s="6">
        <f t="shared" ca="1" si="557"/>
        <v>3008.4814940821916</v>
      </c>
      <c r="AJ477" s="6">
        <f t="shared" ca="1" si="557"/>
        <v>1458.2147854027394</v>
      </c>
      <c r="AK477" s="6">
        <f t="shared" ca="1" si="522"/>
        <v>2035.9778017982931</v>
      </c>
      <c r="AL477" s="6">
        <f t="shared" ca="1" si="523"/>
        <v>1253.7270600490717</v>
      </c>
      <c r="AM477" s="6">
        <f t="shared" ca="1" si="524"/>
        <v>658.81458848204727</v>
      </c>
      <c r="AN477" s="6">
        <f t="shared" ca="1" si="539"/>
        <v>2961.6064647281205</v>
      </c>
      <c r="AO477" s="6">
        <f t="shared" ca="1" si="540"/>
        <v>32955.053293004879</v>
      </c>
      <c r="AP477" s="6">
        <f t="shared" ca="1" si="541"/>
        <v>14959.841504300401</v>
      </c>
      <c r="AQ477" s="6">
        <f t="shared" ca="1" si="542"/>
        <v>17995.211788704477</v>
      </c>
      <c r="AR477" s="6">
        <f t="shared" ca="1" si="558"/>
        <v>2791.2282342802228</v>
      </c>
      <c r="AS477" s="6">
        <f t="shared" ca="1" si="558"/>
        <v>2220.6665354242637</v>
      </c>
      <c r="AT477" s="6">
        <f t="shared" ca="1" si="558"/>
        <v>2014.9068297009671</v>
      </c>
      <c r="AU477" s="6">
        <f t="shared" ca="1" si="558"/>
        <v>2136.7469991579601</v>
      </c>
      <c r="AV477" s="6">
        <f t="shared" ca="1" si="543"/>
        <v>9163.5485985634132</v>
      </c>
      <c r="AW477" s="6">
        <f t="shared" ca="1" si="544"/>
        <v>8831.6631901410674</v>
      </c>
      <c r="AX477" s="27">
        <f t="shared" ca="1" si="559"/>
        <v>3.9443390465753421</v>
      </c>
      <c r="AY477" s="27">
        <f t="shared" ca="1" si="559"/>
        <v>4.3725683904109589</v>
      </c>
      <c r="AZ477">
        <f t="shared" ca="1" si="545"/>
        <v>381</v>
      </c>
      <c r="BA477" s="9">
        <f t="shared" ca="1" si="525"/>
        <v>13</v>
      </c>
      <c r="BB477" s="4">
        <f t="shared" ca="1" si="546"/>
        <v>170</v>
      </c>
      <c r="BC477" s="9">
        <f t="shared" ca="1" si="526"/>
        <v>14</v>
      </c>
      <c r="BD477" s="9">
        <f t="shared" ca="1" si="527"/>
        <v>9</v>
      </c>
      <c r="BE477" s="4">
        <f t="shared" ca="1" si="547"/>
        <v>211</v>
      </c>
      <c r="BF477" s="9">
        <f t="shared" ca="1" si="528"/>
        <v>15</v>
      </c>
      <c r="BG477" s="9">
        <f t="shared" ca="1" si="529"/>
        <v>23</v>
      </c>
      <c r="BH477" s="24">
        <f t="shared" ca="1" si="548"/>
        <v>1005.4862270686992</v>
      </c>
      <c r="BI477" s="24">
        <f t="shared" ca="1" si="549"/>
        <v>644.6434057916432</v>
      </c>
      <c r="BJ477" s="9">
        <f t="shared" ca="1" si="530"/>
        <v>17</v>
      </c>
      <c r="BK477" s="30">
        <f t="shared" ca="1" si="531"/>
        <v>34.484658849315075</v>
      </c>
      <c r="BL477" s="15">
        <f t="shared" ca="1" si="532"/>
        <v>4.5191949150684927</v>
      </c>
      <c r="BM477" s="15">
        <f t="shared" ca="1" si="550"/>
        <v>7533.6725064843049</v>
      </c>
      <c r="BN477" s="36">
        <f t="shared" ca="1" si="553"/>
        <v>121</v>
      </c>
      <c r="BO477" s="9">
        <f t="shared" ca="1" si="533"/>
        <v>0</v>
      </c>
      <c r="BP477" s="20">
        <f t="shared" ca="1" si="551"/>
        <v>2.3886373841198729</v>
      </c>
      <c r="BQ477" s="20">
        <f t="shared" ca="1" si="552"/>
        <v>148.72075858433453</v>
      </c>
    </row>
    <row r="478" spans="1:69" x14ac:dyDescent="0.25">
      <c r="A478" s="3">
        <f t="shared" si="500"/>
        <v>40711</v>
      </c>
      <c r="B478" s="17">
        <f t="shared" si="534"/>
        <v>2011</v>
      </c>
      <c r="C478" s="4">
        <f t="shared" si="498"/>
        <v>6</v>
      </c>
      <c r="D478" s="4">
        <f t="shared" si="501"/>
        <v>6</v>
      </c>
      <c r="E478" s="5">
        <f t="shared" si="509"/>
        <v>0.72</v>
      </c>
      <c r="F478" s="5">
        <f t="shared" si="510"/>
        <v>1</v>
      </c>
      <c r="G478" s="10">
        <f t="shared" si="508"/>
        <v>0.87671232876712035</v>
      </c>
      <c r="H478" s="13">
        <f t="shared" ca="1" si="511"/>
        <v>186</v>
      </c>
      <c r="I478" s="9">
        <f t="shared" ca="1" si="512"/>
        <v>295</v>
      </c>
      <c r="J478" s="14">
        <f t="shared" ca="1" si="535"/>
        <v>1.586021505376344</v>
      </c>
      <c r="K478" s="5">
        <f t="shared" ca="1" si="536"/>
        <v>0.65555555555555556</v>
      </c>
      <c r="L478" s="21">
        <f t="shared" ca="1" si="513"/>
        <v>92.486306672558555</v>
      </c>
      <c r="M478" s="9">
        <f t="shared" ca="1" si="554"/>
        <v>55</v>
      </c>
      <c r="N478" s="9">
        <f t="shared" ca="1" si="554"/>
        <v>67</v>
      </c>
      <c r="O478" s="9">
        <f t="shared" ca="1" si="554"/>
        <v>25</v>
      </c>
      <c r="P478" s="9">
        <f t="shared" ca="1" si="554"/>
        <v>81</v>
      </c>
      <c r="Q478" s="20">
        <f t="shared" ca="1" si="514"/>
        <v>35.635287177183912</v>
      </c>
      <c r="R478" s="20">
        <f t="shared" ca="1" si="515"/>
        <v>48.997645880547942</v>
      </c>
      <c r="S478" s="20">
        <f t="shared" ca="1" si="516"/>
        <v>16.835716812785385</v>
      </c>
      <c r="T478" s="6">
        <f t="shared" ca="1" si="555"/>
        <v>17202.453041095891</v>
      </c>
      <c r="U478" s="6">
        <f t="shared" ca="1" si="555"/>
        <v>1887.6222246575337</v>
      </c>
      <c r="V478" s="6">
        <f t="shared" ca="1" si="555"/>
        <v>3093.0652721095885</v>
      </c>
      <c r="W478" s="6">
        <f t="shared" ca="1" si="517"/>
        <v>2764.2028931506848</v>
      </c>
      <c r="X478" s="6">
        <f t="shared" ca="1" si="518"/>
        <v>1538.115126706849</v>
      </c>
      <c r="Y478" s="6">
        <f t="shared" ca="1" si="537"/>
        <v>11694.691973786303</v>
      </c>
      <c r="Z478" s="6">
        <f t="shared" ca="1" si="556"/>
        <v>4347.5050356164375</v>
      </c>
      <c r="AA478" s="6">
        <f t="shared" ca="1" si="556"/>
        <v>1224.9411470136986</v>
      </c>
      <c r="AB478" s="6">
        <f t="shared" ca="1" si="556"/>
        <v>1363.6930618356162</v>
      </c>
      <c r="AC478" s="6">
        <f t="shared" ca="1" si="519"/>
        <v>1867.2752700956898</v>
      </c>
      <c r="AD478" s="6">
        <f t="shared" ca="1" si="520"/>
        <v>1060.0917490595684</v>
      </c>
      <c r="AE478" s="6">
        <f t="shared" ca="1" si="521"/>
        <v>595.65130120429649</v>
      </c>
      <c r="AF478" s="6">
        <f t="shared" ca="1" si="538"/>
        <v>3413.1209241061974</v>
      </c>
      <c r="AG478" s="6">
        <f t="shared" ca="1" si="557"/>
        <v>544.24037589041109</v>
      </c>
      <c r="AH478" s="6">
        <f t="shared" ca="1" si="557"/>
        <v>1850.4624219178081</v>
      </c>
      <c r="AI478" s="6">
        <f t="shared" ca="1" si="557"/>
        <v>3116.323747945205</v>
      </c>
      <c r="AJ478" s="6">
        <f t="shared" ca="1" si="557"/>
        <v>1405.5650498630137</v>
      </c>
      <c r="AK478" s="6">
        <f t="shared" ca="1" si="522"/>
        <v>2155.0065873081326</v>
      </c>
      <c r="AL478" s="6">
        <f t="shared" ca="1" si="523"/>
        <v>1252.1167133747101</v>
      </c>
      <c r="AM478" s="6">
        <f t="shared" ca="1" si="524"/>
        <v>663.82501833174319</v>
      </c>
      <c r="AN478" s="6">
        <f t="shared" ca="1" si="539"/>
        <v>2845.6432766018524</v>
      </c>
      <c r="AO478" s="6">
        <f t="shared" ca="1" si="540"/>
        <v>32942.806105835611</v>
      </c>
      <c r="AP478" s="6">
        <f t="shared" ca="1" si="541"/>
        <v>14989.349931341263</v>
      </c>
      <c r="AQ478" s="6">
        <f t="shared" ca="1" si="542"/>
        <v>17953.456174494353</v>
      </c>
      <c r="AR478" s="6">
        <f t="shared" ca="1" si="558"/>
        <v>2826.6928026072173</v>
      </c>
      <c r="AS478" s="6">
        <f t="shared" ca="1" si="558"/>
        <v>2291.4105246110812</v>
      </c>
      <c r="AT478" s="6">
        <f t="shared" ca="1" si="558"/>
        <v>1991.5660071109482</v>
      </c>
      <c r="AU478" s="6">
        <f t="shared" ca="1" si="558"/>
        <v>2145.359466650571</v>
      </c>
      <c r="AV478" s="6">
        <f t="shared" ca="1" si="543"/>
        <v>9255.0288009798169</v>
      </c>
      <c r="AW478" s="6">
        <f t="shared" ca="1" si="544"/>
        <v>8698.4273735145325</v>
      </c>
      <c r="AX478" s="27">
        <f t="shared" ca="1" si="559"/>
        <v>3.9842891506849307</v>
      </c>
      <c r="AY478" s="27">
        <f t="shared" ca="1" si="559"/>
        <v>4.5612279452054789</v>
      </c>
      <c r="AZ478">
        <f t="shared" ca="1" si="545"/>
        <v>414</v>
      </c>
      <c r="BA478" s="9">
        <f t="shared" ca="1" si="525"/>
        <v>15</v>
      </c>
      <c r="BB478" s="4">
        <f t="shared" ca="1" si="546"/>
        <v>186</v>
      </c>
      <c r="BC478" s="9">
        <f t="shared" ca="1" si="526"/>
        <v>15</v>
      </c>
      <c r="BD478" s="9">
        <f t="shared" ca="1" si="527"/>
        <v>9</v>
      </c>
      <c r="BE478" s="4">
        <f t="shared" ca="1" si="547"/>
        <v>228</v>
      </c>
      <c r="BF478" s="9">
        <f t="shared" ca="1" si="528"/>
        <v>16</v>
      </c>
      <c r="BG478" s="9">
        <f t="shared" ca="1" si="529"/>
        <v>25</v>
      </c>
      <c r="BH478" s="24">
        <f t="shared" ca="1" si="548"/>
        <v>954.24300541511252</v>
      </c>
      <c r="BI478" s="24">
        <f t="shared" ca="1" si="549"/>
        <v>633.52522427518306</v>
      </c>
      <c r="BJ478" s="9">
        <f t="shared" ca="1" si="530"/>
        <v>20</v>
      </c>
      <c r="BK478" s="30">
        <f t="shared" ca="1" si="531"/>
        <v>34.758325479452061</v>
      </c>
      <c r="BL478" s="15">
        <f t="shared" ca="1" si="532"/>
        <v>4.2148812054794513</v>
      </c>
      <c r="BM478" s="15">
        <f t="shared" ca="1" si="550"/>
        <v>7337.7655976707374</v>
      </c>
      <c r="BN478" s="36">
        <f t="shared" ca="1" si="553"/>
        <v>121</v>
      </c>
      <c r="BO478" s="9">
        <f t="shared" ca="1" si="533"/>
        <v>0</v>
      </c>
      <c r="BP478" s="20">
        <f t="shared" ca="1" si="551"/>
        <v>2.4467197725958165</v>
      </c>
      <c r="BQ478" s="20">
        <f t="shared" ca="1" si="552"/>
        <v>148.3756708635897</v>
      </c>
    </row>
    <row r="479" spans="1:69" x14ac:dyDescent="0.25">
      <c r="A479" s="3">
        <f t="shared" si="500"/>
        <v>40710</v>
      </c>
      <c r="B479" s="17">
        <f t="shared" si="534"/>
        <v>2011</v>
      </c>
      <c r="C479" s="4">
        <f t="shared" si="498"/>
        <v>6</v>
      </c>
      <c r="D479" s="4">
        <f t="shared" si="501"/>
        <v>5</v>
      </c>
      <c r="E479" s="5">
        <f t="shared" si="509"/>
        <v>0.72</v>
      </c>
      <c r="F479" s="5">
        <f t="shared" si="510"/>
        <v>0.84347826086956512</v>
      </c>
      <c r="G479" s="10">
        <f t="shared" si="508"/>
        <v>0.8739726027397231</v>
      </c>
      <c r="H479" s="13">
        <f t="shared" ca="1" si="511"/>
        <v>146</v>
      </c>
      <c r="I479" s="9">
        <f t="shared" ca="1" si="512"/>
        <v>250</v>
      </c>
      <c r="J479" s="14">
        <f t="shared" ca="1" si="535"/>
        <v>1.7123287671232876</v>
      </c>
      <c r="K479" s="5">
        <f t="shared" ca="1" si="536"/>
        <v>0.55555555555555558</v>
      </c>
      <c r="L479" s="21">
        <f t="shared" ca="1" si="513"/>
        <v>102.96057624907191</v>
      </c>
      <c r="M479" s="9">
        <f t="shared" ca="1" si="554"/>
        <v>44</v>
      </c>
      <c r="N479" s="9">
        <f t="shared" ca="1" si="554"/>
        <v>54</v>
      </c>
      <c r="O479" s="9">
        <f t="shared" ca="1" si="554"/>
        <v>23</v>
      </c>
      <c r="P479" s="9">
        <f t="shared" ca="1" si="554"/>
        <v>68</v>
      </c>
      <c r="Q479" s="20">
        <f t="shared" ca="1" si="514"/>
        <v>35.632156555772994</v>
      </c>
      <c r="R479" s="20">
        <f t="shared" ca="1" si="515"/>
        <v>45.455395068493146</v>
      </c>
      <c r="S479" s="20">
        <f t="shared" ca="1" si="516"/>
        <v>16.679009589041097</v>
      </c>
      <c r="T479" s="6">
        <f t="shared" ca="1" si="555"/>
        <v>15032.244132364498</v>
      </c>
      <c r="U479" s="6">
        <f t="shared" ca="1" si="555"/>
        <v>1603.4953026896958</v>
      </c>
      <c r="V479" s="6">
        <f t="shared" ca="1" si="555"/>
        <v>2546.7150463380967</v>
      </c>
      <c r="W479" s="6">
        <f t="shared" ca="1" si="517"/>
        <v>2693.2455024657534</v>
      </c>
      <c r="X479" s="6">
        <f t="shared" ca="1" si="518"/>
        <v>1243.9884733888266</v>
      </c>
      <c r="Y479" s="6">
        <f t="shared" ca="1" si="537"/>
        <v>10151.790412861517</v>
      </c>
      <c r="Z479" s="6">
        <f t="shared" ca="1" si="556"/>
        <v>3491.9513424657534</v>
      </c>
      <c r="AA479" s="6">
        <f t="shared" ca="1" si="556"/>
        <v>1045.4740865753424</v>
      </c>
      <c r="AB479" s="6">
        <f t="shared" ca="1" si="556"/>
        <v>1134.1726520547945</v>
      </c>
      <c r="AC479" s="6">
        <f t="shared" ca="1" si="519"/>
        <v>1619.4958141075226</v>
      </c>
      <c r="AD479" s="6">
        <f t="shared" ca="1" si="520"/>
        <v>1060.0601062471305</v>
      </c>
      <c r="AE479" s="6">
        <f t="shared" ca="1" si="521"/>
        <v>497.97057533783101</v>
      </c>
      <c r="AF479" s="6">
        <f t="shared" ca="1" si="538"/>
        <v>2494.0715854034056</v>
      </c>
      <c r="AG479" s="6">
        <f t="shared" ca="1" si="557"/>
        <v>436.25364657534243</v>
      </c>
      <c r="AH479" s="6">
        <f t="shared" ca="1" si="557"/>
        <v>1699.4189589041093</v>
      </c>
      <c r="AI479" s="6">
        <f t="shared" ca="1" si="557"/>
        <v>2768.4861780821911</v>
      </c>
      <c r="AJ479" s="6">
        <f t="shared" ca="1" si="557"/>
        <v>1291.6287123287671</v>
      </c>
      <c r="AK479" s="6">
        <f t="shared" ca="1" si="522"/>
        <v>1881.012477982144</v>
      </c>
      <c r="AL479" s="6">
        <f t="shared" ca="1" si="523"/>
        <v>1276.4511432818456</v>
      </c>
      <c r="AM479" s="6">
        <f t="shared" ca="1" si="524"/>
        <v>581.53417158743855</v>
      </c>
      <c r="AN479" s="6">
        <f t="shared" ca="1" si="539"/>
        <v>2456.7897030389831</v>
      </c>
      <c r="AO479" s="6">
        <f t="shared" ca="1" si="540"/>
        <v>28503.125012040491</v>
      </c>
      <c r="AP479" s="6">
        <f t="shared" ca="1" si="541"/>
        <v>13400.473310736588</v>
      </c>
      <c r="AQ479" s="6">
        <f t="shared" ca="1" si="542"/>
        <v>15102.651701303907</v>
      </c>
      <c r="AR479" s="6">
        <f t="shared" ca="1" si="558"/>
        <v>2728.5098056999204</v>
      </c>
      <c r="AS479" s="6">
        <f t="shared" ca="1" si="558"/>
        <v>2081.2568811966676</v>
      </c>
      <c r="AT479" s="6">
        <f t="shared" ca="1" si="558"/>
        <v>1904.501588281971</v>
      </c>
      <c r="AU479" s="6">
        <f t="shared" ca="1" si="558"/>
        <v>1992.2869167553067</v>
      </c>
      <c r="AV479" s="6">
        <f t="shared" ca="1" si="543"/>
        <v>8706.555191933865</v>
      </c>
      <c r="AW479" s="6">
        <f t="shared" ca="1" si="544"/>
        <v>6396.0965093700379</v>
      </c>
      <c r="AX479" s="27">
        <f t="shared" ca="1" si="559"/>
        <v>4.2381567123287667</v>
      </c>
      <c r="AY479" s="27">
        <f t="shared" ca="1" si="559"/>
        <v>4.4994069041095885</v>
      </c>
      <c r="AZ479">
        <f t="shared" ca="1" si="545"/>
        <v>335</v>
      </c>
      <c r="BA479" s="9">
        <f t="shared" ca="1" si="525"/>
        <v>12</v>
      </c>
      <c r="BB479" s="4">
        <f t="shared" ca="1" si="546"/>
        <v>146</v>
      </c>
      <c r="BC479" s="9">
        <f t="shared" ca="1" si="526"/>
        <v>12</v>
      </c>
      <c r="BD479" s="9">
        <f t="shared" ca="1" si="527"/>
        <v>7</v>
      </c>
      <c r="BE479" s="4">
        <f t="shared" ca="1" si="547"/>
        <v>189</v>
      </c>
      <c r="BF479" s="9">
        <f t="shared" ca="1" si="528"/>
        <v>12</v>
      </c>
      <c r="BG479" s="9">
        <f t="shared" ca="1" si="529"/>
        <v>18</v>
      </c>
      <c r="BH479" s="24">
        <f t="shared" ca="1" si="548"/>
        <v>843.80158507986891</v>
      </c>
      <c r="BI479" s="24">
        <f t="shared" ca="1" si="549"/>
        <v>504.36928503055304</v>
      </c>
      <c r="BJ479" s="9">
        <f t="shared" ca="1" si="530"/>
        <v>15</v>
      </c>
      <c r="BK479" s="30">
        <f t="shared" ca="1" si="531"/>
        <v>35.133112095890411</v>
      </c>
      <c r="BL479" s="15">
        <f t="shared" ca="1" si="532"/>
        <v>4.2321244646575344</v>
      </c>
      <c r="BM479" s="15">
        <f t="shared" ca="1" si="550"/>
        <v>7212.5645965546664</v>
      </c>
      <c r="BN479" s="36">
        <f t="shared" ca="1" si="553"/>
        <v>121</v>
      </c>
      <c r="BO479" s="9">
        <f t="shared" ca="1" si="533"/>
        <v>0</v>
      </c>
      <c r="BP479" s="20">
        <f t="shared" ca="1" si="551"/>
        <v>2.0939364215217173</v>
      </c>
      <c r="BQ479" s="20">
        <f t="shared" ca="1" si="552"/>
        <v>124.81530331656121</v>
      </c>
    </row>
    <row r="480" spans="1:69" x14ac:dyDescent="0.25">
      <c r="A480" s="3">
        <f t="shared" si="500"/>
        <v>40709</v>
      </c>
      <c r="B480" s="17">
        <f t="shared" si="534"/>
        <v>2011</v>
      </c>
      <c r="C480" s="4">
        <f t="shared" si="498"/>
        <v>6</v>
      </c>
      <c r="D480" s="4">
        <f t="shared" si="501"/>
        <v>4</v>
      </c>
      <c r="E480" s="5">
        <f t="shared" si="509"/>
        <v>0.72</v>
      </c>
      <c r="F480" s="5">
        <f t="shared" si="510"/>
        <v>0.79130434782608694</v>
      </c>
      <c r="G480" s="10">
        <f t="shared" si="508"/>
        <v>0.87123287671232585</v>
      </c>
      <c r="H480" s="13">
        <f t="shared" ca="1" si="511"/>
        <v>142</v>
      </c>
      <c r="I480" s="9">
        <f t="shared" ca="1" si="512"/>
        <v>237</v>
      </c>
      <c r="J480" s="14">
        <f t="shared" ca="1" si="535"/>
        <v>1.6690140845070423</v>
      </c>
      <c r="K480" s="5">
        <f t="shared" ca="1" si="536"/>
        <v>0.52666666666666662</v>
      </c>
      <c r="L480" s="21">
        <f t="shared" ca="1" si="513"/>
        <v>98.61314932288667</v>
      </c>
      <c r="M480" s="9">
        <f t="shared" ca="1" si="554"/>
        <v>44</v>
      </c>
      <c r="N480" s="9">
        <f t="shared" ca="1" si="554"/>
        <v>53</v>
      </c>
      <c r="O480" s="9">
        <f t="shared" ca="1" si="554"/>
        <v>21</v>
      </c>
      <c r="P480" s="9">
        <f t="shared" ca="1" si="554"/>
        <v>63</v>
      </c>
      <c r="Q480" s="20">
        <f t="shared" ca="1" si="514"/>
        <v>33.91152130151108</v>
      </c>
      <c r="R480" s="20">
        <f t="shared" ca="1" si="515"/>
        <v>50.430214730958888</v>
      </c>
      <c r="S480" s="20">
        <f t="shared" ca="1" si="516"/>
        <v>17.940366522739719</v>
      </c>
      <c r="T480" s="6">
        <f t="shared" ca="1" si="555"/>
        <v>14003.067203849907</v>
      </c>
      <c r="U480" s="6">
        <f t="shared" ca="1" si="555"/>
        <v>1479.3789755235255</v>
      </c>
      <c r="V480" s="6">
        <f t="shared" ca="1" si="555"/>
        <v>2425.798775791533</v>
      </c>
      <c r="W480" s="6">
        <f t="shared" ca="1" si="517"/>
        <v>2792.3869814794521</v>
      </c>
      <c r="X480" s="6">
        <f t="shared" ca="1" si="518"/>
        <v>1196.3959115339319</v>
      </c>
      <c r="Y480" s="6">
        <f t="shared" ca="1" si="537"/>
        <v>9067.8645105685155</v>
      </c>
      <c r="Z480" s="6">
        <f t="shared" ca="1" si="556"/>
        <v>3289.417566246575</v>
      </c>
      <c r="AA480" s="6">
        <f t="shared" ca="1" si="556"/>
        <v>1059.0345093501367</v>
      </c>
      <c r="AB480" s="6">
        <f t="shared" ca="1" si="556"/>
        <v>1130.2430909326024</v>
      </c>
      <c r="AC480" s="6">
        <f t="shared" ca="1" si="519"/>
        <v>1608.9277331035021</v>
      </c>
      <c r="AD480" s="6">
        <f t="shared" ca="1" si="520"/>
        <v>1118.2599354850215</v>
      </c>
      <c r="AE480" s="6">
        <f t="shared" ca="1" si="521"/>
        <v>468.57314604297017</v>
      </c>
      <c r="AF480" s="6">
        <f t="shared" ca="1" si="538"/>
        <v>2282.9343518978199</v>
      </c>
      <c r="AG480" s="6">
        <f t="shared" ca="1" si="557"/>
        <v>433.03252024109594</v>
      </c>
      <c r="AH480" s="6">
        <f t="shared" ca="1" si="557"/>
        <v>1503.5254650739726</v>
      </c>
      <c r="AI480" s="6">
        <f t="shared" ca="1" si="557"/>
        <v>2666.5290236712331</v>
      </c>
      <c r="AJ480" s="6">
        <f t="shared" ca="1" si="557"/>
        <v>1123.0913301041091</v>
      </c>
      <c r="AK480" s="6">
        <f t="shared" ca="1" si="522"/>
        <v>1778.6289761061187</v>
      </c>
      <c r="AL480" s="6">
        <f t="shared" ca="1" si="523"/>
        <v>1348.7579247190047</v>
      </c>
      <c r="AM480" s="6">
        <f t="shared" ca="1" si="524"/>
        <v>528.42838373414918</v>
      </c>
      <c r="AN480" s="6">
        <f t="shared" ca="1" si="539"/>
        <v>2070.3630545311385</v>
      </c>
      <c r="AO480" s="6">
        <f t="shared" ca="1" si="540"/>
        <v>26687.319684993163</v>
      </c>
      <c r="AP480" s="6">
        <f t="shared" ca="1" si="541"/>
        <v>13266.157767995683</v>
      </c>
      <c r="AQ480" s="6">
        <f t="shared" ca="1" si="542"/>
        <v>13421.161916997475</v>
      </c>
      <c r="AR480" s="6">
        <f t="shared" ca="1" si="558"/>
        <v>2718.4730069805869</v>
      </c>
      <c r="AS480" s="6">
        <f t="shared" ca="1" si="558"/>
        <v>1919.5080968260895</v>
      </c>
      <c r="AT480" s="6">
        <f t="shared" ca="1" si="558"/>
        <v>1876.5722311098125</v>
      </c>
      <c r="AU480" s="6">
        <f t="shared" ca="1" si="558"/>
        <v>1966.1250344582609</v>
      </c>
      <c r="AV480" s="6">
        <f t="shared" ca="1" si="543"/>
        <v>8480.6783693747493</v>
      </c>
      <c r="AW480" s="6">
        <f t="shared" ca="1" si="544"/>
        <v>4940.4835476227308</v>
      </c>
      <c r="AX480" s="27">
        <f t="shared" ca="1" si="559"/>
        <v>4.1125946630136978</v>
      </c>
      <c r="AY480" s="27">
        <f t="shared" ca="1" si="559"/>
        <v>4.5078926301369853</v>
      </c>
      <c r="AZ480">
        <f t="shared" ca="1" si="545"/>
        <v>323</v>
      </c>
      <c r="BA480" s="9">
        <f t="shared" ca="1" si="525"/>
        <v>12</v>
      </c>
      <c r="BB480" s="4">
        <f t="shared" ca="1" si="546"/>
        <v>142</v>
      </c>
      <c r="BC480" s="9">
        <f t="shared" ca="1" si="526"/>
        <v>10</v>
      </c>
      <c r="BD480" s="9">
        <f t="shared" ca="1" si="527"/>
        <v>8</v>
      </c>
      <c r="BE480" s="4">
        <f t="shared" ca="1" si="547"/>
        <v>181</v>
      </c>
      <c r="BF480" s="9">
        <f t="shared" ca="1" si="528"/>
        <v>12</v>
      </c>
      <c r="BG480" s="9">
        <f t="shared" ca="1" si="529"/>
        <v>18</v>
      </c>
      <c r="BH480" s="24">
        <f t="shared" ca="1" si="548"/>
        <v>813.11598618653875</v>
      </c>
      <c r="BI480" s="24">
        <f t="shared" ca="1" si="549"/>
        <v>529.68411292234703</v>
      </c>
      <c r="BJ480" s="9">
        <f t="shared" ca="1" si="530"/>
        <v>14</v>
      </c>
      <c r="BK480" s="30">
        <f t="shared" ca="1" si="531"/>
        <v>34.362570410958909</v>
      </c>
      <c r="BL480" s="15">
        <f t="shared" ca="1" si="532"/>
        <v>4.2624014597260276</v>
      </c>
      <c r="BM480" s="15">
        <f t="shared" ca="1" si="550"/>
        <v>7434.1832472679471</v>
      </c>
      <c r="BN480" s="36">
        <f t="shared" ca="1" si="553"/>
        <v>121</v>
      </c>
      <c r="BO480" s="9">
        <f t="shared" ca="1" si="533"/>
        <v>0</v>
      </c>
      <c r="BP480" s="20">
        <f t="shared" ca="1" si="551"/>
        <v>1.8053310593237979</v>
      </c>
      <c r="BQ480" s="20">
        <f t="shared" ca="1" si="552"/>
        <v>110.91869352890475</v>
      </c>
    </row>
    <row r="481" spans="1:69" x14ac:dyDescent="0.25">
      <c r="A481" s="3">
        <f t="shared" si="500"/>
        <v>40708</v>
      </c>
      <c r="B481" s="17">
        <f t="shared" si="534"/>
        <v>2011</v>
      </c>
      <c r="C481" s="4">
        <f t="shared" si="498"/>
        <v>6</v>
      </c>
      <c r="D481" s="4">
        <f t="shared" si="501"/>
        <v>3</v>
      </c>
      <c r="E481" s="5">
        <f t="shared" si="509"/>
        <v>0.72</v>
      </c>
      <c r="F481" s="5">
        <f t="shared" si="510"/>
        <v>0.65217391304347827</v>
      </c>
      <c r="G481" s="10">
        <f t="shared" si="508"/>
        <v>0.86849315068492861</v>
      </c>
      <c r="H481" s="13">
        <f t="shared" ca="1" si="511"/>
        <v>114</v>
      </c>
      <c r="I481" s="9">
        <f t="shared" ca="1" si="512"/>
        <v>196</v>
      </c>
      <c r="J481" s="14">
        <f t="shared" ca="1" si="535"/>
        <v>1.7192982456140351</v>
      </c>
      <c r="K481" s="5">
        <f t="shared" ca="1" si="536"/>
        <v>0.43555555555555553</v>
      </c>
      <c r="L481" s="21">
        <f t="shared" ca="1" si="513"/>
        <v>103.25727078148017</v>
      </c>
      <c r="M481" s="9">
        <f t="shared" ca="1" si="554"/>
        <v>36</v>
      </c>
      <c r="N481" s="9">
        <f t="shared" ca="1" si="554"/>
        <v>44</v>
      </c>
      <c r="O481" s="9">
        <f t="shared" ca="1" si="554"/>
        <v>18</v>
      </c>
      <c r="P481" s="9">
        <f t="shared" ca="1" si="554"/>
        <v>51</v>
      </c>
      <c r="Q481" s="20">
        <f t="shared" ca="1" si="514"/>
        <v>34.60428328767123</v>
      </c>
      <c r="R481" s="20">
        <f t="shared" ca="1" si="515"/>
        <v>47.85886458739725</v>
      </c>
      <c r="S481" s="20">
        <f t="shared" ca="1" si="516"/>
        <v>18.909909882739722</v>
      </c>
      <c r="T481" s="6">
        <f t="shared" ca="1" si="555"/>
        <v>11771.32886908874</v>
      </c>
      <c r="U481" s="6">
        <f t="shared" ca="1" si="555"/>
        <v>1308.2803139964262</v>
      </c>
      <c r="V481" s="6">
        <f t="shared" ca="1" si="555"/>
        <v>1919.0559035921381</v>
      </c>
      <c r="W481" s="6">
        <f t="shared" ca="1" si="517"/>
        <v>2814.9822343232877</v>
      </c>
      <c r="X481" s="6">
        <f t="shared" ca="1" si="518"/>
        <v>999.15612989446095</v>
      </c>
      <c r="Y481" s="6">
        <f t="shared" ca="1" si="537"/>
        <v>7346.4149152752789</v>
      </c>
      <c r="Z481" s="6">
        <f t="shared" ca="1" si="556"/>
        <v>2768.3426630136983</v>
      </c>
      <c r="AA481" s="6">
        <f t="shared" ca="1" si="556"/>
        <v>861.45956257315049</v>
      </c>
      <c r="AB481" s="6">
        <f t="shared" ca="1" si="556"/>
        <v>964.40540401972589</v>
      </c>
      <c r="AC481" s="6">
        <f t="shared" ca="1" si="519"/>
        <v>1226.8180370410453</v>
      </c>
      <c r="AD481" s="6">
        <f t="shared" ca="1" si="520"/>
        <v>1100.973299954549</v>
      </c>
      <c r="AE481" s="6">
        <f t="shared" ca="1" si="521"/>
        <v>375.08440849867401</v>
      </c>
      <c r="AF481" s="6">
        <f t="shared" ca="1" si="538"/>
        <v>1891.3318841123057</v>
      </c>
      <c r="AG481" s="6">
        <f t="shared" ca="1" si="557"/>
        <v>337.84493365479454</v>
      </c>
      <c r="AH481" s="6">
        <f t="shared" ca="1" si="557"/>
        <v>1226.590226936986</v>
      </c>
      <c r="AI481" s="6">
        <f t="shared" ca="1" si="557"/>
        <v>2185.5983358904109</v>
      </c>
      <c r="AJ481" s="6">
        <f t="shared" ca="1" si="557"/>
        <v>925.78246066849294</v>
      </c>
      <c r="AK481" s="6">
        <f t="shared" ca="1" si="522"/>
        <v>1451.4952296493909</v>
      </c>
      <c r="AL481" s="6">
        <f t="shared" ca="1" si="523"/>
        <v>1335.4555572221873</v>
      </c>
      <c r="AM481" s="6">
        <f t="shared" ca="1" si="524"/>
        <v>411.11741477592881</v>
      </c>
      <c r="AN481" s="6">
        <f t="shared" ca="1" si="539"/>
        <v>1477.7477555031767</v>
      </c>
      <c r="AO481" s="6">
        <f t="shared" ca="1" si="540"/>
        <v>22349.632769842425</v>
      </c>
      <c r="AP481" s="6">
        <f t="shared" ca="1" si="541"/>
        <v>11634.138214951661</v>
      </c>
      <c r="AQ481" s="6">
        <f t="shared" ca="1" si="542"/>
        <v>10715.494554890762</v>
      </c>
      <c r="AR481" s="6">
        <f t="shared" ca="1" si="558"/>
        <v>2658.1185786461383</v>
      </c>
      <c r="AS481" s="6">
        <f t="shared" ca="1" si="558"/>
        <v>1767.5348557552152</v>
      </c>
      <c r="AT481" s="6">
        <f t="shared" ca="1" si="558"/>
        <v>1738.206916396334</v>
      </c>
      <c r="AU481" s="6">
        <f t="shared" ca="1" si="558"/>
        <v>1840.7789960681253</v>
      </c>
      <c r="AV481" s="6">
        <f t="shared" ca="1" si="543"/>
        <v>8004.6393468658134</v>
      </c>
      <c r="AW481" s="6">
        <f t="shared" ca="1" si="544"/>
        <v>2710.8552080249501</v>
      </c>
      <c r="AX481" s="27">
        <f t="shared" ca="1" si="559"/>
        <v>3.8821365041095888</v>
      </c>
      <c r="AY481" s="27">
        <f t="shared" ca="1" si="559"/>
        <v>4.481230273972602</v>
      </c>
      <c r="AZ481">
        <f t="shared" ca="1" si="545"/>
        <v>263</v>
      </c>
      <c r="BA481" s="9">
        <f t="shared" ca="1" si="525"/>
        <v>10</v>
      </c>
      <c r="BB481" s="4">
        <f t="shared" ca="1" si="546"/>
        <v>114</v>
      </c>
      <c r="BC481" s="9">
        <f t="shared" ca="1" si="526"/>
        <v>8</v>
      </c>
      <c r="BD481" s="9">
        <f t="shared" ca="1" si="527"/>
        <v>6</v>
      </c>
      <c r="BE481" s="4">
        <f t="shared" ca="1" si="547"/>
        <v>149</v>
      </c>
      <c r="BF481" s="9">
        <f t="shared" ca="1" si="528"/>
        <v>9</v>
      </c>
      <c r="BG481" s="9">
        <f t="shared" ca="1" si="529"/>
        <v>14</v>
      </c>
      <c r="BH481" s="24">
        <f t="shared" ca="1" si="548"/>
        <v>704.0764890292844</v>
      </c>
      <c r="BI481" s="24">
        <f t="shared" ca="1" si="549"/>
        <v>417.22243051253798</v>
      </c>
      <c r="BJ481" s="9">
        <f t="shared" ca="1" si="530"/>
        <v>11</v>
      </c>
      <c r="BK481" s="30">
        <f t="shared" ca="1" si="531"/>
        <v>33.76030364383562</v>
      </c>
      <c r="BL481" s="15">
        <f t="shared" ca="1" si="532"/>
        <v>4.2014353764383561</v>
      </c>
      <c r="BM481" s="15">
        <f t="shared" ca="1" si="550"/>
        <v>7377.905954416934</v>
      </c>
      <c r="BN481" s="36">
        <f t="shared" ca="1" si="553"/>
        <v>121</v>
      </c>
      <c r="BO481" s="9">
        <f t="shared" ca="1" si="533"/>
        <v>0</v>
      </c>
      <c r="BP481" s="20">
        <f t="shared" ca="1" si="551"/>
        <v>1.4523761377678868</v>
      </c>
      <c r="BQ481" s="20">
        <f t="shared" ca="1" si="552"/>
        <v>88.557806238766631</v>
      </c>
    </row>
    <row r="482" spans="1:69" x14ac:dyDescent="0.25">
      <c r="A482" s="3">
        <f t="shared" si="500"/>
        <v>40707</v>
      </c>
      <c r="B482" s="17">
        <f t="shared" si="534"/>
        <v>2011</v>
      </c>
      <c r="C482" s="4">
        <f t="shared" si="498"/>
        <v>6</v>
      </c>
      <c r="D482" s="4">
        <f t="shared" si="501"/>
        <v>2</v>
      </c>
      <c r="E482" s="5">
        <f t="shared" si="509"/>
        <v>0.72</v>
      </c>
      <c r="F482" s="5">
        <f t="shared" si="510"/>
        <v>0.65217391304347827</v>
      </c>
      <c r="G482" s="10">
        <f t="shared" si="508"/>
        <v>0.86575342465753136</v>
      </c>
      <c r="H482" s="13">
        <f t="shared" ca="1" si="511"/>
        <v>120</v>
      </c>
      <c r="I482" s="9">
        <f t="shared" ca="1" si="512"/>
        <v>184</v>
      </c>
      <c r="J482" s="14">
        <f t="shared" ca="1" si="535"/>
        <v>1.5333333333333334</v>
      </c>
      <c r="K482" s="5">
        <f t="shared" ca="1" si="536"/>
        <v>0.40888888888888891</v>
      </c>
      <c r="L482" s="21">
        <f t="shared" ca="1" si="513"/>
        <v>97.123027325789153</v>
      </c>
      <c r="M482" s="9">
        <f t="shared" ca="1" si="554"/>
        <v>33</v>
      </c>
      <c r="N482" s="9">
        <f t="shared" ca="1" si="554"/>
        <v>40</v>
      </c>
      <c r="O482" s="9">
        <f t="shared" ca="1" si="554"/>
        <v>15</v>
      </c>
      <c r="P482" s="9">
        <f t="shared" ca="1" si="554"/>
        <v>49</v>
      </c>
      <c r="Q482" s="20">
        <f t="shared" ca="1" si="514"/>
        <v>37.458940012760372</v>
      </c>
      <c r="R482" s="20">
        <f t="shared" ca="1" si="515"/>
        <v>54.801991122410953</v>
      </c>
      <c r="S482" s="20">
        <f t="shared" ca="1" si="516"/>
        <v>17.600974173933462</v>
      </c>
      <c r="T482" s="6">
        <f t="shared" ca="1" si="555"/>
        <v>11654.763279094699</v>
      </c>
      <c r="U482" s="6">
        <f t="shared" ca="1" si="555"/>
        <v>1292.8239380583675</v>
      </c>
      <c r="V482" s="6">
        <f t="shared" ca="1" si="555"/>
        <v>1921.1271076516973</v>
      </c>
      <c r="W482" s="6">
        <f t="shared" ca="1" si="517"/>
        <v>2729.8559602849314</v>
      </c>
      <c r="X482" s="6">
        <f t="shared" ca="1" si="518"/>
        <v>1048.5327499054199</v>
      </c>
      <c r="Y482" s="6">
        <f t="shared" ca="1" si="537"/>
        <v>7248.0713993110185</v>
      </c>
      <c r="Z482" s="6">
        <f t="shared" ca="1" si="556"/>
        <v>2734.502620931507</v>
      </c>
      <c r="AA482" s="6">
        <f t="shared" ca="1" si="556"/>
        <v>822.02986683616427</v>
      </c>
      <c r="AB482" s="6">
        <f t="shared" ca="1" si="556"/>
        <v>862.44773452273967</v>
      </c>
      <c r="AC482" s="6">
        <f t="shared" ca="1" si="519"/>
        <v>1238.3128714589541</v>
      </c>
      <c r="AD482" s="6">
        <f t="shared" ca="1" si="520"/>
        <v>1052.4171043157485</v>
      </c>
      <c r="AE482" s="6">
        <f t="shared" ca="1" si="521"/>
        <v>389.26881515671892</v>
      </c>
      <c r="AF482" s="6">
        <f t="shared" ca="1" si="538"/>
        <v>1738.9814313589895</v>
      </c>
      <c r="AG482" s="6">
        <f t="shared" ca="1" si="557"/>
        <v>334.24261190136986</v>
      </c>
      <c r="AH482" s="6">
        <f t="shared" ca="1" si="557"/>
        <v>1193.6871129424658</v>
      </c>
      <c r="AI482" s="6">
        <f t="shared" ca="1" si="557"/>
        <v>1982.3186866849314</v>
      </c>
      <c r="AJ482" s="6">
        <f t="shared" ca="1" si="557"/>
        <v>902.81991294246552</v>
      </c>
      <c r="AK482" s="6">
        <f t="shared" ca="1" si="522"/>
        <v>1434.2076794461257</v>
      </c>
      <c r="AL482" s="6">
        <f t="shared" ca="1" si="523"/>
        <v>1320.8634312885033</v>
      </c>
      <c r="AM482" s="6">
        <f t="shared" ca="1" si="524"/>
        <v>420.97639406946064</v>
      </c>
      <c r="AN482" s="6">
        <f t="shared" ca="1" si="539"/>
        <v>1237.0208196671433</v>
      </c>
      <c r="AO482" s="6">
        <f t="shared" ca="1" si="540"/>
        <v>21779.635763914706</v>
      </c>
      <c r="AP482" s="6">
        <f t="shared" ca="1" si="541"/>
        <v>11555.562113577562</v>
      </c>
      <c r="AQ482" s="6">
        <f t="shared" ca="1" si="542"/>
        <v>10224.07365033715</v>
      </c>
      <c r="AR482" s="6">
        <f t="shared" ca="1" si="558"/>
        <v>2645.9553258207866</v>
      </c>
      <c r="AS482" s="6">
        <f t="shared" ca="1" si="558"/>
        <v>1739.2518930454862</v>
      </c>
      <c r="AT482" s="6">
        <f t="shared" ca="1" si="558"/>
        <v>1748.4277482811194</v>
      </c>
      <c r="AU482" s="6">
        <f t="shared" ca="1" si="558"/>
        <v>1830.3419455746603</v>
      </c>
      <c r="AV482" s="6">
        <f t="shared" ca="1" si="543"/>
        <v>7963.9769127220534</v>
      </c>
      <c r="AW482" s="6">
        <f t="shared" ca="1" si="544"/>
        <v>2260.0967376150911</v>
      </c>
      <c r="AX482" s="27">
        <f t="shared" ca="1" si="559"/>
        <v>3.9019006356164385</v>
      </c>
      <c r="AY482" s="27">
        <f t="shared" ca="1" si="559"/>
        <v>4.4457853150684929</v>
      </c>
      <c r="AZ482">
        <f t="shared" ca="1" si="545"/>
        <v>257</v>
      </c>
      <c r="BA482" s="9">
        <f t="shared" ca="1" si="525"/>
        <v>9</v>
      </c>
      <c r="BB482" s="4">
        <f t="shared" ca="1" si="546"/>
        <v>120</v>
      </c>
      <c r="BC482" s="9">
        <f t="shared" ca="1" si="526"/>
        <v>8</v>
      </c>
      <c r="BD482" s="9">
        <f t="shared" ca="1" si="527"/>
        <v>6</v>
      </c>
      <c r="BE482" s="4">
        <f t="shared" ca="1" si="547"/>
        <v>137</v>
      </c>
      <c r="BF482" s="9">
        <f t="shared" ca="1" si="528"/>
        <v>8</v>
      </c>
      <c r="BG482" s="9">
        <f t="shared" ca="1" si="529"/>
        <v>12</v>
      </c>
      <c r="BH482" s="24">
        <f t="shared" ca="1" si="548"/>
        <v>664.94351208157241</v>
      </c>
      <c r="BI482" s="24">
        <f t="shared" ca="1" si="549"/>
        <v>391.24069940604693</v>
      </c>
      <c r="BJ482" s="9">
        <f t="shared" ca="1" si="530"/>
        <v>14</v>
      </c>
      <c r="BK482" s="30">
        <f t="shared" ca="1" si="531"/>
        <v>34.337284876712332</v>
      </c>
      <c r="BL482" s="15">
        <f t="shared" ca="1" si="532"/>
        <v>4.2577794191780818</v>
      </c>
      <c r="BM482" s="15">
        <f t="shared" ca="1" si="550"/>
        <v>7219.9007565458123</v>
      </c>
      <c r="BN482" s="36">
        <f t="shared" ca="1" si="553"/>
        <v>121</v>
      </c>
      <c r="BO482" s="9">
        <f t="shared" ca="1" si="533"/>
        <v>0</v>
      </c>
      <c r="BP482" s="20">
        <f t="shared" ca="1" si="551"/>
        <v>1.4160961480069723</v>
      </c>
      <c r="BQ482" s="20">
        <f t="shared" ca="1" si="552"/>
        <v>84.496476449067359</v>
      </c>
    </row>
    <row r="483" spans="1:69" x14ac:dyDescent="0.25">
      <c r="A483" s="3">
        <f t="shared" si="500"/>
        <v>40706</v>
      </c>
      <c r="B483" s="17">
        <f t="shared" si="534"/>
        <v>2011</v>
      </c>
      <c r="C483" s="4">
        <f t="shared" si="498"/>
        <v>6</v>
      </c>
      <c r="D483" s="4">
        <f t="shared" si="501"/>
        <v>1</v>
      </c>
      <c r="E483" s="5">
        <f t="shared" si="509"/>
        <v>0.72</v>
      </c>
      <c r="F483" s="5">
        <f t="shared" si="510"/>
        <v>0.68695652173913047</v>
      </c>
      <c r="G483" s="10">
        <f t="shared" si="508"/>
        <v>0.86301369863013411</v>
      </c>
      <c r="H483" s="13">
        <f t="shared" ca="1" si="511"/>
        <v>119</v>
      </c>
      <c r="I483" s="9">
        <f t="shared" ca="1" si="512"/>
        <v>207</v>
      </c>
      <c r="J483" s="14">
        <f t="shared" ca="1" si="535"/>
        <v>1.7394957983193278</v>
      </c>
      <c r="K483" s="5">
        <f t="shared" ca="1" si="536"/>
        <v>0.46</v>
      </c>
      <c r="L483" s="21">
        <f t="shared" ca="1" si="513"/>
        <v>103.66602437265077</v>
      </c>
      <c r="M483" s="9">
        <f t="shared" ca="1" si="554"/>
        <v>38</v>
      </c>
      <c r="N483" s="9">
        <f t="shared" ca="1" si="554"/>
        <v>45</v>
      </c>
      <c r="O483" s="9">
        <f t="shared" ca="1" si="554"/>
        <v>17</v>
      </c>
      <c r="P483" s="9">
        <f t="shared" ca="1" si="554"/>
        <v>55</v>
      </c>
      <c r="Q483" s="20">
        <f t="shared" ca="1" si="514"/>
        <v>35.290188136656212</v>
      </c>
      <c r="R483" s="20">
        <f t="shared" ca="1" si="515"/>
        <v>50.638416471877512</v>
      </c>
      <c r="S483" s="20">
        <f t="shared" ca="1" si="516"/>
        <v>17.085093306500621</v>
      </c>
      <c r="T483" s="6">
        <f t="shared" ca="1" si="555"/>
        <v>12336.256900345441</v>
      </c>
      <c r="U483" s="6">
        <f t="shared" ca="1" si="555"/>
        <v>1344.1565863490171</v>
      </c>
      <c r="V483" s="6">
        <f t="shared" ca="1" si="555"/>
        <v>2213.9667778569151</v>
      </c>
      <c r="W483" s="6">
        <f t="shared" ca="1" si="517"/>
        <v>2732.6091235068488</v>
      </c>
      <c r="X483" s="6">
        <f t="shared" ca="1" si="518"/>
        <v>1053.5518929008219</v>
      </c>
      <c r="Y483" s="6">
        <f t="shared" ca="1" si="537"/>
        <v>7680.2856924298731</v>
      </c>
      <c r="Z483" s="6">
        <f t="shared" ca="1" si="556"/>
        <v>2929.0856153424656</v>
      </c>
      <c r="AA483" s="6">
        <f t="shared" ca="1" si="556"/>
        <v>860.85308002191766</v>
      </c>
      <c r="AB483" s="6">
        <f t="shared" ca="1" si="556"/>
        <v>939.68013185753409</v>
      </c>
      <c r="AC483" s="6">
        <f t="shared" ca="1" si="519"/>
        <v>1276.2470492971349</v>
      </c>
      <c r="AD483" s="6">
        <f t="shared" ca="1" si="520"/>
        <v>1052.3856868336127</v>
      </c>
      <c r="AE483" s="6">
        <f t="shared" ca="1" si="521"/>
        <v>416.89975483997318</v>
      </c>
      <c r="AF483" s="6">
        <f t="shared" ca="1" si="538"/>
        <v>1984.0863362511971</v>
      </c>
      <c r="AG483" s="6">
        <f t="shared" ca="1" si="557"/>
        <v>361.62733832876717</v>
      </c>
      <c r="AH483" s="6">
        <f t="shared" ca="1" si="557"/>
        <v>1302.0174325479452</v>
      </c>
      <c r="AI483" s="6">
        <f t="shared" ca="1" si="557"/>
        <v>2310.4307268493149</v>
      </c>
      <c r="AJ483" s="6">
        <f t="shared" ca="1" si="557"/>
        <v>1001.1742264109587</v>
      </c>
      <c r="AK483" s="6">
        <f t="shared" ca="1" si="522"/>
        <v>1500.0731895341914</v>
      </c>
      <c r="AL483" s="6">
        <f t="shared" ca="1" si="523"/>
        <v>1306.2784295378751</v>
      </c>
      <c r="AM483" s="6">
        <f t="shared" ca="1" si="524"/>
        <v>445.69379056068527</v>
      </c>
      <c r="AN483" s="6">
        <f t="shared" ca="1" si="539"/>
        <v>1723.2043145042337</v>
      </c>
      <c r="AO483" s="6">
        <f t="shared" ca="1" si="540"/>
        <v>23385.282038053359</v>
      </c>
      <c r="AP483" s="6">
        <f t="shared" ca="1" si="541"/>
        <v>11997.705694868058</v>
      </c>
      <c r="AQ483" s="6">
        <f t="shared" ca="1" si="542"/>
        <v>11387.576343185303</v>
      </c>
      <c r="AR483" s="6">
        <f t="shared" ca="1" si="558"/>
        <v>2665.3505883893536</v>
      </c>
      <c r="AS483" s="6">
        <f t="shared" ca="1" si="558"/>
        <v>1820.070680485273</v>
      </c>
      <c r="AT483" s="6">
        <f t="shared" ca="1" si="558"/>
        <v>1767.3026227051787</v>
      </c>
      <c r="AU483" s="6">
        <f t="shared" ca="1" si="558"/>
        <v>1895.9217803982892</v>
      </c>
      <c r="AV483" s="6">
        <f t="shared" ca="1" si="543"/>
        <v>8148.6456719780945</v>
      </c>
      <c r="AW483" s="6">
        <f t="shared" ca="1" si="544"/>
        <v>3238.9306712072066</v>
      </c>
      <c r="AX483" s="27">
        <f t="shared" ca="1" si="559"/>
        <v>4.0548032876712314</v>
      </c>
      <c r="AY483" s="27">
        <f t="shared" ca="1" si="559"/>
        <v>4.4762366780821914</v>
      </c>
      <c r="AZ483">
        <f t="shared" ca="1" si="545"/>
        <v>274</v>
      </c>
      <c r="BA483" s="9">
        <f t="shared" ca="1" si="525"/>
        <v>10</v>
      </c>
      <c r="BB483" s="4">
        <f t="shared" ca="1" si="546"/>
        <v>119</v>
      </c>
      <c r="BC483" s="9">
        <f t="shared" ca="1" si="526"/>
        <v>10</v>
      </c>
      <c r="BD483" s="9">
        <f t="shared" ca="1" si="527"/>
        <v>6</v>
      </c>
      <c r="BE483" s="4">
        <f t="shared" ca="1" si="547"/>
        <v>155</v>
      </c>
      <c r="BF483" s="9">
        <f t="shared" ca="1" si="528"/>
        <v>10</v>
      </c>
      <c r="BG483" s="9">
        <f t="shared" ca="1" si="529"/>
        <v>16</v>
      </c>
      <c r="BH483" s="24">
        <f t="shared" ca="1" si="548"/>
        <v>806.7398714977594</v>
      </c>
      <c r="BI483" s="24">
        <f t="shared" ca="1" si="549"/>
        <v>460.54093396928221</v>
      </c>
      <c r="BJ483" s="9">
        <f t="shared" ca="1" si="530"/>
        <v>14</v>
      </c>
      <c r="BK483" s="30">
        <f t="shared" ca="1" si="531"/>
        <v>35.386222602739728</v>
      </c>
      <c r="BL483" s="15">
        <f t="shared" ca="1" si="532"/>
        <v>4.2011619671232872</v>
      </c>
      <c r="BM483" s="15">
        <f t="shared" ca="1" si="550"/>
        <v>7223.5537105898193</v>
      </c>
      <c r="BN483" s="36">
        <f t="shared" ca="1" si="553"/>
        <v>121</v>
      </c>
      <c r="BO483" s="9">
        <f t="shared" ca="1" si="533"/>
        <v>0</v>
      </c>
      <c r="BP483" s="20">
        <f t="shared" ca="1" si="551"/>
        <v>1.5764507054873802</v>
      </c>
      <c r="BQ483" s="20">
        <f t="shared" ca="1" si="552"/>
        <v>94.112201183349612</v>
      </c>
    </row>
    <row r="484" spans="1:69" x14ac:dyDescent="0.25">
      <c r="A484" s="3">
        <f t="shared" si="500"/>
        <v>40705</v>
      </c>
      <c r="B484" s="17">
        <f t="shared" si="534"/>
        <v>2011</v>
      </c>
      <c r="C484" s="4">
        <f t="shared" si="498"/>
        <v>6</v>
      </c>
      <c r="D484" s="4">
        <f t="shared" si="501"/>
        <v>7</v>
      </c>
      <c r="E484" s="5">
        <f t="shared" si="509"/>
        <v>0.72</v>
      </c>
      <c r="F484" s="5">
        <f t="shared" si="510"/>
        <v>0.9565217391304347</v>
      </c>
      <c r="G484" s="10">
        <f t="shared" si="508"/>
        <v>0.86027397260273686</v>
      </c>
      <c r="H484" s="13">
        <f t="shared" ca="1" si="511"/>
        <v>170</v>
      </c>
      <c r="I484" s="9">
        <f t="shared" ca="1" si="512"/>
        <v>269</v>
      </c>
      <c r="J484" s="14">
        <f t="shared" ca="1" si="535"/>
        <v>1.5823529411764705</v>
      </c>
      <c r="K484" s="5">
        <f t="shared" ca="1" si="536"/>
        <v>0.59777777777777774</v>
      </c>
      <c r="L484" s="21">
        <f t="shared" ca="1" si="513"/>
        <v>98.041366063553227</v>
      </c>
      <c r="M484" s="9">
        <f t="shared" ca="1" si="554"/>
        <v>47</v>
      </c>
      <c r="N484" s="9">
        <f t="shared" ca="1" si="554"/>
        <v>60</v>
      </c>
      <c r="O484" s="9">
        <f t="shared" ca="1" si="554"/>
        <v>23</v>
      </c>
      <c r="P484" s="9">
        <f t="shared" ca="1" si="554"/>
        <v>75</v>
      </c>
      <c r="Q484" s="20">
        <f t="shared" ca="1" si="514"/>
        <v>37.31758376648316</v>
      </c>
      <c r="R484" s="20">
        <f t="shared" ca="1" si="515"/>
        <v>50.787385130958889</v>
      </c>
      <c r="S484" s="20">
        <f t="shared" ca="1" si="516"/>
        <v>16.688714719561641</v>
      </c>
      <c r="T484" s="6">
        <f t="shared" ca="1" si="555"/>
        <v>16667.032230804049</v>
      </c>
      <c r="U484" s="6">
        <f t="shared" ca="1" si="555"/>
        <v>1798.5271107087547</v>
      </c>
      <c r="V484" s="6">
        <f t="shared" ca="1" si="555"/>
        <v>2915.0072136729004</v>
      </c>
      <c r="W484" s="6">
        <f t="shared" ca="1" si="517"/>
        <v>2860.0832917479447</v>
      </c>
      <c r="X484" s="6">
        <f t="shared" ca="1" si="518"/>
        <v>1447.7978842949371</v>
      </c>
      <c r="Y484" s="6">
        <f t="shared" ca="1" si="537"/>
        <v>11242.670951797019</v>
      </c>
      <c r="Z484" s="6">
        <f t="shared" ca="1" si="556"/>
        <v>3992.981463013698</v>
      </c>
      <c r="AA484" s="6">
        <f t="shared" ca="1" si="556"/>
        <v>1168.1098580120545</v>
      </c>
      <c r="AB484" s="6">
        <f t="shared" ca="1" si="556"/>
        <v>1251.6536039671232</v>
      </c>
      <c r="AC484" s="6">
        <f t="shared" ca="1" si="519"/>
        <v>1777.111888483658</v>
      </c>
      <c r="AD484" s="6">
        <f t="shared" ca="1" si="520"/>
        <v>1110.5787883524811</v>
      </c>
      <c r="AE484" s="6">
        <f t="shared" ca="1" si="521"/>
        <v>562.52337585600208</v>
      </c>
      <c r="AF484" s="6">
        <f t="shared" ca="1" si="538"/>
        <v>2962.5308723007352</v>
      </c>
      <c r="AG484" s="6">
        <f t="shared" ca="1" si="557"/>
        <v>466.11355137534247</v>
      </c>
      <c r="AH484" s="6">
        <f t="shared" ca="1" si="557"/>
        <v>1831.3745930520549</v>
      </c>
      <c r="AI484" s="6">
        <f t="shared" ca="1" si="557"/>
        <v>3041.1601614794517</v>
      </c>
      <c r="AJ484" s="6">
        <f t="shared" ca="1" si="557"/>
        <v>1299.5693815232873</v>
      </c>
      <c r="AK484" s="6">
        <f t="shared" ca="1" si="522"/>
        <v>2196.4064735262741</v>
      </c>
      <c r="AL484" s="6">
        <f t="shared" ca="1" si="523"/>
        <v>1311.1343616789827</v>
      </c>
      <c r="AM484" s="6">
        <f t="shared" ca="1" si="524"/>
        <v>603.01213322160368</v>
      </c>
      <c r="AN484" s="6">
        <f t="shared" ca="1" si="539"/>
        <v>2527.6647190032759</v>
      </c>
      <c r="AO484" s="6">
        <f t="shared" ca="1" si="540"/>
        <v>31516.521953935819</v>
      </c>
      <c r="AP484" s="6">
        <f t="shared" ca="1" si="541"/>
        <v>14783.655410834785</v>
      </c>
      <c r="AQ484" s="6">
        <f t="shared" ca="1" si="542"/>
        <v>16732.86654310103</v>
      </c>
      <c r="AR484" s="6">
        <f t="shared" ca="1" si="558"/>
        <v>2777.5431097283149</v>
      </c>
      <c r="AS484" s="6">
        <f t="shared" ca="1" si="558"/>
        <v>2303.1383578583655</v>
      </c>
      <c r="AT484" s="6">
        <f t="shared" ca="1" si="558"/>
        <v>1992.1905100994936</v>
      </c>
      <c r="AU484" s="6">
        <f t="shared" ca="1" si="558"/>
        <v>2075.4246190194021</v>
      </c>
      <c r="AV484" s="6">
        <f t="shared" ca="1" si="543"/>
        <v>9148.296596705577</v>
      </c>
      <c r="AW484" s="6">
        <f t="shared" ca="1" si="544"/>
        <v>7584.569946395457</v>
      </c>
      <c r="AX484" s="27">
        <f t="shared" ca="1" si="559"/>
        <v>4.191536646575341</v>
      </c>
      <c r="AY484" s="27">
        <f t="shared" ca="1" si="559"/>
        <v>4.4012644109589045</v>
      </c>
      <c r="AZ484">
        <f t="shared" ca="1" si="545"/>
        <v>375</v>
      </c>
      <c r="BA484" s="9">
        <f t="shared" ca="1" si="525"/>
        <v>13</v>
      </c>
      <c r="BB484" s="4">
        <f t="shared" ca="1" si="546"/>
        <v>170</v>
      </c>
      <c r="BC484" s="9">
        <f t="shared" ca="1" si="526"/>
        <v>13</v>
      </c>
      <c r="BD484" s="9">
        <f t="shared" ca="1" si="527"/>
        <v>10</v>
      </c>
      <c r="BE484" s="4">
        <f t="shared" ca="1" si="547"/>
        <v>205</v>
      </c>
      <c r="BF484" s="9">
        <f t="shared" ca="1" si="528"/>
        <v>14</v>
      </c>
      <c r="BG484" s="9">
        <f t="shared" ca="1" si="529"/>
        <v>19</v>
      </c>
      <c r="BH484" s="24">
        <f t="shared" ca="1" si="548"/>
        <v>977.21431154978222</v>
      </c>
      <c r="BI484" s="24">
        <f t="shared" ca="1" si="549"/>
        <v>555.40031092117397</v>
      </c>
      <c r="BJ484" s="9">
        <f t="shared" ca="1" si="530"/>
        <v>20</v>
      </c>
      <c r="BK484" s="30">
        <f t="shared" ca="1" si="531"/>
        <v>34.345688136986304</v>
      </c>
      <c r="BL484" s="15">
        <f t="shared" ca="1" si="532"/>
        <v>4.3965228186301371</v>
      </c>
      <c r="BM484" s="15">
        <f t="shared" ca="1" si="550"/>
        <v>7503.8309295620602</v>
      </c>
      <c r="BN484" s="36">
        <f t="shared" ca="1" si="553"/>
        <v>122</v>
      </c>
      <c r="BO484" s="9">
        <f t="shared" ca="1" si="533"/>
        <v>0</v>
      </c>
      <c r="BP484" s="20">
        <f t="shared" ca="1" si="551"/>
        <v>2.229909855402032</v>
      </c>
      <c r="BQ484" s="20">
        <f t="shared" ca="1" si="552"/>
        <v>137.15464379591009</v>
      </c>
    </row>
    <row r="485" spans="1:69" x14ac:dyDescent="0.25">
      <c r="A485" s="3">
        <f t="shared" si="500"/>
        <v>40704</v>
      </c>
      <c r="B485" s="17">
        <f t="shared" si="534"/>
        <v>2011</v>
      </c>
      <c r="C485" s="4">
        <f t="shared" si="498"/>
        <v>6</v>
      </c>
      <c r="D485" s="4">
        <f t="shared" si="501"/>
        <v>6</v>
      </c>
      <c r="E485" s="5">
        <f t="shared" si="509"/>
        <v>0.72</v>
      </c>
      <c r="F485" s="5">
        <f t="shared" si="510"/>
        <v>1</v>
      </c>
      <c r="G485" s="10">
        <f t="shared" si="508"/>
        <v>0.85753424657533961</v>
      </c>
      <c r="H485" s="13">
        <f t="shared" ca="1" si="511"/>
        <v>175</v>
      </c>
      <c r="I485" s="9">
        <f t="shared" ca="1" si="512"/>
        <v>298</v>
      </c>
      <c r="J485" s="14">
        <f t="shared" ca="1" si="535"/>
        <v>1.7028571428571428</v>
      </c>
      <c r="K485" s="5">
        <f t="shared" ca="1" si="536"/>
        <v>0.66222222222222227</v>
      </c>
      <c r="L485" s="21">
        <f t="shared" ca="1" si="513"/>
        <v>98.042058796086081</v>
      </c>
      <c r="M485" s="9">
        <f t="shared" ca="1" si="554"/>
        <v>51</v>
      </c>
      <c r="N485" s="9">
        <f t="shared" ca="1" si="554"/>
        <v>62</v>
      </c>
      <c r="O485" s="9">
        <f t="shared" ca="1" si="554"/>
        <v>27</v>
      </c>
      <c r="P485" s="9">
        <f t="shared" ca="1" si="554"/>
        <v>79</v>
      </c>
      <c r="Q485" s="20">
        <f t="shared" ca="1" si="514"/>
        <v>39.446936198811976</v>
      </c>
      <c r="R485" s="20">
        <f t="shared" ca="1" si="515"/>
        <v>46.173681683287668</v>
      </c>
      <c r="S485" s="20">
        <f t="shared" ca="1" si="516"/>
        <v>18.552767991343853</v>
      </c>
      <c r="T485" s="6">
        <f t="shared" ca="1" si="555"/>
        <v>17157.360289315064</v>
      </c>
      <c r="U485" s="6">
        <f t="shared" ca="1" si="555"/>
        <v>1930.7902882191779</v>
      </c>
      <c r="V485" s="6">
        <f t="shared" ca="1" si="555"/>
        <v>3069.1575276361646</v>
      </c>
      <c r="W485" s="6">
        <f t="shared" ca="1" si="517"/>
        <v>2709.7700670246577</v>
      </c>
      <c r="X485" s="6">
        <f t="shared" ca="1" si="518"/>
        <v>1612.4902616021918</v>
      </c>
      <c r="Y485" s="6">
        <f t="shared" ca="1" si="537"/>
        <v>11696.732721271226</v>
      </c>
      <c r="Z485" s="6">
        <f t="shared" ca="1" si="556"/>
        <v>4457.5037904657529</v>
      </c>
      <c r="AA485" s="6">
        <f t="shared" ca="1" si="556"/>
        <v>1246.689405448767</v>
      </c>
      <c r="AB485" s="6">
        <f t="shared" ca="1" si="556"/>
        <v>1465.6686713161644</v>
      </c>
      <c r="AC485" s="6">
        <f t="shared" ca="1" si="519"/>
        <v>1920.4035686117873</v>
      </c>
      <c r="AD485" s="6">
        <f t="shared" ca="1" si="520"/>
        <v>1105.1546343914702</v>
      </c>
      <c r="AE485" s="6">
        <f t="shared" ca="1" si="521"/>
        <v>582.2304184269268</v>
      </c>
      <c r="AF485" s="6">
        <f t="shared" ca="1" si="538"/>
        <v>3562.0732458005004</v>
      </c>
      <c r="AG485" s="6">
        <f t="shared" ca="1" si="557"/>
        <v>522.75958313424655</v>
      </c>
      <c r="AH485" s="6">
        <f t="shared" ca="1" si="557"/>
        <v>2014.9526198356166</v>
      </c>
      <c r="AI485" s="6">
        <f t="shared" ca="1" si="557"/>
        <v>3183.7839036164378</v>
      </c>
      <c r="AJ485" s="6">
        <f t="shared" ca="1" si="557"/>
        <v>1485.3825381698628</v>
      </c>
      <c r="AK485" s="6">
        <f t="shared" ca="1" si="522"/>
        <v>2282.9830868079885</v>
      </c>
      <c r="AL485" s="6">
        <f t="shared" ca="1" si="523"/>
        <v>1309.5113857710226</v>
      </c>
      <c r="AM485" s="6">
        <f t="shared" ca="1" si="524"/>
        <v>661.30076945809935</v>
      </c>
      <c r="AN485" s="6">
        <f t="shared" ca="1" si="539"/>
        <v>2953.0834027190535</v>
      </c>
      <c r="AO485" s="6">
        <f t="shared" ca="1" si="540"/>
        <v>33464.891089521094</v>
      </c>
      <c r="AP485" s="6">
        <f t="shared" ca="1" si="541"/>
        <v>15253.001719730308</v>
      </c>
      <c r="AQ485" s="6">
        <f t="shared" ca="1" si="542"/>
        <v>18211.889369790781</v>
      </c>
      <c r="AR485" s="6">
        <f t="shared" ca="1" si="558"/>
        <v>2784.8772672665345</v>
      </c>
      <c r="AS485" s="6">
        <f t="shared" ca="1" si="558"/>
        <v>2343.9460345570124</v>
      </c>
      <c r="AT485" s="6">
        <f t="shared" ca="1" si="558"/>
        <v>2054.16926088025</v>
      </c>
      <c r="AU485" s="6">
        <f t="shared" ca="1" si="558"/>
        <v>2185.9557669615861</v>
      </c>
      <c r="AV485" s="6">
        <f t="shared" ca="1" si="543"/>
        <v>9368.9483296653834</v>
      </c>
      <c r="AW485" s="6">
        <f t="shared" ca="1" si="544"/>
        <v>8842.9410401254008</v>
      </c>
      <c r="AX485" s="27">
        <f t="shared" ca="1" si="559"/>
        <v>4.1225183999999997</v>
      </c>
      <c r="AY485" s="27">
        <f t="shared" ca="1" si="559"/>
        <v>4.4580677054794506</v>
      </c>
      <c r="AZ485">
        <f t="shared" ca="1" si="545"/>
        <v>394</v>
      </c>
      <c r="BA485" s="9">
        <f t="shared" ca="1" si="525"/>
        <v>14</v>
      </c>
      <c r="BB485" s="4">
        <f t="shared" ca="1" si="546"/>
        <v>175</v>
      </c>
      <c r="BC485" s="9">
        <f t="shared" ca="1" si="526"/>
        <v>15</v>
      </c>
      <c r="BD485" s="9">
        <f t="shared" ca="1" si="527"/>
        <v>9</v>
      </c>
      <c r="BE485" s="4">
        <f t="shared" ca="1" si="547"/>
        <v>219</v>
      </c>
      <c r="BF485" s="9">
        <f t="shared" ca="1" si="528"/>
        <v>13</v>
      </c>
      <c r="BG485" s="9">
        <f t="shared" ca="1" si="529"/>
        <v>23</v>
      </c>
      <c r="BH485" s="24">
        <f t="shared" ca="1" si="548"/>
        <v>1013.6801631446419</v>
      </c>
      <c r="BI485" s="24">
        <f t="shared" ca="1" si="549"/>
        <v>593.06114324879741</v>
      </c>
      <c r="BJ485" s="9">
        <f t="shared" ca="1" si="530"/>
        <v>20</v>
      </c>
      <c r="BK485" s="30">
        <f t="shared" ca="1" si="531"/>
        <v>32.495872164383563</v>
      </c>
      <c r="BL485" s="15">
        <f t="shared" ca="1" si="532"/>
        <v>4.300806279452055</v>
      </c>
      <c r="BM485" s="15">
        <f t="shared" ca="1" si="550"/>
        <v>7352.3379010003782</v>
      </c>
      <c r="BN485" s="36">
        <f t="shared" ca="1" si="553"/>
        <v>122</v>
      </c>
      <c r="BO485" s="9">
        <f t="shared" ca="1" si="533"/>
        <v>0</v>
      </c>
      <c r="BP485" s="20">
        <f t="shared" ca="1" si="551"/>
        <v>2.4770201825616343</v>
      </c>
      <c r="BQ485" s="20">
        <f t="shared" ca="1" si="552"/>
        <v>149.27778171959656</v>
      </c>
    </row>
    <row r="486" spans="1:69" x14ac:dyDescent="0.25">
      <c r="A486" s="3">
        <f t="shared" si="500"/>
        <v>40703</v>
      </c>
      <c r="B486" s="17">
        <f t="shared" si="534"/>
        <v>2011</v>
      </c>
      <c r="C486" s="4">
        <f t="shared" si="498"/>
        <v>6</v>
      </c>
      <c r="D486" s="4">
        <f t="shared" si="501"/>
        <v>5</v>
      </c>
      <c r="E486" s="5">
        <f t="shared" si="509"/>
        <v>0.72</v>
      </c>
      <c r="F486" s="5">
        <f t="shared" si="510"/>
        <v>0.84347826086956512</v>
      </c>
      <c r="G486" s="10">
        <f t="shared" si="508"/>
        <v>0.85479452054794236</v>
      </c>
      <c r="H486" s="13">
        <f t="shared" ca="1" si="511"/>
        <v>149</v>
      </c>
      <c r="I486" s="9">
        <f t="shared" ca="1" si="512"/>
        <v>247</v>
      </c>
      <c r="J486" s="14">
        <f t="shared" ca="1" si="535"/>
        <v>1.6577181208053691</v>
      </c>
      <c r="K486" s="5">
        <f t="shared" ca="1" si="536"/>
        <v>0.54888888888888887</v>
      </c>
      <c r="L486" s="21">
        <f t="shared" ca="1" si="513"/>
        <v>100.63032395806067</v>
      </c>
      <c r="M486" s="9">
        <f t="shared" ca="1" si="554"/>
        <v>45</v>
      </c>
      <c r="N486" s="9">
        <f t="shared" ca="1" si="554"/>
        <v>52</v>
      </c>
      <c r="O486" s="9">
        <f t="shared" ca="1" si="554"/>
        <v>22</v>
      </c>
      <c r="P486" s="9">
        <f t="shared" ca="1" si="554"/>
        <v>63</v>
      </c>
      <c r="Q486" s="20">
        <f t="shared" ca="1" si="514"/>
        <v>37.937587610789429</v>
      </c>
      <c r="R486" s="20">
        <f t="shared" ca="1" si="515"/>
        <v>46.099297006924026</v>
      </c>
      <c r="S486" s="20">
        <f t="shared" ca="1" si="516"/>
        <v>18.145744309197646</v>
      </c>
      <c r="T486" s="6">
        <f t="shared" ca="1" si="555"/>
        <v>14993.91826975104</v>
      </c>
      <c r="U486" s="6">
        <f t="shared" ca="1" si="555"/>
        <v>1577.3249277712919</v>
      </c>
      <c r="V486" s="6">
        <f t="shared" ca="1" si="555"/>
        <v>2718.6858278185014</v>
      </c>
      <c r="W486" s="6">
        <f t="shared" ca="1" si="517"/>
        <v>2831.5684902575344</v>
      </c>
      <c r="X486" s="6">
        <f t="shared" ca="1" si="518"/>
        <v>1349.7080419448148</v>
      </c>
      <c r="Y486" s="6">
        <f t="shared" ca="1" si="537"/>
        <v>9671.2808375014829</v>
      </c>
      <c r="Z486" s="6">
        <f t="shared" ca="1" si="556"/>
        <v>3679.9459982465746</v>
      </c>
      <c r="AA486" s="6">
        <f t="shared" ca="1" si="556"/>
        <v>1014.1845341523285</v>
      </c>
      <c r="AB486" s="6">
        <f t="shared" ca="1" si="556"/>
        <v>1143.1818914794517</v>
      </c>
      <c r="AC486" s="6">
        <f t="shared" ca="1" si="519"/>
        <v>1665.9664023191626</v>
      </c>
      <c r="AD486" s="6">
        <f t="shared" ca="1" si="520"/>
        <v>1083.5582905319072</v>
      </c>
      <c r="AE486" s="6">
        <f t="shared" ca="1" si="521"/>
        <v>504.48991989964605</v>
      </c>
      <c r="AF486" s="6">
        <f t="shared" ca="1" si="538"/>
        <v>2583.2978111276393</v>
      </c>
      <c r="AG486" s="6">
        <f t="shared" ca="1" si="557"/>
        <v>428.01639563835613</v>
      </c>
      <c r="AH486" s="6">
        <f t="shared" ca="1" si="557"/>
        <v>1562.9696154301371</v>
      </c>
      <c r="AI486" s="6">
        <f t="shared" ca="1" si="557"/>
        <v>2808.7303863013699</v>
      </c>
      <c r="AJ486" s="6">
        <f t="shared" ca="1" si="557"/>
        <v>1283.7662507835612</v>
      </c>
      <c r="AK486" s="6">
        <f t="shared" ca="1" si="522"/>
        <v>1843.6941097972999</v>
      </c>
      <c r="AL486" s="6">
        <f t="shared" ca="1" si="523"/>
        <v>1250.9117124361594</v>
      </c>
      <c r="AM486" s="6">
        <f t="shared" ca="1" si="524"/>
        <v>546.17265255104689</v>
      </c>
      <c r="AN486" s="6">
        <f t="shared" ca="1" si="539"/>
        <v>2442.7041733689184</v>
      </c>
      <c r="AO486" s="6">
        <f t="shared" ca="1" si="540"/>
        <v>28492.038269554112</v>
      </c>
      <c r="AP486" s="6">
        <f t="shared" ca="1" si="541"/>
        <v>13794.755447556074</v>
      </c>
      <c r="AQ486" s="6">
        <f t="shared" ca="1" si="542"/>
        <v>14697.28282199804</v>
      </c>
      <c r="AR486" s="6">
        <f t="shared" ca="1" si="558"/>
        <v>2728.4194804573513</v>
      </c>
      <c r="AS486" s="6">
        <f t="shared" ca="1" si="558"/>
        <v>2011.9234579737679</v>
      </c>
      <c r="AT486" s="6">
        <f t="shared" ca="1" si="558"/>
        <v>1864.6155565526615</v>
      </c>
      <c r="AU486" s="6">
        <f t="shared" ca="1" si="558"/>
        <v>1993.6038977045455</v>
      </c>
      <c r="AV486" s="6">
        <f t="shared" ca="1" si="543"/>
        <v>8598.5623926883272</v>
      </c>
      <c r="AW486" s="6">
        <f t="shared" ca="1" si="544"/>
        <v>6098.7204293097111</v>
      </c>
      <c r="AX486" s="27">
        <f t="shared" ca="1" si="559"/>
        <v>4.2269486465753419</v>
      </c>
      <c r="AY486" s="27">
        <f t="shared" ca="1" si="559"/>
        <v>4.1722958904109584</v>
      </c>
      <c r="AZ486">
        <f t="shared" ca="1" si="545"/>
        <v>331</v>
      </c>
      <c r="BA486" s="9">
        <f t="shared" ca="1" si="525"/>
        <v>12</v>
      </c>
      <c r="BB486" s="4">
        <f t="shared" ca="1" si="546"/>
        <v>149</v>
      </c>
      <c r="BC486" s="9">
        <f t="shared" ca="1" si="526"/>
        <v>12</v>
      </c>
      <c r="BD486" s="9">
        <f t="shared" ca="1" si="527"/>
        <v>7</v>
      </c>
      <c r="BE486" s="4">
        <f t="shared" ca="1" si="547"/>
        <v>182</v>
      </c>
      <c r="BF486" s="9">
        <f t="shared" ca="1" si="528"/>
        <v>11</v>
      </c>
      <c r="BG486" s="9">
        <f t="shared" ca="1" si="529"/>
        <v>18</v>
      </c>
      <c r="BH486" s="24">
        <f t="shared" ca="1" si="548"/>
        <v>879.86097208319575</v>
      </c>
      <c r="BI486" s="24">
        <f t="shared" ca="1" si="549"/>
        <v>518.4968338998392</v>
      </c>
      <c r="BJ486" s="9">
        <f t="shared" ca="1" si="530"/>
        <v>16</v>
      </c>
      <c r="BK486" s="30">
        <f t="shared" ca="1" si="531"/>
        <v>32.128998136986304</v>
      </c>
      <c r="BL486" s="15">
        <f t="shared" ca="1" si="532"/>
        <v>4.3658279342465747</v>
      </c>
      <c r="BM486" s="15">
        <f t="shared" ca="1" si="550"/>
        <v>7348.7740775914826</v>
      </c>
      <c r="BN486" s="36">
        <f t="shared" ca="1" si="553"/>
        <v>122</v>
      </c>
      <c r="BO486" s="9">
        <f t="shared" ca="1" si="533"/>
        <v>0</v>
      </c>
      <c r="BP486" s="20">
        <f t="shared" ca="1" si="551"/>
        <v>1.9999638942247886</v>
      </c>
      <c r="BQ486" s="20">
        <f t="shared" ca="1" si="552"/>
        <v>120.46953132785279</v>
      </c>
    </row>
    <row r="487" spans="1:69" x14ac:dyDescent="0.25">
      <c r="A487" s="3">
        <f t="shared" si="500"/>
        <v>40702</v>
      </c>
      <c r="B487" s="17">
        <f t="shared" si="534"/>
        <v>2011</v>
      </c>
      <c r="C487" s="4">
        <f t="shared" si="498"/>
        <v>6</v>
      </c>
      <c r="D487" s="4">
        <f t="shared" si="501"/>
        <v>4</v>
      </c>
      <c r="E487" s="5">
        <f t="shared" si="509"/>
        <v>0.72</v>
      </c>
      <c r="F487" s="5">
        <f t="shared" si="510"/>
        <v>0.79130434782608694</v>
      </c>
      <c r="G487" s="10">
        <f t="shared" si="508"/>
        <v>0.85205479452054511</v>
      </c>
      <c r="H487" s="13">
        <f t="shared" ca="1" si="511"/>
        <v>142</v>
      </c>
      <c r="I487" s="9">
        <f t="shared" ca="1" si="512"/>
        <v>231</v>
      </c>
      <c r="J487" s="14">
        <f t="shared" ca="1" si="535"/>
        <v>1.6267605633802817</v>
      </c>
      <c r="K487" s="5">
        <f t="shared" ca="1" si="536"/>
        <v>0.51333333333333331</v>
      </c>
      <c r="L487" s="21">
        <f t="shared" ca="1" si="513"/>
        <v>101.42176383273072</v>
      </c>
      <c r="M487" s="9">
        <f t="shared" ref="M487:P506" ca="1" si="560">INT($I487*M$1*(1+RANDBETWEEN(-limite,limite)/1000))</f>
        <v>42</v>
      </c>
      <c r="N487" s="9">
        <f t="shared" ca="1" si="560"/>
        <v>52</v>
      </c>
      <c r="O487" s="9">
        <f t="shared" ca="1" si="560"/>
        <v>20</v>
      </c>
      <c r="P487" s="9">
        <f t="shared" ca="1" si="560"/>
        <v>59</v>
      </c>
      <c r="Q487" s="20">
        <f t="shared" ca="1" si="514"/>
        <v>33.833563187408913</v>
      </c>
      <c r="R487" s="20">
        <f t="shared" ca="1" si="515"/>
        <v>47.073266172493142</v>
      </c>
      <c r="S487" s="20">
        <f t="shared" ca="1" si="516"/>
        <v>17.988836320260038</v>
      </c>
      <c r="T487" s="6">
        <f t="shared" ref="T487:V506" ca="1" si="561">(1+T$2*$G487)*(1+RANDBETWEEN(-limite,limite)/1000)*T$1*$E487*$F487</f>
        <v>14401.890464247763</v>
      </c>
      <c r="U487" s="6">
        <f t="shared" ca="1" si="561"/>
        <v>1541.3412434258487</v>
      </c>
      <c r="V487" s="6">
        <f t="shared" ca="1" si="561"/>
        <v>2484.8295169006315</v>
      </c>
      <c r="W487" s="6">
        <f t="shared" ca="1" si="517"/>
        <v>2797.4721310027398</v>
      </c>
      <c r="X487" s="6">
        <f t="shared" ca="1" si="518"/>
        <v>1162.3578135261082</v>
      </c>
      <c r="Y487" s="6">
        <f t="shared" ca="1" si="537"/>
        <v>9498.5722462441317</v>
      </c>
      <c r="Z487" s="6">
        <f t="shared" ref="Z487:AB506" ca="1" si="562">(1+Z$2*$G487)*(1+RANDBETWEEN(-limite,limite)/1000)*$I487*Z$1</f>
        <v>3180.3549396164381</v>
      </c>
      <c r="AA487" s="6">
        <f t="shared" ca="1" si="562"/>
        <v>941.46532344986281</v>
      </c>
      <c r="AB487" s="6">
        <f t="shared" ca="1" si="562"/>
        <v>1061.3413428953422</v>
      </c>
      <c r="AC487" s="6">
        <f t="shared" ca="1" si="519"/>
        <v>1525.9023952897894</v>
      </c>
      <c r="AD487" s="6">
        <f t="shared" ca="1" si="520"/>
        <v>1070.5883163798508</v>
      </c>
      <c r="AE487" s="6">
        <f t="shared" ca="1" si="521"/>
        <v>445.39923469024723</v>
      </c>
      <c r="AF487" s="6">
        <f t="shared" ca="1" si="538"/>
        <v>2141.2716596017549</v>
      </c>
      <c r="AG487" s="6">
        <f t="shared" ref="AG487:AJ506" ca="1" si="563">(1+AG$2*$G487)*(1+RANDBETWEEN(-limite,limite)/1000)*$I487*AG$1</f>
        <v>422.56358506849318</v>
      </c>
      <c r="AH487" s="6">
        <f t="shared" ca="1" si="563"/>
        <v>1584.4188992876711</v>
      </c>
      <c r="AI487" s="6">
        <f t="shared" ca="1" si="563"/>
        <v>2542.1495066301372</v>
      </c>
      <c r="AJ487" s="6">
        <f t="shared" ca="1" si="563"/>
        <v>1130.5380695671231</v>
      </c>
      <c r="AK487" s="6">
        <f t="shared" ca="1" si="522"/>
        <v>1832.7213714964348</v>
      </c>
      <c r="AL487" s="6">
        <f t="shared" ca="1" si="523"/>
        <v>1346.4004677806563</v>
      </c>
      <c r="AM487" s="6">
        <f t="shared" ca="1" si="524"/>
        <v>516.5574892409644</v>
      </c>
      <c r="AN487" s="6">
        <f t="shared" ca="1" si="539"/>
        <v>1983.9907320353691</v>
      </c>
      <c r="AO487" s="6">
        <f t="shared" ca="1" si="540"/>
        <v>26806.063374188674</v>
      </c>
      <c r="AP487" s="6">
        <f t="shared" ca="1" si="541"/>
        <v>13182.228736307421</v>
      </c>
      <c r="AQ487" s="6">
        <f t="shared" ca="1" si="542"/>
        <v>13623.834637881255</v>
      </c>
      <c r="AR487" s="6">
        <f t="shared" ref="AR487:AU506" ca="1" si="564">(1+AR$2*$G487)*(1+RANDBETWEEN(-limite,limite)/1000)*AR$1*$E487*$F487+AR$3*(1+ipc)^($B487-2010)</f>
        <v>2709.6096564823238</v>
      </c>
      <c r="AS487" s="6">
        <f t="shared" ca="1" si="564"/>
        <v>1926.8214865050354</v>
      </c>
      <c r="AT487" s="6">
        <f t="shared" ca="1" si="564"/>
        <v>1849.708917365881</v>
      </c>
      <c r="AU487" s="6">
        <f t="shared" ca="1" si="564"/>
        <v>1968.7599086156274</v>
      </c>
      <c r="AV487" s="6">
        <f t="shared" ca="1" si="543"/>
        <v>8454.8999689688681</v>
      </c>
      <c r="AW487" s="6">
        <f t="shared" ca="1" si="544"/>
        <v>5168.934668912385</v>
      </c>
      <c r="AX487" s="27">
        <f t="shared" ref="AX487:AY506" ca="1" si="565">MIN(5,(1+AX$2*$G487)*(1+RANDBETWEEN(-limite,limite)/1000)*AX$1)</f>
        <v>4.0571180712328756</v>
      </c>
      <c r="AY487" s="27">
        <f t="shared" ca="1" si="565"/>
        <v>4.5321269589041098</v>
      </c>
      <c r="AZ487">
        <f t="shared" ca="1" si="545"/>
        <v>315</v>
      </c>
      <c r="BA487" s="9">
        <f t="shared" ca="1" si="525"/>
        <v>11</v>
      </c>
      <c r="BB487" s="4">
        <f t="shared" ca="1" si="546"/>
        <v>142</v>
      </c>
      <c r="BC487" s="9">
        <f t="shared" ca="1" si="526"/>
        <v>11</v>
      </c>
      <c r="BD487" s="9">
        <f t="shared" ca="1" si="527"/>
        <v>7</v>
      </c>
      <c r="BE487" s="4">
        <f t="shared" ca="1" si="547"/>
        <v>173</v>
      </c>
      <c r="BF487" s="9">
        <f t="shared" ca="1" si="528"/>
        <v>12</v>
      </c>
      <c r="BG487" s="9">
        <f t="shared" ca="1" si="529"/>
        <v>16</v>
      </c>
      <c r="BH487" s="24">
        <f t="shared" ca="1" si="548"/>
        <v>816.92866412486353</v>
      </c>
      <c r="BI487" s="24">
        <f t="shared" ca="1" si="549"/>
        <v>492.32900865940383</v>
      </c>
      <c r="BJ487" s="9">
        <f t="shared" ca="1" si="530"/>
        <v>16</v>
      </c>
      <c r="BK487" s="30">
        <f t="shared" ca="1" si="531"/>
        <v>35.167516808219176</v>
      </c>
      <c r="BL487" s="15">
        <f t="shared" ca="1" si="532"/>
        <v>4.2744625709589039</v>
      </c>
      <c r="BM487" s="15">
        <f t="shared" ca="1" si="550"/>
        <v>7382.1486403491053</v>
      </c>
      <c r="BN487" s="36">
        <f t="shared" ca="1" si="553"/>
        <v>122</v>
      </c>
      <c r="BO487" s="9">
        <f t="shared" ca="1" si="533"/>
        <v>0</v>
      </c>
      <c r="BP487" s="20">
        <f t="shared" ca="1" si="551"/>
        <v>1.845510745125958</v>
      </c>
      <c r="BQ487" s="20">
        <f t="shared" ca="1" si="552"/>
        <v>111.67077572033816</v>
      </c>
    </row>
    <row r="488" spans="1:69" x14ac:dyDescent="0.25">
      <c r="A488" s="3">
        <f t="shared" si="500"/>
        <v>40701</v>
      </c>
      <c r="B488" s="17">
        <f t="shared" si="534"/>
        <v>2011</v>
      </c>
      <c r="C488" s="4">
        <f t="shared" si="498"/>
        <v>6</v>
      </c>
      <c r="D488" s="4">
        <f t="shared" si="501"/>
        <v>3</v>
      </c>
      <c r="E488" s="5">
        <f t="shared" si="509"/>
        <v>0.72</v>
      </c>
      <c r="F488" s="5">
        <f t="shared" si="510"/>
        <v>0.65217391304347827</v>
      </c>
      <c r="G488" s="10">
        <f t="shared" si="508"/>
        <v>0.84931506849314786</v>
      </c>
      <c r="H488" s="13">
        <f t="shared" ca="1" si="511"/>
        <v>113</v>
      </c>
      <c r="I488" s="9">
        <f t="shared" ca="1" si="512"/>
        <v>185</v>
      </c>
      <c r="J488" s="14">
        <f t="shared" ca="1" si="535"/>
        <v>1.6371681415929205</v>
      </c>
      <c r="K488" s="5">
        <f t="shared" ca="1" si="536"/>
        <v>0.41111111111111109</v>
      </c>
      <c r="L488" s="21">
        <f t="shared" ca="1" si="513"/>
        <v>101.35130261902628</v>
      </c>
      <c r="M488" s="9">
        <f t="shared" ca="1" si="560"/>
        <v>32</v>
      </c>
      <c r="N488" s="9">
        <f t="shared" ca="1" si="560"/>
        <v>40</v>
      </c>
      <c r="O488" s="9">
        <f t="shared" ca="1" si="560"/>
        <v>16</v>
      </c>
      <c r="P488" s="9">
        <f t="shared" ca="1" si="560"/>
        <v>49</v>
      </c>
      <c r="Q488" s="20">
        <f t="shared" ca="1" si="514"/>
        <v>38.830841095890406</v>
      </c>
      <c r="R488" s="20">
        <f t="shared" ca="1" si="515"/>
        <v>47.020227226027387</v>
      </c>
      <c r="S488" s="20">
        <f t="shared" ca="1" si="516"/>
        <v>18.312526285714288</v>
      </c>
      <c r="T488" s="6">
        <f t="shared" ca="1" si="561"/>
        <v>11452.69719594997</v>
      </c>
      <c r="U488" s="6">
        <f t="shared" ca="1" si="561"/>
        <v>1336.3504466944607</v>
      </c>
      <c r="V488" s="6">
        <f t="shared" ca="1" si="561"/>
        <v>2050.0122874663489</v>
      </c>
      <c r="W488" s="6">
        <f t="shared" ca="1" si="517"/>
        <v>2950.4372232328769</v>
      </c>
      <c r="X488" s="6">
        <f t="shared" ca="1" si="518"/>
        <v>1012.4063005122094</v>
      </c>
      <c r="Y488" s="6">
        <f t="shared" ca="1" si="537"/>
        <v>6776.191831432996</v>
      </c>
      <c r="Z488" s="6">
        <f t="shared" ca="1" si="562"/>
        <v>2795.8205589041095</v>
      </c>
      <c r="AA488" s="6">
        <f t="shared" ca="1" si="562"/>
        <v>752.3236356164382</v>
      </c>
      <c r="AB488" s="6">
        <f t="shared" ca="1" si="562"/>
        <v>897.31378800000016</v>
      </c>
      <c r="AC488" s="6">
        <f t="shared" ca="1" si="519"/>
        <v>1272.9287829054595</v>
      </c>
      <c r="AD488" s="6">
        <f t="shared" ca="1" si="520"/>
        <v>1024.1979195202737</v>
      </c>
      <c r="AE488" s="6">
        <f t="shared" ca="1" si="521"/>
        <v>364.02986763170628</v>
      </c>
      <c r="AF488" s="6">
        <f t="shared" ca="1" si="538"/>
        <v>1784.3014124631088</v>
      </c>
      <c r="AG488" s="6">
        <f t="shared" ca="1" si="563"/>
        <v>331.82263972602738</v>
      </c>
      <c r="AH488" s="6">
        <f t="shared" ca="1" si="563"/>
        <v>1222.6668449315068</v>
      </c>
      <c r="AI488" s="6">
        <f t="shared" ca="1" si="563"/>
        <v>2009.1856068493153</v>
      </c>
      <c r="AJ488" s="6">
        <f t="shared" ca="1" si="563"/>
        <v>925.51301260273954</v>
      </c>
      <c r="AK488" s="6">
        <f t="shared" ca="1" si="522"/>
        <v>1452.8795726867631</v>
      </c>
      <c r="AL488" s="6">
        <f t="shared" ca="1" si="523"/>
        <v>1265.8175837281137</v>
      </c>
      <c r="AM488" s="6">
        <f t="shared" ca="1" si="524"/>
        <v>424.45864922024612</v>
      </c>
      <c r="AN488" s="6">
        <f t="shared" ca="1" si="539"/>
        <v>1346.0322984744666</v>
      </c>
      <c r="AO488" s="6">
        <f t="shared" ca="1" si="540"/>
        <v>21723.693729274568</v>
      </c>
      <c r="AP488" s="6">
        <f t="shared" ca="1" si="541"/>
        <v>11817.168186903997</v>
      </c>
      <c r="AQ488" s="6">
        <f t="shared" ca="1" si="542"/>
        <v>9906.5255423705712</v>
      </c>
      <c r="AR488" s="6">
        <f t="shared" ca="1" si="564"/>
        <v>2658.0456007048756</v>
      </c>
      <c r="AS488" s="6">
        <f t="shared" ca="1" si="564"/>
        <v>1785.0515947981949</v>
      </c>
      <c r="AT488" s="6">
        <f t="shared" ca="1" si="564"/>
        <v>1748.3187011611278</v>
      </c>
      <c r="AU488" s="6">
        <f t="shared" ca="1" si="564"/>
        <v>1836.0079368481465</v>
      </c>
      <c r="AV488" s="6">
        <f t="shared" ca="1" si="543"/>
        <v>8027.4238335123455</v>
      </c>
      <c r="AW488" s="6">
        <f t="shared" ca="1" si="544"/>
        <v>1879.1017088582257</v>
      </c>
      <c r="AX488" s="27">
        <f t="shared" ca="1" si="565"/>
        <v>4.0163631780821918</v>
      </c>
      <c r="AY488" s="27">
        <f t="shared" ca="1" si="565"/>
        <v>4.5449969178082181</v>
      </c>
      <c r="AZ488">
        <f t="shared" ca="1" si="545"/>
        <v>250</v>
      </c>
      <c r="BA488" s="9">
        <f t="shared" ca="1" si="525"/>
        <v>9</v>
      </c>
      <c r="BB488" s="4">
        <f t="shared" ca="1" si="546"/>
        <v>113</v>
      </c>
      <c r="BC488" s="9">
        <f t="shared" ca="1" si="526"/>
        <v>9</v>
      </c>
      <c r="BD488" s="9">
        <f t="shared" ca="1" si="527"/>
        <v>5</v>
      </c>
      <c r="BE488" s="4">
        <f t="shared" ca="1" si="547"/>
        <v>137</v>
      </c>
      <c r="BF488" s="9">
        <f t="shared" ca="1" si="528"/>
        <v>9</v>
      </c>
      <c r="BG488" s="9">
        <f t="shared" ca="1" si="529"/>
        <v>12</v>
      </c>
      <c r="BH488" s="24">
        <f t="shared" ca="1" si="548"/>
        <v>744.95558722973533</v>
      </c>
      <c r="BI488" s="24">
        <f t="shared" ca="1" si="549"/>
        <v>407.91451073873156</v>
      </c>
      <c r="BJ488" s="9">
        <f t="shared" ca="1" si="530"/>
        <v>11</v>
      </c>
      <c r="BK488" s="30">
        <f t="shared" ca="1" si="531"/>
        <v>33.553171917808228</v>
      </c>
      <c r="BL488" s="15">
        <f t="shared" ca="1" si="532"/>
        <v>4.1657278465753427</v>
      </c>
      <c r="BM488" s="15">
        <f t="shared" ca="1" si="550"/>
        <v>7366.8892070451648</v>
      </c>
      <c r="BN488" s="36">
        <f t="shared" ca="1" si="553"/>
        <v>122</v>
      </c>
      <c r="BO488" s="9">
        <f t="shared" ca="1" si="533"/>
        <v>1</v>
      </c>
      <c r="BP488" s="20">
        <f t="shared" ca="1" si="551"/>
        <v>1.3447365996622673</v>
      </c>
      <c r="BQ488" s="20">
        <f t="shared" ca="1" si="552"/>
        <v>81.201029035824348</v>
      </c>
    </row>
    <row r="489" spans="1:69" x14ac:dyDescent="0.25">
      <c r="A489" s="3">
        <f t="shared" si="500"/>
        <v>40700</v>
      </c>
      <c r="B489" s="17">
        <f t="shared" si="534"/>
        <v>2011</v>
      </c>
      <c r="C489" s="4">
        <f t="shared" si="498"/>
        <v>6</v>
      </c>
      <c r="D489" s="4">
        <f t="shared" si="501"/>
        <v>2</v>
      </c>
      <c r="E489" s="5">
        <f t="shared" si="509"/>
        <v>0.72</v>
      </c>
      <c r="F489" s="5">
        <f t="shared" si="510"/>
        <v>0.65217391304347827</v>
      </c>
      <c r="G489" s="10">
        <f t="shared" si="508"/>
        <v>0.84657534246575061</v>
      </c>
      <c r="H489" s="13">
        <f t="shared" ca="1" si="511"/>
        <v>113</v>
      </c>
      <c r="I489" s="9">
        <f t="shared" ca="1" si="512"/>
        <v>179</v>
      </c>
      <c r="J489" s="14">
        <f t="shared" ca="1" si="535"/>
        <v>1.584070796460177</v>
      </c>
      <c r="K489" s="5">
        <f t="shared" ca="1" si="536"/>
        <v>0.39777777777777779</v>
      </c>
      <c r="L489" s="21">
        <f t="shared" ca="1" si="513"/>
        <v>98.786590568553777</v>
      </c>
      <c r="M489" s="9">
        <f t="shared" ca="1" si="560"/>
        <v>31</v>
      </c>
      <c r="N489" s="9">
        <f t="shared" ca="1" si="560"/>
        <v>38</v>
      </c>
      <c r="O489" s="9">
        <f t="shared" ca="1" si="560"/>
        <v>16</v>
      </c>
      <c r="P489" s="9">
        <f t="shared" ca="1" si="560"/>
        <v>47</v>
      </c>
      <c r="Q489" s="20">
        <f t="shared" ca="1" si="514"/>
        <v>38.712715861028379</v>
      </c>
      <c r="R489" s="20">
        <f t="shared" ca="1" si="515"/>
        <v>45.969271495890396</v>
      </c>
      <c r="S489" s="20">
        <f t="shared" ca="1" si="516"/>
        <v>18.886311473739433</v>
      </c>
      <c r="T489" s="6">
        <f t="shared" ca="1" si="561"/>
        <v>11162.884734246576</v>
      </c>
      <c r="U489" s="6">
        <f t="shared" ca="1" si="561"/>
        <v>1336.1748421679572</v>
      </c>
      <c r="V489" s="6">
        <f t="shared" ca="1" si="561"/>
        <v>2062.1278641934487</v>
      </c>
      <c r="W489" s="6">
        <f t="shared" ca="1" si="517"/>
        <v>2907.8368936767124</v>
      </c>
      <c r="X489" s="6">
        <f t="shared" ca="1" si="518"/>
        <v>1032.5764757117331</v>
      </c>
      <c r="Y489" s="6">
        <f t="shared" ca="1" si="537"/>
        <v>6496.5183428326391</v>
      </c>
      <c r="Z489" s="6">
        <f t="shared" ca="1" si="562"/>
        <v>2671.1773944109582</v>
      </c>
      <c r="AA489" s="6">
        <f t="shared" ca="1" si="562"/>
        <v>735.50834393424634</v>
      </c>
      <c r="AB489" s="6">
        <f t="shared" ca="1" si="562"/>
        <v>887.65663926575326</v>
      </c>
      <c r="AC489" s="6">
        <f t="shared" ca="1" si="519"/>
        <v>1322.6169350115836</v>
      </c>
      <c r="AD489" s="6">
        <f t="shared" ca="1" si="520"/>
        <v>1112.5691513964175</v>
      </c>
      <c r="AE489" s="6">
        <f t="shared" ca="1" si="521"/>
        <v>376.30023024627906</v>
      </c>
      <c r="AF489" s="6">
        <f t="shared" ca="1" si="538"/>
        <v>1482.8560609566775</v>
      </c>
      <c r="AG489" s="6">
        <f t="shared" ca="1" si="563"/>
        <v>331.93175528219177</v>
      </c>
      <c r="AH489" s="6">
        <f t="shared" ca="1" si="563"/>
        <v>1135.9301630246575</v>
      </c>
      <c r="AI489" s="6">
        <f t="shared" ca="1" si="563"/>
        <v>2073.0385075068498</v>
      </c>
      <c r="AJ489" s="6">
        <f t="shared" ca="1" si="563"/>
        <v>923.82690542465741</v>
      </c>
      <c r="AK489" s="6">
        <f t="shared" ca="1" si="522"/>
        <v>1421.1935521060507</v>
      </c>
      <c r="AL489" s="6">
        <f t="shared" ca="1" si="523"/>
        <v>1300.4380223064336</v>
      </c>
      <c r="AM489" s="6">
        <f t="shared" ca="1" si="524"/>
        <v>434.74776620358108</v>
      </c>
      <c r="AN489" s="6">
        <f t="shared" ca="1" si="539"/>
        <v>1308.3479906222917</v>
      </c>
      <c r="AO489" s="6">
        <f t="shared" ca="1" si="540"/>
        <v>21258.129285263851</v>
      </c>
      <c r="AP489" s="6">
        <f t="shared" ca="1" si="541"/>
        <v>11970.406890852242</v>
      </c>
      <c r="AQ489" s="6">
        <f t="shared" ca="1" si="542"/>
        <v>9287.7223944116085</v>
      </c>
      <c r="AR489" s="6">
        <f t="shared" ca="1" si="564"/>
        <v>2642.9925270786307</v>
      </c>
      <c r="AS489" s="6">
        <f t="shared" ca="1" si="564"/>
        <v>1712.848656382379</v>
      </c>
      <c r="AT489" s="6">
        <f t="shared" ca="1" si="564"/>
        <v>1758.0248421234519</v>
      </c>
      <c r="AU489" s="6">
        <f t="shared" ca="1" si="564"/>
        <v>1854.5017871768496</v>
      </c>
      <c r="AV489" s="6">
        <f t="shared" ca="1" si="543"/>
        <v>7968.3678127613111</v>
      </c>
      <c r="AW489" s="6">
        <f t="shared" ca="1" si="544"/>
        <v>1319.3545816502974</v>
      </c>
      <c r="AX489" s="27">
        <f t="shared" ca="1" si="565"/>
        <v>4.1651239232876698</v>
      </c>
      <c r="AY489" s="27">
        <f t="shared" ca="1" si="565"/>
        <v>4.3690518150684925</v>
      </c>
      <c r="AZ489">
        <f t="shared" ca="1" si="545"/>
        <v>245</v>
      </c>
      <c r="BA489" s="9">
        <f t="shared" ca="1" si="525"/>
        <v>9</v>
      </c>
      <c r="BB489" s="4">
        <f t="shared" ca="1" si="546"/>
        <v>113</v>
      </c>
      <c r="BC489" s="9">
        <f t="shared" ca="1" si="526"/>
        <v>8</v>
      </c>
      <c r="BD489" s="9">
        <f t="shared" ca="1" si="527"/>
        <v>5</v>
      </c>
      <c r="BE489" s="4">
        <f t="shared" ca="1" si="547"/>
        <v>132</v>
      </c>
      <c r="BF489" s="9">
        <f t="shared" ca="1" si="528"/>
        <v>8</v>
      </c>
      <c r="BG489" s="9">
        <f t="shared" ca="1" si="529"/>
        <v>15</v>
      </c>
      <c r="BH489" s="24">
        <f t="shared" ca="1" si="548"/>
        <v>690.55784103154531</v>
      </c>
      <c r="BI489" s="24">
        <f t="shared" ca="1" si="549"/>
        <v>489.88019153824575</v>
      </c>
      <c r="BJ489" s="9">
        <f t="shared" ca="1" si="530"/>
        <v>13</v>
      </c>
      <c r="BK489" s="30">
        <f t="shared" ca="1" si="531"/>
        <v>33.45609687671233</v>
      </c>
      <c r="BL489" s="15">
        <f t="shared" ca="1" si="532"/>
        <v>4.2046854224657535</v>
      </c>
      <c r="BM489" s="15">
        <f t="shared" ca="1" si="550"/>
        <v>7435.2380890424683</v>
      </c>
      <c r="BN489" s="36">
        <f t="shared" ca="1" si="553"/>
        <v>122</v>
      </c>
      <c r="BO489" s="9">
        <f t="shared" ca="1" si="533"/>
        <v>0</v>
      </c>
      <c r="BP489" s="20">
        <f t="shared" ca="1" si="551"/>
        <v>1.2491492919506104</v>
      </c>
      <c r="BQ489" s="20">
        <f t="shared" ca="1" si="552"/>
        <v>76.128872085341058</v>
      </c>
    </row>
    <row r="490" spans="1:69" x14ac:dyDescent="0.25">
      <c r="A490" s="3">
        <f t="shared" si="500"/>
        <v>40699</v>
      </c>
      <c r="B490" s="17">
        <f t="shared" si="534"/>
        <v>2011</v>
      </c>
      <c r="C490" s="4">
        <f t="shared" si="498"/>
        <v>6</v>
      </c>
      <c r="D490" s="4">
        <f t="shared" si="501"/>
        <v>1</v>
      </c>
      <c r="E490" s="5">
        <f t="shared" si="509"/>
        <v>0.72</v>
      </c>
      <c r="F490" s="5">
        <f t="shared" si="510"/>
        <v>0.68695652173913047</v>
      </c>
      <c r="G490" s="10">
        <f t="shared" si="508"/>
        <v>0.84383561643835336</v>
      </c>
      <c r="H490" s="13">
        <f t="shared" ca="1" si="511"/>
        <v>121</v>
      </c>
      <c r="I490" s="9">
        <f t="shared" ca="1" si="512"/>
        <v>193</v>
      </c>
      <c r="J490" s="14">
        <f t="shared" ca="1" si="535"/>
        <v>1.5950413223140496</v>
      </c>
      <c r="K490" s="5">
        <f t="shared" ca="1" si="536"/>
        <v>0.42888888888888888</v>
      </c>
      <c r="L490" s="21">
        <f t="shared" ca="1" si="513"/>
        <v>97.871850336416287</v>
      </c>
      <c r="M490" s="9">
        <f t="shared" ca="1" si="560"/>
        <v>35</v>
      </c>
      <c r="N490" s="9">
        <f t="shared" ca="1" si="560"/>
        <v>40</v>
      </c>
      <c r="O490" s="9">
        <f t="shared" ca="1" si="560"/>
        <v>17</v>
      </c>
      <c r="P490" s="9">
        <f t="shared" ca="1" si="560"/>
        <v>53</v>
      </c>
      <c r="Q490" s="20">
        <f t="shared" ca="1" si="514"/>
        <v>36.013681274155246</v>
      </c>
      <c r="R490" s="20">
        <f t="shared" ca="1" si="515"/>
        <v>49.073503410797734</v>
      </c>
      <c r="S490" s="20">
        <f t="shared" ca="1" si="516"/>
        <v>17.347815677105196</v>
      </c>
      <c r="T490" s="6">
        <f t="shared" ca="1" si="561"/>
        <v>11842.493890706372</v>
      </c>
      <c r="U490" s="6">
        <f t="shared" ca="1" si="561"/>
        <v>1322.8173784967244</v>
      </c>
      <c r="V490" s="6">
        <f t="shared" ca="1" si="561"/>
        <v>2093.922453763812</v>
      </c>
      <c r="W490" s="6">
        <f t="shared" ca="1" si="517"/>
        <v>2950.2610346958904</v>
      </c>
      <c r="X490" s="6">
        <f t="shared" ca="1" si="518"/>
        <v>1074.9375106052266</v>
      </c>
      <c r="Y490" s="6">
        <f t="shared" ca="1" si="537"/>
        <v>7046.1902701381678</v>
      </c>
      <c r="Z490" s="6">
        <f t="shared" ca="1" si="562"/>
        <v>2701.0260955616436</v>
      </c>
      <c r="AA490" s="6">
        <f t="shared" ca="1" si="562"/>
        <v>834.24955798356143</v>
      </c>
      <c r="AB490" s="6">
        <f t="shared" ca="1" si="562"/>
        <v>919.43423088657528</v>
      </c>
      <c r="AC490" s="6">
        <f t="shared" ca="1" si="519"/>
        <v>1277.8847418924011</v>
      </c>
      <c r="AD490" s="6">
        <f t="shared" ca="1" si="520"/>
        <v>1092.0531961030993</v>
      </c>
      <c r="AE490" s="6">
        <f t="shared" ca="1" si="521"/>
        <v>400.41476178116</v>
      </c>
      <c r="AF490" s="6">
        <f t="shared" ca="1" si="538"/>
        <v>1684.3571846551204</v>
      </c>
      <c r="AG490" s="6">
        <f t="shared" ca="1" si="563"/>
        <v>361.34747230684934</v>
      </c>
      <c r="AH490" s="6">
        <f t="shared" ca="1" si="563"/>
        <v>1269.0021109479453</v>
      </c>
      <c r="AI490" s="6">
        <f t="shared" ca="1" si="563"/>
        <v>2046.7143864109589</v>
      </c>
      <c r="AJ490" s="6">
        <f t="shared" ca="1" si="563"/>
        <v>961.49984929315065</v>
      </c>
      <c r="AK490" s="6">
        <f t="shared" ca="1" si="522"/>
        <v>1531.8664399756901</v>
      </c>
      <c r="AL490" s="6">
        <f t="shared" ca="1" si="523"/>
        <v>1279.4142669930498</v>
      </c>
      <c r="AM490" s="6">
        <f t="shared" ca="1" si="524"/>
        <v>438.0926413170863</v>
      </c>
      <c r="AN490" s="6">
        <f t="shared" ca="1" si="539"/>
        <v>1389.1904706730784</v>
      </c>
      <c r="AO490" s="6">
        <f t="shared" ca="1" si="540"/>
        <v>22258.584972593784</v>
      </c>
      <c r="AP490" s="6">
        <f t="shared" ca="1" si="541"/>
        <v>12138.847047127416</v>
      </c>
      <c r="AQ490" s="6">
        <f t="shared" ca="1" si="542"/>
        <v>10119.737925466367</v>
      </c>
      <c r="AR490" s="6">
        <f t="shared" ca="1" si="564"/>
        <v>2680.2060888866176</v>
      </c>
      <c r="AS490" s="6">
        <f t="shared" ca="1" si="564"/>
        <v>1850.6390702802751</v>
      </c>
      <c r="AT490" s="6">
        <f t="shared" ca="1" si="564"/>
        <v>1744.5292397710427</v>
      </c>
      <c r="AU490" s="6">
        <f t="shared" ca="1" si="564"/>
        <v>1889.0624009321</v>
      </c>
      <c r="AV490" s="6">
        <f t="shared" ca="1" si="543"/>
        <v>8164.4367998700354</v>
      </c>
      <c r="AW490" s="6">
        <f t="shared" ca="1" si="544"/>
        <v>1955.3011255963329</v>
      </c>
      <c r="AX490" s="27">
        <f t="shared" ca="1" si="565"/>
        <v>4.1001762082191773</v>
      </c>
      <c r="AY490" s="27">
        <f t="shared" ca="1" si="565"/>
        <v>4.5795129589041084</v>
      </c>
      <c r="AZ490">
        <f t="shared" ca="1" si="545"/>
        <v>266</v>
      </c>
      <c r="BA490" s="9">
        <f t="shared" ca="1" si="525"/>
        <v>10</v>
      </c>
      <c r="BB490" s="4">
        <f t="shared" ca="1" si="546"/>
        <v>121</v>
      </c>
      <c r="BC490" s="9">
        <f t="shared" ca="1" si="526"/>
        <v>9</v>
      </c>
      <c r="BD490" s="9">
        <f t="shared" ca="1" si="527"/>
        <v>6</v>
      </c>
      <c r="BE490" s="4">
        <f t="shared" ca="1" si="547"/>
        <v>145</v>
      </c>
      <c r="BF490" s="9">
        <f t="shared" ca="1" si="528"/>
        <v>9</v>
      </c>
      <c r="BG490" s="9">
        <f t="shared" ca="1" si="529"/>
        <v>14</v>
      </c>
      <c r="BH490" s="24">
        <f t="shared" ca="1" si="548"/>
        <v>758.56871889234662</v>
      </c>
      <c r="BI490" s="24">
        <f t="shared" ca="1" si="549"/>
        <v>439.43525582664267</v>
      </c>
      <c r="BJ490" s="9">
        <f t="shared" ca="1" si="530"/>
        <v>12</v>
      </c>
      <c r="BK490" s="30">
        <f t="shared" ca="1" si="531"/>
        <v>34.910578356164386</v>
      </c>
      <c r="BL490" s="15">
        <f t="shared" ca="1" si="532"/>
        <v>4.3522290016438356</v>
      </c>
      <c r="BM490" s="15">
        <f t="shared" ca="1" si="550"/>
        <v>7465.8933689013338</v>
      </c>
      <c r="BN490" s="36">
        <f t="shared" ca="1" si="553"/>
        <v>122</v>
      </c>
      <c r="BO490" s="9">
        <f t="shared" ca="1" si="533"/>
        <v>0</v>
      </c>
      <c r="BP490" s="20">
        <f t="shared" ca="1" si="551"/>
        <v>1.3554624243120643</v>
      </c>
      <c r="BQ490" s="20">
        <f t="shared" ca="1" si="552"/>
        <v>82.948671520216124</v>
      </c>
    </row>
    <row r="491" spans="1:69" x14ac:dyDescent="0.25">
      <c r="A491" s="3">
        <f t="shared" si="500"/>
        <v>40698</v>
      </c>
      <c r="B491" s="17">
        <f t="shared" si="534"/>
        <v>2011</v>
      </c>
      <c r="C491" s="4">
        <f t="shared" si="498"/>
        <v>6</v>
      </c>
      <c r="D491" s="4">
        <f t="shared" si="501"/>
        <v>7</v>
      </c>
      <c r="E491" s="5">
        <f t="shared" si="509"/>
        <v>0.72</v>
      </c>
      <c r="F491" s="5">
        <f t="shared" si="510"/>
        <v>0.9565217391304347</v>
      </c>
      <c r="G491" s="10">
        <f t="shared" si="508"/>
        <v>0.84109589041095612</v>
      </c>
      <c r="H491" s="13">
        <f t="shared" ca="1" si="511"/>
        <v>174</v>
      </c>
      <c r="I491" s="9">
        <f t="shared" ca="1" si="512"/>
        <v>292</v>
      </c>
      <c r="J491" s="14">
        <f t="shared" ca="1" si="535"/>
        <v>1.6781609195402298</v>
      </c>
      <c r="K491" s="5">
        <f t="shared" ca="1" si="536"/>
        <v>0.64888888888888885</v>
      </c>
      <c r="L491" s="21">
        <f t="shared" ca="1" si="513"/>
        <v>99.142447765706166</v>
      </c>
      <c r="M491" s="9">
        <f t="shared" ca="1" si="560"/>
        <v>49</v>
      </c>
      <c r="N491" s="9">
        <f t="shared" ca="1" si="560"/>
        <v>65</v>
      </c>
      <c r="O491" s="9">
        <f t="shared" ca="1" si="560"/>
        <v>25</v>
      </c>
      <c r="P491" s="9">
        <f t="shared" ca="1" si="560"/>
        <v>77</v>
      </c>
      <c r="Q491" s="20">
        <f t="shared" ca="1" si="514"/>
        <v>35.99118821052631</v>
      </c>
      <c r="R491" s="20">
        <f t="shared" ca="1" si="515"/>
        <v>51.681444249599991</v>
      </c>
      <c r="S491" s="20">
        <f t="shared" ca="1" si="516"/>
        <v>17.919878848831168</v>
      </c>
      <c r="T491" s="6">
        <f t="shared" ca="1" si="561"/>
        <v>17250.785911232873</v>
      </c>
      <c r="U491" s="6">
        <f t="shared" ca="1" si="561"/>
        <v>1845.3873402739723</v>
      </c>
      <c r="V491" s="6">
        <f t="shared" ca="1" si="561"/>
        <v>2824.3858330514831</v>
      </c>
      <c r="W491" s="6">
        <f t="shared" ca="1" si="517"/>
        <v>2867.9875271013698</v>
      </c>
      <c r="X491" s="6">
        <f t="shared" ca="1" si="518"/>
        <v>1548.4965163088505</v>
      </c>
      <c r="Y491" s="6">
        <f t="shared" ca="1" si="537"/>
        <v>11855.303375045143</v>
      </c>
      <c r="Z491" s="6">
        <f t="shared" ca="1" si="562"/>
        <v>4102.9954559999996</v>
      </c>
      <c r="AA491" s="6">
        <f t="shared" ca="1" si="562"/>
        <v>1292.0361062399998</v>
      </c>
      <c r="AB491" s="6">
        <f t="shared" ca="1" si="562"/>
        <v>1379.83067136</v>
      </c>
      <c r="AC491" s="6">
        <f t="shared" ca="1" si="519"/>
        <v>1932.4984384317991</v>
      </c>
      <c r="AD491" s="6">
        <f t="shared" ca="1" si="520"/>
        <v>1092.020587589366</v>
      </c>
      <c r="AE491" s="6">
        <f t="shared" ca="1" si="521"/>
        <v>545.18678374506771</v>
      </c>
      <c r="AF491" s="6">
        <f t="shared" ca="1" si="538"/>
        <v>3205.1564238337655</v>
      </c>
      <c r="AG491" s="6">
        <f t="shared" ca="1" si="563"/>
        <v>503.45910720000001</v>
      </c>
      <c r="AH491" s="6">
        <f t="shared" ca="1" si="563"/>
        <v>1877.6360959999995</v>
      </c>
      <c r="AI491" s="6">
        <f t="shared" ca="1" si="563"/>
        <v>3352.3815599999994</v>
      </c>
      <c r="AJ491" s="6">
        <f t="shared" ca="1" si="563"/>
        <v>1400.9462784</v>
      </c>
      <c r="AK491" s="6">
        <f t="shared" ca="1" si="522"/>
        <v>2130.8550710104405</v>
      </c>
      <c r="AL491" s="6">
        <f t="shared" ca="1" si="523"/>
        <v>1325.6535416042552</v>
      </c>
      <c r="AM491" s="6">
        <f t="shared" ca="1" si="524"/>
        <v>619.4393929222008</v>
      </c>
      <c r="AN491" s="6">
        <f t="shared" ca="1" si="539"/>
        <v>3058.4750360631024</v>
      </c>
      <c r="AO491" s="6">
        <f t="shared" ca="1" si="540"/>
        <v>33005.458526706847</v>
      </c>
      <c r="AP491" s="6">
        <f t="shared" ca="1" si="541"/>
        <v>14886.523691764834</v>
      </c>
      <c r="AQ491" s="6">
        <f t="shared" ca="1" si="542"/>
        <v>18118.934834942011</v>
      </c>
      <c r="AR491" s="6">
        <f t="shared" ca="1" si="564"/>
        <v>2768.1071806354526</v>
      </c>
      <c r="AS491" s="6">
        <f t="shared" ca="1" si="564"/>
        <v>2170.8335945881854</v>
      </c>
      <c r="AT491" s="6">
        <f t="shared" ca="1" si="564"/>
        <v>1967.9841050979101</v>
      </c>
      <c r="AU491" s="6">
        <f t="shared" ca="1" si="564"/>
        <v>2153.2863479343569</v>
      </c>
      <c r="AV491" s="6">
        <f t="shared" ca="1" si="543"/>
        <v>9060.2112282559065</v>
      </c>
      <c r="AW491" s="6">
        <f t="shared" ca="1" si="544"/>
        <v>9058.7236066861042</v>
      </c>
      <c r="AX491" s="27">
        <f t="shared" ca="1" si="565"/>
        <v>3.8417440438356159</v>
      </c>
      <c r="AY491" s="27">
        <f t="shared" ca="1" si="565"/>
        <v>4.3377327945205479</v>
      </c>
      <c r="AZ491">
        <f t="shared" ca="1" si="545"/>
        <v>390</v>
      </c>
      <c r="BA491" s="9">
        <f t="shared" ca="1" si="525"/>
        <v>14</v>
      </c>
      <c r="BB491" s="4">
        <f t="shared" ca="1" si="546"/>
        <v>174</v>
      </c>
      <c r="BC491" s="9">
        <f t="shared" ca="1" si="526"/>
        <v>13</v>
      </c>
      <c r="BD491" s="9">
        <f t="shared" ca="1" si="527"/>
        <v>9</v>
      </c>
      <c r="BE491" s="4">
        <f t="shared" ca="1" si="547"/>
        <v>216</v>
      </c>
      <c r="BF491" s="9">
        <f t="shared" ca="1" si="528"/>
        <v>14</v>
      </c>
      <c r="BG491" s="9">
        <f t="shared" ca="1" si="529"/>
        <v>22</v>
      </c>
      <c r="BH491" s="24">
        <f t="shared" ca="1" si="548"/>
        <v>915.51228323079022</v>
      </c>
      <c r="BI491" s="24">
        <f t="shared" ca="1" si="549"/>
        <v>594.95096829437216</v>
      </c>
      <c r="BJ491" s="9">
        <f t="shared" ca="1" si="530"/>
        <v>18</v>
      </c>
      <c r="BK491" s="30">
        <f t="shared" ca="1" si="531"/>
        <v>34.543770301369868</v>
      </c>
      <c r="BL491" s="15">
        <f t="shared" ca="1" si="532"/>
        <v>4.2565325369863016</v>
      </c>
      <c r="BM491" s="15">
        <f t="shared" ca="1" si="550"/>
        <v>7500.1474008033529</v>
      </c>
      <c r="BN491" s="36">
        <f t="shared" ca="1" si="553"/>
        <v>119</v>
      </c>
      <c r="BO491" s="9">
        <f t="shared" ca="1" si="533"/>
        <v>0</v>
      </c>
      <c r="BP491" s="20">
        <f t="shared" ca="1" si="551"/>
        <v>2.4158104990044946</v>
      </c>
      <c r="BQ491" s="20">
        <f t="shared" ca="1" si="552"/>
        <v>152.25995659615134</v>
      </c>
    </row>
    <row r="492" spans="1:69" x14ac:dyDescent="0.25">
      <c r="A492" s="3">
        <f t="shared" si="500"/>
        <v>40697</v>
      </c>
      <c r="B492" s="17">
        <f t="shared" si="534"/>
        <v>2011</v>
      </c>
      <c r="C492" s="4">
        <f t="shared" si="498"/>
        <v>6</v>
      </c>
      <c r="D492" s="4">
        <f t="shared" si="501"/>
        <v>6</v>
      </c>
      <c r="E492" s="5">
        <f t="shared" si="509"/>
        <v>0.72</v>
      </c>
      <c r="F492" s="5">
        <f t="shared" si="510"/>
        <v>1</v>
      </c>
      <c r="G492" s="10">
        <f t="shared" si="508"/>
        <v>0.83835616438355887</v>
      </c>
      <c r="H492" s="13">
        <f t="shared" ca="1" si="511"/>
        <v>183</v>
      </c>
      <c r="I492" s="9">
        <f t="shared" ca="1" si="512"/>
        <v>302</v>
      </c>
      <c r="J492" s="14">
        <f t="shared" ca="1" si="535"/>
        <v>1.6502732240437159</v>
      </c>
      <c r="K492" s="5">
        <f t="shared" ca="1" si="536"/>
        <v>0.6711111111111111</v>
      </c>
      <c r="L492" s="21">
        <f t="shared" ca="1" si="513"/>
        <v>99.89874949921402</v>
      </c>
      <c r="M492" s="9">
        <f t="shared" ca="1" si="560"/>
        <v>51</v>
      </c>
      <c r="N492" s="9">
        <f t="shared" ca="1" si="560"/>
        <v>64</v>
      </c>
      <c r="O492" s="9">
        <f t="shared" ca="1" si="560"/>
        <v>28</v>
      </c>
      <c r="P492" s="9">
        <f t="shared" ca="1" si="560"/>
        <v>81</v>
      </c>
      <c r="Q492" s="20">
        <f t="shared" ca="1" si="514"/>
        <v>37.542133921620007</v>
      </c>
      <c r="R492" s="20">
        <f t="shared" ca="1" si="515"/>
        <v>45.596453979804302</v>
      </c>
      <c r="S492" s="20">
        <f t="shared" ca="1" si="516"/>
        <v>17.545718344474881</v>
      </c>
      <c r="T492" s="6">
        <f t="shared" ca="1" si="561"/>
        <v>18281.471158356166</v>
      </c>
      <c r="U492" s="6">
        <f t="shared" ca="1" si="561"/>
        <v>1884.1541523287667</v>
      </c>
      <c r="V492" s="6">
        <f t="shared" ca="1" si="561"/>
        <v>3159.1653454553425</v>
      </c>
      <c r="W492" s="6">
        <f t="shared" ca="1" si="517"/>
        <v>2952.9187413041095</v>
      </c>
      <c r="X492" s="6">
        <f t="shared" ca="1" si="518"/>
        <v>1552.493355484931</v>
      </c>
      <c r="Y492" s="6">
        <f t="shared" ca="1" si="537"/>
        <v>12501.047868440552</v>
      </c>
      <c r="Z492" s="6">
        <f t="shared" ca="1" si="562"/>
        <v>4317.3454009863008</v>
      </c>
      <c r="AA492" s="6">
        <f t="shared" ca="1" si="562"/>
        <v>1276.7007114345204</v>
      </c>
      <c r="AB492" s="6">
        <f t="shared" ca="1" si="562"/>
        <v>1421.2031859024655</v>
      </c>
      <c r="AC492" s="6">
        <f t="shared" ca="1" si="519"/>
        <v>2008.6938751696068</v>
      </c>
      <c r="AD492" s="6">
        <f t="shared" ca="1" si="520"/>
        <v>1067.1945698764821</v>
      </c>
      <c r="AE492" s="6">
        <f t="shared" ca="1" si="521"/>
        <v>583.49558166776637</v>
      </c>
      <c r="AF492" s="6">
        <f t="shared" ca="1" si="538"/>
        <v>3355.8652716094311</v>
      </c>
      <c r="AG492" s="6">
        <f t="shared" ca="1" si="563"/>
        <v>560.6044037260275</v>
      </c>
      <c r="AH492" s="6">
        <f t="shared" ca="1" si="563"/>
        <v>2046.7978148821917</v>
      </c>
      <c r="AI492" s="6">
        <f t="shared" ca="1" si="563"/>
        <v>3212.5063339178087</v>
      </c>
      <c r="AJ492" s="6">
        <f t="shared" ca="1" si="563"/>
        <v>1432.289949106849</v>
      </c>
      <c r="AK492" s="6">
        <f t="shared" ca="1" si="522"/>
        <v>2137.1789253486595</v>
      </c>
      <c r="AL492" s="6">
        <f t="shared" ca="1" si="523"/>
        <v>1290.4107084880916</v>
      </c>
      <c r="AM492" s="6">
        <f t="shared" ca="1" si="524"/>
        <v>641.6987713595089</v>
      </c>
      <c r="AN492" s="6">
        <f t="shared" ca="1" si="539"/>
        <v>3182.9100964366171</v>
      </c>
      <c r="AO492" s="6">
        <f t="shared" ca="1" si="540"/>
        <v>34433.073110641097</v>
      </c>
      <c r="AP492" s="6">
        <f t="shared" ca="1" si="541"/>
        <v>15393.249874154499</v>
      </c>
      <c r="AQ492" s="6">
        <f t="shared" ca="1" si="542"/>
        <v>19039.823236486598</v>
      </c>
      <c r="AR492" s="6">
        <f t="shared" ca="1" si="564"/>
        <v>2808.7230176147564</v>
      </c>
      <c r="AS492" s="6">
        <f t="shared" ca="1" si="564"/>
        <v>2332.3158614791473</v>
      </c>
      <c r="AT492" s="6">
        <f t="shared" ca="1" si="564"/>
        <v>2001.3926527413187</v>
      </c>
      <c r="AU492" s="6">
        <f t="shared" ca="1" si="564"/>
        <v>2137.8282628960274</v>
      </c>
      <c r="AV492" s="6">
        <f t="shared" ca="1" si="543"/>
        <v>9280.2597947312497</v>
      </c>
      <c r="AW492" s="6">
        <f t="shared" ca="1" si="544"/>
        <v>9759.5634417553483</v>
      </c>
      <c r="AX492" s="27">
        <f t="shared" ca="1" si="565"/>
        <v>3.9703218082191776</v>
      </c>
      <c r="AY492" s="27">
        <f t="shared" ca="1" si="565"/>
        <v>4.4428047671232873</v>
      </c>
      <c r="AZ492">
        <f t="shared" ca="1" si="545"/>
        <v>407</v>
      </c>
      <c r="BA492" s="9">
        <f t="shared" ca="1" si="525"/>
        <v>15</v>
      </c>
      <c r="BB492" s="4">
        <f t="shared" ca="1" si="546"/>
        <v>183</v>
      </c>
      <c r="BC492" s="9">
        <f t="shared" ca="1" si="526"/>
        <v>14</v>
      </c>
      <c r="BD492" s="9">
        <f t="shared" ca="1" si="527"/>
        <v>10</v>
      </c>
      <c r="BE492" s="4">
        <f t="shared" ca="1" si="547"/>
        <v>224</v>
      </c>
      <c r="BF492" s="9">
        <f t="shared" ca="1" si="528"/>
        <v>13</v>
      </c>
      <c r="BG492" s="9">
        <f t="shared" ca="1" si="529"/>
        <v>24</v>
      </c>
      <c r="BH492" s="24">
        <f t="shared" ca="1" si="548"/>
        <v>1005.1904842287717</v>
      </c>
      <c r="BI492" s="24">
        <f t="shared" ca="1" si="549"/>
        <v>604.45182584112797</v>
      </c>
      <c r="BJ492" s="9">
        <f t="shared" ca="1" si="530"/>
        <v>19</v>
      </c>
      <c r="BK492" s="30">
        <f t="shared" ca="1" si="531"/>
        <v>34.109394986301368</v>
      </c>
      <c r="BL492" s="15">
        <f t="shared" ca="1" si="532"/>
        <v>4.5517356186301372</v>
      </c>
      <c r="BM492" s="15">
        <f t="shared" ca="1" si="550"/>
        <v>7557.5024337604882</v>
      </c>
      <c r="BN492" s="36">
        <f t="shared" ca="1" si="553"/>
        <v>119</v>
      </c>
      <c r="BO492" s="9">
        <f t="shared" ca="1" si="533"/>
        <v>0</v>
      </c>
      <c r="BP492" s="20">
        <f t="shared" ca="1" si="551"/>
        <v>2.5193274369893515</v>
      </c>
      <c r="BQ492" s="20">
        <f t="shared" ca="1" si="552"/>
        <v>159.99851459232434</v>
      </c>
    </row>
    <row r="493" spans="1:69" x14ac:dyDescent="0.25">
      <c r="A493" s="3">
        <f t="shared" si="500"/>
        <v>40696</v>
      </c>
      <c r="B493" s="17">
        <f t="shared" si="534"/>
        <v>2011</v>
      </c>
      <c r="C493" s="4">
        <f t="shared" si="498"/>
        <v>6</v>
      </c>
      <c r="D493" s="4">
        <f t="shared" si="501"/>
        <v>5</v>
      </c>
      <c r="E493" s="5">
        <f t="shared" si="509"/>
        <v>0.72</v>
      </c>
      <c r="F493" s="5">
        <f t="shared" si="510"/>
        <v>0.84347826086956512</v>
      </c>
      <c r="G493" s="10">
        <f t="shared" si="508"/>
        <v>0.83561643835616162</v>
      </c>
      <c r="H493" s="13">
        <f t="shared" ca="1" si="511"/>
        <v>159</v>
      </c>
      <c r="I493" s="9">
        <f t="shared" ca="1" si="512"/>
        <v>245</v>
      </c>
      <c r="J493" s="14">
        <f t="shared" ca="1" si="535"/>
        <v>1.5408805031446542</v>
      </c>
      <c r="K493" s="5">
        <f t="shared" ca="1" si="536"/>
        <v>0.5444444444444444</v>
      </c>
      <c r="L493" s="21">
        <f t="shared" ca="1" si="513"/>
        <v>93.496741123984393</v>
      </c>
      <c r="M493" s="9">
        <f t="shared" ca="1" si="560"/>
        <v>45</v>
      </c>
      <c r="N493" s="9">
        <f t="shared" ca="1" si="560"/>
        <v>56</v>
      </c>
      <c r="O493" s="9">
        <f t="shared" ca="1" si="560"/>
        <v>23</v>
      </c>
      <c r="P493" s="9">
        <f t="shared" ca="1" si="560"/>
        <v>63</v>
      </c>
      <c r="Q493" s="20">
        <f t="shared" ca="1" si="514"/>
        <v>36.534426583480261</v>
      </c>
      <c r="R493" s="20">
        <f t="shared" ca="1" si="515"/>
        <v>45.0727130958904</v>
      </c>
      <c r="S493" s="20">
        <f t="shared" ca="1" si="516"/>
        <v>18.667989698630137</v>
      </c>
      <c r="T493" s="6">
        <f t="shared" ca="1" si="561"/>
        <v>14865.981838713518</v>
      </c>
      <c r="U493" s="6">
        <f t="shared" ca="1" si="561"/>
        <v>1705.8264846217983</v>
      </c>
      <c r="V493" s="6">
        <f t="shared" ca="1" si="561"/>
        <v>2566.0803882905534</v>
      </c>
      <c r="W493" s="6">
        <f t="shared" ca="1" si="517"/>
        <v>2825.309088986301</v>
      </c>
      <c r="X493" s="6">
        <f t="shared" ca="1" si="518"/>
        <v>1338.1894720221082</v>
      </c>
      <c r="Y493" s="6">
        <f t="shared" ca="1" si="537"/>
        <v>9842.2293740363548</v>
      </c>
      <c r="Z493" s="6">
        <f t="shared" ca="1" si="562"/>
        <v>3689.9770849315064</v>
      </c>
      <c r="AA493" s="6">
        <f t="shared" ca="1" si="562"/>
        <v>1036.6724012054792</v>
      </c>
      <c r="AB493" s="6">
        <f t="shared" ca="1" si="562"/>
        <v>1176.0833510136986</v>
      </c>
      <c r="AC493" s="6">
        <f t="shared" ca="1" si="519"/>
        <v>1646.5946406207813</v>
      </c>
      <c r="AD493" s="6">
        <f t="shared" ca="1" si="520"/>
        <v>1055.3053383811448</v>
      </c>
      <c r="AE493" s="6">
        <f t="shared" ca="1" si="521"/>
        <v>511.01125492069343</v>
      </c>
      <c r="AF493" s="6">
        <f t="shared" ca="1" si="538"/>
        <v>2689.8216032280652</v>
      </c>
      <c r="AG493" s="6">
        <f t="shared" ca="1" si="563"/>
        <v>419.38501931506852</v>
      </c>
      <c r="AH493" s="6">
        <f t="shared" ca="1" si="563"/>
        <v>1544.6224087671233</v>
      </c>
      <c r="AI493" s="6">
        <f t="shared" ca="1" si="563"/>
        <v>2741.9775417808214</v>
      </c>
      <c r="AJ493" s="6">
        <f t="shared" ca="1" si="563"/>
        <v>1276.0727671232876</v>
      </c>
      <c r="AK493" s="6">
        <f t="shared" ca="1" si="522"/>
        <v>1834.3122835877598</v>
      </c>
      <c r="AL493" s="6">
        <f t="shared" ca="1" si="523"/>
        <v>1331.4530616510356</v>
      </c>
      <c r="AM493" s="6">
        <f t="shared" ca="1" si="524"/>
        <v>568.97156752209753</v>
      </c>
      <c r="AN493" s="6">
        <f t="shared" ca="1" si="539"/>
        <v>2247.3208242254068</v>
      </c>
      <c r="AO493" s="6">
        <f t="shared" ca="1" si="540"/>
        <v>28456.5988974723</v>
      </c>
      <c r="AP493" s="6">
        <f t="shared" ca="1" si="541"/>
        <v>13677.227095982478</v>
      </c>
      <c r="AQ493" s="6">
        <f t="shared" ca="1" si="542"/>
        <v>14779.371801489826</v>
      </c>
      <c r="AR493" s="6">
        <f t="shared" ca="1" si="564"/>
        <v>2731.3218347262409</v>
      </c>
      <c r="AS493" s="6">
        <f t="shared" ca="1" si="564"/>
        <v>2042.7061674647748</v>
      </c>
      <c r="AT493" s="6">
        <f t="shared" ca="1" si="564"/>
        <v>1913.436019208631</v>
      </c>
      <c r="AU493" s="6">
        <f t="shared" ca="1" si="564"/>
        <v>2015.1207272540469</v>
      </c>
      <c r="AV493" s="6">
        <f t="shared" ca="1" si="543"/>
        <v>8702.5847486536932</v>
      </c>
      <c r="AW493" s="6">
        <f t="shared" ca="1" si="544"/>
        <v>6076.7870528361291</v>
      </c>
      <c r="AX493" s="27">
        <f t="shared" ca="1" si="565"/>
        <v>4.2117221917808214</v>
      </c>
      <c r="AY493" s="27">
        <f t="shared" ca="1" si="565"/>
        <v>4.4995744863013689</v>
      </c>
      <c r="AZ493">
        <f t="shared" ca="1" si="545"/>
        <v>346</v>
      </c>
      <c r="BA493" s="9">
        <f t="shared" ca="1" si="525"/>
        <v>13</v>
      </c>
      <c r="BB493" s="4">
        <f t="shared" ca="1" si="546"/>
        <v>159</v>
      </c>
      <c r="BC493" s="9">
        <f t="shared" ca="1" si="526"/>
        <v>13</v>
      </c>
      <c r="BD493" s="9">
        <f t="shared" ca="1" si="527"/>
        <v>9</v>
      </c>
      <c r="BE493" s="4">
        <f t="shared" ca="1" si="547"/>
        <v>187</v>
      </c>
      <c r="BF493" s="9">
        <f t="shared" ca="1" si="528"/>
        <v>11</v>
      </c>
      <c r="BG493" s="9">
        <f t="shared" ca="1" si="529"/>
        <v>19</v>
      </c>
      <c r="BH493" s="24">
        <f t="shared" ca="1" si="548"/>
        <v>931.13670996589417</v>
      </c>
      <c r="BI493" s="24">
        <f t="shared" ca="1" si="549"/>
        <v>515.44030490737214</v>
      </c>
      <c r="BJ493" s="9">
        <f t="shared" ca="1" si="530"/>
        <v>18</v>
      </c>
      <c r="BK493" s="30">
        <f t="shared" ca="1" si="531"/>
        <v>33.506200479452062</v>
      </c>
      <c r="BL493" s="15">
        <f t="shared" ca="1" si="532"/>
        <v>4.2475692164383565</v>
      </c>
      <c r="BM493" s="15">
        <f t="shared" ca="1" si="550"/>
        <v>7397.1249567994746</v>
      </c>
      <c r="BN493" s="36">
        <f t="shared" ca="1" si="553"/>
        <v>119</v>
      </c>
      <c r="BO493" s="9">
        <f t="shared" ca="1" si="533"/>
        <v>0</v>
      </c>
      <c r="BP493" s="20">
        <f t="shared" ca="1" si="551"/>
        <v>1.9979886628661792</v>
      </c>
      <c r="BQ493" s="20">
        <f t="shared" ca="1" si="552"/>
        <v>124.19640169319182</v>
      </c>
    </row>
    <row r="494" spans="1:69" x14ac:dyDescent="0.25">
      <c r="A494" s="3">
        <f t="shared" si="500"/>
        <v>40695</v>
      </c>
      <c r="B494" s="17">
        <f t="shared" si="534"/>
        <v>2011</v>
      </c>
      <c r="C494" s="4">
        <f t="shared" si="498"/>
        <v>6</v>
      </c>
      <c r="D494" s="4">
        <f t="shared" si="501"/>
        <v>4</v>
      </c>
      <c r="E494" s="5">
        <f t="shared" si="509"/>
        <v>0.72</v>
      </c>
      <c r="F494" s="5">
        <f t="shared" si="510"/>
        <v>0.79130434782608694</v>
      </c>
      <c r="G494" s="10">
        <f t="shared" si="508"/>
        <v>0.83287671232876437</v>
      </c>
      <c r="H494" s="13">
        <f t="shared" ca="1" si="511"/>
        <v>135</v>
      </c>
      <c r="I494" s="9">
        <f t="shared" ca="1" si="512"/>
        <v>238</v>
      </c>
      <c r="J494" s="14">
        <f t="shared" ca="1" si="535"/>
        <v>1.7629629629629631</v>
      </c>
      <c r="K494" s="5">
        <f t="shared" ca="1" si="536"/>
        <v>0.52888888888888885</v>
      </c>
      <c r="L494" s="21">
        <f t="shared" ca="1" si="513"/>
        <v>106.93227523049434</v>
      </c>
      <c r="M494" s="9">
        <f t="shared" ca="1" si="560"/>
        <v>44</v>
      </c>
      <c r="N494" s="9">
        <f t="shared" ca="1" si="560"/>
        <v>52</v>
      </c>
      <c r="O494" s="9">
        <f t="shared" ca="1" si="560"/>
        <v>21</v>
      </c>
      <c r="P494" s="9">
        <f t="shared" ca="1" si="560"/>
        <v>62</v>
      </c>
      <c r="Q494" s="20">
        <f t="shared" ca="1" si="514"/>
        <v>35.147350958904099</v>
      </c>
      <c r="R494" s="20">
        <f t="shared" ca="1" si="515"/>
        <v>49.258873301917795</v>
      </c>
      <c r="S494" s="20">
        <f t="shared" ca="1" si="516"/>
        <v>17.423791017693326</v>
      </c>
      <c r="T494" s="6">
        <f t="shared" ca="1" si="561"/>
        <v>14435.857156116735</v>
      </c>
      <c r="U494" s="6">
        <f t="shared" ca="1" si="561"/>
        <v>1607.8160637712922</v>
      </c>
      <c r="V494" s="6">
        <f t="shared" ca="1" si="561"/>
        <v>2351.3902164896249</v>
      </c>
      <c r="W494" s="6">
        <f t="shared" ca="1" si="517"/>
        <v>2734.5454895342464</v>
      </c>
      <c r="X494" s="6">
        <f t="shared" ca="1" si="518"/>
        <v>1265.2220608175342</v>
      </c>
      <c r="Y494" s="6">
        <f t="shared" ca="1" si="537"/>
        <v>9692.5154530466225</v>
      </c>
      <c r="Z494" s="6">
        <f t="shared" ca="1" si="562"/>
        <v>3374.1456920547935</v>
      </c>
      <c r="AA494" s="6">
        <f t="shared" ca="1" si="562"/>
        <v>1034.4363393402737</v>
      </c>
      <c r="AB494" s="6">
        <f t="shared" ca="1" si="562"/>
        <v>1080.2750430969861</v>
      </c>
      <c r="AC494" s="6">
        <f t="shared" ca="1" si="519"/>
        <v>1592.6833627459152</v>
      </c>
      <c r="AD494" s="6">
        <f t="shared" ca="1" si="520"/>
        <v>1131.8054295662141</v>
      </c>
      <c r="AE494" s="6">
        <f t="shared" ca="1" si="521"/>
        <v>467.32294270316072</v>
      </c>
      <c r="AF494" s="6">
        <f t="shared" ca="1" si="538"/>
        <v>2297.0453394767633</v>
      </c>
      <c r="AG494" s="6">
        <f t="shared" ca="1" si="563"/>
        <v>424.40712420821922</v>
      </c>
      <c r="AH494" s="6">
        <f t="shared" ca="1" si="563"/>
        <v>1509.7375828164386</v>
      </c>
      <c r="AI494" s="6">
        <f t="shared" ca="1" si="563"/>
        <v>2671.4823688767124</v>
      </c>
      <c r="AJ494" s="6">
        <f t="shared" ca="1" si="563"/>
        <v>1149.7671967561641</v>
      </c>
      <c r="AK494" s="6">
        <f t="shared" ca="1" si="522"/>
        <v>1804.6984598238944</v>
      </c>
      <c r="AL494" s="6">
        <f t="shared" ca="1" si="523"/>
        <v>1253.5785774202295</v>
      </c>
      <c r="AM494" s="6">
        <f t="shared" ca="1" si="524"/>
        <v>535.34849537234095</v>
      </c>
      <c r="AN494" s="6">
        <f t="shared" ca="1" si="539"/>
        <v>2161.7687400410687</v>
      </c>
      <c r="AO494" s="6">
        <f t="shared" ca="1" si="540"/>
        <v>27287.924567037622</v>
      </c>
      <c r="AP494" s="6">
        <f t="shared" ca="1" si="541"/>
        <v>13136.595034473161</v>
      </c>
      <c r="AQ494" s="6">
        <f t="shared" ca="1" si="542"/>
        <v>14151.329532564454</v>
      </c>
      <c r="AR494" s="6">
        <f t="shared" ca="1" si="564"/>
        <v>2717.5954321371996</v>
      </c>
      <c r="AS494" s="6">
        <f t="shared" ca="1" si="564"/>
        <v>1926.5185678877688</v>
      </c>
      <c r="AT494" s="6">
        <f t="shared" ca="1" si="564"/>
        <v>1877.4963886234837</v>
      </c>
      <c r="AU494" s="6">
        <f t="shared" ca="1" si="564"/>
        <v>1968.585931486447</v>
      </c>
      <c r="AV494" s="6">
        <f t="shared" ca="1" si="543"/>
        <v>8490.196320134899</v>
      </c>
      <c r="AW494" s="6">
        <f t="shared" ca="1" si="544"/>
        <v>5661.1332124295623</v>
      </c>
      <c r="AX494" s="27">
        <f t="shared" ca="1" si="565"/>
        <v>4.162916416438355</v>
      </c>
      <c r="AY494" s="27">
        <f t="shared" ca="1" si="565"/>
        <v>4.4992726027397252</v>
      </c>
      <c r="AZ494">
        <f t="shared" ca="1" si="545"/>
        <v>314</v>
      </c>
      <c r="BA494" s="9">
        <f t="shared" ca="1" si="525"/>
        <v>12</v>
      </c>
      <c r="BB494" s="4">
        <f t="shared" ca="1" si="546"/>
        <v>135</v>
      </c>
      <c r="BC494" s="9">
        <f t="shared" ca="1" si="526"/>
        <v>11</v>
      </c>
      <c r="BD494" s="9">
        <f t="shared" ca="1" si="527"/>
        <v>7</v>
      </c>
      <c r="BE494" s="4">
        <f t="shared" ca="1" si="547"/>
        <v>179</v>
      </c>
      <c r="BF494" s="9">
        <f t="shared" ca="1" si="528"/>
        <v>13</v>
      </c>
      <c r="BG494" s="9">
        <f t="shared" ca="1" si="529"/>
        <v>20</v>
      </c>
      <c r="BH494" s="24">
        <f t="shared" ca="1" si="548"/>
        <v>846.82103557885398</v>
      </c>
      <c r="BI494" s="24">
        <f t="shared" ca="1" si="549"/>
        <v>588.43456567320993</v>
      </c>
      <c r="BJ494" s="9">
        <f t="shared" ca="1" si="530"/>
        <v>15</v>
      </c>
      <c r="BK494" s="30">
        <f t="shared" ca="1" si="531"/>
        <v>34.758916164383564</v>
      </c>
      <c r="BL494" s="15">
        <f t="shared" ca="1" si="532"/>
        <v>4.4168070378082191</v>
      </c>
      <c r="BM494" s="15">
        <f t="shared" ca="1" si="550"/>
        <v>7294.0058422304501</v>
      </c>
      <c r="BN494" s="36">
        <f t="shared" ca="1" si="553"/>
        <v>119</v>
      </c>
      <c r="BO494" s="9">
        <f t="shared" ca="1" si="533"/>
        <v>0</v>
      </c>
      <c r="BP494" s="20">
        <f t="shared" ca="1" si="551"/>
        <v>1.9401313679558403</v>
      </c>
      <c r="BQ494" s="20">
        <f t="shared" ca="1" si="552"/>
        <v>118.91873556776852</v>
      </c>
    </row>
    <row r="495" spans="1:69" x14ac:dyDescent="0.25">
      <c r="A495" s="3">
        <f t="shared" si="500"/>
        <v>40694</v>
      </c>
      <c r="B495" s="17">
        <f t="shared" si="534"/>
        <v>2011</v>
      </c>
      <c r="C495" s="4">
        <f t="shared" si="498"/>
        <v>5</v>
      </c>
      <c r="D495" s="4">
        <f t="shared" si="501"/>
        <v>3</v>
      </c>
      <c r="E495" s="5">
        <f t="shared" si="509"/>
        <v>0.65</v>
      </c>
      <c r="F495" s="5">
        <f t="shared" si="510"/>
        <v>0.55555555555555558</v>
      </c>
      <c r="G495" s="10">
        <f t="shared" si="508"/>
        <v>0.83013698630136712</v>
      </c>
      <c r="H495" s="13">
        <f t="shared" ca="1" si="511"/>
        <v>88</v>
      </c>
      <c r="I495" s="9">
        <f t="shared" ca="1" si="512"/>
        <v>153</v>
      </c>
      <c r="J495" s="14">
        <f t="shared" ca="1" si="535"/>
        <v>1.7386363636363635</v>
      </c>
      <c r="K495" s="5">
        <f t="shared" ca="1" si="536"/>
        <v>0.34</v>
      </c>
      <c r="L495" s="21">
        <f t="shared" ca="1" si="513"/>
        <v>105.98440224159403</v>
      </c>
      <c r="M495" s="9">
        <f t="shared" ca="1" si="560"/>
        <v>27</v>
      </c>
      <c r="N495" s="9">
        <f t="shared" ca="1" si="560"/>
        <v>32</v>
      </c>
      <c r="O495" s="9">
        <f t="shared" ca="1" si="560"/>
        <v>13</v>
      </c>
      <c r="P495" s="9">
        <f t="shared" ca="1" si="560"/>
        <v>40</v>
      </c>
      <c r="Q495" s="20">
        <f t="shared" ca="1" si="514"/>
        <v>37.398080653819363</v>
      </c>
      <c r="R495" s="20">
        <f t="shared" ca="1" si="515"/>
        <v>48.781920871991574</v>
      </c>
      <c r="S495" s="20">
        <f t="shared" ca="1" si="516"/>
        <v>17.668097313534243</v>
      </c>
      <c r="T495" s="6">
        <f t="shared" ca="1" si="561"/>
        <v>9326.6273972602739</v>
      </c>
      <c r="U495" s="6">
        <f t="shared" ca="1" si="561"/>
        <v>999.37211111111117</v>
      </c>
      <c r="V495" s="6">
        <f t="shared" ca="1" si="561"/>
        <v>1525.9263175890412</v>
      </c>
      <c r="W495" s="6">
        <f t="shared" ca="1" si="517"/>
        <v>2704.6016071890408</v>
      </c>
      <c r="X495" s="6">
        <f t="shared" ca="1" si="518"/>
        <v>747.70124712328766</v>
      </c>
      <c r="Y495" s="6">
        <f t="shared" ca="1" si="537"/>
        <v>5347.7703364700164</v>
      </c>
      <c r="Z495" s="6">
        <f t="shared" ca="1" si="562"/>
        <v>2206.4867585753423</v>
      </c>
      <c r="AA495" s="6">
        <f t="shared" ca="1" si="562"/>
        <v>634.16497133589041</v>
      </c>
      <c r="AB495" s="6">
        <f t="shared" ca="1" si="562"/>
        <v>706.72389254136976</v>
      </c>
      <c r="AC495" s="6">
        <f t="shared" ca="1" si="519"/>
        <v>955.65210559961145</v>
      </c>
      <c r="AD495" s="6">
        <f t="shared" ca="1" si="520"/>
        <v>1022.8230643177741</v>
      </c>
      <c r="AE495" s="6">
        <f t="shared" ca="1" si="521"/>
        <v>297.08858055180269</v>
      </c>
      <c r="AF495" s="6">
        <f t="shared" ca="1" si="538"/>
        <v>1271.8118719834147</v>
      </c>
      <c r="AG495" s="6">
        <f t="shared" ca="1" si="563"/>
        <v>271.47511992328771</v>
      </c>
      <c r="AH495" s="6">
        <f t="shared" ca="1" si="563"/>
        <v>974.48210709041086</v>
      </c>
      <c r="AI495" s="6">
        <f t="shared" ca="1" si="563"/>
        <v>1690.1833206575341</v>
      </c>
      <c r="AJ495" s="6">
        <f t="shared" ca="1" si="563"/>
        <v>770.92668177534233</v>
      </c>
      <c r="AK495" s="6">
        <f t="shared" ca="1" si="522"/>
        <v>1152.7031582862849</v>
      </c>
      <c r="AL495" s="6">
        <f t="shared" ca="1" si="523"/>
        <v>1205.7576921512689</v>
      </c>
      <c r="AM495" s="6">
        <f t="shared" ca="1" si="524"/>
        <v>339.980058791033</v>
      </c>
      <c r="AN495" s="6">
        <f t="shared" ca="1" si="539"/>
        <v>1008.6263202179883</v>
      </c>
      <c r="AO495" s="6">
        <f t="shared" ca="1" si="540"/>
        <v>17580.442360270561</v>
      </c>
      <c r="AP495" s="6">
        <f t="shared" ca="1" si="541"/>
        <v>9952.2338315991437</v>
      </c>
      <c r="AQ495" s="6">
        <f t="shared" ca="1" si="542"/>
        <v>7628.2085286714191</v>
      </c>
      <c r="AR495" s="6">
        <f t="shared" ca="1" si="564"/>
        <v>2592.0824089393918</v>
      </c>
      <c r="AS495" s="6">
        <f t="shared" ca="1" si="564"/>
        <v>1518.5769829306985</v>
      </c>
      <c r="AT495" s="6">
        <f t="shared" ca="1" si="564"/>
        <v>1636.9308791074975</v>
      </c>
      <c r="AU495" s="6">
        <f t="shared" ca="1" si="564"/>
        <v>1698.7086041618272</v>
      </c>
      <c r="AV495" s="6">
        <f t="shared" ca="1" si="543"/>
        <v>7446.298875139415</v>
      </c>
      <c r="AW495" s="6">
        <f t="shared" ca="1" si="544"/>
        <v>181.90965353200227</v>
      </c>
      <c r="AX495" s="27">
        <f t="shared" ca="1" si="565"/>
        <v>4.2309764383561639</v>
      </c>
      <c r="AY495" s="27">
        <f t="shared" ca="1" si="565"/>
        <v>4.3190118904109589</v>
      </c>
      <c r="AZ495">
        <f t="shared" ca="1" si="545"/>
        <v>200</v>
      </c>
      <c r="BA495" s="9">
        <f t="shared" ca="1" si="525"/>
        <v>7</v>
      </c>
      <c r="BB495" s="4">
        <f t="shared" ca="1" si="546"/>
        <v>88</v>
      </c>
      <c r="BC495" s="9">
        <f t="shared" ca="1" si="526"/>
        <v>7</v>
      </c>
      <c r="BD495" s="9">
        <f t="shared" ca="1" si="527"/>
        <v>4</v>
      </c>
      <c r="BE495" s="4">
        <f t="shared" ca="1" si="547"/>
        <v>112</v>
      </c>
      <c r="BF495" s="9">
        <f t="shared" ca="1" si="528"/>
        <v>7</v>
      </c>
      <c r="BG495" s="9">
        <f t="shared" ca="1" si="529"/>
        <v>11</v>
      </c>
      <c r="BH495" s="24">
        <f t="shared" ca="1" si="548"/>
        <v>622.27864648767115</v>
      </c>
      <c r="BI495" s="24">
        <f t="shared" ca="1" si="549"/>
        <v>365.71560275397667</v>
      </c>
      <c r="BJ495" s="9">
        <f t="shared" ca="1" si="530"/>
        <v>10</v>
      </c>
      <c r="BK495" s="30">
        <f t="shared" ca="1" si="531"/>
        <v>32.636872589041097</v>
      </c>
      <c r="BL495" s="15">
        <f t="shared" ca="1" si="532"/>
        <v>4.2950638827397256</v>
      </c>
      <c r="BM495" s="15">
        <f t="shared" ca="1" si="550"/>
        <v>7006.8482908095975</v>
      </c>
      <c r="BN495" s="36">
        <f t="shared" ca="1" si="553"/>
        <v>119</v>
      </c>
      <c r="BO495" s="9">
        <f t="shared" ca="1" si="533"/>
        <v>0</v>
      </c>
      <c r="BP495" s="20">
        <f t="shared" ca="1" si="551"/>
        <v>1.0886789911916341</v>
      </c>
      <c r="BQ495" s="20">
        <f t="shared" ca="1" si="552"/>
        <v>64.10259267791109</v>
      </c>
    </row>
    <row r="496" spans="1:69" x14ac:dyDescent="0.25">
      <c r="A496" s="3">
        <f t="shared" si="500"/>
        <v>40693</v>
      </c>
      <c r="B496" s="17">
        <f t="shared" si="534"/>
        <v>2011</v>
      </c>
      <c r="C496" s="4">
        <f t="shared" si="498"/>
        <v>5</v>
      </c>
      <c r="D496" s="4">
        <f t="shared" si="501"/>
        <v>2</v>
      </c>
      <c r="E496" s="5">
        <f t="shared" si="509"/>
        <v>0.65</v>
      </c>
      <c r="F496" s="5">
        <f t="shared" si="510"/>
        <v>0.55555555555555558</v>
      </c>
      <c r="G496" s="10">
        <f t="shared" si="508"/>
        <v>0.82739726027396987</v>
      </c>
      <c r="H496" s="13">
        <f t="shared" ca="1" si="511"/>
        <v>86</v>
      </c>
      <c r="I496" s="9">
        <f t="shared" ca="1" si="512"/>
        <v>149</v>
      </c>
      <c r="J496" s="14">
        <f t="shared" ca="1" si="535"/>
        <v>1.7325581395348837</v>
      </c>
      <c r="K496" s="5">
        <f t="shared" ca="1" si="536"/>
        <v>0.33111111111111113</v>
      </c>
      <c r="L496" s="21">
        <f t="shared" ca="1" si="513"/>
        <v>108.44045874482322</v>
      </c>
      <c r="M496" s="9">
        <f t="shared" ca="1" si="560"/>
        <v>25</v>
      </c>
      <c r="N496" s="9">
        <f t="shared" ca="1" si="560"/>
        <v>32</v>
      </c>
      <c r="O496" s="9">
        <f t="shared" ca="1" si="560"/>
        <v>13</v>
      </c>
      <c r="P496" s="9">
        <f t="shared" ca="1" si="560"/>
        <v>38</v>
      </c>
      <c r="Q496" s="20">
        <f t="shared" ca="1" si="514"/>
        <v>38.07233848401826</v>
      </c>
      <c r="R496" s="20">
        <f t="shared" ca="1" si="515"/>
        <v>48.040770795363535</v>
      </c>
      <c r="S496" s="20">
        <f t="shared" ca="1" si="516"/>
        <v>19.522943182408074</v>
      </c>
      <c r="T496" s="6">
        <f t="shared" ca="1" si="561"/>
        <v>9325.8794520547963</v>
      </c>
      <c r="U496" s="6">
        <f t="shared" ca="1" si="561"/>
        <v>943.51002283105004</v>
      </c>
      <c r="V496" s="6">
        <f t="shared" ca="1" si="561"/>
        <v>1538.3330787945208</v>
      </c>
      <c r="W496" s="6">
        <f t="shared" ca="1" si="517"/>
        <v>2628.6687044383557</v>
      </c>
      <c r="X496" s="6">
        <f t="shared" ca="1" si="518"/>
        <v>754.69127802739729</v>
      </c>
      <c r="Y496" s="6">
        <f t="shared" ca="1" si="537"/>
        <v>5347.696413625571</v>
      </c>
      <c r="Z496" s="6">
        <f t="shared" ca="1" si="562"/>
        <v>2170.1232935890407</v>
      </c>
      <c r="AA496" s="6">
        <f t="shared" ca="1" si="562"/>
        <v>624.53002033972598</v>
      </c>
      <c r="AB496" s="6">
        <f t="shared" ca="1" si="562"/>
        <v>741.87184093150677</v>
      </c>
      <c r="AC496" s="6">
        <f t="shared" ca="1" si="519"/>
        <v>1015.4140804569298</v>
      </c>
      <c r="AD496" s="6">
        <f t="shared" ca="1" si="520"/>
        <v>966.08126012462571</v>
      </c>
      <c r="AE496" s="6">
        <f t="shared" ca="1" si="521"/>
        <v>291.49512809858436</v>
      </c>
      <c r="AF496" s="6">
        <f t="shared" ca="1" si="538"/>
        <v>1263.534686180134</v>
      </c>
      <c r="AG496" s="6">
        <f t="shared" ca="1" si="563"/>
        <v>260.92728305753428</v>
      </c>
      <c r="AH496" s="6">
        <f t="shared" ca="1" si="563"/>
        <v>943.0657244931507</v>
      </c>
      <c r="AI496" s="6">
        <f t="shared" ca="1" si="563"/>
        <v>1642.6456748493151</v>
      </c>
      <c r="AJ496" s="6">
        <f t="shared" ca="1" si="563"/>
        <v>754.38645461917793</v>
      </c>
      <c r="AK496" s="6">
        <f t="shared" ca="1" si="522"/>
        <v>1113.9414348599892</v>
      </c>
      <c r="AL496" s="6">
        <f t="shared" ca="1" si="523"/>
        <v>1176.8393332941509</v>
      </c>
      <c r="AM496" s="6">
        <f t="shared" ca="1" si="524"/>
        <v>338.66977898532423</v>
      </c>
      <c r="AN496" s="6">
        <f t="shared" ca="1" si="539"/>
        <v>971.57458987971359</v>
      </c>
      <c r="AO496" s="6">
        <f t="shared" ca="1" si="540"/>
        <v>17406.939766765292</v>
      </c>
      <c r="AP496" s="6">
        <f t="shared" ca="1" si="541"/>
        <v>9824.1340770798779</v>
      </c>
      <c r="AQ496" s="6">
        <f t="shared" ca="1" si="542"/>
        <v>7582.8056896854196</v>
      </c>
      <c r="AR496" s="6">
        <f t="shared" ca="1" si="564"/>
        <v>2585.1795243270603</v>
      </c>
      <c r="AS496" s="6">
        <f t="shared" ca="1" si="564"/>
        <v>1495.2290087109056</v>
      </c>
      <c r="AT496" s="6">
        <f t="shared" ca="1" si="564"/>
        <v>1631.0141450491742</v>
      </c>
      <c r="AU496" s="6">
        <f t="shared" ca="1" si="564"/>
        <v>1699.1380834307465</v>
      </c>
      <c r="AV496" s="6">
        <f t="shared" ca="1" si="543"/>
        <v>7410.560761517886</v>
      </c>
      <c r="AW496" s="6">
        <f t="shared" ca="1" si="544"/>
        <v>172.24492816752809</v>
      </c>
      <c r="AX496" s="27">
        <f t="shared" ca="1" si="565"/>
        <v>3.8397074958904107</v>
      </c>
      <c r="AY496" s="27">
        <f t="shared" ca="1" si="565"/>
        <v>4.4898909452054783</v>
      </c>
      <c r="AZ496">
        <f t="shared" ca="1" si="545"/>
        <v>194</v>
      </c>
      <c r="BA496" s="9">
        <f t="shared" ca="1" si="525"/>
        <v>7</v>
      </c>
      <c r="BB496" s="4">
        <f t="shared" ca="1" si="546"/>
        <v>86</v>
      </c>
      <c r="BC496" s="9">
        <f t="shared" ca="1" si="526"/>
        <v>7</v>
      </c>
      <c r="BD496" s="9">
        <f t="shared" ca="1" si="527"/>
        <v>5</v>
      </c>
      <c r="BE496" s="4">
        <f t="shared" ca="1" si="547"/>
        <v>108</v>
      </c>
      <c r="BF496" s="9">
        <f t="shared" ca="1" si="528"/>
        <v>7</v>
      </c>
      <c r="BG496" s="9">
        <f t="shared" ca="1" si="529"/>
        <v>11</v>
      </c>
      <c r="BH496" s="24">
        <f t="shared" ca="1" si="548"/>
        <v>686.7478690130614</v>
      </c>
      <c r="BI496" s="24">
        <f t="shared" ca="1" si="549"/>
        <v>378.83174478002326</v>
      </c>
      <c r="BJ496" s="9">
        <f t="shared" ca="1" si="530"/>
        <v>10</v>
      </c>
      <c r="BK496" s="30">
        <f t="shared" ca="1" si="531"/>
        <v>33.349709917808219</v>
      </c>
      <c r="BL496" s="15">
        <f t="shared" ca="1" si="532"/>
        <v>4.2775532931506843</v>
      </c>
      <c r="BM496" s="15">
        <f t="shared" ca="1" si="550"/>
        <v>6839.7329173187809</v>
      </c>
      <c r="BN496" s="36">
        <f t="shared" ca="1" si="553"/>
        <v>119</v>
      </c>
      <c r="BO496" s="9">
        <f t="shared" ca="1" si="533"/>
        <v>0</v>
      </c>
      <c r="BP496" s="20">
        <f t="shared" ca="1" si="551"/>
        <v>1.1086406123381098</v>
      </c>
      <c r="BQ496" s="20">
        <f t="shared" ca="1" si="552"/>
        <v>63.721056215843859</v>
      </c>
    </row>
    <row r="497" spans="1:69" x14ac:dyDescent="0.25">
      <c r="A497" s="3">
        <f t="shared" si="500"/>
        <v>40692</v>
      </c>
      <c r="B497" s="17">
        <f t="shared" si="534"/>
        <v>2011</v>
      </c>
      <c r="C497" s="4">
        <f t="shared" ref="C497:C560" si="566">MONTH(A497)</f>
        <v>5</v>
      </c>
      <c r="D497" s="4">
        <f t="shared" si="501"/>
        <v>1</v>
      </c>
      <c r="E497" s="5">
        <f t="shared" si="509"/>
        <v>0.65</v>
      </c>
      <c r="F497" s="5">
        <f t="shared" si="510"/>
        <v>0.60000000000000009</v>
      </c>
      <c r="G497" s="10">
        <f t="shared" si="508"/>
        <v>0.82465753424657262</v>
      </c>
      <c r="H497" s="13">
        <f t="shared" ca="1" si="511"/>
        <v>98</v>
      </c>
      <c r="I497" s="9">
        <f t="shared" ca="1" si="512"/>
        <v>159</v>
      </c>
      <c r="J497" s="14">
        <f t="shared" ca="1" si="535"/>
        <v>1.6224489795918366</v>
      </c>
      <c r="K497" s="5">
        <f t="shared" ca="1" si="536"/>
        <v>0.35333333333333333</v>
      </c>
      <c r="L497" s="21">
        <f t="shared" ca="1" si="513"/>
        <v>93.273064646351685</v>
      </c>
      <c r="M497" s="9">
        <f t="shared" ca="1" si="560"/>
        <v>29</v>
      </c>
      <c r="N497" s="9">
        <f t="shared" ca="1" si="560"/>
        <v>34</v>
      </c>
      <c r="O497" s="9">
        <f t="shared" ca="1" si="560"/>
        <v>13</v>
      </c>
      <c r="P497" s="9">
        <f t="shared" ca="1" si="560"/>
        <v>42</v>
      </c>
      <c r="Q497" s="20">
        <f t="shared" ca="1" si="514"/>
        <v>35.476881534246566</v>
      </c>
      <c r="R497" s="20">
        <f t="shared" ca="1" si="515"/>
        <v>50.527266277428865</v>
      </c>
      <c r="S497" s="20">
        <f t="shared" ca="1" si="516"/>
        <v>17.088031272328763</v>
      </c>
      <c r="T497" s="6">
        <f t="shared" ca="1" si="561"/>
        <v>9140.7603353424656</v>
      </c>
      <c r="U497" s="6">
        <f t="shared" ca="1" si="561"/>
        <v>1093.8193019178082</v>
      </c>
      <c r="V497" s="6">
        <f t="shared" ca="1" si="561"/>
        <v>1718.1712259506855</v>
      </c>
      <c r="W497" s="6">
        <f t="shared" ca="1" si="517"/>
        <v>2649.5142998794513</v>
      </c>
      <c r="X497" s="6">
        <f t="shared" ca="1" si="518"/>
        <v>800.85824182356168</v>
      </c>
      <c r="Y497" s="6">
        <f t="shared" ca="1" si="537"/>
        <v>5066.0358696065759</v>
      </c>
      <c r="Z497" s="6">
        <f t="shared" ca="1" si="562"/>
        <v>2235.0435366575334</v>
      </c>
      <c r="AA497" s="6">
        <f t="shared" ca="1" si="562"/>
        <v>656.85446160657523</v>
      </c>
      <c r="AB497" s="6">
        <f t="shared" ca="1" si="562"/>
        <v>717.69731343780802</v>
      </c>
      <c r="AC497" s="6">
        <f t="shared" ca="1" si="519"/>
        <v>1030.0577130410009</v>
      </c>
      <c r="AD497" s="6">
        <f t="shared" ca="1" si="520"/>
        <v>997.88935650374742</v>
      </c>
      <c r="AE497" s="6">
        <f t="shared" ca="1" si="521"/>
        <v>306.86360337219782</v>
      </c>
      <c r="AF497" s="6">
        <f t="shared" ca="1" si="538"/>
        <v>1274.7846387849709</v>
      </c>
      <c r="AG497" s="6">
        <f t="shared" ca="1" si="563"/>
        <v>281.00143183561642</v>
      </c>
      <c r="AH497" s="6">
        <f t="shared" ca="1" si="563"/>
        <v>1028.1762931726028</v>
      </c>
      <c r="AI497" s="6">
        <f t="shared" ca="1" si="563"/>
        <v>1779.2940696164383</v>
      </c>
      <c r="AJ497" s="6">
        <f t="shared" ca="1" si="563"/>
        <v>827.79390246575315</v>
      </c>
      <c r="AK497" s="6">
        <f t="shared" ca="1" si="522"/>
        <v>1248.4934153670351</v>
      </c>
      <c r="AL497" s="6">
        <f t="shared" ca="1" si="523"/>
        <v>1198.0010374395408</v>
      </c>
      <c r="AM497" s="6">
        <f t="shared" ca="1" si="524"/>
        <v>344.06709554003635</v>
      </c>
      <c r="AN497" s="6">
        <f t="shared" ca="1" si="539"/>
        <v>1125.7041487437982</v>
      </c>
      <c r="AO497" s="6">
        <f t="shared" ca="1" si="540"/>
        <v>17760.440646052601</v>
      </c>
      <c r="AP497" s="6">
        <f t="shared" ca="1" si="541"/>
        <v>10293.915988917257</v>
      </c>
      <c r="AQ497" s="6">
        <f t="shared" ca="1" si="542"/>
        <v>7466.5246571353455</v>
      </c>
      <c r="AR497" s="6">
        <f t="shared" ca="1" si="564"/>
        <v>2603.9781838918425</v>
      </c>
      <c r="AS497" s="6">
        <f t="shared" ca="1" si="564"/>
        <v>1529.422472941043</v>
      </c>
      <c r="AT497" s="6">
        <f t="shared" ca="1" si="564"/>
        <v>1670.1124876936638</v>
      </c>
      <c r="AU497" s="6">
        <f t="shared" ca="1" si="564"/>
        <v>1740.2408572087384</v>
      </c>
      <c r="AV497" s="6">
        <f t="shared" ca="1" si="543"/>
        <v>7543.7540017352876</v>
      </c>
      <c r="AW497" s="6">
        <f t="shared" ca="1" si="544"/>
        <v>-77.229344599943943</v>
      </c>
      <c r="AX497" s="27">
        <f t="shared" ca="1" si="565"/>
        <v>4.0769903342465748</v>
      </c>
      <c r="AY497" s="27">
        <f t="shared" ca="1" si="565"/>
        <v>4.252602513698629</v>
      </c>
      <c r="AZ497">
        <f t="shared" ca="1" si="545"/>
        <v>216</v>
      </c>
      <c r="BA497" s="9">
        <f t="shared" ca="1" si="525"/>
        <v>8</v>
      </c>
      <c r="BB497" s="4">
        <f t="shared" ca="1" si="546"/>
        <v>98</v>
      </c>
      <c r="BC497" s="9">
        <f t="shared" ca="1" si="526"/>
        <v>8</v>
      </c>
      <c r="BD497" s="9">
        <f t="shared" ca="1" si="527"/>
        <v>5</v>
      </c>
      <c r="BE497" s="4">
        <f t="shared" ca="1" si="547"/>
        <v>118</v>
      </c>
      <c r="BF497" s="9">
        <f t="shared" ca="1" si="528"/>
        <v>7</v>
      </c>
      <c r="BG497" s="9">
        <f t="shared" ca="1" si="529"/>
        <v>12</v>
      </c>
      <c r="BH497" s="24">
        <f t="shared" ca="1" si="548"/>
        <v>685.62315285202124</v>
      </c>
      <c r="BI497" s="24">
        <f t="shared" ca="1" si="549"/>
        <v>375.94409140188122</v>
      </c>
      <c r="BJ497" s="9">
        <f t="shared" ca="1" si="530"/>
        <v>11</v>
      </c>
      <c r="BK497" s="30">
        <f t="shared" ca="1" si="531"/>
        <v>35.379317150684933</v>
      </c>
      <c r="BL497" s="15">
        <f t="shared" ca="1" si="532"/>
        <v>4.2687289391780823</v>
      </c>
      <c r="BM497" s="15">
        <f t="shared" ca="1" si="550"/>
        <v>6928.5872409362128</v>
      </c>
      <c r="BN497" s="36">
        <f t="shared" ca="1" si="553"/>
        <v>119</v>
      </c>
      <c r="BO497" s="9">
        <f t="shared" ca="1" si="533"/>
        <v>0</v>
      </c>
      <c r="BP497" s="20">
        <f t="shared" ca="1" si="551"/>
        <v>1.0776402746321549</v>
      </c>
      <c r="BQ497" s="20">
        <f t="shared" ca="1" si="552"/>
        <v>62.743904681809624</v>
      </c>
    </row>
    <row r="498" spans="1:69" x14ac:dyDescent="0.25">
      <c r="A498" s="3">
        <f t="shared" ref="A498:A561" si="567">A497-1</f>
        <v>40691</v>
      </c>
      <c r="B498" s="17">
        <f t="shared" si="534"/>
        <v>2011</v>
      </c>
      <c r="C498" s="4">
        <f t="shared" si="566"/>
        <v>5</v>
      </c>
      <c r="D498" s="4">
        <f t="shared" ref="D498:D561" si="568">WEEKDAY(A498)</f>
        <v>7</v>
      </c>
      <c r="E498" s="5">
        <f t="shared" si="509"/>
        <v>0.65</v>
      </c>
      <c r="F498" s="5">
        <f t="shared" si="510"/>
        <v>0.94444444444444442</v>
      </c>
      <c r="G498" s="10">
        <f t="shared" si="508"/>
        <v>0.82191780821917537</v>
      </c>
      <c r="H498" s="13">
        <f t="shared" ca="1" si="511"/>
        <v>147</v>
      </c>
      <c r="I498" s="9">
        <f t="shared" ca="1" si="512"/>
        <v>254</v>
      </c>
      <c r="J498" s="14">
        <f t="shared" ca="1" si="535"/>
        <v>1.727891156462585</v>
      </c>
      <c r="K498" s="5">
        <f t="shared" ca="1" si="536"/>
        <v>0.56444444444444442</v>
      </c>
      <c r="L498" s="21">
        <f t="shared" ca="1" si="513"/>
        <v>104.64936601124467</v>
      </c>
      <c r="M498" s="9">
        <f t="shared" ca="1" si="560"/>
        <v>45</v>
      </c>
      <c r="N498" s="9">
        <f t="shared" ca="1" si="560"/>
        <v>54</v>
      </c>
      <c r="O498" s="9">
        <f t="shared" ca="1" si="560"/>
        <v>22</v>
      </c>
      <c r="P498" s="9">
        <f t="shared" ca="1" si="560"/>
        <v>67</v>
      </c>
      <c r="Q498" s="20">
        <f t="shared" ca="1" si="514"/>
        <v>35.690293178358928</v>
      </c>
      <c r="R498" s="20">
        <f t="shared" ca="1" si="515"/>
        <v>48.480975571606471</v>
      </c>
      <c r="S498" s="20">
        <f t="shared" ca="1" si="516"/>
        <v>18.530142131261496</v>
      </c>
      <c r="T498" s="6">
        <f t="shared" ca="1" si="561"/>
        <v>15383.456803652965</v>
      </c>
      <c r="U498" s="6">
        <f t="shared" ca="1" si="561"/>
        <v>1670.0132420091322</v>
      </c>
      <c r="V498" s="6">
        <f t="shared" ca="1" si="561"/>
        <v>2589.0814816438356</v>
      </c>
      <c r="W498" s="6">
        <f t="shared" ca="1" si="517"/>
        <v>2604.9727824657539</v>
      </c>
      <c r="X498" s="6">
        <f t="shared" ca="1" si="518"/>
        <v>1271.1762575342466</v>
      </c>
      <c r="Y498" s="6">
        <f t="shared" ca="1" si="537"/>
        <v>10588.239524018263</v>
      </c>
      <c r="Z498" s="6">
        <f t="shared" ca="1" si="562"/>
        <v>3533.3390246575336</v>
      </c>
      <c r="AA498" s="6">
        <f t="shared" ca="1" si="562"/>
        <v>1066.5814625753424</v>
      </c>
      <c r="AB498" s="6">
        <f t="shared" ca="1" si="562"/>
        <v>1241.5195227945203</v>
      </c>
      <c r="AC498" s="6">
        <f t="shared" ca="1" si="519"/>
        <v>1674.712141104008</v>
      </c>
      <c r="AD498" s="6">
        <f t="shared" ca="1" si="520"/>
        <v>1008.803177691675</v>
      </c>
      <c r="AE498" s="6">
        <f t="shared" ca="1" si="521"/>
        <v>478.52702079546998</v>
      </c>
      <c r="AF498" s="6">
        <f t="shared" ca="1" si="538"/>
        <v>2679.3976704362431</v>
      </c>
      <c r="AG498" s="6">
        <f t="shared" ca="1" si="563"/>
        <v>469.31266849315074</v>
      </c>
      <c r="AH498" s="6">
        <f t="shared" ca="1" si="563"/>
        <v>1595.7245895890412</v>
      </c>
      <c r="AI498" s="6">
        <f t="shared" ca="1" si="563"/>
        <v>2915.5581369863016</v>
      </c>
      <c r="AJ498" s="6">
        <f t="shared" ca="1" si="563"/>
        <v>1210.1712394520546</v>
      </c>
      <c r="AK498" s="6">
        <f t="shared" ca="1" si="522"/>
        <v>1801.4428356628823</v>
      </c>
      <c r="AL498" s="6">
        <f t="shared" ca="1" si="523"/>
        <v>1197.7006260841256</v>
      </c>
      <c r="AM498" s="6">
        <f t="shared" ca="1" si="524"/>
        <v>534.87806316738738</v>
      </c>
      <c r="AN498" s="6">
        <f t="shared" ca="1" si="539"/>
        <v>2656.7451096061532</v>
      </c>
      <c r="AO498" s="6">
        <f t="shared" ca="1" si="540"/>
        <v>29085.676690210043</v>
      </c>
      <c r="AP498" s="6">
        <f t="shared" ca="1" si="541"/>
        <v>13161.294386149384</v>
      </c>
      <c r="AQ498" s="6">
        <f t="shared" ca="1" si="542"/>
        <v>15924.382304060658</v>
      </c>
      <c r="AR498" s="6">
        <f t="shared" ca="1" si="564"/>
        <v>2728.0758663442248</v>
      </c>
      <c r="AS498" s="6">
        <f t="shared" ca="1" si="564"/>
        <v>2058.4093793378624</v>
      </c>
      <c r="AT498" s="6">
        <f t="shared" ca="1" si="564"/>
        <v>1878.5579623677672</v>
      </c>
      <c r="AU498" s="6">
        <f t="shared" ca="1" si="564"/>
        <v>2032.9691568975632</v>
      </c>
      <c r="AV498" s="6">
        <f t="shared" ca="1" si="543"/>
        <v>8698.0123649474172</v>
      </c>
      <c r="AW498" s="6">
        <f t="shared" ca="1" si="544"/>
        <v>7226.3699391132413</v>
      </c>
      <c r="AX498" s="27">
        <f t="shared" ca="1" si="565"/>
        <v>4.096698904109588</v>
      </c>
      <c r="AY498" s="27">
        <f t="shared" ca="1" si="565"/>
        <v>4.2786472602739716</v>
      </c>
      <c r="AZ498">
        <f t="shared" ca="1" si="545"/>
        <v>335</v>
      </c>
      <c r="BA498" s="9">
        <f t="shared" ca="1" si="525"/>
        <v>12</v>
      </c>
      <c r="BB498" s="4">
        <f t="shared" ca="1" si="546"/>
        <v>147</v>
      </c>
      <c r="BC498" s="9">
        <f t="shared" ca="1" si="526"/>
        <v>10</v>
      </c>
      <c r="BD498" s="9">
        <f t="shared" ca="1" si="527"/>
        <v>7</v>
      </c>
      <c r="BE498" s="4">
        <f t="shared" ca="1" si="547"/>
        <v>188</v>
      </c>
      <c r="BF498" s="9">
        <f t="shared" ca="1" si="528"/>
        <v>13</v>
      </c>
      <c r="BG498" s="9">
        <f t="shared" ca="1" si="529"/>
        <v>18</v>
      </c>
      <c r="BH498" s="24">
        <f t="shared" ca="1" si="548"/>
        <v>747.67972019010347</v>
      </c>
      <c r="BI498" s="24">
        <f t="shared" ca="1" si="549"/>
        <v>521.40059854960498</v>
      </c>
      <c r="BJ498" s="9">
        <f t="shared" ca="1" si="530"/>
        <v>15</v>
      </c>
      <c r="BK498" s="30">
        <f t="shared" ca="1" si="531"/>
        <v>34.303221917808223</v>
      </c>
      <c r="BL498" s="15">
        <f t="shared" ca="1" si="532"/>
        <v>4.207796219178082</v>
      </c>
      <c r="BM498" s="15">
        <f t="shared" ca="1" si="550"/>
        <v>6993.9372793169341</v>
      </c>
      <c r="BN498" s="36">
        <f t="shared" ca="1" si="553"/>
        <v>114</v>
      </c>
      <c r="BO498" s="9">
        <f t="shared" ca="1" si="533"/>
        <v>0</v>
      </c>
      <c r="BP498" s="20">
        <f t="shared" ca="1" si="551"/>
        <v>2.2768837734867304</v>
      </c>
      <c r="BQ498" s="20">
        <f t="shared" ca="1" si="552"/>
        <v>139.68756407070754</v>
      </c>
    </row>
    <row r="499" spans="1:69" x14ac:dyDescent="0.25">
      <c r="A499" s="3">
        <f t="shared" si="567"/>
        <v>40690</v>
      </c>
      <c r="B499" s="17">
        <f t="shared" si="534"/>
        <v>2011</v>
      </c>
      <c r="C499" s="4">
        <f t="shared" si="566"/>
        <v>5</v>
      </c>
      <c r="D499" s="4">
        <f t="shared" si="568"/>
        <v>6</v>
      </c>
      <c r="E499" s="5">
        <f t="shared" si="509"/>
        <v>0.65</v>
      </c>
      <c r="F499" s="5">
        <f t="shared" si="510"/>
        <v>1</v>
      </c>
      <c r="G499" s="10">
        <f t="shared" si="508"/>
        <v>0.81917808219177812</v>
      </c>
      <c r="H499" s="13">
        <f t="shared" ca="1" si="511"/>
        <v>163</v>
      </c>
      <c r="I499" s="9">
        <f t="shared" ca="1" si="512"/>
        <v>288</v>
      </c>
      <c r="J499" s="14">
        <f t="shared" ca="1" si="535"/>
        <v>1.7668711656441718</v>
      </c>
      <c r="K499" s="5">
        <f t="shared" ca="1" si="536"/>
        <v>0.64</v>
      </c>
      <c r="L499" s="21">
        <f t="shared" ca="1" si="513"/>
        <v>102.76427827548534</v>
      </c>
      <c r="M499" s="9">
        <f t="shared" ca="1" si="560"/>
        <v>49</v>
      </c>
      <c r="N499" s="9">
        <f t="shared" ca="1" si="560"/>
        <v>62</v>
      </c>
      <c r="O499" s="9">
        <f t="shared" ca="1" si="560"/>
        <v>25</v>
      </c>
      <c r="P499" s="9">
        <f t="shared" ca="1" si="560"/>
        <v>74</v>
      </c>
      <c r="Q499" s="20">
        <f t="shared" ca="1" si="514"/>
        <v>38.002257320992221</v>
      </c>
      <c r="R499" s="20">
        <f t="shared" ca="1" si="515"/>
        <v>47.925655849380817</v>
      </c>
      <c r="S499" s="20">
        <f t="shared" ca="1" si="516"/>
        <v>17.821858217371343</v>
      </c>
      <c r="T499" s="6">
        <f t="shared" ca="1" si="561"/>
        <v>16750.577358904109</v>
      </c>
      <c r="U499" s="6">
        <f t="shared" ca="1" si="561"/>
        <v>1753.9428863013695</v>
      </c>
      <c r="V499" s="6">
        <f t="shared" ca="1" si="561"/>
        <v>2735.9106237369865</v>
      </c>
      <c r="W499" s="6">
        <f t="shared" ca="1" si="517"/>
        <v>2604.8949798575345</v>
      </c>
      <c r="X499" s="6">
        <f t="shared" ca="1" si="518"/>
        <v>1327.8486401753423</v>
      </c>
      <c r="Y499" s="6">
        <f t="shared" ca="1" si="537"/>
        <v>11835.866001435617</v>
      </c>
      <c r="Z499" s="6">
        <f t="shared" ca="1" si="562"/>
        <v>4218.2505626301363</v>
      </c>
      <c r="AA499" s="6">
        <f t="shared" ca="1" si="562"/>
        <v>1198.1413962345205</v>
      </c>
      <c r="AB499" s="6">
        <f t="shared" ca="1" si="562"/>
        <v>1318.8175080854794</v>
      </c>
      <c r="AC499" s="6">
        <f t="shared" ca="1" si="519"/>
        <v>1716.8768663485141</v>
      </c>
      <c r="AD499" s="6">
        <f t="shared" ca="1" si="520"/>
        <v>957.04109664145756</v>
      </c>
      <c r="AE499" s="6">
        <f t="shared" ca="1" si="521"/>
        <v>542.76507361369374</v>
      </c>
      <c r="AF499" s="6">
        <f t="shared" ca="1" si="538"/>
        <v>3518.526430346471</v>
      </c>
      <c r="AG499" s="6">
        <f t="shared" ca="1" si="563"/>
        <v>520.32322139178086</v>
      </c>
      <c r="AH499" s="6">
        <f t="shared" ca="1" si="563"/>
        <v>1797.8494022136983</v>
      </c>
      <c r="AI499" s="6">
        <f t="shared" ca="1" si="563"/>
        <v>3050.2237413698631</v>
      </c>
      <c r="AJ499" s="6">
        <f t="shared" ca="1" si="563"/>
        <v>1406.2818121643834</v>
      </c>
      <c r="AK499" s="6">
        <f t="shared" ca="1" si="522"/>
        <v>2080.7995929606382</v>
      </c>
      <c r="AL499" s="6">
        <f t="shared" ca="1" si="523"/>
        <v>1173.5713547341097</v>
      </c>
      <c r="AM499" s="6">
        <f t="shared" ca="1" si="524"/>
        <v>617.94852426162902</v>
      </c>
      <c r="AN499" s="6">
        <f t="shared" ca="1" si="539"/>
        <v>2902.3587051833483</v>
      </c>
      <c r="AO499" s="6">
        <f t="shared" ca="1" si="540"/>
        <v>32014.40788929534</v>
      </c>
      <c r="AP499" s="6">
        <f t="shared" ca="1" si="541"/>
        <v>13757.656752329905</v>
      </c>
      <c r="AQ499" s="6">
        <f t="shared" ca="1" si="542"/>
        <v>18256.751136965438</v>
      </c>
      <c r="AR499" s="6">
        <f t="shared" ca="1" si="564"/>
        <v>2753.5932008476402</v>
      </c>
      <c r="AS499" s="6">
        <f t="shared" ca="1" si="564"/>
        <v>2103.6278312949307</v>
      </c>
      <c r="AT499" s="6">
        <f t="shared" ca="1" si="564"/>
        <v>1920.084257867732</v>
      </c>
      <c r="AU499" s="6">
        <f t="shared" ca="1" si="564"/>
        <v>2037.3898061751902</v>
      </c>
      <c r="AV499" s="6">
        <f t="shared" ca="1" si="543"/>
        <v>8814.6950961854927</v>
      </c>
      <c r="AW499" s="6">
        <f t="shared" ca="1" si="544"/>
        <v>9442.0560407799421</v>
      </c>
      <c r="AX499" s="27">
        <f t="shared" ca="1" si="565"/>
        <v>3.9955694465753422</v>
      </c>
      <c r="AY499" s="27">
        <f t="shared" ca="1" si="565"/>
        <v>4.1818227465753415</v>
      </c>
      <c r="AZ499">
        <f t="shared" ca="1" si="545"/>
        <v>373</v>
      </c>
      <c r="BA499" s="9">
        <f t="shared" ca="1" si="525"/>
        <v>14</v>
      </c>
      <c r="BB499" s="4">
        <f t="shared" ca="1" si="546"/>
        <v>163</v>
      </c>
      <c r="BC499" s="9">
        <f t="shared" ca="1" si="526"/>
        <v>12</v>
      </c>
      <c r="BD499" s="9">
        <f t="shared" ca="1" si="527"/>
        <v>9</v>
      </c>
      <c r="BE499" s="4">
        <f t="shared" ca="1" si="547"/>
        <v>210</v>
      </c>
      <c r="BF499" s="9">
        <f t="shared" ca="1" si="528"/>
        <v>13</v>
      </c>
      <c r="BG499" s="9">
        <f t="shared" ca="1" si="529"/>
        <v>22</v>
      </c>
      <c r="BH499" s="24">
        <f t="shared" ca="1" si="548"/>
        <v>859.15177373722179</v>
      </c>
      <c r="BI499" s="24">
        <f t="shared" ca="1" si="549"/>
        <v>536.11383943394424</v>
      </c>
      <c r="BJ499" s="9">
        <f t="shared" ca="1" si="530"/>
        <v>16</v>
      </c>
      <c r="BK499" s="30">
        <f t="shared" ca="1" si="531"/>
        <v>33.868438397260277</v>
      </c>
      <c r="BL499" s="15">
        <f t="shared" ca="1" si="532"/>
        <v>4.4551685983561642</v>
      </c>
      <c r="BM499" s="15">
        <f t="shared" ca="1" si="550"/>
        <v>6938.3819919112138</v>
      </c>
      <c r="BN499" s="36">
        <f t="shared" ca="1" si="553"/>
        <v>114</v>
      </c>
      <c r="BO499" s="9">
        <f t="shared" ca="1" si="533"/>
        <v>0</v>
      </c>
      <c r="BP499" s="20">
        <f t="shared" ca="1" si="551"/>
        <v>2.6312692437875591</v>
      </c>
      <c r="BQ499" s="20">
        <f t="shared" ca="1" si="552"/>
        <v>160.14693979794245</v>
      </c>
    </row>
    <row r="500" spans="1:69" x14ac:dyDescent="0.25">
      <c r="A500" s="3">
        <f t="shared" si="567"/>
        <v>40689</v>
      </c>
      <c r="B500" s="17">
        <f t="shared" si="534"/>
        <v>2011</v>
      </c>
      <c r="C500" s="4">
        <f t="shared" si="566"/>
        <v>5</v>
      </c>
      <c r="D500" s="4">
        <f t="shared" si="568"/>
        <v>5</v>
      </c>
      <c r="E500" s="5">
        <f t="shared" si="509"/>
        <v>0.65</v>
      </c>
      <c r="F500" s="5">
        <f t="shared" si="510"/>
        <v>0.79999999999999993</v>
      </c>
      <c r="G500" s="10">
        <f t="shared" si="508"/>
        <v>0.81643835616438087</v>
      </c>
      <c r="H500" s="13">
        <f t="shared" ca="1" si="511"/>
        <v>127</v>
      </c>
      <c r="I500" s="9">
        <f t="shared" ca="1" si="512"/>
        <v>203</v>
      </c>
      <c r="J500" s="14">
        <f t="shared" ca="1" si="535"/>
        <v>1.5984251968503937</v>
      </c>
      <c r="K500" s="5">
        <f t="shared" ca="1" si="536"/>
        <v>0.45111111111111113</v>
      </c>
      <c r="L500" s="21">
        <f t="shared" ca="1" si="513"/>
        <v>96.345594615467576</v>
      </c>
      <c r="M500" s="9">
        <f t="shared" ca="1" si="560"/>
        <v>35</v>
      </c>
      <c r="N500" s="9">
        <f t="shared" ca="1" si="560"/>
        <v>43</v>
      </c>
      <c r="O500" s="9">
        <f t="shared" ca="1" si="560"/>
        <v>18</v>
      </c>
      <c r="P500" s="9">
        <f t="shared" ca="1" si="560"/>
        <v>53</v>
      </c>
      <c r="Q500" s="20">
        <f t="shared" ca="1" si="514"/>
        <v>37.889184632244458</v>
      </c>
      <c r="R500" s="20">
        <f t="shared" ca="1" si="515"/>
        <v>49.661223682191768</v>
      </c>
      <c r="S500" s="20">
        <f t="shared" ca="1" si="516"/>
        <v>17.664526967857324</v>
      </c>
      <c r="T500" s="6">
        <f t="shared" ca="1" si="561"/>
        <v>12235.890516164382</v>
      </c>
      <c r="U500" s="6">
        <f t="shared" ca="1" si="561"/>
        <v>1445.1853961643828</v>
      </c>
      <c r="V500" s="6">
        <f t="shared" ca="1" si="561"/>
        <v>2213.2694773479452</v>
      </c>
      <c r="W500" s="6">
        <f t="shared" ca="1" si="517"/>
        <v>2738.1963700602741</v>
      </c>
      <c r="X500" s="6">
        <f t="shared" ca="1" si="518"/>
        <v>1080.1561695386301</v>
      </c>
      <c r="Y500" s="6">
        <f t="shared" ca="1" si="537"/>
        <v>7649.4538953819156</v>
      </c>
      <c r="Z500" s="6">
        <f t="shared" ca="1" si="562"/>
        <v>2955.3564013150676</v>
      </c>
      <c r="AA500" s="6">
        <f t="shared" ca="1" si="562"/>
        <v>893.90202627945177</v>
      </c>
      <c r="AB500" s="6">
        <f t="shared" ca="1" si="562"/>
        <v>936.21992929643807</v>
      </c>
      <c r="AC500" s="6">
        <f t="shared" ca="1" si="519"/>
        <v>1365.0858218357032</v>
      </c>
      <c r="AD500" s="6">
        <f t="shared" ca="1" si="520"/>
        <v>1036.5977519565615</v>
      </c>
      <c r="AE500" s="6">
        <f t="shared" ca="1" si="521"/>
        <v>429.97704784968158</v>
      </c>
      <c r="AF500" s="6">
        <f t="shared" ca="1" si="538"/>
        <v>1953.8177352490106</v>
      </c>
      <c r="AG500" s="6">
        <f t="shared" ca="1" si="563"/>
        <v>355.16839956164381</v>
      </c>
      <c r="AH500" s="6">
        <f t="shared" ca="1" si="563"/>
        <v>1335.0145658739725</v>
      </c>
      <c r="AI500" s="6">
        <f t="shared" ca="1" si="563"/>
        <v>2149.9256704109589</v>
      </c>
      <c r="AJ500" s="6">
        <f t="shared" ca="1" si="563"/>
        <v>960.94153380821899</v>
      </c>
      <c r="AK500" s="6">
        <f t="shared" ca="1" si="522"/>
        <v>1530.6947751491887</v>
      </c>
      <c r="AL500" s="6">
        <f t="shared" ca="1" si="523"/>
        <v>1199.4820915392129</v>
      </c>
      <c r="AM500" s="6">
        <f t="shared" ca="1" si="524"/>
        <v>480.13643268844248</v>
      </c>
      <c r="AN500" s="6">
        <f t="shared" ca="1" si="539"/>
        <v>1590.7368702779502</v>
      </c>
      <c r="AO500" s="6">
        <f t="shared" ca="1" si="540"/>
        <v>23267.604438874514</v>
      </c>
      <c r="AP500" s="6">
        <f t="shared" ca="1" si="541"/>
        <v>12073.595937965638</v>
      </c>
      <c r="AQ500" s="6">
        <f t="shared" ca="1" si="542"/>
        <v>11194.008500908876</v>
      </c>
      <c r="AR500" s="6">
        <f t="shared" ca="1" si="564"/>
        <v>2690.3342652627689</v>
      </c>
      <c r="AS500" s="6">
        <f t="shared" ca="1" si="564"/>
        <v>1861.8981253048325</v>
      </c>
      <c r="AT500" s="6">
        <f t="shared" ca="1" si="564"/>
        <v>1808.0231377606292</v>
      </c>
      <c r="AU500" s="6">
        <f t="shared" ca="1" si="564"/>
        <v>1888.9365895838541</v>
      </c>
      <c r="AV500" s="6">
        <f t="shared" ca="1" si="543"/>
        <v>8249.1921179120855</v>
      </c>
      <c r="AW500" s="6">
        <f t="shared" ca="1" si="544"/>
        <v>2944.8163829967907</v>
      </c>
      <c r="AX500" s="27">
        <f t="shared" ca="1" si="565"/>
        <v>4.1320758575342458</v>
      </c>
      <c r="AY500" s="27">
        <f t="shared" ca="1" si="565"/>
        <v>4.5018490684931498</v>
      </c>
      <c r="AZ500">
        <f t="shared" ca="1" si="545"/>
        <v>276</v>
      </c>
      <c r="BA500" s="9">
        <f t="shared" ca="1" si="525"/>
        <v>10</v>
      </c>
      <c r="BB500" s="4">
        <f t="shared" ca="1" si="546"/>
        <v>127</v>
      </c>
      <c r="BC500" s="9">
        <f t="shared" ca="1" si="526"/>
        <v>10</v>
      </c>
      <c r="BD500" s="9">
        <f t="shared" ca="1" si="527"/>
        <v>7</v>
      </c>
      <c r="BE500" s="4">
        <f t="shared" ca="1" si="547"/>
        <v>149</v>
      </c>
      <c r="BF500" s="9">
        <f t="shared" ca="1" si="528"/>
        <v>10</v>
      </c>
      <c r="BG500" s="9">
        <f t="shared" ca="1" si="529"/>
        <v>14</v>
      </c>
      <c r="BH500" s="24">
        <f t="shared" ca="1" si="548"/>
        <v>807.38247470942065</v>
      </c>
      <c r="BI500" s="24">
        <f t="shared" ca="1" si="549"/>
        <v>456.10640885507866</v>
      </c>
      <c r="BJ500" s="9">
        <f t="shared" ca="1" si="530"/>
        <v>13</v>
      </c>
      <c r="BK500" s="30">
        <f t="shared" ca="1" si="531"/>
        <v>32.623037424657539</v>
      </c>
      <c r="BL500" s="15">
        <f t="shared" ca="1" si="532"/>
        <v>4.5505503736986306</v>
      </c>
      <c r="BM500" s="15">
        <f t="shared" ca="1" si="550"/>
        <v>7126.5436257662641</v>
      </c>
      <c r="BN500" s="36">
        <f t="shared" ca="1" si="553"/>
        <v>114</v>
      </c>
      <c r="BO500" s="9">
        <f t="shared" ca="1" si="533"/>
        <v>0</v>
      </c>
      <c r="BP500" s="20">
        <f t="shared" ca="1" si="551"/>
        <v>1.5707486109306275</v>
      </c>
      <c r="BQ500" s="20">
        <f t="shared" ca="1" si="552"/>
        <v>98.193057025516453</v>
      </c>
    </row>
    <row r="501" spans="1:69" x14ac:dyDescent="0.25">
      <c r="A501" s="3">
        <f t="shared" si="567"/>
        <v>40688</v>
      </c>
      <c r="B501" s="17">
        <f t="shared" si="534"/>
        <v>2011</v>
      </c>
      <c r="C501" s="4">
        <f t="shared" si="566"/>
        <v>5</v>
      </c>
      <c r="D501" s="4">
        <f t="shared" si="568"/>
        <v>4</v>
      </c>
      <c r="E501" s="5">
        <f t="shared" si="509"/>
        <v>0.65</v>
      </c>
      <c r="F501" s="5">
        <f t="shared" si="510"/>
        <v>0.73333333333333339</v>
      </c>
      <c r="G501" s="10">
        <f t="shared" si="508"/>
        <v>0.81369863013698362</v>
      </c>
      <c r="H501" s="13">
        <f t="shared" ca="1" si="511"/>
        <v>123</v>
      </c>
      <c r="I501" s="9">
        <f t="shared" ca="1" si="512"/>
        <v>201</v>
      </c>
      <c r="J501" s="14">
        <f t="shared" ca="1" si="535"/>
        <v>1.6341463414634145</v>
      </c>
      <c r="K501" s="5">
        <f t="shared" ca="1" si="536"/>
        <v>0.44666666666666666</v>
      </c>
      <c r="L501" s="21">
        <f t="shared" ca="1" si="513"/>
        <v>94.325762245238892</v>
      </c>
      <c r="M501" s="9">
        <f t="shared" ca="1" si="560"/>
        <v>37</v>
      </c>
      <c r="N501" s="9">
        <f t="shared" ca="1" si="560"/>
        <v>43</v>
      </c>
      <c r="O501" s="9">
        <f t="shared" ca="1" si="560"/>
        <v>17</v>
      </c>
      <c r="P501" s="9">
        <f t="shared" ca="1" si="560"/>
        <v>56</v>
      </c>
      <c r="Q501" s="20">
        <f t="shared" ca="1" si="514"/>
        <v>36.792032334246571</v>
      </c>
      <c r="R501" s="20">
        <f t="shared" ca="1" si="515"/>
        <v>48.066026424367429</v>
      </c>
      <c r="S501" s="20">
        <f t="shared" ca="1" si="516"/>
        <v>17.82757307835616</v>
      </c>
      <c r="T501" s="6">
        <f t="shared" ca="1" si="561"/>
        <v>11602.068756164384</v>
      </c>
      <c r="U501" s="6">
        <f t="shared" ca="1" si="561"/>
        <v>1258.8013925114155</v>
      </c>
      <c r="V501" s="6">
        <f t="shared" ca="1" si="561"/>
        <v>2092.10960408548</v>
      </c>
      <c r="W501" s="6">
        <f t="shared" ca="1" si="517"/>
        <v>2735.4993834082188</v>
      </c>
      <c r="X501" s="6">
        <f t="shared" ca="1" si="518"/>
        <v>1054.6075566641098</v>
      </c>
      <c r="Y501" s="6">
        <f t="shared" ca="1" si="537"/>
        <v>6978.6536045179928</v>
      </c>
      <c r="Z501" s="6">
        <f t="shared" ca="1" si="562"/>
        <v>2943.3625867397254</v>
      </c>
      <c r="AA501" s="6">
        <f t="shared" ca="1" si="562"/>
        <v>817.12244921424633</v>
      </c>
      <c r="AB501" s="6">
        <f t="shared" ca="1" si="562"/>
        <v>998.34409238794501</v>
      </c>
      <c r="AC501" s="6">
        <f t="shared" ca="1" si="519"/>
        <v>1323.763534949323</v>
      </c>
      <c r="AD501" s="6">
        <f t="shared" ca="1" si="520"/>
        <v>978.86921443948813</v>
      </c>
      <c r="AE501" s="6">
        <f t="shared" ca="1" si="521"/>
        <v>395.32161102072166</v>
      </c>
      <c r="AF501" s="6">
        <f t="shared" ca="1" si="538"/>
        <v>2060.8747679323837</v>
      </c>
      <c r="AG501" s="6">
        <f t="shared" ca="1" si="563"/>
        <v>375.36341612054804</v>
      </c>
      <c r="AH501" s="6">
        <f t="shared" ca="1" si="563"/>
        <v>1288.810607868493</v>
      </c>
      <c r="AI501" s="6">
        <f t="shared" ca="1" si="563"/>
        <v>2307.0055573972604</v>
      </c>
      <c r="AJ501" s="6">
        <f t="shared" ca="1" si="563"/>
        <v>1029.0769320328764</v>
      </c>
      <c r="AK501" s="6">
        <f t="shared" ca="1" si="522"/>
        <v>1400.2060154965131</v>
      </c>
      <c r="AL501" s="6">
        <f t="shared" ca="1" si="523"/>
        <v>1132.4937530437855</v>
      </c>
      <c r="AM501" s="6">
        <f t="shared" ca="1" si="524"/>
        <v>438.83002594371868</v>
      </c>
      <c r="AN501" s="6">
        <f t="shared" ca="1" si="539"/>
        <v>2028.7267189351601</v>
      </c>
      <c r="AO501" s="6">
        <f t="shared" ca="1" si="540"/>
        <v>22619.955790436896</v>
      </c>
      <c r="AP501" s="6">
        <f t="shared" ca="1" si="541"/>
        <v>11551.700699051358</v>
      </c>
      <c r="AQ501" s="6">
        <f t="shared" ca="1" si="542"/>
        <v>11068.255091385538</v>
      </c>
      <c r="AR501" s="6">
        <f t="shared" ca="1" si="564"/>
        <v>2657.6872211586829</v>
      </c>
      <c r="AS501" s="6">
        <f t="shared" ca="1" si="564"/>
        <v>1811.5932720790272</v>
      </c>
      <c r="AT501" s="6">
        <f t="shared" ca="1" si="564"/>
        <v>1740.820858515779</v>
      </c>
      <c r="AU501" s="6">
        <f t="shared" ca="1" si="564"/>
        <v>1859.0809622166098</v>
      </c>
      <c r="AV501" s="6">
        <f t="shared" ca="1" si="543"/>
        <v>8069.1823139700991</v>
      </c>
      <c r="AW501" s="6">
        <f t="shared" ca="1" si="544"/>
        <v>2999.0727774154384</v>
      </c>
      <c r="AX501" s="27">
        <f t="shared" ca="1" si="565"/>
        <v>4.2282838356164385</v>
      </c>
      <c r="AY501" s="27">
        <f t="shared" ca="1" si="565"/>
        <v>4.1724864452054788</v>
      </c>
      <c r="AZ501">
        <f t="shared" ca="1" si="545"/>
        <v>276</v>
      </c>
      <c r="BA501" s="9">
        <f t="shared" ca="1" si="525"/>
        <v>10</v>
      </c>
      <c r="BB501" s="4">
        <f t="shared" ca="1" si="546"/>
        <v>123</v>
      </c>
      <c r="BC501" s="9">
        <f t="shared" ca="1" si="526"/>
        <v>9</v>
      </c>
      <c r="BD501" s="9">
        <f t="shared" ca="1" si="527"/>
        <v>7</v>
      </c>
      <c r="BE501" s="4">
        <f t="shared" ca="1" si="547"/>
        <v>153</v>
      </c>
      <c r="BF501" s="9">
        <f t="shared" ca="1" si="528"/>
        <v>10</v>
      </c>
      <c r="BG501" s="9">
        <f t="shared" ca="1" si="529"/>
        <v>15</v>
      </c>
      <c r="BH501" s="24">
        <f t="shared" ca="1" si="548"/>
        <v>765.16637972784508</v>
      </c>
      <c r="BI501" s="24">
        <f t="shared" ca="1" si="549"/>
        <v>440.84221575319162</v>
      </c>
      <c r="BJ501" s="9">
        <f t="shared" ca="1" si="530"/>
        <v>13</v>
      </c>
      <c r="BK501" s="30">
        <f t="shared" ca="1" si="531"/>
        <v>34.68731891780822</v>
      </c>
      <c r="BL501" s="15">
        <f t="shared" ca="1" si="532"/>
        <v>4.4939563890410952</v>
      </c>
      <c r="BM501" s="15">
        <f t="shared" ca="1" si="550"/>
        <v>6973.0121278184388</v>
      </c>
      <c r="BN501" s="36">
        <f t="shared" ca="1" si="553"/>
        <v>114</v>
      </c>
      <c r="BO501" s="9">
        <f t="shared" ca="1" si="533"/>
        <v>0</v>
      </c>
      <c r="BP501" s="20">
        <f t="shared" ca="1" si="551"/>
        <v>1.587298987654038</v>
      </c>
      <c r="BQ501" s="20">
        <f t="shared" ca="1" si="552"/>
        <v>97.0899569419784</v>
      </c>
    </row>
    <row r="502" spans="1:69" x14ac:dyDescent="0.25">
      <c r="A502" s="3">
        <f t="shared" si="567"/>
        <v>40687</v>
      </c>
      <c r="B502" s="17">
        <f t="shared" si="534"/>
        <v>2011</v>
      </c>
      <c r="C502" s="4">
        <f t="shared" si="566"/>
        <v>5</v>
      </c>
      <c r="D502" s="4">
        <f t="shared" si="568"/>
        <v>3</v>
      </c>
      <c r="E502" s="5">
        <f t="shared" si="509"/>
        <v>0.65</v>
      </c>
      <c r="F502" s="5">
        <f t="shared" si="510"/>
        <v>0.55555555555555558</v>
      </c>
      <c r="G502" s="10">
        <f t="shared" si="508"/>
        <v>0.81095890410958638</v>
      </c>
      <c r="H502" s="13">
        <f t="shared" ca="1" si="511"/>
        <v>86</v>
      </c>
      <c r="I502" s="9">
        <f t="shared" ca="1" si="512"/>
        <v>144</v>
      </c>
      <c r="J502" s="14">
        <f t="shared" ca="1" si="535"/>
        <v>1.6744186046511629</v>
      </c>
      <c r="K502" s="5">
        <f t="shared" ca="1" si="536"/>
        <v>0.32</v>
      </c>
      <c r="L502" s="21">
        <f t="shared" ca="1" si="513"/>
        <v>98.375264309228001</v>
      </c>
      <c r="M502" s="9">
        <f t="shared" ca="1" si="560"/>
        <v>25</v>
      </c>
      <c r="N502" s="9">
        <f t="shared" ca="1" si="560"/>
        <v>30</v>
      </c>
      <c r="O502" s="9">
        <f t="shared" ca="1" si="560"/>
        <v>13</v>
      </c>
      <c r="P502" s="9">
        <f t="shared" ca="1" si="560"/>
        <v>39</v>
      </c>
      <c r="Q502" s="20">
        <f t="shared" ca="1" si="514"/>
        <v>37.351592392528012</v>
      </c>
      <c r="R502" s="20">
        <f t="shared" ca="1" si="515"/>
        <v>47.630110854878815</v>
      </c>
      <c r="S502" s="20">
        <f t="shared" ca="1" si="516"/>
        <v>16.955026711738672</v>
      </c>
      <c r="T502" s="6">
        <f t="shared" ca="1" si="561"/>
        <v>8460.2727305936078</v>
      </c>
      <c r="U502" s="6">
        <f t="shared" ca="1" si="561"/>
        <v>983.79761643835593</v>
      </c>
      <c r="V502" s="6">
        <f t="shared" ca="1" si="561"/>
        <v>1515.4672911780822</v>
      </c>
      <c r="W502" s="6">
        <f t="shared" ca="1" si="517"/>
        <v>2633.4279146958902</v>
      </c>
      <c r="X502" s="6">
        <f t="shared" ca="1" si="518"/>
        <v>756.34106564383569</v>
      </c>
      <c r="Y502" s="6">
        <f t="shared" ca="1" si="537"/>
        <v>4538.8340755141562</v>
      </c>
      <c r="Z502" s="6">
        <f t="shared" ca="1" si="562"/>
        <v>2054.3375815890408</v>
      </c>
      <c r="AA502" s="6">
        <f t="shared" ca="1" si="562"/>
        <v>619.19144111342462</v>
      </c>
      <c r="AB502" s="6">
        <f t="shared" ca="1" si="562"/>
        <v>661.24604175780814</v>
      </c>
      <c r="AC502" s="6">
        <f t="shared" ca="1" si="519"/>
        <v>1015.6163900009861</v>
      </c>
      <c r="AD502" s="6">
        <f t="shared" ca="1" si="520"/>
        <v>968.89241524419958</v>
      </c>
      <c r="AE502" s="6">
        <f t="shared" ca="1" si="521"/>
        <v>301.85088609032186</v>
      </c>
      <c r="AF502" s="6">
        <f t="shared" ca="1" si="538"/>
        <v>1048.4153731247659</v>
      </c>
      <c r="AG502" s="6">
        <f t="shared" ca="1" si="563"/>
        <v>269.9528942465754</v>
      </c>
      <c r="AH502" s="6">
        <f t="shared" ca="1" si="563"/>
        <v>946.85345595616423</v>
      </c>
      <c r="AI502" s="6">
        <f t="shared" ca="1" si="563"/>
        <v>1608.0235081643832</v>
      </c>
      <c r="AJ502" s="6">
        <f t="shared" ca="1" si="563"/>
        <v>714.33501317260254</v>
      </c>
      <c r="AK502" s="6">
        <f t="shared" ca="1" si="522"/>
        <v>1136.0500987269015</v>
      </c>
      <c r="AL502" s="6">
        <f t="shared" ca="1" si="523"/>
        <v>1211.9760819048659</v>
      </c>
      <c r="AM502" s="6">
        <f t="shared" ca="1" si="524"/>
        <v>331.1363679104503</v>
      </c>
      <c r="AN502" s="6">
        <f t="shared" ca="1" si="539"/>
        <v>860.0023229975078</v>
      </c>
      <c r="AO502" s="6">
        <f t="shared" ca="1" si="540"/>
        <v>16318.010283031961</v>
      </c>
      <c r="AP502" s="6">
        <f t="shared" ca="1" si="541"/>
        <v>9870.7585113955338</v>
      </c>
      <c r="AQ502" s="6">
        <f t="shared" ca="1" si="542"/>
        <v>6447.25177163643</v>
      </c>
      <c r="AR502" s="6">
        <f t="shared" ca="1" si="564"/>
        <v>2595.1387967296751</v>
      </c>
      <c r="AS502" s="6">
        <f t="shared" ca="1" si="564"/>
        <v>1472.5503243380672</v>
      </c>
      <c r="AT502" s="6">
        <f t="shared" ca="1" si="564"/>
        <v>1616.3734959621072</v>
      </c>
      <c r="AU502" s="6">
        <f t="shared" ca="1" si="564"/>
        <v>1727.50867134691</v>
      </c>
      <c r="AV502" s="6">
        <f t="shared" ca="1" si="543"/>
        <v>7411.5712883767592</v>
      </c>
      <c r="AW502" s="6">
        <f t="shared" ca="1" si="544"/>
        <v>-964.31951674033189</v>
      </c>
      <c r="AX502" s="27">
        <f t="shared" ca="1" si="565"/>
        <v>3.9620854356164377</v>
      </c>
      <c r="AY502" s="27">
        <f t="shared" ca="1" si="565"/>
        <v>4.1985294246575338</v>
      </c>
      <c r="AZ502">
        <f t="shared" ca="1" si="545"/>
        <v>193</v>
      </c>
      <c r="BA502" s="9">
        <f t="shared" ca="1" si="525"/>
        <v>7</v>
      </c>
      <c r="BB502" s="4">
        <f t="shared" ca="1" si="546"/>
        <v>86</v>
      </c>
      <c r="BC502" s="9">
        <f t="shared" ca="1" si="526"/>
        <v>6</v>
      </c>
      <c r="BD502" s="9">
        <f t="shared" ca="1" si="527"/>
        <v>4</v>
      </c>
      <c r="BE502" s="4">
        <f t="shared" ca="1" si="547"/>
        <v>107</v>
      </c>
      <c r="BF502" s="9">
        <f t="shared" ca="1" si="528"/>
        <v>7</v>
      </c>
      <c r="BG502" s="9">
        <f t="shared" ca="1" si="529"/>
        <v>10</v>
      </c>
      <c r="BH502" s="24">
        <f t="shared" ca="1" si="548"/>
        <v>570.37631064160564</v>
      </c>
      <c r="BI502" s="24">
        <f t="shared" ca="1" si="549"/>
        <v>363.25340890377225</v>
      </c>
      <c r="BJ502" s="9">
        <f t="shared" ca="1" si="530"/>
        <v>8</v>
      </c>
      <c r="BK502" s="30">
        <f t="shared" ca="1" si="531"/>
        <v>34.556435506849319</v>
      </c>
      <c r="BL502" s="15">
        <f t="shared" ca="1" si="532"/>
        <v>4.3678965523287676</v>
      </c>
      <c r="BM502" s="15">
        <f t="shared" ca="1" si="550"/>
        <v>6890.4074492286954</v>
      </c>
      <c r="BN502" s="36">
        <f t="shared" ca="1" si="553"/>
        <v>114</v>
      </c>
      <c r="BO502" s="9">
        <f t="shared" ca="1" si="533"/>
        <v>0</v>
      </c>
      <c r="BP502" s="20">
        <f t="shared" ca="1" si="551"/>
        <v>0.93568512735166742</v>
      </c>
      <c r="BQ502" s="20">
        <f t="shared" ca="1" si="552"/>
        <v>56.554840102073946</v>
      </c>
    </row>
    <row r="503" spans="1:69" x14ac:dyDescent="0.25">
      <c r="A503" s="3">
        <f t="shared" si="567"/>
        <v>40686</v>
      </c>
      <c r="B503" s="17">
        <f t="shared" si="534"/>
        <v>2011</v>
      </c>
      <c r="C503" s="4">
        <f t="shared" si="566"/>
        <v>5</v>
      </c>
      <c r="D503" s="4">
        <f t="shared" si="568"/>
        <v>2</v>
      </c>
      <c r="E503" s="5">
        <f t="shared" si="509"/>
        <v>0.65</v>
      </c>
      <c r="F503" s="5">
        <f t="shared" si="510"/>
        <v>0.55555555555555558</v>
      </c>
      <c r="G503" s="10">
        <f t="shared" si="508"/>
        <v>0.80821917808218913</v>
      </c>
      <c r="H503" s="13">
        <f t="shared" ca="1" si="511"/>
        <v>92</v>
      </c>
      <c r="I503" s="9">
        <f t="shared" ca="1" si="512"/>
        <v>136</v>
      </c>
      <c r="J503" s="14">
        <f t="shared" ca="1" si="535"/>
        <v>1.4782608695652173</v>
      </c>
      <c r="K503" s="5">
        <f t="shared" ca="1" si="536"/>
        <v>0.30222222222222223</v>
      </c>
      <c r="L503" s="21">
        <f t="shared" ca="1" si="513"/>
        <v>91.855620408973579</v>
      </c>
      <c r="M503" s="9">
        <f t="shared" ca="1" si="560"/>
        <v>25</v>
      </c>
      <c r="N503" s="9">
        <f t="shared" ca="1" si="560"/>
        <v>31</v>
      </c>
      <c r="O503" s="9">
        <f t="shared" ca="1" si="560"/>
        <v>11</v>
      </c>
      <c r="P503" s="9">
        <f t="shared" ca="1" si="560"/>
        <v>36</v>
      </c>
      <c r="Q503" s="20">
        <f t="shared" ca="1" si="514"/>
        <v>36.713740273972597</v>
      </c>
      <c r="R503" s="20">
        <f t="shared" ca="1" si="515"/>
        <v>52.153294362141949</v>
      </c>
      <c r="S503" s="20">
        <f t="shared" ca="1" si="516"/>
        <v>17.882680241095887</v>
      </c>
      <c r="T503" s="6">
        <f t="shared" ca="1" si="561"/>
        <v>8450.7170776255698</v>
      </c>
      <c r="U503" s="6">
        <f t="shared" ca="1" si="561"/>
        <v>960.2241742770168</v>
      </c>
      <c r="V503" s="6">
        <f t="shared" ca="1" si="561"/>
        <v>1580.4021501369864</v>
      </c>
      <c r="W503" s="6">
        <f t="shared" ca="1" si="517"/>
        <v>2518.2873192328766</v>
      </c>
      <c r="X503" s="6">
        <f t="shared" ca="1" si="518"/>
        <v>804.4050673972605</v>
      </c>
      <c r="Y503" s="6">
        <f t="shared" ca="1" si="537"/>
        <v>4507.8467151354625</v>
      </c>
      <c r="Z503" s="6">
        <f t="shared" ca="1" si="562"/>
        <v>2055.9694553424656</v>
      </c>
      <c r="AA503" s="6">
        <f t="shared" ca="1" si="562"/>
        <v>573.68623798356145</v>
      </c>
      <c r="AB503" s="6">
        <f t="shared" ca="1" si="562"/>
        <v>643.77648867945197</v>
      </c>
      <c r="AC503" s="6">
        <f t="shared" ca="1" si="519"/>
        <v>997.04128274539914</v>
      </c>
      <c r="AD503" s="6">
        <f t="shared" ca="1" si="520"/>
        <v>975.82655843405075</v>
      </c>
      <c r="AE503" s="6">
        <f t="shared" ca="1" si="521"/>
        <v>280.92796931423413</v>
      </c>
      <c r="AF503" s="6">
        <f t="shared" ca="1" si="538"/>
        <v>1019.6363715117952</v>
      </c>
      <c r="AG503" s="6">
        <f t="shared" ca="1" si="563"/>
        <v>234.80837063013698</v>
      </c>
      <c r="AH503" s="6">
        <f t="shared" ca="1" si="563"/>
        <v>920.92385841095881</v>
      </c>
      <c r="AI503" s="6">
        <f t="shared" ca="1" si="563"/>
        <v>1568.4145972602739</v>
      </c>
      <c r="AJ503" s="6">
        <f t="shared" ca="1" si="563"/>
        <v>649.64366728767095</v>
      </c>
      <c r="AK503" s="6">
        <f t="shared" ca="1" si="522"/>
        <v>1120.542310410654</v>
      </c>
      <c r="AL503" s="6">
        <f t="shared" ca="1" si="523"/>
        <v>1247.3792046107355</v>
      </c>
      <c r="AM503" s="6">
        <f t="shared" ca="1" si="524"/>
        <v>339.38107789061343</v>
      </c>
      <c r="AN503" s="6">
        <f t="shared" ca="1" si="539"/>
        <v>666.48790067703726</v>
      </c>
      <c r="AO503" s="6">
        <f t="shared" ca="1" si="540"/>
        <v>16058.163927497108</v>
      </c>
      <c r="AP503" s="6">
        <f t="shared" ca="1" si="541"/>
        <v>9864.1929401728121</v>
      </c>
      <c r="AQ503" s="6">
        <f t="shared" ca="1" si="542"/>
        <v>6193.9709873242946</v>
      </c>
      <c r="AR503" s="6">
        <f t="shared" ca="1" si="564"/>
        <v>2588.2375030760363</v>
      </c>
      <c r="AS503" s="6">
        <f t="shared" ca="1" si="564"/>
        <v>1488.6011905011692</v>
      </c>
      <c r="AT503" s="6">
        <f t="shared" ca="1" si="564"/>
        <v>1622.2609868854167</v>
      </c>
      <c r="AU503" s="6">
        <f t="shared" ca="1" si="564"/>
        <v>1717.7085804202736</v>
      </c>
      <c r="AV503" s="6">
        <f t="shared" ca="1" si="543"/>
        <v>7416.8082608828954</v>
      </c>
      <c r="AW503" s="6">
        <f t="shared" ca="1" si="544"/>
        <v>-1222.8372735585999</v>
      </c>
      <c r="AX503" s="27">
        <f t="shared" ca="1" si="565"/>
        <v>3.9737431232876701</v>
      </c>
      <c r="AY503" s="27">
        <f t="shared" ca="1" si="565"/>
        <v>4.3079196575342467</v>
      </c>
      <c r="AZ503">
        <f t="shared" ca="1" si="545"/>
        <v>195</v>
      </c>
      <c r="BA503" s="9">
        <f t="shared" ca="1" si="525"/>
        <v>7</v>
      </c>
      <c r="BB503" s="4">
        <f t="shared" ca="1" si="546"/>
        <v>92</v>
      </c>
      <c r="BC503" s="9">
        <f t="shared" ca="1" si="526"/>
        <v>6</v>
      </c>
      <c r="BD503" s="9">
        <f t="shared" ca="1" si="527"/>
        <v>5</v>
      </c>
      <c r="BE503" s="4">
        <f t="shared" ca="1" si="547"/>
        <v>103</v>
      </c>
      <c r="BF503" s="9">
        <f t="shared" ca="1" si="528"/>
        <v>7</v>
      </c>
      <c r="BG503" s="9">
        <f t="shared" ca="1" si="529"/>
        <v>10</v>
      </c>
      <c r="BH503" s="24">
        <f t="shared" ca="1" si="548"/>
        <v>586.23956417867782</v>
      </c>
      <c r="BI503" s="24">
        <f t="shared" ca="1" si="549"/>
        <v>371.9857162950741</v>
      </c>
      <c r="BJ503" s="9">
        <f t="shared" ca="1" si="530"/>
        <v>9</v>
      </c>
      <c r="BK503" s="30">
        <f t="shared" ca="1" si="531"/>
        <v>34.729571780821921</v>
      </c>
      <c r="BL503" s="15">
        <f t="shared" ca="1" si="532"/>
        <v>4.5587893150684939</v>
      </c>
      <c r="BM503" s="15">
        <f t="shared" ca="1" si="550"/>
        <v>6812.0830847384914</v>
      </c>
      <c r="BN503" s="36">
        <f t="shared" ca="1" si="553"/>
        <v>114</v>
      </c>
      <c r="BO503" s="9">
        <f t="shared" ca="1" si="533"/>
        <v>1</v>
      </c>
      <c r="BP503" s="20">
        <f t="shared" ca="1" si="551"/>
        <v>0.90926239599176506</v>
      </c>
      <c r="BQ503" s="20">
        <f t="shared" ca="1" si="552"/>
        <v>54.333078836178025</v>
      </c>
    </row>
    <row r="504" spans="1:69" x14ac:dyDescent="0.25">
      <c r="A504" s="3">
        <f t="shared" si="567"/>
        <v>40685</v>
      </c>
      <c r="B504" s="17">
        <f t="shared" si="534"/>
        <v>2011</v>
      </c>
      <c r="C504" s="4">
        <f t="shared" si="566"/>
        <v>5</v>
      </c>
      <c r="D504" s="4">
        <f t="shared" si="568"/>
        <v>1</v>
      </c>
      <c r="E504" s="5">
        <f t="shared" si="509"/>
        <v>0.65</v>
      </c>
      <c r="F504" s="5">
        <f t="shared" si="510"/>
        <v>0.60000000000000009</v>
      </c>
      <c r="G504" s="10">
        <f t="shared" si="508"/>
        <v>0.80547945205479188</v>
      </c>
      <c r="H504" s="13">
        <f t="shared" ca="1" si="511"/>
        <v>95</v>
      </c>
      <c r="I504" s="9">
        <f t="shared" ca="1" si="512"/>
        <v>156</v>
      </c>
      <c r="J504" s="14">
        <f t="shared" ca="1" si="535"/>
        <v>1.6421052631578947</v>
      </c>
      <c r="K504" s="5">
        <f t="shared" ca="1" si="536"/>
        <v>0.34666666666666668</v>
      </c>
      <c r="L504" s="21">
        <f t="shared" ca="1" si="513"/>
        <v>103.2280077750541</v>
      </c>
      <c r="M504" s="9">
        <f t="shared" ca="1" si="560"/>
        <v>27</v>
      </c>
      <c r="N504" s="9">
        <f t="shared" ca="1" si="560"/>
        <v>35</v>
      </c>
      <c r="O504" s="9">
        <f t="shared" ca="1" si="560"/>
        <v>14</v>
      </c>
      <c r="P504" s="9">
        <f t="shared" ca="1" si="560"/>
        <v>41</v>
      </c>
      <c r="Q504" s="20">
        <f t="shared" ca="1" si="514"/>
        <v>36.106227711886881</v>
      </c>
      <c r="R504" s="20">
        <f t="shared" ca="1" si="515"/>
        <v>47.47489204790606</v>
      </c>
      <c r="S504" s="20">
        <f t="shared" ca="1" si="516"/>
        <v>18.243403485786835</v>
      </c>
      <c r="T504" s="6">
        <f t="shared" ca="1" si="561"/>
        <v>9806.6607386301384</v>
      </c>
      <c r="U504" s="6">
        <f t="shared" ca="1" si="561"/>
        <v>1083.3184290410961</v>
      </c>
      <c r="V504" s="6">
        <f t="shared" ca="1" si="561"/>
        <v>1720.2391079276717</v>
      </c>
      <c r="W504" s="6">
        <f t="shared" ca="1" si="517"/>
        <v>2599.2760351561647</v>
      </c>
      <c r="X504" s="6">
        <f t="shared" ca="1" si="518"/>
        <v>839.48262801534258</v>
      </c>
      <c r="Y504" s="6">
        <f t="shared" ca="1" si="537"/>
        <v>5730.981396572055</v>
      </c>
      <c r="Z504" s="6">
        <f t="shared" ca="1" si="562"/>
        <v>2238.5861181369864</v>
      </c>
      <c r="AA504" s="6">
        <f t="shared" ca="1" si="562"/>
        <v>664.64848867068486</v>
      </c>
      <c r="AB504" s="6">
        <f t="shared" ca="1" si="562"/>
        <v>747.97954291726023</v>
      </c>
      <c r="AC504" s="6">
        <f t="shared" ca="1" si="519"/>
        <v>1004.9099382884082</v>
      </c>
      <c r="AD504" s="6">
        <f t="shared" ca="1" si="520"/>
        <v>964.85574601276596</v>
      </c>
      <c r="AE504" s="6">
        <f t="shared" ca="1" si="521"/>
        <v>322.19287182353173</v>
      </c>
      <c r="AF504" s="6">
        <f t="shared" ca="1" si="538"/>
        <v>1359.2555936002254</v>
      </c>
      <c r="AG504" s="6">
        <f t="shared" ca="1" si="563"/>
        <v>276.86698441643836</v>
      </c>
      <c r="AH504" s="6">
        <f t="shared" ca="1" si="563"/>
        <v>1009.2328861808219</v>
      </c>
      <c r="AI504" s="6">
        <f t="shared" ca="1" si="563"/>
        <v>1651.9800361643836</v>
      </c>
      <c r="AJ504" s="6">
        <f t="shared" ca="1" si="563"/>
        <v>754.37550325479447</v>
      </c>
      <c r="AK504" s="6">
        <f t="shared" ca="1" si="522"/>
        <v>1207.7874165399919</v>
      </c>
      <c r="AL504" s="6">
        <f t="shared" ca="1" si="523"/>
        <v>1160.1997054754675</v>
      </c>
      <c r="AM504" s="6">
        <f t="shared" ca="1" si="524"/>
        <v>368.6748323985197</v>
      </c>
      <c r="AN504" s="6">
        <f t="shared" ca="1" si="539"/>
        <v>955.79345560245895</v>
      </c>
      <c r="AO504" s="6">
        <f t="shared" ca="1" si="540"/>
        <v>18233.648727412608</v>
      </c>
      <c r="AP504" s="6">
        <f t="shared" ca="1" si="541"/>
        <v>10187.618281637864</v>
      </c>
      <c r="AQ504" s="6">
        <f t="shared" ca="1" si="542"/>
        <v>8046.0304457747397</v>
      </c>
      <c r="AR504" s="6">
        <f t="shared" ca="1" si="564"/>
        <v>2599.115768514193</v>
      </c>
      <c r="AS504" s="6">
        <f t="shared" ca="1" si="564"/>
        <v>1590.8589378483159</v>
      </c>
      <c r="AT504" s="6">
        <f t="shared" ca="1" si="564"/>
        <v>1645.7875678886385</v>
      </c>
      <c r="AU504" s="6">
        <f t="shared" ca="1" si="564"/>
        <v>1722.8332836232676</v>
      </c>
      <c r="AV504" s="6">
        <f t="shared" ca="1" si="543"/>
        <v>7558.5955578744151</v>
      </c>
      <c r="AW504" s="6">
        <f t="shared" ca="1" si="544"/>
        <v>487.43488790032916</v>
      </c>
      <c r="AX504" s="27">
        <f t="shared" ca="1" si="565"/>
        <v>3.9531930082191771</v>
      </c>
      <c r="AY504" s="27">
        <f t="shared" ca="1" si="565"/>
        <v>4.4523878767123275</v>
      </c>
      <c r="AZ504">
        <f t="shared" ca="1" si="545"/>
        <v>212</v>
      </c>
      <c r="BA504" s="9">
        <f t="shared" ca="1" si="525"/>
        <v>7</v>
      </c>
      <c r="BB504" s="4">
        <f t="shared" ca="1" si="546"/>
        <v>95</v>
      </c>
      <c r="BC504" s="9">
        <f t="shared" ca="1" si="526"/>
        <v>7</v>
      </c>
      <c r="BD504" s="9">
        <f t="shared" ca="1" si="527"/>
        <v>5</v>
      </c>
      <c r="BE504" s="4">
        <f t="shared" ca="1" si="547"/>
        <v>117</v>
      </c>
      <c r="BF504" s="9">
        <f t="shared" ca="1" si="528"/>
        <v>7</v>
      </c>
      <c r="BG504" s="9">
        <f t="shared" ca="1" si="529"/>
        <v>11</v>
      </c>
      <c r="BH504" s="24">
        <f t="shared" ca="1" si="548"/>
        <v>651.66287634936998</v>
      </c>
      <c r="BI504" s="24">
        <f t="shared" ca="1" si="549"/>
        <v>352.60900863457016</v>
      </c>
      <c r="BJ504" s="9">
        <f t="shared" ca="1" si="530"/>
        <v>9</v>
      </c>
      <c r="BK504" s="30">
        <f t="shared" ca="1" si="531"/>
        <v>32.875484082191782</v>
      </c>
      <c r="BL504" s="15">
        <f t="shared" ca="1" si="532"/>
        <v>4.3719536789041094</v>
      </c>
      <c r="BM504" s="15">
        <f t="shared" ca="1" si="550"/>
        <v>6803.6241014557527</v>
      </c>
      <c r="BN504" s="36">
        <f t="shared" ca="1" si="553"/>
        <v>114</v>
      </c>
      <c r="BO504" s="9">
        <f t="shared" ca="1" si="533"/>
        <v>0</v>
      </c>
      <c r="BP504" s="20">
        <f t="shared" ca="1" si="551"/>
        <v>1.1826094924987336</v>
      </c>
      <c r="BQ504" s="20">
        <f t="shared" ca="1" si="552"/>
        <v>70.579214436620518</v>
      </c>
    </row>
    <row r="505" spans="1:69" x14ac:dyDescent="0.25">
      <c r="A505" s="3">
        <f t="shared" si="567"/>
        <v>40684</v>
      </c>
      <c r="B505" s="17">
        <f t="shared" si="534"/>
        <v>2011</v>
      </c>
      <c r="C505" s="4">
        <f t="shared" si="566"/>
        <v>5</v>
      </c>
      <c r="D505" s="4">
        <f t="shared" si="568"/>
        <v>7</v>
      </c>
      <c r="E505" s="5">
        <f t="shared" si="509"/>
        <v>0.65</v>
      </c>
      <c r="F505" s="5">
        <f t="shared" si="510"/>
        <v>0.94444444444444442</v>
      </c>
      <c r="G505" s="10">
        <f t="shared" si="508"/>
        <v>0.80273972602739463</v>
      </c>
      <c r="H505" s="13">
        <f t="shared" ca="1" si="511"/>
        <v>149</v>
      </c>
      <c r="I505" s="9">
        <f t="shared" ca="1" si="512"/>
        <v>256</v>
      </c>
      <c r="J505" s="14">
        <f t="shared" ca="1" si="535"/>
        <v>1.7181208053691275</v>
      </c>
      <c r="K505" s="5">
        <f t="shared" ca="1" si="536"/>
        <v>0.56888888888888889</v>
      </c>
      <c r="L505" s="21">
        <f t="shared" ca="1" si="513"/>
        <v>99.946298096901714</v>
      </c>
      <c r="M505" s="9">
        <f t="shared" ca="1" si="560"/>
        <v>47</v>
      </c>
      <c r="N505" s="9">
        <f t="shared" ca="1" si="560"/>
        <v>54</v>
      </c>
      <c r="O505" s="9">
        <f t="shared" ca="1" si="560"/>
        <v>22</v>
      </c>
      <c r="P505" s="9">
        <f t="shared" ca="1" si="560"/>
        <v>71</v>
      </c>
      <c r="Q505" s="20">
        <f t="shared" ca="1" si="514"/>
        <v>38.419165591211168</v>
      </c>
      <c r="R505" s="20">
        <f t="shared" ca="1" si="515"/>
        <v>50.31806723506849</v>
      </c>
      <c r="S505" s="20">
        <f t="shared" ca="1" si="516"/>
        <v>16.876293111109394</v>
      </c>
      <c r="T505" s="6">
        <f t="shared" ca="1" si="561"/>
        <v>14891.998416438355</v>
      </c>
      <c r="U505" s="6">
        <f t="shared" ca="1" si="561"/>
        <v>1653.5335041095889</v>
      </c>
      <c r="V505" s="6">
        <f t="shared" ca="1" si="561"/>
        <v>2592.3097140164386</v>
      </c>
      <c r="W505" s="6">
        <f t="shared" ca="1" si="517"/>
        <v>2604.4281642082187</v>
      </c>
      <c r="X505" s="6">
        <f t="shared" ca="1" si="518"/>
        <v>1354.3741040219177</v>
      </c>
      <c r="Y505" s="6">
        <f t="shared" ca="1" si="537"/>
        <v>9994.4199383013674</v>
      </c>
      <c r="Z505" s="6">
        <f t="shared" ca="1" si="562"/>
        <v>3880.3357247123281</v>
      </c>
      <c r="AA505" s="6">
        <f t="shared" ca="1" si="562"/>
        <v>1106.9974791715067</v>
      </c>
      <c r="AB505" s="6">
        <f t="shared" ca="1" si="562"/>
        <v>1198.216810888767</v>
      </c>
      <c r="AC505" s="6">
        <f t="shared" ca="1" si="519"/>
        <v>1711.7338295518994</v>
      </c>
      <c r="AD505" s="6">
        <f t="shared" ca="1" si="520"/>
        <v>953.88558729697354</v>
      </c>
      <c r="AE505" s="6">
        <f t="shared" ca="1" si="521"/>
        <v>525.20813503918714</v>
      </c>
      <c r="AF505" s="6">
        <f t="shared" ca="1" si="538"/>
        <v>2994.7224628845415</v>
      </c>
      <c r="AG505" s="6">
        <f t="shared" ca="1" si="563"/>
        <v>447.50185486027397</v>
      </c>
      <c r="AH505" s="6">
        <f t="shared" ca="1" si="563"/>
        <v>1761.7490761643837</v>
      </c>
      <c r="AI505" s="6">
        <f t="shared" ca="1" si="563"/>
        <v>2821.5735197808217</v>
      </c>
      <c r="AJ505" s="6">
        <f t="shared" ca="1" si="563"/>
        <v>1249.2324190684931</v>
      </c>
      <c r="AK505" s="6">
        <f t="shared" ca="1" si="522"/>
        <v>1840.9024324602328</v>
      </c>
      <c r="AL505" s="6">
        <f t="shared" ca="1" si="523"/>
        <v>1165.8565091187024</v>
      </c>
      <c r="AM505" s="6">
        <f t="shared" ca="1" si="524"/>
        <v>565.20975481301798</v>
      </c>
      <c r="AN505" s="6">
        <f t="shared" ca="1" si="539"/>
        <v>2708.0881734820186</v>
      </c>
      <c r="AO505" s="6">
        <f t="shared" ca="1" si="540"/>
        <v>29011.138805194514</v>
      </c>
      <c r="AP505" s="6">
        <f t="shared" ca="1" si="541"/>
        <v>13313.908230526589</v>
      </c>
      <c r="AQ505" s="6">
        <f t="shared" ca="1" si="542"/>
        <v>15697.230574667927</v>
      </c>
      <c r="AR505" s="6">
        <f t="shared" ca="1" si="564"/>
        <v>2751.4204083652303</v>
      </c>
      <c r="AS505" s="6">
        <f t="shared" ca="1" si="564"/>
        <v>2105.903014858909</v>
      </c>
      <c r="AT505" s="6">
        <f t="shared" ca="1" si="564"/>
        <v>1875.7236262501183</v>
      </c>
      <c r="AU505" s="6">
        <f t="shared" ca="1" si="564"/>
        <v>2042.606778688451</v>
      </c>
      <c r="AV505" s="6">
        <f t="shared" ca="1" si="543"/>
        <v>8775.653828162709</v>
      </c>
      <c r="AW505" s="6">
        <f t="shared" ca="1" si="544"/>
        <v>6921.5767465052159</v>
      </c>
      <c r="AX505" s="27">
        <f t="shared" ca="1" si="565"/>
        <v>3.940697621917808</v>
      </c>
      <c r="AY505" s="27">
        <f t="shared" ca="1" si="565"/>
        <v>4.482793</v>
      </c>
      <c r="AZ505">
        <f t="shared" ca="1" si="545"/>
        <v>343</v>
      </c>
      <c r="BA505" s="9">
        <f t="shared" ca="1" si="525"/>
        <v>13</v>
      </c>
      <c r="BB505" s="4">
        <f t="shared" ca="1" si="546"/>
        <v>149</v>
      </c>
      <c r="BC505" s="9">
        <f t="shared" ca="1" si="526"/>
        <v>11</v>
      </c>
      <c r="BD505" s="9">
        <f t="shared" ca="1" si="527"/>
        <v>8</v>
      </c>
      <c r="BE505" s="4">
        <f t="shared" ca="1" si="547"/>
        <v>194</v>
      </c>
      <c r="BF505" s="9">
        <f t="shared" ca="1" si="528"/>
        <v>13</v>
      </c>
      <c r="BG505" s="9">
        <f t="shared" ca="1" si="529"/>
        <v>19</v>
      </c>
      <c r="BH505" s="24">
        <f t="shared" ca="1" si="548"/>
        <v>835.37669572271761</v>
      </c>
      <c r="BI505" s="24">
        <f t="shared" ca="1" si="549"/>
        <v>526.32207041452534</v>
      </c>
      <c r="BJ505" s="9">
        <f t="shared" ca="1" si="530"/>
        <v>16</v>
      </c>
      <c r="BK505" s="30">
        <f t="shared" ca="1" si="531"/>
        <v>32.811912287671234</v>
      </c>
      <c r="BL505" s="15">
        <f t="shared" ca="1" si="532"/>
        <v>4.3023485775342465</v>
      </c>
      <c r="BM505" s="15">
        <f t="shared" ca="1" si="550"/>
        <v>6925.3065873160785</v>
      </c>
      <c r="BN505" s="36">
        <f t="shared" ca="1" si="553"/>
        <v>115</v>
      </c>
      <c r="BO505" s="9">
        <f t="shared" ca="1" si="533"/>
        <v>0</v>
      </c>
      <c r="BP505" s="20">
        <f t="shared" ca="1" si="551"/>
        <v>2.2666477471795847</v>
      </c>
      <c r="BQ505" s="20">
        <f t="shared" ca="1" si="552"/>
        <v>136.49765717102545</v>
      </c>
    </row>
    <row r="506" spans="1:69" x14ac:dyDescent="0.25">
      <c r="A506" s="3">
        <f t="shared" si="567"/>
        <v>40683</v>
      </c>
      <c r="B506" s="17">
        <f t="shared" si="534"/>
        <v>2011</v>
      </c>
      <c r="C506" s="4">
        <f t="shared" si="566"/>
        <v>5</v>
      </c>
      <c r="D506" s="4">
        <f t="shared" si="568"/>
        <v>6</v>
      </c>
      <c r="E506" s="5">
        <f t="shared" si="509"/>
        <v>0.65</v>
      </c>
      <c r="F506" s="5">
        <f t="shared" si="510"/>
        <v>1</v>
      </c>
      <c r="G506" s="10">
        <f t="shared" si="508"/>
        <v>0.79999999999999738</v>
      </c>
      <c r="H506" s="13">
        <f t="shared" ca="1" si="511"/>
        <v>160</v>
      </c>
      <c r="I506" s="9">
        <f t="shared" ca="1" si="512"/>
        <v>254</v>
      </c>
      <c r="J506" s="14">
        <f t="shared" ca="1" si="535"/>
        <v>1.5874999999999999</v>
      </c>
      <c r="K506" s="5">
        <f t="shared" ca="1" si="536"/>
        <v>0.56444444444444442</v>
      </c>
      <c r="L506" s="21">
        <f t="shared" ca="1" si="513"/>
        <v>98.442239999999998</v>
      </c>
      <c r="M506" s="9">
        <f t="shared" ca="1" si="560"/>
        <v>46</v>
      </c>
      <c r="N506" s="9">
        <f t="shared" ca="1" si="560"/>
        <v>56</v>
      </c>
      <c r="O506" s="9">
        <f t="shared" ca="1" si="560"/>
        <v>23</v>
      </c>
      <c r="P506" s="9">
        <f t="shared" ca="1" si="560"/>
        <v>66</v>
      </c>
      <c r="Q506" s="20">
        <f t="shared" ca="1" si="514"/>
        <v>36.122266352941168</v>
      </c>
      <c r="R506" s="20">
        <f t="shared" ca="1" si="515"/>
        <v>45.956280959999987</v>
      </c>
      <c r="S506" s="20">
        <f t="shared" ca="1" si="516"/>
        <v>18.649096559999997</v>
      </c>
      <c r="T506" s="6">
        <f t="shared" ca="1" si="561"/>
        <v>15750.758400000001</v>
      </c>
      <c r="U506" s="6">
        <f t="shared" ca="1" si="561"/>
        <v>1841.9647999999997</v>
      </c>
      <c r="V506" s="6">
        <f t="shared" ca="1" si="561"/>
        <v>2842.2261504000007</v>
      </c>
      <c r="W506" s="6">
        <f t="shared" ca="1" si="517"/>
        <v>2601.7355519999996</v>
      </c>
      <c r="X506" s="6">
        <f t="shared" ca="1" si="518"/>
        <v>1360.13904</v>
      </c>
      <c r="Y506" s="6">
        <f t="shared" ca="1" si="537"/>
        <v>10788.622457599999</v>
      </c>
      <c r="Z506" s="6">
        <f t="shared" ca="1" si="562"/>
        <v>3684.4711679999991</v>
      </c>
      <c r="AA506" s="6">
        <f t="shared" ca="1" si="562"/>
        <v>1056.9944620799997</v>
      </c>
      <c r="AB506" s="6">
        <f t="shared" ca="1" si="562"/>
        <v>1230.8403729599997</v>
      </c>
      <c r="AC506" s="6">
        <f t="shared" ca="1" si="519"/>
        <v>1743.7226600256913</v>
      </c>
      <c r="AD506" s="6">
        <f t="shared" ca="1" si="520"/>
        <v>1042.3798040468707</v>
      </c>
      <c r="AE506" s="6">
        <f t="shared" ca="1" si="521"/>
        <v>510.47960744832955</v>
      </c>
      <c r="AF506" s="6">
        <f t="shared" ca="1" si="538"/>
        <v>2675.7239315191059</v>
      </c>
      <c r="AG506" s="6">
        <f t="shared" ca="1" si="563"/>
        <v>432.6794496</v>
      </c>
      <c r="AH506" s="6">
        <f t="shared" ca="1" si="563"/>
        <v>1622.9990399999999</v>
      </c>
      <c r="AI506" s="6">
        <f t="shared" ca="1" si="563"/>
        <v>2850.1482240000005</v>
      </c>
      <c r="AJ506" s="6">
        <f t="shared" ca="1" si="563"/>
        <v>1288.4115455999997</v>
      </c>
      <c r="AK506" s="6">
        <f t="shared" ca="1" si="522"/>
        <v>2054.8105644517627</v>
      </c>
      <c r="AL506" s="6">
        <f t="shared" ca="1" si="523"/>
        <v>1164.3742201002472</v>
      </c>
      <c r="AM506" s="6">
        <f t="shared" ca="1" si="524"/>
        <v>618.04395822160416</v>
      </c>
      <c r="AN506" s="6">
        <f t="shared" ca="1" si="539"/>
        <v>2357.0095164263867</v>
      </c>
      <c r="AO506" s="6">
        <f t="shared" ca="1" si="540"/>
        <v>29759.267462239997</v>
      </c>
      <c r="AP506" s="6">
        <f t="shared" ca="1" si="541"/>
        <v>13937.911556694504</v>
      </c>
      <c r="AQ506" s="6">
        <f t="shared" ca="1" si="542"/>
        <v>15821.35590554549</v>
      </c>
      <c r="AR506" s="6">
        <f t="shared" ca="1" si="564"/>
        <v>2748.6942116024456</v>
      </c>
      <c r="AS506" s="6">
        <f t="shared" ca="1" si="564"/>
        <v>2129.3250213343281</v>
      </c>
      <c r="AT506" s="6">
        <f t="shared" ca="1" si="564"/>
        <v>1915.6663263669602</v>
      </c>
      <c r="AU506" s="6">
        <f t="shared" ca="1" si="564"/>
        <v>2101.2309928525069</v>
      </c>
      <c r="AV506" s="6">
        <f t="shared" ca="1" si="543"/>
        <v>8894.9165521562409</v>
      </c>
      <c r="AW506" s="6">
        <f t="shared" ca="1" si="544"/>
        <v>6926.4393533892526</v>
      </c>
      <c r="AX506" s="27">
        <f t="shared" ca="1" si="565"/>
        <v>4.2018911999999995</v>
      </c>
      <c r="AY506" s="27">
        <f t="shared" ca="1" si="565"/>
        <v>4.3245959999999997</v>
      </c>
      <c r="AZ506">
        <f t="shared" ca="1" si="545"/>
        <v>351</v>
      </c>
      <c r="BA506" s="9">
        <f t="shared" ca="1" si="525"/>
        <v>12</v>
      </c>
      <c r="BB506" s="4">
        <f t="shared" ca="1" si="546"/>
        <v>160</v>
      </c>
      <c r="BC506" s="9">
        <f t="shared" ca="1" si="526"/>
        <v>13</v>
      </c>
      <c r="BD506" s="9">
        <f t="shared" ca="1" si="527"/>
        <v>8</v>
      </c>
      <c r="BE506" s="4">
        <f t="shared" ca="1" si="547"/>
        <v>191</v>
      </c>
      <c r="BF506" s="9">
        <f t="shared" ca="1" si="528"/>
        <v>12</v>
      </c>
      <c r="BG506" s="9">
        <f t="shared" ca="1" si="529"/>
        <v>20</v>
      </c>
      <c r="BH506" s="24">
        <f t="shared" ca="1" si="548"/>
        <v>893.03822244000003</v>
      </c>
      <c r="BI506" s="24">
        <f t="shared" ca="1" si="549"/>
        <v>552.30694391973054</v>
      </c>
      <c r="BJ506" s="9">
        <f t="shared" ca="1" si="530"/>
        <v>17</v>
      </c>
      <c r="BK506" s="30">
        <f t="shared" ca="1" si="531"/>
        <v>33.255264000000004</v>
      </c>
      <c r="BL506" s="15">
        <f t="shared" ca="1" si="532"/>
        <v>4.4020579200000007</v>
      </c>
      <c r="BM506" s="15">
        <f t="shared" ca="1" si="550"/>
        <v>7007.4449454290734</v>
      </c>
      <c r="BN506" s="36">
        <f t="shared" ca="1" si="553"/>
        <v>115</v>
      </c>
      <c r="BO506" s="9">
        <f t="shared" ca="1" si="533"/>
        <v>1</v>
      </c>
      <c r="BP506" s="20">
        <f t="shared" ca="1" si="551"/>
        <v>2.257792394910743</v>
      </c>
      <c r="BQ506" s="20">
        <f t="shared" ca="1" si="552"/>
        <v>137.57700787430861</v>
      </c>
    </row>
    <row r="507" spans="1:69" x14ac:dyDescent="0.25">
      <c r="A507" s="3">
        <f t="shared" si="567"/>
        <v>40682</v>
      </c>
      <c r="B507" s="17">
        <f t="shared" si="534"/>
        <v>2011</v>
      </c>
      <c r="C507" s="4">
        <f t="shared" si="566"/>
        <v>5</v>
      </c>
      <c r="D507" s="4">
        <f t="shared" si="568"/>
        <v>5</v>
      </c>
      <c r="E507" s="5">
        <f t="shared" si="509"/>
        <v>0.65</v>
      </c>
      <c r="F507" s="5">
        <f t="shared" si="510"/>
        <v>0.79999999999999993</v>
      </c>
      <c r="G507" s="10">
        <f t="shared" si="508"/>
        <v>0.79726027397260013</v>
      </c>
      <c r="H507" s="13">
        <f t="shared" ca="1" si="511"/>
        <v>124</v>
      </c>
      <c r="I507" s="9">
        <f t="shared" ca="1" si="512"/>
        <v>213</v>
      </c>
      <c r="J507" s="14">
        <f t="shared" ca="1" si="535"/>
        <v>1.717741935483871</v>
      </c>
      <c r="K507" s="5">
        <f t="shared" ca="1" si="536"/>
        <v>0.47333333333333333</v>
      </c>
      <c r="L507" s="21">
        <f t="shared" ca="1" si="513"/>
        <v>99.342487529827665</v>
      </c>
      <c r="M507" s="9">
        <f t="shared" ref="M507:P526" ca="1" si="569">INT($I507*M$1*(1+RANDBETWEEN(-limite,limite)/1000))</f>
        <v>36</v>
      </c>
      <c r="N507" s="9">
        <f t="shared" ca="1" si="569"/>
        <v>48</v>
      </c>
      <c r="O507" s="9">
        <f t="shared" ca="1" si="569"/>
        <v>19</v>
      </c>
      <c r="P507" s="9">
        <f t="shared" ca="1" si="569"/>
        <v>54</v>
      </c>
      <c r="Q507" s="20">
        <f t="shared" ca="1" si="514"/>
        <v>37.291487561643834</v>
      </c>
      <c r="R507" s="20">
        <f t="shared" ca="1" si="515"/>
        <v>46.071780068868051</v>
      </c>
      <c r="S507" s="20">
        <f t="shared" ca="1" si="516"/>
        <v>18.514234507397259</v>
      </c>
      <c r="T507" s="6">
        <f t="shared" ref="T507:V526" ca="1" si="570">(1+T$2*$G507)*(1+RANDBETWEEN(-limite,limite)/1000)*T$1*$E507*$F507</f>
        <v>12318.46845369863</v>
      </c>
      <c r="U507" s="6">
        <f t="shared" ca="1" si="570"/>
        <v>1410.1124789041091</v>
      </c>
      <c r="V507" s="6">
        <f t="shared" ca="1" si="570"/>
        <v>2231.5831394893148</v>
      </c>
      <c r="W507" s="6">
        <f t="shared" ca="1" si="517"/>
        <v>2494.453836624657</v>
      </c>
      <c r="X507" s="6">
        <f t="shared" ca="1" si="518"/>
        <v>1063.5824395923287</v>
      </c>
      <c r="Y507" s="6">
        <f t="shared" ca="1" si="537"/>
        <v>7938.9615168964392</v>
      </c>
      <c r="Z507" s="6">
        <f t="shared" ref="Z507:AB526" ca="1" si="571">(1+Z$2*$G507)*(1+RANDBETWEEN(-limite,limite)/1000)*$I507*Z$1</f>
        <v>3132.4849551780821</v>
      </c>
      <c r="AA507" s="6">
        <f t="shared" ca="1" si="571"/>
        <v>875.36382130849302</v>
      </c>
      <c r="AB507" s="6">
        <f t="shared" ca="1" si="571"/>
        <v>999.76866339945195</v>
      </c>
      <c r="AC507" s="6">
        <f t="shared" ca="1" si="519"/>
        <v>1450.035509643016</v>
      </c>
      <c r="AD507" s="6">
        <f t="shared" ca="1" si="520"/>
        <v>1042.3486638943377</v>
      </c>
      <c r="AE507" s="6">
        <f t="shared" ca="1" si="521"/>
        <v>408.81721911900917</v>
      </c>
      <c r="AF507" s="6">
        <f t="shared" ca="1" si="538"/>
        <v>2106.4160472296639</v>
      </c>
      <c r="AG507" s="6">
        <f t="shared" ref="AG507:AJ526" ca="1" si="572">(1+AG$2*$G507)*(1+RANDBETWEEN(-limite,limite)/1000)*$I507*AG$1</f>
        <v>391.75360323287674</v>
      </c>
      <c r="AH507" s="6">
        <f t="shared" ca="1" si="572"/>
        <v>1334.3893468931506</v>
      </c>
      <c r="AI507" s="6">
        <f t="shared" ca="1" si="572"/>
        <v>2385.2966063013696</v>
      </c>
      <c r="AJ507" s="6">
        <f t="shared" ca="1" si="572"/>
        <v>1011.7495611616437</v>
      </c>
      <c r="AK507" s="6">
        <f t="shared" ca="1" si="522"/>
        <v>1672.5388865479576</v>
      </c>
      <c r="AL507" s="6">
        <f t="shared" ca="1" si="523"/>
        <v>1136.7333922730679</v>
      </c>
      <c r="AM507" s="6">
        <f t="shared" ca="1" si="524"/>
        <v>464.55154105176501</v>
      </c>
      <c r="AN507" s="6">
        <f t="shared" ca="1" si="539"/>
        <v>1849.3652977162487</v>
      </c>
      <c r="AO507" s="6">
        <f t="shared" ca="1" si="540"/>
        <v>23859.387490077803</v>
      </c>
      <c r="AP507" s="6">
        <f t="shared" ca="1" si="541"/>
        <v>11964.644628235455</v>
      </c>
      <c r="AQ507" s="6">
        <f t="shared" ca="1" si="542"/>
        <v>11894.742861842353</v>
      </c>
      <c r="AR507" s="6">
        <f t="shared" ref="AR507:AU526" ca="1" si="573">(1+AR$2*$G507)*(1+RANDBETWEEN(-limite,limite)/1000)*AR$1*$E507*$F507+AR$3*(1+ipc)^($B507-2010)</f>
        <v>2668.8032709574859</v>
      </c>
      <c r="AS507" s="6">
        <f t="shared" ca="1" si="573"/>
        <v>1906.7521711371378</v>
      </c>
      <c r="AT507" s="6">
        <f t="shared" ca="1" si="573"/>
        <v>1781.2594668242723</v>
      </c>
      <c r="AU507" s="6">
        <f t="shared" ca="1" si="573"/>
        <v>1893.9046177309469</v>
      </c>
      <c r="AV507" s="6">
        <f t="shared" ca="1" si="543"/>
        <v>8250.719526649842</v>
      </c>
      <c r="AW507" s="6">
        <f t="shared" ca="1" si="544"/>
        <v>3644.0233351925053</v>
      </c>
      <c r="AX507" s="27">
        <f t="shared" ref="AX507:AY526" ca="1" si="574">MIN(5,(1+AX$2*$G507)*(1+RANDBETWEEN(-limite,limite)/1000)*AX$1)</f>
        <v>3.8835195616438347</v>
      </c>
      <c r="AY507" s="27">
        <f t="shared" ca="1" si="574"/>
        <v>4.5918336369863013</v>
      </c>
      <c r="AZ507">
        <f t="shared" ca="1" si="545"/>
        <v>281</v>
      </c>
      <c r="BA507" s="9">
        <f t="shared" ca="1" si="525"/>
        <v>10</v>
      </c>
      <c r="BB507" s="4">
        <f t="shared" ca="1" si="546"/>
        <v>124</v>
      </c>
      <c r="BC507" s="9">
        <f t="shared" ca="1" si="526"/>
        <v>10</v>
      </c>
      <c r="BD507" s="9">
        <f t="shared" ca="1" si="527"/>
        <v>6</v>
      </c>
      <c r="BE507" s="4">
        <f t="shared" ca="1" si="547"/>
        <v>157</v>
      </c>
      <c r="BF507" s="9">
        <f t="shared" ca="1" si="528"/>
        <v>11</v>
      </c>
      <c r="BG507" s="9">
        <f t="shared" ca="1" si="529"/>
        <v>16</v>
      </c>
      <c r="BH507" s="24">
        <f t="shared" ca="1" si="548"/>
        <v>747.0476665427484</v>
      </c>
      <c r="BI507" s="24">
        <f t="shared" ca="1" si="549"/>
        <v>498.93272357784576</v>
      </c>
      <c r="BJ507" s="9">
        <f t="shared" ca="1" si="530"/>
        <v>13</v>
      </c>
      <c r="BK507" s="30">
        <f t="shared" ca="1" si="531"/>
        <v>32.245317616438356</v>
      </c>
      <c r="BL507" s="15">
        <f t="shared" ca="1" si="532"/>
        <v>4.1805165008219181</v>
      </c>
      <c r="BM507" s="15">
        <f t="shared" ca="1" si="550"/>
        <v>6808.5785095580513</v>
      </c>
      <c r="BN507" s="36">
        <f t="shared" ca="1" si="553"/>
        <v>115</v>
      </c>
      <c r="BO507" s="9">
        <f t="shared" ca="1" si="533"/>
        <v>1</v>
      </c>
      <c r="BP507" s="20">
        <f t="shared" ca="1" si="551"/>
        <v>1.7470229424753225</v>
      </c>
      <c r="BQ507" s="20">
        <f t="shared" ca="1" si="552"/>
        <v>103.43254662471611</v>
      </c>
    </row>
    <row r="508" spans="1:69" x14ac:dyDescent="0.25">
      <c r="A508" s="3">
        <f t="shared" si="567"/>
        <v>40681</v>
      </c>
      <c r="B508" s="17">
        <f t="shared" si="534"/>
        <v>2011</v>
      </c>
      <c r="C508" s="4">
        <f t="shared" si="566"/>
        <v>5</v>
      </c>
      <c r="D508" s="4">
        <f t="shared" si="568"/>
        <v>4</v>
      </c>
      <c r="E508" s="5">
        <f t="shared" si="509"/>
        <v>0.65</v>
      </c>
      <c r="F508" s="5">
        <f t="shared" si="510"/>
        <v>0.73333333333333339</v>
      </c>
      <c r="G508" s="10">
        <f t="shared" si="508"/>
        <v>0.79452054794520288</v>
      </c>
      <c r="H508" s="13">
        <f t="shared" ca="1" si="511"/>
        <v>116</v>
      </c>
      <c r="I508" s="9">
        <f t="shared" ca="1" si="512"/>
        <v>196</v>
      </c>
      <c r="J508" s="14">
        <f t="shared" ca="1" si="535"/>
        <v>1.6896551724137931</v>
      </c>
      <c r="K508" s="5">
        <f t="shared" ca="1" si="536"/>
        <v>0.43555555555555553</v>
      </c>
      <c r="L508" s="21">
        <f t="shared" ca="1" si="513"/>
        <v>100.97137458667927</v>
      </c>
      <c r="M508" s="9">
        <f t="shared" ca="1" si="569"/>
        <v>35</v>
      </c>
      <c r="N508" s="9">
        <f t="shared" ca="1" si="569"/>
        <v>45</v>
      </c>
      <c r="O508" s="9">
        <f t="shared" ca="1" si="569"/>
        <v>17</v>
      </c>
      <c r="P508" s="9">
        <f t="shared" ca="1" si="569"/>
        <v>52</v>
      </c>
      <c r="Q508" s="20">
        <f t="shared" ca="1" si="514"/>
        <v>34.64689046575343</v>
      </c>
      <c r="R508" s="20">
        <f t="shared" ca="1" si="515"/>
        <v>51.661906671394028</v>
      </c>
      <c r="S508" s="20">
        <f t="shared" ca="1" si="516"/>
        <v>17.243681432244465</v>
      </c>
      <c r="T508" s="6">
        <f t="shared" ca="1" si="570"/>
        <v>11712.679452054796</v>
      </c>
      <c r="U508" s="6">
        <f t="shared" ca="1" si="570"/>
        <v>1261.50721369863</v>
      </c>
      <c r="V508" s="6">
        <f t="shared" ca="1" si="570"/>
        <v>2080.3584210410963</v>
      </c>
      <c r="W508" s="6">
        <f t="shared" ca="1" si="517"/>
        <v>2674.7903973698626</v>
      </c>
      <c r="X508" s="6">
        <f t="shared" ca="1" si="518"/>
        <v>990.31791096986319</v>
      </c>
      <c r="Y508" s="6">
        <f t="shared" ca="1" si="537"/>
        <v>7228.7199363726049</v>
      </c>
      <c r="Z508" s="6">
        <f t="shared" ca="1" si="571"/>
        <v>2771.7512372602741</v>
      </c>
      <c r="AA508" s="6">
        <f t="shared" ca="1" si="571"/>
        <v>878.25241341369849</v>
      </c>
      <c r="AB508" s="6">
        <f t="shared" ca="1" si="571"/>
        <v>896.67143447671219</v>
      </c>
      <c r="AC508" s="6">
        <f t="shared" ca="1" si="519"/>
        <v>1256.8331960118335</v>
      </c>
      <c r="AD508" s="6">
        <f t="shared" ca="1" si="520"/>
        <v>951.81094486727761</v>
      </c>
      <c r="AE508" s="6">
        <f t="shared" ca="1" si="521"/>
        <v>370.86582230964621</v>
      </c>
      <c r="AF508" s="6">
        <f t="shared" ca="1" si="538"/>
        <v>1967.1651219619275</v>
      </c>
      <c r="AG508" s="6">
        <f t="shared" ca="1" si="572"/>
        <v>347.54695298630139</v>
      </c>
      <c r="AH508" s="6">
        <f t="shared" ca="1" si="572"/>
        <v>1303.5638882191781</v>
      </c>
      <c r="AI508" s="6">
        <f t="shared" ca="1" si="572"/>
        <v>2086.2046684931506</v>
      </c>
      <c r="AJ508" s="6">
        <f t="shared" ca="1" si="572"/>
        <v>1014.3808701369862</v>
      </c>
      <c r="AK508" s="6">
        <f t="shared" ca="1" si="522"/>
        <v>1454.2292633018239</v>
      </c>
      <c r="AL508" s="6">
        <f t="shared" ca="1" si="523"/>
        <v>1205.39528726905</v>
      </c>
      <c r="AM508" s="6">
        <f t="shared" ca="1" si="524"/>
        <v>422.80342536274429</v>
      </c>
      <c r="AN508" s="6">
        <f t="shared" ca="1" si="539"/>
        <v>1669.2684039019982</v>
      </c>
      <c r="AO508" s="6">
        <f t="shared" ca="1" si="540"/>
        <v>22272.55813073973</v>
      </c>
      <c r="AP508" s="6">
        <f t="shared" ca="1" si="541"/>
        <v>11407.404668503197</v>
      </c>
      <c r="AQ508" s="6">
        <f t="shared" ca="1" si="542"/>
        <v>10865.153462236531</v>
      </c>
      <c r="AR508" s="6">
        <f t="shared" ca="1" si="573"/>
        <v>2643.5282144681996</v>
      </c>
      <c r="AS508" s="6">
        <f t="shared" ca="1" si="573"/>
        <v>1800.70892092128</v>
      </c>
      <c r="AT508" s="6">
        <f t="shared" ca="1" si="573"/>
        <v>1752.117797521566</v>
      </c>
      <c r="AU508" s="6">
        <f t="shared" ca="1" si="573"/>
        <v>1867.7377599629735</v>
      </c>
      <c r="AV508" s="6">
        <f t="shared" ca="1" si="543"/>
        <v>8064.0926928740191</v>
      </c>
      <c r="AW508" s="6">
        <f t="shared" ca="1" si="544"/>
        <v>2801.0607693625134</v>
      </c>
      <c r="AX508" s="27">
        <f t="shared" ca="1" si="574"/>
        <v>4.0802804383561639</v>
      </c>
      <c r="AY508" s="27">
        <f t="shared" ca="1" si="574"/>
        <v>4.3766401369863006</v>
      </c>
      <c r="AZ508">
        <f t="shared" ca="1" si="545"/>
        <v>265</v>
      </c>
      <c r="BA508" s="9">
        <f t="shared" ca="1" si="525"/>
        <v>10</v>
      </c>
      <c r="BB508" s="4">
        <f t="shared" ca="1" si="546"/>
        <v>116</v>
      </c>
      <c r="BC508" s="9">
        <f t="shared" ca="1" si="526"/>
        <v>9</v>
      </c>
      <c r="BD508" s="9">
        <f t="shared" ca="1" si="527"/>
        <v>5</v>
      </c>
      <c r="BE508" s="4">
        <f t="shared" ca="1" si="547"/>
        <v>149</v>
      </c>
      <c r="BF508" s="9">
        <f t="shared" ca="1" si="528"/>
        <v>9</v>
      </c>
      <c r="BG508" s="9">
        <f t="shared" ca="1" si="529"/>
        <v>15</v>
      </c>
      <c r="BH508" s="24">
        <f t="shared" ca="1" si="548"/>
        <v>693.41839837354735</v>
      </c>
      <c r="BI508" s="24">
        <f t="shared" ca="1" si="549"/>
        <v>415.49153769483343</v>
      </c>
      <c r="BJ508" s="9">
        <f t="shared" ca="1" si="530"/>
        <v>14</v>
      </c>
      <c r="BK508" s="30">
        <f t="shared" ca="1" si="531"/>
        <v>32.553489452054798</v>
      </c>
      <c r="BL508" s="15">
        <f t="shared" ca="1" si="532"/>
        <v>4.2411543232876712</v>
      </c>
      <c r="BM508" s="15">
        <f t="shared" ca="1" si="550"/>
        <v>6946.8192010807506</v>
      </c>
      <c r="BN508" s="36">
        <f t="shared" ca="1" si="553"/>
        <v>115</v>
      </c>
      <c r="BO508" s="9">
        <f t="shared" ca="1" si="533"/>
        <v>0</v>
      </c>
      <c r="BP508" s="20">
        <f t="shared" ca="1" si="551"/>
        <v>1.5640472492138828</v>
      </c>
      <c r="BQ508" s="20">
        <f t="shared" ca="1" si="552"/>
        <v>94.47959532379592</v>
      </c>
    </row>
    <row r="509" spans="1:69" x14ac:dyDescent="0.25">
      <c r="A509" s="3">
        <f t="shared" si="567"/>
        <v>40680</v>
      </c>
      <c r="B509" s="17">
        <f t="shared" si="534"/>
        <v>2011</v>
      </c>
      <c r="C509" s="4">
        <f t="shared" si="566"/>
        <v>5</v>
      </c>
      <c r="D509" s="4">
        <f t="shared" si="568"/>
        <v>3</v>
      </c>
      <c r="E509" s="5">
        <f t="shared" si="509"/>
        <v>0.65</v>
      </c>
      <c r="F509" s="5">
        <f t="shared" si="510"/>
        <v>0.55555555555555558</v>
      </c>
      <c r="G509" s="10">
        <f t="shared" si="508"/>
        <v>0.79178082191780563</v>
      </c>
      <c r="H509" s="13">
        <f t="shared" ca="1" si="511"/>
        <v>93</v>
      </c>
      <c r="I509" s="9">
        <f t="shared" ca="1" si="512"/>
        <v>148</v>
      </c>
      <c r="J509" s="14">
        <f t="shared" ca="1" si="535"/>
        <v>1.5913978494623655</v>
      </c>
      <c r="K509" s="5">
        <f t="shared" ca="1" si="536"/>
        <v>0.3288888888888889</v>
      </c>
      <c r="L509" s="21">
        <f t="shared" ca="1" si="513"/>
        <v>95.308141405214329</v>
      </c>
      <c r="M509" s="9">
        <f t="shared" ca="1" si="569"/>
        <v>26</v>
      </c>
      <c r="N509" s="9">
        <f t="shared" ca="1" si="569"/>
        <v>33</v>
      </c>
      <c r="O509" s="9">
        <f t="shared" ca="1" si="569"/>
        <v>13</v>
      </c>
      <c r="P509" s="9">
        <f t="shared" ca="1" si="569"/>
        <v>41</v>
      </c>
      <c r="Q509" s="20">
        <f t="shared" ca="1" si="514"/>
        <v>34.491811870907817</v>
      </c>
      <c r="R509" s="20">
        <f t="shared" ca="1" si="515"/>
        <v>47.847045249483656</v>
      </c>
      <c r="S509" s="20">
        <f t="shared" ca="1" si="516"/>
        <v>17.760182026648845</v>
      </c>
      <c r="T509" s="6">
        <f t="shared" ca="1" si="570"/>
        <v>8863.6571506849323</v>
      </c>
      <c r="U509" s="6">
        <f t="shared" ca="1" si="570"/>
        <v>981.91495129375949</v>
      </c>
      <c r="V509" s="6">
        <f t="shared" ca="1" si="570"/>
        <v>1566.8103530958904</v>
      </c>
      <c r="W509" s="6">
        <f t="shared" ca="1" si="517"/>
        <v>2687.7833619287671</v>
      </c>
      <c r="X509" s="6">
        <f t="shared" ca="1" si="518"/>
        <v>764.20845764383569</v>
      </c>
      <c r="Y509" s="6">
        <f t="shared" ca="1" si="537"/>
        <v>4826.7699293101996</v>
      </c>
      <c r="Z509" s="6">
        <f t="shared" ca="1" si="571"/>
        <v>2035.0169003835611</v>
      </c>
      <c r="AA509" s="6">
        <f t="shared" ca="1" si="571"/>
        <v>622.01158824328752</v>
      </c>
      <c r="AB509" s="6">
        <f t="shared" ca="1" si="571"/>
        <v>728.16746309260259</v>
      </c>
      <c r="AC509" s="6">
        <f t="shared" ca="1" si="519"/>
        <v>972.74971155040362</v>
      </c>
      <c r="AD509" s="6">
        <f t="shared" ca="1" si="520"/>
        <v>1034.3299989817197</v>
      </c>
      <c r="AE509" s="6">
        <f t="shared" ca="1" si="521"/>
        <v>289.51498523077879</v>
      </c>
      <c r="AF509" s="6">
        <f t="shared" ca="1" si="538"/>
        <v>1088.6012559565495</v>
      </c>
      <c r="AG509" s="6">
        <f t="shared" ca="1" si="572"/>
        <v>261.11920753972606</v>
      </c>
      <c r="AH509" s="6">
        <f t="shared" ca="1" si="572"/>
        <v>1009.4569128328766</v>
      </c>
      <c r="AI509" s="6">
        <f t="shared" ca="1" si="572"/>
        <v>1645.8128623561638</v>
      </c>
      <c r="AJ509" s="6">
        <f t="shared" ca="1" si="572"/>
        <v>715.30966198356145</v>
      </c>
      <c r="AK509" s="6">
        <f t="shared" ca="1" si="522"/>
        <v>1116.0766545034317</v>
      </c>
      <c r="AL509" s="6">
        <f t="shared" ca="1" si="523"/>
        <v>1227.6728084709657</v>
      </c>
      <c r="AM509" s="6">
        <f t="shared" ca="1" si="524"/>
        <v>341.07369830311404</v>
      </c>
      <c r="AN509" s="6">
        <f t="shared" ca="1" si="539"/>
        <v>946.87548343481672</v>
      </c>
      <c r="AO509" s="6">
        <f t="shared" ca="1" si="540"/>
        <v>16862.466698410473</v>
      </c>
      <c r="AP509" s="6">
        <f t="shared" ca="1" si="541"/>
        <v>10000.220029708906</v>
      </c>
      <c r="AQ509" s="6">
        <f t="shared" ca="1" si="542"/>
        <v>6862.2466687015658</v>
      </c>
      <c r="AR509" s="6">
        <f t="shared" ca="1" si="573"/>
        <v>2574.6287456604014</v>
      </c>
      <c r="AS509" s="6">
        <f t="shared" ca="1" si="573"/>
        <v>1505.3125627794516</v>
      </c>
      <c r="AT509" s="6">
        <f t="shared" ca="1" si="573"/>
        <v>1631.2248637183684</v>
      </c>
      <c r="AU509" s="6">
        <f t="shared" ca="1" si="573"/>
        <v>1692.2690785821912</v>
      </c>
      <c r="AV509" s="6">
        <f t="shared" ca="1" si="543"/>
        <v>7403.4352507404128</v>
      </c>
      <c r="AW509" s="6">
        <f t="shared" ca="1" si="544"/>
        <v>-541.1885820388452</v>
      </c>
      <c r="AX509" s="27">
        <f t="shared" ca="1" si="574"/>
        <v>4.2246936986301362</v>
      </c>
      <c r="AY509" s="27">
        <f t="shared" ca="1" si="574"/>
        <v>4.4070420205479444</v>
      </c>
      <c r="AZ509">
        <f t="shared" ca="1" si="545"/>
        <v>206</v>
      </c>
      <c r="BA509" s="9">
        <f t="shared" ca="1" si="525"/>
        <v>7</v>
      </c>
      <c r="BB509" s="4">
        <f t="shared" ca="1" si="546"/>
        <v>93</v>
      </c>
      <c r="BC509" s="9">
        <f t="shared" ca="1" si="526"/>
        <v>6</v>
      </c>
      <c r="BD509" s="9">
        <f t="shared" ca="1" si="527"/>
        <v>5</v>
      </c>
      <c r="BE509" s="4">
        <f t="shared" ca="1" si="547"/>
        <v>113</v>
      </c>
      <c r="BF509" s="9">
        <f t="shared" ca="1" si="528"/>
        <v>7</v>
      </c>
      <c r="BG509" s="9">
        <f t="shared" ca="1" si="529"/>
        <v>11</v>
      </c>
      <c r="BH509" s="24">
        <f t="shared" ca="1" si="548"/>
        <v>593.62176235863888</v>
      </c>
      <c r="BI509" s="24">
        <f t="shared" ca="1" si="549"/>
        <v>365.82924357285168</v>
      </c>
      <c r="BJ509" s="9">
        <f t="shared" ca="1" si="530"/>
        <v>9</v>
      </c>
      <c r="BK509" s="30">
        <f t="shared" ca="1" si="531"/>
        <v>33.808369863013702</v>
      </c>
      <c r="BL509" s="15">
        <f t="shared" ca="1" si="532"/>
        <v>4.1324948076712333</v>
      </c>
      <c r="BM509" s="15">
        <f t="shared" ca="1" si="550"/>
        <v>7009.4891659097739</v>
      </c>
      <c r="BN509" s="36">
        <f t="shared" ca="1" si="553"/>
        <v>115</v>
      </c>
      <c r="BO509" s="9">
        <f t="shared" ca="1" si="533"/>
        <v>0</v>
      </c>
      <c r="BP509" s="20">
        <f t="shared" ca="1" si="551"/>
        <v>0.97899383339882839</v>
      </c>
      <c r="BQ509" s="20">
        <f t="shared" ca="1" si="552"/>
        <v>59.671710162622311</v>
      </c>
    </row>
    <row r="510" spans="1:69" x14ac:dyDescent="0.25">
      <c r="A510" s="3">
        <f t="shared" si="567"/>
        <v>40679</v>
      </c>
      <c r="B510" s="17">
        <f t="shared" si="534"/>
        <v>2011</v>
      </c>
      <c r="C510" s="4">
        <f t="shared" si="566"/>
        <v>5</v>
      </c>
      <c r="D510" s="4">
        <f t="shared" si="568"/>
        <v>2</v>
      </c>
      <c r="E510" s="5">
        <f t="shared" si="509"/>
        <v>0.65</v>
      </c>
      <c r="F510" s="5">
        <f t="shared" si="510"/>
        <v>0.55555555555555558</v>
      </c>
      <c r="G510" s="10">
        <f t="shared" si="508"/>
        <v>0.78904109589040838</v>
      </c>
      <c r="H510" s="13">
        <f t="shared" ca="1" si="511"/>
        <v>87</v>
      </c>
      <c r="I510" s="9">
        <f t="shared" ca="1" si="512"/>
        <v>153</v>
      </c>
      <c r="J510" s="14">
        <f t="shared" ca="1" si="535"/>
        <v>1.7586206896551724</v>
      </c>
      <c r="K510" s="5">
        <f t="shared" ca="1" si="536"/>
        <v>0.34</v>
      </c>
      <c r="L510" s="21">
        <f t="shared" ca="1" si="513"/>
        <v>104.72823471369338</v>
      </c>
      <c r="M510" s="9">
        <f t="shared" ca="1" si="569"/>
        <v>28</v>
      </c>
      <c r="N510" s="9">
        <f t="shared" ca="1" si="569"/>
        <v>34</v>
      </c>
      <c r="O510" s="9">
        <f t="shared" ca="1" si="569"/>
        <v>13</v>
      </c>
      <c r="P510" s="9">
        <f t="shared" ca="1" si="569"/>
        <v>42</v>
      </c>
      <c r="Q510" s="20">
        <f t="shared" ca="1" si="514"/>
        <v>36.03081768625718</v>
      </c>
      <c r="R510" s="20">
        <f t="shared" ca="1" si="515"/>
        <v>49.709557453656465</v>
      </c>
      <c r="S510" s="20">
        <f t="shared" ca="1" si="516"/>
        <v>16.627503404148722</v>
      </c>
      <c r="T510" s="6">
        <f t="shared" ca="1" si="570"/>
        <v>9111.3564200913243</v>
      </c>
      <c r="U510" s="6">
        <f t="shared" ca="1" si="570"/>
        <v>1019.8468340943683</v>
      </c>
      <c r="V510" s="6">
        <f t="shared" ca="1" si="570"/>
        <v>1585.40510860274</v>
      </c>
      <c r="W510" s="6">
        <f t="shared" ca="1" si="517"/>
        <v>2713.8480310356172</v>
      </c>
      <c r="X510" s="6">
        <f t="shared" ca="1" si="518"/>
        <v>748.72378652054806</v>
      </c>
      <c r="Y510" s="6">
        <f t="shared" ca="1" si="537"/>
        <v>5083.2263280267889</v>
      </c>
      <c r="Z510" s="6">
        <f t="shared" ca="1" si="571"/>
        <v>2233.910696547945</v>
      </c>
      <c r="AA510" s="6">
        <f t="shared" ca="1" si="571"/>
        <v>646.22424689753404</v>
      </c>
      <c r="AB510" s="6">
        <f t="shared" ca="1" si="571"/>
        <v>698.35514297424641</v>
      </c>
      <c r="AC510" s="6">
        <f t="shared" ca="1" si="519"/>
        <v>991.39514917304211</v>
      </c>
      <c r="AD510" s="6">
        <f t="shared" ca="1" si="520"/>
        <v>1025.3484312817532</v>
      </c>
      <c r="AE510" s="6">
        <f t="shared" ca="1" si="521"/>
        <v>299.84036102419321</v>
      </c>
      <c r="AF510" s="6">
        <f t="shared" ca="1" si="538"/>
        <v>1261.906144940737</v>
      </c>
      <c r="AG510" s="6">
        <f t="shared" ca="1" si="572"/>
        <v>285.79542193972605</v>
      </c>
      <c r="AH510" s="6">
        <f t="shared" ca="1" si="572"/>
        <v>969.30036848219197</v>
      </c>
      <c r="AI510" s="6">
        <f t="shared" ca="1" si="572"/>
        <v>1733.597712</v>
      </c>
      <c r="AJ510" s="6">
        <f t="shared" ca="1" si="572"/>
        <v>784.85171059726008</v>
      </c>
      <c r="AK510" s="6">
        <f t="shared" ca="1" si="522"/>
        <v>1091.7118660736921</v>
      </c>
      <c r="AL510" s="6">
        <f t="shared" ca="1" si="523"/>
        <v>1227.3640274459469</v>
      </c>
      <c r="AM510" s="6">
        <f t="shared" ca="1" si="524"/>
        <v>334.16073299200292</v>
      </c>
      <c r="AN510" s="6">
        <f t="shared" ca="1" si="539"/>
        <v>1120.3085865075366</v>
      </c>
      <c r="AO510" s="6">
        <f t="shared" ca="1" si="540"/>
        <v>17483.238553624597</v>
      </c>
      <c r="AP510" s="6">
        <f t="shared" ca="1" si="541"/>
        <v>10017.797494149536</v>
      </c>
      <c r="AQ510" s="6">
        <f t="shared" ca="1" si="542"/>
        <v>7465.4410594750625</v>
      </c>
      <c r="AR510" s="6">
        <f t="shared" ca="1" si="573"/>
        <v>2584.1802636093475</v>
      </c>
      <c r="AS510" s="6">
        <f t="shared" ca="1" si="573"/>
        <v>1519.7508818211595</v>
      </c>
      <c r="AT510" s="6">
        <f t="shared" ca="1" si="573"/>
        <v>1616.2652311929337</v>
      </c>
      <c r="AU510" s="6">
        <f t="shared" ca="1" si="573"/>
        <v>1718.485655527471</v>
      </c>
      <c r="AV510" s="6">
        <f t="shared" ca="1" si="543"/>
        <v>7438.6820321509113</v>
      </c>
      <c r="AW510" s="6">
        <f t="shared" ca="1" si="544"/>
        <v>26.759027324149429</v>
      </c>
      <c r="AX510" s="27">
        <f t="shared" ca="1" si="574"/>
        <v>3.8460744328767116</v>
      </c>
      <c r="AY510" s="27">
        <f t="shared" ca="1" si="574"/>
        <v>4.2181986849315063</v>
      </c>
      <c r="AZ510">
        <f t="shared" ca="1" si="545"/>
        <v>204</v>
      </c>
      <c r="BA510" s="9">
        <f t="shared" ca="1" si="525"/>
        <v>8</v>
      </c>
      <c r="BB510" s="4">
        <f t="shared" ca="1" si="546"/>
        <v>87</v>
      </c>
      <c r="BC510" s="9">
        <f t="shared" ca="1" si="526"/>
        <v>7</v>
      </c>
      <c r="BD510" s="9">
        <f t="shared" ca="1" si="527"/>
        <v>4</v>
      </c>
      <c r="BE510" s="4">
        <f t="shared" ca="1" si="547"/>
        <v>117</v>
      </c>
      <c r="BF510" s="9">
        <f t="shared" ca="1" si="528"/>
        <v>7</v>
      </c>
      <c r="BG510" s="9">
        <f t="shared" ca="1" si="529"/>
        <v>13</v>
      </c>
      <c r="BH510" s="24">
        <f t="shared" ca="1" si="548"/>
        <v>638.24995618101104</v>
      </c>
      <c r="BI510" s="24">
        <f t="shared" ca="1" si="549"/>
        <v>395.99725495367323</v>
      </c>
      <c r="BJ510" s="9">
        <f t="shared" ca="1" si="530"/>
        <v>10</v>
      </c>
      <c r="BK510" s="30">
        <f t="shared" ca="1" si="531"/>
        <v>34.826867945205485</v>
      </c>
      <c r="BL510" s="15">
        <f t="shared" ca="1" si="532"/>
        <v>4.2018116558904106</v>
      </c>
      <c r="BM510" s="15">
        <f t="shared" ca="1" si="550"/>
        <v>7033.9047006507953</v>
      </c>
      <c r="BN510" s="36">
        <f t="shared" ca="1" si="553"/>
        <v>115</v>
      </c>
      <c r="BO510" s="9">
        <f t="shared" ca="1" si="533"/>
        <v>0</v>
      </c>
      <c r="BP510" s="20">
        <f t="shared" ca="1" si="551"/>
        <v>1.0613508964351395</v>
      </c>
      <c r="BQ510" s="20">
        <f t="shared" ca="1" si="552"/>
        <v>64.916878778044023</v>
      </c>
    </row>
    <row r="511" spans="1:69" x14ac:dyDescent="0.25">
      <c r="A511" s="3">
        <f t="shared" si="567"/>
        <v>40678</v>
      </c>
      <c r="B511" s="17">
        <f t="shared" si="534"/>
        <v>2011</v>
      </c>
      <c r="C511" s="4">
        <f t="shared" si="566"/>
        <v>5</v>
      </c>
      <c r="D511" s="4">
        <f t="shared" si="568"/>
        <v>1</v>
      </c>
      <c r="E511" s="5">
        <f t="shared" si="509"/>
        <v>0.65</v>
      </c>
      <c r="F511" s="5">
        <f t="shared" si="510"/>
        <v>0.60000000000000009</v>
      </c>
      <c r="G511" s="10">
        <f t="shared" si="508"/>
        <v>0.78630136986301113</v>
      </c>
      <c r="H511" s="13">
        <f t="shared" ca="1" si="511"/>
        <v>102</v>
      </c>
      <c r="I511" s="9">
        <f t="shared" ca="1" si="512"/>
        <v>160</v>
      </c>
      <c r="J511" s="14">
        <f t="shared" ca="1" si="535"/>
        <v>1.5686274509803921</v>
      </c>
      <c r="K511" s="5">
        <f t="shared" ca="1" si="536"/>
        <v>0.35555555555555557</v>
      </c>
      <c r="L511" s="21">
        <f t="shared" ca="1" si="513"/>
        <v>93.647559258662383</v>
      </c>
      <c r="M511" s="9">
        <f t="shared" ca="1" si="569"/>
        <v>30</v>
      </c>
      <c r="N511" s="9">
        <f t="shared" ca="1" si="569"/>
        <v>36</v>
      </c>
      <c r="O511" s="9">
        <f t="shared" ca="1" si="569"/>
        <v>14</v>
      </c>
      <c r="P511" s="9">
        <f t="shared" ca="1" si="569"/>
        <v>44</v>
      </c>
      <c r="Q511" s="20">
        <f t="shared" ca="1" si="514"/>
        <v>33.991658746367783</v>
      </c>
      <c r="R511" s="20">
        <f t="shared" ca="1" si="515"/>
        <v>50.998525996086094</v>
      </c>
      <c r="S511" s="20">
        <f t="shared" ca="1" si="516"/>
        <v>17.043713753424658</v>
      </c>
      <c r="T511" s="6">
        <f t="shared" ca="1" si="570"/>
        <v>9552.0510443835628</v>
      </c>
      <c r="U511" s="6">
        <f t="shared" ca="1" si="570"/>
        <v>1067.5657306849312</v>
      </c>
      <c r="V511" s="6">
        <f t="shared" ca="1" si="570"/>
        <v>1633.85591308274</v>
      </c>
      <c r="W511" s="6">
        <f t="shared" ca="1" si="517"/>
        <v>2685.0083383232877</v>
      </c>
      <c r="X511" s="6">
        <f t="shared" ca="1" si="518"/>
        <v>853.00587600657548</v>
      </c>
      <c r="Y511" s="6">
        <f t="shared" ca="1" si="537"/>
        <v>5447.7466476558911</v>
      </c>
      <c r="Z511" s="6">
        <f t="shared" ca="1" si="571"/>
        <v>2243.4494772602739</v>
      </c>
      <c r="AA511" s="6">
        <f t="shared" ca="1" si="571"/>
        <v>713.97936394520536</v>
      </c>
      <c r="AB511" s="6">
        <f t="shared" ca="1" si="571"/>
        <v>749.92340515068497</v>
      </c>
      <c r="AC511" s="6">
        <f t="shared" ca="1" si="519"/>
        <v>1110.9480374113389</v>
      </c>
      <c r="AD511" s="6">
        <f t="shared" ca="1" si="520"/>
        <v>984.54376169023215</v>
      </c>
      <c r="AE511" s="6">
        <f t="shared" ca="1" si="521"/>
        <v>315.55577186904139</v>
      </c>
      <c r="AF511" s="6">
        <f t="shared" ca="1" si="538"/>
        <v>1296.3046753855522</v>
      </c>
      <c r="AG511" s="6">
        <f t="shared" ca="1" si="572"/>
        <v>283.16383298630137</v>
      </c>
      <c r="AH511" s="6">
        <f t="shared" ca="1" si="572"/>
        <v>1039.7699366575341</v>
      </c>
      <c r="AI511" s="6">
        <f t="shared" ca="1" si="572"/>
        <v>1718.8498980821919</v>
      </c>
      <c r="AJ511" s="6">
        <f t="shared" ca="1" si="572"/>
        <v>788.98655736986279</v>
      </c>
      <c r="AK511" s="6">
        <f t="shared" ca="1" si="522"/>
        <v>1183.8254983238965</v>
      </c>
      <c r="AL511" s="6">
        <f t="shared" ca="1" si="523"/>
        <v>1209.2374064438579</v>
      </c>
      <c r="AM511" s="6">
        <f t="shared" ca="1" si="524"/>
        <v>369.08768175046032</v>
      </c>
      <c r="AN511" s="6">
        <f t="shared" ca="1" si="539"/>
        <v>1068.6196385776752</v>
      </c>
      <c r="AO511" s="6">
        <f t="shared" ca="1" si="540"/>
        <v>18157.739246520548</v>
      </c>
      <c r="AP511" s="6">
        <f t="shared" ca="1" si="541"/>
        <v>10345.068284901428</v>
      </c>
      <c r="AQ511" s="6">
        <f t="shared" ca="1" si="542"/>
        <v>7812.6709616191183</v>
      </c>
      <c r="AR511" s="6">
        <f t="shared" ca="1" si="573"/>
        <v>2600.9779157195517</v>
      </c>
      <c r="AS511" s="6">
        <f t="shared" ca="1" si="573"/>
        <v>1556.7876889363686</v>
      </c>
      <c r="AT511" s="6">
        <f t="shared" ca="1" si="573"/>
        <v>1636.3409857389838</v>
      </c>
      <c r="AU511" s="6">
        <f t="shared" ca="1" si="573"/>
        <v>1767.374445237245</v>
      </c>
      <c r="AV511" s="6">
        <f t="shared" ca="1" si="543"/>
        <v>7561.4810356321486</v>
      </c>
      <c r="AW511" s="6">
        <f t="shared" ca="1" si="544"/>
        <v>251.1899259869715</v>
      </c>
      <c r="AX511" s="27">
        <f t="shared" ca="1" si="574"/>
        <v>4.1352975780821914</v>
      </c>
      <c r="AY511" s="27">
        <f t="shared" ca="1" si="574"/>
        <v>4.288067794520547</v>
      </c>
      <c r="AZ511">
        <f t="shared" ca="1" si="545"/>
        <v>226</v>
      </c>
      <c r="BA511" s="9">
        <f t="shared" ca="1" si="525"/>
        <v>8</v>
      </c>
      <c r="BB511" s="4">
        <f t="shared" ca="1" si="546"/>
        <v>102</v>
      </c>
      <c r="BC511" s="9">
        <f t="shared" ca="1" si="526"/>
        <v>8</v>
      </c>
      <c r="BD511" s="9">
        <f t="shared" ca="1" si="527"/>
        <v>5</v>
      </c>
      <c r="BE511" s="4">
        <f t="shared" ca="1" si="547"/>
        <v>124</v>
      </c>
      <c r="BF511" s="9">
        <f t="shared" ca="1" si="528"/>
        <v>8</v>
      </c>
      <c r="BG511" s="9">
        <f t="shared" ca="1" si="529"/>
        <v>13</v>
      </c>
      <c r="BH511" s="24">
        <f t="shared" ca="1" si="548"/>
        <v>659.15991819964552</v>
      </c>
      <c r="BI511" s="24">
        <f t="shared" ca="1" si="549"/>
        <v>408.3225725030876</v>
      </c>
      <c r="BJ511" s="9">
        <f t="shared" ca="1" si="530"/>
        <v>12</v>
      </c>
      <c r="BK511" s="30">
        <f t="shared" ca="1" si="531"/>
        <v>32.193418849315073</v>
      </c>
      <c r="BL511" s="15">
        <f t="shared" ca="1" si="532"/>
        <v>4.4187034673972603</v>
      </c>
      <c r="BM511" s="15">
        <f t="shared" ca="1" si="550"/>
        <v>6959.5718390330185</v>
      </c>
      <c r="BN511" s="36">
        <f t="shared" ca="1" si="553"/>
        <v>115</v>
      </c>
      <c r="BO511" s="9">
        <f t="shared" ca="1" si="533"/>
        <v>0</v>
      </c>
      <c r="BP511" s="20">
        <f t="shared" ca="1" si="551"/>
        <v>1.1225792537698169</v>
      </c>
      <c r="BQ511" s="20">
        <f t="shared" ca="1" si="552"/>
        <v>67.93626923147059</v>
      </c>
    </row>
    <row r="512" spans="1:69" x14ac:dyDescent="0.25">
      <c r="A512" s="3">
        <f t="shared" si="567"/>
        <v>40677</v>
      </c>
      <c r="B512" s="17">
        <f t="shared" si="534"/>
        <v>2011</v>
      </c>
      <c r="C512" s="4">
        <f t="shared" si="566"/>
        <v>5</v>
      </c>
      <c r="D512" s="4">
        <f t="shared" si="568"/>
        <v>7</v>
      </c>
      <c r="E512" s="5">
        <f t="shared" si="509"/>
        <v>0.65</v>
      </c>
      <c r="F512" s="5">
        <f t="shared" si="510"/>
        <v>0.94444444444444442</v>
      </c>
      <c r="G512" s="10">
        <f t="shared" si="508"/>
        <v>0.78356164383561389</v>
      </c>
      <c r="H512" s="13">
        <f t="shared" ca="1" si="511"/>
        <v>149</v>
      </c>
      <c r="I512" s="9">
        <f t="shared" ca="1" si="512"/>
        <v>239</v>
      </c>
      <c r="J512" s="14">
        <f t="shared" ca="1" si="535"/>
        <v>1.6040268456375839</v>
      </c>
      <c r="K512" s="5">
        <f t="shared" ca="1" si="536"/>
        <v>0.53111111111111109</v>
      </c>
      <c r="L512" s="21">
        <f t="shared" ca="1" si="513"/>
        <v>97.56241306732862</v>
      </c>
      <c r="M512" s="9">
        <f t="shared" ca="1" si="569"/>
        <v>44</v>
      </c>
      <c r="N512" s="9">
        <f t="shared" ca="1" si="569"/>
        <v>51</v>
      </c>
      <c r="O512" s="9">
        <f t="shared" ca="1" si="569"/>
        <v>22</v>
      </c>
      <c r="P512" s="9">
        <f t="shared" ca="1" si="569"/>
        <v>61</v>
      </c>
      <c r="Q512" s="20">
        <f t="shared" ca="1" si="514"/>
        <v>34.762993674981971</v>
      </c>
      <c r="R512" s="20">
        <f t="shared" ca="1" si="515"/>
        <v>48.704350998754656</v>
      </c>
      <c r="S512" s="20">
        <f t="shared" ca="1" si="516"/>
        <v>18.139382826103745</v>
      </c>
      <c r="T512" s="6">
        <f t="shared" ca="1" si="570"/>
        <v>14536.799547031964</v>
      </c>
      <c r="U512" s="6">
        <f t="shared" ca="1" si="570"/>
        <v>1691.8165570776255</v>
      </c>
      <c r="V512" s="6">
        <f t="shared" ca="1" si="570"/>
        <v>2726.8923637479452</v>
      </c>
      <c r="W512" s="6">
        <f t="shared" ca="1" si="517"/>
        <v>2627.4126141369861</v>
      </c>
      <c r="X512" s="6">
        <f t="shared" ca="1" si="518"/>
        <v>1362.4893693369866</v>
      </c>
      <c r="Y512" s="6">
        <f t="shared" ca="1" si="537"/>
        <v>9511.8217568876698</v>
      </c>
      <c r="Z512" s="6">
        <f t="shared" ca="1" si="571"/>
        <v>3302.4843991232869</v>
      </c>
      <c r="AA512" s="6">
        <f t="shared" ca="1" si="571"/>
        <v>1071.4957219726025</v>
      </c>
      <c r="AB512" s="6">
        <f t="shared" ca="1" si="571"/>
        <v>1106.5023523923285</v>
      </c>
      <c r="AC512" s="6">
        <f t="shared" ca="1" si="519"/>
        <v>1665.4976599580548</v>
      </c>
      <c r="AD512" s="6">
        <f t="shared" ca="1" si="520"/>
        <v>1032.2483737888131</v>
      </c>
      <c r="AE512" s="6">
        <f t="shared" ca="1" si="521"/>
        <v>497.22034528011017</v>
      </c>
      <c r="AF512" s="6">
        <f t="shared" ca="1" si="538"/>
        <v>2285.5160944612394</v>
      </c>
      <c r="AG512" s="6">
        <f t="shared" ca="1" si="572"/>
        <v>407.62180750684934</v>
      </c>
      <c r="AH512" s="6">
        <f t="shared" ca="1" si="572"/>
        <v>1593.7360860931508</v>
      </c>
      <c r="AI512" s="6">
        <f t="shared" ca="1" si="572"/>
        <v>2739.6862300273974</v>
      </c>
      <c r="AJ512" s="6">
        <f t="shared" ca="1" si="572"/>
        <v>1205.6360421698625</v>
      </c>
      <c r="AK512" s="6">
        <f t="shared" ca="1" si="522"/>
        <v>1891.6524492469002</v>
      </c>
      <c r="AL512" s="6">
        <f t="shared" ca="1" si="523"/>
        <v>1140.0547984318232</v>
      </c>
      <c r="AM512" s="6">
        <f t="shared" ca="1" si="524"/>
        <v>568.65856085422308</v>
      </c>
      <c r="AN512" s="6">
        <f t="shared" ca="1" si="539"/>
        <v>2346.3143572643135</v>
      </c>
      <c r="AO512" s="6">
        <f t="shared" ca="1" si="540"/>
        <v>27655.778743395069</v>
      </c>
      <c r="AP512" s="6">
        <f t="shared" ca="1" si="541"/>
        <v>13512.126534781841</v>
      </c>
      <c r="AQ512" s="6">
        <f t="shared" ca="1" si="542"/>
        <v>14143.652208613223</v>
      </c>
      <c r="AR512" s="6">
        <f t="shared" ca="1" si="573"/>
        <v>2733.9415124452034</v>
      </c>
      <c r="AS512" s="6">
        <f t="shared" ca="1" si="573"/>
        <v>2091.89362309436</v>
      </c>
      <c r="AT512" s="6">
        <f t="shared" ca="1" si="573"/>
        <v>1929.0505384038263</v>
      </c>
      <c r="AU512" s="6">
        <f t="shared" ca="1" si="573"/>
        <v>2023.5200843899893</v>
      </c>
      <c r="AV512" s="6">
        <f t="shared" ca="1" si="543"/>
        <v>8778.4057583333779</v>
      </c>
      <c r="AW512" s="6">
        <f t="shared" ca="1" si="544"/>
        <v>5365.2464502798503</v>
      </c>
      <c r="AX512" s="27">
        <f t="shared" ca="1" si="574"/>
        <v>3.8331905424657524</v>
      </c>
      <c r="AY512" s="27">
        <f t="shared" ca="1" si="574"/>
        <v>4.5201440958904104</v>
      </c>
      <c r="AZ512">
        <f t="shared" ca="1" si="545"/>
        <v>327</v>
      </c>
      <c r="BA512" s="9">
        <f t="shared" ca="1" si="525"/>
        <v>13</v>
      </c>
      <c r="BB512" s="4">
        <f t="shared" ca="1" si="546"/>
        <v>149</v>
      </c>
      <c r="BC512" s="9">
        <f t="shared" ca="1" si="526"/>
        <v>12</v>
      </c>
      <c r="BD512" s="9">
        <f t="shared" ca="1" si="527"/>
        <v>8</v>
      </c>
      <c r="BE512" s="4">
        <f t="shared" ca="1" si="547"/>
        <v>178</v>
      </c>
      <c r="BF512" s="9">
        <f t="shared" ca="1" si="528"/>
        <v>12</v>
      </c>
      <c r="BG512" s="9">
        <f t="shared" ca="1" si="529"/>
        <v>20</v>
      </c>
      <c r="BH512" s="24">
        <f t="shared" ca="1" si="548"/>
        <v>901.58313385529095</v>
      </c>
      <c r="BI512" s="24">
        <f t="shared" ca="1" si="549"/>
        <v>574.37597825204091</v>
      </c>
      <c r="BJ512" s="9">
        <f t="shared" ca="1" si="530"/>
        <v>15</v>
      </c>
      <c r="BK512" s="30">
        <f t="shared" ca="1" si="531"/>
        <v>34.1927678630137</v>
      </c>
      <c r="BL512" s="15">
        <f t="shared" ca="1" si="532"/>
        <v>4.3968573939726019</v>
      </c>
      <c r="BM512" s="15">
        <f t="shared" ca="1" si="550"/>
        <v>6986.8689963137858</v>
      </c>
      <c r="BN512" s="36">
        <f t="shared" ca="1" si="553"/>
        <v>114</v>
      </c>
      <c r="BO512" s="9">
        <f t="shared" ca="1" si="533"/>
        <v>0</v>
      </c>
      <c r="BP512" s="20">
        <f t="shared" ca="1" si="551"/>
        <v>2.0243190785565459</v>
      </c>
      <c r="BQ512" s="20">
        <f t="shared" ca="1" si="552"/>
        <v>124.0671246369581</v>
      </c>
    </row>
    <row r="513" spans="1:69" x14ac:dyDescent="0.25">
      <c r="A513" s="3">
        <f t="shared" si="567"/>
        <v>40676</v>
      </c>
      <c r="B513" s="17">
        <f t="shared" si="534"/>
        <v>2011</v>
      </c>
      <c r="C513" s="4">
        <f t="shared" si="566"/>
        <v>5</v>
      </c>
      <c r="D513" s="4">
        <f t="shared" si="568"/>
        <v>6</v>
      </c>
      <c r="E513" s="5">
        <f t="shared" si="509"/>
        <v>0.65</v>
      </c>
      <c r="F513" s="5">
        <f t="shared" si="510"/>
        <v>1</v>
      </c>
      <c r="G513" s="10">
        <f t="shared" si="508"/>
        <v>0.78082191780821664</v>
      </c>
      <c r="H513" s="13">
        <f t="shared" ca="1" si="511"/>
        <v>166</v>
      </c>
      <c r="I513" s="9">
        <f t="shared" ca="1" si="512"/>
        <v>269</v>
      </c>
      <c r="J513" s="14">
        <f t="shared" ca="1" si="535"/>
        <v>1.6204819277108433</v>
      </c>
      <c r="K513" s="5">
        <f t="shared" ca="1" si="536"/>
        <v>0.59777777777777774</v>
      </c>
      <c r="L513" s="21">
        <f t="shared" ca="1" si="513"/>
        <v>99.351106453210093</v>
      </c>
      <c r="M513" s="9">
        <f t="shared" ca="1" si="569"/>
        <v>48</v>
      </c>
      <c r="N513" s="9">
        <f t="shared" ca="1" si="569"/>
        <v>60</v>
      </c>
      <c r="O513" s="9">
        <f t="shared" ca="1" si="569"/>
        <v>23</v>
      </c>
      <c r="P513" s="9">
        <f t="shared" ca="1" si="569"/>
        <v>75</v>
      </c>
      <c r="Q513" s="20">
        <f t="shared" ca="1" si="514"/>
        <v>36.894418630136983</v>
      </c>
      <c r="R513" s="20">
        <f t="shared" ca="1" si="515"/>
        <v>51.979520021917786</v>
      </c>
      <c r="S513" s="20">
        <f t="shared" ca="1" si="516"/>
        <v>16.960003622136984</v>
      </c>
      <c r="T513" s="6">
        <f t="shared" ca="1" si="570"/>
        <v>16492.283671232875</v>
      </c>
      <c r="U513" s="6">
        <f t="shared" ca="1" si="570"/>
        <v>1724.3718219178083</v>
      </c>
      <c r="V513" s="6">
        <f t="shared" ca="1" si="570"/>
        <v>2776.1260458082193</v>
      </c>
      <c r="W513" s="6">
        <f t="shared" ca="1" si="517"/>
        <v>2724.0618318904112</v>
      </c>
      <c r="X513" s="6">
        <f t="shared" ca="1" si="518"/>
        <v>1453.8294601643836</v>
      </c>
      <c r="Y513" s="6">
        <f t="shared" ca="1" si="537"/>
        <v>11262.63815528767</v>
      </c>
      <c r="Z513" s="6">
        <f t="shared" ca="1" si="571"/>
        <v>3984.597212054794</v>
      </c>
      <c r="AA513" s="6">
        <f t="shared" ca="1" si="571"/>
        <v>1195.5289605041091</v>
      </c>
      <c r="AB513" s="6">
        <f t="shared" ca="1" si="571"/>
        <v>1272.0002716602739</v>
      </c>
      <c r="AC513" s="6">
        <f t="shared" ca="1" si="519"/>
        <v>1754.709004705569</v>
      </c>
      <c r="AD513" s="6">
        <f t="shared" ca="1" si="520"/>
        <v>948.68547626154464</v>
      </c>
      <c r="AE513" s="6">
        <f t="shared" ca="1" si="521"/>
        <v>537.09473312887155</v>
      </c>
      <c r="AF513" s="6">
        <f t="shared" ca="1" si="538"/>
        <v>3211.6372301231913</v>
      </c>
      <c r="AG513" s="6">
        <f t="shared" ca="1" si="572"/>
        <v>502.5185462465754</v>
      </c>
      <c r="AH513" s="6">
        <f t="shared" ca="1" si="572"/>
        <v>1784.8329529863013</v>
      </c>
      <c r="AI513" s="6">
        <f t="shared" ca="1" si="572"/>
        <v>3101.3887013698636</v>
      </c>
      <c r="AJ513" s="6">
        <f t="shared" ca="1" si="572"/>
        <v>1315.5495557260272</v>
      </c>
      <c r="AK513" s="6">
        <f t="shared" ca="1" si="522"/>
        <v>1996.9363137278169</v>
      </c>
      <c r="AL513" s="6">
        <f t="shared" ca="1" si="523"/>
        <v>1232.3739751955325</v>
      </c>
      <c r="AM513" s="6">
        <f t="shared" ca="1" si="524"/>
        <v>621.10551210567507</v>
      </c>
      <c r="AN513" s="6">
        <f t="shared" ca="1" si="539"/>
        <v>2853.8739552997431</v>
      </c>
      <c r="AO513" s="6">
        <f t="shared" ca="1" si="540"/>
        <v>31373.071693698628</v>
      </c>
      <c r="AP513" s="6">
        <f t="shared" ca="1" si="541"/>
        <v>14044.922352988022</v>
      </c>
      <c r="AQ513" s="6">
        <f t="shared" ca="1" si="542"/>
        <v>17328.149340710603</v>
      </c>
      <c r="AR513" s="6">
        <f t="shared" ca="1" si="573"/>
        <v>2758.6013773648465</v>
      </c>
      <c r="AS513" s="6">
        <f t="shared" ca="1" si="573"/>
        <v>2162.2419772554176</v>
      </c>
      <c r="AT513" s="6">
        <f t="shared" ca="1" si="573"/>
        <v>1930.3630703935405</v>
      </c>
      <c r="AU513" s="6">
        <f t="shared" ca="1" si="573"/>
        <v>2025.8049800781</v>
      </c>
      <c r="AV513" s="6">
        <f t="shared" ca="1" si="543"/>
        <v>8877.0114050919037</v>
      </c>
      <c r="AW513" s="6">
        <f t="shared" ca="1" si="544"/>
        <v>8451.1379356187026</v>
      </c>
      <c r="AX513" s="27">
        <f t="shared" ca="1" si="574"/>
        <v>3.9172412054794514</v>
      </c>
      <c r="AY513" s="27">
        <f t="shared" ca="1" si="574"/>
        <v>4.5461440753424656</v>
      </c>
      <c r="AZ513">
        <f t="shared" ca="1" si="545"/>
        <v>372</v>
      </c>
      <c r="BA513" s="9">
        <f t="shared" ca="1" si="525"/>
        <v>14</v>
      </c>
      <c r="BB513" s="4">
        <f t="shared" ca="1" si="546"/>
        <v>166</v>
      </c>
      <c r="BC513" s="9">
        <f t="shared" ca="1" si="526"/>
        <v>13</v>
      </c>
      <c r="BD513" s="9">
        <f t="shared" ca="1" si="527"/>
        <v>9</v>
      </c>
      <c r="BE513" s="4">
        <f t="shared" ca="1" si="547"/>
        <v>206</v>
      </c>
      <c r="BF513" s="9">
        <f t="shared" ca="1" si="528"/>
        <v>14</v>
      </c>
      <c r="BG513" s="9">
        <f t="shared" ca="1" si="529"/>
        <v>24</v>
      </c>
      <c r="BH513" s="24">
        <f t="shared" ca="1" si="548"/>
        <v>921.61675562039954</v>
      </c>
      <c r="BI513" s="24">
        <f t="shared" ca="1" si="549"/>
        <v>597.76014628955068</v>
      </c>
      <c r="BJ513" s="9">
        <f t="shared" ca="1" si="530"/>
        <v>18</v>
      </c>
      <c r="BK513" s="30">
        <f t="shared" ca="1" si="531"/>
        <v>35.076382945205481</v>
      </c>
      <c r="BL513" s="15">
        <f t="shared" ca="1" si="532"/>
        <v>4.2968875068493153</v>
      </c>
      <c r="BM513" s="15">
        <f t="shared" ca="1" si="550"/>
        <v>7112.002385239366</v>
      </c>
      <c r="BN513" s="36">
        <f t="shared" ca="1" si="553"/>
        <v>114</v>
      </c>
      <c r="BO513" s="9">
        <f t="shared" ca="1" si="533"/>
        <v>0</v>
      </c>
      <c r="BP513" s="20">
        <f t="shared" ca="1" si="551"/>
        <v>2.4364656255844879</v>
      </c>
      <c r="BQ513" s="20">
        <f t="shared" ca="1" si="552"/>
        <v>152.00131000623335</v>
      </c>
    </row>
    <row r="514" spans="1:69" x14ac:dyDescent="0.25">
      <c r="A514" s="3">
        <f t="shared" si="567"/>
        <v>40675</v>
      </c>
      <c r="B514" s="17">
        <f t="shared" si="534"/>
        <v>2011</v>
      </c>
      <c r="C514" s="4">
        <f t="shared" si="566"/>
        <v>5</v>
      </c>
      <c r="D514" s="4">
        <f t="shared" si="568"/>
        <v>5</v>
      </c>
      <c r="E514" s="5">
        <f t="shared" si="509"/>
        <v>0.65</v>
      </c>
      <c r="F514" s="5">
        <f t="shared" si="510"/>
        <v>0.79999999999999993</v>
      </c>
      <c r="G514" s="10">
        <f t="shared" si="508"/>
        <v>0.77808219178081939</v>
      </c>
      <c r="H514" s="13">
        <f t="shared" ca="1" si="511"/>
        <v>131</v>
      </c>
      <c r="I514" s="9">
        <f t="shared" ca="1" si="512"/>
        <v>214</v>
      </c>
      <c r="J514" s="14">
        <f t="shared" ca="1" si="535"/>
        <v>1.633587786259542</v>
      </c>
      <c r="K514" s="5">
        <f t="shared" ca="1" si="536"/>
        <v>0.47555555555555556</v>
      </c>
      <c r="L514" s="21">
        <f t="shared" ca="1" si="513"/>
        <v>99.343274336505274</v>
      </c>
      <c r="M514" s="9">
        <f t="shared" ca="1" si="569"/>
        <v>38</v>
      </c>
      <c r="N514" s="9">
        <f t="shared" ca="1" si="569"/>
        <v>45</v>
      </c>
      <c r="O514" s="9">
        <f t="shared" ca="1" si="569"/>
        <v>19</v>
      </c>
      <c r="P514" s="9">
        <f t="shared" ca="1" si="569"/>
        <v>57</v>
      </c>
      <c r="Q514" s="20">
        <f t="shared" ca="1" si="514"/>
        <v>36.400987611156957</v>
      </c>
      <c r="R514" s="20">
        <f t="shared" ca="1" si="515"/>
        <v>50.196288600778651</v>
      </c>
      <c r="S514" s="20">
        <f t="shared" ca="1" si="516"/>
        <v>17.520202180706558</v>
      </c>
      <c r="T514" s="6">
        <f t="shared" ca="1" si="570"/>
        <v>13013.968938082191</v>
      </c>
      <c r="U514" s="6">
        <f t="shared" ca="1" si="570"/>
        <v>1463.5914871232874</v>
      </c>
      <c r="V514" s="6">
        <f t="shared" ca="1" si="570"/>
        <v>2241.0033717304104</v>
      </c>
      <c r="W514" s="6">
        <f t="shared" ca="1" si="517"/>
        <v>2522.6882156712327</v>
      </c>
      <c r="X514" s="6">
        <f t="shared" ca="1" si="518"/>
        <v>1098.3491292230137</v>
      </c>
      <c r="Y514" s="6">
        <f t="shared" ca="1" si="537"/>
        <v>8615.5197085808213</v>
      </c>
      <c r="Z514" s="6">
        <f t="shared" ca="1" si="571"/>
        <v>3021.2819717260272</v>
      </c>
      <c r="AA514" s="6">
        <f t="shared" ca="1" si="571"/>
        <v>953.72948341479434</v>
      </c>
      <c r="AB514" s="6">
        <f t="shared" ca="1" si="571"/>
        <v>998.65152430027388</v>
      </c>
      <c r="AC514" s="6">
        <f t="shared" ca="1" si="519"/>
        <v>1341.735593719359</v>
      </c>
      <c r="AD514" s="6">
        <f t="shared" ca="1" si="520"/>
        <v>951.64032773383769</v>
      </c>
      <c r="AE514" s="6">
        <f t="shared" ca="1" si="521"/>
        <v>408.88034437894288</v>
      </c>
      <c r="AF514" s="6">
        <f t="shared" ca="1" si="538"/>
        <v>2271.4067136089561</v>
      </c>
      <c r="AG514" s="6">
        <f t="shared" ca="1" si="572"/>
        <v>386.40705849863019</v>
      </c>
      <c r="AH514" s="6">
        <f t="shared" ca="1" si="572"/>
        <v>1334.2944887232877</v>
      </c>
      <c r="AI514" s="6">
        <f t="shared" ca="1" si="572"/>
        <v>2455.3471167123284</v>
      </c>
      <c r="AJ514" s="6">
        <f t="shared" ca="1" si="572"/>
        <v>1075.0573887123287</v>
      </c>
      <c r="AK514" s="6">
        <f t="shared" ca="1" si="522"/>
        <v>1522.6057853747157</v>
      </c>
      <c r="AL514" s="6">
        <f t="shared" ca="1" si="523"/>
        <v>1129.9852042451796</v>
      </c>
      <c r="AM514" s="6">
        <f t="shared" ca="1" si="524"/>
        <v>465.57245153009484</v>
      </c>
      <c r="AN514" s="6">
        <f t="shared" ca="1" si="539"/>
        <v>2132.942611496585</v>
      </c>
      <c r="AO514" s="6">
        <f t="shared" ca="1" si="540"/>
        <v>24702.329457293145</v>
      </c>
      <c r="AP514" s="6">
        <f t="shared" ca="1" si="541"/>
        <v>11682.460423606786</v>
      </c>
      <c r="AQ514" s="6">
        <f t="shared" ca="1" si="542"/>
        <v>13019.869033686362</v>
      </c>
      <c r="AR514" s="6">
        <f t="shared" ca="1" si="573"/>
        <v>2695.2934454851052</v>
      </c>
      <c r="AS514" s="6">
        <f t="shared" ca="1" si="573"/>
        <v>1806.9366700962346</v>
      </c>
      <c r="AT514" s="6">
        <f t="shared" ca="1" si="573"/>
        <v>1772.6298515358144</v>
      </c>
      <c r="AU514" s="6">
        <f t="shared" ca="1" si="573"/>
        <v>1918.074351068708</v>
      </c>
      <c r="AV514" s="6">
        <f t="shared" ca="1" si="543"/>
        <v>8192.9343181858621</v>
      </c>
      <c r="AW514" s="6">
        <f t="shared" ca="1" si="544"/>
        <v>4826.9347155004962</v>
      </c>
      <c r="AX514" s="27">
        <f t="shared" ca="1" si="574"/>
        <v>3.8806324931506846</v>
      </c>
      <c r="AY514" s="27">
        <f t="shared" ca="1" si="574"/>
        <v>4.5283040821917799</v>
      </c>
      <c r="AZ514">
        <f t="shared" ca="1" si="545"/>
        <v>290</v>
      </c>
      <c r="BA514" s="9">
        <f t="shared" ca="1" si="525"/>
        <v>11</v>
      </c>
      <c r="BB514" s="4">
        <f t="shared" ca="1" si="546"/>
        <v>131</v>
      </c>
      <c r="BC514" s="9">
        <f t="shared" ca="1" si="526"/>
        <v>11</v>
      </c>
      <c r="BD514" s="9">
        <f t="shared" ca="1" si="527"/>
        <v>7</v>
      </c>
      <c r="BE514" s="4">
        <f t="shared" ca="1" si="547"/>
        <v>159</v>
      </c>
      <c r="BF514" s="9">
        <f t="shared" ca="1" si="528"/>
        <v>10</v>
      </c>
      <c r="BG514" s="9">
        <f t="shared" ca="1" si="529"/>
        <v>17</v>
      </c>
      <c r="BH514" s="24">
        <f t="shared" ca="1" si="548"/>
        <v>805.4712435056781</v>
      </c>
      <c r="BI514" s="24">
        <f t="shared" ca="1" si="549"/>
        <v>458.87370551866513</v>
      </c>
      <c r="BJ514" s="9">
        <f t="shared" ca="1" si="530"/>
        <v>14</v>
      </c>
      <c r="BK514" s="30">
        <f t="shared" ca="1" si="531"/>
        <v>33.08474860273973</v>
      </c>
      <c r="BL514" s="15">
        <f t="shared" ca="1" si="532"/>
        <v>4.1752233775342464</v>
      </c>
      <c r="BM514" s="15">
        <f t="shared" ca="1" si="550"/>
        <v>6760.5485040383337</v>
      </c>
      <c r="BN514" s="36">
        <f t="shared" ca="1" si="553"/>
        <v>114</v>
      </c>
      <c r="BO514" s="9">
        <f t="shared" ca="1" si="533"/>
        <v>0</v>
      </c>
      <c r="BP514" s="20">
        <f t="shared" ca="1" si="551"/>
        <v>1.9258598656468624</v>
      </c>
      <c r="BQ514" s="20">
        <f t="shared" ca="1" si="552"/>
        <v>114.20937748847686</v>
      </c>
    </row>
    <row r="515" spans="1:69" x14ac:dyDescent="0.25">
      <c r="A515" s="3">
        <f t="shared" si="567"/>
        <v>40674</v>
      </c>
      <c r="B515" s="17">
        <f t="shared" si="534"/>
        <v>2011</v>
      </c>
      <c r="C515" s="4">
        <f t="shared" si="566"/>
        <v>5</v>
      </c>
      <c r="D515" s="4">
        <f t="shared" si="568"/>
        <v>4</v>
      </c>
      <c r="E515" s="5">
        <f t="shared" si="509"/>
        <v>0.65</v>
      </c>
      <c r="F515" s="5">
        <f t="shared" si="510"/>
        <v>0.73333333333333339</v>
      </c>
      <c r="G515" s="10">
        <f t="shared" ref="G515:G578" si="575">G516+100%/365</f>
        <v>0.77534246575342214</v>
      </c>
      <c r="H515" s="13">
        <f t="shared" ca="1" si="511"/>
        <v>119</v>
      </c>
      <c r="I515" s="9">
        <f t="shared" ca="1" si="512"/>
        <v>185</v>
      </c>
      <c r="J515" s="14">
        <f t="shared" ca="1" si="535"/>
        <v>1.5546218487394958</v>
      </c>
      <c r="K515" s="5">
        <f t="shared" ca="1" si="536"/>
        <v>0.41111111111111109</v>
      </c>
      <c r="L515" s="21">
        <f t="shared" ca="1" si="513"/>
        <v>94.829227084148712</v>
      </c>
      <c r="M515" s="9">
        <f t="shared" ca="1" si="569"/>
        <v>34</v>
      </c>
      <c r="N515" s="9">
        <f t="shared" ca="1" si="569"/>
        <v>41</v>
      </c>
      <c r="O515" s="9">
        <f t="shared" ca="1" si="569"/>
        <v>16</v>
      </c>
      <c r="P515" s="9">
        <f t="shared" ca="1" si="569"/>
        <v>52</v>
      </c>
      <c r="Q515" s="20">
        <f t="shared" ca="1" si="514"/>
        <v>36.636865578082187</v>
      </c>
      <c r="R515" s="20">
        <f t="shared" ca="1" si="515"/>
        <v>47.329850169863008</v>
      </c>
      <c r="S515" s="20">
        <f t="shared" ca="1" si="516"/>
        <v>17.543378154689144</v>
      </c>
      <c r="T515" s="6">
        <f t="shared" ca="1" si="570"/>
        <v>11284.678023013697</v>
      </c>
      <c r="U515" s="6">
        <f t="shared" ca="1" si="570"/>
        <v>1268.0680406392694</v>
      </c>
      <c r="V515" s="6">
        <f t="shared" ca="1" si="570"/>
        <v>2080.8417970849318</v>
      </c>
      <c r="W515" s="6">
        <f t="shared" ca="1" si="517"/>
        <v>2527.8410477589041</v>
      </c>
      <c r="X515" s="6">
        <f t="shared" ca="1" si="518"/>
        <v>977.16904451506855</v>
      </c>
      <c r="Y515" s="6">
        <f t="shared" ca="1" si="537"/>
        <v>6966.8941742940624</v>
      </c>
      <c r="Z515" s="6">
        <f t="shared" ca="1" si="571"/>
        <v>2747.7649183561639</v>
      </c>
      <c r="AA515" s="6">
        <f t="shared" ca="1" si="571"/>
        <v>757.27760271780812</v>
      </c>
      <c r="AB515" s="6">
        <f t="shared" ca="1" si="571"/>
        <v>912.25566404383551</v>
      </c>
      <c r="AC515" s="6">
        <f t="shared" ca="1" si="519"/>
        <v>1266.178595038823</v>
      </c>
      <c r="AD515" s="6">
        <f t="shared" ca="1" si="520"/>
        <v>1006.3022301394673</v>
      </c>
      <c r="AE515" s="6">
        <f t="shared" ca="1" si="521"/>
        <v>392.32998000047189</v>
      </c>
      <c r="AF515" s="6">
        <f t="shared" ca="1" si="538"/>
        <v>1752.4873799390452</v>
      </c>
      <c r="AG515" s="6">
        <f t="shared" ca="1" si="572"/>
        <v>344.95650641095892</v>
      </c>
      <c r="AH515" s="6">
        <f t="shared" ca="1" si="572"/>
        <v>1233.3478873424658</v>
      </c>
      <c r="AI515" s="6">
        <f t="shared" ca="1" si="572"/>
        <v>2032.3212152054793</v>
      </c>
      <c r="AJ515" s="6">
        <f t="shared" ca="1" si="572"/>
        <v>926.52664635616429</v>
      </c>
      <c r="AK515" s="6">
        <f t="shared" ca="1" si="522"/>
        <v>1430.7898774906384</v>
      </c>
      <c r="AL515" s="6">
        <f t="shared" ca="1" si="523"/>
        <v>1179.5403693968333</v>
      </c>
      <c r="AM515" s="6">
        <f t="shared" ca="1" si="524"/>
        <v>418.95325777837775</v>
      </c>
      <c r="AN515" s="6">
        <f t="shared" ca="1" si="539"/>
        <v>1507.8687506492186</v>
      </c>
      <c r="AO515" s="6">
        <f t="shared" ca="1" si="540"/>
        <v>21507.196504085841</v>
      </c>
      <c r="AP515" s="6">
        <f t="shared" ca="1" si="541"/>
        <v>11279.946199203516</v>
      </c>
      <c r="AQ515" s="6">
        <f t="shared" ca="1" si="542"/>
        <v>10227.250304882326</v>
      </c>
      <c r="AR515" s="6">
        <f t="shared" ca="1" si="573"/>
        <v>2668.6901063731434</v>
      </c>
      <c r="AS515" s="6">
        <f t="shared" ca="1" si="573"/>
        <v>1795.1333521915362</v>
      </c>
      <c r="AT515" s="6">
        <f t="shared" ca="1" si="573"/>
        <v>1763.9281696945359</v>
      </c>
      <c r="AU515" s="6">
        <f t="shared" ca="1" si="573"/>
        <v>1835.3159401221335</v>
      </c>
      <c r="AV515" s="6">
        <f t="shared" ca="1" si="543"/>
        <v>8063.0675683813488</v>
      </c>
      <c r="AW515" s="6">
        <f t="shared" ca="1" si="544"/>
        <v>2164.1827365009767</v>
      </c>
      <c r="AX515" s="27">
        <f t="shared" ca="1" si="574"/>
        <v>4.2139591890410948</v>
      </c>
      <c r="AY515" s="27">
        <f t="shared" ca="1" si="574"/>
        <v>4.4008827123287668</v>
      </c>
      <c r="AZ515">
        <f t="shared" ca="1" si="545"/>
        <v>262</v>
      </c>
      <c r="BA515" s="9">
        <f t="shared" ca="1" si="525"/>
        <v>9</v>
      </c>
      <c r="BB515" s="4">
        <f t="shared" ca="1" si="546"/>
        <v>119</v>
      </c>
      <c r="BC515" s="9">
        <f t="shared" ca="1" si="526"/>
        <v>10</v>
      </c>
      <c r="BD515" s="9">
        <f t="shared" ca="1" si="527"/>
        <v>6</v>
      </c>
      <c r="BE515" s="4">
        <f t="shared" ca="1" si="547"/>
        <v>143</v>
      </c>
      <c r="BF515" s="9">
        <f t="shared" ca="1" si="528"/>
        <v>10</v>
      </c>
      <c r="BG515" s="9">
        <f t="shared" ca="1" si="529"/>
        <v>16</v>
      </c>
      <c r="BH515" s="24">
        <f t="shared" ca="1" si="548"/>
        <v>751.03890949363415</v>
      </c>
      <c r="BI515" s="24">
        <f t="shared" ca="1" si="549"/>
        <v>484.51105548704771</v>
      </c>
      <c r="BJ515" s="9">
        <f t="shared" ca="1" si="530"/>
        <v>13</v>
      </c>
      <c r="BK515" s="30">
        <f t="shared" ca="1" si="531"/>
        <v>33.325612945205485</v>
      </c>
      <c r="BL515" s="15">
        <f t="shared" ca="1" si="532"/>
        <v>4.5570080547945206</v>
      </c>
      <c r="BM515" s="15">
        <f t="shared" ca="1" si="550"/>
        <v>6848.6357323937191</v>
      </c>
      <c r="BN515" s="36">
        <f t="shared" ca="1" si="553"/>
        <v>114</v>
      </c>
      <c r="BO515" s="9">
        <f t="shared" ca="1" si="533"/>
        <v>0</v>
      </c>
      <c r="BP515" s="20">
        <f t="shared" ca="1" si="551"/>
        <v>1.4933266572359691</v>
      </c>
      <c r="BQ515" s="20">
        <f t="shared" ca="1" si="552"/>
        <v>89.712721972651977</v>
      </c>
    </row>
    <row r="516" spans="1:69" x14ac:dyDescent="0.25">
      <c r="A516" s="3">
        <f t="shared" si="567"/>
        <v>40673</v>
      </c>
      <c r="B516" s="17">
        <f t="shared" si="534"/>
        <v>2011</v>
      </c>
      <c r="C516" s="4">
        <f t="shared" si="566"/>
        <v>5</v>
      </c>
      <c r="D516" s="4">
        <f t="shared" si="568"/>
        <v>3</v>
      </c>
      <c r="E516" s="5">
        <f t="shared" si="509"/>
        <v>0.65</v>
      </c>
      <c r="F516" s="5">
        <f t="shared" si="510"/>
        <v>0.55555555555555558</v>
      </c>
      <c r="G516" s="10">
        <f t="shared" si="575"/>
        <v>0.77260273972602489</v>
      </c>
      <c r="H516" s="13">
        <f t="shared" ca="1" si="511"/>
        <v>92</v>
      </c>
      <c r="I516" s="9">
        <f t="shared" ca="1" si="512"/>
        <v>152</v>
      </c>
      <c r="J516" s="14">
        <f t="shared" ca="1" si="535"/>
        <v>1.6521739130434783</v>
      </c>
      <c r="K516" s="5">
        <f t="shared" ca="1" si="536"/>
        <v>0.33777777777777779</v>
      </c>
      <c r="L516" s="21">
        <f t="shared" ca="1" si="513"/>
        <v>97.350204486797693</v>
      </c>
      <c r="M516" s="9">
        <f t="shared" ca="1" si="569"/>
        <v>28</v>
      </c>
      <c r="N516" s="9">
        <f t="shared" ca="1" si="569"/>
        <v>34</v>
      </c>
      <c r="O516" s="9">
        <f t="shared" ca="1" si="569"/>
        <v>13</v>
      </c>
      <c r="P516" s="9">
        <f t="shared" ca="1" si="569"/>
        <v>39</v>
      </c>
      <c r="Q516" s="20">
        <f t="shared" ca="1" si="514"/>
        <v>33.684891545735745</v>
      </c>
      <c r="R516" s="20">
        <f t="shared" ca="1" si="515"/>
        <v>49.353179797175962</v>
      </c>
      <c r="S516" s="20">
        <f t="shared" ca="1" si="516"/>
        <v>18.3314290282824</v>
      </c>
      <c r="T516" s="6">
        <f t="shared" ca="1" si="570"/>
        <v>8956.2188127853879</v>
      </c>
      <c r="U516" s="6">
        <f t="shared" ca="1" si="570"/>
        <v>994.66146118721474</v>
      </c>
      <c r="V516" s="6">
        <f t="shared" ca="1" si="570"/>
        <v>1616.6315730410961</v>
      </c>
      <c r="W516" s="6">
        <f t="shared" ca="1" si="517"/>
        <v>2632.3266484602736</v>
      </c>
      <c r="X516" s="6">
        <f t="shared" ca="1" si="518"/>
        <v>787.58182224657537</v>
      </c>
      <c r="Y516" s="6">
        <f t="shared" ca="1" si="537"/>
        <v>4914.3402302246595</v>
      </c>
      <c r="Z516" s="6">
        <f t="shared" ca="1" si="571"/>
        <v>2088.4632758356161</v>
      </c>
      <c r="AA516" s="6">
        <f t="shared" ca="1" si="571"/>
        <v>641.59133736328749</v>
      </c>
      <c r="AB516" s="6">
        <f t="shared" ca="1" si="571"/>
        <v>714.92573210301362</v>
      </c>
      <c r="AC516" s="6">
        <f t="shared" ca="1" si="519"/>
        <v>940.64118397264508</v>
      </c>
      <c r="AD516" s="6">
        <f t="shared" ca="1" si="520"/>
        <v>962.52119622218549</v>
      </c>
      <c r="AE516" s="6">
        <f t="shared" ca="1" si="521"/>
        <v>304.89278664271819</v>
      </c>
      <c r="AF516" s="6">
        <f t="shared" ca="1" si="538"/>
        <v>1236.9251784643682</v>
      </c>
      <c r="AG516" s="6">
        <f t="shared" ca="1" si="572"/>
        <v>271.75764506301368</v>
      </c>
      <c r="AH516" s="6">
        <f t="shared" ca="1" si="572"/>
        <v>1004.3057671013698</v>
      </c>
      <c r="AI516" s="6">
        <f t="shared" ca="1" si="572"/>
        <v>1684.9179178082193</v>
      </c>
      <c r="AJ516" s="6">
        <f t="shared" ca="1" si="572"/>
        <v>767.1905911232875</v>
      </c>
      <c r="AK516" s="6">
        <f t="shared" ca="1" si="522"/>
        <v>1114.9267372646461</v>
      </c>
      <c r="AL516" s="6">
        <f t="shared" ca="1" si="523"/>
        <v>1199.411390174336</v>
      </c>
      <c r="AM516" s="6">
        <f t="shared" ca="1" si="524"/>
        <v>345.41103992735481</v>
      </c>
      <c r="AN516" s="6">
        <f t="shared" ca="1" si="539"/>
        <v>1068.4227537295537</v>
      </c>
      <c r="AO516" s="6">
        <f t="shared" ca="1" si="540"/>
        <v>17124.032540370412</v>
      </c>
      <c r="AP516" s="6">
        <f t="shared" ca="1" si="541"/>
        <v>9904.3443779518311</v>
      </c>
      <c r="AQ516" s="6">
        <f t="shared" ca="1" si="542"/>
        <v>7219.6881624185817</v>
      </c>
      <c r="AR516" s="6">
        <f t="shared" ca="1" si="573"/>
        <v>2573.9095322558933</v>
      </c>
      <c r="AS516" s="6">
        <f t="shared" ca="1" si="573"/>
        <v>1501.8992699997564</v>
      </c>
      <c r="AT516" s="6">
        <f t="shared" ca="1" si="573"/>
        <v>1641.3501986892375</v>
      </c>
      <c r="AU516" s="6">
        <f t="shared" ca="1" si="573"/>
        <v>1692.1631975381677</v>
      </c>
      <c r="AV516" s="6">
        <f t="shared" ca="1" si="543"/>
        <v>7409.3221984830543</v>
      </c>
      <c r="AW516" s="6">
        <f t="shared" ca="1" si="544"/>
        <v>-189.63403606447355</v>
      </c>
      <c r="AX516" s="27">
        <f t="shared" ca="1" si="574"/>
        <v>4.0969160219178073</v>
      </c>
      <c r="AY516" s="27">
        <f t="shared" ca="1" si="574"/>
        <v>4.2997767534246574</v>
      </c>
      <c r="AZ516">
        <f t="shared" ca="1" si="545"/>
        <v>206</v>
      </c>
      <c r="BA516" s="9">
        <f t="shared" ca="1" si="525"/>
        <v>7</v>
      </c>
      <c r="BB516" s="4">
        <f t="shared" ca="1" si="546"/>
        <v>92</v>
      </c>
      <c r="BC516" s="9">
        <f t="shared" ca="1" si="526"/>
        <v>7</v>
      </c>
      <c r="BD516" s="9">
        <f t="shared" ca="1" si="527"/>
        <v>5</v>
      </c>
      <c r="BE516" s="4">
        <f t="shared" ca="1" si="547"/>
        <v>114</v>
      </c>
      <c r="BF516" s="9">
        <f t="shared" ca="1" si="528"/>
        <v>7</v>
      </c>
      <c r="BG516" s="9">
        <f t="shared" ca="1" si="529"/>
        <v>13</v>
      </c>
      <c r="BH516" s="24">
        <f t="shared" ca="1" si="548"/>
        <v>656.94000570625371</v>
      </c>
      <c r="BI516" s="24">
        <f t="shared" ca="1" si="549"/>
        <v>387.37809944518398</v>
      </c>
      <c r="BJ516" s="9">
        <f t="shared" ca="1" si="530"/>
        <v>9</v>
      </c>
      <c r="BK516" s="30">
        <f t="shared" ca="1" si="531"/>
        <v>35.190722191780829</v>
      </c>
      <c r="BL516" s="15">
        <f t="shared" ca="1" si="532"/>
        <v>4.2877879057534249</v>
      </c>
      <c r="BM516" s="15">
        <f t="shared" ca="1" si="550"/>
        <v>6853.3868606615097</v>
      </c>
      <c r="BN516" s="36">
        <f t="shared" ca="1" si="553"/>
        <v>114</v>
      </c>
      <c r="BO516" s="9">
        <f t="shared" ca="1" si="533"/>
        <v>1</v>
      </c>
      <c r="BP516" s="20">
        <f t="shared" ca="1" si="551"/>
        <v>1.0534482160725005</v>
      </c>
      <c r="BQ516" s="20">
        <f t="shared" ca="1" si="552"/>
        <v>63.330597915952474</v>
      </c>
    </row>
    <row r="517" spans="1:69" x14ac:dyDescent="0.25">
      <c r="A517" s="3">
        <f t="shared" si="567"/>
        <v>40672</v>
      </c>
      <c r="B517" s="17">
        <f t="shared" si="534"/>
        <v>2011</v>
      </c>
      <c r="C517" s="4">
        <f t="shared" si="566"/>
        <v>5</v>
      </c>
      <c r="D517" s="4">
        <f t="shared" si="568"/>
        <v>2</v>
      </c>
      <c r="E517" s="5">
        <f t="shared" si="509"/>
        <v>0.65</v>
      </c>
      <c r="F517" s="5">
        <f t="shared" si="510"/>
        <v>0.55555555555555558</v>
      </c>
      <c r="G517" s="10">
        <f t="shared" si="575"/>
        <v>0.76986301369862764</v>
      </c>
      <c r="H517" s="13">
        <f t="shared" ca="1" si="511"/>
        <v>89</v>
      </c>
      <c r="I517" s="9">
        <f t="shared" ca="1" si="512"/>
        <v>146</v>
      </c>
      <c r="J517" s="14">
        <f t="shared" ca="1" si="535"/>
        <v>1.6404494382022472</v>
      </c>
      <c r="K517" s="5">
        <f t="shared" ca="1" si="536"/>
        <v>0.32444444444444442</v>
      </c>
      <c r="L517" s="21">
        <f t="shared" ca="1" si="513"/>
        <v>94.9448313580627</v>
      </c>
      <c r="M517" s="9">
        <f t="shared" ca="1" si="569"/>
        <v>27</v>
      </c>
      <c r="N517" s="9">
        <f t="shared" ca="1" si="569"/>
        <v>31</v>
      </c>
      <c r="O517" s="9">
        <f t="shared" ca="1" si="569"/>
        <v>13</v>
      </c>
      <c r="P517" s="9">
        <f t="shared" ca="1" si="569"/>
        <v>40</v>
      </c>
      <c r="Q517" s="20">
        <f t="shared" ca="1" si="514"/>
        <v>35.563761655172414</v>
      </c>
      <c r="R517" s="20">
        <f t="shared" ca="1" si="515"/>
        <v>49.412930510769222</v>
      </c>
      <c r="S517" s="20">
        <f t="shared" ca="1" si="516"/>
        <v>17.822037311999999</v>
      </c>
      <c r="T517" s="6">
        <f t="shared" ca="1" si="570"/>
        <v>8450.0899908675801</v>
      </c>
      <c r="U517" s="6">
        <f t="shared" ca="1" si="570"/>
        <v>950.65393835616419</v>
      </c>
      <c r="V517" s="6">
        <f t="shared" ca="1" si="570"/>
        <v>1584.2278684931509</v>
      </c>
      <c r="W517" s="6">
        <f t="shared" ca="1" si="517"/>
        <v>2721.1222979506842</v>
      </c>
      <c r="X517" s="6">
        <f t="shared" ca="1" si="518"/>
        <v>791.47517194520549</v>
      </c>
      <c r="Y517" s="6">
        <f t="shared" ca="1" si="537"/>
        <v>4303.9185908347044</v>
      </c>
      <c r="Z517" s="6">
        <f t="shared" ca="1" si="571"/>
        <v>2062.6981759999999</v>
      </c>
      <c r="AA517" s="6">
        <f t="shared" ca="1" si="571"/>
        <v>642.36809663999986</v>
      </c>
      <c r="AB517" s="6">
        <f t="shared" ca="1" si="571"/>
        <v>712.88149247999991</v>
      </c>
      <c r="AC517" s="6">
        <f t="shared" ca="1" si="519"/>
        <v>943.61199980546303</v>
      </c>
      <c r="AD517" s="6">
        <f t="shared" ca="1" si="520"/>
        <v>1023.1453654367442</v>
      </c>
      <c r="AE517" s="6">
        <f t="shared" ca="1" si="521"/>
        <v>291.33531591455403</v>
      </c>
      <c r="AF517" s="6">
        <f t="shared" ca="1" si="538"/>
        <v>1159.8550839632385</v>
      </c>
      <c r="AG517" s="6">
        <f t="shared" ca="1" si="572"/>
        <v>267.03544320000003</v>
      </c>
      <c r="AH517" s="6">
        <f t="shared" ca="1" si="572"/>
        <v>995.17601279999985</v>
      </c>
      <c r="AI517" s="6">
        <f t="shared" ca="1" si="572"/>
        <v>1644.2578239999998</v>
      </c>
      <c r="AJ517" s="6">
        <f t="shared" ca="1" si="572"/>
        <v>725.99270399999989</v>
      </c>
      <c r="AK517" s="6">
        <f t="shared" ca="1" si="522"/>
        <v>1081.7055241706801</v>
      </c>
      <c r="AL517" s="6">
        <f t="shared" ca="1" si="523"/>
        <v>1205.0394978075019</v>
      </c>
      <c r="AM517" s="6">
        <f t="shared" ca="1" si="524"/>
        <v>316.74363551074157</v>
      </c>
      <c r="AN517" s="6">
        <f t="shared" ca="1" si="539"/>
        <v>1028.9733265110758</v>
      </c>
      <c r="AO517" s="6">
        <f t="shared" ca="1" si="540"/>
        <v>16451.153678343748</v>
      </c>
      <c r="AP517" s="6">
        <f t="shared" ca="1" si="541"/>
        <v>9958.4066770347254</v>
      </c>
      <c r="AQ517" s="6">
        <f t="shared" ca="1" si="542"/>
        <v>6492.7470013090187</v>
      </c>
      <c r="AR517" s="6">
        <f t="shared" ca="1" si="573"/>
        <v>2573.6798156654654</v>
      </c>
      <c r="AS517" s="6">
        <f t="shared" ca="1" si="573"/>
        <v>1466.5164542243615</v>
      </c>
      <c r="AT517" s="6">
        <f t="shared" ca="1" si="573"/>
        <v>1629.1463463274449</v>
      </c>
      <c r="AU517" s="6">
        <f t="shared" ca="1" si="573"/>
        <v>1710.3723835282738</v>
      </c>
      <c r="AV517" s="6">
        <f t="shared" ca="1" si="543"/>
        <v>7379.7149997455454</v>
      </c>
      <c r="AW517" s="6">
        <f t="shared" ca="1" si="544"/>
        <v>-886.96799843652298</v>
      </c>
      <c r="AX517" s="27">
        <f t="shared" ca="1" si="574"/>
        <v>3.8633147835616435</v>
      </c>
      <c r="AY517" s="27">
        <f t="shared" ca="1" si="574"/>
        <v>4.5361568835616435</v>
      </c>
      <c r="AZ517">
        <f t="shared" ca="1" si="545"/>
        <v>200</v>
      </c>
      <c r="BA517" s="9">
        <f t="shared" ca="1" si="525"/>
        <v>7</v>
      </c>
      <c r="BB517" s="4">
        <f t="shared" ca="1" si="546"/>
        <v>89</v>
      </c>
      <c r="BC517" s="9">
        <f t="shared" ca="1" si="526"/>
        <v>6</v>
      </c>
      <c r="BD517" s="9">
        <f t="shared" ca="1" si="527"/>
        <v>5</v>
      </c>
      <c r="BE517" s="4">
        <f t="shared" ca="1" si="547"/>
        <v>111</v>
      </c>
      <c r="BF517" s="9">
        <f t="shared" ca="1" si="528"/>
        <v>8</v>
      </c>
      <c r="BG517" s="9">
        <f t="shared" ca="1" si="529"/>
        <v>13</v>
      </c>
      <c r="BH517" s="24">
        <f t="shared" ca="1" si="548"/>
        <v>629.94470474471291</v>
      </c>
      <c r="BI517" s="24">
        <f t="shared" ca="1" si="549"/>
        <v>427.20672346209</v>
      </c>
      <c r="BJ517" s="9">
        <f t="shared" ca="1" si="530"/>
        <v>9</v>
      </c>
      <c r="BK517" s="30">
        <f t="shared" ca="1" si="531"/>
        <v>32.487701917808224</v>
      </c>
      <c r="BL517" s="15">
        <f t="shared" ca="1" si="532"/>
        <v>4.1400975846575339</v>
      </c>
      <c r="BM517" s="15">
        <f t="shared" ca="1" si="550"/>
        <v>7008.2510137273039</v>
      </c>
      <c r="BN517" s="36">
        <f t="shared" ca="1" si="553"/>
        <v>114</v>
      </c>
      <c r="BO517" s="9">
        <f t="shared" ca="1" si="533"/>
        <v>0</v>
      </c>
      <c r="BP517" s="20">
        <f t="shared" ca="1" si="551"/>
        <v>0.92644327216468847</v>
      </c>
      <c r="BQ517" s="20">
        <f t="shared" ca="1" si="552"/>
        <v>56.953921064114198</v>
      </c>
    </row>
    <row r="518" spans="1:69" x14ac:dyDescent="0.25">
      <c r="A518" s="3">
        <f t="shared" si="567"/>
        <v>40671</v>
      </c>
      <c r="B518" s="17">
        <f t="shared" si="534"/>
        <v>2011</v>
      </c>
      <c r="C518" s="4">
        <f t="shared" si="566"/>
        <v>5</v>
      </c>
      <c r="D518" s="4">
        <f t="shared" si="568"/>
        <v>1</v>
      </c>
      <c r="E518" s="5">
        <f t="shared" si="509"/>
        <v>0.65</v>
      </c>
      <c r="F518" s="5">
        <f t="shared" si="510"/>
        <v>0.60000000000000009</v>
      </c>
      <c r="G518" s="10">
        <f t="shared" si="575"/>
        <v>0.76712328767123039</v>
      </c>
      <c r="H518" s="13">
        <f t="shared" ca="1" si="511"/>
        <v>102</v>
      </c>
      <c r="I518" s="9">
        <f t="shared" ca="1" si="512"/>
        <v>163</v>
      </c>
      <c r="J518" s="14">
        <f t="shared" ca="1" si="535"/>
        <v>1.5980392156862746</v>
      </c>
      <c r="K518" s="5">
        <f t="shared" ca="1" si="536"/>
        <v>0.36222222222222222</v>
      </c>
      <c r="L518" s="21">
        <f t="shared" ca="1" si="513"/>
        <v>98.194872522159557</v>
      </c>
      <c r="M518" s="9">
        <f t="shared" ca="1" si="569"/>
        <v>29</v>
      </c>
      <c r="N518" s="9">
        <f t="shared" ca="1" si="569"/>
        <v>36</v>
      </c>
      <c r="O518" s="9">
        <f t="shared" ca="1" si="569"/>
        <v>14</v>
      </c>
      <c r="P518" s="9">
        <f t="shared" ca="1" si="569"/>
        <v>42</v>
      </c>
      <c r="Q518" s="20">
        <f t="shared" ca="1" si="514"/>
        <v>35.352715144362485</v>
      </c>
      <c r="R518" s="20">
        <f t="shared" ca="1" si="515"/>
        <v>48.686876383561632</v>
      </c>
      <c r="S518" s="20">
        <f t="shared" ca="1" si="516"/>
        <v>18.231658390215262</v>
      </c>
      <c r="T518" s="6">
        <f t="shared" ca="1" si="570"/>
        <v>10015.876997260275</v>
      </c>
      <c r="U518" s="6">
        <f t="shared" ca="1" si="570"/>
        <v>1073.95101369863</v>
      </c>
      <c r="V518" s="6">
        <f t="shared" ca="1" si="570"/>
        <v>1716.0307452493153</v>
      </c>
      <c r="W518" s="6">
        <f t="shared" ca="1" si="517"/>
        <v>2705.3577468493145</v>
      </c>
      <c r="X518" s="6">
        <f t="shared" ca="1" si="518"/>
        <v>853.137576591781</v>
      </c>
      <c r="Y518" s="6">
        <f t="shared" ca="1" si="537"/>
        <v>5815.3019422684929</v>
      </c>
      <c r="Z518" s="6">
        <f t="shared" ca="1" si="571"/>
        <v>2297.9264843835613</v>
      </c>
      <c r="AA518" s="6">
        <f t="shared" ca="1" si="571"/>
        <v>681.61626936986283</v>
      </c>
      <c r="AB518" s="6">
        <f t="shared" ca="1" si="571"/>
        <v>765.72965238904101</v>
      </c>
      <c r="AC518" s="6">
        <f t="shared" ca="1" si="519"/>
        <v>1099.5649358175287</v>
      </c>
      <c r="AD518" s="6">
        <f t="shared" ca="1" si="520"/>
        <v>1010.1891413854364</v>
      </c>
      <c r="AE518" s="6">
        <f t="shared" ca="1" si="521"/>
        <v>311.1459021721642</v>
      </c>
      <c r="AF518" s="6">
        <f t="shared" ca="1" si="538"/>
        <v>1324.3724267673358</v>
      </c>
      <c r="AG518" s="6">
        <f t="shared" ca="1" si="572"/>
        <v>294.35190213698633</v>
      </c>
      <c r="AH518" s="6">
        <f t="shared" ca="1" si="572"/>
        <v>1021.3179511232875</v>
      </c>
      <c r="AI518" s="6">
        <f t="shared" ca="1" si="572"/>
        <v>1893.4787375342466</v>
      </c>
      <c r="AJ518" s="6">
        <f t="shared" ca="1" si="572"/>
        <v>837.05139024657512</v>
      </c>
      <c r="AK518" s="6">
        <f t="shared" ca="1" si="522"/>
        <v>1138.3421361697915</v>
      </c>
      <c r="AL518" s="6">
        <f t="shared" ca="1" si="523"/>
        <v>1204.7357983675997</v>
      </c>
      <c r="AM518" s="6">
        <f t="shared" ca="1" si="524"/>
        <v>341.02274960005082</v>
      </c>
      <c r="AN518" s="6">
        <f t="shared" ca="1" si="539"/>
        <v>1362.0992969036538</v>
      </c>
      <c r="AO518" s="6">
        <f t="shared" ca="1" si="540"/>
        <v>18881.300398142466</v>
      </c>
      <c r="AP518" s="6">
        <f t="shared" ca="1" si="541"/>
        <v>10379.526732202981</v>
      </c>
      <c r="AQ518" s="6">
        <f t="shared" ca="1" si="542"/>
        <v>8501.7736659394832</v>
      </c>
      <c r="AR518" s="6">
        <f t="shared" ca="1" si="573"/>
        <v>2595.6385432001816</v>
      </c>
      <c r="AS518" s="6">
        <f t="shared" ca="1" si="573"/>
        <v>1563.5179251970362</v>
      </c>
      <c r="AT518" s="6">
        <f t="shared" ca="1" si="573"/>
        <v>1651.953312963944</v>
      </c>
      <c r="AU518" s="6">
        <f t="shared" ca="1" si="573"/>
        <v>1727.8868958227663</v>
      </c>
      <c r="AV518" s="6">
        <f t="shared" ca="1" si="543"/>
        <v>7538.9966771839281</v>
      </c>
      <c r="AW518" s="6">
        <f t="shared" ca="1" si="544"/>
        <v>962.77698875555689</v>
      </c>
      <c r="AX518" s="27">
        <f t="shared" ca="1" si="574"/>
        <v>4.1000646575342463</v>
      </c>
      <c r="AY518" s="27">
        <f t="shared" ca="1" si="574"/>
        <v>4.518322191780821</v>
      </c>
      <c r="AZ518">
        <f t="shared" ca="1" si="545"/>
        <v>223</v>
      </c>
      <c r="BA518" s="9">
        <f t="shared" ca="1" si="525"/>
        <v>8</v>
      </c>
      <c r="BB518" s="4">
        <f t="shared" ca="1" si="546"/>
        <v>102</v>
      </c>
      <c r="BC518" s="9">
        <f t="shared" ca="1" si="526"/>
        <v>8</v>
      </c>
      <c r="BD518" s="9">
        <f t="shared" ca="1" si="527"/>
        <v>5</v>
      </c>
      <c r="BE518" s="4">
        <f t="shared" ca="1" si="547"/>
        <v>121</v>
      </c>
      <c r="BF518" s="9">
        <f t="shared" ca="1" si="528"/>
        <v>8</v>
      </c>
      <c r="BG518" s="9">
        <f t="shared" ca="1" si="529"/>
        <v>13</v>
      </c>
      <c r="BH518" s="24">
        <f t="shared" ca="1" si="548"/>
        <v>672.24351855858163</v>
      </c>
      <c r="BI518" s="24">
        <f t="shared" ca="1" si="549"/>
        <v>420.15619476758445</v>
      </c>
      <c r="BJ518" s="9">
        <f t="shared" ca="1" si="530"/>
        <v>12</v>
      </c>
      <c r="BK518" s="30">
        <f t="shared" ca="1" si="531"/>
        <v>32.559351232876715</v>
      </c>
      <c r="BL518" s="15">
        <f t="shared" ca="1" si="532"/>
        <v>4.3352439780821914</v>
      </c>
      <c r="BM518" s="15">
        <f t="shared" ca="1" si="550"/>
        <v>6996.7935211624954</v>
      </c>
      <c r="BN518" s="36">
        <f t="shared" ca="1" si="553"/>
        <v>114</v>
      </c>
      <c r="BO518" s="9">
        <f t="shared" ca="1" si="533"/>
        <v>0</v>
      </c>
      <c r="BP518" s="20">
        <f t="shared" ca="1" si="551"/>
        <v>1.2150956920802403</v>
      </c>
      <c r="BQ518" s="20">
        <f t="shared" ca="1" si="552"/>
        <v>74.576961981925294</v>
      </c>
    </row>
    <row r="519" spans="1:69" x14ac:dyDescent="0.25">
      <c r="A519" s="3">
        <f t="shared" si="567"/>
        <v>40670</v>
      </c>
      <c r="B519" s="17">
        <f t="shared" si="534"/>
        <v>2011</v>
      </c>
      <c r="C519" s="4">
        <f t="shared" si="566"/>
        <v>5</v>
      </c>
      <c r="D519" s="4">
        <f t="shared" si="568"/>
        <v>7</v>
      </c>
      <c r="E519" s="5">
        <f t="shared" ref="E519:E582" si="576">VLOOKUP(C519,mes,2,TRUE)</f>
        <v>0.65</v>
      </c>
      <c r="F519" s="5">
        <f t="shared" ref="F519:F582" si="577">MIN(100%,100%-(100%-VLOOKUP(D519,semana,2,FALSE))/VLOOKUP(C519,mes,3,FALSE))</f>
        <v>0.94444444444444442</v>
      </c>
      <c r="G519" s="10">
        <f t="shared" si="575"/>
        <v>0.76438356164383314</v>
      </c>
      <c r="H519" s="13">
        <f t="shared" ref="H519:H582" ca="1" si="578">MIN(H$1,INT((1+H$2*$G519)*(1+RANDBETWEEN(-limite,limite)/1000)*H$1*$E519*$F519))</f>
        <v>148</v>
      </c>
      <c r="I519" s="9">
        <f t="shared" ref="I519:I582" ca="1" si="579">MIN(I$1,INT((1+RANDBETWEEN(-limite,limite)/1000)*T519/96*1.6))</f>
        <v>266</v>
      </c>
      <c r="J519" s="14">
        <f t="shared" ca="1" si="535"/>
        <v>1.7972972972972974</v>
      </c>
      <c r="K519" s="5">
        <f t="shared" ca="1" si="536"/>
        <v>0.59111111111111114</v>
      </c>
      <c r="L519" s="21">
        <f t="shared" ref="L519:L582" ca="1" si="580">T519/H519</f>
        <v>106.51665978032828</v>
      </c>
      <c r="M519" s="9">
        <f t="shared" ca="1" si="569"/>
        <v>49</v>
      </c>
      <c r="N519" s="9">
        <f t="shared" ca="1" si="569"/>
        <v>55</v>
      </c>
      <c r="O519" s="9">
        <f t="shared" ca="1" si="569"/>
        <v>23</v>
      </c>
      <c r="P519" s="9">
        <f t="shared" ca="1" si="569"/>
        <v>73</v>
      </c>
      <c r="Q519" s="20">
        <f t="shared" ref="Q519:Q582" ca="1" si="581">Z519/(M519+N519)</f>
        <v>38.710748476290824</v>
      </c>
      <c r="R519" s="20">
        <f t="shared" ref="R519:R582" ca="1" si="582">AA519/O519</f>
        <v>51.268361345753412</v>
      </c>
      <c r="S519" s="20">
        <f t="shared" ref="S519:S582" ca="1" si="583">AB519/P519</f>
        <v>17.150401442972413</v>
      </c>
      <c r="T519" s="6">
        <f t="shared" ca="1" si="570"/>
        <v>15764.465647488585</v>
      </c>
      <c r="U519" s="6">
        <f t="shared" ca="1" si="570"/>
        <v>1637.2278079147641</v>
      </c>
      <c r="V519" s="6">
        <f t="shared" ca="1" si="570"/>
        <v>2575.1207723835623</v>
      </c>
      <c r="W519" s="6">
        <f t="shared" ref="W519:W582" ca="1" si="584">(1+W$2*$G519)*(1+RANDBETWEEN(-limite,limite)/1000)*W$1*VLOOKUP($E519,reducir,2,TRUE)</f>
        <v>2537.9940750904107</v>
      </c>
      <c r="X519" s="6">
        <f t="shared" ref="X519:X582" ca="1" si="585">(1+X$2*$G519)*(1+RANDBETWEEN(-limite,limite)/1000)*X$1*$E519*$F519</f>
        <v>1345.5671389808217</v>
      </c>
      <c r="Y519" s="6">
        <f t="shared" ca="1" si="537"/>
        <v>10943.011468948558</v>
      </c>
      <c r="Z519" s="6">
        <f t="shared" ca="1" si="571"/>
        <v>4025.9178415342458</v>
      </c>
      <c r="AA519" s="6">
        <f t="shared" ca="1" si="571"/>
        <v>1179.1723109523284</v>
      </c>
      <c r="AB519" s="6">
        <f t="shared" ca="1" si="571"/>
        <v>1251.979305336986</v>
      </c>
      <c r="AC519" s="6">
        <f t="shared" ref="AC519:AC582" ca="1" si="586">(1+AC$2*$G519)*(1+RANDBETWEEN(-limite,limite)/1000)*AC$1*$E519*$F519</f>
        <v>1615.9080530566196</v>
      </c>
      <c r="AD519" s="6">
        <f t="shared" ref="AD519:AD582" ca="1" si="587">(1+AD$2*$G519)*(1+RANDBETWEEN(-limite,limite)/1000)*AD$1*VLOOKUP($E519,reducir,2,TRUE)</f>
        <v>960.44640522305951</v>
      </c>
      <c r="AE519" s="6">
        <f t="shared" ref="AE519:AE582" ca="1" si="588">(1+AE$2*$G519)*(1+RANDBETWEEN(-limite,limite)/1000)*AE$1*$E519*$F519</f>
        <v>491.28142147992372</v>
      </c>
      <c r="AF519" s="6">
        <f t="shared" ca="1" si="538"/>
        <v>3389.4335780639567</v>
      </c>
      <c r="AG519" s="6">
        <f t="shared" ca="1" si="572"/>
        <v>485.11807426849316</v>
      </c>
      <c r="AH519" s="6">
        <f t="shared" ca="1" si="572"/>
        <v>1805.8718253589041</v>
      </c>
      <c r="AI519" s="6">
        <f t="shared" ca="1" si="572"/>
        <v>2951.3142288767121</v>
      </c>
      <c r="AJ519" s="6">
        <f t="shared" ca="1" si="572"/>
        <v>1302.680211287671</v>
      </c>
      <c r="AK519" s="6">
        <f t="shared" ref="AK519:AK582" ca="1" si="589">(1+AK$2*$G519)*(1+RANDBETWEEN(-limite,limite)/1000)*AK$1*$E519*$F519</f>
        <v>1899.1086828834789</v>
      </c>
      <c r="AL519" s="6">
        <f t="shared" ref="AL519:AL582" ca="1" si="590">(1+AL$2*$G519)*(1+RANDBETWEEN(-limite,limite)/1000)*AL$1*VLOOKUP($E519,reducir,2,TRUE)</f>
        <v>1186.6501289632138</v>
      </c>
      <c r="AM519" s="6">
        <f t="shared" ref="AM519:AM582" ca="1" si="591">(1+AM$2*$G519)*(1+RANDBETWEEN(-limite,limite)/1000)*AM$1*$E519*$F519</f>
        <v>558.09987391304333</v>
      </c>
      <c r="AN519" s="6">
        <f t="shared" ca="1" si="539"/>
        <v>2901.1256540320446</v>
      </c>
      <c r="AO519" s="6">
        <f t="shared" ca="1" si="540"/>
        <v>30403.747253018693</v>
      </c>
      <c r="AP519" s="6">
        <f t="shared" ca="1" si="541"/>
        <v>13170.176551974133</v>
      </c>
      <c r="AQ519" s="6">
        <f t="shared" ca="1" si="542"/>
        <v>17233.570701044562</v>
      </c>
      <c r="AR519" s="6">
        <f t="shared" ca="1" si="573"/>
        <v>2742.9168084262556</v>
      </c>
      <c r="AS519" s="6">
        <f t="shared" ca="1" si="573"/>
        <v>2099.7449310081579</v>
      </c>
      <c r="AT519" s="6">
        <f t="shared" ca="1" si="573"/>
        <v>1904.147598196955</v>
      </c>
      <c r="AU519" s="6">
        <f t="shared" ca="1" si="573"/>
        <v>2021.0656723244729</v>
      </c>
      <c r="AV519" s="6">
        <f t="shared" ca="1" si="543"/>
        <v>8767.875009955842</v>
      </c>
      <c r="AW519" s="6">
        <f t="shared" ca="1" si="544"/>
        <v>8465.6956910887202</v>
      </c>
      <c r="AX519" s="27">
        <f t="shared" ca="1" si="574"/>
        <v>4.196090564383562</v>
      </c>
      <c r="AY519" s="27">
        <f t="shared" ca="1" si="574"/>
        <v>4.167444842465752</v>
      </c>
      <c r="AZ519">
        <f t="shared" ca="1" si="545"/>
        <v>348</v>
      </c>
      <c r="BA519" s="9">
        <f t="shared" ref="BA519:BA582" ca="1" si="592">INT((1+BA$2*$G519)*(1+RANDBETWEEN(-limite,limite)/1000)*BA$1*AZ519)</f>
        <v>13</v>
      </c>
      <c r="BB519" s="4">
        <f t="shared" ca="1" si="546"/>
        <v>148</v>
      </c>
      <c r="BC519" s="9">
        <f t="shared" ref="BC519:BC582" ca="1" si="593">INT((1+BC$2*$G519)*(1+RANDBETWEEN(-limite2,limite2)/1000)*BC$1*BB519)</f>
        <v>11</v>
      </c>
      <c r="BD519" s="9">
        <f t="shared" ref="BD519:BD582" ca="1" si="594">INT((1+BD$2*$G519)*(1+RANDBETWEEN(-limite2,limite2)/1000)*BD$1*BB519)</f>
        <v>8</v>
      </c>
      <c r="BE519" s="4">
        <f t="shared" ca="1" si="547"/>
        <v>200</v>
      </c>
      <c r="BF519" s="9">
        <f t="shared" ref="BF519:BF582" ca="1" si="595">INT((1+BF$2*$G519)*(1+RANDBETWEEN(-limite2,limite2)/1000)*BF$1*BE519)</f>
        <v>13</v>
      </c>
      <c r="BG519" s="9">
        <f t="shared" ref="BG519:BG582" ca="1" si="596">INT((1+BG$2*$G519)*(1+RANDBETWEEN(-limite2,limite2)/1000)*BG$1*BE519)</f>
        <v>20</v>
      </c>
      <c r="BH519" s="24">
        <f t="shared" ca="1" si="548"/>
        <v>829.1551198827101</v>
      </c>
      <c r="BI519" s="24">
        <f t="shared" ca="1" si="549"/>
        <v>506.15992016033442</v>
      </c>
      <c r="BJ519" s="9">
        <f t="shared" ref="BJ519:BJ582" ca="1" si="597">INT((1+BJ$2*$G519)*(1+RANDBETWEEN(-limite2,limite2)/1000)*BJ$1*BB519)</f>
        <v>15</v>
      </c>
      <c r="BK519" s="30">
        <f t="shared" ref="BK519:BK582" ca="1" si="598">(1+BK$2*$G519)*(1+RANDBETWEEN(-limite,limite)/1000)*BK$1</f>
        <v>32.190972205479454</v>
      </c>
      <c r="BL519" s="15">
        <f t="shared" ref="BL519:BL582" ca="1" si="599">MIN(5,(1+BL$2*$G519)*(1+RANDBETWEEN(-limite,limite)/1000)*BL$1)</f>
        <v>4.4783043419178084</v>
      </c>
      <c r="BM519" s="15">
        <f t="shared" ca="1" si="550"/>
        <v>6879.4240560176877</v>
      </c>
      <c r="BN519" s="36">
        <f t="shared" ca="1" si="553"/>
        <v>114</v>
      </c>
      <c r="BO519" s="9">
        <f t="shared" ref="BO519:BO582" ca="1" si="600">IF((1+BO$2*$G519)*(1+RANDBETWEEN(-limite2,limite2)/1000)*BO$1&gt;BO$3,1,0)</f>
        <v>1</v>
      </c>
      <c r="BP519" s="20">
        <f t="shared" ca="1" si="551"/>
        <v>2.5050891703600855</v>
      </c>
      <c r="BQ519" s="20">
        <f t="shared" ca="1" si="552"/>
        <v>151.17167281618038</v>
      </c>
    </row>
    <row r="520" spans="1:69" x14ac:dyDescent="0.25">
      <c r="A520" s="3">
        <f t="shared" si="567"/>
        <v>40669</v>
      </c>
      <c r="B520" s="17">
        <f t="shared" ref="B520:B583" si="601">YEAR(A520)</f>
        <v>2011</v>
      </c>
      <c r="C520" s="4">
        <f t="shared" si="566"/>
        <v>5</v>
      </c>
      <c r="D520" s="4">
        <f t="shared" si="568"/>
        <v>6</v>
      </c>
      <c r="E520" s="5">
        <f t="shared" si="576"/>
        <v>0.65</v>
      </c>
      <c r="F520" s="5">
        <f t="shared" si="577"/>
        <v>1</v>
      </c>
      <c r="G520" s="10">
        <f t="shared" si="575"/>
        <v>0.76164383561643589</v>
      </c>
      <c r="H520" s="13">
        <f t="shared" ca="1" si="578"/>
        <v>157</v>
      </c>
      <c r="I520" s="9">
        <f t="shared" ca="1" si="579"/>
        <v>271</v>
      </c>
      <c r="J520" s="14">
        <f t="shared" ref="J520:J583" ca="1" si="602">I520/H520</f>
        <v>1.7261146496815287</v>
      </c>
      <c r="K520" s="5">
        <f t="shared" ref="K520:K583" ca="1" si="603">I520/I$1</f>
        <v>0.60222222222222221</v>
      </c>
      <c r="L520" s="21">
        <f t="shared" ca="1" si="580"/>
        <v>105.59713909780993</v>
      </c>
      <c r="M520" s="9">
        <f t="shared" ca="1" si="569"/>
        <v>48</v>
      </c>
      <c r="N520" s="9">
        <f t="shared" ca="1" si="569"/>
        <v>60</v>
      </c>
      <c r="O520" s="9">
        <f t="shared" ca="1" si="569"/>
        <v>23</v>
      </c>
      <c r="P520" s="9">
        <f t="shared" ca="1" si="569"/>
        <v>76</v>
      </c>
      <c r="Q520" s="20">
        <f t="shared" ca="1" si="581"/>
        <v>37.72027523490614</v>
      </c>
      <c r="R520" s="20">
        <f t="shared" ca="1" si="582"/>
        <v>49.411595421369846</v>
      </c>
      <c r="S520" s="20">
        <f t="shared" ca="1" si="583"/>
        <v>16.106653604686372</v>
      </c>
      <c r="T520" s="6">
        <f t="shared" ca="1" si="570"/>
        <v>16578.750838356158</v>
      </c>
      <c r="U520" s="6">
        <f t="shared" ca="1" si="570"/>
        <v>1787.6917232876713</v>
      </c>
      <c r="V520" s="6">
        <f t="shared" ca="1" si="570"/>
        <v>2910.3230891835624</v>
      </c>
      <c r="W520" s="6">
        <f t="shared" ca="1" si="584"/>
        <v>2689.5137527232873</v>
      </c>
      <c r="X520" s="6">
        <f t="shared" ca="1" si="585"/>
        <v>1387.0725451397261</v>
      </c>
      <c r="Y520" s="6">
        <f t="shared" ref="Y520:Y583" ca="1" si="604">T520+U520-V520-W520-X520</f>
        <v>11379.533174597254</v>
      </c>
      <c r="Z520" s="6">
        <f t="shared" ca="1" si="571"/>
        <v>4073.7897253698634</v>
      </c>
      <c r="AA520" s="6">
        <f t="shared" ca="1" si="571"/>
        <v>1136.4666946915065</v>
      </c>
      <c r="AB520" s="6">
        <f t="shared" ca="1" si="571"/>
        <v>1224.1056739561643</v>
      </c>
      <c r="AC520" s="6">
        <f t="shared" ca="1" si="586"/>
        <v>1797.4511196113147</v>
      </c>
      <c r="AD520" s="6">
        <f t="shared" ca="1" si="587"/>
        <v>992.232780751512</v>
      </c>
      <c r="AE520" s="6">
        <f t="shared" ca="1" si="588"/>
        <v>521.78422386415127</v>
      </c>
      <c r="AF520" s="6">
        <f t="shared" ref="AF520:AF583" ca="1" si="605">Z520+AA520+AB520-AC520-AD520-AE520</f>
        <v>3122.8939697905562</v>
      </c>
      <c r="AG520" s="6">
        <f t="shared" ca="1" si="572"/>
        <v>478.27568495342467</v>
      </c>
      <c r="AH520" s="6">
        <f t="shared" ca="1" si="572"/>
        <v>1857.4092551013691</v>
      </c>
      <c r="AI520" s="6">
        <f t="shared" ca="1" si="572"/>
        <v>2991.689784328767</v>
      </c>
      <c r="AJ520" s="6">
        <f t="shared" ca="1" si="572"/>
        <v>1365.8980192438353</v>
      </c>
      <c r="AK520" s="6">
        <f t="shared" ca="1" si="589"/>
        <v>1943.052237903378</v>
      </c>
      <c r="AL520" s="6">
        <f t="shared" ca="1" si="590"/>
        <v>1176.8695872946662</v>
      </c>
      <c r="AM520" s="6">
        <f t="shared" ca="1" si="591"/>
        <v>589.16236310802628</v>
      </c>
      <c r="AN520" s="6">
        <f t="shared" ref="AN520:AN583" ca="1" si="606">AG520+AH520+AI520+AJ520-AK520-AL520-AM520</f>
        <v>2984.1885553213251</v>
      </c>
      <c r="AO520" s="6">
        <f t="shared" ref="AO520:AO583" ca="1" si="607">T520+U520+Z520+AA520+AB520+AG520+AH520+AI520+AJ520</f>
        <v>31494.077399288759</v>
      </c>
      <c r="AP520" s="6">
        <f t="shared" ref="AP520:AP583" ca="1" si="608">V520+W520+X520+AC520+AD520+AE520+AK520+AL520+AM520</f>
        <v>14007.461699579624</v>
      </c>
      <c r="AQ520" s="6">
        <f t="shared" ref="AQ520:AQ583" ca="1" si="609">Y520+AF520+AN520</f>
        <v>17486.615699709135</v>
      </c>
      <c r="AR520" s="6">
        <f t="shared" ca="1" si="573"/>
        <v>2743.3033820893515</v>
      </c>
      <c r="AS520" s="6">
        <f t="shared" ca="1" si="573"/>
        <v>2164.773010219898</v>
      </c>
      <c r="AT520" s="6">
        <f t="shared" ca="1" si="573"/>
        <v>1972.6527214711132</v>
      </c>
      <c r="AU520" s="6">
        <f t="shared" ca="1" si="573"/>
        <v>2044.0169274275072</v>
      </c>
      <c r="AV520" s="6">
        <f t="shared" ref="AV520:AV583" ca="1" si="610">AR520+AS520+AT520+AU520</f>
        <v>8924.746041207869</v>
      </c>
      <c r="AW520" s="6">
        <f t="shared" ref="AW520:AW583" ca="1" si="611">AO520-AP520-AV520</f>
        <v>8561.8696585012658</v>
      </c>
      <c r="AX520" s="27">
        <f t="shared" ca="1" si="574"/>
        <v>4.1273244821917805</v>
      </c>
      <c r="AY520" s="27">
        <f t="shared" ca="1" si="574"/>
        <v>4.4125498493150666</v>
      </c>
      <c r="AZ520">
        <f t="shared" ref="AZ520:AZ583" ca="1" si="612">BB520+BE520</f>
        <v>364</v>
      </c>
      <c r="BA520" s="9">
        <f t="shared" ca="1" si="592"/>
        <v>14</v>
      </c>
      <c r="BB520" s="4">
        <f t="shared" ref="BB520:BB583" ca="1" si="613">H520</f>
        <v>157</v>
      </c>
      <c r="BC520" s="9">
        <f t="shared" ca="1" si="593"/>
        <v>12</v>
      </c>
      <c r="BD520" s="9">
        <f t="shared" ca="1" si="594"/>
        <v>8</v>
      </c>
      <c r="BE520" s="4">
        <f t="shared" ref="BE520:BE583" ca="1" si="614">M520+N520+O520+P520</f>
        <v>207</v>
      </c>
      <c r="BF520" s="9">
        <f t="shared" ca="1" si="595"/>
        <v>12</v>
      </c>
      <c r="BG520" s="9">
        <f t="shared" ca="1" si="596"/>
        <v>21</v>
      </c>
      <c r="BH520" s="24">
        <f t="shared" ref="BH520:BH583" ca="1" si="615">(BC520+BD520)*(V520+W520+X520)/BB520</f>
        <v>890.05215121612434</v>
      </c>
      <c r="BI520" s="24">
        <f t="shared" ref="BI520:BI583" ca="1" si="616">(BF520+BG520)*(AC520+AD520+AE520)/BE520</f>
        <v>527.91520821009794</v>
      </c>
      <c r="BJ520" s="9">
        <f t="shared" ca="1" si="597"/>
        <v>17</v>
      </c>
      <c r="BK520" s="30">
        <f t="shared" ca="1" si="598"/>
        <v>34.293824465753424</v>
      </c>
      <c r="BL520" s="15">
        <f t="shared" ca="1" si="599"/>
        <v>4.2525148054794526</v>
      </c>
      <c r="BM520" s="15">
        <f t="shared" ref="BM520:BM583" ca="1" si="617">W520+AD520+AL520+AR520*80%</f>
        <v>7053.2588264409478</v>
      </c>
      <c r="BN520" s="36">
        <f t="shared" ca="1" si="553"/>
        <v>114</v>
      </c>
      <c r="BO520" s="9">
        <f t="shared" ca="1" si="600"/>
        <v>0</v>
      </c>
      <c r="BP520" s="20">
        <f t="shared" ref="BP520:BP583" ca="1" si="618">AQ520/BM520</f>
        <v>2.4792250121541088</v>
      </c>
      <c r="BQ520" s="20">
        <f t="shared" ref="BQ520:BQ583" ca="1" si="619">AQ520/BN520</f>
        <v>153.39136578692222</v>
      </c>
    </row>
    <row r="521" spans="1:69" x14ac:dyDescent="0.25">
      <c r="A521" s="3">
        <f t="shared" si="567"/>
        <v>40668</v>
      </c>
      <c r="B521" s="17">
        <f t="shared" si="601"/>
        <v>2011</v>
      </c>
      <c r="C521" s="4">
        <f t="shared" si="566"/>
        <v>5</v>
      </c>
      <c r="D521" s="4">
        <f t="shared" si="568"/>
        <v>5</v>
      </c>
      <c r="E521" s="5">
        <f t="shared" si="576"/>
        <v>0.65</v>
      </c>
      <c r="F521" s="5">
        <f t="shared" si="577"/>
        <v>0.79999999999999993</v>
      </c>
      <c r="G521" s="10">
        <f t="shared" si="575"/>
        <v>0.75890410958903864</v>
      </c>
      <c r="H521" s="13">
        <f t="shared" ca="1" si="578"/>
        <v>129</v>
      </c>
      <c r="I521" s="9">
        <f t="shared" ca="1" si="579"/>
        <v>217</v>
      </c>
      <c r="J521" s="14">
        <f t="shared" ca="1" si="602"/>
        <v>1.682170542635659</v>
      </c>
      <c r="K521" s="5">
        <f t="shared" ca="1" si="603"/>
        <v>0.48222222222222222</v>
      </c>
      <c r="L521" s="21">
        <f t="shared" ca="1" si="580"/>
        <v>96.374156763300405</v>
      </c>
      <c r="M521" s="9">
        <f t="shared" ca="1" si="569"/>
        <v>39</v>
      </c>
      <c r="N521" s="9">
        <f t="shared" ca="1" si="569"/>
        <v>47</v>
      </c>
      <c r="O521" s="9">
        <f t="shared" ca="1" si="569"/>
        <v>20</v>
      </c>
      <c r="P521" s="9">
        <f t="shared" ca="1" si="569"/>
        <v>58</v>
      </c>
      <c r="Q521" s="20">
        <f t="shared" ca="1" si="581"/>
        <v>37.016695370500152</v>
      </c>
      <c r="R521" s="20">
        <f t="shared" ca="1" si="582"/>
        <v>46.56026395923287</v>
      </c>
      <c r="S521" s="20">
        <f t="shared" ca="1" si="583"/>
        <v>18.490475942749171</v>
      </c>
      <c r="T521" s="6">
        <f t="shared" ca="1" si="570"/>
        <v>12432.266222465752</v>
      </c>
      <c r="U521" s="6">
        <f t="shared" ca="1" si="570"/>
        <v>1345.766539178082</v>
      </c>
      <c r="V521" s="6">
        <f t="shared" ca="1" si="570"/>
        <v>2168.0678719824659</v>
      </c>
      <c r="W521" s="6">
        <f t="shared" ca="1" si="584"/>
        <v>2658.0697178301366</v>
      </c>
      <c r="X521" s="6">
        <f t="shared" ca="1" si="585"/>
        <v>1163.2687844646575</v>
      </c>
      <c r="Y521" s="6">
        <f t="shared" ca="1" si="604"/>
        <v>7788.6263873665739</v>
      </c>
      <c r="Z521" s="6">
        <f t="shared" ca="1" si="571"/>
        <v>3183.4358018630128</v>
      </c>
      <c r="AA521" s="6">
        <f t="shared" ca="1" si="571"/>
        <v>931.20527918465734</v>
      </c>
      <c r="AB521" s="6">
        <f t="shared" ca="1" si="571"/>
        <v>1072.4476046794518</v>
      </c>
      <c r="AC521" s="6">
        <f t="shared" ca="1" si="586"/>
        <v>1399.9063182809434</v>
      </c>
      <c r="AD521" s="6">
        <f t="shared" ca="1" si="587"/>
        <v>971.32510459772925</v>
      </c>
      <c r="AE521" s="6">
        <f t="shared" ca="1" si="588"/>
        <v>420.40917439510673</v>
      </c>
      <c r="AF521" s="6">
        <f t="shared" ca="1" si="605"/>
        <v>2395.4480884533423</v>
      </c>
      <c r="AG521" s="6">
        <f t="shared" ca="1" si="572"/>
        <v>371.74265600547943</v>
      </c>
      <c r="AH521" s="6">
        <f t="shared" ca="1" si="572"/>
        <v>1475.8153210739722</v>
      </c>
      <c r="AI521" s="6">
        <f t="shared" ca="1" si="572"/>
        <v>2344.9871650684927</v>
      </c>
      <c r="AJ521" s="6">
        <f t="shared" ca="1" si="572"/>
        <v>1041.0224113972602</v>
      </c>
      <c r="AK521" s="6">
        <f t="shared" ca="1" si="589"/>
        <v>1535.3017991939751</v>
      </c>
      <c r="AL521" s="6">
        <f t="shared" ca="1" si="590"/>
        <v>1159.9846273099286</v>
      </c>
      <c r="AM521" s="6">
        <f t="shared" ca="1" si="591"/>
        <v>457.10039659157371</v>
      </c>
      <c r="AN521" s="6">
        <f t="shared" ca="1" si="606"/>
        <v>2081.1807304497274</v>
      </c>
      <c r="AO521" s="6">
        <f t="shared" ca="1" si="607"/>
        <v>24198.689000916162</v>
      </c>
      <c r="AP521" s="6">
        <f t="shared" ca="1" si="608"/>
        <v>11933.433794646517</v>
      </c>
      <c r="AQ521" s="6">
        <f t="shared" ca="1" si="609"/>
        <v>12265.255206269643</v>
      </c>
      <c r="AR521" s="6">
        <f t="shared" ca="1" si="573"/>
        <v>2692.3312832030442</v>
      </c>
      <c r="AS521" s="6">
        <f t="shared" ca="1" si="573"/>
        <v>1857.5663246246404</v>
      </c>
      <c r="AT521" s="6">
        <f t="shared" ca="1" si="573"/>
        <v>1791.1790966005001</v>
      </c>
      <c r="AU521" s="6">
        <f t="shared" ca="1" si="573"/>
        <v>1922.3926001921236</v>
      </c>
      <c r="AV521" s="6">
        <f t="shared" ca="1" si="610"/>
        <v>8263.4693046203083</v>
      </c>
      <c r="AW521" s="6">
        <f t="shared" ca="1" si="611"/>
        <v>4001.7859016493367</v>
      </c>
      <c r="AX521" s="27">
        <f t="shared" ca="1" si="574"/>
        <v>4.215290104109588</v>
      </c>
      <c r="AY521" s="27">
        <f t="shared" ca="1" si="574"/>
        <v>4.4779769999999992</v>
      </c>
      <c r="AZ521">
        <f t="shared" ca="1" si="612"/>
        <v>293</v>
      </c>
      <c r="BA521" s="9">
        <f t="shared" ca="1" si="592"/>
        <v>11</v>
      </c>
      <c r="BB521" s="4">
        <f t="shared" ca="1" si="613"/>
        <v>129</v>
      </c>
      <c r="BC521" s="9">
        <f t="shared" ca="1" si="593"/>
        <v>10</v>
      </c>
      <c r="BD521" s="9">
        <f t="shared" ca="1" si="594"/>
        <v>7</v>
      </c>
      <c r="BE521" s="4">
        <f t="shared" ca="1" si="614"/>
        <v>164</v>
      </c>
      <c r="BF521" s="9">
        <f t="shared" ca="1" si="595"/>
        <v>11</v>
      </c>
      <c r="BG521" s="9">
        <f t="shared" ca="1" si="596"/>
        <v>16</v>
      </c>
      <c r="BH521" s="24">
        <f t="shared" ca="1" si="615"/>
        <v>789.30161521483262</v>
      </c>
      <c r="BI521" s="24">
        <f t="shared" ca="1" si="616"/>
        <v>459.59936662434171</v>
      </c>
      <c r="BJ521" s="9">
        <f t="shared" ca="1" si="597"/>
        <v>13</v>
      </c>
      <c r="BK521" s="30">
        <f t="shared" ca="1" si="598"/>
        <v>34.805869095890415</v>
      </c>
      <c r="BL521" s="15">
        <f t="shared" ca="1" si="599"/>
        <v>4.5474391057534245</v>
      </c>
      <c r="BM521" s="15">
        <f t="shared" ca="1" si="617"/>
        <v>6943.2444763002295</v>
      </c>
      <c r="BN521" s="36">
        <f t="shared" ca="1" si="553"/>
        <v>114</v>
      </c>
      <c r="BO521" s="9">
        <f t="shared" ca="1" si="600"/>
        <v>0</v>
      </c>
      <c r="BP521" s="20">
        <f t="shared" ca="1" si="618"/>
        <v>1.7665019931438875</v>
      </c>
      <c r="BQ521" s="20">
        <f t="shared" ca="1" si="619"/>
        <v>107.58995794973372</v>
      </c>
    </row>
    <row r="522" spans="1:69" x14ac:dyDescent="0.25">
      <c r="A522" s="3">
        <f t="shared" si="567"/>
        <v>40667</v>
      </c>
      <c r="B522" s="17">
        <f t="shared" si="601"/>
        <v>2011</v>
      </c>
      <c r="C522" s="4">
        <f t="shared" si="566"/>
        <v>5</v>
      </c>
      <c r="D522" s="4">
        <f t="shared" si="568"/>
        <v>4</v>
      </c>
      <c r="E522" s="5">
        <f t="shared" si="576"/>
        <v>0.65</v>
      </c>
      <c r="F522" s="5">
        <f t="shared" si="577"/>
        <v>0.73333333333333339</v>
      </c>
      <c r="G522" s="10">
        <f t="shared" si="575"/>
        <v>0.7561643835616414</v>
      </c>
      <c r="H522" s="13">
        <f t="shared" ca="1" si="578"/>
        <v>118</v>
      </c>
      <c r="I522" s="9">
        <f t="shared" ca="1" si="579"/>
        <v>206</v>
      </c>
      <c r="J522" s="14">
        <f t="shared" ca="1" si="602"/>
        <v>1.7457627118644068</v>
      </c>
      <c r="K522" s="5">
        <f t="shared" ca="1" si="603"/>
        <v>0.45777777777777778</v>
      </c>
      <c r="L522" s="21">
        <f t="shared" ca="1" si="580"/>
        <v>103.70926554910609</v>
      </c>
      <c r="M522" s="9">
        <f t="shared" ca="1" si="569"/>
        <v>36</v>
      </c>
      <c r="N522" s="9">
        <f t="shared" ca="1" si="569"/>
        <v>46</v>
      </c>
      <c r="O522" s="9">
        <f t="shared" ca="1" si="569"/>
        <v>17</v>
      </c>
      <c r="P522" s="9">
        <f t="shared" ca="1" si="569"/>
        <v>55</v>
      </c>
      <c r="Q522" s="20">
        <f t="shared" ca="1" si="581"/>
        <v>35.872180634814562</v>
      </c>
      <c r="R522" s="20">
        <f t="shared" ca="1" si="582"/>
        <v>50.030538450410951</v>
      </c>
      <c r="S522" s="20">
        <f t="shared" ca="1" si="583"/>
        <v>17.747047737145699</v>
      </c>
      <c r="T522" s="6">
        <f t="shared" ca="1" si="570"/>
        <v>12237.69333479452</v>
      </c>
      <c r="U522" s="6">
        <f t="shared" ca="1" si="570"/>
        <v>1287.4765099543374</v>
      </c>
      <c r="V522" s="6">
        <f t="shared" ca="1" si="570"/>
        <v>2003.7856078553427</v>
      </c>
      <c r="W522" s="6">
        <f t="shared" ca="1" si="584"/>
        <v>2579.5834820383566</v>
      </c>
      <c r="X522" s="6">
        <f t="shared" ca="1" si="585"/>
        <v>989.60036157369882</v>
      </c>
      <c r="Y522" s="6">
        <f t="shared" ca="1" si="604"/>
        <v>7952.2003932814569</v>
      </c>
      <c r="Z522" s="6">
        <f t="shared" ca="1" si="571"/>
        <v>2941.5188120547941</v>
      </c>
      <c r="AA522" s="6">
        <f t="shared" ca="1" si="571"/>
        <v>850.51915365698619</v>
      </c>
      <c r="AB522" s="6">
        <f t="shared" ca="1" si="571"/>
        <v>976.08762554301347</v>
      </c>
      <c r="AC522" s="6">
        <f t="shared" ca="1" si="586"/>
        <v>1328.567405312072</v>
      </c>
      <c r="AD522" s="6">
        <f t="shared" ca="1" si="587"/>
        <v>1004.1034133801571</v>
      </c>
      <c r="AE522" s="6">
        <f t="shared" ca="1" si="588"/>
        <v>376.819495262462</v>
      </c>
      <c r="AF522" s="6">
        <f t="shared" ca="1" si="605"/>
        <v>2058.6352773001017</v>
      </c>
      <c r="AG522" s="6">
        <f t="shared" ca="1" si="572"/>
        <v>366.52415789589043</v>
      </c>
      <c r="AH522" s="6">
        <f t="shared" ca="1" si="572"/>
        <v>1360.4425840219176</v>
      </c>
      <c r="AI522" s="6">
        <f t="shared" ca="1" si="572"/>
        <v>2221.4900484383561</v>
      </c>
      <c r="AJ522" s="6">
        <f t="shared" ca="1" si="572"/>
        <v>978.97820896438338</v>
      </c>
      <c r="AK522" s="6">
        <f t="shared" ca="1" si="589"/>
        <v>1457.0407329924221</v>
      </c>
      <c r="AL522" s="6">
        <f t="shared" ca="1" si="590"/>
        <v>1223.6586551457231</v>
      </c>
      <c r="AM522" s="6">
        <f t="shared" ca="1" si="591"/>
        <v>421.62864038075628</v>
      </c>
      <c r="AN522" s="6">
        <f t="shared" ca="1" si="606"/>
        <v>1825.1069708016466</v>
      </c>
      <c r="AO522" s="6">
        <f t="shared" ca="1" si="607"/>
        <v>23220.7304353242</v>
      </c>
      <c r="AP522" s="6">
        <f t="shared" ca="1" si="608"/>
        <v>11384.787793940992</v>
      </c>
      <c r="AQ522" s="6">
        <f t="shared" ca="1" si="609"/>
        <v>11835.942641383204</v>
      </c>
      <c r="AR522" s="6">
        <f t="shared" ca="1" si="573"/>
        <v>2648.082364411503</v>
      </c>
      <c r="AS522" s="6">
        <f t="shared" ca="1" si="573"/>
        <v>1792.741743859214</v>
      </c>
      <c r="AT522" s="6">
        <f t="shared" ca="1" si="573"/>
        <v>1737.3309138591735</v>
      </c>
      <c r="AU522" s="6">
        <f t="shared" ca="1" si="573"/>
        <v>1825.2020104742969</v>
      </c>
      <c r="AV522" s="6">
        <f t="shared" ca="1" si="610"/>
        <v>8003.3570326041881</v>
      </c>
      <c r="AW522" s="6">
        <f t="shared" ca="1" si="611"/>
        <v>3832.5856087790198</v>
      </c>
      <c r="AX522" s="27">
        <f t="shared" ca="1" si="574"/>
        <v>3.9335844493150685</v>
      </c>
      <c r="AY522" s="27">
        <f t="shared" ca="1" si="574"/>
        <v>4.3024244931506841</v>
      </c>
      <c r="AZ522">
        <f t="shared" ca="1" si="612"/>
        <v>272</v>
      </c>
      <c r="BA522" s="9">
        <f t="shared" ca="1" si="592"/>
        <v>10</v>
      </c>
      <c r="BB522" s="4">
        <f t="shared" ca="1" si="613"/>
        <v>118</v>
      </c>
      <c r="BC522" s="9">
        <f t="shared" ca="1" si="593"/>
        <v>9</v>
      </c>
      <c r="BD522" s="9">
        <f t="shared" ca="1" si="594"/>
        <v>6</v>
      </c>
      <c r="BE522" s="4">
        <f t="shared" ca="1" si="614"/>
        <v>154</v>
      </c>
      <c r="BF522" s="9">
        <f t="shared" ca="1" si="595"/>
        <v>10</v>
      </c>
      <c r="BG522" s="9">
        <f t="shared" ca="1" si="596"/>
        <v>16</v>
      </c>
      <c r="BH522" s="24">
        <f t="shared" ca="1" si="615"/>
        <v>708.4283201017879</v>
      </c>
      <c r="BI522" s="24">
        <f t="shared" ca="1" si="616"/>
        <v>457.44641664170121</v>
      </c>
      <c r="BJ522" s="9">
        <f t="shared" ca="1" si="597"/>
        <v>13</v>
      </c>
      <c r="BK522" s="30">
        <f t="shared" ca="1" si="598"/>
        <v>32.846113424657538</v>
      </c>
      <c r="BL522" s="15">
        <f t="shared" ca="1" si="599"/>
        <v>4.5429519320547946</v>
      </c>
      <c r="BM522" s="15">
        <f t="shared" ca="1" si="617"/>
        <v>6925.8114420934398</v>
      </c>
      <c r="BN522" s="36">
        <f t="shared" ca="1" si="553"/>
        <v>114</v>
      </c>
      <c r="BO522" s="9">
        <f t="shared" ca="1" si="600"/>
        <v>0</v>
      </c>
      <c r="BP522" s="20">
        <f t="shared" ca="1" si="618"/>
        <v>1.708961143447705</v>
      </c>
      <c r="BQ522" s="20">
        <f t="shared" ca="1" si="619"/>
        <v>103.82405825774741</v>
      </c>
    </row>
    <row r="523" spans="1:69" x14ac:dyDescent="0.25">
      <c r="A523" s="3">
        <f t="shared" si="567"/>
        <v>40666</v>
      </c>
      <c r="B523" s="17">
        <f t="shared" si="601"/>
        <v>2011</v>
      </c>
      <c r="C523" s="4">
        <f t="shared" si="566"/>
        <v>5</v>
      </c>
      <c r="D523" s="4">
        <f t="shared" si="568"/>
        <v>3</v>
      </c>
      <c r="E523" s="5">
        <f t="shared" si="576"/>
        <v>0.65</v>
      </c>
      <c r="F523" s="5">
        <f t="shared" si="577"/>
        <v>0.55555555555555558</v>
      </c>
      <c r="G523" s="10">
        <f t="shared" si="575"/>
        <v>0.75342465753424415</v>
      </c>
      <c r="H523" s="13">
        <f t="shared" ca="1" si="578"/>
        <v>86</v>
      </c>
      <c r="I523" s="9">
        <f t="shared" ca="1" si="579"/>
        <v>133</v>
      </c>
      <c r="J523" s="14">
        <f t="shared" ca="1" si="602"/>
        <v>1.5465116279069768</v>
      </c>
      <c r="K523" s="5">
        <f t="shared" ca="1" si="603"/>
        <v>0.29555555555555557</v>
      </c>
      <c r="L523" s="21">
        <f t="shared" ca="1" si="580"/>
        <v>98.209498778804289</v>
      </c>
      <c r="M523" s="9">
        <f t="shared" ca="1" si="569"/>
        <v>22</v>
      </c>
      <c r="N523" s="9">
        <f t="shared" ca="1" si="569"/>
        <v>29</v>
      </c>
      <c r="O523" s="9">
        <f t="shared" ca="1" si="569"/>
        <v>11</v>
      </c>
      <c r="P523" s="9">
        <f t="shared" ca="1" si="569"/>
        <v>35</v>
      </c>
      <c r="Q523" s="20">
        <f t="shared" ca="1" si="581"/>
        <v>36.180915605694331</v>
      </c>
      <c r="R523" s="20">
        <f t="shared" ca="1" si="582"/>
        <v>49.089795825653795</v>
      </c>
      <c r="S523" s="20">
        <f t="shared" ca="1" si="583"/>
        <v>18.309034652054788</v>
      </c>
      <c r="T523" s="6">
        <f t="shared" ca="1" si="570"/>
        <v>8446.0168949771687</v>
      </c>
      <c r="U523" s="6">
        <f t="shared" ca="1" si="570"/>
        <v>990.82037671232854</v>
      </c>
      <c r="V523" s="6">
        <f t="shared" ca="1" si="570"/>
        <v>1531.9828273972607</v>
      </c>
      <c r="W523" s="6">
        <f t="shared" ca="1" si="584"/>
        <v>2702.3400197260275</v>
      </c>
      <c r="X523" s="6">
        <f t="shared" ca="1" si="585"/>
        <v>795.4563945205482</v>
      </c>
      <c r="Y523" s="6">
        <f t="shared" ca="1" si="604"/>
        <v>4407.0580300456604</v>
      </c>
      <c r="Z523" s="6">
        <f t="shared" ca="1" si="571"/>
        <v>1845.2266958904108</v>
      </c>
      <c r="AA523" s="6">
        <f t="shared" ca="1" si="571"/>
        <v>539.98775408219171</v>
      </c>
      <c r="AB523" s="6">
        <f t="shared" ca="1" si="571"/>
        <v>640.81621282191759</v>
      </c>
      <c r="AC523" s="6">
        <f t="shared" ca="1" si="586"/>
        <v>997.70329211810667</v>
      </c>
      <c r="AD523" s="6">
        <f t="shared" ca="1" si="587"/>
        <v>1025.94430814917</v>
      </c>
      <c r="AE523" s="6">
        <f t="shared" ca="1" si="588"/>
        <v>307.88898383684955</v>
      </c>
      <c r="AF523" s="6">
        <f t="shared" ca="1" si="605"/>
        <v>694.49407869039396</v>
      </c>
      <c r="AG523" s="6">
        <f t="shared" ca="1" si="572"/>
        <v>246.14976821917813</v>
      </c>
      <c r="AH523" s="6">
        <f t="shared" ca="1" si="572"/>
        <v>831.26967671232876</v>
      </c>
      <c r="AI523" s="6">
        <f t="shared" ca="1" si="572"/>
        <v>1446.0161732876711</v>
      </c>
      <c r="AJ523" s="6">
        <f t="shared" ca="1" si="572"/>
        <v>668.81932273972598</v>
      </c>
      <c r="AK523" s="6">
        <f t="shared" ca="1" si="589"/>
        <v>1129.2767822320961</v>
      </c>
      <c r="AL523" s="6">
        <f t="shared" ca="1" si="590"/>
        <v>1223.3498741207043</v>
      </c>
      <c r="AM523" s="6">
        <f t="shared" ca="1" si="591"/>
        <v>346.12364722255325</v>
      </c>
      <c r="AN523" s="6">
        <f t="shared" ca="1" si="606"/>
        <v>493.50463738355006</v>
      </c>
      <c r="AO523" s="6">
        <f t="shared" ca="1" si="607"/>
        <v>15655.122875442923</v>
      </c>
      <c r="AP523" s="6">
        <f t="shared" ca="1" si="608"/>
        <v>10060.066129323317</v>
      </c>
      <c r="AQ523" s="6">
        <f t="shared" ca="1" si="609"/>
        <v>5595.0567461196042</v>
      </c>
      <c r="AR523" s="6">
        <f t="shared" ca="1" si="573"/>
        <v>2587.1892909888952</v>
      </c>
      <c r="AS523" s="6">
        <f t="shared" ca="1" si="573"/>
        <v>1463.1405631412513</v>
      </c>
      <c r="AT523" s="6">
        <f t="shared" ca="1" si="573"/>
        <v>1612.9443066730023</v>
      </c>
      <c r="AU523" s="6">
        <f t="shared" ca="1" si="573"/>
        <v>1725.8318201765846</v>
      </c>
      <c r="AV523" s="6">
        <f t="shared" ca="1" si="610"/>
        <v>7389.1059809797334</v>
      </c>
      <c r="AW523" s="6">
        <f t="shared" ca="1" si="611"/>
        <v>-1794.0492348601274</v>
      </c>
      <c r="AX523" s="27">
        <f t="shared" ca="1" si="574"/>
        <v>4.16618301369863</v>
      </c>
      <c r="AY523" s="27">
        <f t="shared" ca="1" si="574"/>
        <v>4.4467080479452044</v>
      </c>
      <c r="AZ523">
        <f t="shared" ca="1" si="612"/>
        <v>183</v>
      </c>
      <c r="BA523" s="9">
        <f t="shared" ca="1" si="592"/>
        <v>6</v>
      </c>
      <c r="BB523" s="4">
        <f t="shared" ca="1" si="613"/>
        <v>86</v>
      </c>
      <c r="BC523" s="9">
        <f t="shared" ca="1" si="593"/>
        <v>6</v>
      </c>
      <c r="BD523" s="9">
        <f t="shared" ca="1" si="594"/>
        <v>5</v>
      </c>
      <c r="BE523" s="4">
        <f t="shared" ca="1" si="614"/>
        <v>97</v>
      </c>
      <c r="BF523" s="9">
        <f t="shared" ca="1" si="595"/>
        <v>6</v>
      </c>
      <c r="BG523" s="9">
        <f t="shared" ca="1" si="596"/>
        <v>10</v>
      </c>
      <c r="BH523" s="24">
        <f t="shared" ca="1" si="615"/>
        <v>643.343856489328</v>
      </c>
      <c r="BI523" s="24">
        <f t="shared" ca="1" si="616"/>
        <v>384.5833540790311</v>
      </c>
      <c r="BJ523" s="9">
        <f t="shared" ca="1" si="597"/>
        <v>9</v>
      </c>
      <c r="BK523" s="30">
        <f t="shared" ca="1" si="598"/>
        <v>32.646916438356172</v>
      </c>
      <c r="BL523" s="15">
        <f t="shared" ca="1" si="599"/>
        <v>4.3735877260273979</v>
      </c>
      <c r="BM523" s="15">
        <f t="shared" ca="1" si="617"/>
        <v>7021.3856347870187</v>
      </c>
      <c r="BN523" s="36">
        <f t="shared" ca="1" si="553"/>
        <v>114</v>
      </c>
      <c r="BO523" s="9">
        <f t="shared" ca="1" si="600"/>
        <v>0</v>
      </c>
      <c r="BP523" s="20">
        <f t="shared" ca="1" si="618"/>
        <v>0.79685934331811137</v>
      </c>
      <c r="BQ523" s="20">
        <f t="shared" ca="1" si="619"/>
        <v>49.079445141400036</v>
      </c>
    </row>
    <row r="524" spans="1:69" x14ac:dyDescent="0.25">
      <c r="A524" s="3">
        <f t="shared" si="567"/>
        <v>40665</v>
      </c>
      <c r="B524" s="17">
        <f t="shared" si="601"/>
        <v>2011</v>
      </c>
      <c r="C524" s="4">
        <f t="shared" si="566"/>
        <v>5</v>
      </c>
      <c r="D524" s="4">
        <f t="shared" si="568"/>
        <v>2</v>
      </c>
      <c r="E524" s="5">
        <f t="shared" si="576"/>
        <v>0.65</v>
      </c>
      <c r="F524" s="5">
        <f t="shared" si="577"/>
        <v>0.55555555555555558</v>
      </c>
      <c r="G524" s="10">
        <f t="shared" si="575"/>
        <v>0.7506849315068469</v>
      </c>
      <c r="H524" s="13">
        <f t="shared" ca="1" si="578"/>
        <v>86</v>
      </c>
      <c r="I524" s="9">
        <f t="shared" ca="1" si="579"/>
        <v>157</v>
      </c>
      <c r="J524" s="14">
        <f t="shared" ca="1" si="602"/>
        <v>1.8255813953488371</v>
      </c>
      <c r="K524" s="5">
        <f t="shared" ca="1" si="603"/>
        <v>0.34888888888888892</v>
      </c>
      <c r="L524" s="21">
        <f t="shared" ca="1" si="580"/>
        <v>104.38428756504194</v>
      </c>
      <c r="M524" s="9">
        <f t="shared" ca="1" si="569"/>
        <v>27</v>
      </c>
      <c r="N524" s="9">
        <f t="shared" ca="1" si="569"/>
        <v>33</v>
      </c>
      <c r="O524" s="9">
        <f t="shared" ca="1" si="569"/>
        <v>14</v>
      </c>
      <c r="P524" s="9">
        <f t="shared" ca="1" si="569"/>
        <v>43</v>
      </c>
      <c r="Q524" s="20">
        <f t="shared" ca="1" si="581"/>
        <v>35.959870147945203</v>
      </c>
      <c r="R524" s="20">
        <f t="shared" ca="1" si="582"/>
        <v>50.116648117103708</v>
      </c>
      <c r="S524" s="20">
        <f t="shared" ca="1" si="583"/>
        <v>17.555516516827012</v>
      </c>
      <c r="T524" s="6">
        <f t="shared" ca="1" si="570"/>
        <v>8977.0487305936076</v>
      </c>
      <c r="U524" s="6">
        <f t="shared" ca="1" si="570"/>
        <v>979.97415220700134</v>
      </c>
      <c r="V524" s="6">
        <f t="shared" ca="1" si="570"/>
        <v>1570.6823329315071</v>
      </c>
      <c r="W524" s="6">
        <f t="shared" ca="1" si="584"/>
        <v>2493.1869664438354</v>
      </c>
      <c r="X524" s="6">
        <f t="shared" ca="1" si="585"/>
        <v>773.76509457534257</v>
      </c>
      <c r="Y524" s="6">
        <f t="shared" ca="1" si="604"/>
        <v>5119.3884888499251</v>
      </c>
      <c r="Z524" s="6">
        <f t="shared" ca="1" si="571"/>
        <v>2157.592208876712</v>
      </c>
      <c r="AA524" s="6">
        <f t="shared" ca="1" si="571"/>
        <v>701.63307363945194</v>
      </c>
      <c r="AB524" s="6">
        <f t="shared" ca="1" si="571"/>
        <v>754.88721022356151</v>
      </c>
      <c r="AC524" s="6">
        <f t="shared" ca="1" si="586"/>
        <v>975.19421475816159</v>
      </c>
      <c r="AD524" s="6">
        <f t="shared" ca="1" si="587"/>
        <v>958.31468241834841</v>
      </c>
      <c r="AE524" s="6">
        <f t="shared" ca="1" si="588"/>
        <v>286.36666244474429</v>
      </c>
      <c r="AF524" s="6">
        <f t="shared" ca="1" si="605"/>
        <v>1394.2369331184709</v>
      </c>
      <c r="AG524" s="6">
        <f t="shared" ca="1" si="572"/>
        <v>287.49052849315063</v>
      </c>
      <c r="AH524" s="6">
        <f t="shared" ca="1" si="572"/>
        <v>1016.1269314630135</v>
      </c>
      <c r="AI524" s="6">
        <f t="shared" ca="1" si="572"/>
        <v>1668.6257912876711</v>
      </c>
      <c r="AJ524" s="6">
        <f t="shared" ca="1" si="572"/>
        <v>750.61310123835597</v>
      </c>
      <c r="AK524" s="6">
        <f t="shared" ca="1" si="589"/>
        <v>1056.2001528949795</v>
      </c>
      <c r="AL524" s="6">
        <f t="shared" ca="1" si="590"/>
        <v>1198.1777214064221</v>
      </c>
      <c r="AM524" s="6">
        <f t="shared" ca="1" si="591"/>
        <v>343.82373763370987</v>
      </c>
      <c r="AN524" s="6">
        <f t="shared" ca="1" si="606"/>
        <v>1124.6547405470797</v>
      </c>
      <c r="AO524" s="6">
        <f t="shared" ca="1" si="607"/>
        <v>17293.991728022527</v>
      </c>
      <c r="AP524" s="6">
        <f t="shared" ca="1" si="608"/>
        <v>9655.7115655070502</v>
      </c>
      <c r="AQ524" s="6">
        <f t="shared" ca="1" si="609"/>
        <v>7638.2801625154752</v>
      </c>
      <c r="AR524" s="6">
        <f t="shared" ca="1" si="573"/>
        <v>2580.515566523311</v>
      </c>
      <c r="AS524" s="6">
        <f t="shared" ca="1" si="573"/>
        <v>1534.6084093658374</v>
      </c>
      <c r="AT524" s="6">
        <f t="shared" ca="1" si="573"/>
        <v>1626.2966387116539</v>
      </c>
      <c r="AU524" s="6">
        <f t="shared" ca="1" si="573"/>
        <v>1689.8202621818484</v>
      </c>
      <c r="AV524" s="6">
        <f t="shared" ca="1" si="610"/>
        <v>7431.24087678265</v>
      </c>
      <c r="AW524" s="6">
        <f t="shared" ca="1" si="611"/>
        <v>207.03928573282701</v>
      </c>
      <c r="AX524" s="27">
        <f t="shared" ca="1" si="574"/>
        <v>4.0572779178082188</v>
      </c>
      <c r="AY524" s="27">
        <f t="shared" ca="1" si="574"/>
        <v>4.2054706849315062</v>
      </c>
      <c r="AZ524">
        <f t="shared" ca="1" si="612"/>
        <v>203</v>
      </c>
      <c r="BA524" s="9">
        <f t="shared" ca="1" si="592"/>
        <v>7</v>
      </c>
      <c r="BB524" s="4">
        <f t="shared" ca="1" si="613"/>
        <v>86</v>
      </c>
      <c r="BC524" s="9">
        <f t="shared" ca="1" si="593"/>
        <v>6</v>
      </c>
      <c r="BD524" s="9">
        <f t="shared" ca="1" si="594"/>
        <v>5</v>
      </c>
      <c r="BE524" s="4">
        <f t="shared" ca="1" si="614"/>
        <v>117</v>
      </c>
      <c r="BF524" s="9">
        <f t="shared" ca="1" si="595"/>
        <v>7</v>
      </c>
      <c r="BG524" s="9">
        <f t="shared" ca="1" si="596"/>
        <v>11</v>
      </c>
      <c r="BH524" s="24">
        <f t="shared" ca="1" si="615"/>
        <v>618.76718992392478</v>
      </c>
      <c r="BI524" s="24">
        <f t="shared" ca="1" si="616"/>
        <v>341.51931686480833</v>
      </c>
      <c r="BJ524" s="9">
        <f t="shared" ca="1" si="597"/>
        <v>10</v>
      </c>
      <c r="BK524" s="30">
        <f t="shared" ca="1" si="598"/>
        <v>35.563730136986308</v>
      </c>
      <c r="BL524" s="15">
        <f t="shared" ca="1" si="599"/>
        <v>4.3213804010958903</v>
      </c>
      <c r="BM524" s="15">
        <f t="shared" ca="1" si="617"/>
        <v>6714.0918234872552</v>
      </c>
      <c r="BN524" s="36">
        <f t="shared" ca="1" si="553"/>
        <v>114</v>
      </c>
      <c r="BO524" s="9">
        <f t="shared" ca="1" si="600"/>
        <v>0</v>
      </c>
      <c r="BP524" s="20">
        <f t="shared" ca="1" si="618"/>
        <v>1.1376490467102671</v>
      </c>
      <c r="BQ524" s="20">
        <f t="shared" ca="1" si="619"/>
        <v>67.002457565925226</v>
      </c>
    </row>
    <row r="525" spans="1:69" x14ac:dyDescent="0.25">
      <c r="A525" s="3">
        <f t="shared" si="567"/>
        <v>40664</v>
      </c>
      <c r="B525" s="17">
        <f t="shared" si="601"/>
        <v>2011</v>
      </c>
      <c r="C525" s="4">
        <f t="shared" si="566"/>
        <v>5</v>
      </c>
      <c r="D525" s="4">
        <f t="shared" si="568"/>
        <v>1</v>
      </c>
      <c r="E525" s="5">
        <f t="shared" si="576"/>
        <v>0.65</v>
      </c>
      <c r="F525" s="5">
        <f t="shared" si="577"/>
        <v>0.60000000000000009</v>
      </c>
      <c r="G525" s="10">
        <f t="shared" si="575"/>
        <v>0.74794520547944965</v>
      </c>
      <c r="H525" s="13">
        <f t="shared" ca="1" si="578"/>
        <v>101</v>
      </c>
      <c r="I525" s="9">
        <f t="shared" ca="1" si="579"/>
        <v>172</v>
      </c>
      <c r="J525" s="14">
        <f t="shared" ca="1" si="602"/>
        <v>1.7029702970297029</v>
      </c>
      <c r="K525" s="5">
        <f t="shared" ca="1" si="603"/>
        <v>0.38222222222222224</v>
      </c>
      <c r="L525" s="21">
        <f t="shared" ca="1" si="580"/>
        <v>99.11132744879967</v>
      </c>
      <c r="M525" s="9">
        <f t="shared" ca="1" si="569"/>
        <v>32</v>
      </c>
      <c r="N525" s="9">
        <f t="shared" ca="1" si="569"/>
        <v>36</v>
      </c>
      <c r="O525" s="9">
        <f t="shared" ca="1" si="569"/>
        <v>16</v>
      </c>
      <c r="P525" s="9">
        <f t="shared" ca="1" si="569"/>
        <v>46</v>
      </c>
      <c r="Q525" s="20">
        <f t="shared" ca="1" si="581"/>
        <v>36.398264676873488</v>
      </c>
      <c r="R525" s="20">
        <f t="shared" ca="1" si="582"/>
        <v>45.286454150136976</v>
      </c>
      <c r="S525" s="20">
        <f t="shared" ca="1" si="583"/>
        <v>17.72910456014294</v>
      </c>
      <c r="T525" s="6">
        <f t="shared" ca="1" si="570"/>
        <v>10010.244072328767</v>
      </c>
      <c r="U525" s="6">
        <f t="shared" ca="1" si="570"/>
        <v>1096.1014964383562</v>
      </c>
      <c r="V525" s="6">
        <f t="shared" ca="1" si="570"/>
        <v>1602.891209293151</v>
      </c>
      <c r="W525" s="6">
        <f t="shared" ca="1" si="584"/>
        <v>2608.0987628712332</v>
      </c>
      <c r="X525" s="6">
        <f t="shared" ca="1" si="585"/>
        <v>815.58810203178098</v>
      </c>
      <c r="Y525" s="6">
        <f t="shared" ca="1" si="604"/>
        <v>6079.7674945709568</v>
      </c>
      <c r="Z525" s="6">
        <f t="shared" ca="1" si="571"/>
        <v>2475.0819980273973</v>
      </c>
      <c r="AA525" s="6">
        <f t="shared" ca="1" si="571"/>
        <v>724.58326640219161</v>
      </c>
      <c r="AB525" s="6">
        <f t="shared" ca="1" si="571"/>
        <v>815.53880976657524</v>
      </c>
      <c r="AC525" s="6">
        <f t="shared" ca="1" si="586"/>
        <v>1054.3032301471596</v>
      </c>
      <c r="AD525" s="6">
        <f t="shared" ca="1" si="587"/>
        <v>1024.888906034688</v>
      </c>
      <c r="AE525" s="6">
        <f t="shared" ca="1" si="588"/>
        <v>305.14205645242237</v>
      </c>
      <c r="AF525" s="6">
        <f t="shared" ca="1" si="605"/>
        <v>1630.8698815618948</v>
      </c>
      <c r="AG525" s="6">
        <f t="shared" ca="1" si="572"/>
        <v>298.68039951780821</v>
      </c>
      <c r="AH525" s="6">
        <f t="shared" ca="1" si="572"/>
        <v>1152.5121458849314</v>
      </c>
      <c r="AI525" s="6">
        <f t="shared" ca="1" si="572"/>
        <v>1864.2157985753422</v>
      </c>
      <c r="AJ525" s="6">
        <f t="shared" ca="1" si="572"/>
        <v>862.20434446027389</v>
      </c>
      <c r="AK525" s="6">
        <f t="shared" ca="1" si="589"/>
        <v>1150.2554580614844</v>
      </c>
      <c r="AL525" s="6">
        <f t="shared" ca="1" si="590"/>
        <v>1222.7323120706671</v>
      </c>
      <c r="AM525" s="6">
        <f t="shared" ca="1" si="591"/>
        <v>353.18036620524509</v>
      </c>
      <c r="AN525" s="6">
        <f t="shared" ca="1" si="606"/>
        <v>1451.4445521009593</v>
      </c>
      <c r="AO525" s="6">
        <f t="shared" ca="1" si="607"/>
        <v>19299.162331401643</v>
      </c>
      <c r="AP525" s="6">
        <f t="shared" ca="1" si="608"/>
        <v>10137.080403167833</v>
      </c>
      <c r="AQ525" s="6">
        <f t="shared" ca="1" si="609"/>
        <v>9162.0819282338107</v>
      </c>
      <c r="AR525" s="6">
        <f t="shared" ca="1" si="573"/>
        <v>2603.4995671131373</v>
      </c>
      <c r="AS525" s="6">
        <f t="shared" ca="1" si="573"/>
        <v>1535.5428541379674</v>
      </c>
      <c r="AT525" s="6">
        <f t="shared" ca="1" si="573"/>
        <v>1675.1996800334186</v>
      </c>
      <c r="AU525" s="6">
        <f t="shared" ca="1" si="573"/>
        <v>1736.4107418957321</v>
      </c>
      <c r="AV525" s="6">
        <f t="shared" ca="1" si="610"/>
        <v>7550.6528431802544</v>
      </c>
      <c r="AW525" s="6">
        <f t="shared" ca="1" si="611"/>
        <v>1611.4290850535563</v>
      </c>
      <c r="AX525" s="27">
        <f t="shared" ca="1" si="574"/>
        <v>4.2054633863013695</v>
      </c>
      <c r="AY525" s="27">
        <f t="shared" ca="1" si="574"/>
        <v>4.2227095616438355</v>
      </c>
      <c r="AZ525">
        <f t="shared" ca="1" si="612"/>
        <v>231</v>
      </c>
      <c r="BA525" s="9">
        <f t="shared" ca="1" si="592"/>
        <v>9</v>
      </c>
      <c r="BB525" s="4">
        <f t="shared" ca="1" si="613"/>
        <v>101</v>
      </c>
      <c r="BC525" s="9">
        <f t="shared" ca="1" si="593"/>
        <v>7</v>
      </c>
      <c r="BD525" s="9">
        <f t="shared" ca="1" si="594"/>
        <v>6</v>
      </c>
      <c r="BE525" s="4">
        <f t="shared" ca="1" si="614"/>
        <v>130</v>
      </c>
      <c r="BF525" s="9">
        <f t="shared" ca="1" si="595"/>
        <v>9</v>
      </c>
      <c r="BG525" s="9">
        <f t="shared" ca="1" si="596"/>
        <v>13</v>
      </c>
      <c r="BH525" s="24">
        <f t="shared" ca="1" si="615"/>
        <v>646.98529667871435</v>
      </c>
      <c r="BI525" s="24">
        <f t="shared" ca="1" si="616"/>
        <v>403.50270952272263</v>
      </c>
      <c r="BJ525" s="9">
        <f t="shared" ca="1" si="597"/>
        <v>12</v>
      </c>
      <c r="BK525" s="30">
        <f t="shared" ca="1" si="598"/>
        <v>34.314708917808218</v>
      </c>
      <c r="BL525" s="15">
        <f t="shared" ca="1" si="599"/>
        <v>4.5077991375342457</v>
      </c>
      <c r="BM525" s="15">
        <f t="shared" ca="1" si="617"/>
        <v>6938.5196346670982</v>
      </c>
      <c r="BN525" s="36">
        <f t="shared" ca="1" si="553"/>
        <v>114</v>
      </c>
      <c r="BO525" s="9">
        <f t="shared" ca="1" si="600"/>
        <v>0</v>
      </c>
      <c r="BP525" s="20">
        <f t="shared" ca="1" si="618"/>
        <v>1.3204663834137</v>
      </c>
      <c r="BQ525" s="20">
        <f t="shared" ca="1" si="619"/>
        <v>80.369139721349214</v>
      </c>
    </row>
    <row r="526" spans="1:69" x14ac:dyDescent="0.25">
      <c r="A526" s="3">
        <f t="shared" si="567"/>
        <v>40663</v>
      </c>
      <c r="B526" s="17">
        <f t="shared" si="601"/>
        <v>2011</v>
      </c>
      <c r="C526" s="4">
        <f t="shared" si="566"/>
        <v>4</v>
      </c>
      <c r="D526" s="4">
        <f t="shared" si="568"/>
        <v>7</v>
      </c>
      <c r="E526" s="5">
        <f t="shared" si="576"/>
        <v>0.6</v>
      </c>
      <c r="F526" s="5">
        <f t="shared" si="577"/>
        <v>0.95</v>
      </c>
      <c r="G526" s="10">
        <f t="shared" si="575"/>
        <v>0.7452054794520524</v>
      </c>
      <c r="H526" s="13">
        <f t="shared" ca="1" si="578"/>
        <v>150</v>
      </c>
      <c r="I526" s="9">
        <f t="shared" ca="1" si="579"/>
        <v>218</v>
      </c>
      <c r="J526" s="14">
        <f t="shared" ca="1" si="602"/>
        <v>1.4533333333333334</v>
      </c>
      <c r="K526" s="5">
        <f t="shared" ca="1" si="603"/>
        <v>0.48444444444444446</v>
      </c>
      <c r="L526" s="21">
        <f t="shared" ca="1" si="580"/>
        <v>89.602565786301341</v>
      </c>
      <c r="M526" s="9">
        <f t="shared" ca="1" si="569"/>
        <v>40</v>
      </c>
      <c r="N526" s="9">
        <f t="shared" ca="1" si="569"/>
        <v>48</v>
      </c>
      <c r="O526" s="9">
        <f t="shared" ca="1" si="569"/>
        <v>19</v>
      </c>
      <c r="P526" s="9">
        <f t="shared" ca="1" si="569"/>
        <v>61</v>
      </c>
      <c r="Q526" s="20">
        <f t="shared" ca="1" si="581"/>
        <v>35.287033962640095</v>
      </c>
      <c r="R526" s="20">
        <f t="shared" ca="1" si="582"/>
        <v>49.063725342869496</v>
      </c>
      <c r="S526" s="20">
        <f t="shared" ca="1" si="583"/>
        <v>16.909461425807319</v>
      </c>
      <c r="T526" s="6">
        <f t="shared" ca="1" si="570"/>
        <v>13440.3848679452</v>
      </c>
      <c r="U526" s="6">
        <f t="shared" ca="1" si="570"/>
        <v>1607.9318334246575</v>
      </c>
      <c r="V526" s="6">
        <f t="shared" ca="1" si="570"/>
        <v>2496.5088139923287</v>
      </c>
      <c r="W526" s="6">
        <f t="shared" ca="1" si="584"/>
        <v>2537.463126969863</v>
      </c>
      <c r="X526" s="6">
        <f t="shared" ca="1" si="585"/>
        <v>1248.3372245917808</v>
      </c>
      <c r="Y526" s="6">
        <f t="shared" ca="1" si="604"/>
        <v>8766.0075358158865</v>
      </c>
      <c r="Z526" s="6">
        <f t="shared" ca="1" si="571"/>
        <v>3105.2589887123286</v>
      </c>
      <c r="AA526" s="6">
        <f t="shared" ca="1" si="571"/>
        <v>932.21078151452048</v>
      </c>
      <c r="AB526" s="6">
        <f t="shared" ca="1" si="571"/>
        <v>1031.4771469742464</v>
      </c>
      <c r="AC526" s="6">
        <f t="shared" ca="1" si="586"/>
        <v>1559.5215726813997</v>
      </c>
      <c r="AD526" s="6">
        <f t="shared" ca="1" si="587"/>
        <v>990.06676812235128</v>
      </c>
      <c r="AE526" s="6">
        <f t="shared" ca="1" si="588"/>
        <v>478.10889970755193</v>
      </c>
      <c r="AF526" s="6">
        <f t="shared" ca="1" si="605"/>
        <v>2041.2496766897932</v>
      </c>
      <c r="AG526" s="6">
        <f t="shared" ca="1" si="572"/>
        <v>387.91791044383564</v>
      </c>
      <c r="AH526" s="6">
        <f t="shared" ca="1" si="572"/>
        <v>1424.9649292273971</v>
      </c>
      <c r="AI526" s="6">
        <f t="shared" ca="1" si="572"/>
        <v>2432.7811175890406</v>
      </c>
      <c r="AJ526" s="6">
        <f t="shared" ca="1" si="572"/>
        <v>1130.3932952547943</v>
      </c>
      <c r="AK526" s="6">
        <f t="shared" ca="1" si="589"/>
        <v>1684.6284743927297</v>
      </c>
      <c r="AL526" s="6">
        <f t="shared" ca="1" si="590"/>
        <v>1158.5214297131558</v>
      </c>
      <c r="AM526" s="6">
        <f t="shared" ca="1" si="591"/>
        <v>525.56456810706288</v>
      </c>
      <c r="AN526" s="6">
        <f t="shared" ca="1" si="606"/>
        <v>2007.3427803021186</v>
      </c>
      <c r="AO526" s="6">
        <f t="shared" ca="1" si="607"/>
        <v>25493.320871086027</v>
      </c>
      <c r="AP526" s="6">
        <f t="shared" ca="1" si="608"/>
        <v>12678.720878278224</v>
      </c>
      <c r="AQ526" s="6">
        <f t="shared" ca="1" si="609"/>
        <v>12814.599992807798</v>
      </c>
      <c r="AR526" s="6">
        <f t="shared" ca="1" si="573"/>
        <v>2705.0827596256763</v>
      </c>
      <c r="AS526" s="6">
        <f t="shared" ca="1" si="573"/>
        <v>1965.0006726997306</v>
      </c>
      <c r="AT526" s="6">
        <f t="shared" ca="1" si="573"/>
        <v>1865.8956854089786</v>
      </c>
      <c r="AU526" s="6">
        <f t="shared" ca="1" si="573"/>
        <v>1995.467670857272</v>
      </c>
      <c r="AV526" s="6">
        <f t="shared" ca="1" si="610"/>
        <v>8531.4467885916565</v>
      </c>
      <c r="AW526" s="6">
        <f t="shared" ca="1" si="611"/>
        <v>4283.1532042161471</v>
      </c>
      <c r="AX526" s="27">
        <f t="shared" ca="1" si="574"/>
        <v>4.2009996493150679</v>
      </c>
      <c r="AY526" s="27">
        <f t="shared" ca="1" si="574"/>
        <v>4.3888698082191784</v>
      </c>
      <c r="AZ526">
        <f t="shared" ca="1" si="612"/>
        <v>318</v>
      </c>
      <c r="BA526" s="9">
        <f t="shared" ca="1" si="592"/>
        <v>11</v>
      </c>
      <c r="BB526" s="4">
        <f t="shared" ca="1" si="613"/>
        <v>150</v>
      </c>
      <c r="BC526" s="9">
        <f t="shared" ca="1" si="593"/>
        <v>12</v>
      </c>
      <c r="BD526" s="9">
        <f t="shared" ca="1" si="594"/>
        <v>8</v>
      </c>
      <c r="BE526" s="4">
        <f t="shared" ca="1" si="614"/>
        <v>168</v>
      </c>
      <c r="BF526" s="9">
        <f t="shared" ca="1" si="595"/>
        <v>11</v>
      </c>
      <c r="BG526" s="9">
        <f t="shared" ca="1" si="596"/>
        <v>17</v>
      </c>
      <c r="BH526" s="24">
        <f t="shared" ca="1" si="615"/>
        <v>837.64122207386299</v>
      </c>
      <c r="BI526" s="24">
        <f t="shared" ca="1" si="616"/>
        <v>504.61620675188379</v>
      </c>
      <c r="BJ526" s="9">
        <f t="shared" ca="1" si="597"/>
        <v>18</v>
      </c>
      <c r="BK526" s="30">
        <f t="shared" ca="1" si="598"/>
        <v>32.997625643835619</v>
      </c>
      <c r="BL526" s="15">
        <f t="shared" ca="1" si="599"/>
        <v>4.4078678443835617</v>
      </c>
      <c r="BM526" s="15">
        <f t="shared" ca="1" si="617"/>
        <v>6850.1175325059121</v>
      </c>
      <c r="BN526" s="36">
        <f t="shared" ca="1" si="553"/>
        <v>113</v>
      </c>
      <c r="BO526" s="9">
        <f t="shared" ca="1" si="600"/>
        <v>1</v>
      </c>
      <c r="BP526" s="20">
        <f t="shared" ca="1" si="618"/>
        <v>1.8707124267574367</v>
      </c>
      <c r="BQ526" s="20">
        <f t="shared" ca="1" si="619"/>
        <v>113.40353975936104</v>
      </c>
    </row>
    <row r="527" spans="1:69" x14ac:dyDescent="0.25">
      <c r="A527" s="3">
        <f t="shared" si="567"/>
        <v>40662</v>
      </c>
      <c r="B527" s="17">
        <f t="shared" si="601"/>
        <v>2011</v>
      </c>
      <c r="C527" s="4">
        <f t="shared" si="566"/>
        <v>4</v>
      </c>
      <c r="D527" s="4">
        <f t="shared" si="568"/>
        <v>6</v>
      </c>
      <c r="E527" s="5">
        <f t="shared" si="576"/>
        <v>0.6</v>
      </c>
      <c r="F527" s="5">
        <f t="shared" si="577"/>
        <v>1</v>
      </c>
      <c r="G527" s="10">
        <f t="shared" si="575"/>
        <v>0.74246575342465515</v>
      </c>
      <c r="H527" s="13">
        <f t="shared" ca="1" si="578"/>
        <v>143</v>
      </c>
      <c r="I527" s="9">
        <f t="shared" ca="1" si="579"/>
        <v>251</v>
      </c>
      <c r="J527" s="14">
        <f t="shared" ca="1" si="602"/>
        <v>1.7552447552447552</v>
      </c>
      <c r="K527" s="5">
        <f t="shared" ca="1" si="603"/>
        <v>0.55777777777777782</v>
      </c>
      <c r="L527" s="21">
        <f t="shared" ca="1" si="580"/>
        <v>103.66287008334129</v>
      </c>
      <c r="M527" s="9">
        <f t="shared" ref="M527:P546" ca="1" si="620">INT($I527*M$1*(1+RANDBETWEEN(-limite,limite)/1000))</f>
        <v>43</v>
      </c>
      <c r="N527" s="9">
        <f t="shared" ca="1" si="620"/>
        <v>56</v>
      </c>
      <c r="O527" s="9">
        <f t="shared" ca="1" si="620"/>
        <v>22</v>
      </c>
      <c r="P527" s="9">
        <f t="shared" ca="1" si="620"/>
        <v>65</v>
      </c>
      <c r="Q527" s="20">
        <f t="shared" ca="1" si="581"/>
        <v>34.794744029887916</v>
      </c>
      <c r="R527" s="20">
        <f t="shared" ca="1" si="582"/>
        <v>46.253226537683673</v>
      </c>
      <c r="S527" s="20">
        <f t="shared" ca="1" si="583"/>
        <v>17.758080714385667</v>
      </c>
      <c r="T527" s="6">
        <f t="shared" ref="T527:V546" ca="1" si="621">(1+T$2*$G527)*(1+RANDBETWEEN(-limite,limite)/1000)*T$1*$E527*$F527</f>
        <v>14823.790421917805</v>
      </c>
      <c r="U527" s="6">
        <f t="shared" ca="1" si="621"/>
        <v>1647.0347506849316</v>
      </c>
      <c r="V527" s="6">
        <f t="shared" ca="1" si="621"/>
        <v>2617.7155657643834</v>
      </c>
      <c r="W527" s="6">
        <f t="shared" ca="1" si="584"/>
        <v>2553.0662923397258</v>
      </c>
      <c r="X527" s="6">
        <f t="shared" ca="1" si="585"/>
        <v>1254.8062600767123</v>
      </c>
      <c r="Y527" s="6">
        <f t="shared" ca="1" si="604"/>
        <v>10045.237054421916</v>
      </c>
      <c r="Z527" s="6">
        <f t="shared" ref="Z527:AB546" ca="1" si="622">(1+Z$2*$G527)*(1+RANDBETWEEN(-limite,limite)/1000)*$I527*Z$1</f>
        <v>3444.6796589589035</v>
      </c>
      <c r="AA527" s="6">
        <f t="shared" ca="1" si="622"/>
        <v>1017.5709838290408</v>
      </c>
      <c r="AB527" s="6">
        <f t="shared" ca="1" si="622"/>
        <v>1154.2752464350683</v>
      </c>
      <c r="AC527" s="6">
        <f t="shared" ca="1" si="586"/>
        <v>1644.9133670956332</v>
      </c>
      <c r="AD527" s="6">
        <f t="shared" ca="1" si="587"/>
        <v>1031.7857285837172</v>
      </c>
      <c r="AE527" s="6">
        <f t="shared" ca="1" si="588"/>
        <v>513.57471926761514</v>
      </c>
      <c r="AF527" s="6">
        <f t="shared" ca="1" si="605"/>
        <v>2426.2520742760462</v>
      </c>
      <c r="AG527" s="6">
        <f t="shared" ref="AG527:AJ546" ca="1" si="623">(1+AG$2*$G527)*(1+RANDBETWEEN(-limite,limite)/1000)*$I527*AG$1</f>
        <v>456.06911390136986</v>
      </c>
      <c r="AH527" s="6">
        <f t="shared" ca="1" si="623"/>
        <v>1583.0623968438356</v>
      </c>
      <c r="AI527" s="6">
        <f t="shared" ca="1" si="623"/>
        <v>2753.6844846575341</v>
      </c>
      <c r="AJ527" s="6">
        <f t="shared" ca="1" si="623"/>
        <v>1288.9635650630132</v>
      </c>
      <c r="AK527" s="6">
        <f t="shared" ca="1" si="589"/>
        <v>1896.5303060329841</v>
      </c>
      <c r="AL527" s="6">
        <f t="shared" ca="1" si="590"/>
        <v>1213.8332367097448</v>
      </c>
      <c r="AM527" s="6">
        <f t="shared" ca="1" si="591"/>
        <v>552.69029893026106</v>
      </c>
      <c r="AN527" s="6">
        <f t="shared" ca="1" si="606"/>
        <v>2418.725718792763</v>
      </c>
      <c r="AO527" s="6">
        <f t="shared" ca="1" si="607"/>
        <v>28169.130622291497</v>
      </c>
      <c r="AP527" s="6">
        <f t="shared" ca="1" si="608"/>
        <v>13278.915774800778</v>
      </c>
      <c r="AQ527" s="6">
        <f t="shared" ca="1" si="609"/>
        <v>14890.214847490724</v>
      </c>
      <c r="AR527" s="6">
        <f t="shared" ref="AR527:AU546" ca="1" si="624">(1+AR$2*$G527)*(1+RANDBETWEEN(-limite,limite)/1000)*AR$1*$E527*$F527+AR$3*(1+ipc)^($B527-2010)</f>
        <v>2735.3034638681306</v>
      </c>
      <c r="AS527" s="6">
        <f t="shared" ca="1" si="624"/>
        <v>2067.6529646693293</v>
      </c>
      <c r="AT527" s="6">
        <f t="shared" ca="1" si="624"/>
        <v>1892.6830514590006</v>
      </c>
      <c r="AU527" s="6">
        <f t="shared" ca="1" si="624"/>
        <v>2013.3083566568166</v>
      </c>
      <c r="AV527" s="6">
        <f t="shared" ca="1" si="610"/>
        <v>8708.9478366532767</v>
      </c>
      <c r="AW527" s="6">
        <f t="shared" ca="1" si="611"/>
        <v>6181.2670108374423</v>
      </c>
      <c r="AX527" s="27">
        <f t="shared" ref="AX527:AY546" ca="1" si="625">MIN(5,(1+AX$2*$G527)*(1+RANDBETWEEN(-limite,limite)/1000)*AX$1)</f>
        <v>4.0238563068493143</v>
      </c>
      <c r="AY527" s="27">
        <f t="shared" ca="1" si="625"/>
        <v>4.3841948835616424</v>
      </c>
      <c r="AZ527">
        <f t="shared" ca="1" si="612"/>
        <v>329</v>
      </c>
      <c r="BA527" s="9">
        <f t="shared" ca="1" si="592"/>
        <v>12</v>
      </c>
      <c r="BB527" s="4">
        <f t="shared" ca="1" si="613"/>
        <v>143</v>
      </c>
      <c r="BC527" s="9">
        <f t="shared" ca="1" si="593"/>
        <v>11</v>
      </c>
      <c r="BD527" s="9">
        <f t="shared" ca="1" si="594"/>
        <v>7</v>
      </c>
      <c r="BE527" s="4">
        <f t="shared" ca="1" si="614"/>
        <v>186</v>
      </c>
      <c r="BF527" s="9">
        <f t="shared" ca="1" si="595"/>
        <v>13</v>
      </c>
      <c r="BG527" s="9">
        <f t="shared" ca="1" si="596"/>
        <v>21</v>
      </c>
      <c r="BH527" s="24">
        <f t="shared" ca="1" si="615"/>
        <v>808.81528760318031</v>
      </c>
      <c r="BI527" s="24">
        <f t="shared" ca="1" si="616"/>
        <v>583.16833176449916</v>
      </c>
      <c r="BJ527" s="9">
        <f t="shared" ca="1" si="597"/>
        <v>15</v>
      </c>
      <c r="BK527" s="30">
        <f t="shared" ca="1" si="598"/>
        <v>32.425637712328772</v>
      </c>
      <c r="BL527" s="15">
        <f t="shared" ca="1" si="599"/>
        <v>4.5335352383561647</v>
      </c>
      <c r="BM527" s="15">
        <f t="shared" ca="1" si="617"/>
        <v>6986.9280287276924</v>
      </c>
      <c r="BN527" s="36">
        <f t="shared" ref="BN527:BN590" ca="1" si="626">IF(D527=1,INT(SUM(BM521:BM527)/22000*52),BN528)</f>
        <v>113</v>
      </c>
      <c r="BO527" s="9">
        <f t="shared" ca="1" si="600"/>
        <v>1</v>
      </c>
      <c r="BP527" s="20">
        <f t="shared" ca="1" si="618"/>
        <v>2.1311533174905493</v>
      </c>
      <c r="BQ527" s="20">
        <f t="shared" ca="1" si="619"/>
        <v>131.77181280965243</v>
      </c>
    </row>
    <row r="528" spans="1:69" x14ac:dyDescent="0.25">
      <c r="A528" s="3">
        <f t="shared" si="567"/>
        <v>40661</v>
      </c>
      <c r="B528" s="17">
        <f t="shared" si="601"/>
        <v>2011</v>
      </c>
      <c r="C528" s="4">
        <f t="shared" si="566"/>
        <v>4</v>
      </c>
      <c r="D528" s="4">
        <f t="shared" si="568"/>
        <v>5</v>
      </c>
      <c r="E528" s="5">
        <f t="shared" si="576"/>
        <v>0.6</v>
      </c>
      <c r="F528" s="5">
        <f t="shared" si="577"/>
        <v>0.82</v>
      </c>
      <c r="G528" s="10">
        <f t="shared" si="575"/>
        <v>0.7397260273972579</v>
      </c>
      <c r="H528" s="13">
        <f t="shared" ca="1" si="578"/>
        <v>117</v>
      </c>
      <c r="I528" s="9">
        <f t="shared" ca="1" si="579"/>
        <v>212</v>
      </c>
      <c r="J528" s="14">
        <f t="shared" ca="1" si="602"/>
        <v>1.811965811965812</v>
      </c>
      <c r="K528" s="5">
        <f t="shared" ca="1" si="603"/>
        <v>0.47111111111111109</v>
      </c>
      <c r="L528" s="21">
        <f t="shared" ca="1" si="580"/>
        <v>103.88487890410956</v>
      </c>
      <c r="M528" s="9">
        <f t="shared" ca="1" si="620"/>
        <v>39</v>
      </c>
      <c r="N528" s="9">
        <f t="shared" ca="1" si="620"/>
        <v>47</v>
      </c>
      <c r="O528" s="9">
        <f t="shared" ca="1" si="620"/>
        <v>19</v>
      </c>
      <c r="P528" s="9">
        <f t="shared" ca="1" si="620"/>
        <v>56</v>
      </c>
      <c r="Q528" s="20">
        <f t="shared" ca="1" si="581"/>
        <v>34.751072417967499</v>
      </c>
      <c r="R528" s="20">
        <f t="shared" ca="1" si="582"/>
        <v>47.132466431723138</v>
      </c>
      <c r="S528" s="20">
        <f t="shared" ca="1" si="583"/>
        <v>17.389644178473578</v>
      </c>
      <c r="T528" s="6">
        <f t="shared" ca="1" si="621"/>
        <v>12154.530831780818</v>
      </c>
      <c r="U528" s="6">
        <f t="shared" ca="1" si="621"/>
        <v>1266.8197972602736</v>
      </c>
      <c r="V528" s="6">
        <f t="shared" ca="1" si="621"/>
        <v>2072.8679112591776</v>
      </c>
      <c r="W528" s="6">
        <f t="shared" ca="1" si="584"/>
        <v>2519.019790027397</v>
      </c>
      <c r="X528" s="6">
        <f t="shared" ca="1" si="585"/>
        <v>1008.8916306410957</v>
      </c>
      <c r="Y528" s="6">
        <f t="shared" ca="1" si="604"/>
        <v>7820.5712971134217</v>
      </c>
      <c r="Z528" s="6">
        <f t="shared" ca="1" si="622"/>
        <v>2988.5922279452052</v>
      </c>
      <c r="AA528" s="6">
        <f t="shared" ca="1" si="622"/>
        <v>895.51686220273962</v>
      </c>
      <c r="AB528" s="6">
        <f t="shared" ca="1" si="622"/>
        <v>973.82007399452038</v>
      </c>
      <c r="AC528" s="6">
        <f t="shared" ca="1" si="586"/>
        <v>1288.775371349238</v>
      </c>
      <c r="AD528" s="6">
        <f t="shared" ca="1" si="587"/>
        <v>1025.7909844973849</v>
      </c>
      <c r="AE528" s="6">
        <f t="shared" ca="1" si="588"/>
        <v>404.26278488368854</v>
      </c>
      <c r="AF528" s="6">
        <f t="shared" ca="1" si="605"/>
        <v>2139.1000234121534</v>
      </c>
      <c r="AG528" s="6">
        <f t="shared" ca="1" si="623"/>
        <v>396.95851134246578</v>
      </c>
      <c r="AH528" s="6">
        <f t="shared" ca="1" si="623"/>
        <v>1424.3563730410954</v>
      </c>
      <c r="AI528" s="6">
        <f t="shared" ca="1" si="623"/>
        <v>2372.7429150684929</v>
      </c>
      <c r="AJ528" s="6">
        <f t="shared" ca="1" si="623"/>
        <v>1029.8987414794519</v>
      </c>
      <c r="AK528" s="6">
        <f t="shared" ca="1" si="589"/>
        <v>1529.5037739826666</v>
      </c>
      <c r="AL528" s="6">
        <f t="shared" ca="1" si="590"/>
        <v>1129.5495647539287</v>
      </c>
      <c r="AM528" s="6">
        <f t="shared" ca="1" si="591"/>
        <v>455.01273166540426</v>
      </c>
      <c r="AN528" s="6">
        <f t="shared" ca="1" si="606"/>
        <v>2109.8904705295058</v>
      </c>
      <c r="AO528" s="6">
        <f t="shared" ca="1" si="607"/>
        <v>23503.23633411507</v>
      </c>
      <c r="AP528" s="6">
        <f t="shared" ca="1" si="608"/>
        <v>11433.67454305998</v>
      </c>
      <c r="AQ528" s="6">
        <f t="shared" ca="1" si="609"/>
        <v>12069.561791055081</v>
      </c>
      <c r="AR528" s="6">
        <f t="shared" ca="1" si="624"/>
        <v>2659.3381366703761</v>
      </c>
      <c r="AS528" s="6">
        <f t="shared" ca="1" si="624"/>
        <v>1809.1030134623441</v>
      </c>
      <c r="AT528" s="6">
        <f t="shared" ca="1" si="624"/>
        <v>1794.6983707182812</v>
      </c>
      <c r="AU528" s="6">
        <f t="shared" ca="1" si="624"/>
        <v>1850.4217974954474</v>
      </c>
      <c r="AV528" s="6">
        <f t="shared" ca="1" si="610"/>
        <v>8113.5613183464493</v>
      </c>
      <c r="AW528" s="6">
        <f t="shared" ca="1" si="611"/>
        <v>3956.0004727086407</v>
      </c>
      <c r="AX528" s="27">
        <f t="shared" ca="1" si="625"/>
        <v>4.0194126575342457</v>
      </c>
      <c r="AY528" s="27">
        <f t="shared" ca="1" si="625"/>
        <v>4.2349963698630138</v>
      </c>
      <c r="AZ528">
        <f t="shared" ca="1" si="612"/>
        <v>278</v>
      </c>
      <c r="BA528" s="9">
        <f t="shared" ca="1" si="592"/>
        <v>11</v>
      </c>
      <c r="BB528" s="4">
        <f t="shared" ca="1" si="613"/>
        <v>117</v>
      </c>
      <c r="BC528" s="9">
        <f t="shared" ca="1" si="593"/>
        <v>8</v>
      </c>
      <c r="BD528" s="9">
        <f t="shared" ca="1" si="594"/>
        <v>6</v>
      </c>
      <c r="BE528" s="4">
        <f t="shared" ca="1" si="614"/>
        <v>161</v>
      </c>
      <c r="BF528" s="9">
        <f t="shared" ca="1" si="595"/>
        <v>11</v>
      </c>
      <c r="BG528" s="9">
        <f t="shared" ca="1" si="596"/>
        <v>18</v>
      </c>
      <c r="BH528" s="24">
        <f t="shared" ca="1" si="615"/>
        <v>670.1787234785246</v>
      </c>
      <c r="BI528" s="24">
        <f t="shared" ca="1" si="616"/>
        <v>489.72698808185737</v>
      </c>
      <c r="BJ528" s="9">
        <f t="shared" ca="1" si="597"/>
        <v>12</v>
      </c>
      <c r="BK528" s="30">
        <f t="shared" ca="1" si="598"/>
        <v>32.599017260273975</v>
      </c>
      <c r="BL528" s="15">
        <f t="shared" ca="1" si="599"/>
        <v>4.4032424109589039</v>
      </c>
      <c r="BM528" s="15">
        <f t="shared" ca="1" si="617"/>
        <v>6801.8308486150108</v>
      </c>
      <c r="BN528" s="36">
        <f t="shared" ca="1" si="626"/>
        <v>113</v>
      </c>
      <c r="BO528" s="9">
        <f t="shared" ca="1" si="600"/>
        <v>0</v>
      </c>
      <c r="BP528" s="20">
        <f t="shared" ca="1" si="618"/>
        <v>1.7744577981548433</v>
      </c>
      <c r="BQ528" s="20">
        <f t="shared" ca="1" si="619"/>
        <v>106.81028133677063</v>
      </c>
    </row>
    <row r="529" spans="1:69" x14ac:dyDescent="0.25">
      <c r="A529" s="3">
        <f t="shared" si="567"/>
        <v>40660</v>
      </c>
      <c r="B529" s="17">
        <f t="shared" si="601"/>
        <v>2011</v>
      </c>
      <c r="C529" s="4">
        <f t="shared" si="566"/>
        <v>4</v>
      </c>
      <c r="D529" s="4">
        <f t="shared" si="568"/>
        <v>4</v>
      </c>
      <c r="E529" s="5">
        <f t="shared" si="576"/>
        <v>0.6</v>
      </c>
      <c r="F529" s="5">
        <f t="shared" si="577"/>
        <v>0.76</v>
      </c>
      <c r="G529" s="10">
        <f t="shared" si="575"/>
        <v>0.73698630136986065</v>
      </c>
      <c r="H529" s="13">
        <f t="shared" ca="1" si="578"/>
        <v>116</v>
      </c>
      <c r="I529" s="9">
        <f t="shared" ca="1" si="579"/>
        <v>186</v>
      </c>
      <c r="J529" s="14">
        <f t="shared" ca="1" si="602"/>
        <v>1.603448275862069</v>
      </c>
      <c r="K529" s="5">
        <f t="shared" ca="1" si="603"/>
        <v>0.41333333333333333</v>
      </c>
      <c r="L529" s="21">
        <f t="shared" ca="1" si="580"/>
        <v>100.86656758809634</v>
      </c>
      <c r="M529" s="9">
        <f t="shared" ca="1" si="620"/>
        <v>32</v>
      </c>
      <c r="N529" s="9">
        <f t="shared" ca="1" si="620"/>
        <v>40</v>
      </c>
      <c r="O529" s="9">
        <f t="shared" ca="1" si="620"/>
        <v>16</v>
      </c>
      <c r="P529" s="9">
        <f t="shared" ca="1" si="620"/>
        <v>47</v>
      </c>
      <c r="Q529" s="20">
        <f t="shared" ca="1" si="581"/>
        <v>35.706293735159818</v>
      </c>
      <c r="R529" s="20">
        <f t="shared" ca="1" si="582"/>
        <v>50.339012686027395</v>
      </c>
      <c r="S529" s="20">
        <f t="shared" ca="1" si="583"/>
        <v>18.961968008953658</v>
      </c>
      <c r="T529" s="6">
        <f t="shared" ca="1" si="621"/>
        <v>11700.521840219177</v>
      </c>
      <c r="U529" s="6">
        <f t="shared" ca="1" si="621"/>
        <v>1244.0400105205479</v>
      </c>
      <c r="V529" s="6">
        <f t="shared" ca="1" si="621"/>
        <v>1958.355846396493</v>
      </c>
      <c r="W529" s="6">
        <f t="shared" ca="1" si="584"/>
        <v>2720.1464845150676</v>
      </c>
      <c r="X529" s="6">
        <f t="shared" ca="1" si="585"/>
        <v>967.40295037545206</v>
      </c>
      <c r="Y529" s="6">
        <f t="shared" ca="1" si="604"/>
        <v>7298.6565694527126</v>
      </c>
      <c r="Z529" s="6">
        <f t="shared" ca="1" si="622"/>
        <v>2570.8531489315069</v>
      </c>
      <c r="AA529" s="6">
        <f t="shared" ca="1" si="622"/>
        <v>805.42420297643832</v>
      </c>
      <c r="AB529" s="6">
        <f t="shared" ca="1" si="622"/>
        <v>891.21249642082194</v>
      </c>
      <c r="AC529" s="6">
        <f t="shared" ca="1" si="586"/>
        <v>1201.9413888062288</v>
      </c>
      <c r="AD529" s="6">
        <f t="shared" ca="1" si="587"/>
        <v>1019.7965969776847</v>
      </c>
      <c r="AE529" s="6">
        <f t="shared" ca="1" si="588"/>
        <v>373.20101779797653</v>
      </c>
      <c r="AF529" s="6">
        <f t="shared" ca="1" si="605"/>
        <v>1672.5508447468769</v>
      </c>
      <c r="AG529" s="6">
        <f t="shared" ca="1" si="623"/>
        <v>334.32656528219178</v>
      </c>
      <c r="AH529" s="6">
        <f t="shared" ca="1" si="623"/>
        <v>1192.3848696986302</v>
      </c>
      <c r="AI529" s="6">
        <f t="shared" ca="1" si="623"/>
        <v>2009.5517712328767</v>
      </c>
      <c r="AJ529" s="6">
        <f t="shared" ca="1" si="623"/>
        <v>913.60453926575349</v>
      </c>
      <c r="AK529" s="6">
        <f t="shared" ca="1" si="589"/>
        <v>1386.8249099560389</v>
      </c>
      <c r="AL529" s="6">
        <f t="shared" ca="1" si="590"/>
        <v>1215.5848104876759</v>
      </c>
      <c r="AM529" s="6">
        <f t="shared" ca="1" si="591"/>
        <v>418.39788490975866</v>
      </c>
      <c r="AN529" s="6">
        <f t="shared" ca="1" si="606"/>
        <v>1429.0601401259789</v>
      </c>
      <c r="AO529" s="6">
        <f t="shared" ca="1" si="607"/>
        <v>21661.919444547944</v>
      </c>
      <c r="AP529" s="6">
        <f t="shared" ca="1" si="608"/>
        <v>11261.651890222376</v>
      </c>
      <c r="AQ529" s="6">
        <f t="shared" ca="1" si="609"/>
        <v>10400.267554325568</v>
      </c>
      <c r="AR529" s="6">
        <f t="shared" ca="1" si="624"/>
        <v>2640.9456318955818</v>
      </c>
      <c r="AS529" s="6">
        <f t="shared" ca="1" si="624"/>
        <v>1714.6079638206561</v>
      </c>
      <c r="AT529" s="6">
        <f t="shared" ca="1" si="624"/>
        <v>1752.5435622358068</v>
      </c>
      <c r="AU529" s="6">
        <f t="shared" ca="1" si="624"/>
        <v>1802.9474202888318</v>
      </c>
      <c r="AV529" s="6">
        <f t="shared" ca="1" si="610"/>
        <v>7911.0445782408769</v>
      </c>
      <c r="AW529" s="6">
        <f t="shared" ca="1" si="611"/>
        <v>2489.2229760846913</v>
      </c>
      <c r="AX529" s="27">
        <f t="shared" ca="1" si="625"/>
        <v>4.043074652054794</v>
      </c>
      <c r="AY529" s="27">
        <f t="shared" ca="1" si="625"/>
        <v>4.2084362123287669</v>
      </c>
      <c r="AZ529">
        <f t="shared" ca="1" si="612"/>
        <v>251</v>
      </c>
      <c r="BA529" s="9">
        <f t="shared" ca="1" si="592"/>
        <v>9</v>
      </c>
      <c r="BB529" s="4">
        <f t="shared" ca="1" si="613"/>
        <v>116</v>
      </c>
      <c r="BC529" s="9">
        <f t="shared" ca="1" si="593"/>
        <v>9</v>
      </c>
      <c r="BD529" s="9">
        <f t="shared" ca="1" si="594"/>
        <v>6</v>
      </c>
      <c r="BE529" s="4">
        <f t="shared" ca="1" si="614"/>
        <v>135</v>
      </c>
      <c r="BF529" s="9">
        <f t="shared" ca="1" si="595"/>
        <v>9</v>
      </c>
      <c r="BG529" s="9">
        <f t="shared" ca="1" si="596"/>
        <v>13</v>
      </c>
      <c r="BH529" s="24">
        <f t="shared" ca="1" si="615"/>
        <v>730.07395878711372</v>
      </c>
      <c r="BI529" s="24">
        <f t="shared" ca="1" si="616"/>
        <v>422.87894873186349</v>
      </c>
      <c r="BJ529" s="9">
        <f t="shared" ca="1" si="597"/>
        <v>13</v>
      </c>
      <c r="BK529" s="30">
        <f t="shared" ca="1" si="598"/>
        <v>34.229743972602741</v>
      </c>
      <c r="BL529" s="15">
        <f t="shared" ca="1" si="599"/>
        <v>4.502873575890411</v>
      </c>
      <c r="BM529" s="15">
        <f t="shared" ca="1" si="617"/>
        <v>7068.2843974968928</v>
      </c>
      <c r="BN529" s="36">
        <f t="shared" ca="1" si="626"/>
        <v>113</v>
      </c>
      <c r="BO529" s="9">
        <f t="shared" ca="1" si="600"/>
        <v>0</v>
      </c>
      <c r="BP529" s="20">
        <f t="shared" ca="1" si="618"/>
        <v>1.4713991358367864</v>
      </c>
      <c r="BQ529" s="20">
        <f t="shared" ca="1" si="619"/>
        <v>92.037765967482898</v>
      </c>
    </row>
    <row r="530" spans="1:69" x14ac:dyDescent="0.25">
      <c r="A530" s="3">
        <f t="shared" si="567"/>
        <v>40659</v>
      </c>
      <c r="B530" s="17">
        <f t="shared" si="601"/>
        <v>2011</v>
      </c>
      <c r="C530" s="4">
        <f t="shared" si="566"/>
        <v>4</v>
      </c>
      <c r="D530" s="4">
        <f t="shared" si="568"/>
        <v>3</v>
      </c>
      <c r="E530" s="5">
        <f t="shared" si="576"/>
        <v>0.6</v>
      </c>
      <c r="F530" s="5">
        <f t="shared" si="577"/>
        <v>0.6</v>
      </c>
      <c r="G530" s="10">
        <f t="shared" si="575"/>
        <v>0.7342465753424634</v>
      </c>
      <c r="H530" s="13">
        <f t="shared" ca="1" si="578"/>
        <v>87</v>
      </c>
      <c r="I530" s="9">
        <f t="shared" ca="1" si="579"/>
        <v>142</v>
      </c>
      <c r="J530" s="14">
        <f t="shared" ca="1" si="602"/>
        <v>1.632183908045977</v>
      </c>
      <c r="K530" s="5">
        <f t="shared" ca="1" si="603"/>
        <v>0.31555555555555553</v>
      </c>
      <c r="L530" s="21">
        <f t="shared" ca="1" si="580"/>
        <v>101.19339956542277</v>
      </c>
      <c r="M530" s="9">
        <f t="shared" ca="1" si="620"/>
        <v>26</v>
      </c>
      <c r="N530" s="9">
        <f t="shared" ca="1" si="620"/>
        <v>32</v>
      </c>
      <c r="O530" s="9">
        <f t="shared" ca="1" si="620"/>
        <v>12</v>
      </c>
      <c r="P530" s="9">
        <f t="shared" ca="1" si="620"/>
        <v>39</v>
      </c>
      <c r="Q530" s="20">
        <f t="shared" ca="1" si="581"/>
        <v>34.047650562116196</v>
      </c>
      <c r="R530" s="20">
        <f t="shared" ca="1" si="582"/>
        <v>48.663820553424642</v>
      </c>
      <c r="S530" s="20">
        <f t="shared" ca="1" si="583"/>
        <v>17.58161508923077</v>
      </c>
      <c r="T530" s="6">
        <f t="shared" ca="1" si="621"/>
        <v>8803.8257621917801</v>
      </c>
      <c r="U530" s="6">
        <f t="shared" ca="1" si="621"/>
        <v>988.79963178082164</v>
      </c>
      <c r="V530" s="6">
        <f t="shared" ca="1" si="621"/>
        <v>1566.1611518597258</v>
      </c>
      <c r="W530" s="6">
        <f t="shared" ca="1" si="584"/>
        <v>2610.3219035178076</v>
      </c>
      <c r="X530" s="6">
        <f t="shared" ca="1" si="585"/>
        <v>755.25265372931506</v>
      </c>
      <c r="Y530" s="6">
        <f t="shared" ca="1" si="604"/>
        <v>4860.8896848657523</v>
      </c>
      <c r="Z530" s="6">
        <f t="shared" ca="1" si="622"/>
        <v>1974.7637326027393</v>
      </c>
      <c r="AA530" s="6">
        <f t="shared" ca="1" si="622"/>
        <v>583.96584664109571</v>
      </c>
      <c r="AB530" s="6">
        <f t="shared" ca="1" si="622"/>
        <v>685.68298847999995</v>
      </c>
      <c r="AC530" s="6">
        <f t="shared" ca="1" si="586"/>
        <v>961.63712707567015</v>
      </c>
      <c r="AD530" s="6">
        <f t="shared" ca="1" si="587"/>
        <v>945.22180420530401</v>
      </c>
      <c r="AE530" s="6">
        <f t="shared" ca="1" si="588"/>
        <v>308.45926498277743</v>
      </c>
      <c r="AF530" s="6">
        <f t="shared" ca="1" si="605"/>
        <v>1029.094371460083</v>
      </c>
      <c r="AG530" s="6">
        <f t="shared" ca="1" si="623"/>
        <v>260.82751719452057</v>
      </c>
      <c r="AH530" s="6">
        <f t="shared" ca="1" si="623"/>
        <v>895.38103267945189</v>
      </c>
      <c r="AI530" s="6">
        <f t="shared" ca="1" si="623"/>
        <v>1557.7342421917808</v>
      </c>
      <c r="AJ530" s="6">
        <f t="shared" ca="1" si="623"/>
        <v>715.65086860273959</v>
      </c>
      <c r="AK530" s="6">
        <f t="shared" ca="1" si="589"/>
        <v>1093.7520953423423</v>
      </c>
      <c r="AL530" s="6">
        <f t="shared" ca="1" si="590"/>
        <v>1157.3508716357373</v>
      </c>
      <c r="AM530" s="6">
        <f t="shared" ca="1" si="591"/>
        <v>332.29347043894575</v>
      </c>
      <c r="AN530" s="6">
        <f t="shared" ca="1" si="606"/>
        <v>846.19722325146779</v>
      </c>
      <c r="AO530" s="6">
        <f t="shared" ca="1" si="607"/>
        <v>16466.63162236493</v>
      </c>
      <c r="AP530" s="6">
        <f t="shared" ca="1" si="608"/>
        <v>9730.4503427876261</v>
      </c>
      <c r="AQ530" s="6">
        <f t="shared" ca="1" si="609"/>
        <v>6736.181279577303</v>
      </c>
      <c r="AR530" s="6">
        <f t="shared" ca="1" si="624"/>
        <v>2589.0988532690076</v>
      </c>
      <c r="AS530" s="6">
        <f t="shared" ca="1" si="624"/>
        <v>1467.8051936661366</v>
      </c>
      <c r="AT530" s="6">
        <f t="shared" ca="1" si="624"/>
        <v>1613.6388245633862</v>
      </c>
      <c r="AU530" s="6">
        <f t="shared" ca="1" si="624"/>
        <v>1722.5228016389483</v>
      </c>
      <c r="AV530" s="6">
        <f t="shared" ca="1" si="610"/>
        <v>7393.0656731374784</v>
      </c>
      <c r="AW530" s="6">
        <f t="shared" ca="1" si="611"/>
        <v>-656.88439356017443</v>
      </c>
      <c r="AX530" s="27">
        <f t="shared" ca="1" si="625"/>
        <v>4.1911823342465748</v>
      </c>
      <c r="AY530" s="27">
        <f t="shared" ca="1" si="625"/>
        <v>4.278216082191781</v>
      </c>
      <c r="AZ530">
        <f t="shared" ca="1" si="612"/>
        <v>196</v>
      </c>
      <c r="BA530" s="9">
        <f t="shared" ca="1" si="592"/>
        <v>7</v>
      </c>
      <c r="BB530" s="4">
        <f t="shared" ca="1" si="613"/>
        <v>87</v>
      </c>
      <c r="BC530" s="9">
        <f t="shared" ca="1" si="593"/>
        <v>7</v>
      </c>
      <c r="BD530" s="9">
        <f t="shared" ca="1" si="594"/>
        <v>5</v>
      </c>
      <c r="BE530" s="4">
        <f t="shared" ca="1" si="614"/>
        <v>109</v>
      </c>
      <c r="BF530" s="9">
        <f t="shared" ca="1" si="595"/>
        <v>7</v>
      </c>
      <c r="BG530" s="9">
        <f t="shared" ca="1" si="596"/>
        <v>11</v>
      </c>
      <c r="BH530" s="24">
        <f t="shared" ca="1" si="615"/>
        <v>680.23940815266883</v>
      </c>
      <c r="BI530" s="24">
        <f t="shared" ca="1" si="616"/>
        <v>365.83236268575706</v>
      </c>
      <c r="BJ530" s="9">
        <f t="shared" ca="1" si="597"/>
        <v>10</v>
      </c>
      <c r="BK530" s="30">
        <f t="shared" ca="1" si="598"/>
        <v>32.301895835616442</v>
      </c>
      <c r="BL530" s="15">
        <f t="shared" ca="1" si="599"/>
        <v>4.4550100756164381</v>
      </c>
      <c r="BM530" s="15">
        <f t="shared" ca="1" si="617"/>
        <v>6784.173661974055</v>
      </c>
      <c r="BN530" s="36">
        <f t="shared" ca="1" si="626"/>
        <v>113</v>
      </c>
      <c r="BO530" s="9">
        <f t="shared" ca="1" si="600"/>
        <v>0</v>
      </c>
      <c r="BP530" s="20">
        <f t="shared" ca="1" si="618"/>
        <v>0.9929258322696316</v>
      </c>
      <c r="BQ530" s="20">
        <f t="shared" ca="1" si="619"/>
        <v>59.612223713073476</v>
      </c>
    </row>
    <row r="531" spans="1:69" x14ac:dyDescent="0.25">
      <c r="A531" s="3">
        <f t="shared" si="567"/>
        <v>40658</v>
      </c>
      <c r="B531" s="17">
        <f t="shared" si="601"/>
        <v>2011</v>
      </c>
      <c r="C531" s="4">
        <f t="shared" si="566"/>
        <v>4</v>
      </c>
      <c r="D531" s="4">
        <f t="shared" si="568"/>
        <v>2</v>
      </c>
      <c r="E531" s="5">
        <f t="shared" si="576"/>
        <v>0.6</v>
      </c>
      <c r="F531" s="5">
        <f t="shared" si="577"/>
        <v>0.6</v>
      </c>
      <c r="G531" s="10">
        <f t="shared" si="575"/>
        <v>0.73150684931506615</v>
      </c>
      <c r="H531" s="13">
        <f t="shared" ca="1" si="578"/>
        <v>92</v>
      </c>
      <c r="I531" s="9">
        <f t="shared" ca="1" si="579"/>
        <v>143</v>
      </c>
      <c r="J531" s="14">
        <f t="shared" ca="1" si="602"/>
        <v>1.5543478260869565</v>
      </c>
      <c r="K531" s="5">
        <f t="shared" ca="1" si="603"/>
        <v>0.31777777777777777</v>
      </c>
      <c r="L531" s="21">
        <f t="shared" ca="1" si="580"/>
        <v>95.302166622989873</v>
      </c>
      <c r="M531" s="9">
        <f t="shared" ca="1" si="620"/>
        <v>24</v>
      </c>
      <c r="N531" s="9">
        <f t="shared" ca="1" si="620"/>
        <v>32</v>
      </c>
      <c r="O531" s="9">
        <f t="shared" ca="1" si="620"/>
        <v>13</v>
      </c>
      <c r="P531" s="9">
        <f t="shared" ca="1" si="620"/>
        <v>38</v>
      </c>
      <c r="Q531" s="20">
        <f t="shared" ca="1" si="581"/>
        <v>34.956252054794518</v>
      </c>
      <c r="R531" s="20">
        <f t="shared" ca="1" si="582"/>
        <v>48.559923340273969</v>
      </c>
      <c r="S531" s="20">
        <f t="shared" ca="1" si="583"/>
        <v>17.618299629819756</v>
      </c>
      <c r="T531" s="6">
        <f t="shared" ca="1" si="621"/>
        <v>8767.7993293150685</v>
      </c>
      <c r="U531" s="6">
        <f t="shared" ca="1" si="621"/>
        <v>999.34155616438329</v>
      </c>
      <c r="V531" s="6">
        <f t="shared" ca="1" si="621"/>
        <v>1527.6743916361645</v>
      </c>
      <c r="W531" s="6">
        <f t="shared" ca="1" si="584"/>
        <v>2719.9838489424651</v>
      </c>
      <c r="X531" s="6">
        <f t="shared" ca="1" si="585"/>
        <v>758.36150279013702</v>
      </c>
      <c r="Y531" s="6">
        <f t="shared" ca="1" si="604"/>
        <v>4761.1211421106846</v>
      </c>
      <c r="Z531" s="6">
        <f t="shared" ca="1" si="622"/>
        <v>1957.5501150684931</v>
      </c>
      <c r="AA531" s="6">
        <f t="shared" ca="1" si="622"/>
        <v>631.27900342356156</v>
      </c>
      <c r="AB531" s="6">
        <f t="shared" ca="1" si="622"/>
        <v>669.49538593315071</v>
      </c>
      <c r="AC531" s="6">
        <f t="shared" ca="1" si="586"/>
        <v>1008.5797076588198</v>
      </c>
      <c r="AD531" s="6">
        <f t="shared" ca="1" si="587"/>
        <v>1030.668462158573</v>
      </c>
      <c r="AE531" s="6">
        <f t="shared" ca="1" si="588"/>
        <v>303.46709226186294</v>
      </c>
      <c r="AF531" s="6">
        <f t="shared" ca="1" si="605"/>
        <v>915.60924234594972</v>
      </c>
      <c r="AG531" s="6">
        <f t="shared" ca="1" si="623"/>
        <v>261.13847759999999</v>
      </c>
      <c r="AH531" s="6">
        <f t="shared" ca="1" si="623"/>
        <v>936.21953630684914</v>
      </c>
      <c r="AI531" s="6">
        <f t="shared" ca="1" si="623"/>
        <v>1522.7108452328766</v>
      </c>
      <c r="AJ531" s="6">
        <f t="shared" ca="1" si="623"/>
        <v>733.33065363287653</v>
      </c>
      <c r="AK531" s="6">
        <f t="shared" ca="1" si="589"/>
        <v>1129.063846135678</v>
      </c>
      <c r="AL531" s="6">
        <f t="shared" ca="1" si="590"/>
        <v>1185.423296029348</v>
      </c>
      <c r="AM531" s="6">
        <f t="shared" ca="1" si="591"/>
        <v>325.72709144185819</v>
      </c>
      <c r="AN531" s="6">
        <f t="shared" ca="1" si="606"/>
        <v>813.18527916571793</v>
      </c>
      <c r="AO531" s="6">
        <f t="shared" ca="1" si="607"/>
        <v>16478.864902677262</v>
      </c>
      <c r="AP531" s="6">
        <f t="shared" ca="1" si="608"/>
        <v>9988.9492390549058</v>
      </c>
      <c r="AQ531" s="6">
        <f t="shared" ca="1" si="609"/>
        <v>6489.9156636223524</v>
      </c>
      <c r="AR531" s="6">
        <f t="shared" ca="1" si="624"/>
        <v>2586.6548455103584</v>
      </c>
      <c r="AS531" s="6">
        <f t="shared" ca="1" si="624"/>
        <v>1470.1799772707725</v>
      </c>
      <c r="AT531" s="6">
        <f t="shared" ca="1" si="624"/>
        <v>1635.1745992449489</v>
      </c>
      <c r="AU531" s="6">
        <f t="shared" ca="1" si="624"/>
        <v>1686.1880620560007</v>
      </c>
      <c r="AV531" s="6">
        <f t="shared" ca="1" si="610"/>
        <v>7378.1974840820803</v>
      </c>
      <c r="AW531" s="6">
        <f t="shared" ca="1" si="611"/>
        <v>-888.28182045972426</v>
      </c>
      <c r="AX531" s="27">
        <f t="shared" ca="1" si="625"/>
        <v>4.0221432986301373</v>
      </c>
      <c r="AY531" s="27">
        <f t="shared" ca="1" si="625"/>
        <v>4.3742583493150677</v>
      </c>
      <c r="AZ531">
        <f t="shared" ca="1" si="612"/>
        <v>199</v>
      </c>
      <c r="BA531" s="9">
        <f t="shared" ca="1" si="592"/>
        <v>7</v>
      </c>
      <c r="BB531" s="4">
        <f t="shared" ca="1" si="613"/>
        <v>92</v>
      </c>
      <c r="BC531" s="9">
        <f t="shared" ca="1" si="593"/>
        <v>8</v>
      </c>
      <c r="BD531" s="9">
        <f t="shared" ca="1" si="594"/>
        <v>5</v>
      </c>
      <c r="BE531" s="4">
        <f t="shared" ca="1" si="614"/>
        <v>107</v>
      </c>
      <c r="BF531" s="9">
        <f t="shared" ca="1" si="595"/>
        <v>7</v>
      </c>
      <c r="BG531" s="9">
        <f t="shared" ca="1" si="596"/>
        <v>11</v>
      </c>
      <c r="BH531" s="24">
        <f t="shared" ca="1" si="615"/>
        <v>707.37235504123873</v>
      </c>
      <c r="BI531" s="24">
        <f t="shared" ca="1" si="616"/>
        <v>394.10163287314583</v>
      </c>
      <c r="BJ531" s="9">
        <f t="shared" ca="1" si="597"/>
        <v>10</v>
      </c>
      <c r="BK531" s="30">
        <f t="shared" ca="1" si="598"/>
        <v>35.322843643835618</v>
      </c>
      <c r="BL531" s="15">
        <f t="shared" ca="1" si="599"/>
        <v>4.5459575495890414</v>
      </c>
      <c r="BM531" s="15">
        <f t="shared" ca="1" si="617"/>
        <v>7005.3994835386729</v>
      </c>
      <c r="BN531" s="36">
        <f t="shared" ca="1" si="626"/>
        <v>113</v>
      </c>
      <c r="BO531" s="9">
        <f t="shared" ca="1" si="600"/>
        <v>0</v>
      </c>
      <c r="BP531" s="20">
        <f t="shared" ca="1" si="618"/>
        <v>0.92641621350393977</v>
      </c>
      <c r="BQ531" s="20">
        <f t="shared" ca="1" si="619"/>
        <v>57.432881978958868</v>
      </c>
    </row>
    <row r="532" spans="1:69" x14ac:dyDescent="0.25">
      <c r="A532" s="3">
        <f t="shared" si="567"/>
        <v>40657</v>
      </c>
      <c r="B532" s="17">
        <f t="shared" si="601"/>
        <v>2011</v>
      </c>
      <c r="C532" s="4">
        <f t="shared" si="566"/>
        <v>4</v>
      </c>
      <c r="D532" s="4">
        <f t="shared" si="568"/>
        <v>1</v>
      </c>
      <c r="E532" s="5">
        <f t="shared" si="576"/>
        <v>0.6</v>
      </c>
      <c r="F532" s="5">
        <f t="shared" si="577"/>
        <v>0.64</v>
      </c>
      <c r="G532" s="10">
        <f t="shared" si="575"/>
        <v>0.72876712328766891</v>
      </c>
      <c r="H532" s="13">
        <f t="shared" ca="1" si="578"/>
        <v>94</v>
      </c>
      <c r="I532" s="9">
        <f t="shared" ca="1" si="579"/>
        <v>159</v>
      </c>
      <c r="J532" s="14">
        <f t="shared" ca="1" si="602"/>
        <v>1.6914893617021276</v>
      </c>
      <c r="K532" s="5">
        <f t="shared" ca="1" si="603"/>
        <v>0.35333333333333333</v>
      </c>
      <c r="L532" s="21">
        <f t="shared" ca="1" si="580"/>
        <v>100.98754734596326</v>
      </c>
      <c r="M532" s="9">
        <f t="shared" ca="1" si="620"/>
        <v>27</v>
      </c>
      <c r="N532" s="9">
        <f t="shared" ca="1" si="620"/>
        <v>36</v>
      </c>
      <c r="O532" s="9">
        <f t="shared" ca="1" si="620"/>
        <v>14</v>
      </c>
      <c r="P532" s="9">
        <f t="shared" ca="1" si="620"/>
        <v>45</v>
      </c>
      <c r="Q532" s="20">
        <f t="shared" ca="1" si="581"/>
        <v>37.454223926940642</v>
      </c>
      <c r="R532" s="20">
        <f t="shared" ca="1" si="582"/>
        <v>49.115032915068483</v>
      </c>
      <c r="S532" s="20">
        <f t="shared" ca="1" si="583"/>
        <v>17.44185026958904</v>
      </c>
      <c r="T532" s="6">
        <f t="shared" ca="1" si="621"/>
        <v>9492.8294505205467</v>
      </c>
      <c r="U532" s="6">
        <f t="shared" ca="1" si="621"/>
        <v>1054.4408758356162</v>
      </c>
      <c r="V532" s="6">
        <f t="shared" ca="1" si="621"/>
        <v>1624.6402804918357</v>
      </c>
      <c r="W532" s="6">
        <f t="shared" ca="1" si="584"/>
        <v>2487.3652350246571</v>
      </c>
      <c r="X532" s="6">
        <f t="shared" ca="1" si="585"/>
        <v>811.41058315923294</v>
      </c>
      <c r="Y532" s="6">
        <f t="shared" ca="1" si="604"/>
        <v>5623.8542276804365</v>
      </c>
      <c r="Z532" s="6">
        <f t="shared" ca="1" si="622"/>
        <v>2359.6161073972603</v>
      </c>
      <c r="AA532" s="6">
        <f t="shared" ca="1" si="622"/>
        <v>687.61046081095878</v>
      </c>
      <c r="AB532" s="6">
        <f t="shared" ca="1" si="622"/>
        <v>784.88326213150674</v>
      </c>
      <c r="AC532" s="6">
        <f t="shared" ca="1" si="586"/>
        <v>1043.5367165395639</v>
      </c>
      <c r="AD532" s="6">
        <f t="shared" ca="1" si="587"/>
        <v>963.05485221230822</v>
      </c>
      <c r="AE532" s="6">
        <f t="shared" ca="1" si="588"/>
        <v>308.02196863980726</v>
      </c>
      <c r="AF532" s="6">
        <f t="shared" ca="1" si="605"/>
        <v>1517.4962929480466</v>
      </c>
      <c r="AG532" s="6">
        <f t="shared" ca="1" si="623"/>
        <v>292.92181081643832</v>
      </c>
      <c r="AH532" s="6">
        <f t="shared" ca="1" si="623"/>
        <v>998.25389063013688</v>
      </c>
      <c r="AI532" s="6">
        <f t="shared" ca="1" si="623"/>
        <v>1832.2159824657533</v>
      </c>
      <c r="AJ532" s="6">
        <f t="shared" ca="1" si="623"/>
        <v>764.24071206575343</v>
      </c>
      <c r="AK532" s="6">
        <f t="shared" ca="1" si="589"/>
        <v>1234.9367160951413</v>
      </c>
      <c r="AL532" s="6">
        <f t="shared" ca="1" si="590"/>
        <v>1179.2155887761328</v>
      </c>
      <c r="AM532" s="6">
        <f t="shared" ca="1" si="591"/>
        <v>339.38596807506048</v>
      </c>
      <c r="AN532" s="6">
        <f t="shared" ca="1" si="606"/>
        <v>1134.0941230317474</v>
      </c>
      <c r="AO532" s="6">
        <f t="shared" ca="1" si="607"/>
        <v>18267.012552673968</v>
      </c>
      <c r="AP532" s="6">
        <f t="shared" ca="1" si="608"/>
        <v>9991.5679090137401</v>
      </c>
      <c r="AQ532" s="6">
        <f t="shared" ca="1" si="609"/>
        <v>8275.4446436602302</v>
      </c>
      <c r="AR532" s="6">
        <f t="shared" ca="1" si="624"/>
        <v>2610.1202699872388</v>
      </c>
      <c r="AS532" s="6">
        <f t="shared" ca="1" si="624"/>
        <v>1568.5750029669466</v>
      </c>
      <c r="AT532" s="6">
        <f t="shared" ca="1" si="624"/>
        <v>1666.1901777051528</v>
      </c>
      <c r="AU532" s="6">
        <f t="shared" ca="1" si="624"/>
        <v>1724.7639119572041</v>
      </c>
      <c r="AV532" s="6">
        <f t="shared" ca="1" si="610"/>
        <v>7569.649362616542</v>
      </c>
      <c r="AW532" s="6">
        <f t="shared" ca="1" si="611"/>
        <v>705.79528104368637</v>
      </c>
      <c r="AX532" s="27">
        <f t="shared" ca="1" si="625"/>
        <v>3.9735507945205479</v>
      </c>
      <c r="AY532" s="27">
        <f t="shared" ca="1" si="625"/>
        <v>4.2907756164383555</v>
      </c>
      <c r="AZ532">
        <f t="shared" ca="1" si="612"/>
        <v>216</v>
      </c>
      <c r="BA532" s="9">
        <f t="shared" ca="1" si="592"/>
        <v>8</v>
      </c>
      <c r="BB532" s="4">
        <f t="shared" ca="1" si="613"/>
        <v>94</v>
      </c>
      <c r="BC532" s="9">
        <f t="shared" ca="1" si="593"/>
        <v>7</v>
      </c>
      <c r="BD532" s="9">
        <f t="shared" ca="1" si="594"/>
        <v>5</v>
      </c>
      <c r="BE532" s="4">
        <f t="shared" ca="1" si="614"/>
        <v>122</v>
      </c>
      <c r="BF532" s="9">
        <f t="shared" ca="1" si="595"/>
        <v>7</v>
      </c>
      <c r="BG532" s="9">
        <f t="shared" ca="1" si="596"/>
        <v>12</v>
      </c>
      <c r="BH532" s="24">
        <f t="shared" ca="1" si="615"/>
        <v>628.52120408626286</v>
      </c>
      <c r="BI532" s="24">
        <f t="shared" ca="1" si="616"/>
        <v>360.47260008558942</v>
      </c>
      <c r="BJ532" s="9">
        <f t="shared" ca="1" si="597"/>
        <v>10</v>
      </c>
      <c r="BK532" s="30">
        <f t="shared" ca="1" si="598"/>
        <v>33.292947780821919</v>
      </c>
      <c r="BL532" s="15">
        <f t="shared" ca="1" si="599"/>
        <v>4.2595275046575347</v>
      </c>
      <c r="BM532" s="15">
        <f t="shared" ca="1" si="617"/>
        <v>6717.7318920028902</v>
      </c>
      <c r="BN532" s="36">
        <f t="shared" ca="1" si="626"/>
        <v>113</v>
      </c>
      <c r="BO532" s="9">
        <f t="shared" ca="1" si="600"/>
        <v>0</v>
      </c>
      <c r="BP532" s="20">
        <f t="shared" ca="1" si="618"/>
        <v>1.2318807562879543</v>
      </c>
      <c r="BQ532" s="20">
        <f t="shared" ca="1" si="619"/>
        <v>73.234023395223275</v>
      </c>
    </row>
    <row r="533" spans="1:69" x14ac:dyDescent="0.25">
      <c r="A533" s="3">
        <f t="shared" si="567"/>
        <v>40656</v>
      </c>
      <c r="B533" s="17">
        <f t="shared" si="601"/>
        <v>2011</v>
      </c>
      <c r="C533" s="4">
        <f t="shared" si="566"/>
        <v>4</v>
      </c>
      <c r="D533" s="4">
        <f t="shared" si="568"/>
        <v>7</v>
      </c>
      <c r="E533" s="5">
        <f t="shared" si="576"/>
        <v>0.6</v>
      </c>
      <c r="F533" s="5">
        <f t="shared" si="577"/>
        <v>0.95</v>
      </c>
      <c r="G533" s="10">
        <f t="shared" si="575"/>
        <v>0.72602739726027166</v>
      </c>
      <c r="H533" s="13">
        <f t="shared" ca="1" si="578"/>
        <v>140</v>
      </c>
      <c r="I533" s="9">
        <f t="shared" ca="1" si="579"/>
        <v>234</v>
      </c>
      <c r="J533" s="14">
        <f t="shared" ca="1" si="602"/>
        <v>1.6714285714285715</v>
      </c>
      <c r="K533" s="5">
        <f t="shared" ca="1" si="603"/>
        <v>0.52</v>
      </c>
      <c r="L533" s="21">
        <f t="shared" ca="1" si="580"/>
        <v>96.148407592954968</v>
      </c>
      <c r="M533" s="9">
        <f t="shared" ca="1" si="620"/>
        <v>41</v>
      </c>
      <c r="N533" s="9">
        <f t="shared" ca="1" si="620"/>
        <v>52</v>
      </c>
      <c r="O533" s="9">
        <f t="shared" ca="1" si="620"/>
        <v>21</v>
      </c>
      <c r="P533" s="9">
        <f t="shared" ca="1" si="620"/>
        <v>62</v>
      </c>
      <c r="Q533" s="20">
        <f t="shared" ca="1" si="581"/>
        <v>37.95249619089703</v>
      </c>
      <c r="R533" s="20">
        <f t="shared" ca="1" si="582"/>
        <v>49.322510108806249</v>
      </c>
      <c r="S533" s="20">
        <f t="shared" ca="1" si="583"/>
        <v>18.307962583826775</v>
      </c>
      <c r="T533" s="6">
        <f t="shared" ca="1" si="621"/>
        <v>13460.777063013695</v>
      </c>
      <c r="U533" s="6">
        <f t="shared" ca="1" si="621"/>
        <v>1606.4453671232877</v>
      </c>
      <c r="V533" s="6">
        <f t="shared" ca="1" si="621"/>
        <v>2355.5136249863012</v>
      </c>
      <c r="W533" s="6">
        <f t="shared" ca="1" si="584"/>
        <v>2568.2845847671229</v>
      </c>
      <c r="X533" s="6">
        <f t="shared" ca="1" si="585"/>
        <v>1172.6388658849314</v>
      </c>
      <c r="Y533" s="6">
        <f t="shared" ca="1" si="604"/>
        <v>8970.7853544986265</v>
      </c>
      <c r="Z533" s="6">
        <f t="shared" ca="1" si="622"/>
        <v>3529.5821457534239</v>
      </c>
      <c r="AA533" s="6">
        <f t="shared" ca="1" si="622"/>
        <v>1035.7727122849312</v>
      </c>
      <c r="AB533" s="6">
        <f t="shared" ca="1" si="622"/>
        <v>1135.09368019726</v>
      </c>
      <c r="AC533" s="6">
        <f t="shared" ca="1" si="586"/>
        <v>1603.2138179056155</v>
      </c>
      <c r="AD533" s="6">
        <f t="shared" ca="1" si="587"/>
        <v>1026.6314957882794</v>
      </c>
      <c r="AE533" s="6">
        <f t="shared" ca="1" si="588"/>
        <v>485.16686120063798</v>
      </c>
      <c r="AF533" s="6">
        <f t="shared" ca="1" si="605"/>
        <v>2585.4363633410821</v>
      </c>
      <c r="AG533" s="6">
        <f t="shared" ca="1" si="623"/>
        <v>420.65082443835621</v>
      </c>
      <c r="AH533" s="6">
        <f t="shared" ca="1" si="623"/>
        <v>1589.8974983013698</v>
      </c>
      <c r="AI533" s="6">
        <f t="shared" ca="1" si="623"/>
        <v>2647.1343920547938</v>
      </c>
      <c r="AJ533" s="6">
        <f t="shared" ca="1" si="623"/>
        <v>1161.5980536986297</v>
      </c>
      <c r="AK533" s="6">
        <f t="shared" ca="1" si="589"/>
        <v>1667.0892248467508</v>
      </c>
      <c r="AL533" s="6">
        <f t="shared" ca="1" si="590"/>
        <v>1191.9113479625869</v>
      </c>
      <c r="AM533" s="6">
        <f t="shared" ca="1" si="591"/>
        <v>506.3893591477958</v>
      </c>
      <c r="AN533" s="6">
        <f t="shared" ca="1" si="606"/>
        <v>2453.8908365360162</v>
      </c>
      <c r="AO533" s="6">
        <f t="shared" ca="1" si="607"/>
        <v>26586.951736865743</v>
      </c>
      <c r="AP533" s="6">
        <f t="shared" ca="1" si="608"/>
        <v>12576.839182490021</v>
      </c>
      <c r="AQ533" s="6">
        <f t="shared" ca="1" si="609"/>
        <v>14010.112554375724</v>
      </c>
      <c r="AR533" s="6">
        <f t="shared" ca="1" si="624"/>
        <v>2701.4919540793358</v>
      </c>
      <c r="AS533" s="6">
        <f t="shared" ca="1" si="624"/>
        <v>1976.0962695853946</v>
      </c>
      <c r="AT533" s="6">
        <f t="shared" ca="1" si="624"/>
        <v>1849.6111307299425</v>
      </c>
      <c r="AU533" s="6">
        <f t="shared" ca="1" si="624"/>
        <v>1989.677075260727</v>
      </c>
      <c r="AV533" s="6">
        <f t="shared" ca="1" si="610"/>
        <v>8516.8764296554</v>
      </c>
      <c r="AW533" s="6">
        <f t="shared" ca="1" si="611"/>
        <v>5493.2361247203226</v>
      </c>
      <c r="AX533" s="27">
        <f t="shared" ca="1" si="625"/>
        <v>3.8647696438356158</v>
      </c>
      <c r="AY533" s="27">
        <f t="shared" ca="1" si="625"/>
        <v>4.3780479452054788</v>
      </c>
      <c r="AZ533">
        <f t="shared" ca="1" si="612"/>
        <v>316</v>
      </c>
      <c r="BA533" s="9">
        <f t="shared" ca="1" si="592"/>
        <v>11</v>
      </c>
      <c r="BB533" s="4">
        <f t="shared" ca="1" si="613"/>
        <v>140</v>
      </c>
      <c r="BC533" s="9">
        <f t="shared" ca="1" si="593"/>
        <v>11</v>
      </c>
      <c r="BD533" s="9">
        <f t="shared" ca="1" si="594"/>
        <v>8</v>
      </c>
      <c r="BE533" s="4">
        <f t="shared" ca="1" si="614"/>
        <v>176</v>
      </c>
      <c r="BF533" s="9">
        <f t="shared" ca="1" si="595"/>
        <v>12</v>
      </c>
      <c r="BG533" s="9">
        <f t="shared" ca="1" si="596"/>
        <v>20</v>
      </c>
      <c r="BH533" s="24">
        <f t="shared" ca="1" si="615"/>
        <v>827.3736031223483</v>
      </c>
      <c r="BI533" s="24">
        <f t="shared" ca="1" si="616"/>
        <v>566.36584998082424</v>
      </c>
      <c r="BJ533" s="9">
        <f t="shared" ca="1" si="597"/>
        <v>15</v>
      </c>
      <c r="BK533" s="30">
        <f t="shared" ca="1" si="598"/>
        <v>32.822294246575346</v>
      </c>
      <c r="BL533" s="15">
        <f t="shared" ca="1" si="599"/>
        <v>4.2420388273972609</v>
      </c>
      <c r="BM533" s="15">
        <f t="shared" ca="1" si="617"/>
        <v>6948.0209917814573</v>
      </c>
      <c r="BN533" s="36">
        <f t="shared" ca="1" si="626"/>
        <v>114</v>
      </c>
      <c r="BO533" s="9">
        <f t="shared" ca="1" si="600"/>
        <v>0</v>
      </c>
      <c r="BP533" s="20">
        <f t="shared" ca="1" si="618"/>
        <v>2.0164177067034972</v>
      </c>
      <c r="BQ533" s="20">
        <f t="shared" ca="1" si="619"/>
        <v>122.89572416119057</v>
      </c>
    </row>
    <row r="534" spans="1:69" x14ac:dyDescent="0.25">
      <c r="A534" s="3">
        <f t="shared" si="567"/>
        <v>40655</v>
      </c>
      <c r="B534" s="17">
        <f t="shared" si="601"/>
        <v>2011</v>
      </c>
      <c r="C534" s="4">
        <f t="shared" si="566"/>
        <v>4</v>
      </c>
      <c r="D534" s="4">
        <f t="shared" si="568"/>
        <v>6</v>
      </c>
      <c r="E534" s="5">
        <f t="shared" si="576"/>
        <v>0.6</v>
      </c>
      <c r="F534" s="5">
        <f t="shared" si="577"/>
        <v>1</v>
      </c>
      <c r="G534" s="10">
        <f t="shared" si="575"/>
        <v>0.72328767123287441</v>
      </c>
      <c r="H534" s="13">
        <f t="shared" ca="1" si="578"/>
        <v>145</v>
      </c>
      <c r="I534" s="9">
        <f t="shared" ca="1" si="579"/>
        <v>250</v>
      </c>
      <c r="J534" s="14">
        <f t="shared" ca="1" si="602"/>
        <v>1.7241379310344827</v>
      </c>
      <c r="K534" s="5">
        <f t="shared" ca="1" si="603"/>
        <v>0.55555555555555558</v>
      </c>
      <c r="L534" s="21">
        <f t="shared" ca="1" si="580"/>
        <v>101.16084753897022</v>
      </c>
      <c r="M534" s="9">
        <f t="shared" ca="1" si="620"/>
        <v>43</v>
      </c>
      <c r="N534" s="9">
        <f t="shared" ca="1" si="620"/>
        <v>56</v>
      </c>
      <c r="O534" s="9">
        <f t="shared" ca="1" si="620"/>
        <v>22</v>
      </c>
      <c r="P534" s="9">
        <f t="shared" ca="1" si="620"/>
        <v>64</v>
      </c>
      <c r="Q534" s="20">
        <f t="shared" ca="1" si="581"/>
        <v>37.322151930261519</v>
      </c>
      <c r="R534" s="20">
        <f t="shared" ca="1" si="582"/>
        <v>49.27786834371107</v>
      </c>
      <c r="S534" s="20">
        <f t="shared" ca="1" si="583"/>
        <v>18.743595102739725</v>
      </c>
      <c r="T534" s="6">
        <f t="shared" ca="1" si="621"/>
        <v>14668.322893150682</v>
      </c>
      <c r="U534" s="6">
        <f t="shared" ca="1" si="621"/>
        <v>1676.2238465753419</v>
      </c>
      <c r="V534" s="6">
        <f t="shared" ca="1" si="621"/>
        <v>2690.2694947068489</v>
      </c>
      <c r="W534" s="6">
        <f t="shared" ca="1" si="584"/>
        <v>2607.3971333260274</v>
      </c>
      <c r="X534" s="6">
        <f t="shared" ca="1" si="585"/>
        <v>1233.0954124273972</v>
      </c>
      <c r="Y534" s="6">
        <f t="shared" ca="1" si="604"/>
        <v>9813.7846992657505</v>
      </c>
      <c r="Z534" s="6">
        <f t="shared" ca="1" si="622"/>
        <v>3694.8930410958901</v>
      </c>
      <c r="AA534" s="6">
        <f t="shared" ca="1" si="622"/>
        <v>1084.1131035616436</v>
      </c>
      <c r="AB534" s="6">
        <f t="shared" ca="1" si="622"/>
        <v>1199.5900865753424</v>
      </c>
      <c r="AC534" s="6">
        <f t="shared" ca="1" si="586"/>
        <v>1690.9074732341414</v>
      </c>
      <c r="AD534" s="6">
        <f t="shared" ca="1" si="587"/>
        <v>966.97248761640628</v>
      </c>
      <c r="AE534" s="6">
        <f t="shared" ca="1" si="588"/>
        <v>485.22656990393352</v>
      </c>
      <c r="AF534" s="6">
        <f t="shared" ca="1" si="605"/>
        <v>2835.4897004783943</v>
      </c>
      <c r="AG534" s="6">
        <f t="shared" ca="1" si="623"/>
        <v>458.80732602739727</v>
      </c>
      <c r="AH534" s="6">
        <f t="shared" ca="1" si="623"/>
        <v>1608.562323287671</v>
      </c>
      <c r="AI534" s="6">
        <f t="shared" ca="1" si="623"/>
        <v>2659.0947945205476</v>
      </c>
      <c r="AJ534" s="6">
        <f t="shared" ca="1" si="623"/>
        <v>1232.2483726027397</v>
      </c>
      <c r="AK534" s="6">
        <f t="shared" ca="1" si="589"/>
        <v>1854.1506611310001</v>
      </c>
      <c r="AL534" s="6">
        <f t="shared" ca="1" si="590"/>
        <v>1212.8673973691457</v>
      </c>
      <c r="AM534" s="6">
        <f t="shared" ca="1" si="591"/>
        <v>520.45274710624165</v>
      </c>
      <c r="AN534" s="6">
        <f t="shared" ca="1" si="606"/>
        <v>2371.242010831967</v>
      </c>
      <c r="AO534" s="6">
        <f t="shared" ca="1" si="607"/>
        <v>28281.855787397253</v>
      </c>
      <c r="AP534" s="6">
        <f t="shared" ca="1" si="608"/>
        <v>13261.339376821139</v>
      </c>
      <c r="AQ534" s="6">
        <f t="shared" ca="1" si="609"/>
        <v>15020.516410576112</v>
      </c>
      <c r="AR534" s="6">
        <f t="shared" ca="1" si="624"/>
        <v>2746.65191202189</v>
      </c>
      <c r="AS534" s="6">
        <f t="shared" ca="1" si="624"/>
        <v>2025.9526595086136</v>
      </c>
      <c r="AT534" s="6">
        <f t="shared" ca="1" si="624"/>
        <v>1896.4376328144122</v>
      </c>
      <c r="AU534" s="6">
        <f t="shared" ca="1" si="624"/>
        <v>1984.3370979757897</v>
      </c>
      <c r="AV534" s="6">
        <f t="shared" ca="1" si="610"/>
        <v>8653.3793023207054</v>
      </c>
      <c r="AW534" s="6">
        <f t="shared" ca="1" si="611"/>
        <v>6367.1371082554087</v>
      </c>
      <c r="AX534" s="27">
        <f t="shared" ca="1" si="625"/>
        <v>3.9084992219178076</v>
      </c>
      <c r="AY534" s="27">
        <f t="shared" ca="1" si="625"/>
        <v>4.4477974794520536</v>
      </c>
      <c r="AZ534">
        <f t="shared" ca="1" si="612"/>
        <v>330</v>
      </c>
      <c r="BA534" s="9">
        <f t="shared" ca="1" si="592"/>
        <v>12</v>
      </c>
      <c r="BB534" s="4">
        <f t="shared" ca="1" si="613"/>
        <v>145</v>
      </c>
      <c r="BC534" s="9">
        <f t="shared" ca="1" si="593"/>
        <v>13</v>
      </c>
      <c r="BD534" s="9">
        <f t="shared" ca="1" si="594"/>
        <v>8</v>
      </c>
      <c r="BE534" s="4">
        <f t="shared" ca="1" si="614"/>
        <v>185</v>
      </c>
      <c r="BF534" s="9">
        <f t="shared" ca="1" si="595"/>
        <v>13</v>
      </c>
      <c r="BG534" s="9">
        <f t="shared" ca="1" si="596"/>
        <v>20</v>
      </c>
      <c r="BH534" s="24">
        <f t="shared" ca="1" si="615"/>
        <v>945.83450241148785</v>
      </c>
      <c r="BI534" s="24">
        <f t="shared" ca="1" si="616"/>
        <v>560.66224602647503</v>
      </c>
      <c r="BJ534" s="9">
        <f t="shared" ca="1" si="597"/>
        <v>18</v>
      </c>
      <c r="BK534" s="30">
        <f t="shared" ca="1" si="598"/>
        <v>32.690639780821918</v>
      </c>
      <c r="BL534" s="15">
        <f t="shared" ca="1" si="599"/>
        <v>4.4110561117808222</v>
      </c>
      <c r="BM534" s="15">
        <f t="shared" ca="1" si="617"/>
        <v>6984.5585479290921</v>
      </c>
      <c r="BN534" s="36">
        <f t="shared" ca="1" si="626"/>
        <v>114</v>
      </c>
      <c r="BO534" s="9">
        <f t="shared" ca="1" si="600"/>
        <v>0</v>
      </c>
      <c r="BP534" s="20">
        <f t="shared" ca="1" si="618"/>
        <v>2.1505319638317966</v>
      </c>
      <c r="BQ534" s="20">
        <f t="shared" ca="1" si="619"/>
        <v>131.75891588224661</v>
      </c>
    </row>
    <row r="535" spans="1:69" x14ac:dyDescent="0.25">
      <c r="A535" s="3">
        <f t="shared" si="567"/>
        <v>40654</v>
      </c>
      <c r="B535" s="17">
        <f t="shared" si="601"/>
        <v>2011</v>
      </c>
      <c r="C535" s="4">
        <f t="shared" si="566"/>
        <v>4</v>
      </c>
      <c r="D535" s="4">
        <f t="shared" si="568"/>
        <v>5</v>
      </c>
      <c r="E535" s="5">
        <f t="shared" si="576"/>
        <v>0.6</v>
      </c>
      <c r="F535" s="5">
        <f t="shared" si="577"/>
        <v>0.82</v>
      </c>
      <c r="G535" s="10">
        <f t="shared" si="575"/>
        <v>0.72054794520547716</v>
      </c>
      <c r="H535" s="13">
        <f t="shared" ca="1" si="578"/>
        <v>128</v>
      </c>
      <c r="I535" s="9">
        <f t="shared" ca="1" si="579"/>
        <v>208</v>
      </c>
      <c r="J535" s="14">
        <f t="shared" ca="1" si="602"/>
        <v>1.625</v>
      </c>
      <c r="K535" s="5">
        <f t="shared" ca="1" si="603"/>
        <v>0.4622222222222222</v>
      </c>
      <c r="L535" s="21">
        <f t="shared" ca="1" si="580"/>
        <v>97.542660513698607</v>
      </c>
      <c r="M535" s="9">
        <f t="shared" ca="1" si="620"/>
        <v>38</v>
      </c>
      <c r="N535" s="9">
        <f t="shared" ca="1" si="620"/>
        <v>46</v>
      </c>
      <c r="O535" s="9">
        <f t="shared" ca="1" si="620"/>
        <v>18</v>
      </c>
      <c r="P535" s="9">
        <f t="shared" ca="1" si="620"/>
        <v>57</v>
      </c>
      <c r="Q535" s="20">
        <f t="shared" ca="1" si="581"/>
        <v>34.952509954337899</v>
      </c>
      <c r="R535" s="20">
        <f t="shared" ca="1" si="582"/>
        <v>48.431339099178075</v>
      </c>
      <c r="S535" s="20">
        <f t="shared" ca="1" si="583"/>
        <v>17.85258576103821</v>
      </c>
      <c r="T535" s="6">
        <f t="shared" ca="1" si="621"/>
        <v>12485.460545753422</v>
      </c>
      <c r="U535" s="6">
        <f t="shared" ca="1" si="621"/>
        <v>1363.7195477260268</v>
      </c>
      <c r="V535" s="6">
        <f t="shared" ca="1" si="621"/>
        <v>2161.845840699616</v>
      </c>
      <c r="W535" s="6">
        <f t="shared" ca="1" si="584"/>
        <v>2659.5700597479454</v>
      </c>
      <c r="X535" s="6">
        <f t="shared" ca="1" si="585"/>
        <v>1108.3671839421368</v>
      </c>
      <c r="Y535" s="6">
        <f t="shared" ca="1" si="604"/>
        <v>7919.3970090897492</v>
      </c>
      <c r="Z535" s="6">
        <f t="shared" ca="1" si="622"/>
        <v>2936.0108361643834</v>
      </c>
      <c r="AA535" s="6">
        <f t="shared" ca="1" si="622"/>
        <v>871.76410378520541</v>
      </c>
      <c r="AB535" s="6">
        <f t="shared" ca="1" si="622"/>
        <v>1017.597388379178</v>
      </c>
      <c r="AC535" s="6">
        <f t="shared" ca="1" si="586"/>
        <v>1402.6200556748997</v>
      </c>
      <c r="AD535" s="6">
        <f t="shared" ca="1" si="587"/>
        <v>1014.6448007208994</v>
      </c>
      <c r="AE535" s="6">
        <f t="shared" ca="1" si="588"/>
        <v>387.44480276909155</v>
      </c>
      <c r="AF535" s="6">
        <f t="shared" ca="1" si="605"/>
        <v>2020.6626691638767</v>
      </c>
      <c r="AG535" s="6">
        <f t="shared" ca="1" si="623"/>
        <v>369.4720548821918</v>
      </c>
      <c r="AH535" s="6">
        <f t="shared" ca="1" si="623"/>
        <v>1393.975197808219</v>
      </c>
      <c r="AI535" s="6">
        <f t="shared" ca="1" si="623"/>
        <v>2193.8708024109587</v>
      </c>
      <c r="AJ535" s="6">
        <f t="shared" ca="1" si="623"/>
        <v>1071.3443622575342</v>
      </c>
      <c r="AK535" s="6">
        <f t="shared" ca="1" si="589"/>
        <v>1568.6617382047723</v>
      </c>
      <c r="AL535" s="6">
        <f t="shared" ca="1" si="590"/>
        <v>1133.4547161158382</v>
      </c>
      <c r="AM535" s="6">
        <f t="shared" ca="1" si="591"/>
        <v>470.35721265473552</v>
      </c>
      <c r="AN535" s="6">
        <f t="shared" ca="1" si="606"/>
        <v>1856.1887503835574</v>
      </c>
      <c r="AO535" s="6">
        <f t="shared" ca="1" si="607"/>
        <v>23703.214839167122</v>
      </c>
      <c r="AP535" s="6">
        <f t="shared" ca="1" si="608"/>
        <v>11906.966410529936</v>
      </c>
      <c r="AQ535" s="6">
        <f t="shared" ca="1" si="609"/>
        <v>11796.248428637184</v>
      </c>
      <c r="AR535" s="6">
        <f t="shared" ca="1" si="624"/>
        <v>2678.329276697777</v>
      </c>
      <c r="AS535" s="6">
        <f t="shared" ca="1" si="624"/>
        <v>1753.0317753862992</v>
      </c>
      <c r="AT535" s="6">
        <f t="shared" ca="1" si="624"/>
        <v>1752.2637052993339</v>
      </c>
      <c r="AU535" s="6">
        <f t="shared" ca="1" si="624"/>
        <v>1849.6715676940589</v>
      </c>
      <c r="AV535" s="6">
        <f t="shared" ca="1" si="610"/>
        <v>8033.2963250774683</v>
      </c>
      <c r="AW535" s="6">
        <f t="shared" ca="1" si="611"/>
        <v>3762.9521035597172</v>
      </c>
      <c r="AX535" s="27">
        <f t="shared" ca="1" si="625"/>
        <v>3.9281449643835611</v>
      </c>
      <c r="AY535" s="27">
        <f t="shared" ca="1" si="625"/>
        <v>4.1629634178082187</v>
      </c>
      <c r="AZ535">
        <f t="shared" ca="1" si="612"/>
        <v>287</v>
      </c>
      <c r="BA535" s="9">
        <f t="shared" ca="1" si="592"/>
        <v>11</v>
      </c>
      <c r="BB535" s="4">
        <f t="shared" ca="1" si="613"/>
        <v>128</v>
      </c>
      <c r="BC535" s="9">
        <f t="shared" ca="1" si="593"/>
        <v>10</v>
      </c>
      <c r="BD535" s="9">
        <f t="shared" ca="1" si="594"/>
        <v>7</v>
      </c>
      <c r="BE535" s="4">
        <f t="shared" ca="1" si="614"/>
        <v>159</v>
      </c>
      <c r="BF535" s="9">
        <f t="shared" ca="1" si="595"/>
        <v>11</v>
      </c>
      <c r="BG535" s="9">
        <f t="shared" ca="1" si="596"/>
        <v>15</v>
      </c>
      <c r="BH535" s="24">
        <f t="shared" ca="1" si="615"/>
        <v>787.54931589550677</v>
      </c>
      <c r="BI535" s="24">
        <f t="shared" ca="1" si="616"/>
        <v>458.63176816532803</v>
      </c>
      <c r="BJ535" s="9">
        <f t="shared" ca="1" si="597"/>
        <v>15</v>
      </c>
      <c r="BK535" s="30">
        <f t="shared" ca="1" si="598"/>
        <v>33.678166315068495</v>
      </c>
      <c r="BL535" s="15">
        <f t="shared" ca="1" si="599"/>
        <v>4.3328430936986297</v>
      </c>
      <c r="BM535" s="15">
        <f t="shared" ca="1" si="617"/>
        <v>6950.3329979429036</v>
      </c>
      <c r="BN535" s="36">
        <f t="shared" ca="1" si="626"/>
        <v>114</v>
      </c>
      <c r="BO535" s="9">
        <f t="shared" ca="1" si="600"/>
        <v>0</v>
      </c>
      <c r="BP535" s="20">
        <f t="shared" ca="1" si="618"/>
        <v>1.6972206126136014</v>
      </c>
      <c r="BQ535" s="20">
        <f t="shared" ca="1" si="619"/>
        <v>103.4758634090981</v>
      </c>
    </row>
    <row r="536" spans="1:69" x14ac:dyDescent="0.25">
      <c r="A536" s="3">
        <f t="shared" si="567"/>
        <v>40653</v>
      </c>
      <c r="B536" s="17">
        <f t="shared" si="601"/>
        <v>2011</v>
      </c>
      <c r="C536" s="4">
        <f t="shared" si="566"/>
        <v>4</v>
      </c>
      <c r="D536" s="4">
        <f t="shared" si="568"/>
        <v>4</v>
      </c>
      <c r="E536" s="5">
        <f t="shared" si="576"/>
        <v>0.6</v>
      </c>
      <c r="F536" s="5">
        <f t="shared" si="577"/>
        <v>0.76</v>
      </c>
      <c r="G536" s="10">
        <f t="shared" si="575"/>
        <v>0.71780821917807991</v>
      </c>
      <c r="H536" s="13">
        <f t="shared" ca="1" si="578"/>
        <v>108</v>
      </c>
      <c r="I536" s="9">
        <f t="shared" ca="1" si="579"/>
        <v>185</v>
      </c>
      <c r="J536" s="14">
        <f t="shared" ca="1" si="602"/>
        <v>1.712962962962963</v>
      </c>
      <c r="K536" s="5">
        <f t="shared" ca="1" si="603"/>
        <v>0.41111111111111109</v>
      </c>
      <c r="L536" s="21">
        <f t="shared" ca="1" si="580"/>
        <v>106.93148084018263</v>
      </c>
      <c r="M536" s="9">
        <f t="shared" ca="1" si="620"/>
        <v>33</v>
      </c>
      <c r="N536" s="9">
        <f t="shared" ca="1" si="620"/>
        <v>41</v>
      </c>
      <c r="O536" s="9">
        <f t="shared" ca="1" si="620"/>
        <v>16</v>
      </c>
      <c r="P536" s="9">
        <f t="shared" ca="1" si="620"/>
        <v>48</v>
      </c>
      <c r="Q536" s="20">
        <f t="shared" ca="1" si="581"/>
        <v>36.689025205479453</v>
      </c>
      <c r="R536" s="20">
        <f t="shared" ca="1" si="582"/>
        <v>46.928744143150674</v>
      </c>
      <c r="S536" s="20">
        <f t="shared" ca="1" si="583"/>
        <v>17.852791324315067</v>
      </c>
      <c r="T536" s="6">
        <f t="shared" ca="1" si="621"/>
        <v>11548.599930739723</v>
      </c>
      <c r="U536" s="6">
        <f t="shared" ca="1" si="621"/>
        <v>1288.3311031232872</v>
      </c>
      <c r="V536" s="6">
        <f t="shared" ca="1" si="621"/>
        <v>1931.4692340637807</v>
      </c>
      <c r="W536" s="6">
        <f t="shared" ca="1" si="584"/>
        <v>2714.3523277150684</v>
      </c>
      <c r="X536" s="6">
        <f t="shared" ca="1" si="585"/>
        <v>965.59364631846574</v>
      </c>
      <c r="Y536" s="6">
        <f t="shared" ca="1" si="604"/>
        <v>7225.5158257656949</v>
      </c>
      <c r="Z536" s="6">
        <f t="shared" ca="1" si="622"/>
        <v>2714.9878652054795</v>
      </c>
      <c r="AA536" s="6">
        <f t="shared" ca="1" si="622"/>
        <v>750.85990629041078</v>
      </c>
      <c r="AB536" s="6">
        <f t="shared" ca="1" si="622"/>
        <v>856.93398356712316</v>
      </c>
      <c r="AC536" s="6">
        <f t="shared" ca="1" si="586"/>
        <v>1238.1261257534668</v>
      </c>
      <c r="AD536" s="6">
        <f t="shared" ca="1" si="587"/>
        <v>987.78332621569928</v>
      </c>
      <c r="AE536" s="6">
        <f t="shared" ca="1" si="588"/>
        <v>371.76856127301062</v>
      </c>
      <c r="AF536" s="6">
        <f t="shared" ca="1" si="605"/>
        <v>1725.1037418208366</v>
      </c>
      <c r="AG536" s="6">
        <f t="shared" ca="1" si="623"/>
        <v>326.97299194520548</v>
      </c>
      <c r="AH536" s="6">
        <f t="shared" ca="1" si="623"/>
        <v>1242.1529547397258</v>
      </c>
      <c r="AI536" s="6">
        <f t="shared" ca="1" si="623"/>
        <v>2139.790122739726</v>
      </c>
      <c r="AJ536" s="6">
        <f t="shared" ca="1" si="623"/>
        <v>875.12969293150672</v>
      </c>
      <c r="AK536" s="6">
        <f t="shared" ca="1" si="589"/>
        <v>1351.8229090001271</v>
      </c>
      <c r="AL536" s="6">
        <f t="shared" ca="1" si="590"/>
        <v>1141.4304375694205</v>
      </c>
      <c r="AM536" s="6">
        <f t="shared" ca="1" si="591"/>
        <v>398.05981096419043</v>
      </c>
      <c r="AN536" s="6">
        <f t="shared" ca="1" si="606"/>
        <v>1692.7326048224263</v>
      </c>
      <c r="AO536" s="6">
        <f t="shared" ca="1" si="607"/>
        <v>21743.758551282186</v>
      </c>
      <c r="AP536" s="6">
        <f t="shared" ca="1" si="608"/>
        <v>11100.406378873231</v>
      </c>
      <c r="AQ536" s="6">
        <f t="shared" ca="1" si="609"/>
        <v>10643.352172408957</v>
      </c>
      <c r="AR536" s="6">
        <f t="shared" ca="1" si="624"/>
        <v>2646.7664213158296</v>
      </c>
      <c r="AS536" s="6">
        <f t="shared" ca="1" si="624"/>
        <v>1727.5386001418444</v>
      </c>
      <c r="AT536" s="6">
        <f t="shared" ca="1" si="624"/>
        <v>1740.5063702031384</v>
      </c>
      <c r="AU536" s="6">
        <f t="shared" ca="1" si="624"/>
        <v>1834.2255998019987</v>
      </c>
      <c r="AV536" s="6">
        <f t="shared" ca="1" si="610"/>
        <v>7949.0369914628118</v>
      </c>
      <c r="AW536" s="6">
        <f t="shared" ca="1" si="611"/>
        <v>2694.3151809461433</v>
      </c>
      <c r="AX536" s="27">
        <f t="shared" ca="1" si="625"/>
        <v>4.0561098410958891</v>
      </c>
      <c r="AY536" s="27">
        <f t="shared" ca="1" si="625"/>
        <v>4.5741367808219175</v>
      </c>
      <c r="AZ536">
        <f t="shared" ca="1" si="612"/>
        <v>246</v>
      </c>
      <c r="BA536" s="9">
        <f t="shared" ca="1" si="592"/>
        <v>9</v>
      </c>
      <c r="BB536" s="4">
        <f t="shared" ca="1" si="613"/>
        <v>108</v>
      </c>
      <c r="BC536" s="9">
        <f t="shared" ca="1" si="593"/>
        <v>9</v>
      </c>
      <c r="BD536" s="9">
        <f t="shared" ca="1" si="594"/>
        <v>5</v>
      </c>
      <c r="BE536" s="4">
        <f t="shared" ca="1" si="614"/>
        <v>138</v>
      </c>
      <c r="BF536" s="9">
        <f t="shared" ca="1" si="595"/>
        <v>8</v>
      </c>
      <c r="BG536" s="9">
        <f t="shared" ca="1" si="596"/>
        <v>13</v>
      </c>
      <c r="BH536" s="24">
        <f t="shared" ca="1" si="615"/>
        <v>727.40567512372593</v>
      </c>
      <c r="BI536" s="24">
        <f t="shared" ca="1" si="616"/>
        <v>395.29882810207039</v>
      </c>
      <c r="BJ536" s="9">
        <f t="shared" ca="1" si="597"/>
        <v>13</v>
      </c>
      <c r="BK536" s="30">
        <f t="shared" ca="1" si="598"/>
        <v>35.039048684931508</v>
      </c>
      <c r="BL536" s="15">
        <f t="shared" ca="1" si="599"/>
        <v>4.5148574991780821</v>
      </c>
      <c r="BM536" s="15">
        <f t="shared" ca="1" si="617"/>
        <v>6960.979228552852</v>
      </c>
      <c r="BN536" s="36">
        <f t="shared" ca="1" si="626"/>
        <v>114</v>
      </c>
      <c r="BO536" s="9">
        <f t="shared" ca="1" si="600"/>
        <v>0</v>
      </c>
      <c r="BP536" s="20">
        <f t="shared" ca="1" si="618"/>
        <v>1.5290021450935503</v>
      </c>
      <c r="BQ536" s="20">
        <f t="shared" ca="1" si="619"/>
        <v>93.36273835446454</v>
      </c>
    </row>
    <row r="537" spans="1:69" x14ac:dyDescent="0.25">
      <c r="A537" s="3">
        <f t="shared" si="567"/>
        <v>40652</v>
      </c>
      <c r="B537" s="17">
        <f t="shared" si="601"/>
        <v>2011</v>
      </c>
      <c r="C537" s="4">
        <f t="shared" si="566"/>
        <v>4</v>
      </c>
      <c r="D537" s="4">
        <f t="shared" si="568"/>
        <v>3</v>
      </c>
      <c r="E537" s="5">
        <f t="shared" si="576"/>
        <v>0.6</v>
      </c>
      <c r="F537" s="5">
        <f t="shared" si="577"/>
        <v>0.6</v>
      </c>
      <c r="G537" s="10">
        <f t="shared" si="575"/>
        <v>0.71506849315068266</v>
      </c>
      <c r="H537" s="13">
        <f t="shared" ca="1" si="578"/>
        <v>91</v>
      </c>
      <c r="I537" s="9">
        <f t="shared" ca="1" si="579"/>
        <v>146</v>
      </c>
      <c r="J537" s="14">
        <f t="shared" ca="1" si="602"/>
        <v>1.6043956043956045</v>
      </c>
      <c r="K537" s="5">
        <f t="shared" ca="1" si="603"/>
        <v>0.32444444444444442</v>
      </c>
      <c r="L537" s="21">
        <f t="shared" ca="1" si="580"/>
        <v>99.406367002860122</v>
      </c>
      <c r="M537" s="9">
        <f t="shared" ca="1" si="620"/>
        <v>25</v>
      </c>
      <c r="N537" s="9">
        <f t="shared" ca="1" si="620"/>
        <v>31</v>
      </c>
      <c r="O537" s="9">
        <f t="shared" ca="1" si="620"/>
        <v>12</v>
      </c>
      <c r="P537" s="9">
        <f t="shared" ca="1" si="620"/>
        <v>39</v>
      </c>
      <c r="Q537" s="20">
        <f t="shared" ca="1" si="581"/>
        <v>37.168559999999999</v>
      </c>
      <c r="R537" s="20">
        <f t="shared" ca="1" si="582"/>
        <v>51.137180639999997</v>
      </c>
      <c r="S537" s="20">
        <f t="shared" ca="1" si="583"/>
        <v>18.293169599999999</v>
      </c>
      <c r="T537" s="6">
        <f t="shared" ca="1" si="621"/>
        <v>9045.9793972602711</v>
      </c>
      <c r="U537" s="6">
        <f t="shared" ca="1" si="621"/>
        <v>955.89269260273966</v>
      </c>
      <c r="V537" s="6">
        <f t="shared" ca="1" si="621"/>
        <v>1551.106236387945</v>
      </c>
      <c r="W537" s="6">
        <f t="shared" ca="1" si="584"/>
        <v>2612.3880328767123</v>
      </c>
      <c r="X537" s="6">
        <f t="shared" ca="1" si="585"/>
        <v>752.27660596602743</v>
      </c>
      <c r="Y537" s="6">
        <f t="shared" ca="1" si="604"/>
        <v>5086.1012146323274</v>
      </c>
      <c r="Z537" s="6">
        <f t="shared" ca="1" si="622"/>
        <v>2081.4393599999999</v>
      </c>
      <c r="AA537" s="6">
        <f t="shared" ca="1" si="622"/>
        <v>613.64616767999996</v>
      </c>
      <c r="AB537" s="6">
        <f t="shared" ca="1" si="622"/>
        <v>713.4336143999999</v>
      </c>
      <c r="AC537" s="6">
        <f t="shared" ca="1" si="586"/>
        <v>991.18541489256324</v>
      </c>
      <c r="AD537" s="6">
        <f t="shared" ca="1" si="587"/>
        <v>1009.6155445299984</v>
      </c>
      <c r="AE537" s="6">
        <f t="shared" ca="1" si="588"/>
        <v>283.21460027120509</v>
      </c>
      <c r="AF537" s="6">
        <f t="shared" ca="1" si="605"/>
        <v>1124.5035823862331</v>
      </c>
      <c r="AG537" s="6">
        <f t="shared" ca="1" si="623"/>
        <v>258.57251280000003</v>
      </c>
      <c r="AH537" s="6">
        <f t="shared" ca="1" si="623"/>
        <v>975.44258560000003</v>
      </c>
      <c r="AI537" s="6">
        <f t="shared" ca="1" si="623"/>
        <v>1620.7189679999999</v>
      </c>
      <c r="AJ537" s="6">
        <f t="shared" ca="1" si="623"/>
        <v>741.74929919999988</v>
      </c>
      <c r="AK537" s="6">
        <f t="shared" ca="1" si="589"/>
        <v>1060.6009149738227</v>
      </c>
      <c r="AL537" s="6">
        <f t="shared" ca="1" si="590"/>
        <v>1141.1413850513247</v>
      </c>
      <c r="AM537" s="6">
        <f t="shared" ca="1" si="591"/>
        <v>320.83924787215665</v>
      </c>
      <c r="AN537" s="6">
        <f t="shared" ca="1" si="606"/>
        <v>1073.9018177026958</v>
      </c>
      <c r="AO537" s="6">
        <f t="shared" ca="1" si="607"/>
        <v>17006.87459754301</v>
      </c>
      <c r="AP537" s="6">
        <f t="shared" ca="1" si="608"/>
        <v>9722.3679828217555</v>
      </c>
      <c r="AQ537" s="6">
        <f t="shared" ca="1" si="609"/>
        <v>7284.5066147212565</v>
      </c>
      <c r="AR537" s="6">
        <f t="shared" ca="1" si="624"/>
        <v>2576.8653759087256</v>
      </c>
      <c r="AS537" s="6">
        <f t="shared" ca="1" si="624"/>
        <v>1474.8194359777008</v>
      </c>
      <c r="AT537" s="6">
        <f t="shared" ca="1" si="624"/>
        <v>1627.2549147555826</v>
      </c>
      <c r="AU537" s="6">
        <f t="shared" ca="1" si="624"/>
        <v>1702.9255016028137</v>
      </c>
      <c r="AV537" s="6">
        <f t="shared" ca="1" si="610"/>
        <v>7381.8652282448229</v>
      </c>
      <c r="AW537" s="6">
        <f t="shared" ca="1" si="611"/>
        <v>-97.358613523568238</v>
      </c>
      <c r="AX537" s="27">
        <f t="shared" ca="1" si="625"/>
        <v>4.2121282191780827</v>
      </c>
      <c r="AY537" s="27">
        <f t="shared" ca="1" si="625"/>
        <v>4.3374780342465744</v>
      </c>
      <c r="AZ537">
        <f t="shared" ca="1" si="612"/>
        <v>198</v>
      </c>
      <c r="BA537" s="9">
        <f t="shared" ca="1" si="592"/>
        <v>7</v>
      </c>
      <c r="BB537" s="4">
        <f t="shared" ca="1" si="613"/>
        <v>91</v>
      </c>
      <c r="BC537" s="9">
        <f t="shared" ca="1" si="593"/>
        <v>6</v>
      </c>
      <c r="BD537" s="9">
        <f t="shared" ca="1" si="594"/>
        <v>5</v>
      </c>
      <c r="BE537" s="4">
        <f t="shared" ca="1" si="614"/>
        <v>107</v>
      </c>
      <c r="BF537" s="9">
        <f t="shared" ca="1" si="595"/>
        <v>8</v>
      </c>
      <c r="BG537" s="9">
        <f t="shared" ca="1" si="596"/>
        <v>11</v>
      </c>
      <c r="BH537" s="24">
        <f t="shared" ca="1" si="615"/>
        <v>594.21406184107173</v>
      </c>
      <c r="BI537" s="24">
        <f t="shared" ca="1" si="616"/>
        <v>405.57285639422025</v>
      </c>
      <c r="BJ537" s="9">
        <f t="shared" ca="1" si="597"/>
        <v>11</v>
      </c>
      <c r="BK537" s="30">
        <f t="shared" ca="1" si="598"/>
        <v>32.465097575342469</v>
      </c>
      <c r="BL537" s="15">
        <f t="shared" ca="1" si="599"/>
        <v>4.3368975342465754</v>
      </c>
      <c r="BM537" s="15">
        <f t="shared" ca="1" si="617"/>
        <v>6824.6372631850154</v>
      </c>
      <c r="BN537" s="36">
        <f t="shared" ca="1" si="626"/>
        <v>114</v>
      </c>
      <c r="BO537" s="9">
        <f t="shared" ca="1" si="600"/>
        <v>0</v>
      </c>
      <c r="BP537" s="20">
        <f t="shared" ca="1" si="618"/>
        <v>1.0673837060933584</v>
      </c>
      <c r="BQ537" s="20">
        <f t="shared" ca="1" si="619"/>
        <v>63.899180830888213</v>
      </c>
    </row>
    <row r="538" spans="1:69" x14ac:dyDescent="0.25">
      <c r="A538" s="3">
        <f t="shared" si="567"/>
        <v>40651</v>
      </c>
      <c r="B538" s="17">
        <f t="shared" si="601"/>
        <v>2011</v>
      </c>
      <c r="C538" s="4">
        <f t="shared" si="566"/>
        <v>4</v>
      </c>
      <c r="D538" s="4">
        <f t="shared" si="568"/>
        <v>2</v>
      </c>
      <c r="E538" s="5">
        <f t="shared" si="576"/>
        <v>0.6</v>
      </c>
      <c r="F538" s="5">
        <f t="shared" si="577"/>
        <v>0.6</v>
      </c>
      <c r="G538" s="10">
        <f t="shared" si="575"/>
        <v>0.71232876712328541</v>
      </c>
      <c r="H538" s="13">
        <f t="shared" ca="1" si="578"/>
        <v>89</v>
      </c>
      <c r="I538" s="9">
        <f t="shared" ca="1" si="579"/>
        <v>145</v>
      </c>
      <c r="J538" s="14">
        <f t="shared" ca="1" si="602"/>
        <v>1.6292134831460674</v>
      </c>
      <c r="K538" s="5">
        <f t="shared" ca="1" si="603"/>
        <v>0.32222222222222224</v>
      </c>
      <c r="L538" s="21">
        <f t="shared" ca="1" si="580"/>
        <v>100.93796693858702</v>
      </c>
      <c r="M538" s="9">
        <f t="shared" ca="1" si="620"/>
        <v>24</v>
      </c>
      <c r="N538" s="9">
        <f t="shared" ca="1" si="620"/>
        <v>31</v>
      </c>
      <c r="O538" s="9">
        <f t="shared" ca="1" si="620"/>
        <v>12</v>
      </c>
      <c r="P538" s="9">
        <f t="shared" ca="1" si="620"/>
        <v>40</v>
      </c>
      <c r="Q538" s="20">
        <f t="shared" ca="1" si="581"/>
        <v>36.821924782067242</v>
      </c>
      <c r="R538" s="20">
        <f t="shared" ca="1" si="582"/>
        <v>51.861972821917796</v>
      </c>
      <c r="S538" s="20">
        <f t="shared" ca="1" si="583"/>
        <v>17.472210059589042</v>
      </c>
      <c r="T538" s="6">
        <f t="shared" ca="1" si="621"/>
        <v>8983.4790575342449</v>
      </c>
      <c r="U538" s="6">
        <f t="shared" ca="1" si="621"/>
        <v>944.13422465753433</v>
      </c>
      <c r="V538" s="6">
        <f t="shared" ca="1" si="621"/>
        <v>1495.6490485479451</v>
      </c>
      <c r="W538" s="6">
        <f t="shared" ca="1" si="584"/>
        <v>2711.5776946849314</v>
      </c>
      <c r="X538" s="6">
        <f t="shared" ca="1" si="585"/>
        <v>773.16874520547947</v>
      </c>
      <c r="Y538" s="6">
        <f t="shared" ca="1" si="604"/>
        <v>4947.2177937534252</v>
      </c>
      <c r="Z538" s="6">
        <f t="shared" ca="1" si="622"/>
        <v>2025.2058630136985</v>
      </c>
      <c r="AA538" s="6">
        <f t="shared" ca="1" si="622"/>
        <v>622.34367386301358</v>
      </c>
      <c r="AB538" s="6">
        <f t="shared" ca="1" si="622"/>
        <v>698.8884023835617</v>
      </c>
      <c r="AC538" s="6">
        <f t="shared" ca="1" si="586"/>
        <v>1009.7914075149495</v>
      </c>
      <c r="AD538" s="6">
        <f t="shared" ca="1" si="587"/>
        <v>1023.4969644473151</v>
      </c>
      <c r="AE538" s="6">
        <f t="shared" ca="1" si="588"/>
        <v>292.63212794562531</v>
      </c>
      <c r="AF538" s="6">
        <f t="shared" ca="1" si="605"/>
        <v>1020.5174393523835</v>
      </c>
      <c r="AG538" s="6">
        <f t="shared" ca="1" si="623"/>
        <v>249.29347068493155</v>
      </c>
      <c r="AH538" s="6">
        <f t="shared" ca="1" si="623"/>
        <v>979.10966356164374</v>
      </c>
      <c r="AI538" s="6">
        <f t="shared" ca="1" si="623"/>
        <v>1567.8089643835615</v>
      </c>
      <c r="AJ538" s="6">
        <f t="shared" ca="1" si="623"/>
        <v>742.31698849315069</v>
      </c>
      <c r="AK538" s="6">
        <f t="shared" ca="1" si="589"/>
        <v>1083.7714877727828</v>
      </c>
      <c r="AL538" s="6">
        <f t="shared" ca="1" si="590"/>
        <v>1234.0553669387357</v>
      </c>
      <c r="AM538" s="6">
        <f t="shared" ca="1" si="591"/>
        <v>318.21643255180447</v>
      </c>
      <c r="AN538" s="6">
        <f t="shared" ca="1" si="606"/>
        <v>902.48579985996503</v>
      </c>
      <c r="AO538" s="6">
        <f t="shared" ca="1" si="607"/>
        <v>16812.58030857534</v>
      </c>
      <c r="AP538" s="6">
        <f t="shared" ca="1" si="608"/>
        <v>9942.3592756095677</v>
      </c>
      <c r="AQ538" s="6">
        <f t="shared" ca="1" si="609"/>
        <v>6870.2210329657737</v>
      </c>
      <c r="AR538" s="6">
        <f t="shared" ca="1" si="624"/>
        <v>2582.3927919546982</v>
      </c>
      <c r="AS538" s="6">
        <f t="shared" ca="1" si="624"/>
        <v>1479.5947083529891</v>
      </c>
      <c r="AT538" s="6">
        <f t="shared" ca="1" si="624"/>
        <v>1607.6556148380223</v>
      </c>
      <c r="AU538" s="6">
        <f t="shared" ca="1" si="624"/>
        <v>1712.2087759639476</v>
      </c>
      <c r="AV538" s="6">
        <f t="shared" ca="1" si="610"/>
        <v>7381.8518911096562</v>
      </c>
      <c r="AW538" s="6">
        <f t="shared" ca="1" si="611"/>
        <v>-511.63085814388432</v>
      </c>
      <c r="AX538" s="27">
        <f t="shared" ca="1" si="625"/>
        <v>3.878756219178082</v>
      </c>
      <c r="AY538" s="27">
        <f t="shared" ca="1" si="625"/>
        <v>4.3809519178082192</v>
      </c>
      <c r="AZ538">
        <f t="shared" ca="1" si="612"/>
        <v>196</v>
      </c>
      <c r="BA538" s="9">
        <f t="shared" ca="1" si="592"/>
        <v>7</v>
      </c>
      <c r="BB538" s="4">
        <f t="shared" ca="1" si="613"/>
        <v>89</v>
      </c>
      <c r="BC538" s="9">
        <f t="shared" ca="1" si="593"/>
        <v>6</v>
      </c>
      <c r="BD538" s="9">
        <f t="shared" ca="1" si="594"/>
        <v>4</v>
      </c>
      <c r="BE538" s="4">
        <f t="shared" ca="1" si="614"/>
        <v>107</v>
      </c>
      <c r="BF538" s="9">
        <f t="shared" ca="1" si="595"/>
        <v>6</v>
      </c>
      <c r="BG538" s="9">
        <f t="shared" ca="1" si="596"/>
        <v>11</v>
      </c>
      <c r="BH538" s="24">
        <f t="shared" ca="1" si="615"/>
        <v>559.59499870093885</v>
      </c>
      <c r="BI538" s="24">
        <f t="shared" ca="1" si="616"/>
        <v>369.53877101340299</v>
      </c>
      <c r="BJ538" s="9">
        <f t="shared" ca="1" si="597"/>
        <v>10</v>
      </c>
      <c r="BK538" s="30">
        <f t="shared" ca="1" si="598"/>
        <v>33.452953972602742</v>
      </c>
      <c r="BL538" s="15">
        <f t="shared" ca="1" si="599"/>
        <v>4.4451750684931506</v>
      </c>
      <c r="BM538" s="15">
        <f t="shared" ca="1" si="617"/>
        <v>7035.0442596347402</v>
      </c>
      <c r="BN538" s="36">
        <f t="shared" ca="1" si="626"/>
        <v>114</v>
      </c>
      <c r="BO538" s="9">
        <f t="shared" ca="1" si="600"/>
        <v>0</v>
      </c>
      <c r="BP538" s="20">
        <f t="shared" ca="1" si="618"/>
        <v>0.97657111731127555</v>
      </c>
      <c r="BQ538" s="20">
        <f t="shared" ca="1" si="619"/>
        <v>60.265096780401521</v>
      </c>
    </row>
    <row r="539" spans="1:69" x14ac:dyDescent="0.25">
      <c r="A539" s="3">
        <f t="shared" si="567"/>
        <v>40650</v>
      </c>
      <c r="B539" s="17">
        <f t="shared" si="601"/>
        <v>2011</v>
      </c>
      <c r="C539" s="4">
        <f t="shared" si="566"/>
        <v>4</v>
      </c>
      <c r="D539" s="4">
        <f t="shared" si="568"/>
        <v>1</v>
      </c>
      <c r="E539" s="5">
        <f t="shared" si="576"/>
        <v>0.6</v>
      </c>
      <c r="F539" s="5">
        <f t="shared" si="577"/>
        <v>0.64</v>
      </c>
      <c r="G539" s="10">
        <f t="shared" si="575"/>
        <v>0.70958904109588816</v>
      </c>
      <c r="H539" s="13">
        <f t="shared" ca="1" si="578"/>
        <v>92</v>
      </c>
      <c r="I539" s="9">
        <f t="shared" ca="1" si="579"/>
        <v>164</v>
      </c>
      <c r="J539" s="14">
        <f t="shared" ca="1" si="602"/>
        <v>1.7826086956521738</v>
      </c>
      <c r="K539" s="5">
        <f t="shared" ca="1" si="603"/>
        <v>0.36444444444444446</v>
      </c>
      <c r="L539" s="21">
        <f t="shared" ca="1" si="580"/>
        <v>103.94328448838596</v>
      </c>
      <c r="M539" s="9">
        <f t="shared" ca="1" si="620"/>
        <v>29</v>
      </c>
      <c r="N539" s="9">
        <f t="shared" ca="1" si="620"/>
        <v>36</v>
      </c>
      <c r="O539" s="9">
        <f t="shared" ca="1" si="620"/>
        <v>15</v>
      </c>
      <c r="P539" s="9">
        <f t="shared" ca="1" si="620"/>
        <v>43</v>
      </c>
      <c r="Q539" s="20">
        <f t="shared" ca="1" si="581"/>
        <v>34.945296131506836</v>
      </c>
      <c r="R539" s="20">
        <f t="shared" ca="1" si="582"/>
        <v>46.734948548383549</v>
      </c>
      <c r="S539" s="20">
        <f t="shared" ca="1" si="583"/>
        <v>17.516851339458427</v>
      </c>
      <c r="T539" s="6">
        <f t="shared" ca="1" si="621"/>
        <v>9562.7821729315074</v>
      </c>
      <c r="U539" s="6">
        <f t="shared" ca="1" si="621"/>
        <v>1082.4123511232874</v>
      </c>
      <c r="V539" s="6">
        <f t="shared" ca="1" si="621"/>
        <v>1605.2804146218082</v>
      </c>
      <c r="W539" s="6">
        <f t="shared" ca="1" si="584"/>
        <v>2651.4152797808215</v>
      </c>
      <c r="X539" s="6">
        <f t="shared" ca="1" si="585"/>
        <v>818.95838717194522</v>
      </c>
      <c r="Y539" s="6">
        <f t="shared" ca="1" si="604"/>
        <v>5569.5404424802191</v>
      </c>
      <c r="Z539" s="6">
        <f t="shared" ca="1" si="622"/>
        <v>2271.4442485479444</v>
      </c>
      <c r="AA539" s="6">
        <f t="shared" ca="1" si="622"/>
        <v>701.02422822575329</v>
      </c>
      <c r="AB539" s="6">
        <f t="shared" ca="1" si="622"/>
        <v>753.2246075967123</v>
      </c>
      <c r="AC539" s="6">
        <f t="shared" ca="1" si="586"/>
        <v>1078.1892881095207</v>
      </c>
      <c r="AD539" s="6">
        <f t="shared" ca="1" si="587"/>
        <v>1041.3521790132788</v>
      </c>
      <c r="AE539" s="6">
        <f t="shared" ca="1" si="588"/>
        <v>317.16727951685067</v>
      </c>
      <c r="AF539" s="6">
        <f t="shared" ca="1" si="605"/>
        <v>1288.98433773076</v>
      </c>
      <c r="AG539" s="6">
        <f t="shared" ca="1" si="623"/>
        <v>280.79487083835613</v>
      </c>
      <c r="AH539" s="6">
        <f t="shared" ca="1" si="623"/>
        <v>1071.9435397260274</v>
      </c>
      <c r="AI539" s="6">
        <f t="shared" ca="1" si="623"/>
        <v>1845.8698020821914</v>
      </c>
      <c r="AJ539" s="6">
        <f t="shared" ca="1" si="623"/>
        <v>844.35391193424641</v>
      </c>
      <c r="AK539" s="6">
        <f t="shared" ca="1" si="589"/>
        <v>1164.257039089656</v>
      </c>
      <c r="AL539" s="6">
        <f t="shared" ca="1" si="590"/>
        <v>1127.5889303975871</v>
      </c>
      <c r="AM539" s="6">
        <f t="shared" ca="1" si="591"/>
        <v>344.34757584977064</v>
      </c>
      <c r="AN539" s="6">
        <f t="shared" ca="1" si="606"/>
        <v>1406.7685792438081</v>
      </c>
      <c r="AO539" s="6">
        <f t="shared" ca="1" si="607"/>
        <v>18413.849733006024</v>
      </c>
      <c r="AP539" s="6">
        <f t="shared" ca="1" si="608"/>
        <v>10148.556373551239</v>
      </c>
      <c r="AQ539" s="6">
        <f t="shared" ca="1" si="609"/>
        <v>8265.2933594547867</v>
      </c>
      <c r="AR539" s="6">
        <f t="shared" ca="1" si="624"/>
        <v>2603.9190776061946</v>
      </c>
      <c r="AS539" s="6">
        <f t="shared" ca="1" si="624"/>
        <v>1516.279605491025</v>
      </c>
      <c r="AT539" s="6">
        <f t="shared" ca="1" si="624"/>
        <v>1668.5898806700682</v>
      </c>
      <c r="AU539" s="6">
        <f t="shared" ca="1" si="624"/>
        <v>1754.4050013875831</v>
      </c>
      <c r="AV539" s="6">
        <f t="shared" ca="1" si="610"/>
        <v>7543.1935651548711</v>
      </c>
      <c r="AW539" s="6">
        <f t="shared" ca="1" si="611"/>
        <v>722.09979429991381</v>
      </c>
      <c r="AX539" s="27">
        <f t="shared" ca="1" si="625"/>
        <v>4.1590916383561636</v>
      </c>
      <c r="AY539" s="27">
        <f t="shared" ca="1" si="625"/>
        <v>4.4856878424657527</v>
      </c>
      <c r="AZ539">
        <f t="shared" ca="1" si="612"/>
        <v>215</v>
      </c>
      <c r="BA539" s="9">
        <f t="shared" ca="1" si="592"/>
        <v>8</v>
      </c>
      <c r="BB539" s="4">
        <f t="shared" ca="1" si="613"/>
        <v>92</v>
      </c>
      <c r="BC539" s="9">
        <f t="shared" ca="1" si="593"/>
        <v>8</v>
      </c>
      <c r="BD539" s="9">
        <f t="shared" ca="1" si="594"/>
        <v>5</v>
      </c>
      <c r="BE539" s="4">
        <f t="shared" ca="1" si="614"/>
        <v>123</v>
      </c>
      <c r="BF539" s="9">
        <f t="shared" ca="1" si="595"/>
        <v>8</v>
      </c>
      <c r="BG539" s="9">
        <f t="shared" ca="1" si="596"/>
        <v>13</v>
      </c>
      <c r="BH539" s="24">
        <f t="shared" ca="1" si="615"/>
        <v>717.21198978771167</v>
      </c>
      <c r="BI539" s="24">
        <f t="shared" ca="1" si="616"/>
        <v>416.02344454823299</v>
      </c>
      <c r="BJ539" s="9">
        <f t="shared" ca="1" si="597"/>
        <v>10</v>
      </c>
      <c r="BK539" s="30">
        <f t="shared" ca="1" si="598"/>
        <v>32.880174369863013</v>
      </c>
      <c r="BL539" s="15">
        <f t="shared" ca="1" si="599"/>
        <v>4.2759021873972607</v>
      </c>
      <c r="BM539" s="15">
        <f t="shared" ca="1" si="617"/>
        <v>6903.4916512766431</v>
      </c>
      <c r="BN539" s="36">
        <f t="shared" ca="1" si="626"/>
        <v>114</v>
      </c>
      <c r="BO539" s="9">
        <f t="shared" ca="1" si="600"/>
        <v>0</v>
      </c>
      <c r="BP539" s="20">
        <f t="shared" ca="1" si="618"/>
        <v>1.1972627442703301</v>
      </c>
      <c r="BQ539" s="20">
        <f t="shared" ca="1" si="619"/>
        <v>72.502573328550767</v>
      </c>
    </row>
    <row r="540" spans="1:69" x14ac:dyDescent="0.25">
      <c r="A540" s="3">
        <f t="shared" si="567"/>
        <v>40649</v>
      </c>
      <c r="B540" s="17">
        <f t="shared" si="601"/>
        <v>2011</v>
      </c>
      <c r="C540" s="4">
        <f t="shared" si="566"/>
        <v>4</v>
      </c>
      <c r="D540" s="4">
        <f t="shared" si="568"/>
        <v>7</v>
      </c>
      <c r="E540" s="5">
        <f t="shared" si="576"/>
        <v>0.6</v>
      </c>
      <c r="F540" s="5">
        <f t="shared" si="577"/>
        <v>0.95</v>
      </c>
      <c r="G540" s="10">
        <f t="shared" si="575"/>
        <v>0.70684931506849091</v>
      </c>
      <c r="H540" s="13">
        <f t="shared" ca="1" si="578"/>
        <v>140</v>
      </c>
      <c r="I540" s="9">
        <f t="shared" ca="1" si="579"/>
        <v>253</v>
      </c>
      <c r="J540" s="14">
        <f t="shared" ca="1" si="602"/>
        <v>1.8071428571428572</v>
      </c>
      <c r="K540" s="5">
        <f t="shared" ca="1" si="603"/>
        <v>0.56222222222222218</v>
      </c>
      <c r="L540" s="21">
        <f t="shared" ca="1" si="580"/>
        <v>104.27675037181993</v>
      </c>
      <c r="M540" s="9">
        <f t="shared" ca="1" si="620"/>
        <v>43</v>
      </c>
      <c r="N540" s="9">
        <f t="shared" ca="1" si="620"/>
        <v>55</v>
      </c>
      <c r="O540" s="9">
        <f t="shared" ca="1" si="620"/>
        <v>22</v>
      </c>
      <c r="P540" s="9">
        <f t="shared" ca="1" si="620"/>
        <v>71</v>
      </c>
      <c r="Q540" s="20">
        <f t="shared" ca="1" si="581"/>
        <v>38.688514426614475</v>
      </c>
      <c r="R540" s="20">
        <f t="shared" ca="1" si="582"/>
        <v>49.641509569315069</v>
      </c>
      <c r="S540" s="20">
        <f t="shared" ca="1" si="583"/>
        <v>16.364266420111903</v>
      </c>
      <c r="T540" s="6">
        <f t="shared" ca="1" si="621"/>
        <v>14598.74505205479</v>
      </c>
      <c r="U540" s="6">
        <f t="shared" ca="1" si="621"/>
        <v>1535.9119117808211</v>
      </c>
      <c r="V540" s="6">
        <f t="shared" ca="1" si="621"/>
        <v>2375.5925877830132</v>
      </c>
      <c r="W540" s="6">
        <f t="shared" ca="1" si="584"/>
        <v>2578.1956897315067</v>
      </c>
      <c r="X540" s="6">
        <f t="shared" ca="1" si="585"/>
        <v>1256.068000227945</v>
      </c>
      <c r="Y540" s="6">
        <f t="shared" ca="1" si="604"/>
        <v>9924.8006860931455</v>
      </c>
      <c r="Z540" s="6">
        <f t="shared" ca="1" si="622"/>
        <v>3791.4744138082187</v>
      </c>
      <c r="AA540" s="6">
        <f t="shared" ca="1" si="622"/>
        <v>1092.1132105249314</v>
      </c>
      <c r="AB540" s="6">
        <f t="shared" ca="1" si="622"/>
        <v>1161.862915827945</v>
      </c>
      <c r="AC540" s="6">
        <f t="shared" ca="1" si="586"/>
        <v>1552.5065419908979</v>
      </c>
      <c r="AD540" s="6">
        <f t="shared" ca="1" si="587"/>
        <v>1005.5504688235443</v>
      </c>
      <c r="AE540" s="6">
        <f t="shared" ca="1" si="588"/>
        <v>454.97233472106461</v>
      </c>
      <c r="AF540" s="6">
        <f t="shared" ca="1" si="605"/>
        <v>3032.4211946255882</v>
      </c>
      <c r="AG540" s="6">
        <f t="shared" ca="1" si="623"/>
        <v>473.88569661369866</v>
      </c>
      <c r="AH540" s="6">
        <f t="shared" ca="1" si="623"/>
        <v>1696.5278460493153</v>
      </c>
      <c r="AI540" s="6">
        <f t="shared" ca="1" si="623"/>
        <v>2760.6315421917807</v>
      </c>
      <c r="AJ540" s="6">
        <f t="shared" ca="1" si="623"/>
        <v>1268.7156869260273</v>
      </c>
      <c r="AK540" s="6">
        <f t="shared" ca="1" si="589"/>
        <v>1740.4164286321577</v>
      </c>
      <c r="AL540" s="6">
        <f t="shared" ca="1" si="590"/>
        <v>1166.2163505631536</v>
      </c>
      <c r="AM540" s="6">
        <f t="shared" ca="1" si="591"/>
        <v>512.71376471637166</v>
      </c>
      <c r="AN540" s="6">
        <f t="shared" ca="1" si="606"/>
        <v>2780.4142278691388</v>
      </c>
      <c r="AO540" s="6">
        <f t="shared" ca="1" si="607"/>
        <v>28379.868275777524</v>
      </c>
      <c r="AP540" s="6">
        <f t="shared" ca="1" si="608"/>
        <v>12642.232167189653</v>
      </c>
      <c r="AQ540" s="6">
        <f t="shared" ca="1" si="609"/>
        <v>15737.636108587874</v>
      </c>
      <c r="AR540" s="6">
        <f t="shared" ca="1" si="624"/>
        <v>2706.6660036261387</v>
      </c>
      <c r="AS540" s="6">
        <f t="shared" ca="1" si="624"/>
        <v>1997.3244905461484</v>
      </c>
      <c r="AT540" s="6">
        <f t="shared" ca="1" si="624"/>
        <v>1876.1255474270629</v>
      </c>
      <c r="AU540" s="6">
        <f t="shared" ca="1" si="624"/>
        <v>1998.6112976679951</v>
      </c>
      <c r="AV540" s="6">
        <f t="shared" ca="1" si="610"/>
        <v>8578.7273392673451</v>
      </c>
      <c r="AW540" s="6">
        <f t="shared" ca="1" si="611"/>
        <v>7158.9087693205256</v>
      </c>
      <c r="AX540" s="27">
        <f t="shared" ca="1" si="625"/>
        <v>3.9741760767123289</v>
      </c>
      <c r="AY540" s="27">
        <f t="shared" ca="1" si="625"/>
        <v>4.4503780684931504</v>
      </c>
      <c r="AZ540">
        <f t="shared" ca="1" si="612"/>
        <v>331</v>
      </c>
      <c r="BA540" s="9">
        <f t="shared" ca="1" si="592"/>
        <v>12</v>
      </c>
      <c r="BB540" s="4">
        <f t="shared" ca="1" si="613"/>
        <v>140</v>
      </c>
      <c r="BC540" s="9">
        <f t="shared" ca="1" si="593"/>
        <v>11</v>
      </c>
      <c r="BD540" s="9">
        <f t="shared" ca="1" si="594"/>
        <v>8</v>
      </c>
      <c r="BE540" s="4">
        <f t="shared" ca="1" si="614"/>
        <v>191</v>
      </c>
      <c r="BF540" s="9">
        <f t="shared" ca="1" si="595"/>
        <v>12</v>
      </c>
      <c r="BG540" s="9">
        <f t="shared" ca="1" si="596"/>
        <v>19</v>
      </c>
      <c r="BH540" s="24">
        <f t="shared" ca="1" si="615"/>
        <v>842.76620912219175</v>
      </c>
      <c r="BI540" s="24">
        <f t="shared" ca="1" si="616"/>
        <v>489.02570529633874</v>
      </c>
      <c r="BJ540" s="9">
        <f t="shared" ca="1" si="597"/>
        <v>16</v>
      </c>
      <c r="BK540" s="30">
        <f t="shared" ca="1" si="598"/>
        <v>34.139808931506856</v>
      </c>
      <c r="BL540" s="15">
        <f t="shared" ca="1" si="599"/>
        <v>4.5532970958904118</v>
      </c>
      <c r="BM540" s="15">
        <f t="shared" ca="1" si="617"/>
        <v>6915.295312019116</v>
      </c>
      <c r="BN540" s="36">
        <f t="shared" ca="1" si="626"/>
        <v>113</v>
      </c>
      <c r="BO540" s="9">
        <f t="shared" ca="1" si="600"/>
        <v>0</v>
      </c>
      <c r="BP540" s="20">
        <f t="shared" ca="1" si="618"/>
        <v>2.2757720962740531</v>
      </c>
      <c r="BQ540" s="20">
        <f t="shared" ca="1" si="619"/>
        <v>139.27111600520243</v>
      </c>
    </row>
    <row r="541" spans="1:69" x14ac:dyDescent="0.25">
      <c r="A541" s="3">
        <f t="shared" si="567"/>
        <v>40648</v>
      </c>
      <c r="B541" s="17">
        <f t="shared" si="601"/>
        <v>2011</v>
      </c>
      <c r="C541" s="4">
        <f t="shared" si="566"/>
        <v>4</v>
      </c>
      <c r="D541" s="4">
        <f t="shared" si="568"/>
        <v>6</v>
      </c>
      <c r="E541" s="5">
        <f t="shared" si="576"/>
        <v>0.6</v>
      </c>
      <c r="F541" s="5">
        <f t="shared" si="577"/>
        <v>1</v>
      </c>
      <c r="G541" s="10">
        <f t="shared" si="575"/>
        <v>0.70410958904109366</v>
      </c>
      <c r="H541" s="13">
        <f t="shared" ca="1" si="578"/>
        <v>146</v>
      </c>
      <c r="I541" s="9">
        <f t="shared" ca="1" si="579"/>
        <v>263</v>
      </c>
      <c r="J541" s="14">
        <f t="shared" ca="1" si="602"/>
        <v>1.8013698630136987</v>
      </c>
      <c r="K541" s="5">
        <f t="shared" ca="1" si="603"/>
        <v>0.58444444444444443</v>
      </c>
      <c r="L541" s="21">
        <f t="shared" ca="1" si="580"/>
        <v>103.63422210546068</v>
      </c>
      <c r="M541" s="9">
        <f t="shared" ca="1" si="620"/>
        <v>45</v>
      </c>
      <c r="N541" s="9">
        <f t="shared" ca="1" si="620"/>
        <v>59</v>
      </c>
      <c r="O541" s="9">
        <f t="shared" ca="1" si="620"/>
        <v>23</v>
      </c>
      <c r="P541" s="9">
        <f t="shared" ca="1" si="620"/>
        <v>73</v>
      </c>
      <c r="Q541" s="20">
        <f t="shared" ca="1" si="581"/>
        <v>34.908533736564792</v>
      </c>
      <c r="R541" s="20">
        <f t="shared" ca="1" si="582"/>
        <v>48.186568898630128</v>
      </c>
      <c r="S541" s="20">
        <f t="shared" ca="1" si="583"/>
        <v>17.410373420243943</v>
      </c>
      <c r="T541" s="6">
        <f t="shared" ca="1" si="621"/>
        <v>15130.596427397259</v>
      </c>
      <c r="U541" s="6">
        <f t="shared" ca="1" si="621"/>
        <v>1661.7532438356163</v>
      </c>
      <c r="V541" s="6">
        <f t="shared" ca="1" si="621"/>
        <v>2498.1365928328764</v>
      </c>
      <c r="W541" s="6">
        <f t="shared" ca="1" si="584"/>
        <v>2698.27406649863</v>
      </c>
      <c r="X541" s="6">
        <f t="shared" ca="1" si="585"/>
        <v>1270.6579946958905</v>
      </c>
      <c r="Y541" s="6">
        <f t="shared" ca="1" si="604"/>
        <v>10325.281017205478</v>
      </c>
      <c r="Z541" s="6">
        <f t="shared" ca="1" si="622"/>
        <v>3630.4875086027387</v>
      </c>
      <c r="AA541" s="6">
        <f t="shared" ca="1" si="622"/>
        <v>1108.2910846684929</v>
      </c>
      <c r="AB541" s="6">
        <f t="shared" ca="1" si="622"/>
        <v>1270.9572596778078</v>
      </c>
      <c r="AC541" s="6">
        <f t="shared" ca="1" si="586"/>
        <v>1688.0412537816967</v>
      </c>
      <c r="AD541" s="6">
        <f t="shared" ca="1" si="587"/>
        <v>965.77650910723526</v>
      </c>
      <c r="AE541" s="6">
        <f t="shared" ca="1" si="588"/>
        <v>477.45819315692177</v>
      </c>
      <c r="AF541" s="6">
        <f t="shared" ca="1" si="605"/>
        <v>2878.4598969031858</v>
      </c>
      <c r="AG541" s="6">
        <f t="shared" ca="1" si="623"/>
        <v>474.76741265753424</v>
      </c>
      <c r="AH541" s="6">
        <f t="shared" ca="1" si="623"/>
        <v>1746.2547932931507</v>
      </c>
      <c r="AI541" s="6">
        <f t="shared" ca="1" si="623"/>
        <v>2846.362382931507</v>
      </c>
      <c r="AJ541" s="6">
        <f t="shared" ca="1" si="623"/>
        <v>1345.9790423671227</v>
      </c>
      <c r="AK541" s="6">
        <f t="shared" ca="1" si="589"/>
        <v>1896.3850344949151</v>
      </c>
      <c r="AL541" s="6">
        <f t="shared" ca="1" si="590"/>
        <v>1129.3751785210191</v>
      </c>
      <c r="AM541" s="6">
        <f t="shared" ca="1" si="591"/>
        <v>553.40883446185831</v>
      </c>
      <c r="AN541" s="6">
        <f t="shared" ca="1" si="606"/>
        <v>2834.194583771523</v>
      </c>
      <c r="AO541" s="6">
        <f t="shared" ca="1" si="607"/>
        <v>29215.44915543123</v>
      </c>
      <c r="AP541" s="6">
        <f t="shared" ca="1" si="608"/>
        <v>13177.513657551041</v>
      </c>
      <c r="AQ541" s="6">
        <f t="shared" ca="1" si="609"/>
        <v>16037.935497880188</v>
      </c>
      <c r="AR541" s="6">
        <f t="shared" ca="1" si="624"/>
        <v>2718.1469654065841</v>
      </c>
      <c r="AS541" s="6">
        <f t="shared" ca="1" si="624"/>
        <v>2029.6265571431823</v>
      </c>
      <c r="AT541" s="6">
        <f t="shared" ca="1" si="624"/>
        <v>1865.5931285947299</v>
      </c>
      <c r="AU541" s="6">
        <f t="shared" ca="1" si="624"/>
        <v>1970.8764037822052</v>
      </c>
      <c r="AV541" s="6">
        <f t="shared" ca="1" si="610"/>
        <v>8584.243054926701</v>
      </c>
      <c r="AW541" s="6">
        <f t="shared" ca="1" si="611"/>
        <v>7453.6924429534884</v>
      </c>
      <c r="AX541" s="27">
        <f t="shared" ca="1" si="625"/>
        <v>4.0298903013698624</v>
      </c>
      <c r="AY541" s="27">
        <f t="shared" ca="1" si="625"/>
        <v>4.4807083835616437</v>
      </c>
      <c r="AZ541">
        <f t="shared" ca="1" si="612"/>
        <v>346</v>
      </c>
      <c r="BA541" s="9">
        <f t="shared" ca="1" si="592"/>
        <v>13</v>
      </c>
      <c r="BB541" s="4">
        <f t="shared" ca="1" si="613"/>
        <v>146</v>
      </c>
      <c r="BC541" s="9">
        <f t="shared" ca="1" si="593"/>
        <v>12</v>
      </c>
      <c r="BD541" s="9">
        <f t="shared" ca="1" si="594"/>
        <v>8</v>
      </c>
      <c r="BE541" s="4">
        <f t="shared" ca="1" si="614"/>
        <v>200</v>
      </c>
      <c r="BF541" s="9">
        <f t="shared" ca="1" si="595"/>
        <v>13</v>
      </c>
      <c r="BG541" s="9">
        <f t="shared" ca="1" si="596"/>
        <v>22</v>
      </c>
      <c r="BH541" s="24">
        <f t="shared" ca="1" si="615"/>
        <v>885.89981562019125</v>
      </c>
      <c r="BI541" s="24">
        <f t="shared" ca="1" si="616"/>
        <v>547.9732923080245</v>
      </c>
      <c r="BJ541" s="9">
        <f t="shared" ca="1" si="597"/>
        <v>17</v>
      </c>
      <c r="BK541" s="30">
        <f t="shared" ca="1" si="598"/>
        <v>34.720942315068491</v>
      </c>
      <c r="BL541" s="15">
        <f t="shared" ca="1" si="599"/>
        <v>4.522794333150685</v>
      </c>
      <c r="BM541" s="15">
        <f t="shared" ca="1" si="617"/>
        <v>6967.9433264521522</v>
      </c>
      <c r="BN541" s="36">
        <f t="shared" ca="1" si="626"/>
        <v>113</v>
      </c>
      <c r="BO541" s="9">
        <f t="shared" ca="1" si="600"/>
        <v>0</v>
      </c>
      <c r="BP541" s="20">
        <f t="shared" ca="1" si="618"/>
        <v>2.3016742166940354</v>
      </c>
      <c r="BQ541" s="20">
        <f t="shared" ca="1" si="619"/>
        <v>141.92863272460343</v>
      </c>
    </row>
    <row r="542" spans="1:69" x14ac:dyDescent="0.25">
      <c r="A542" s="3">
        <f t="shared" si="567"/>
        <v>40647</v>
      </c>
      <c r="B542" s="17">
        <f t="shared" si="601"/>
        <v>2011</v>
      </c>
      <c r="C542" s="4">
        <f t="shared" si="566"/>
        <v>4</v>
      </c>
      <c r="D542" s="4">
        <f t="shared" si="568"/>
        <v>5</v>
      </c>
      <c r="E542" s="5">
        <f t="shared" si="576"/>
        <v>0.6</v>
      </c>
      <c r="F542" s="5">
        <f t="shared" si="577"/>
        <v>0.82</v>
      </c>
      <c r="G542" s="10">
        <f t="shared" si="575"/>
        <v>0.70136986301369642</v>
      </c>
      <c r="H542" s="13">
        <f t="shared" ca="1" si="578"/>
        <v>120</v>
      </c>
      <c r="I542" s="9">
        <f t="shared" ca="1" si="579"/>
        <v>206</v>
      </c>
      <c r="J542" s="14">
        <f t="shared" ca="1" si="602"/>
        <v>1.7166666666666666</v>
      </c>
      <c r="K542" s="5">
        <f t="shared" ca="1" si="603"/>
        <v>0.45777777777777778</v>
      </c>
      <c r="L542" s="21">
        <f t="shared" ca="1" si="580"/>
        <v>103.8864389260274</v>
      </c>
      <c r="M542" s="9">
        <f t="shared" ca="1" si="620"/>
        <v>38</v>
      </c>
      <c r="N542" s="9">
        <f t="shared" ca="1" si="620"/>
        <v>43</v>
      </c>
      <c r="O542" s="9">
        <f t="shared" ca="1" si="620"/>
        <v>18</v>
      </c>
      <c r="P542" s="9">
        <f t="shared" ca="1" si="620"/>
        <v>57</v>
      </c>
      <c r="Q542" s="20">
        <f t="shared" ca="1" si="581"/>
        <v>38.141188253678337</v>
      </c>
      <c r="R542" s="20">
        <f t="shared" ca="1" si="582"/>
        <v>47.247959079452045</v>
      </c>
      <c r="S542" s="20">
        <f t="shared" ca="1" si="583"/>
        <v>16.712729680749817</v>
      </c>
      <c r="T542" s="6">
        <f t="shared" ca="1" si="621"/>
        <v>12466.372671123287</v>
      </c>
      <c r="U542" s="6">
        <f t="shared" ca="1" si="621"/>
        <v>1272.4212913972599</v>
      </c>
      <c r="V542" s="6">
        <f t="shared" ca="1" si="621"/>
        <v>2038.0021702066847</v>
      </c>
      <c r="W542" s="6">
        <f t="shared" ca="1" si="584"/>
        <v>2481.397584657534</v>
      </c>
      <c r="X542" s="6">
        <f t="shared" ca="1" si="585"/>
        <v>1037.735493561863</v>
      </c>
      <c r="Y542" s="6">
        <f t="shared" ca="1" si="604"/>
        <v>8181.6587140944657</v>
      </c>
      <c r="Z542" s="6">
        <f t="shared" ca="1" si="622"/>
        <v>3089.4362485479451</v>
      </c>
      <c r="AA542" s="6">
        <f t="shared" ca="1" si="622"/>
        <v>850.46326343013675</v>
      </c>
      <c r="AB542" s="6">
        <f t="shared" ca="1" si="622"/>
        <v>952.62559180273956</v>
      </c>
      <c r="AC542" s="6">
        <f t="shared" ca="1" si="586"/>
        <v>1352.1723941241414</v>
      </c>
      <c r="AD542" s="6">
        <f t="shared" ca="1" si="587"/>
        <v>982.63827501103708</v>
      </c>
      <c r="AE542" s="6">
        <f t="shared" ca="1" si="588"/>
        <v>397.15200820080975</v>
      </c>
      <c r="AF542" s="6">
        <f t="shared" ca="1" si="605"/>
        <v>2160.5624264448329</v>
      </c>
      <c r="AG542" s="6">
        <f t="shared" ca="1" si="623"/>
        <v>360.83533413698632</v>
      </c>
      <c r="AH542" s="6">
        <f t="shared" ca="1" si="623"/>
        <v>1316.5254880438354</v>
      </c>
      <c r="AI542" s="6">
        <f t="shared" ca="1" si="623"/>
        <v>2359.477404493151</v>
      </c>
      <c r="AJ542" s="6">
        <f t="shared" ca="1" si="623"/>
        <v>979.94511991232866</v>
      </c>
      <c r="AK542" s="6">
        <f t="shared" ca="1" si="589"/>
        <v>1517.3204489247926</v>
      </c>
      <c r="AL542" s="6">
        <f t="shared" ca="1" si="590"/>
        <v>1224.5545721166684</v>
      </c>
      <c r="AM542" s="6">
        <f t="shared" ca="1" si="591"/>
        <v>442.57244366034655</v>
      </c>
      <c r="AN542" s="6">
        <f t="shared" ca="1" si="606"/>
        <v>1832.3358818844938</v>
      </c>
      <c r="AO542" s="6">
        <f t="shared" ca="1" si="607"/>
        <v>23648.102412887671</v>
      </c>
      <c r="AP542" s="6">
        <f t="shared" ca="1" si="608"/>
        <v>11473.545390463878</v>
      </c>
      <c r="AQ542" s="6">
        <f t="shared" ca="1" si="609"/>
        <v>12174.557022423793</v>
      </c>
      <c r="AR542" s="6">
        <f t="shared" ca="1" si="624"/>
        <v>2675.5283346085921</v>
      </c>
      <c r="AS542" s="6">
        <f t="shared" ca="1" si="624"/>
        <v>1812.9295893532292</v>
      </c>
      <c r="AT542" s="6">
        <f t="shared" ca="1" si="624"/>
        <v>1789.0680846330204</v>
      </c>
      <c r="AU542" s="6">
        <f t="shared" ca="1" si="624"/>
        <v>1888.8565212071121</v>
      </c>
      <c r="AV542" s="6">
        <f t="shared" ca="1" si="610"/>
        <v>8166.3825298019547</v>
      </c>
      <c r="AW542" s="6">
        <f t="shared" ca="1" si="611"/>
        <v>4008.174492621838</v>
      </c>
      <c r="AX542" s="27">
        <f t="shared" ca="1" si="625"/>
        <v>4.1577620054794515</v>
      </c>
      <c r="AY542" s="27">
        <f t="shared" ca="1" si="625"/>
        <v>4.2616369315068479</v>
      </c>
      <c r="AZ542">
        <f t="shared" ca="1" si="612"/>
        <v>276</v>
      </c>
      <c r="BA542" s="9">
        <f t="shared" ca="1" si="592"/>
        <v>10</v>
      </c>
      <c r="BB542" s="4">
        <f t="shared" ca="1" si="613"/>
        <v>120</v>
      </c>
      <c r="BC542" s="9">
        <f t="shared" ca="1" si="593"/>
        <v>10</v>
      </c>
      <c r="BD542" s="9">
        <f t="shared" ca="1" si="594"/>
        <v>6</v>
      </c>
      <c r="BE542" s="4">
        <f t="shared" ca="1" si="614"/>
        <v>156</v>
      </c>
      <c r="BF542" s="9">
        <f t="shared" ca="1" si="595"/>
        <v>10</v>
      </c>
      <c r="BG542" s="9">
        <f t="shared" ca="1" si="596"/>
        <v>16</v>
      </c>
      <c r="BH542" s="24">
        <f t="shared" ca="1" si="615"/>
        <v>740.95136645681089</v>
      </c>
      <c r="BI542" s="24">
        <f t="shared" ca="1" si="616"/>
        <v>455.32711288933143</v>
      </c>
      <c r="BJ542" s="9">
        <f t="shared" ca="1" si="597"/>
        <v>13</v>
      </c>
      <c r="BK542" s="30">
        <f t="shared" ca="1" si="598"/>
        <v>35.132493698630135</v>
      </c>
      <c r="BL542" s="15">
        <f t="shared" ca="1" si="599"/>
        <v>4.2061049643835613</v>
      </c>
      <c r="BM542" s="15">
        <f t="shared" ca="1" si="617"/>
        <v>6829.013099472113</v>
      </c>
      <c r="BN542" s="36">
        <f t="shared" ca="1" si="626"/>
        <v>113</v>
      </c>
      <c r="BO542" s="9">
        <f t="shared" ca="1" si="600"/>
        <v>0</v>
      </c>
      <c r="BP542" s="20">
        <f t="shared" ca="1" si="618"/>
        <v>1.7827696103504171</v>
      </c>
      <c r="BQ542" s="20">
        <f t="shared" ca="1" si="619"/>
        <v>107.73944267631676</v>
      </c>
    </row>
    <row r="543" spans="1:69" x14ac:dyDescent="0.25">
      <c r="A543" s="3">
        <f t="shared" si="567"/>
        <v>40646</v>
      </c>
      <c r="B543" s="17">
        <f t="shared" si="601"/>
        <v>2011</v>
      </c>
      <c r="C543" s="4">
        <f t="shared" si="566"/>
        <v>4</v>
      </c>
      <c r="D543" s="4">
        <f t="shared" si="568"/>
        <v>4</v>
      </c>
      <c r="E543" s="5">
        <f t="shared" si="576"/>
        <v>0.6</v>
      </c>
      <c r="F543" s="5">
        <f t="shared" si="577"/>
        <v>0.76</v>
      </c>
      <c r="G543" s="10">
        <f t="shared" si="575"/>
        <v>0.69863013698629917</v>
      </c>
      <c r="H543" s="13">
        <f t="shared" ca="1" si="578"/>
        <v>115</v>
      </c>
      <c r="I543" s="9">
        <f t="shared" ca="1" si="579"/>
        <v>175</v>
      </c>
      <c r="J543" s="14">
        <f t="shared" ca="1" si="602"/>
        <v>1.5217391304347827</v>
      </c>
      <c r="K543" s="5">
        <f t="shared" ca="1" si="603"/>
        <v>0.3888888888888889</v>
      </c>
      <c r="L543" s="21">
        <f t="shared" ca="1" si="580"/>
        <v>93.564864343061345</v>
      </c>
      <c r="M543" s="9">
        <f t="shared" ca="1" si="620"/>
        <v>31</v>
      </c>
      <c r="N543" s="9">
        <f t="shared" ca="1" si="620"/>
        <v>40</v>
      </c>
      <c r="O543" s="9">
        <f t="shared" ca="1" si="620"/>
        <v>16</v>
      </c>
      <c r="P543" s="9">
        <f t="shared" ca="1" si="620"/>
        <v>44</v>
      </c>
      <c r="Q543" s="20">
        <f t="shared" ca="1" si="581"/>
        <v>35.471348639783912</v>
      </c>
      <c r="R543" s="20">
        <f t="shared" ca="1" si="582"/>
        <v>46.034630753424651</v>
      </c>
      <c r="S543" s="20">
        <f t="shared" ca="1" si="583"/>
        <v>19.009796525529264</v>
      </c>
      <c r="T543" s="6">
        <f t="shared" ca="1" si="621"/>
        <v>10759.959399452055</v>
      </c>
      <c r="U543" s="6">
        <f t="shared" ca="1" si="621"/>
        <v>1220.879720547945</v>
      </c>
      <c r="V543" s="6">
        <f t="shared" ca="1" si="621"/>
        <v>2039.3548766334245</v>
      </c>
      <c r="W543" s="6">
        <f t="shared" ca="1" si="584"/>
        <v>2705.9484387945204</v>
      </c>
      <c r="X543" s="6">
        <f t="shared" ca="1" si="585"/>
        <v>968.68101288328762</v>
      </c>
      <c r="Y543" s="6">
        <f t="shared" ca="1" si="604"/>
        <v>6266.8547916887683</v>
      </c>
      <c r="Z543" s="6">
        <f t="shared" ca="1" si="622"/>
        <v>2518.4657534246576</v>
      </c>
      <c r="AA543" s="6">
        <f t="shared" ca="1" si="622"/>
        <v>736.55409205479441</v>
      </c>
      <c r="AB543" s="6">
        <f t="shared" ca="1" si="622"/>
        <v>836.43104712328761</v>
      </c>
      <c r="AC543" s="6">
        <f t="shared" ca="1" si="586"/>
        <v>1229.7446452885215</v>
      </c>
      <c r="AD543" s="6">
        <f t="shared" ca="1" si="587"/>
        <v>964.72520750902197</v>
      </c>
      <c r="AE543" s="6">
        <f t="shared" ca="1" si="588"/>
        <v>358.41337060312333</v>
      </c>
      <c r="AF543" s="6">
        <f t="shared" ca="1" si="605"/>
        <v>1538.5676692020725</v>
      </c>
      <c r="AG543" s="6">
        <f t="shared" ca="1" si="623"/>
        <v>303.72813493150687</v>
      </c>
      <c r="AH543" s="6">
        <f t="shared" ca="1" si="623"/>
        <v>1143.4739726027399</v>
      </c>
      <c r="AI543" s="6">
        <f t="shared" ca="1" si="623"/>
        <v>2006.2943321917805</v>
      </c>
      <c r="AJ543" s="6">
        <f t="shared" ca="1" si="623"/>
        <v>886.78776986301352</v>
      </c>
      <c r="AK543" s="6">
        <f t="shared" ca="1" si="589"/>
        <v>1407.6872083946271</v>
      </c>
      <c r="AL543" s="6">
        <f t="shared" ca="1" si="590"/>
        <v>1203.0347656789522</v>
      </c>
      <c r="AM543" s="6">
        <f t="shared" ca="1" si="591"/>
        <v>436.85060297408768</v>
      </c>
      <c r="AN543" s="6">
        <f t="shared" ca="1" si="606"/>
        <v>1292.7116325413738</v>
      </c>
      <c r="AO543" s="6">
        <f t="shared" ca="1" si="607"/>
        <v>20412.574222191783</v>
      </c>
      <c r="AP543" s="6">
        <f t="shared" ca="1" si="608"/>
        <v>11314.440128759567</v>
      </c>
      <c r="AQ543" s="6">
        <f t="shared" ca="1" si="609"/>
        <v>9098.1340934322143</v>
      </c>
      <c r="AR543" s="6">
        <f t="shared" ca="1" si="624"/>
        <v>2655.1078133985557</v>
      </c>
      <c r="AS543" s="6">
        <f t="shared" ca="1" si="624"/>
        <v>1737.4215686768807</v>
      </c>
      <c r="AT543" s="6">
        <f t="shared" ca="1" si="624"/>
        <v>1745.3416134151237</v>
      </c>
      <c r="AU543" s="6">
        <f t="shared" ca="1" si="624"/>
        <v>1806.0455279804823</v>
      </c>
      <c r="AV543" s="6">
        <f t="shared" ca="1" si="610"/>
        <v>7943.9165234710417</v>
      </c>
      <c r="AW543" s="6">
        <f t="shared" ca="1" si="611"/>
        <v>1154.2175699611744</v>
      </c>
      <c r="AX543" s="27">
        <f t="shared" ca="1" si="625"/>
        <v>4.1533098082191779</v>
      </c>
      <c r="AY543" s="27">
        <f t="shared" ca="1" si="625"/>
        <v>4.2000986301369849</v>
      </c>
      <c r="AZ543">
        <f t="shared" ca="1" si="612"/>
        <v>246</v>
      </c>
      <c r="BA543" s="9">
        <f t="shared" ca="1" si="592"/>
        <v>9</v>
      </c>
      <c r="BB543" s="4">
        <f t="shared" ca="1" si="613"/>
        <v>115</v>
      </c>
      <c r="BC543" s="9">
        <f t="shared" ca="1" si="593"/>
        <v>10</v>
      </c>
      <c r="BD543" s="9">
        <f t="shared" ca="1" si="594"/>
        <v>6</v>
      </c>
      <c r="BE543" s="4">
        <f t="shared" ca="1" si="614"/>
        <v>131</v>
      </c>
      <c r="BF543" s="9">
        <f t="shared" ca="1" si="595"/>
        <v>9</v>
      </c>
      <c r="BG543" s="9">
        <f t="shared" ca="1" si="596"/>
        <v>13</v>
      </c>
      <c r="BH543" s="24">
        <f t="shared" ca="1" si="615"/>
        <v>794.98912393895409</v>
      </c>
      <c r="BI543" s="24">
        <f t="shared" ca="1" si="616"/>
        <v>428.72848026576082</v>
      </c>
      <c r="BJ543" s="9">
        <f t="shared" ca="1" si="597"/>
        <v>14</v>
      </c>
      <c r="BK543" s="30">
        <f t="shared" ca="1" si="598"/>
        <v>34.729378561643841</v>
      </c>
      <c r="BL543" s="15">
        <f t="shared" ca="1" si="599"/>
        <v>4.3273772164383564</v>
      </c>
      <c r="BM543" s="15">
        <f t="shared" ca="1" si="617"/>
        <v>6997.7946627013389</v>
      </c>
      <c r="BN543" s="36">
        <f t="shared" ca="1" si="626"/>
        <v>113</v>
      </c>
      <c r="BO543" s="9">
        <f t="shared" ca="1" si="600"/>
        <v>0</v>
      </c>
      <c r="BP543" s="20">
        <f t="shared" ca="1" si="618"/>
        <v>1.3001430496275932</v>
      </c>
      <c r="BQ543" s="20">
        <f t="shared" ca="1" si="619"/>
        <v>80.514461003824906</v>
      </c>
    </row>
    <row r="544" spans="1:69" x14ac:dyDescent="0.25">
      <c r="A544" s="3">
        <f t="shared" si="567"/>
        <v>40645</v>
      </c>
      <c r="B544" s="17">
        <f t="shared" si="601"/>
        <v>2011</v>
      </c>
      <c r="C544" s="4">
        <f t="shared" si="566"/>
        <v>4</v>
      </c>
      <c r="D544" s="4">
        <f t="shared" si="568"/>
        <v>3</v>
      </c>
      <c r="E544" s="5">
        <f t="shared" si="576"/>
        <v>0.6</v>
      </c>
      <c r="F544" s="5">
        <f t="shared" si="577"/>
        <v>0.6</v>
      </c>
      <c r="G544" s="10">
        <f t="shared" si="575"/>
        <v>0.69589041095890192</v>
      </c>
      <c r="H544" s="13">
        <f t="shared" ca="1" si="578"/>
        <v>91</v>
      </c>
      <c r="I544" s="9">
        <f t="shared" ca="1" si="579"/>
        <v>149</v>
      </c>
      <c r="J544" s="14">
        <f t="shared" ca="1" si="602"/>
        <v>1.6373626373626373</v>
      </c>
      <c r="K544" s="5">
        <f t="shared" ca="1" si="603"/>
        <v>0.33111111111111113</v>
      </c>
      <c r="L544" s="21">
        <f t="shared" ca="1" si="580"/>
        <v>94.116306873400546</v>
      </c>
      <c r="M544" s="9">
        <f t="shared" ca="1" si="620"/>
        <v>27</v>
      </c>
      <c r="N544" s="9">
        <f t="shared" ca="1" si="620"/>
        <v>31</v>
      </c>
      <c r="O544" s="9">
        <f t="shared" ca="1" si="620"/>
        <v>13</v>
      </c>
      <c r="P544" s="9">
        <f t="shared" ca="1" si="620"/>
        <v>39</v>
      </c>
      <c r="Q544" s="20">
        <f t="shared" ca="1" si="581"/>
        <v>37.188439421823333</v>
      </c>
      <c r="R544" s="20">
        <f t="shared" ca="1" si="582"/>
        <v>50.332281543350888</v>
      </c>
      <c r="S544" s="20">
        <f t="shared" ca="1" si="583"/>
        <v>18.38476916838777</v>
      </c>
      <c r="T544" s="6">
        <f t="shared" ca="1" si="621"/>
        <v>8564.58392547945</v>
      </c>
      <c r="U544" s="6">
        <f t="shared" ca="1" si="621"/>
        <v>922.07642301369856</v>
      </c>
      <c r="V544" s="6">
        <f t="shared" ca="1" si="621"/>
        <v>1471.2712161139725</v>
      </c>
      <c r="W544" s="6">
        <f t="shared" ca="1" si="584"/>
        <v>2609.2293861698627</v>
      </c>
      <c r="X544" s="6">
        <f t="shared" ca="1" si="585"/>
        <v>770.95119191671233</v>
      </c>
      <c r="Y544" s="6">
        <f t="shared" ca="1" si="604"/>
        <v>4635.2085542926015</v>
      </c>
      <c r="Z544" s="6">
        <f t="shared" ca="1" si="622"/>
        <v>2156.9294864657531</v>
      </c>
      <c r="AA544" s="6">
        <f t="shared" ca="1" si="622"/>
        <v>654.31966006356151</v>
      </c>
      <c r="AB544" s="6">
        <f t="shared" ca="1" si="622"/>
        <v>717.00599756712302</v>
      </c>
      <c r="AC544" s="6">
        <f t="shared" ca="1" si="586"/>
        <v>1008.0368619741344</v>
      </c>
      <c r="AD544" s="6">
        <f t="shared" ca="1" si="587"/>
        <v>962.70933914584361</v>
      </c>
      <c r="AE544" s="6">
        <f t="shared" ca="1" si="588"/>
        <v>304.43649320595472</v>
      </c>
      <c r="AF544" s="6">
        <f t="shared" ca="1" si="605"/>
        <v>1253.0724497705048</v>
      </c>
      <c r="AG544" s="6">
        <f t="shared" ca="1" si="623"/>
        <v>274.32363057534246</v>
      </c>
      <c r="AH544" s="6">
        <f t="shared" ca="1" si="623"/>
        <v>985.19012927123276</v>
      </c>
      <c r="AI544" s="6">
        <f t="shared" ca="1" si="623"/>
        <v>1668.560105917808</v>
      </c>
      <c r="AJ544" s="6">
        <f t="shared" ca="1" si="623"/>
        <v>707.90903566027373</v>
      </c>
      <c r="AK544" s="6">
        <f t="shared" ca="1" si="589"/>
        <v>1138.9159436483581</v>
      </c>
      <c r="AL544" s="6">
        <f t="shared" ca="1" si="590"/>
        <v>1157.9658853448132</v>
      </c>
      <c r="AM544" s="6">
        <f t="shared" ca="1" si="591"/>
        <v>339.95796458096061</v>
      </c>
      <c r="AN544" s="6">
        <f t="shared" ca="1" si="606"/>
        <v>999.14310785052544</v>
      </c>
      <c r="AO544" s="6">
        <f t="shared" ca="1" si="607"/>
        <v>16650.898394014243</v>
      </c>
      <c r="AP544" s="6">
        <f t="shared" ca="1" si="608"/>
        <v>9763.474282100613</v>
      </c>
      <c r="AQ544" s="6">
        <f t="shared" ca="1" si="609"/>
        <v>6887.4241119136323</v>
      </c>
      <c r="AR544" s="6">
        <f t="shared" ca="1" si="624"/>
        <v>2588.101323342953</v>
      </c>
      <c r="AS544" s="6">
        <f t="shared" ca="1" si="624"/>
        <v>1468.2254285864751</v>
      </c>
      <c r="AT544" s="6">
        <f t="shared" ca="1" si="624"/>
        <v>1637.7312365086266</v>
      </c>
      <c r="AU544" s="6">
        <f t="shared" ca="1" si="624"/>
        <v>1726.2802922952578</v>
      </c>
      <c r="AV544" s="6">
        <f t="shared" ca="1" si="610"/>
        <v>7420.3382807333128</v>
      </c>
      <c r="AW544" s="6">
        <f t="shared" ca="1" si="611"/>
        <v>-532.91416881968325</v>
      </c>
      <c r="AX544" s="27">
        <f t="shared" ca="1" si="625"/>
        <v>4.0045503452054785</v>
      </c>
      <c r="AY544" s="27">
        <f t="shared" ca="1" si="625"/>
        <v>4.2085655068493146</v>
      </c>
      <c r="AZ544">
        <f t="shared" ca="1" si="612"/>
        <v>201</v>
      </c>
      <c r="BA544" s="9">
        <f t="shared" ca="1" si="592"/>
        <v>7</v>
      </c>
      <c r="BB544" s="4">
        <f t="shared" ca="1" si="613"/>
        <v>91</v>
      </c>
      <c r="BC544" s="9">
        <f t="shared" ca="1" si="593"/>
        <v>7</v>
      </c>
      <c r="BD544" s="9">
        <f t="shared" ca="1" si="594"/>
        <v>5</v>
      </c>
      <c r="BE544" s="4">
        <f t="shared" ca="1" si="614"/>
        <v>110</v>
      </c>
      <c r="BF544" s="9">
        <f t="shared" ca="1" si="595"/>
        <v>6</v>
      </c>
      <c r="BG544" s="9">
        <f t="shared" ca="1" si="596"/>
        <v>12</v>
      </c>
      <c r="BH544" s="24">
        <f t="shared" ca="1" si="615"/>
        <v>639.75188494952283</v>
      </c>
      <c r="BI544" s="24">
        <f t="shared" ca="1" si="616"/>
        <v>372.30262270787989</v>
      </c>
      <c r="BJ544" s="9">
        <f t="shared" ca="1" si="597"/>
        <v>11</v>
      </c>
      <c r="BK544" s="30">
        <f t="shared" ca="1" si="598"/>
        <v>33.477347342465755</v>
      </c>
      <c r="BL544" s="15">
        <f t="shared" ca="1" si="599"/>
        <v>4.3879388405479451</v>
      </c>
      <c r="BM544" s="15">
        <f t="shared" ca="1" si="617"/>
        <v>6800.3856693348826</v>
      </c>
      <c r="BN544" s="36">
        <f t="shared" ca="1" si="626"/>
        <v>113</v>
      </c>
      <c r="BO544" s="9">
        <f t="shared" ca="1" si="600"/>
        <v>0</v>
      </c>
      <c r="BP544" s="20">
        <f t="shared" ca="1" si="618"/>
        <v>1.0127990450558171</v>
      </c>
      <c r="BQ544" s="20">
        <f t="shared" ca="1" si="619"/>
        <v>60.950655857642765</v>
      </c>
    </row>
    <row r="545" spans="1:69" x14ac:dyDescent="0.25">
      <c r="A545" s="3">
        <f t="shared" si="567"/>
        <v>40644</v>
      </c>
      <c r="B545" s="17">
        <f t="shared" si="601"/>
        <v>2011</v>
      </c>
      <c r="C545" s="4">
        <f t="shared" si="566"/>
        <v>4</v>
      </c>
      <c r="D545" s="4">
        <f t="shared" si="568"/>
        <v>2</v>
      </c>
      <c r="E545" s="5">
        <f t="shared" si="576"/>
        <v>0.6</v>
      </c>
      <c r="F545" s="5">
        <f t="shared" si="577"/>
        <v>0.6</v>
      </c>
      <c r="G545" s="10">
        <f t="shared" si="575"/>
        <v>0.69315068493150467</v>
      </c>
      <c r="H545" s="13">
        <f t="shared" ca="1" si="578"/>
        <v>93</v>
      </c>
      <c r="I545" s="9">
        <f t="shared" ca="1" si="579"/>
        <v>145</v>
      </c>
      <c r="J545" s="14">
        <f t="shared" ca="1" si="602"/>
        <v>1.5591397849462365</v>
      </c>
      <c r="K545" s="5">
        <f t="shared" ca="1" si="603"/>
        <v>0.32222222222222224</v>
      </c>
      <c r="L545" s="21">
        <f t="shared" ca="1" si="580"/>
        <v>93.317742182942993</v>
      </c>
      <c r="M545" s="9">
        <f t="shared" ca="1" si="620"/>
        <v>26</v>
      </c>
      <c r="N545" s="9">
        <f t="shared" ca="1" si="620"/>
        <v>32</v>
      </c>
      <c r="O545" s="9">
        <f t="shared" ca="1" si="620"/>
        <v>13</v>
      </c>
      <c r="P545" s="9">
        <f t="shared" ca="1" si="620"/>
        <v>38</v>
      </c>
      <c r="Q545" s="20">
        <f t="shared" ca="1" si="581"/>
        <v>34.63950575342465</v>
      </c>
      <c r="R545" s="20">
        <f t="shared" ca="1" si="582"/>
        <v>49.213143062592195</v>
      </c>
      <c r="S545" s="20">
        <f t="shared" ca="1" si="583"/>
        <v>18.378082151117514</v>
      </c>
      <c r="T545" s="6">
        <f t="shared" ca="1" si="621"/>
        <v>8678.5500230136986</v>
      </c>
      <c r="U545" s="6">
        <f t="shared" ca="1" si="621"/>
        <v>1000.3979539726024</v>
      </c>
      <c r="V545" s="6">
        <f t="shared" ca="1" si="621"/>
        <v>1566.9403709720552</v>
      </c>
      <c r="W545" s="6">
        <f t="shared" ca="1" si="584"/>
        <v>2549.0807976328765</v>
      </c>
      <c r="X545" s="6">
        <f t="shared" ca="1" si="585"/>
        <v>754.72913506191787</v>
      </c>
      <c r="Y545" s="6">
        <f t="shared" ca="1" si="604"/>
        <v>4808.1976733194515</v>
      </c>
      <c r="Z545" s="6">
        <f t="shared" ca="1" si="622"/>
        <v>2009.0913336986296</v>
      </c>
      <c r="AA545" s="6">
        <f t="shared" ca="1" si="622"/>
        <v>639.77085981369851</v>
      </c>
      <c r="AB545" s="6">
        <f t="shared" ca="1" si="622"/>
        <v>698.36712174246554</v>
      </c>
      <c r="AC545" s="6">
        <f t="shared" ca="1" si="586"/>
        <v>942.56038005857135</v>
      </c>
      <c r="AD545" s="6">
        <f t="shared" ca="1" si="587"/>
        <v>972.61533015078271</v>
      </c>
      <c r="AE545" s="6">
        <f t="shared" ca="1" si="588"/>
        <v>280.02891728586189</v>
      </c>
      <c r="AF545" s="6">
        <f t="shared" ca="1" si="605"/>
        <v>1152.0246877595778</v>
      </c>
      <c r="AG545" s="6">
        <f t="shared" ca="1" si="623"/>
        <v>257.89492232876711</v>
      </c>
      <c r="AH545" s="6">
        <f t="shared" ca="1" si="623"/>
        <v>952.981098958904</v>
      </c>
      <c r="AI545" s="6">
        <f t="shared" ca="1" si="623"/>
        <v>1620.5102552054791</v>
      </c>
      <c r="AJ545" s="6">
        <f t="shared" ca="1" si="623"/>
        <v>738.90212646575321</v>
      </c>
      <c r="AK545" s="6">
        <f t="shared" ca="1" si="589"/>
        <v>1069.3832467289647</v>
      </c>
      <c r="AL545" s="6">
        <f t="shared" ca="1" si="590"/>
        <v>1227.1559270244397</v>
      </c>
      <c r="AM545" s="6">
        <f t="shared" ca="1" si="591"/>
        <v>332.07457640455954</v>
      </c>
      <c r="AN545" s="6">
        <f t="shared" ca="1" si="606"/>
        <v>941.67465280093893</v>
      </c>
      <c r="AO545" s="6">
        <f t="shared" ca="1" si="607"/>
        <v>16596.465695199997</v>
      </c>
      <c r="AP545" s="6">
        <f t="shared" ca="1" si="608"/>
        <v>9694.5686813200282</v>
      </c>
      <c r="AQ545" s="6">
        <f t="shared" ca="1" si="609"/>
        <v>6901.8970138799687</v>
      </c>
      <c r="AR545" s="6">
        <f t="shared" ca="1" si="624"/>
        <v>2576.3620558965231</v>
      </c>
      <c r="AS545" s="6">
        <f t="shared" ca="1" si="624"/>
        <v>1527.4165818272008</v>
      </c>
      <c r="AT545" s="6">
        <f t="shared" ca="1" si="624"/>
        <v>1607.5629163718997</v>
      </c>
      <c r="AU545" s="6">
        <f t="shared" ca="1" si="624"/>
        <v>1700.5879157557122</v>
      </c>
      <c r="AV545" s="6">
        <f t="shared" ca="1" si="610"/>
        <v>7411.9294698513359</v>
      </c>
      <c r="AW545" s="6">
        <f t="shared" ca="1" si="611"/>
        <v>-510.0324559713672</v>
      </c>
      <c r="AX545" s="27">
        <f t="shared" ca="1" si="625"/>
        <v>4.0842860054794512</v>
      </c>
      <c r="AY545" s="27">
        <f t="shared" ca="1" si="625"/>
        <v>4.5582432739726029</v>
      </c>
      <c r="AZ545">
        <f t="shared" ca="1" si="612"/>
        <v>202</v>
      </c>
      <c r="BA545" s="9">
        <f t="shared" ca="1" si="592"/>
        <v>7</v>
      </c>
      <c r="BB545" s="4">
        <f t="shared" ca="1" si="613"/>
        <v>93</v>
      </c>
      <c r="BC545" s="9">
        <f t="shared" ca="1" si="593"/>
        <v>7</v>
      </c>
      <c r="BD545" s="9">
        <f t="shared" ca="1" si="594"/>
        <v>5</v>
      </c>
      <c r="BE545" s="4">
        <f t="shared" ca="1" si="614"/>
        <v>109</v>
      </c>
      <c r="BF545" s="9">
        <f t="shared" ca="1" si="595"/>
        <v>7</v>
      </c>
      <c r="BG545" s="9">
        <f t="shared" ca="1" si="596"/>
        <v>13</v>
      </c>
      <c r="BH545" s="24">
        <f t="shared" ca="1" si="615"/>
        <v>628.4839101505612</v>
      </c>
      <c r="BI545" s="24">
        <f t="shared" ca="1" si="616"/>
        <v>402.78983990737902</v>
      </c>
      <c r="BJ545" s="9">
        <f t="shared" ca="1" si="597"/>
        <v>11</v>
      </c>
      <c r="BK545" s="30">
        <f t="shared" ca="1" si="598"/>
        <v>32.904147164383566</v>
      </c>
      <c r="BL545" s="15">
        <f t="shared" ca="1" si="599"/>
        <v>4.3661169413698628</v>
      </c>
      <c r="BM545" s="15">
        <f t="shared" ca="1" si="617"/>
        <v>6809.9416995253177</v>
      </c>
      <c r="BN545" s="36">
        <f t="shared" ca="1" si="626"/>
        <v>113</v>
      </c>
      <c r="BO545" s="9">
        <f t="shared" ca="1" si="600"/>
        <v>0</v>
      </c>
      <c r="BP545" s="20">
        <f t="shared" ca="1" si="618"/>
        <v>1.0135030986184597</v>
      </c>
      <c r="BQ545" s="20">
        <f t="shared" ca="1" si="619"/>
        <v>61.078734636105921</v>
      </c>
    </row>
    <row r="546" spans="1:69" x14ac:dyDescent="0.25">
      <c r="A546" s="3">
        <f t="shared" si="567"/>
        <v>40643</v>
      </c>
      <c r="B546" s="17">
        <f t="shared" si="601"/>
        <v>2011</v>
      </c>
      <c r="C546" s="4">
        <f t="shared" si="566"/>
        <v>4</v>
      </c>
      <c r="D546" s="4">
        <f t="shared" si="568"/>
        <v>1</v>
      </c>
      <c r="E546" s="5">
        <f t="shared" si="576"/>
        <v>0.6</v>
      </c>
      <c r="F546" s="5">
        <f t="shared" si="577"/>
        <v>0.64</v>
      </c>
      <c r="G546" s="10">
        <f t="shared" si="575"/>
        <v>0.69041095890410742</v>
      </c>
      <c r="H546" s="13">
        <f t="shared" ca="1" si="578"/>
        <v>97</v>
      </c>
      <c r="I546" s="9">
        <f t="shared" ca="1" si="579"/>
        <v>158</v>
      </c>
      <c r="J546" s="14">
        <f t="shared" ca="1" si="602"/>
        <v>1.6288659793814433</v>
      </c>
      <c r="K546" s="5">
        <f t="shared" ca="1" si="603"/>
        <v>0.3511111111111111</v>
      </c>
      <c r="L546" s="21">
        <f t="shared" ca="1" si="580"/>
        <v>99.79056166756105</v>
      </c>
      <c r="M546" s="9">
        <f t="shared" ca="1" si="620"/>
        <v>27</v>
      </c>
      <c r="N546" s="9">
        <f t="shared" ca="1" si="620"/>
        <v>33</v>
      </c>
      <c r="O546" s="9">
        <f t="shared" ca="1" si="620"/>
        <v>14</v>
      </c>
      <c r="P546" s="9">
        <f t="shared" ca="1" si="620"/>
        <v>43</v>
      </c>
      <c r="Q546" s="20">
        <f t="shared" ca="1" si="581"/>
        <v>39.210760438356161</v>
      </c>
      <c r="R546" s="20">
        <f t="shared" ca="1" si="582"/>
        <v>50.2217821451272</v>
      </c>
      <c r="S546" s="20">
        <f t="shared" ca="1" si="583"/>
        <v>17.643312960611656</v>
      </c>
      <c r="T546" s="6">
        <f t="shared" ca="1" si="621"/>
        <v>9679.684481753422</v>
      </c>
      <c r="U546" s="6">
        <f t="shared" ca="1" si="621"/>
        <v>1029.7667191232877</v>
      </c>
      <c r="V546" s="6">
        <f t="shared" ca="1" si="621"/>
        <v>1567.8148870592877</v>
      </c>
      <c r="W546" s="6">
        <f t="shared" ca="1" si="584"/>
        <v>2504.6059123726022</v>
      </c>
      <c r="X546" s="6">
        <f t="shared" ca="1" si="585"/>
        <v>804.23729516712319</v>
      </c>
      <c r="Y546" s="6">
        <f t="shared" ca="1" si="604"/>
        <v>5832.7931062776943</v>
      </c>
      <c r="Z546" s="6">
        <f t="shared" ca="1" si="622"/>
        <v>2352.6456263013697</v>
      </c>
      <c r="AA546" s="6">
        <f t="shared" ca="1" si="622"/>
        <v>703.10495003178085</v>
      </c>
      <c r="AB546" s="6">
        <f t="shared" ca="1" si="622"/>
        <v>758.66245730630123</v>
      </c>
      <c r="AC546" s="6">
        <f t="shared" ca="1" si="586"/>
        <v>1090.9552898054028</v>
      </c>
      <c r="AD546" s="6">
        <f t="shared" ca="1" si="587"/>
        <v>977.55348356719287</v>
      </c>
      <c r="AE546" s="6">
        <f t="shared" ca="1" si="588"/>
        <v>322.55022030896862</v>
      </c>
      <c r="AF546" s="6">
        <f t="shared" ca="1" si="605"/>
        <v>1423.3540399578878</v>
      </c>
      <c r="AG546" s="6">
        <f t="shared" ca="1" si="623"/>
        <v>289.77981948493152</v>
      </c>
      <c r="AH546" s="6">
        <f t="shared" ca="1" si="623"/>
        <v>1052.7871929863013</v>
      </c>
      <c r="AI546" s="6">
        <f t="shared" ca="1" si="623"/>
        <v>1832.2493115616435</v>
      </c>
      <c r="AJ546" s="6">
        <f t="shared" ca="1" si="623"/>
        <v>784.79971699726013</v>
      </c>
      <c r="AK546" s="6">
        <f t="shared" ca="1" si="589"/>
        <v>1186.5785091086213</v>
      </c>
      <c r="AL546" s="6">
        <f t="shared" ca="1" si="590"/>
        <v>1229.1992435714105</v>
      </c>
      <c r="AM546" s="6">
        <f t="shared" ca="1" si="591"/>
        <v>344.75142243242414</v>
      </c>
      <c r="AN546" s="6">
        <f t="shared" ca="1" si="606"/>
        <v>1199.0868659176804</v>
      </c>
      <c r="AO546" s="6">
        <f t="shared" ca="1" si="607"/>
        <v>18483.480275546295</v>
      </c>
      <c r="AP546" s="6">
        <f t="shared" ca="1" si="608"/>
        <v>10028.246263393035</v>
      </c>
      <c r="AQ546" s="6">
        <f t="shared" ca="1" si="609"/>
        <v>8455.2340121532616</v>
      </c>
      <c r="AR546" s="6">
        <f t="shared" ca="1" si="624"/>
        <v>2594.1795222242126</v>
      </c>
      <c r="AS546" s="6">
        <f t="shared" ca="1" si="624"/>
        <v>1580.0951031776935</v>
      </c>
      <c r="AT546" s="6">
        <f t="shared" ca="1" si="624"/>
        <v>1660.9634686162431</v>
      </c>
      <c r="AU546" s="6">
        <f t="shared" ca="1" si="624"/>
        <v>1742.0068169590063</v>
      </c>
      <c r="AV546" s="6">
        <f t="shared" ca="1" si="610"/>
        <v>7577.2449109771551</v>
      </c>
      <c r="AW546" s="6">
        <f t="shared" ca="1" si="611"/>
        <v>877.98910117610467</v>
      </c>
      <c r="AX546" s="27">
        <f t="shared" ca="1" si="625"/>
        <v>3.9115192109589039</v>
      </c>
      <c r="AY546" s="27">
        <f t="shared" ca="1" si="625"/>
        <v>4.3698449589041086</v>
      </c>
      <c r="AZ546">
        <f t="shared" ca="1" si="612"/>
        <v>214</v>
      </c>
      <c r="BA546" s="9">
        <f t="shared" ca="1" si="592"/>
        <v>8</v>
      </c>
      <c r="BB546" s="4">
        <f t="shared" ca="1" si="613"/>
        <v>97</v>
      </c>
      <c r="BC546" s="9">
        <f t="shared" ca="1" si="593"/>
        <v>8</v>
      </c>
      <c r="BD546" s="9">
        <f t="shared" ca="1" si="594"/>
        <v>5</v>
      </c>
      <c r="BE546" s="4">
        <f t="shared" ca="1" si="614"/>
        <v>117</v>
      </c>
      <c r="BF546" s="9">
        <f t="shared" ca="1" si="595"/>
        <v>8</v>
      </c>
      <c r="BG546" s="9">
        <f t="shared" ca="1" si="596"/>
        <v>12</v>
      </c>
      <c r="BH546" s="24">
        <f t="shared" ca="1" si="615"/>
        <v>653.57273432770285</v>
      </c>
      <c r="BI546" s="24">
        <f t="shared" ca="1" si="616"/>
        <v>408.72803310795979</v>
      </c>
      <c r="BJ546" s="9">
        <f t="shared" ca="1" si="597"/>
        <v>10</v>
      </c>
      <c r="BK546" s="30">
        <f t="shared" ca="1" si="598"/>
        <v>33.723204986301369</v>
      </c>
      <c r="BL546" s="15">
        <f t="shared" ca="1" si="599"/>
        <v>4.1405220712328772</v>
      </c>
      <c r="BM546" s="15">
        <f t="shared" ca="1" si="617"/>
        <v>6786.7022572905753</v>
      </c>
      <c r="BN546" s="36">
        <f t="shared" ca="1" si="626"/>
        <v>113</v>
      </c>
      <c r="BO546" s="9">
        <f t="shared" ca="1" si="600"/>
        <v>1</v>
      </c>
      <c r="BP546" s="20">
        <f t="shared" ca="1" si="618"/>
        <v>1.2458530950094762</v>
      </c>
      <c r="BQ546" s="20">
        <f t="shared" ca="1" si="619"/>
        <v>74.825079753568687</v>
      </c>
    </row>
    <row r="547" spans="1:69" x14ac:dyDescent="0.25">
      <c r="A547" s="3">
        <f t="shared" si="567"/>
        <v>40642</v>
      </c>
      <c r="B547" s="17">
        <f t="shared" si="601"/>
        <v>2011</v>
      </c>
      <c r="C547" s="4">
        <f t="shared" si="566"/>
        <v>4</v>
      </c>
      <c r="D547" s="4">
        <f t="shared" si="568"/>
        <v>7</v>
      </c>
      <c r="E547" s="5">
        <f t="shared" si="576"/>
        <v>0.6</v>
      </c>
      <c r="F547" s="5">
        <f t="shared" si="577"/>
        <v>0.95</v>
      </c>
      <c r="G547" s="10">
        <f t="shared" si="575"/>
        <v>0.68767123287671017</v>
      </c>
      <c r="H547" s="13">
        <f t="shared" ca="1" si="578"/>
        <v>142</v>
      </c>
      <c r="I547" s="9">
        <f t="shared" ca="1" si="579"/>
        <v>226</v>
      </c>
      <c r="J547" s="14">
        <f t="shared" ca="1" si="602"/>
        <v>1.591549295774648</v>
      </c>
      <c r="K547" s="5">
        <f t="shared" ca="1" si="603"/>
        <v>0.50222222222222224</v>
      </c>
      <c r="L547" s="21">
        <f t="shared" ca="1" si="580"/>
        <v>100.48865577464787</v>
      </c>
      <c r="M547" s="9">
        <f t="shared" ref="M547:P566" ca="1" si="627">INT($I547*M$1*(1+RANDBETWEEN(-limite,limite)/1000))</f>
        <v>39</v>
      </c>
      <c r="N547" s="9">
        <f t="shared" ca="1" si="627"/>
        <v>50</v>
      </c>
      <c r="O547" s="9">
        <f t="shared" ca="1" si="627"/>
        <v>20</v>
      </c>
      <c r="P547" s="9">
        <f t="shared" ca="1" si="627"/>
        <v>60</v>
      </c>
      <c r="Q547" s="20">
        <f t="shared" ca="1" si="581"/>
        <v>37.879998236724632</v>
      </c>
      <c r="R547" s="20">
        <f t="shared" ca="1" si="582"/>
        <v>47.68427482126026</v>
      </c>
      <c r="S547" s="20">
        <f t="shared" ca="1" si="583"/>
        <v>18.439619422684927</v>
      </c>
      <c r="T547" s="6">
        <f t="shared" ref="T547:V566" ca="1" si="628">(1+T$2*$G547)*(1+RANDBETWEEN(-limite,limite)/1000)*T$1*$E547*$F547</f>
        <v>14269.389119999996</v>
      </c>
      <c r="U547" s="6">
        <f t="shared" ca="1" si="628"/>
        <v>1473.1711372602736</v>
      </c>
      <c r="V547" s="6">
        <f t="shared" ca="1" si="628"/>
        <v>2473.8271820975342</v>
      </c>
      <c r="W547" s="6">
        <f t="shared" ca="1" si="584"/>
        <v>2687.3434817753428</v>
      </c>
      <c r="X547" s="6">
        <f t="shared" ca="1" si="585"/>
        <v>1187.6939120219176</v>
      </c>
      <c r="Y547" s="6">
        <f t="shared" ca="1" si="604"/>
        <v>9393.6956813654742</v>
      </c>
      <c r="Z547" s="6">
        <f t="shared" ref="Z547:AB566" ca="1" si="629">(1+Z$2*$G547)*(1+RANDBETWEEN(-limite,limite)/1000)*$I547*Z$1</f>
        <v>3371.3198430684924</v>
      </c>
      <c r="AA547" s="6">
        <f t="shared" ca="1" si="629"/>
        <v>953.6854964252052</v>
      </c>
      <c r="AB547" s="6">
        <f t="shared" ca="1" si="629"/>
        <v>1106.3771653610956</v>
      </c>
      <c r="AC547" s="6">
        <f t="shared" ca="1" si="586"/>
        <v>1551.3186654679773</v>
      </c>
      <c r="AD547" s="6">
        <f t="shared" ca="1" si="587"/>
        <v>945.73483875853935</v>
      </c>
      <c r="AE547" s="6">
        <f t="shared" ca="1" si="588"/>
        <v>471.80971200748616</v>
      </c>
      <c r="AF547" s="6">
        <f t="shared" ca="1" si="605"/>
        <v>2462.5192886207901</v>
      </c>
      <c r="AG547" s="6">
        <f t="shared" ref="AG547:AJ566" ca="1" si="630">(1+AG$2*$G547)*(1+RANDBETWEEN(-limite,limite)/1000)*$I547*AG$1</f>
        <v>405.61856363835619</v>
      </c>
      <c r="AH547" s="6">
        <f t="shared" ca="1" si="630"/>
        <v>1412.7611346410959</v>
      </c>
      <c r="AI547" s="6">
        <f t="shared" ca="1" si="630"/>
        <v>2530.6295574246574</v>
      </c>
      <c r="AJ547" s="6">
        <f t="shared" ca="1" si="630"/>
        <v>1090.1173626739724</v>
      </c>
      <c r="AK547" s="6">
        <f t="shared" ca="1" si="589"/>
        <v>1696.6662890810537</v>
      </c>
      <c r="AL547" s="6">
        <f t="shared" ca="1" si="590"/>
        <v>1164.1469497536625</v>
      </c>
      <c r="AM547" s="6">
        <f t="shared" ca="1" si="591"/>
        <v>522.68431117011107</v>
      </c>
      <c r="AN547" s="6">
        <f t="shared" ca="1" si="606"/>
        <v>2055.629068373255</v>
      </c>
      <c r="AO547" s="6">
        <f t="shared" ca="1" si="607"/>
        <v>26613.069380493147</v>
      </c>
      <c r="AP547" s="6">
        <f t="shared" ca="1" si="608"/>
        <v>12701.225342133623</v>
      </c>
      <c r="AQ547" s="6">
        <f t="shared" ca="1" si="609"/>
        <v>13911.844038359519</v>
      </c>
      <c r="AR547" s="6">
        <f t="shared" ref="AR547:AU566" ca="1" si="631">(1+AR$2*$G547)*(1+RANDBETWEEN(-limite,limite)/1000)*AR$1*$E547*$F547+AR$3*(1+ipc)^($B547-2010)</f>
        <v>2727.9576185812398</v>
      </c>
      <c r="AS547" s="6">
        <f t="shared" ca="1" si="631"/>
        <v>1901.9808863581161</v>
      </c>
      <c r="AT547" s="6">
        <f t="shared" ca="1" si="631"/>
        <v>1860.4663612823683</v>
      </c>
      <c r="AU547" s="6">
        <f t="shared" ca="1" si="631"/>
        <v>1998.4296204822231</v>
      </c>
      <c r="AV547" s="6">
        <f t="shared" ca="1" si="610"/>
        <v>8488.8344867039486</v>
      </c>
      <c r="AW547" s="6">
        <f t="shared" ca="1" si="611"/>
        <v>5423.0095516555757</v>
      </c>
      <c r="AX547" s="27">
        <f t="shared" ref="AX547:AY566" ca="1" si="632">MIN(5,(1+AX$2*$G547)*(1+RANDBETWEEN(-limite,limite)/1000)*AX$1)</f>
        <v>3.8750365808219165</v>
      </c>
      <c r="AY547" s="27">
        <f t="shared" ca="1" si="632"/>
        <v>4.2558286917808212</v>
      </c>
      <c r="AZ547">
        <f t="shared" ca="1" si="612"/>
        <v>311</v>
      </c>
      <c r="BA547" s="9">
        <f t="shared" ca="1" si="592"/>
        <v>12</v>
      </c>
      <c r="BB547" s="4">
        <f t="shared" ca="1" si="613"/>
        <v>142</v>
      </c>
      <c r="BC547" s="9">
        <f t="shared" ca="1" si="593"/>
        <v>11</v>
      </c>
      <c r="BD547" s="9">
        <f t="shared" ca="1" si="594"/>
        <v>8</v>
      </c>
      <c r="BE547" s="4">
        <f t="shared" ca="1" si="614"/>
        <v>169</v>
      </c>
      <c r="BF547" s="9">
        <f t="shared" ca="1" si="595"/>
        <v>11</v>
      </c>
      <c r="BG547" s="9">
        <f t="shared" ca="1" si="596"/>
        <v>19</v>
      </c>
      <c r="BH547" s="24">
        <f t="shared" ca="1" si="615"/>
        <v>849.49596438028948</v>
      </c>
      <c r="BI547" s="24">
        <f t="shared" ca="1" si="616"/>
        <v>527.01713897645027</v>
      </c>
      <c r="BJ547" s="9">
        <f t="shared" ca="1" si="597"/>
        <v>17</v>
      </c>
      <c r="BK547" s="30">
        <f t="shared" ca="1" si="598"/>
        <v>35.221761821917809</v>
      </c>
      <c r="BL547" s="15">
        <f t="shared" ca="1" si="599"/>
        <v>4.5219096405479453</v>
      </c>
      <c r="BM547" s="15">
        <f t="shared" ca="1" si="617"/>
        <v>6979.591365152537</v>
      </c>
      <c r="BN547" s="36">
        <f t="shared" ca="1" si="626"/>
        <v>114</v>
      </c>
      <c r="BO547" s="9">
        <f t="shared" ca="1" si="600"/>
        <v>0</v>
      </c>
      <c r="BP547" s="20">
        <f t="shared" ca="1" si="618"/>
        <v>1.9932175553741003</v>
      </c>
      <c r="BQ547" s="20">
        <f t="shared" ca="1" si="619"/>
        <v>122.03371963473262</v>
      </c>
    </row>
    <row r="548" spans="1:69" x14ac:dyDescent="0.25">
      <c r="A548" s="3">
        <f t="shared" si="567"/>
        <v>40641</v>
      </c>
      <c r="B548" s="17">
        <f t="shared" si="601"/>
        <v>2011</v>
      </c>
      <c r="C548" s="4">
        <f t="shared" si="566"/>
        <v>4</v>
      </c>
      <c r="D548" s="4">
        <f t="shared" si="568"/>
        <v>6</v>
      </c>
      <c r="E548" s="5">
        <f t="shared" si="576"/>
        <v>0.6</v>
      </c>
      <c r="F548" s="5">
        <f t="shared" si="577"/>
        <v>1</v>
      </c>
      <c r="G548" s="10">
        <f t="shared" si="575"/>
        <v>0.68493150684931292</v>
      </c>
      <c r="H548" s="13">
        <f t="shared" ca="1" si="578"/>
        <v>153</v>
      </c>
      <c r="I548" s="9">
        <f t="shared" ca="1" si="579"/>
        <v>236</v>
      </c>
      <c r="J548" s="14">
        <f t="shared" ca="1" si="602"/>
        <v>1.542483660130719</v>
      </c>
      <c r="K548" s="5">
        <f t="shared" ca="1" si="603"/>
        <v>0.52444444444444449</v>
      </c>
      <c r="L548" s="21">
        <f t="shared" ca="1" si="580"/>
        <v>95.85946817082997</v>
      </c>
      <c r="M548" s="9">
        <f t="shared" ca="1" si="627"/>
        <v>40</v>
      </c>
      <c r="N548" s="9">
        <f t="shared" ca="1" si="627"/>
        <v>51</v>
      </c>
      <c r="O548" s="9">
        <f t="shared" ca="1" si="627"/>
        <v>21</v>
      </c>
      <c r="P548" s="9">
        <f t="shared" ca="1" si="627"/>
        <v>61</v>
      </c>
      <c r="Q548" s="20">
        <f t="shared" ca="1" si="581"/>
        <v>38.458798735511053</v>
      </c>
      <c r="R548" s="20">
        <f t="shared" ca="1" si="582"/>
        <v>49.186602739726013</v>
      </c>
      <c r="S548" s="20">
        <f t="shared" ca="1" si="583"/>
        <v>18.499977992364695</v>
      </c>
      <c r="T548" s="6">
        <f t="shared" ca="1" si="628"/>
        <v>14666.498630136985</v>
      </c>
      <c r="U548" s="6">
        <f t="shared" ca="1" si="628"/>
        <v>1539.2071232876708</v>
      </c>
      <c r="V548" s="6">
        <f t="shared" ca="1" si="628"/>
        <v>2683.8065095890411</v>
      </c>
      <c r="W548" s="6">
        <f t="shared" ca="1" si="584"/>
        <v>2713.3783890410955</v>
      </c>
      <c r="X548" s="6">
        <f t="shared" ca="1" si="585"/>
        <v>1343.0323726027398</v>
      </c>
      <c r="Y548" s="6">
        <f t="shared" ca="1" si="604"/>
        <v>9465.4884821917785</v>
      </c>
      <c r="Z548" s="6">
        <f t="shared" ca="1" si="629"/>
        <v>3499.7506849315059</v>
      </c>
      <c r="AA548" s="6">
        <f t="shared" ca="1" si="629"/>
        <v>1032.9186575342462</v>
      </c>
      <c r="AB548" s="6">
        <f t="shared" ca="1" si="629"/>
        <v>1128.4986575342464</v>
      </c>
      <c r="AC548" s="6">
        <f t="shared" ca="1" si="586"/>
        <v>1580.8687775373871</v>
      </c>
      <c r="AD548" s="6">
        <f t="shared" ca="1" si="587"/>
        <v>999.34956979611047</v>
      </c>
      <c r="AE548" s="6">
        <f t="shared" ca="1" si="588"/>
        <v>504.0069344144456</v>
      </c>
      <c r="AF548" s="6">
        <f t="shared" ca="1" si="605"/>
        <v>2576.9427182520549</v>
      </c>
      <c r="AG548" s="6">
        <f t="shared" ca="1" si="630"/>
        <v>423.1560821917808</v>
      </c>
      <c r="AH548" s="6">
        <f t="shared" ca="1" si="630"/>
        <v>1472.0710136986299</v>
      </c>
      <c r="AI548" s="6">
        <f t="shared" ca="1" si="630"/>
        <v>2621.622164383562</v>
      </c>
      <c r="AJ548" s="6">
        <f t="shared" ca="1" si="630"/>
        <v>1146.3780821917805</v>
      </c>
      <c r="AK548" s="6">
        <f t="shared" ca="1" si="589"/>
        <v>1861.3658074787502</v>
      </c>
      <c r="AL548" s="6">
        <f t="shared" ca="1" si="590"/>
        <v>1193.2712230146865</v>
      </c>
      <c r="AM548" s="6">
        <f t="shared" ca="1" si="591"/>
        <v>566.09854586757058</v>
      </c>
      <c r="AN548" s="6">
        <f t="shared" ca="1" si="606"/>
        <v>2042.4917661047466</v>
      </c>
      <c r="AO548" s="6">
        <f t="shared" ca="1" si="607"/>
        <v>27530.101095890408</v>
      </c>
      <c r="AP548" s="6">
        <f t="shared" ca="1" si="608"/>
        <v>13445.178129341826</v>
      </c>
      <c r="AQ548" s="6">
        <f t="shared" ca="1" si="609"/>
        <v>14084.92296654858</v>
      </c>
      <c r="AR548" s="6">
        <f t="shared" ca="1" si="631"/>
        <v>2714.3703083646615</v>
      </c>
      <c r="AS548" s="6">
        <f t="shared" ca="1" si="631"/>
        <v>2078.6410431251679</v>
      </c>
      <c r="AT548" s="6">
        <f t="shared" ca="1" si="631"/>
        <v>1891.5413019179291</v>
      </c>
      <c r="AU548" s="6">
        <f t="shared" ca="1" si="631"/>
        <v>1983.2431329087115</v>
      </c>
      <c r="AV548" s="6">
        <f t="shared" ca="1" si="610"/>
        <v>8667.7957863164702</v>
      </c>
      <c r="AW548" s="6">
        <f t="shared" ca="1" si="611"/>
        <v>5417.1271802321116</v>
      </c>
      <c r="AX548" s="27">
        <f t="shared" ca="1" si="632"/>
        <v>3.9627739726027387</v>
      </c>
      <c r="AY548" s="27">
        <f t="shared" ca="1" si="632"/>
        <v>4.3298938356164385</v>
      </c>
      <c r="AZ548">
        <f t="shared" ca="1" si="612"/>
        <v>326</v>
      </c>
      <c r="BA548" s="9">
        <f t="shared" ca="1" si="592"/>
        <v>12</v>
      </c>
      <c r="BB548" s="4">
        <f t="shared" ca="1" si="613"/>
        <v>153</v>
      </c>
      <c r="BC548" s="9">
        <f t="shared" ca="1" si="593"/>
        <v>13</v>
      </c>
      <c r="BD548" s="9">
        <f t="shared" ca="1" si="594"/>
        <v>8</v>
      </c>
      <c r="BE548" s="4">
        <f t="shared" ca="1" si="614"/>
        <v>173</v>
      </c>
      <c r="BF548" s="9">
        <f t="shared" ca="1" si="595"/>
        <v>12</v>
      </c>
      <c r="BG548" s="9">
        <f t="shared" ca="1" si="596"/>
        <v>19</v>
      </c>
      <c r="BH548" s="24">
        <f t="shared" ca="1" si="615"/>
        <v>925.12786075745362</v>
      </c>
      <c r="BI548" s="24">
        <f t="shared" ca="1" si="616"/>
        <v>552.66464586234815</v>
      </c>
      <c r="BJ548" s="9">
        <f t="shared" ca="1" si="597"/>
        <v>17</v>
      </c>
      <c r="BK548" s="30">
        <f t="shared" ca="1" si="598"/>
        <v>35.463821917808218</v>
      </c>
      <c r="BL548" s="15">
        <f t="shared" ca="1" si="599"/>
        <v>4.1359167123287675</v>
      </c>
      <c r="BM548" s="15">
        <f t="shared" ca="1" si="617"/>
        <v>7077.4954285436215</v>
      </c>
      <c r="BN548" s="36">
        <f t="shared" ca="1" si="626"/>
        <v>114</v>
      </c>
      <c r="BO548" s="9">
        <f t="shared" ca="1" si="600"/>
        <v>1</v>
      </c>
      <c r="BP548" s="20">
        <f t="shared" ca="1" si="618"/>
        <v>1.9900999031018687</v>
      </c>
      <c r="BQ548" s="20">
        <f t="shared" ca="1" si="619"/>
        <v>123.55195584691737</v>
      </c>
    </row>
    <row r="549" spans="1:69" x14ac:dyDescent="0.25">
      <c r="A549" s="3">
        <f t="shared" si="567"/>
        <v>40640</v>
      </c>
      <c r="B549" s="17">
        <f t="shared" si="601"/>
        <v>2011</v>
      </c>
      <c r="C549" s="4">
        <f t="shared" si="566"/>
        <v>4</v>
      </c>
      <c r="D549" s="4">
        <f t="shared" si="568"/>
        <v>5</v>
      </c>
      <c r="E549" s="5">
        <f t="shared" si="576"/>
        <v>0.6</v>
      </c>
      <c r="F549" s="5">
        <f t="shared" si="577"/>
        <v>0.82</v>
      </c>
      <c r="G549" s="10">
        <f t="shared" si="575"/>
        <v>0.68219178082191567</v>
      </c>
      <c r="H549" s="13">
        <f t="shared" ca="1" si="578"/>
        <v>123</v>
      </c>
      <c r="I549" s="9">
        <f t="shared" ca="1" si="579"/>
        <v>199</v>
      </c>
      <c r="J549" s="14">
        <f t="shared" ca="1" si="602"/>
        <v>1.6178861788617886</v>
      </c>
      <c r="K549" s="5">
        <f t="shared" ca="1" si="603"/>
        <v>0.44222222222222224</v>
      </c>
      <c r="L549" s="21">
        <f t="shared" ca="1" si="580"/>
        <v>93.06647671232875</v>
      </c>
      <c r="M549" s="9">
        <f t="shared" ca="1" si="627"/>
        <v>37</v>
      </c>
      <c r="N549" s="9">
        <f t="shared" ca="1" si="627"/>
        <v>42</v>
      </c>
      <c r="O549" s="9">
        <f t="shared" ca="1" si="627"/>
        <v>17</v>
      </c>
      <c r="P549" s="9">
        <f t="shared" ca="1" si="627"/>
        <v>55</v>
      </c>
      <c r="Q549" s="20">
        <f t="shared" ca="1" si="581"/>
        <v>36.373057542569789</v>
      </c>
      <c r="R549" s="20">
        <f t="shared" ca="1" si="582"/>
        <v>50.431979805447206</v>
      </c>
      <c r="S549" s="20">
        <f t="shared" ca="1" si="583"/>
        <v>17.828361803835612</v>
      </c>
      <c r="T549" s="6">
        <f t="shared" ca="1" si="628"/>
        <v>11447.176635616437</v>
      </c>
      <c r="U549" s="6">
        <f t="shared" ca="1" si="628"/>
        <v>1349.2896460273973</v>
      </c>
      <c r="V549" s="6">
        <f t="shared" ca="1" si="628"/>
        <v>2004.7465227432326</v>
      </c>
      <c r="W549" s="6">
        <f t="shared" ca="1" si="584"/>
        <v>2587.9475961863013</v>
      </c>
      <c r="X549" s="6">
        <f t="shared" ca="1" si="585"/>
        <v>1044.2371271750135</v>
      </c>
      <c r="Y549" s="6">
        <f t="shared" ca="1" si="604"/>
        <v>7159.5350355392866</v>
      </c>
      <c r="Z549" s="6">
        <f t="shared" ca="1" si="629"/>
        <v>2873.4715458630135</v>
      </c>
      <c r="AA549" s="6">
        <f t="shared" ca="1" si="629"/>
        <v>857.34365669260251</v>
      </c>
      <c r="AB549" s="6">
        <f t="shared" ca="1" si="629"/>
        <v>980.55989921095875</v>
      </c>
      <c r="AC549" s="6">
        <f t="shared" ca="1" si="586"/>
        <v>1369.8600551483541</v>
      </c>
      <c r="AD549" s="6">
        <f t="shared" ca="1" si="587"/>
        <v>949.65170160160108</v>
      </c>
      <c r="AE549" s="6">
        <f t="shared" ca="1" si="588"/>
        <v>411.28460575540345</v>
      </c>
      <c r="AF549" s="6">
        <f t="shared" ca="1" si="605"/>
        <v>1980.578739261216</v>
      </c>
      <c r="AG549" s="6">
        <f t="shared" ca="1" si="630"/>
        <v>345.79521014794523</v>
      </c>
      <c r="AH549" s="6">
        <f t="shared" ca="1" si="630"/>
        <v>1355.5507864547944</v>
      </c>
      <c r="AI549" s="6">
        <f t="shared" ca="1" si="630"/>
        <v>2113.5719177808219</v>
      </c>
      <c r="AJ549" s="6">
        <f t="shared" ca="1" si="630"/>
        <v>1027.3846471890411</v>
      </c>
      <c r="AK549" s="6">
        <f t="shared" ca="1" si="589"/>
        <v>1500.6719882664772</v>
      </c>
      <c r="AL549" s="6">
        <f t="shared" ca="1" si="590"/>
        <v>1228.2630362428931</v>
      </c>
      <c r="AM549" s="6">
        <f t="shared" ca="1" si="591"/>
        <v>461.96413068183875</v>
      </c>
      <c r="AN549" s="6">
        <f t="shared" ca="1" si="606"/>
        <v>1651.4034063813936</v>
      </c>
      <c r="AO549" s="6">
        <f t="shared" ca="1" si="607"/>
        <v>22350.143944983014</v>
      </c>
      <c r="AP549" s="6">
        <f t="shared" ca="1" si="608"/>
        <v>11558.626763801116</v>
      </c>
      <c r="AQ549" s="6">
        <f t="shared" ca="1" si="609"/>
        <v>10791.517181181896</v>
      </c>
      <c r="AR549" s="6">
        <f t="shared" ca="1" si="631"/>
        <v>2665.4696437707407</v>
      </c>
      <c r="AS549" s="6">
        <f t="shared" ca="1" si="631"/>
        <v>1756.8848341892494</v>
      </c>
      <c r="AT549" s="6">
        <f t="shared" ca="1" si="631"/>
        <v>1784.6495486266049</v>
      </c>
      <c r="AU549" s="6">
        <f t="shared" ca="1" si="631"/>
        <v>1853.0114011494961</v>
      </c>
      <c r="AV549" s="6">
        <f t="shared" ca="1" si="610"/>
        <v>8060.0154277360916</v>
      </c>
      <c r="AW549" s="6">
        <f t="shared" ca="1" si="611"/>
        <v>2731.5017534458066</v>
      </c>
      <c r="AX549" s="27">
        <f t="shared" ca="1" si="632"/>
        <v>3.8341457753424653</v>
      </c>
      <c r="AY549" s="27">
        <f t="shared" ca="1" si="632"/>
        <v>4.5132823561643836</v>
      </c>
      <c r="AZ549">
        <f t="shared" ca="1" si="612"/>
        <v>274</v>
      </c>
      <c r="BA549" s="9">
        <f t="shared" ca="1" si="592"/>
        <v>10</v>
      </c>
      <c r="BB549" s="4">
        <f t="shared" ca="1" si="613"/>
        <v>123</v>
      </c>
      <c r="BC549" s="9">
        <f t="shared" ca="1" si="593"/>
        <v>10</v>
      </c>
      <c r="BD549" s="9">
        <f t="shared" ca="1" si="594"/>
        <v>6</v>
      </c>
      <c r="BE549" s="4">
        <f t="shared" ca="1" si="614"/>
        <v>151</v>
      </c>
      <c r="BF549" s="9">
        <f t="shared" ca="1" si="595"/>
        <v>9</v>
      </c>
      <c r="BG549" s="9">
        <f t="shared" ca="1" si="596"/>
        <v>15</v>
      </c>
      <c r="BH549" s="24">
        <f t="shared" ca="1" si="615"/>
        <v>733.25934908677038</v>
      </c>
      <c r="BI549" s="24">
        <f t="shared" ca="1" si="616"/>
        <v>434.03385894124904</v>
      </c>
      <c r="BJ549" s="9">
        <f t="shared" ca="1" si="597"/>
        <v>15</v>
      </c>
      <c r="BK549" s="30">
        <f t="shared" ca="1" si="598"/>
        <v>33.225888739726031</v>
      </c>
      <c r="BL549" s="15">
        <f t="shared" ca="1" si="599"/>
        <v>4.3828883079452048</v>
      </c>
      <c r="BM549" s="15">
        <f t="shared" ca="1" si="617"/>
        <v>6898.2380490473879</v>
      </c>
      <c r="BN549" s="36">
        <f t="shared" ca="1" si="626"/>
        <v>114</v>
      </c>
      <c r="BO549" s="9">
        <f t="shared" ca="1" si="600"/>
        <v>0</v>
      </c>
      <c r="BP549" s="20">
        <f t="shared" ca="1" si="618"/>
        <v>1.5643874717649315</v>
      </c>
      <c r="BQ549" s="20">
        <f t="shared" ca="1" si="619"/>
        <v>94.662431413876277</v>
      </c>
    </row>
    <row r="550" spans="1:69" x14ac:dyDescent="0.25">
      <c r="A550" s="3">
        <f t="shared" si="567"/>
        <v>40639</v>
      </c>
      <c r="B550" s="17">
        <f t="shared" si="601"/>
        <v>2011</v>
      </c>
      <c r="C550" s="4">
        <f t="shared" si="566"/>
        <v>4</v>
      </c>
      <c r="D550" s="4">
        <f t="shared" si="568"/>
        <v>4</v>
      </c>
      <c r="E550" s="5">
        <f t="shared" si="576"/>
        <v>0.6</v>
      </c>
      <c r="F550" s="5">
        <f t="shared" si="577"/>
        <v>0.76</v>
      </c>
      <c r="G550" s="10">
        <f t="shared" si="575"/>
        <v>0.67945205479451842</v>
      </c>
      <c r="H550" s="13">
        <f t="shared" ca="1" si="578"/>
        <v>109</v>
      </c>
      <c r="I550" s="9">
        <f t="shared" ca="1" si="579"/>
        <v>177</v>
      </c>
      <c r="J550" s="14">
        <f t="shared" ca="1" si="602"/>
        <v>1.6238532110091743</v>
      </c>
      <c r="K550" s="5">
        <f t="shared" ca="1" si="603"/>
        <v>0.39333333333333331</v>
      </c>
      <c r="L550" s="21">
        <f t="shared" ca="1" si="580"/>
        <v>100.1963485253236</v>
      </c>
      <c r="M550" s="9">
        <f t="shared" ca="1" si="627"/>
        <v>30</v>
      </c>
      <c r="N550" s="9">
        <f t="shared" ca="1" si="627"/>
        <v>38</v>
      </c>
      <c r="O550" s="9">
        <f t="shared" ca="1" si="627"/>
        <v>15</v>
      </c>
      <c r="P550" s="9">
        <f t="shared" ca="1" si="627"/>
        <v>50</v>
      </c>
      <c r="Q550" s="20">
        <f t="shared" ca="1" si="581"/>
        <v>36.458356738114425</v>
      </c>
      <c r="R550" s="20">
        <f t="shared" ca="1" si="582"/>
        <v>49.025570486794514</v>
      </c>
      <c r="S550" s="20">
        <f t="shared" ca="1" si="583"/>
        <v>17.324433606180822</v>
      </c>
      <c r="T550" s="6">
        <f t="shared" ca="1" si="628"/>
        <v>10921.401989260272</v>
      </c>
      <c r="U550" s="6">
        <f t="shared" ca="1" si="628"/>
        <v>1196.456847780822</v>
      </c>
      <c r="V550" s="6">
        <f t="shared" ca="1" si="628"/>
        <v>1905.0119455561642</v>
      </c>
      <c r="W550" s="6">
        <f t="shared" ca="1" si="584"/>
        <v>2491.2494002849312</v>
      </c>
      <c r="X550" s="6">
        <f t="shared" ca="1" si="585"/>
        <v>986.46337817950666</v>
      </c>
      <c r="Y550" s="6">
        <f t="shared" ca="1" si="604"/>
        <v>6735.1341130204937</v>
      </c>
      <c r="Z550" s="6">
        <f t="shared" ca="1" si="629"/>
        <v>2479.1682581917808</v>
      </c>
      <c r="AA550" s="6">
        <f t="shared" ca="1" si="629"/>
        <v>735.38355730191768</v>
      </c>
      <c r="AB550" s="6">
        <f t="shared" ca="1" si="629"/>
        <v>866.22168030904106</v>
      </c>
      <c r="AC550" s="6">
        <f t="shared" ca="1" si="586"/>
        <v>1248.610562019619</v>
      </c>
      <c r="AD550" s="6">
        <f t="shared" ca="1" si="587"/>
        <v>1019.156381589824</v>
      </c>
      <c r="AE550" s="6">
        <f t="shared" ca="1" si="588"/>
        <v>378.59061104294369</v>
      </c>
      <c r="AF550" s="6">
        <f t="shared" ca="1" si="605"/>
        <v>1434.4159411503529</v>
      </c>
      <c r="AG550" s="6">
        <f t="shared" ca="1" si="630"/>
        <v>330.67485271232874</v>
      </c>
      <c r="AH550" s="6">
        <f t="shared" ca="1" si="630"/>
        <v>1197.5025565808219</v>
      </c>
      <c r="AI550" s="6">
        <f t="shared" ca="1" si="630"/>
        <v>1975.9107629589041</v>
      </c>
      <c r="AJ550" s="6">
        <f t="shared" ca="1" si="630"/>
        <v>880.54471311780799</v>
      </c>
      <c r="AK550" s="6">
        <f t="shared" ca="1" si="589"/>
        <v>1467.7407693772191</v>
      </c>
      <c r="AL550" s="6">
        <f t="shared" ca="1" si="590"/>
        <v>1125.6217198722716</v>
      </c>
      <c r="AM550" s="6">
        <f t="shared" ca="1" si="591"/>
        <v>399.015678924388</v>
      </c>
      <c r="AN550" s="6">
        <f t="shared" ca="1" si="606"/>
        <v>1392.2547171959836</v>
      </c>
      <c r="AO550" s="6">
        <f t="shared" ca="1" si="607"/>
        <v>20583.265218213695</v>
      </c>
      <c r="AP550" s="6">
        <f t="shared" ca="1" si="608"/>
        <v>11021.460446846868</v>
      </c>
      <c r="AQ550" s="6">
        <f t="shared" ca="1" si="609"/>
        <v>9561.8047713668293</v>
      </c>
      <c r="AR550" s="6">
        <f t="shared" ca="1" si="631"/>
        <v>2630.647494741761</v>
      </c>
      <c r="AS550" s="6">
        <f t="shared" ca="1" si="631"/>
        <v>1703.7203978512825</v>
      </c>
      <c r="AT550" s="6">
        <f t="shared" ca="1" si="631"/>
        <v>1731.3282104813611</v>
      </c>
      <c r="AU550" s="6">
        <f t="shared" ca="1" si="631"/>
        <v>1823.8519514441778</v>
      </c>
      <c r="AV550" s="6">
        <f t="shared" ca="1" si="610"/>
        <v>7889.5480545185819</v>
      </c>
      <c r="AW550" s="6">
        <f t="shared" ca="1" si="611"/>
        <v>1672.2567168482456</v>
      </c>
      <c r="AX550" s="27">
        <f t="shared" ca="1" si="632"/>
        <v>3.8217187726027388</v>
      </c>
      <c r="AY550" s="27">
        <f t="shared" ca="1" si="632"/>
        <v>4.3205646027397258</v>
      </c>
      <c r="AZ550">
        <f t="shared" ca="1" si="612"/>
        <v>242</v>
      </c>
      <c r="BA550" s="9">
        <f t="shared" ca="1" si="592"/>
        <v>9</v>
      </c>
      <c r="BB550" s="4">
        <f t="shared" ca="1" si="613"/>
        <v>109</v>
      </c>
      <c r="BC550" s="9">
        <f t="shared" ca="1" si="593"/>
        <v>9</v>
      </c>
      <c r="BD550" s="9">
        <f t="shared" ca="1" si="594"/>
        <v>6</v>
      </c>
      <c r="BE550" s="4">
        <f t="shared" ca="1" si="614"/>
        <v>133</v>
      </c>
      <c r="BF550" s="9">
        <f t="shared" ca="1" si="595"/>
        <v>9</v>
      </c>
      <c r="BG550" s="9">
        <f t="shared" ca="1" si="596"/>
        <v>16</v>
      </c>
      <c r="BH550" s="24">
        <f t="shared" ca="1" si="615"/>
        <v>740.74193449824793</v>
      </c>
      <c r="BI550" s="24">
        <f t="shared" ca="1" si="616"/>
        <v>497.43563057375684</v>
      </c>
      <c r="BJ550" s="9">
        <f t="shared" ca="1" si="597"/>
        <v>11</v>
      </c>
      <c r="BK550" s="30">
        <f t="shared" ca="1" si="598"/>
        <v>34.215266630136988</v>
      </c>
      <c r="BL550" s="15">
        <f t="shared" ca="1" si="599"/>
        <v>4.4694465775342458</v>
      </c>
      <c r="BM550" s="15">
        <f t="shared" ca="1" si="617"/>
        <v>6740.5454975404355</v>
      </c>
      <c r="BN550" s="36">
        <f t="shared" ca="1" si="626"/>
        <v>114</v>
      </c>
      <c r="BO550" s="9">
        <f t="shared" ca="1" si="600"/>
        <v>0</v>
      </c>
      <c r="BP550" s="20">
        <f t="shared" ca="1" si="618"/>
        <v>1.4185505868710249</v>
      </c>
      <c r="BQ550" s="20">
        <f t="shared" ca="1" si="619"/>
        <v>83.875480450586224</v>
      </c>
    </row>
    <row r="551" spans="1:69" x14ac:dyDescent="0.25">
      <c r="A551" s="3">
        <f t="shared" si="567"/>
        <v>40638</v>
      </c>
      <c r="B551" s="17">
        <f t="shared" si="601"/>
        <v>2011</v>
      </c>
      <c r="C551" s="4">
        <f t="shared" si="566"/>
        <v>4</v>
      </c>
      <c r="D551" s="4">
        <f t="shared" si="568"/>
        <v>3</v>
      </c>
      <c r="E551" s="5">
        <f t="shared" si="576"/>
        <v>0.6</v>
      </c>
      <c r="F551" s="5">
        <f t="shared" si="577"/>
        <v>0.6</v>
      </c>
      <c r="G551" s="10">
        <f t="shared" si="575"/>
        <v>0.67671232876712117</v>
      </c>
      <c r="H551" s="13">
        <f t="shared" ca="1" si="578"/>
        <v>89</v>
      </c>
      <c r="I551" s="9">
        <f t="shared" ca="1" si="579"/>
        <v>150</v>
      </c>
      <c r="J551" s="14">
        <f t="shared" ca="1" si="602"/>
        <v>1.6853932584269662</v>
      </c>
      <c r="K551" s="5">
        <f t="shared" ca="1" si="603"/>
        <v>0.33333333333333331</v>
      </c>
      <c r="L551" s="21">
        <f t="shared" ca="1" si="580"/>
        <v>102.02096573803291</v>
      </c>
      <c r="M551" s="9">
        <f t="shared" ca="1" si="627"/>
        <v>26</v>
      </c>
      <c r="N551" s="9">
        <f t="shared" ca="1" si="627"/>
        <v>31</v>
      </c>
      <c r="O551" s="9">
        <f t="shared" ca="1" si="627"/>
        <v>13</v>
      </c>
      <c r="P551" s="9">
        <f t="shared" ca="1" si="627"/>
        <v>41</v>
      </c>
      <c r="Q551" s="20">
        <f t="shared" ca="1" si="581"/>
        <v>39.315100793078578</v>
      </c>
      <c r="R551" s="20">
        <f t="shared" ca="1" si="582"/>
        <v>51.073825011591126</v>
      </c>
      <c r="S551" s="20">
        <f t="shared" ca="1" si="583"/>
        <v>17.747405380554625</v>
      </c>
      <c r="T551" s="6">
        <f t="shared" ca="1" si="628"/>
        <v>9079.865950684929</v>
      </c>
      <c r="U551" s="6">
        <f t="shared" ca="1" si="628"/>
        <v>956.05809534246532</v>
      </c>
      <c r="V551" s="6">
        <f t="shared" ca="1" si="628"/>
        <v>1585.7629097030137</v>
      </c>
      <c r="W551" s="6">
        <f t="shared" ca="1" si="584"/>
        <v>2666.131604778082</v>
      </c>
      <c r="X551" s="6">
        <f t="shared" ca="1" si="585"/>
        <v>780.35082071671229</v>
      </c>
      <c r="Y551" s="6">
        <f t="shared" ca="1" si="604"/>
        <v>5003.6787108295866</v>
      </c>
      <c r="Z551" s="6">
        <f t="shared" ca="1" si="629"/>
        <v>2240.9607452054788</v>
      </c>
      <c r="AA551" s="6">
        <f t="shared" ca="1" si="629"/>
        <v>663.95972515068468</v>
      </c>
      <c r="AB551" s="6">
        <f t="shared" ca="1" si="629"/>
        <v>727.64362060273959</v>
      </c>
      <c r="AC551" s="6">
        <f t="shared" ca="1" si="586"/>
        <v>948.61559460418584</v>
      </c>
      <c r="AD551" s="6">
        <f t="shared" ca="1" si="587"/>
        <v>1003.2330936590747</v>
      </c>
      <c r="AE551" s="6">
        <f t="shared" ca="1" si="588"/>
        <v>300.95321970949556</v>
      </c>
      <c r="AF551" s="6">
        <f t="shared" ca="1" si="605"/>
        <v>1379.7621829861473</v>
      </c>
      <c r="AG551" s="6">
        <f t="shared" ca="1" si="630"/>
        <v>270.58643260273971</v>
      </c>
      <c r="AH551" s="6">
        <f t="shared" ca="1" si="630"/>
        <v>1013.7714410958903</v>
      </c>
      <c r="AI551" s="6">
        <f t="shared" ca="1" si="630"/>
        <v>1672.7939136986299</v>
      </c>
      <c r="AJ551" s="6">
        <f t="shared" ca="1" si="630"/>
        <v>709.90974246575331</v>
      </c>
      <c r="AK551" s="6">
        <f t="shared" ca="1" si="589"/>
        <v>1078.1766051916798</v>
      </c>
      <c r="AL551" s="6">
        <f t="shared" ca="1" si="590"/>
        <v>1134.742851142764</v>
      </c>
      <c r="AM551" s="6">
        <f t="shared" ca="1" si="591"/>
        <v>321.59592397605996</v>
      </c>
      <c r="AN551" s="6">
        <f t="shared" ca="1" si="606"/>
        <v>1132.5461495525094</v>
      </c>
      <c r="AO551" s="6">
        <f t="shared" ca="1" si="607"/>
        <v>17335.549666849311</v>
      </c>
      <c r="AP551" s="6">
        <f t="shared" ca="1" si="608"/>
        <v>9819.5626234810697</v>
      </c>
      <c r="AQ551" s="6">
        <f t="shared" ca="1" si="609"/>
        <v>7515.9870433682436</v>
      </c>
      <c r="AR551" s="6">
        <f t="shared" ca="1" si="631"/>
        <v>2591.1436580564923</v>
      </c>
      <c r="AS551" s="6">
        <f t="shared" ca="1" si="631"/>
        <v>1529.6412303138386</v>
      </c>
      <c r="AT551" s="6">
        <f t="shared" ca="1" si="631"/>
        <v>1632.9327558834048</v>
      </c>
      <c r="AU551" s="6">
        <f t="shared" ca="1" si="631"/>
        <v>1718.6417374688517</v>
      </c>
      <c r="AV551" s="6">
        <f t="shared" ca="1" si="610"/>
        <v>7472.3593817225874</v>
      </c>
      <c r="AW551" s="6">
        <f t="shared" ca="1" si="611"/>
        <v>43.627661645653461</v>
      </c>
      <c r="AX551" s="27">
        <f t="shared" ca="1" si="632"/>
        <v>3.8493500054794514</v>
      </c>
      <c r="AY551" s="27">
        <f t="shared" ca="1" si="632"/>
        <v>4.3290191095890407</v>
      </c>
      <c r="AZ551">
        <f t="shared" ca="1" si="612"/>
        <v>200</v>
      </c>
      <c r="BA551" s="9">
        <f t="shared" ca="1" si="592"/>
        <v>7</v>
      </c>
      <c r="BB551" s="4">
        <f t="shared" ca="1" si="613"/>
        <v>89</v>
      </c>
      <c r="BC551" s="9">
        <f t="shared" ca="1" si="593"/>
        <v>6</v>
      </c>
      <c r="BD551" s="9">
        <f t="shared" ca="1" si="594"/>
        <v>4</v>
      </c>
      <c r="BE551" s="4">
        <f t="shared" ca="1" si="614"/>
        <v>111</v>
      </c>
      <c r="BF551" s="9">
        <f t="shared" ca="1" si="595"/>
        <v>7</v>
      </c>
      <c r="BG551" s="9">
        <f t="shared" ca="1" si="596"/>
        <v>11</v>
      </c>
      <c r="BH551" s="24">
        <f t="shared" ca="1" si="615"/>
        <v>565.42082417952906</v>
      </c>
      <c r="BI551" s="24">
        <f t="shared" ca="1" si="616"/>
        <v>365.31922831990636</v>
      </c>
      <c r="BJ551" s="9">
        <f t="shared" ca="1" si="597"/>
        <v>11</v>
      </c>
      <c r="BK551" s="30">
        <f t="shared" ca="1" si="598"/>
        <v>34.763123547945206</v>
      </c>
      <c r="BL551" s="15">
        <f t="shared" ca="1" si="599"/>
        <v>4.2178755605479452</v>
      </c>
      <c r="BM551" s="15">
        <f t="shared" ca="1" si="617"/>
        <v>6877.0224760251149</v>
      </c>
      <c r="BN551" s="36">
        <f t="shared" ca="1" si="626"/>
        <v>114</v>
      </c>
      <c r="BO551" s="9">
        <f t="shared" ca="1" si="600"/>
        <v>0</v>
      </c>
      <c r="BP551" s="20">
        <f t="shared" ca="1" si="618"/>
        <v>1.092912967722689</v>
      </c>
      <c r="BQ551" s="20">
        <f t="shared" ca="1" si="619"/>
        <v>65.929710906738975</v>
      </c>
    </row>
    <row r="552" spans="1:69" x14ac:dyDescent="0.25">
      <c r="A552" s="3">
        <f t="shared" si="567"/>
        <v>40637</v>
      </c>
      <c r="B552" s="17">
        <f t="shared" si="601"/>
        <v>2011</v>
      </c>
      <c r="C552" s="4">
        <f t="shared" si="566"/>
        <v>4</v>
      </c>
      <c r="D552" s="4">
        <f t="shared" si="568"/>
        <v>2</v>
      </c>
      <c r="E552" s="5">
        <f t="shared" si="576"/>
        <v>0.6</v>
      </c>
      <c r="F552" s="5">
        <f t="shared" si="577"/>
        <v>0.6</v>
      </c>
      <c r="G552" s="10">
        <f t="shared" si="575"/>
        <v>0.67397260273972392</v>
      </c>
      <c r="H552" s="13">
        <f t="shared" ca="1" si="578"/>
        <v>87</v>
      </c>
      <c r="I552" s="9">
        <f t="shared" ca="1" si="579"/>
        <v>136</v>
      </c>
      <c r="J552" s="14">
        <f t="shared" ca="1" si="602"/>
        <v>1.5632183908045978</v>
      </c>
      <c r="K552" s="5">
        <f t="shared" ca="1" si="603"/>
        <v>0.30222222222222223</v>
      </c>
      <c r="L552" s="21">
        <f t="shared" ca="1" si="580"/>
        <v>98.177450505432191</v>
      </c>
      <c r="M552" s="9">
        <f t="shared" ca="1" si="627"/>
        <v>23</v>
      </c>
      <c r="N552" s="9">
        <f t="shared" ca="1" si="627"/>
        <v>31</v>
      </c>
      <c r="O552" s="9">
        <f t="shared" ca="1" si="627"/>
        <v>11</v>
      </c>
      <c r="P552" s="9">
        <f t="shared" ca="1" si="627"/>
        <v>37</v>
      </c>
      <c r="Q552" s="20">
        <f t="shared" ca="1" si="581"/>
        <v>36.064971007610346</v>
      </c>
      <c r="R552" s="20">
        <f t="shared" ca="1" si="582"/>
        <v>51.356355065305088</v>
      </c>
      <c r="S552" s="20">
        <f t="shared" ca="1" si="583"/>
        <v>16.598484745857089</v>
      </c>
      <c r="T552" s="6">
        <f t="shared" ca="1" si="628"/>
        <v>8541.4381939726009</v>
      </c>
      <c r="U552" s="6">
        <f t="shared" ca="1" si="628"/>
        <v>939.48320219178072</v>
      </c>
      <c r="V552" s="6">
        <f t="shared" ca="1" si="628"/>
        <v>1573.4744947726026</v>
      </c>
      <c r="W552" s="6">
        <f t="shared" ca="1" si="584"/>
        <v>2553.7695480986299</v>
      </c>
      <c r="X552" s="6">
        <f t="shared" ca="1" si="585"/>
        <v>742.47105718356158</v>
      </c>
      <c r="Y552" s="6">
        <f t="shared" ca="1" si="604"/>
        <v>4611.206296109588</v>
      </c>
      <c r="Z552" s="6">
        <f t="shared" ca="1" si="629"/>
        <v>1947.5084344109587</v>
      </c>
      <c r="AA552" s="6">
        <f t="shared" ca="1" si="629"/>
        <v>564.91990571835595</v>
      </c>
      <c r="AB552" s="6">
        <f t="shared" ca="1" si="629"/>
        <v>614.14393559671225</v>
      </c>
      <c r="AC552" s="6">
        <f t="shared" ca="1" si="586"/>
        <v>977.98663638979781</v>
      </c>
      <c r="AD552" s="6">
        <f t="shared" ca="1" si="587"/>
        <v>1009.1627049072845</v>
      </c>
      <c r="AE552" s="6">
        <f t="shared" ca="1" si="588"/>
        <v>288.30953549547888</v>
      </c>
      <c r="AF552" s="6">
        <f t="shared" ca="1" si="605"/>
        <v>851.11339893346576</v>
      </c>
      <c r="AG552" s="6">
        <f t="shared" ca="1" si="630"/>
        <v>239.01656311232878</v>
      </c>
      <c r="AH552" s="6">
        <f t="shared" ca="1" si="630"/>
        <v>850.70282415342467</v>
      </c>
      <c r="AI552" s="6">
        <f t="shared" ca="1" si="630"/>
        <v>1554.2772743013697</v>
      </c>
      <c r="AJ552" s="6">
        <f t="shared" ca="1" si="630"/>
        <v>681.79555173698611</v>
      </c>
      <c r="AK552" s="6">
        <f t="shared" ca="1" si="589"/>
        <v>1054.9961047326703</v>
      </c>
      <c r="AL552" s="6">
        <f t="shared" ca="1" si="590"/>
        <v>1157.9664046749617</v>
      </c>
      <c r="AM552" s="6">
        <f t="shared" ca="1" si="591"/>
        <v>332.12580892758768</v>
      </c>
      <c r="AN552" s="6">
        <f t="shared" ca="1" si="606"/>
        <v>780.70389496888924</v>
      </c>
      <c r="AO552" s="6">
        <f t="shared" ca="1" si="607"/>
        <v>15933.285885194518</v>
      </c>
      <c r="AP552" s="6">
        <f t="shared" ca="1" si="608"/>
        <v>9690.2622951825742</v>
      </c>
      <c r="AQ552" s="6">
        <f t="shared" ca="1" si="609"/>
        <v>6243.0235900119433</v>
      </c>
      <c r="AR552" s="6">
        <f t="shared" ca="1" si="631"/>
        <v>2583.8329880385154</v>
      </c>
      <c r="AS552" s="6">
        <f t="shared" ca="1" si="631"/>
        <v>1504.8103332805708</v>
      </c>
      <c r="AT552" s="6">
        <f t="shared" ca="1" si="631"/>
        <v>1640.357376887077</v>
      </c>
      <c r="AU552" s="6">
        <f t="shared" ca="1" si="631"/>
        <v>1708.8888801492717</v>
      </c>
      <c r="AV552" s="6">
        <f t="shared" ca="1" si="610"/>
        <v>7437.8895783554344</v>
      </c>
      <c r="AW552" s="6">
        <f t="shared" ca="1" si="611"/>
        <v>-1194.8659883434902</v>
      </c>
      <c r="AX552" s="27">
        <f t="shared" ca="1" si="632"/>
        <v>4.0572065424657522</v>
      </c>
      <c r="AY552" s="27">
        <f t="shared" ca="1" si="632"/>
        <v>4.2325335890410951</v>
      </c>
      <c r="AZ552">
        <f t="shared" ca="1" si="612"/>
        <v>189</v>
      </c>
      <c r="BA552" s="9">
        <f t="shared" ca="1" si="592"/>
        <v>7</v>
      </c>
      <c r="BB552" s="4">
        <f t="shared" ca="1" si="613"/>
        <v>87</v>
      </c>
      <c r="BC552" s="9">
        <f t="shared" ca="1" si="593"/>
        <v>7</v>
      </c>
      <c r="BD552" s="9">
        <f t="shared" ca="1" si="594"/>
        <v>4</v>
      </c>
      <c r="BE552" s="4">
        <f t="shared" ca="1" si="614"/>
        <v>102</v>
      </c>
      <c r="BF552" s="9">
        <f t="shared" ca="1" si="595"/>
        <v>6</v>
      </c>
      <c r="BG552" s="9">
        <f t="shared" ca="1" si="596"/>
        <v>11</v>
      </c>
      <c r="BH552" s="24">
        <f t="shared" ca="1" si="615"/>
        <v>615.7111046046291</v>
      </c>
      <c r="BI552" s="24">
        <f t="shared" ca="1" si="616"/>
        <v>379.2431461320935</v>
      </c>
      <c r="BJ552" s="9">
        <f t="shared" ca="1" si="597"/>
        <v>10</v>
      </c>
      <c r="BK552" s="30">
        <f t="shared" ca="1" si="598"/>
        <v>34.39349928767124</v>
      </c>
      <c r="BL552" s="15">
        <f t="shared" ca="1" si="599"/>
        <v>4.1180381369863017</v>
      </c>
      <c r="BM552" s="15">
        <f t="shared" ca="1" si="617"/>
        <v>6787.9650481116896</v>
      </c>
      <c r="BN552" s="36">
        <f t="shared" ca="1" si="626"/>
        <v>114</v>
      </c>
      <c r="BO552" s="9">
        <f t="shared" ca="1" si="600"/>
        <v>0</v>
      </c>
      <c r="BP552" s="20">
        <f t="shared" ca="1" si="618"/>
        <v>0.91971946610842659</v>
      </c>
      <c r="BQ552" s="20">
        <f t="shared" ca="1" si="619"/>
        <v>54.763364824666169</v>
      </c>
    </row>
    <row r="553" spans="1:69" x14ac:dyDescent="0.25">
      <c r="A553" s="3">
        <f t="shared" si="567"/>
        <v>40636</v>
      </c>
      <c r="B553" s="17">
        <f t="shared" si="601"/>
        <v>2011</v>
      </c>
      <c r="C553" s="4">
        <f t="shared" si="566"/>
        <v>4</v>
      </c>
      <c r="D553" s="4">
        <f t="shared" si="568"/>
        <v>1</v>
      </c>
      <c r="E553" s="5">
        <f t="shared" si="576"/>
        <v>0.6</v>
      </c>
      <c r="F553" s="5">
        <f t="shared" si="577"/>
        <v>0.64</v>
      </c>
      <c r="G553" s="10">
        <f t="shared" si="575"/>
        <v>0.67123287671232668</v>
      </c>
      <c r="H553" s="13">
        <f t="shared" ca="1" si="578"/>
        <v>92</v>
      </c>
      <c r="I553" s="9">
        <f t="shared" ca="1" si="579"/>
        <v>154</v>
      </c>
      <c r="J553" s="14">
        <f t="shared" ca="1" si="602"/>
        <v>1.673913043478261</v>
      </c>
      <c r="K553" s="5">
        <f t="shared" ca="1" si="603"/>
        <v>0.34222222222222221</v>
      </c>
      <c r="L553" s="21">
        <f t="shared" ca="1" si="580"/>
        <v>105.05246494341871</v>
      </c>
      <c r="M553" s="9">
        <f t="shared" ca="1" si="627"/>
        <v>27</v>
      </c>
      <c r="N553" s="9">
        <f t="shared" ca="1" si="627"/>
        <v>33</v>
      </c>
      <c r="O553" s="9">
        <f t="shared" ca="1" si="627"/>
        <v>14</v>
      </c>
      <c r="P553" s="9">
        <f t="shared" ca="1" si="627"/>
        <v>40</v>
      </c>
      <c r="Q553" s="20">
        <f t="shared" ca="1" si="581"/>
        <v>38.706126538812775</v>
      </c>
      <c r="R553" s="20">
        <f t="shared" ca="1" si="582"/>
        <v>46.903005961643821</v>
      </c>
      <c r="S553" s="20">
        <f t="shared" ca="1" si="583"/>
        <v>18.944390248767117</v>
      </c>
      <c r="T553" s="6">
        <f t="shared" ca="1" si="628"/>
        <v>9664.826774794521</v>
      </c>
      <c r="U553" s="6">
        <f t="shared" ca="1" si="628"/>
        <v>1074.2161709589041</v>
      </c>
      <c r="V553" s="6">
        <f t="shared" ca="1" si="628"/>
        <v>1609.3166650915068</v>
      </c>
      <c r="W553" s="6">
        <f t="shared" ca="1" si="584"/>
        <v>2726.0282722191778</v>
      </c>
      <c r="X553" s="6">
        <f t="shared" ca="1" si="585"/>
        <v>832.41089500931514</v>
      </c>
      <c r="Y553" s="6">
        <f t="shared" ca="1" si="604"/>
        <v>5571.2871134334255</v>
      </c>
      <c r="Z553" s="6">
        <f t="shared" ca="1" si="629"/>
        <v>2322.3675923287665</v>
      </c>
      <c r="AA553" s="6">
        <f t="shared" ca="1" si="629"/>
        <v>656.64208346301348</v>
      </c>
      <c r="AB553" s="6">
        <f t="shared" ca="1" si="629"/>
        <v>757.77560995068472</v>
      </c>
      <c r="AC553" s="6">
        <f t="shared" ca="1" si="586"/>
        <v>1040.090660675789</v>
      </c>
      <c r="AD553" s="6">
        <f t="shared" ca="1" si="587"/>
        <v>995.22714628966696</v>
      </c>
      <c r="AE553" s="6">
        <f t="shared" ca="1" si="588"/>
        <v>320.08947661697999</v>
      </c>
      <c r="AF553" s="6">
        <f t="shared" ca="1" si="605"/>
        <v>1381.3780021600287</v>
      </c>
      <c r="AG553" s="6">
        <f t="shared" ca="1" si="630"/>
        <v>261.5723753424657</v>
      </c>
      <c r="AH553" s="6">
        <f t="shared" ca="1" si="630"/>
        <v>981.31628536986307</v>
      </c>
      <c r="AI553" s="6">
        <f t="shared" ca="1" si="630"/>
        <v>1632.0397454794522</v>
      </c>
      <c r="AJ553" s="6">
        <f t="shared" ca="1" si="630"/>
        <v>753.73368460273957</v>
      </c>
      <c r="AK553" s="6">
        <f t="shared" ca="1" si="589"/>
        <v>1207.7211496104533</v>
      </c>
      <c r="AL553" s="6">
        <f t="shared" ca="1" si="590"/>
        <v>1161.1978761371759</v>
      </c>
      <c r="AM553" s="6">
        <f t="shared" ca="1" si="591"/>
        <v>334.28157977563541</v>
      </c>
      <c r="AN553" s="6">
        <f t="shared" ca="1" si="606"/>
        <v>925.46148527125615</v>
      </c>
      <c r="AO553" s="6">
        <f t="shared" ca="1" si="607"/>
        <v>18104.49032229041</v>
      </c>
      <c r="AP553" s="6">
        <f t="shared" ca="1" si="608"/>
        <v>10226.363721425701</v>
      </c>
      <c r="AQ553" s="6">
        <f t="shared" ca="1" si="609"/>
        <v>7878.1266008647108</v>
      </c>
      <c r="AR553" s="6">
        <f t="shared" ca="1" si="631"/>
        <v>2608.2842620268339</v>
      </c>
      <c r="AS553" s="6">
        <f t="shared" ca="1" si="631"/>
        <v>1584.9973676197633</v>
      </c>
      <c r="AT553" s="6">
        <f t="shared" ca="1" si="631"/>
        <v>1656.6815720217605</v>
      </c>
      <c r="AU553" s="6">
        <f t="shared" ca="1" si="631"/>
        <v>1717.3408917925485</v>
      </c>
      <c r="AV553" s="6">
        <f t="shared" ca="1" si="610"/>
        <v>7567.3040934609053</v>
      </c>
      <c r="AW553" s="6">
        <f t="shared" ca="1" si="611"/>
        <v>310.82250740380368</v>
      </c>
      <c r="AX553" s="27">
        <f t="shared" ca="1" si="632"/>
        <v>3.9967029041095885</v>
      </c>
      <c r="AY553" s="27">
        <f t="shared" ca="1" si="632"/>
        <v>4.1885269178082192</v>
      </c>
      <c r="AZ553">
        <f t="shared" ca="1" si="612"/>
        <v>206</v>
      </c>
      <c r="BA553" s="9">
        <f t="shared" ca="1" si="592"/>
        <v>7</v>
      </c>
      <c r="BB553" s="4">
        <f t="shared" ca="1" si="613"/>
        <v>92</v>
      </c>
      <c r="BC553" s="9">
        <f t="shared" ca="1" si="593"/>
        <v>7</v>
      </c>
      <c r="BD553" s="9">
        <f t="shared" ca="1" si="594"/>
        <v>5</v>
      </c>
      <c r="BE553" s="4">
        <f t="shared" ca="1" si="614"/>
        <v>114</v>
      </c>
      <c r="BF553" s="9">
        <f t="shared" ca="1" si="595"/>
        <v>8</v>
      </c>
      <c r="BG553" s="9">
        <f t="shared" ca="1" si="596"/>
        <v>13</v>
      </c>
      <c r="BH553" s="24">
        <f t="shared" ca="1" si="615"/>
        <v>674.05510856347826</v>
      </c>
      <c r="BI553" s="24">
        <f t="shared" ca="1" si="616"/>
        <v>433.89081539676454</v>
      </c>
      <c r="BJ553" s="9">
        <f t="shared" ca="1" si="597"/>
        <v>10</v>
      </c>
      <c r="BK553" s="30">
        <f t="shared" ca="1" si="598"/>
        <v>34.091763904109584</v>
      </c>
      <c r="BL553" s="15">
        <f t="shared" ca="1" si="599"/>
        <v>4.5383634904109584</v>
      </c>
      <c r="BM553" s="15">
        <f t="shared" ca="1" si="617"/>
        <v>6969.0807042674878</v>
      </c>
      <c r="BN553" s="36">
        <f t="shared" ca="1" si="626"/>
        <v>114</v>
      </c>
      <c r="BO553" s="9">
        <f t="shared" ca="1" si="600"/>
        <v>0</v>
      </c>
      <c r="BP553" s="20">
        <f t="shared" ca="1" si="618"/>
        <v>1.1304398578768893</v>
      </c>
      <c r="BQ553" s="20">
        <f t="shared" ca="1" si="619"/>
        <v>69.10637369179571</v>
      </c>
    </row>
    <row r="554" spans="1:69" x14ac:dyDescent="0.25">
      <c r="A554" s="3">
        <f t="shared" si="567"/>
        <v>40635</v>
      </c>
      <c r="B554" s="17">
        <f t="shared" si="601"/>
        <v>2011</v>
      </c>
      <c r="C554" s="4">
        <f t="shared" si="566"/>
        <v>4</v>
      </c>
      <c r="D554" s="4">
        <f t="shared" si="568"/>
        <v>7</v>
      </c>
      <c r="E554" s="5">
        <f t="shared" si="576"/>
        <v>0.6</v>
      </c>
      <c r="F554" s="5">
        <f t="shared" si="577"/>
        <v>0.95</v>
      </c>
      <c r="G554" s="10">
        <f t="shared" si="575"/>
        <v>0.66849315068492943</v>
      </c>
      <c r="H554" s="13">
        <f t="shared" ca="1" si="578"/>
        <v>135</v>
      </c>
      <c r="I554" s="9">
        <f t="shared" ca="1" si="579"/>
        <v>214</v>
      </c>
      <c r="J554" s="14">
        <f t="shared" ca="1" si="602"/>
        <v>1.5851851851851853</v>
      </c>
      <c r="K554" s="5">
        <f t="shared" ca="1" si="603"/>
        <v>0.47555555555555556</v>
      </c>
      <c r="L554" s="21">
        <f t="shared" ca="1" si="580"/>
        <v>99.851123726027367</v>
      </c>
      <c r="M554" s="9">
        <f t="shared" ca="1" si="627"/>
        <v>40</v>
      </c>
      <c r="N554" s="9">
        <f t="shared" ca="1" si="627"/>
        <v>45</v>
      </c>
      <c r="O554" s="9">
        <f t="shared" ca="1" si="627"/>
        <v>18</v>
      </c>
      <c r="P554" s="9">
        <f t="shared" ca="1" si="627"/>
        <v>55</v>
      </c>
      <c r="Q554" s="20">
        <f t="shared" ca="1" si="581"/>
        <v>35.465764409347294</v>
      </c>
      <c r="R554" s="20">
        <f t="shared" ca="1" si="582"/>
        <v>49.575942858082179</v>
      </c>
      <c r="S554" s="20">
        <f t="shared" ca="1" si="583"/>
        <v>17.896740992159401</v>
      </c>
      <c r="T554" s="6">
        <f t="shared" ca="1" si="628"/>
        <v>13479.901703013695</v>
      </c>
      <c r="U554" s="6">
        <f t="shared" ca="1" si="628"/>
        <v>1568.2921906849313</v>
      </c>
      <c r="V554" s="6">
        <f t="shared" ca="1" si="628"/>
        <v>2379.1380120197259</v>
      </c>
      <c r="W554" s="6">
        <f t="shared" ca="1" si="584"/>
        <v>2678.9476387068494</v>
      </c>
      <c r="X554" s="6">
        <f t="shared" ca="1" si="585"/>
        <v>1266.2525405983563</v>
      </c>
      <c r="Y554" s="6">
        <f t="shared" ca="1" si="604"/>
        <v>8723.8557023736939</v>
      </c>
      <c r="Z554" s="6">
        <f t="shared" ca="1" si="629"/>
        <v>3014.58997479452</v>
      </c>
      <c r="AA554" s="6">
        <f t="shared" ca="1" si="629"/>
        <v>892.36697144547918</v>
      </c>
      <c r="AB554" s="6">
        <f t="shared" ca="1" si="629"/>
        <v>984.32075456876703</v>
      </c>
      <c r="AC554" s="6">
        <f t="shared" ca="1" si="586"/>
        <v>1536.1928370089852</v>
      </c>
      <c r="AD554" s="6">
        <f t="shared" ca="1" si="587"/>
        <v>1008.1091153398487</v>
      </c>
      <c r="AE554" s="6">
        <f t="shared" ca="1" si="588"/>
        <v>448.59116208749168</v>
      </c>
      <c r="AF554" s="6">
        <f t="shared" ca="1" si="605"/>
        <v>1898.38458637244</v>
      </c>
      <c r="AG554" s="6">
        <f t="shared" ca="1" si="630"/>
        <v>395.63421317260276</v>
      </c>
      <c r="AH554" s="6">
        <f t="shared" ca="1" si="630"/>
        <v>1370.5227726904111</v>
      </c>
      <c r="AI554" s="6">
        <f t="shared" ca="1" si="630"/>
        <v>2353.1481744657535</v>
      </c>
      <c r="AJ554" s="6">
        <f t="shared" ca="1" si="630"/>
        <v>1015.6443658520546</v>
      </c>
      <c r="AK554" s="6">
        <f t="shared" ca="1" si="589"/>
        <v>1735.0412891298465</v>
      </c>
      <c r="AL554" s="6">
        <f t="shared" ca="1" si="590"/>
        <v>1212.6026597678313</v>
      </c>
      <c r="AM554" s="6">
        <f t="shared" ca="1" si="591"/>
        <v>500.89629426168023</v>
      </c>
      <c r="AN554" s="6">
        <f t="shared" ca="1" si="606"/>
        <v>1686.4092830214647</v>
      </c>
      <c r="AO554" s="6">
        <f t="shared" ca="1" si="607"/>
        <v>25074.421120688214</v>
      </c>
      <c r="AP554" s="6">
        <f t="shared" ca="1" si="608"/>
        <v>12765.771548920615</v>
      </c>
      <c r="AQ554" s="6">
        <f t="shared" ca="1" si="609"/>
        <v>12308.649571767599</v>
      </c>
      <c r="AR554" s="6">
        <f t="shared" ca="1" si="631"/>
        <v>2707.5468122451389</v>
      </c>
      <c r="AS554" s="6">
        <f t="shared" ca="1" si="631"/>
        <v>1924.48327741495</v>
      </c>
      <c r="AT554" s="6">
        <f t="shared" ca="1" si="631"/>
        <v>1880.7663136989818</v>
      </c>
      <c r="AU554" s="6">
        <f t="shared" ca="1" si="631"/>
        <v>1944.9944793397972</v>
      </c>
      <c r="AV554" s="6">
        <f t="shared" ca="1" si="610"/>
        <v>8457.7908826988678</v>
      </c>
      <c r="AW554" s="6">
        <f t="shared" ca="1" si="611"/>
        <v>3850.8586890687311</v>
      </c>
      <c r="AX554" s="27">
        <f t="shared" ca="1" si="632"/>
        <v>3.9282035178082189</v>
      </c>
      <c r="AY554" s="27">
        <f t="shared" ca="1" si="632"/>
        <v>4.4024660547945196</v>
      </c>
      <c r="AZ554">
        <f t="shared" ca="1" si="612"/>
        <v>293</v>
      </c>
      <c r="BA554" s="9">
        <f t="shared" ca="1" si="592"/>
        <v>11</v>
      </c>
      <c r="BB554" s="4">
        <f t="shared" ca="1" si="613"/>
        <v>135</v>
      </c>
      <c r="BC554" s="9">
        <f t="shared" ca="1" si="593"/>
        <v>11</v>
      </c>
      <c r="BD554" s="9">
        <f t="shared" ca="1" si="594"/>
        <v>7</v>
      </c>
      <c r="BE554" s="4">
        <f t="shared" ca="1" si="614"/>
        <v>158</v>
      </c>
      <c r="BF554" s="9">
        <f t="shared" ca="1" si="595"/>
        <v>10</v>
      </c>
      <c r="BG554" s="9">
        <f t="shared" ca="1" si="596"/>
        <v>19</v>
      </c>
      <c r="BH554" s="24">
        <f t="shared" ca="1" si="615"/>
        <v>843.24509217665752</v>
      </c>
      <c r="BI554" s="24">
        <f t="shared" ca="1" si="616"/>
        <v>549.32848302945217</v>
      </c>
      <c r="BJ554" s="9">
        <f t="shared" ca="1" si="597"/>
        <v>15</v>
      </c>
      <c r="BK554" s="30">
        <f t="shared" ca="1" si="598"/>
        <v>34.571814410958908</v>
      </c>
      <c r="BL554" s="15">
        <f t="shared" ca="1" si="599"/>
        <v>4.2304663846575341</v>
      </c>
      <c r="BM554" s="15">
        <f t="shared" ca="1" si="617"/>
        <v>7065.6968636106403</v>
      </c>
      <c r="BN554" s="36">
        <f t="shared" ca="1" si="626"/>
        <v>109</v>
      </c>
      <c r="BO554" s="9">
        <f t="shared" ca="1" si="600"/>
        <v>0</v>
      </c>
      <c r="BP554" s="20">
        <f t="shared" ca="1" si="618"/>
        <v>1.7420291033371276</v>
      </c>
      <c r="BQ554" s="20">
        <f t="shared" ca="1" si="619"/>
        <v>112.92339056667522</v>
      </c>
    </row>
    <row r="555" spans="1:69" x14ac:dyDescent="0.25">
      <c r="A555" s="3">
        <f t="shared" si="567"/>
        <v>40634</v>
      </c>
      <c r="B555" s="17">
        <f t="shared" si="601"/>
        <v>2011</v>
      </c>
      <c r="C555" s="4">
        <f t="shared" si="566"/>
        <v>4</v>
      </c>
      <c r="D555" s="4">
        <f t="shared" si="568"/>
        <v>6</v>
      </c>
      <c r="E555" s="5">
        <f t="shared" si="576"/>
        <v>0.6</v>
      </c>
      <c r="F555" s="5">
        <f t="shared" si="577"/>
        <v>1</v>
      </c>
      <c r="G555" s="10">
        <f t="shared" si="575"/>
        <v>0.66575342465753218</v>
      </c>
      <c r="H555" s="13">
        <f t="shared" ca="1" si="578"/>
        <v>147</v>
      </c>
      <c r="I555" s="9">
        <f t="shared" ca="1" si="579"/>
        <v>240</v>
      </c>
      <c r="J555" s="14">
        <f t="shared" ca="1" si="602"/>
        <v>1.6326530612244898</v>
      </c>
      <c r="K555" s="5">
        <f t="shared" ca="1" si="603"/>
        <v>0.53333333333333333</v>
      </c>
      <c r="L555" s="21">
        <f t="shared" ca="1" si="580"/>
        <v>98.117201230081079</v>
      </c>
      <c r="M555" s="9">
        <f t="shared" ca="1" si="627"/>
        <v>43</v>
      </c>
      <c r="N555" s="9">
        <f t="shared" ca="1" si="627"/>
        <v>53</v>
      </c>
      <c r="O555" s="9">
        <f t="shared" ca="1" si="627"/>
        <v>21</v>
      </c>
      <c r="P555" s="9">
        <f t="shared" ca="1" si="627"/>
        <v>62</v>
      </c>
      <c r="Q555" s="20">
        <f t="shared" ca="1" si="581"/>
        <v>34.13545205479452</v>
      </c>
      <c r="R555" s="20">
        <f t="shared" ca="1" si="582"/>
        <v>46.14555804305283</v>
      </c>
      <c r="S555" s="20">
        <f t="shared" ca="1" si="583"/>
        <v>18.58747642456915</v>
      </c>
      <c r="T555" s="6">
        <f t="shared" ca="1" si="628"/>
        <v>14423.228580821919</v>
      </c>
      <c r="U555" s="6">
        <f t="shared" ca="1" si="628"/>
        <v>1579.690191780822</v>
      </c>
      <c r="V555" s="6">
        <f t="shared" ca="1" si="628"/>
        <v>2514.7239725589043</v>
      </c>
      <c r="W555" s="6">
        <f t="shared" ca="1" si="584"/>
        <v>2498.7097372931503</v>
      </c>
      <c r="X555" s="6">
        <f t="shared" ca="1" si="585"/>
        <v>1322.6140026739724</v>
      </c>
      <c r="Y555" s="6">
        <f t="shared" ca="1" si="604"/>
        <v>9666.8710600767135</v>
      </c>
      <c r="Z555" s="6">
        <f t="shared" ca="1" si="629"/>
        <v>3277.0033972602737</v>
      </c>
      <c r="AA555" s="6">
        <f t="shared" ca="1" si="629"/>
        <v>969.0567189041094</v>
      </c>
      <c r="AB555" s="6">
        <f t="shared" ca="1" si="629"/>
        <v>1152.4235383232874</v>
      </c>
      <c r="AC555" s="6">
        <f t="shared" ca="1" si="586"/>
        <v>1620.3589642398251</v>
      </c>
      <c r="AD555" s="6">
        <f t="shared" ca="1" si="587"/>
        <v>963.38580007210567</v>
      </c>
      <c r="AE555" s="6">
        <f t="shared" ca="1" si="588"/>
        <v>511.93036362115561</v>
      </c>
      <c r="AF555" s="6">
        <f t="shared" ca="1" si="605"/>
        <v>2302.8085265545833</v>
      </c>
      <c r="AG555" s="6">
        <f t="shared" ca="1" si="630"/>
        <v>418.39584657534249</v>
      </c>
      <c r="AH555" s="6">
        <f t="shared" ca="1" si="630"/>
        <v>1596.4447982465754</v>
      </c>
      <c r="AI555" s="6">
        <f t="shared" ca="1" si="630"/>
        <v>2787.7971090410956</v>
      </c>
      <c r="AJ555" s="6">
        <f t="shared" ca="1" si="630"/>
        <v>1228.8023566027396</v>
      </c>
      <c r="AK555" s="6">
        <f t="shared" ca="1" si="589"/>
        <v>1857.6160626444371</v>
      </c>
      <c r="AL555" s="6">
        <f t="shared" ca="1" si="590"/>
        <v>1197.0230300727867</v>
      </c>
      <c r="AM555" s="6">
        <f t="shared" ca="1" si="591"/>
        <v>540.42524257928517</v>
      </c>
      <c r="AN555" s="6">
        <f t="shared" ca="1" si="606"/>
        <v>2436.3757751692438</v>
      </c>
      <c r="AO555" s="6">
        <f t="shared" ca="1" si="607"/>
        <v>27432.842537556164</v>
      </c>
      <c r="AP555" s="6">
        <f t="shared" ca="1" si="608"/>
        <v>13026.78717575562</v>
      </c>
      <c r="AQ555" s="6">
        <f t="shared" ca="1" si="609"/>
        <v>14406.05536180054</v>
      </c>
      <c r="AR555" s="6">
        <f t="shared" ca="1" si="631"/>
        <v>2745.9981892422325</v>
      </c>
      <c r="AS555" s="6">
        <f t="shared" ca="1" si="631"/>
        <v>1976.971031088091</v>
      </c>
      <c r="AT555" s="6">
        <f t="shared" ca="1" si="631"/>
        <v>1880.286702438731</v>
      </c>
      <c r="AU555" s="6">
        <f t="shared" ca="1" si="631"/>
        <v>1997.0787767454776</v>
      </c>
      <c r="AV555" s="6">
        <f t="shared" ca="1" si="610"/>
        <v>8600.334699514533</v>
      </c>
      <c r="AW555" s="6">
        <f t="shared" ca="1" si="611"/>
        <v>5805.7206622860103</v>
      </c>
      <c r="AX555" s="27">
        <f t="shared" ca="1" si="632"/>
        <v>4.0478999671232874</v>
      </c>
      <c r="AY555" s="27">
        <f t="shared" ca="1" si="632"/>
        <v>4.3890547671232873</v>
      </c>
      <c r="AZ555">
        <f t="shared" ca="1" si="612"/>
        <v>326</v>
      </c>
      <c r="BA555" s="9">
        <f t="shared" ca="1" si="592"/>
        <v>12</v>
      </c>
      <c r="BB555" s="4">
        <f t="shared" ca="1" si="613"/>
        <v>147</v>
      </c>
      <c r="BC555" s="9">
        <f t="shared" ca="1" si="593"/>
        <v>12</v>
      </c>
      <c r="BD555" s="9">
        <f t="shared" ca="1" si="594"/>
        <v>8</v>
      </c>
      <c r="BE555" s="4">
        <f t="shared" ca="1" si="614"/>
        <v>179</v>
      </c>
      <c r="BF555" s="9">
        <f t="shared" ca="1" si="595"/>
        <v>13</v>
      </c>
      <c r="BG555" s="9">
        <f t="shared" ca="1" si="596"/>
        <v>19</v>
      </c>
      <c r="BH555" s="24">
        <f t="shared" ca="1" si="615"/>
        <v>862.04730782667025</v>
      </c>
      <c r="BI555" s="24">
        <f t="shared" ca="1" si="616"/>
        <v>553.41678264725567</v>
      </c>
      <c r="BJ555" s="9">
        <f t="shared" ca="1" si="597"/>
        <v>16</v>
      </c>
      <c r="BK555" s="30">
        <f t="shared" ca="1" si="598"/>
        <v>33.318080273972605</v>
      </c>
      <c r="BL555" s="15">
        <f t="shared" ca="1" si="599"/>
        <v>4.503392638904109</v>
      </c>
      <c r="BM555" s="15">
        <f t="shared" ca="1" si="617"/>
        <v>6855.9171188318287</v>
      </c>
      <c r="BN555" s="36">
        <f t="shared" ca="1" si="626"/>
        <v>109</v>
      </c>
      <c r="BO555" s="9">
        <f t="shared" ca="1" si="600"/>
        <v>0</v>
      </c>
      <c r="BP555" s="20">
        <f t="shared" ca="1" si="618"/>
        <v>2.1012586809472937</v>
      </c>
      <c r="BQ555" s="20">
        <f t="shared" ca="1" si="619"/>
        <v>132.16564552110586</v>
      </c>
    </row>
    <row r="556" spans="1:69" x14ac:dyDescent="0.25">
      <c r="A556" s="3">
        <f t="shared" si="567"/>
        <v>40633</v>
      </c>
      <c r="B556" s="17">
        <f t="shared" si="601"/>
        <v>2011</v>
      </c>
      <c r="C556" s="4">
        <f t="shared" si="566"/>
        <v>3</v>
      </c>
      <c r="D556" s="4">
        <f t="shared" si="568"/>
        <v>5</v>
      </c>
      <c r="E556" s="5">
        <f t="shared" si="576"/>
        <v>0.59</v>
      </c>
      <c r="F556" s="5">
        <f t="shared" si="577"/>
        <v>0.82</v>
      </c>
      <c r="G556" s="10">
        <f t="shared" si="575"/>
        <v>0.66301369863013493</v>
      </c>
      <c r="H556" s="13">
        <f t="shared" ca="1" si="578"/>
        <v>118</v>
      </c>
      <c r="I556" s="9">
        <f t="shared" ca="1" si="579"/>
        <v>199</v>
      </c>
      <c r="J556" s="14">
        <f t="shared" ca="1" si="602"/>
        <v>1.6864406779661016</v>
      </c>
      <c r="K556" s="5">
        <f t="shared" ca="1" si="603"/>
        <v>0.44222222222222224</v>
      </c>
      <c r="L556" s="21">
        <f t="shared" ca="1" si="580"/>
        <v>104.97364839452052</v>
      </c>
      <c r="M556" s="9">
        <f t="shared" ca="1" si="627"/>
        <v>35</v>
      </c>
      <c r="N556" s="9">
        <f t="shared" ca="1" si="627"/>
        <v>45</v>
      </c>
      <c r="O556" s="9">
        <f t="shared" ca="1" si="627"/>
        <v>17</v>
      </c>
      <c r="P556" s="9">
        <f t="shared" ca="1" si="627"/>
        <v>56</v>
      </c>
      <c r="Q556" s="20">
        <f t="shared" ca="1" si="581"/>
        <v>35.534086613698619</v>
      </c>
      <c r="R556" s="20">
        <f t="shared" ca="1" si="582"/>
        <v>51.339524330958902</v>
      </c>
      <c r="S556" s="20">
        <f t="shared" ca="1" si="583"/>
        <v>17.39646187344422</v>
      </c>
      <c r="T556" s="6">
        <f t="shared" ca="1" si="628"/>
        <v>12386.890510553421</v>
      </c>
      <c r="U556" s="6">
        <f t="shared" ca="1" si="628"/>
        <v>1286.5837877260271</v>
      </c>
      <c r="V556" s="6">
        <f t="shared" ca="1" si="628"/>
        <v>2148.0294387487561</v>
      </c>
      <c r="W556" s="6">
        <f t="shared" ca="1" si="584"/>
        <v>2361.5625292273971</v>
      </c>
      <c r="X556" s="6">
        <f t="shared" ca="1" si="585"/>
        <v>1051.9387450031343</v>
      </c>
      <c r="Y556" s="6">
        <f t="shared" ca="1" si="604"/>
        <v>8111.9435853001605</v>
      </c>
      <c r="Z556" s="6">
        <f t="shared" ca="1" si="629"/>
        <v>2842.7269290958898</v>
      </c>
      <c r="AA556" s="6">
        <f t="shared" ca="1" si="629"/>
        <v>872.77191362630128</v>
      </c>
      <c r="AB556" s="6">
        <f t="shared" ca="1" si="629"/>
        <v>974.20186491287643</v>
      </c>
      <c r="AC556" s="6">
        <f t="shared" ca="1" si="586"/>
        <v>1338.1402567809912</v>
      </c>
      <c r="AD556" s="6">
        <f t="shared" ca="1" si="587"/>
        <v>897.38137015890049</v>
      </c>
      <c r="AE556" s="6">
        <f t="shared" ca="1" si="588"/>
        <v>406.86464091162424</v>
      </c>
      <c r="AF556" s="6">
        <f t="shared" ca="1" si="605"/>
        <v>2047.3144397835515</v>
      </c>
      <c r="AG556" s="6">
        <f t="shared" ca="1" si="630"/>
        <v>341.23625644931508</v>
      </c>
      <c r="AH556" s="6">
        <f t="shared" ca="1" si="630"/>
        <v>1292.4377652602741</v>
      </c>
      <c r="AI556" s="6">
        <f t="shared" ca="1" si="630"/>
        <v>2278.432824438356</v>
      </c>
      <c r="AJ556" s="6">
        <f t="shared" ca="1" si="630"/>
        <v>996.22094623561634</v>
      </c>
      <c r="AK556" s="6">
        <f t="shared" ca="1" si="589"/>
        <v>1440.0118002132238</v>
      </c>
      <c r="AL556" s="6">
        <f t="shared" ca="1" si="590"/>
        <v>1051.3206021353612</v>
      </c>
      <c r="AM556" s="6">
        <f t="shared" ca="1" si="591"/>
        <v>449.47324715445109</v>
      </c>
      <c r="AN556" s="6">
        <f t="shared" ca="1" si="606"/>
        <v>1967.5221428805248</v>
      </c>
      <c r="AO556" s="6">
        <f t="shared" ca="1" si="607"/>
        <v>23271.502798298079</v>
      </c>
      <c r="AP556" s="6">
        <f t="shared" ca="1" si="608"/>
        <v>11144.722630333839</v>
      </c>
      <c r="AQ556" s="6">
        <f t="shared" ca="1" si="609"/>
        <v>12126.780167964238</v>
      </c>
      <c r="AR556" s="6">
        <f t="shared" ca="1" si="631"/>
        <v>2660.6371105020057</v>
      </c>
      <c r="AS556" s="6">
        <f t="shared" ca="1" si="631"/>
        <v>1802.412082962099</v>
      </c>
      <c r="AT556" s="6">
        <f t="shared" ca="1" si="631"/>
        <v>1771.6286530864838</v>
      </c>
      <c r="AU556" s="6">
        <f t="shared" ca="1" si="631"/>
        <v>1882.8826476953984</v>
      </c>
      <c r="AV556" s="6">
        <f t="shared" ca="1" si="610"/>
        <v>8117.5604942459868</v>
      </c>
      <c r="AW556" s="6">
        <f t="shared" ca="1" si="611"/>
        <v>4009.219673718253</v>
      </c>
      <c r="AX556" s="27">
        <f t="shared" ca="1" si="632"/>
        <v>3.9553889753424651</v>
      </c>
      <c r="AY556" s="27">
        <f t="shared" ca="1" si="632"/>
        <v>4.5548674794520547</v>
      </c>
      <c r="AZ556">
        <f t="shared" ca="1" si="612"/>
        <v>271</v>
      </c>
      <c r="BA556" s="9">
        <f t="shared" ca="1" si="592"/>
        <v>11</v>
      </c>
      <c r="BB556" s="4">
        <f t="shared" ca="1" si="613"/>
        <v>118</v>
      </c>
      <c r="BC556" s="9">
        <f t="shared" ca="1" si="593"/>
        <v>9</v>
      </c>
      <c r="BD556" s="9">
        <f t="shared" ca="1" si="594"/>
        <v>6</v>
      </c>
      <c r="BE556" s="4">
        <f t="shared" ca="1" si="614"/>
        <v>153</v>
      </c>
      <c r="BF556" s="9">
        <f t="shared" ca="1" si="595"/>
        <v>10</v>
      </c>
      <c r="BG556" s="9">
        <f t="shared" ca="1" si="596"/>
        <v>15</v>
      </c>
      <c r="BH556" s="24">
        <f t="shared" ca="1" si="615"/>
        <v>706.97424317533319</v>
      </c>
      <c r="BI556" s="24">
        <f t="shared" ca="1" si="616"/>
        <v>431.76246206724107</v>
      </c>
      <c r="BJ556" s="9">
        <f t="shared" ca="1" si="597"/>
        <v>12</v>
      </c>
      <c r="BK556" s="30">
        <f t="shared" ca="1" si="598"/>
        <v>35.634268273972609</v>
      </c>
      <c r="BL556" s="15">
        <f t="shared" ca="1" si="599"/>
        <v>4.1738456810958908</v>
      </c>
      <c r="BM556" s="15">
        <f t="shared" ca="1" si="617"/>
        <v>6438.7741899232633</v>
      </c>
      <c r="BN556" s="36">
        <f t="shared" ca="1" si="626"/>
        <v>109</v>
      </c>
      <c r="BO556" s="9">
        <f t="shared" ca="1" si="600"/>
        <v>0</v>
      </c>
      <c r="BP556" s="20">
        <f t="shared" ca="1" si="618"/>
        <v>1.8833988908855901</v>
      </c>
      <c r="BQ556" s="20">
        <f t="shared" ca="1" si="619"/>
        <v>111.25486392627741</v>
      </c>
    </row>
    <row r="557" spans="1:69" x14ac:dyDescent="0.25">
      <c r="A557" s="3">
        <f t="shared" si="567"/>
        <v>40632</v>
      </c>
      <c r="B557" s="17">
        <f t="shared" si="601"/>
        <v>2011</v>
      </c>
      <c r="C557" s="4">
        <f t="shared" si="566"/>
        <v>3</v>
      </c>
      <c r="D557" s="4">
        <f t="shared" si="568"/>
        <v>4</v>
      </c>
      <c r="E557" s="5">
        <f t="shared" si="576"/>
        <v>0.59</v>
      </c>
      <c r="F557" s="5">
        <f t="shared" si="577"/>
        <v>0.76</v>
      </c>
      <c r="G557" s="10">
        <f t="shared" si="575"/>
        <v>0.66027397260273768</v>
      </c>
      <c r="H557" s="13">
        <f t="shared" ca="1" si="578"/>
        <v>112</v>
      </c>
      <c r="I557" s="9">
        <f t="shared" ca="1" si="579"/>
        <v>181</v>
      </c>
      <c r="J557" s="14">
        <f t="shared" ca="1" si="602"/>
        <v>1.6160714285714286</v>
      </c>
      <c r="K557" s="5">
        <f t="shared" ca="1" si="603"/>
        <v>0.4022222222222222</v>
      </c>
      <c r="L557" s="21">
        <f t="shared" ca="1" si="580"/>
        <v>95.245309141291585</v>
      </c>
      <c r="M557" s="9">
        <f t="shared" ca="1" si="627"/>
        <v>31</v>
      </c>
      <c r="N557" s="9">
        <f t="shared" ca="1" si="627"/>
        <v>40</v>
      </c>
      <c r="O557" s="9">
        <f t="shared" ca="1" si="627"/>
        <v>16</v>
      </c>
      <c r="P557" s="9">
        <f t="shared" ca="1" si="627"/>
        <v>48</v>
      </c>
      <c r="Q557" s="20">
        <f t="shared" ca="1" si="581"/>
        <v>36.376322426393976</v>
      </c>
      <c r="R557" s="20">
        <f t="shared" ca="1" si="582"/>
        <v>47.830320875342458</v>
      </c>
      <c r="S557" s="20">
        <f t="shared" ca="1" si="583"/>
        <v>17.729718679726027</v>
      </c>
      <c r="T557" s="6">
        <f t="shared" ca="1" si="628"/>
        <v>10667.474623824657</v>
      </c>
      <c r="U557" s="6">
        <f t="shared" ca="1" si="628"/>
        <v>1188.6724174356161</v>
      </c>
      <c r="V557" s="6">
        <f t="shared" ca="1" si="628"/>
        <v>1939.0355535822903</v>
      </c>
      <c r="W557" s="6">
        <f t="shared" ca="1" si="584"/>
        <v>2436.8069442082187</v>
      </c>
      <c r="X557" s="6">
        <f t="shared" ca="1" si="585"/>
        <v>984.6233800704</v>
      </c>
      <c r="Y557" s="6">
        <f t="shared" ca="1" si="604"/>
        <v>6495.6811633993639</v>
      </c>
      <c r="Z557" s="6">
        <f t="shared" ca="1" si="629"/>
        <v>2582.7188922739724</v>
      </c>
      <c r="AA557" s="6">
        <f t="shared" ca="1" si="629"/>
        <v>765.28513400547934</v>
      </c>
      <c r="AB557" s="6">
        <f t="shared" ca="1" si="629"/>
        <v>851.02649662684928</v>
      </c>
      <c r="AC557" s="6">
        <f t="shared" ca="1" si="586"/>
        <v>1179.3517285533164</v>
      </c>
      <c r="AD557" s="6">
        <f t="shared" ca="1" si="587"/>
        <v>893.65790153105002</v>
      </c>
      <c r="AE557" s="6">
        <f t="shared" ca="1" si="588"/>
        <v>360.24453483607351</v>
      </c>
      <c r="AF557" s="6">
        <f t="shared" ca="1" si="605"/>
        <v>1765.776357985862</v>
      </c>
      <c r="AG557" s="6">
        <f t="shared" ca="1" si="630"/>
        <v>312.96841609315067</v>
      </c>
      <c r="AH557" s="6">
        <f t="shared" ca="1" si="630"/>
        <v>1213.2421788054796</v>
      </c>
      <c r="AI557" s="6">
        <f t="shared" ca="1" si="630"/>
        <v>2052.245560109589</v>
      </c>
      <c r="AJ557" s="6">
        <f t="shared" ca="1" si="630"/>
        <v>871.23568675068475</v>
      </c>
      <c r="AK557" s="6">
        <f t="shared" ca="1" si="589"/>
        <v>1404.7371893288821</v>
      </c>
      <c r="AL557" s="6">
        <f t="shared" ca="1" si="590"/>
        <v>1057.6084377027489</v>
      </c>
      <c r="AM557" s="6">
        <f t="shared" ca="1" si="591"/>
        <v>417.4134009404894</v>
      </c>
      <c r="AN557" s="6">
        <f t="shared" ca="1" si="606"/>
        <v>1569.9328137867838</v>
      </c>
      <c r="AO557" s="6">
        <f t="shared" ca="1" si="607"/>
        <v>20504.869405925478</v>
      </c>
      <c r="AP557" s="6">
        <f t="shared" ca="1" si="608"/>
        <v>10673.47907075347</v>
      </c>
      <c r="AQ557" s="6">
        <f t="shared" ca="1" si="609"/>
        <v>9831.3903351720091</v>
      </c>
      <c r="AR557" s="6">
        <f t="shared" ca="1" si="631"/>
        <v>2650.3575562673313</v>
      </c>
      <c r="AS557" s="6">
        <f t="shared" ca="1" si="631"/>
        <v>1680.7420909354814</v>
      </c>
      <c r="AT557" s="6">
        <f t="shared" ca="1" si="631"/>
        <v>1735.0806465485534</v>
      </c>
      <c r="AU557" s="6">
        <f t="shared" ca="1" si="631"/>
        <v>1829.2530407008594</v>
      </c>
      <c r="AV557" s="6">
        <f t="shared" ca="1" si="610"/>
        <v>7895.4333344522256</v>
      </c>
      <c r="AW557" s="6">
        <f t="shared" ca="1" si="611"/>
        <v>1935.9570007197817</v>
      </c>
      <c r="AX557" s="27">
        <f t="shared" ca="1" si="632"/>
        <v>4.0710537863013689</v>
      </c>
      <c r="AY557" s="27">
        <f t="shared" ca="1" si="632"/>
        <v>4.3534955342465746</v>
      </c>
      <c r="AZ557">
        <f t="shared" ca="1" si="612"/>
        <v>247</v>
      </c>
      <c r="BA557" s="9">
        <f t="shared" ca="1" si="592"/>
        <v>9</v>
      </c>
      <c r="BB557" s="4">
        <f t="shared" ca="1" si="613"/>
        <v>112</v>
      </c>
      <c r="BC557" s="9">
        <f t="shared" ca="1" si="593"/>
        <v>8</v>
      </c>
      <c r="BD557" s="9">
        <f t="shared" ca="1" si="594"/>
        <v>6</v>
      </c>
      <c r="BE557" s="4">
        <f t="shared" ca="1" si="614"/>
        <v>135</v>
      </c>
      <c r="BF557" s="9">
        <f t="shared" ca="1" si="595"/>
        <v>9</v>
      </c>
      <c r="BG557" s="9">
        <f t="shared" ca="1" si="596"/>
        <v>15</v>
      </c>
      <c r="BH557" s="24">
        <f t="shared" ca="1" si="615"/>
        <v>670.05823473261364</v>
      </c>
      <c r="BI557" s="24">
        <f t="shared" ca="1" si="616"/>
        <v>432.57851820807826</v>
      </c>
      <c r="BJ557" s="9">
        <f t="shared" ca="1" si="597"/>
        <v>13</v>
      </c>
      <c r="BK557" s="30">
        <f t="shared" ca="1" si="598"/>
        <v>32.748055027397264</v>
      </c>
      <c r="BL557" s="15">
        <f t="shared" ca="1" si="599"/>
        <v>4.338404207123288</v>
      </c>
      <c r="BM557" s="15">
        <f t="shared" ca="1" si="617"/>
        <v>6508.3593284558829</v>
      </c>
      <c r="BN557" s="36">
        <f t="shared" ca="1" si="626"/>
        <v>109</v>
      </c>
      <c r="BO557" s="9">
        <f t="shared" ca="1" si="600"/>
        <v>0</v>
      </c>
      <c r="BP557" s="20">
        <f t="shared" ca="1" si="618"/>
        <v>1.5105789092171282</v>
      </c>
      <c r="BQ557" s="20">
        <f t="shared" ca="1" si="619"/>
        <v>90.196241607082655</v>
      </c>
    </row>
    <row r="558" spans="1:69" x14ac:dyDescent="0.25">
      <c r="A558" s="3">
        <f t="shared" si="567"/>
        <v>40631</v>
      </c>
      <c r="B558" s="17">
        <f t="shared" si="601"/>
        <v>2011</v>
      </c>
      <c r="C558" s="4">
        <f t="shared" si="566"/>
        <v>3</v>
      </c>
      <c r="D558" s="4">
        <f t="shared" si="568"/>
        <v>3</v>
      </c>
      <c r="E558" s="5">
        <f t="shared" si="576"/>
        <v>0.59</v>
      </c>
      <c r="F558" s="5">
        <f t="shared" si="577"/>
        <v>0.6</v>
      </c>
      <c r="G558" s="10">
        <f t="shared" si="575"/>
        <v>0.65753424657534043</v>
      </c>
      <c r="H558" s="13">
        <f t="shared" ca="1" si="578"/>
        <v>88</v>
      </c>
      <c r="I558" s="9">
        <f t="shared" ca="1" si="579"/>
        <v>137</v>
      </c>
      <c r="J558" s="14">
        <f t="shared" ca="1" si="602"/>
        <v>1.5568181818181819</v>
      </c>
      <c r="K558" s="5">
        <f t="shared" ca="1" si="603"/>
        <v>0.30444444444444446</v>
      </c>
      <c r="L558" s="21">
        <f t="shared" ca="1" si="580"/>
        <v>98.154563088418399</v>
      </c>
      <c r="M558" s="9">
        <f t="shared" ca="1" si="627"/>
        <v>24</v>
      </c>
      <c r="N558" s="9">
        <f t="shared" ca="1" si="627"/>
        <v>30</v>
      </c>
      <c r="O558" s="9">
        <f t="shared" ca="1" si="627"/>
        <v>12</v>
      </c>
      <c r="P558" s="9">
        <f t="shared" ca="1" si="627"/>
        <v>37</v>
      </c>
      <c r="Q558" s="20">
        <f t="shared" ca="1" si="581"/>
        <v>36.707873140537792</v>
      </c>
      <c r="R558" s="20">
        <f t="shared" ca="1" si="582"/>
        <v>46.373776339726021</v>
      </c>
      <c r="S558" s="20">
        <f t="shared" ca="1" si="583"/>
        <v>17.233098954757494</v>
      </c>
      <c r="T558" s="6">
        <f t="shared" ca="1" si="628"/>
        <v>8637.6015517808191</v>
      </c>
      <c r="U558" s="6">
        <f t="shared" ca="1" si="628"/>
        <v>906.92937863013674</v>
      </c>
      <c r="V558" s="6">
        <f t="shared" ca="1" si="628"/>
        <v>1556.6608994893149</v>
      </c>
      <c r="W558" s="6">
        <f t="shared" ca="1" si="584"/>
        <v>2368.7095561643832</v>
      </c>
      <c r="X558" s="6">
        <f t="shared" ca="1" si="585"/>
        <v>753.77222405260284</v>
      </c>
      <c r="Y558" s="6">
        <f t="shared" ca="1" si="604"/>
        <v>4865.3882507046555</v>
      </c>
      <c r="Z558" s="6">
        <f t="shared" ca="1" si="629"/>
        <v>1982.2251495890409</v>
      </c>
      <c r="AA558" s="6">
        <f t="shared" ca="1" si="629"/>
        <v>556.48531607671225</v>
      </c>
      <c r="AB558" s="6">
        <f t="shared" ca="1" si="629"/>
        <v>637.62466132602731</v>
      </c>
      <c r="AC558" s="6">
        <f t="shared" ca="1" si="586"/>
        <v>967.64937714296309</v>
      </c>
      <c r="AD558" s="6">
        <f t="shared" ca="1" si="587"/>
        <v>908.41720144004296</v>
      </c>
      <c r="AE558" s="6">
        <f t="shared" ca="1" si="588"/>
        <v>274.86200854665475</v>
      </c>
      <c r="AF558" s="6">
        <f t="shared" ca="1" si="605"/>
        <v>1025.4065398621194</v>
      </c>
      <c r="AG558" s="6">
        <f t="shared" ca="1" si="630"/>
        <v>247.91826279452056</v>
      </c>
      <c r="AH558" s="6">
        <f t="shared" ca="1" si="630"/>
        <v>938.80056986301372</v>
      </c>
      <c r="AI558" s="6">
        <f t="shared" ca="1" si="630"/>
        <v>1522.9766772602736</v>
      </c>
      <c r="AJ558" s="6">
        <f t="shared" ca="1" si="630"/>
        <v>703.24140361643833</v>
      </c>
      <c r="AK558" s="6">
        <f t="shared" ca="1" si="589"/>
        <v>1049.315142172989</v>
      </c>
      <c r="AL558" s="6">
        <f t="shared" ca="1" si="590"/>
        <v>1104.3077593996047</v>
      </c>
      <c r="AM558" s="6">
        <f t="shared" ca="1" si="591"/>
        <v>317.5783726615777</v>
      </c>
      <c r="AN558" s="6">
        <f t="shared" ca="1" si="606"/>
        <v>941.73563930007435</v>
      </c>
      <c r="AO558" s="6">
        <f t="shared" ca="1" si="607"/>
        <v>16133.802970936986</v>
      </c>
      <c r="AP558" s="6">
        <f t="shared" ca="1" si="608"/>
        <v>9301.2725410701332</v>
      </c>
      <c r="AQ558" s="6">
        <f t="shared" ca="1" si="609"/>
        <v>6832.5304298668498</v>
      </c>
      <c r="AR558" s="6">
        <f t="shared" ca="1" si="631"/>
        <v>2571.1714470421052</v>
      </c>
      <c r="AS558" s="6">
        <f t="shared" ca="1" si="631"/>
        <v>1460.5260860192593</v>
      </c>
      <c r="AT558" s="6">
        <f t="shared" ca="1" si="631"/>
        <v>1611.5334053260945</v>
      </c>
      <c r="AU558" s="6">
        <f t="shared" ca="1" si="631"/>
        <v>1693.9711499930995</v>
      </c>
      <c r="AV558" s="6">
        <f t="shared" ca="1" si="610"/>
        <v>7337.2020883805581</v>
      </c>
      <c r="AW558" s="6">
        <f t="shared" ca="1" si="611"/>
        <v>-504.67165851370555</v>
      </c>
      <c r="AX558" s="27">
        <f t="shared" ca="1" si="632"/>
        <v>4.138662904109589</v>
      </c>
      <c r="AY558" s="27">
        <f t="shared" ca="1" si="632"/>
        <v>4.2876419178082186</v>
      </c>
      <c r="AZ558">
        <f t="shared" ca="1" si="612"/>
        <v>191</v>
      </c>
      <c r="BA558" s="9">
        <f t="shared" ca="1" si="592"/>
        <v>7</v>
      </c>
      <c r="BB558" s="4">
        <f t="shared" ca="1" si="613"/>
        <v>88</v>
      </c>
      <c r="BC558" s="9">
        <f t="shared" ca="1" si="593"/>
        <v>7</v>
      </c>
      <c r="BD558" s="9">
        <f t="shared" ca="1" si="594"/>
        <v>5</v>
      </c>
      <c r="BE558" s="4">
        <f t="shared" ca="1" si="614"/>
        <v>103</v>
      </c>
      <c r="BF558" s="9">
        <f t="shared" ca="1" si="595"/>
        <v>7</v>
      </c>
      <c r="BG558" s="9">
        <f t="shared" ca="1" si="596"/>
        <v>11</v>
      </c>
      <c r="BH558" s="24">
        <f t="shared" ca="1" si="615"/>
        <v>638.06491086904111</v>
      </c>
      <c r="BI558" s="24">
        <f t="shared" ca="1" si="616"/>
        <v>375.89043270227074</v>
      </c>
      <c r="BJ558" s="9">
        <f t="shared" ca="1" si="597"/>
        <v>10</v>
      </c>
      <c r="BK558" s="30">
        <f t="shared" ca="1" si="598"/>
        <v>33.77233808219178</v>
      </c>
      <c r="BL558" s="15">
        <f t="shared" ca="1" si="599"/>
        <v>4.4682805589041097</v>
      </c>
      <c r="BM558" s="15">
        <f t="shared" ca="1" si="617"/>
        <v>6438.3716746377149</v>
      </c>
      <c r="BN558" s="36">
        <f t="shared" ca="1" si="626"/>
        <v>109</v>
      </c>
      <c r="BO558" s="9">
        <f t="shared" ca="1" si="600"/>
        <v>1</v>
      </c>
      <c r="BP558" s="20">
        <f t="shared" ca="1" si="618"/>
        <v>1.0612202549259186</v>
      </c>
      <c r="BQ558" s="20">
        <f t="shared" ca="1" si="619"/>
        <v>62.683765411622474</v>
      </c>
    </row>
    <row r="559" spans="1:69" x14ac:dyDescent="0.25">
      <c r="A559" s="3">
        <f t="shared" si="567"/>
        <v>40630</v>
      </c>
      <c r="B559" s="17">
        <f t="shared" si="601"/>
        <v>2011</v>
      </c>
      <c r="C559" s="4">
        <f t="shared" si="566"/>
        <v>3</v>
      </c>
      <c r="D559" s="4">
        <f t="shared" si="568"/>
        <v>2</v>
      </c>
      <c r="E559" s="5">
        <f t="shared" si="576"/>
        <v>0.59</v>
      </c>
      <c r="F559" s="5">
        <f t="shared" si="577"/>
        <v>0.6</v>
      </c>
      <c r="G559" s="10">
        <f t="shared" si="575"/>
        <v>0.65479452054794318</v>
      </c>
      <c r="H559" s="13">
        <f t="shared" ca="1" si="578"/>
        <v>86</v>
      </c>
      <c r="I559" s="9">
        <f t="shared" ca="1" si="579"/>
        <v>141</v>
      </c>
      <c r="J559" s="14">
        <f t="shared" ca="1" si="602"/>
        <v>1.6395348837209303</v>
      </c>
      <c r="K559" s="5">
        <f t="shared" ca="1" si="603"/>
        <v>0.31333333333333335</v>
      </c>
      <c r="L559" s="21">
        <f t="shared" ca="1" si="580"/>
        <v>96.802804189869377</v>
      </c>
      <c r="M559" s="9">
        <f t="shared" ca="1" si="627"/>
        <v>25</v>
      </c>
      <c r="N559" s="9">
        <f t="shared" ca="1" si="627"/>
        <v>31</v>
      </c>
      <c r="O559" s="9">
        <f t="shared" ca="1" si="627"/>
        <v>12</v>
      </c>
      <c r="P559" s="9">
        <f t="shared" ca="1" si="627"/>
        <v>39</v>
      </c>
      <c r="Q559" s="20">
        <f t="shared" ca="1" si="581"/>
        <v>36.534992876712323</v>
      </c>
      <c r="R559" s="20">
        <f t="shared" ca="1" si="582"/>
        <v>51.216995756712322</v>
      </c>
      <c r="S559" s="20">
        <f t="shared" ca="1" si="583"/>
        <v>17.659340456396201</v>
      </c>
      <c r="T559" s="6">
        <f t="shared" ca="1" si="628"/>
        <v>8325.0411603287666</v>
      </c>
      <c r="U559" s="6">
        <f t="shared" ca="1" si="628"/>
        <v>959.08844663013679</v>
      </c>
      <c r="V559" s="6">
        <f t="shared" ca="1" si="628"/>
        <v>1442.9177121560547</v>
      </c>
      <c r="W559" s="6">
        <f t="shared" ca="1" si="584"/>
        <v>2341.9155799232881</v>
      </c>
      <c r="X559" s="6">
        <f t="shared" ca="1" si="585"/>
        <v>759.11327425578077</v>
      </c>
      <c r="Y559" s="6">
        <f t="shared" ca="1" si="604"/>
        <v>4740.1830406237796</v>
      </c>
      <c r="Z559" s="6">
        <f t="shared" ca="1" si="629"/>
        <v>2045.9596010958901</v>
      </c>
      <c r="AA559" s="6">
        <f t="shared" ca="1" si="629"/>
        <v>614.60394908054786</v>
      </c>
      <c r="AB559" s="6">
        <f t="shared" ca="1" si="629"/>
        <v>688.71427779945179</v>
      </c>
      <c r="AC559" s="6">
        <f t="shared" ca="1" si="586"/>
        <v>982.11009303905325</v>
      </c>
      <c r="AD559" s="6">
        <f t="shared" ca="1" si="587"/>
        <v>940.7335111443258</v>
      </c>
      <c r="AE559" s="6">
        <f t="shared" ca="1" si="588"/>
        <v>278.05074763218619</v>
      </c>
      <c r="AF559" s="6">
        <f t="shared" ca="1" si="605"/>
        <v>1148.3834761603246</v>
      </c>
      <c r="AG559" s="6">
        <f t="shared" ca="1" si="630"/>
        <v>258.44158479452057</v>
      </c>
      <c r="AH559" s="6">
        <f t="shared" ca="1" si="630"/>
        <v>879.64102698082195</v>
      </c>
      <c r="AI559" s="6">
        <f t="shared" ca="1" si="630"/>
        <v>1625.1632533972604</v>
      </c>
      <c r="AJ559" s="6">
        <f t="shared" ca="1" si="630"/>
        <v>672.30174614794498</v>
      </c>
      <c r="AK559" s="6">
        <f t="shared" ca="1" si="589"/>
        <v>1074.2671210462634</v>
      </c>
      <c r="AL559" s="6">
        <f t="shared" ca="1" si="590"/>
        <v>1146.6151019203678</v>
      </c>
      <c r="AM559" s="6">
        <f t="shared" ca="1" si="591"/>
        <v>322.43647044966298</v>
      </c>
      <c r="AN559" s="6">
        <f t="shared" ca="1" si="606"/>
        <v>892.22891790425388</v>
      </c>
      <c r="AO559" s="6">
        <f t="shared" ca="1" si="607"/>
        <v>16068.955046255342</v>
      </c>
      <c r="AP559" s="6">
        <f t="shared" ca="1" si="608"/>
        <v>9288.1596115669836</v>
      </c>
      <c r="AQ559" s="6">
        <f t="shared" ca="1" si="609"/>
        <v>6780.795434688358</v>
      </c>
      <c r="AR559" s="6">
        <f t="shared" ca="1" si="631"/>
        <v>2569.6412245993652</v>
      </c>
      <c r="AS559" s="6">
        <f t="shared" ca="1" si="631"/>
        <v>1499.0387157056311</v>
      </c>
      <c r="AT559" s="6">
        <f t="shared" ca="1" si="631"/>
        <v>1610.7502295570916</v>
      </c>
      <c r="AU559" s="6">
        <f t="shared" ca="1" si="631"/>
        <v>1687.8645811509027</v>
      </c>
      <c r="AV559" s="6">
        <f t="shared" ca="1" si="610"/>
        <v>7367.2947510129907</v>
      </c>
      <c r="AW559" s="6">
        <f t="shared" ca="1" si="611"/>
        <v>-586.49931632463267</v>
      </c>
      <c r="AX559" s="27">
        <f t="shared" ca="1" si="632"/>
        <v>3.8660749150684923</v>
      </c>
      <c r="AY559" s="27">
        <f t="shared" ca="1" si="632"/>
        <v>4.4009831438356155</v>
      </c>
      <c r="AZ559">
        <f t="shared" ca="1" si="612"/>
        <v>193</v>
      </c>
      <c r="BA559" s="9">
        <f t="shared" ca="1" si="592"/>
        <v>7</v>
      </c>
      <c r="BB559" s="4">
        <f t="shared" ca="1" si="613"/>
        <v>86</v>
      </c>
      <c r="BC559" s="9">
        <f t="shared" ca="1" si="593"/>
        <v>7</v>
      </c>
      <c r="BD559" s="9">
        <f t="shared" ca="1" si="594"/>
        <v>5</v>
      </c>
      <c r="BE559" s="4">
        <f t="shared" ca="1" si="614"/>
        <v>107</v>
      </c>
      <c r="BF559" s="9">
        <f t="shared" ca="1" si="595"/>
        <v>6</v>
      </c>
      <c r="BG559" s="9">
        <f t="shared" ca="1" si="596"/>
        <v>11</v>
      </c>
      <c r="BH559" s="24">
        <f t="shared" ca="1" si="615"/>
        <v>634.03905576769171</v>
      </c>
      <c r="BI559" s="24">
        <f t="shared" ca="1" si="616"/>
        <v>349.67480355948231</v>
      </c>
      <c r="BJ559" s="9">
        <f t="shared" ca="1" si="597"/>
        <v>10</v>
      </c>
      <c r="BK559" s="30">
        <f t="shared" ca="1" si="598"/>
        <v>33.844461575342471</v>
      </c>
      <c r="BL559" s="15">
        <f t="shared" ca="1" si="599"/>
        <v>4.2687805863013697</v>
      </c>
      <c r="BM559" s="15">
        <f t="shared" ca="1" si="617"/>
        <v>6484.9771726674735</v>
      </c>
      <c r="BN559" s="36">
        <f t="shared" ca="1" si="626"/>
        <v>109</v>
      </c>
      <c r="BO559" s="9">
        <f t="shared" ca="1" si="600"/>
        <v>0</v>
      </c>
      <c r="BP559" s="20">
        <f t="shared" ca="1" si="618"/>
        <v>1.0456159295776217</v>
      </c>
      <c r="BQ559" s="20">
        <f t="shared" ca="1" si="619"/>
        <v>62.209132428333561</v>
      </c>
    </row>
    <row r="560" spans="1:69" x14ac:dyDescent="0.25">
      <c r="A560" s="3">
        <f t="shared" si="567"/>
        <v>40629</v>
      </c>
      <c r="B560" s="17">
        <f t="shared" si="601"/>
        <v>2011</v>
      </c>
      <c r="C560" s="4">
        <f t="shared" si="566"/>
        <v>3</v>
      </c>
      <c r="D560" s="4">
        <f t="shared" si="568"/>
        <v>1</v>
      </c>
      <c r="E560" s="5">
        <f t="shared" si="576"/>
        <v>0.59</v>
      </c>
      <c r="F560" s="5">
        <f t="shared" si="577"/>
        <v>0.64</v>
      </c>
      <c r="G560" s="10">
        <f t="shared" si="575"/>
        <v>0.65205479452054593</v>
      </c>
      <c r="H560" s="13">
        <f t="shared" ca="1" si="578"/>
        <v>99</v>
      </c>
      <c r="I560" s="9">
        <f t="shared" ca="1" si="579"/>
        <v>157</v>
      </c>
      <c r="J560" s="14">
        <f t="shared" ca="1" si="602"/>
        <v>1.5858585858585859</v>
      </c>
      <c r="K560" s="5">
        <f t="shared" ca="1" si="603"/>
        <v>0.34888888888888892</v>
      </c>
      <c r="L560" s="21">
        <f t="shared" ca="1" si="580"/>
        <v>92.676744575840601</v>
      </c>
      <c r="M560" s="9">
        <f t="shared" ca="1" si="627"/>
        <v>27</v>
      </c>
      <c r="N560" s="9">
        <f t="shared" ca="1" si="627"/>
        <v>33</v>
      </c>
      <c r="O560" s="9">
        <f t="shared" ca="1" si="627"/>
        <v>13</v>
      </c>
      <c r="P560" s="9">
        <f t="shared" ca="1" si="627"/>
        <v>41</v>
      </c>
      <c r="Q560" s="20">
        <f t="shared" ca="1" si="581"/>
        <v>36.799445928767121</v>
      </c>
      <c r="R560" s="20">
        <f t="shared" ca="1" si="582"/>
        <v>53.662447427102201</v>
      </c>
      <c r="S560" s="20">
        <f t="shared" ca="1" si="583"/>
        <v>18.647953185325761</v>
      </c>
      <c r="T560" s="6">
        <f t="shared" ca="1" si="628"/>
        <v>9174.9977130082189</v>
      </c>
      <c r="U560" s="6">
        <f t="shared" ca="1" si="628"/>
        <v>1004.6441531616438</v>
      </c>
      <c r="V560" s="6">
        <f t="shared" ca="1" si="628"/>
        <v>1649.2190634376766</v>
      </c>
      <c r="W560" s="6">
        <f t="shared" ca="1" si="584"/>
        <v>2419.5831165369864</v>
      </c>
      <c r="X560" s="6">
        <f t="shared" ca="1" si="585"/>
        <v>822.72044886549031</v>
      </c>
      <c r="Y560" s="6">
        <f t="shared" ca="1" si="604"/>
        <v>5288.119237329709</v>
      </c>
      <c r="Z560" s="6">
        <f t="shared" ca="1" si="629"/>
        <v>2207.9667557260273</v>
      </c>
      <c r="AA560" s="6">
        <f t="shared" ca="1" si="629"/>
        <v>697.61181655232861</v>
      </c>
      <c r="AB560" s="6">
        <f t="shared" ca="1" si="629"/>
        <v>764.56608059835617</v>
      </c>
      <c r="AC560" s="6">
        <f t="shared" ca="1" si="586"/>
        <v>1042.4884565507671</v>
      </c>
      <c r="AD560" s="6">
        <f t="shared" ca="1" si="587"/>
        <v>907.43876864515289</v>
      </c>
      <c r="AE560" s="6">
        <f t="shared" ca="1" si="588"/>
        <v>295.05084595961608</v>
      </c>
      <c r="AF560" s="6">
        <f t="shared" ca="1" si="605"/>
        <v>1425.1665817211758</v>
      </c>
      <c r="AG560" s="6">
        <f t="shared" ca="1" si="630"/>
        <v>275.98441916712324</v>
      </c>
      <c r="AH560" s="6">
        <f t="shared" ca="1" si="630"/>
        <v>1000.8930623123288</v>
      </c>
      <c r="AI560" s="6">
        <f t="shared" ca="1" si="630"/>
        <v>1819.9592526575341</v>
      </c>
      <c r="AJ560" s="6">
        <f t="shared" ca="1" si="630"/>
        <v>801.86599469589021</v>
      </c>
      <c r="AK560" s="6">
        <f t="shared" ca="1" si="589"/>
        <v>1192.1767861228273</v>
      </c>
      <c r="AL560" s="6">
        <f t="shared" ca="1" si="590"/>
        <v>1088.4610154465247</v>
      </c>
      <c r="AM560" s="6">
        <f t="shared" ca="1" si="591"/>
        <v>327.72600043014893</v>
      </c>
      <c r="AN560" s="6">
        <f t="shared" ca="1" si="606"/>
        <v>1290.3389268333749</v>
      </c>
      <c r="AO560" s="6">
        <f t="shared" ca="1" si="607"/>
        <v>17748.48924787945</v>
      </c>
      <c r="AP560" s="6">
        <f t="shared" ca="1" si="608"/>
        <v>9744.8645019951909</v>
      </c>
      <c r="AQ560" s="6">
        <f t="shared" ca="1" si="609"/>
        <v>8003.6247458842599</v>
      </c>
      <c r="AR560" s="6">
        <f t="shared" ca="1" si="631"/>
        <v>2592.9832711509052</v>
      </c>
      <c r="AS560" s="6">
        <f t="shared" ca="1" si="631"/>
        <v>1557.4206937727686</v>
      </c>
      <c r="AT560" s="6">
        <f t="shared" ca="1" si="631"/>
        <v>1661.0021729320088</v>
      </c>
      <c r="AU560" s="6">
        <f t="shared" ca="1" si="631"/>
        <v>1704.0926283283616</v>
      </c>
      <c r="AV560" s="6">
        <f t="shared" ca="1" si="610"/>
        <v>7515.4987661840441</v>
      </c>
      <c r="AW560" s="6">
        <f t="shared" ca="1" si="611"/>
        <v>488.12597970021488</v>
      </c>
      <c r="AX560" s="27">
        <f t="shared" ca="1" si="632"/>
        <v>3.8176414027397252</v>
      </c>
      <c r="AY560" s="27">
        <f t="shared" ca="1" si="632"/>
        <v>4.5536399178082192</v>
      </c>
      <c r="AZ560">
        <f t="shared" ca="1" si="612"/>
        <v>213</v>
      </c>
      <c r="BA560" s="9">
        <f t="shared" ca="1" si="592"/>
        <v>8</v>
      </c>
      <c r="BB560" s="4">
        <f t="shared" ca="1" si="613"/>
        <v>99</v>
      </c>
      <c r="BC560" s="9">
        <f t="shared" ca="1" si="593"/>
        <v>8</v>
      </c>
      <c r="BD560" s="9">
        <f t="shared" ca="1" si="594"/>
        <v>5</v>
      </c>
      <c r="BE560" s="4">
        <f t="shared" ca="1" si="614"/>
        <v>114</v>
      </c>
      <c r="BF560" s="9">
        <f t="shared" ca="1" si="595"/>
        <v>7</v>
      </c>
      <c r="BG560" s="9">
        <f t="shared" ca="1" si="596"/>
        <v>14</v>
      </c>
      <c r="BH560" s="24">
        <f t="shared" ca="1" si="615"/>
        <v>642.32115328204043</v>
      </c>
      <c r="BI560" s="24">
        <f t="shared" ca="1" si="616"/>
        <v>413.54859205496717</v>
      </c>
      <c r="BJ560" s="9">
        <f t="shared" ca="1" si="597"/>
        <v>10</v>
      </c>
      <c r="BK560" s="30">
        <f t="shared" ca="1" si="598"/>
        <v>34.324825452054796</v>
      </c>
      <c r="BL560" s="15">
        <f t="shared" ca="1" si="599"/>
        <v>4.1863020624657539</v>
      </c>
      <c r="BM560" s="15">
        <f t="shared" ca="1" si="617"/>
        <v>6489.8695175493885</v>
      </c>
      <c r="BN560" s="36">
        <f t="shared" ca="1" si="626"/>
        <v>109</v>
      </c>
      <c r="BO560" s="9">
        <f t="shared" ca="1" si="600"/>
        <v>0</v>
      </c>
      <c r="BP560" s="20">
        <f t="shared" ca="1" si="618"/>
        <v>1.2332489465684164</v>
      </c>
      <c r="BQ560" s="20">
        <f t="shared" ca="1" si="619"/>
        <v>73.427749962240924</v>
      </c>
    </row>
    <row r="561" spans="1:69" x14ac:dyDescent="0.25">
      <c r="A561" s="3">
        <f t="shared" si="567"/>
        <v>40628</v>
      </c>
      <c r="B561" s="17">
        <f t="shared" si="601"/>
        <v>2011</v>
      </c>
      <c r="C561" s="4">
        <f t="shared" ref="C561:C624" si="633">MONTH(A561)</f>
        <v>3</v>
      </c>
      <c r="D561" s="4">
        <f t="shared" si="568"/>
        <v>7</v>
      </c>
      <c r="E561" s="5">
        <f t="shared" si="576"/>
        <v>0.59</v>
      </c>
      <c r="F561" s="5">
        <f t="shared" si="577"/>
        <v>0.95</v>
      </c>
      <c r="G561" s="10">
        <f t="shared" si="575"/>
        <v>0.64931506849314868</v>
      </c>
      <c r="H561" s="13">
        <f t="shared" ca="1" si="578"/>
        <v>144</v>
      </c>
      <c r="I561" s="9">
        <f t="shared" ca="1" si="579"/>
        <v>246</v>
      </c>
      <c r="J561" s="14">
        <f t="shared" ca="1" si="602"/>
        <v>1.7083333333333333</v>
      </c>
      <c r="K561" s="5">
        <f t="shared" ca="1" si="603"/>
        <v>0.54666666666666663</v>
      </c>
      <c r="L561" s="21">
        <f t="shared" ca="1" si="580"/>
        <v>98.950590659817337</v>
      </c>
      <c r="M561" s="9">
        <f t="shared" ca="1" si="627"/>
        <v>43</v>
      </c>
      <c r="N561" s="9">
        <f t="shared" ca="1" si="627"/>
        <v>55</v>
      </c>
      <c r="O561" s="9">
        <f t="shared" ca="1" si="627"/>
        <v>21</v>
      </c>
      <c r="P561" s="9">
        <f t="shared" ca="1" si="627"/>
        <v>65</v>
      </c>
      <c r="Q561" s="20">
        <f t="shared" ca="1" si="581"/>
        <v>34.829717917808217</v>
      </c>
      <c r="R561" s="20">
        <f t="shared" ca="1" si="582"/>
        <v>47.865983767045002</v>
      </c>
      <c r="S561" s="20">
        <f t="shared" ca="1" si="583"/>
        <v>18.303773933589039</v>
      </c>
      <c r="T561" s="6">
        <f t="shared" ca="1" si="628"/>
        <v>14248.885055013696</v>
      </c>
      <c r="U561" s="6">
        <f t="shared" ca="1" si="628"/>
        <v>1542.2276510273971</v>
      </c>
      <c r="V561" s="6">
        <f t="shared" ca="1" si="628"/>
        <v>2414.5057600569862</v>
      </c>
      <c r="W561" s="6">
        <f t="shared" ca="1" si="584"/>
        <v>2506.9629114739728</v>
      </c>
      <c r="X561" s="6">
        <f t="shared" ca="1" si="585"/>
        <v>1203.1867067651506</v>
      </c>
      <c r="Y561" s="6">
        <f t="shared" ca="1" si="604"/>
        <v>9666.4573277449817</v>
      </c>
      <c r="Z561" s="6">
        <f t="shared" ca="1" si="629"/>
        <v>3413.3123559452056</v>
      </c>
      <c r="AA561" s="6">
        <f t="shared" ca="1" si="629"/>
        <v>1005.1856591079451</v>
      </c>
      <c r="AB561" s="6">
        <f t="shared" ca="1" si="629"/>
        <v>1189.7453056832876</v>
      </c>
      <c r="AC561" s="6">
        <f t="shared" ca="1" si="586"/>
        <v>1536.8332032323347</v>
      </c>
      <c r="AD561" s="6">
        <f t="shared" ca="1" si="587"/>
        <v>964.70236968636516</v>
      </c>
      <c r="AE561" s="6">
        <f t="shared" ca="1" si="588"/>
        <v>455.84296058521494</v>
      </c>
      <c r="AF561" s="6">
        <f t="shared" ca="1" si="605"/>
        <v>2650.8647872325237</v>
      </c>
      <c r="AG561" s="6">
        <f t="shared" ca="1" si="630"/>
        <v>432.00618588493154</v>
      </c>
      <c r="AH561" s="6">
        <f t="shared" ca="1" si="630"/>
        <v>1564.9417380821917</v>
      </c>
      <c r="AI561" s="6">
        <f t="shared" ca="1" si="630"/>
        <v>2799.8304387945204</v>
      </c>
      <c r="AJ561" s="6">
        <f t="shared" ca="1" si="630"/>
        <v>1232.0634129534244</v>
      </c>
      <c r="AK561" s="6">
        <f t="shared" ca="1" si="589"/>
        <v>1649.3617704575133</v>
      </c>
      <c r="AL561" s="6">
        <f t="shared" ca="1" si="590"/>
        <v>1124.201807420154</v>
      </c>
      <c r="AM561" s="6">
        <f t="shared" ca="1" si="591"/>
        <v>512.0831580189398</v>
      </c>
      <c r="AN561" s="6">
        <f t="shared" ca="1" si="606"/>
        <v>2743.1950398184608</v>
      </c>
      <c r="AO561" s="6">
        <f t="shared" ca="1" si="607"/>
        <v>27428.197802492599</v>
      </c>
      <c r="AP561" s="6">
        <f t="shared" ca="1" si="608"/>
        <v>12367.68064769663</v>
      </c>
      <c r="AQ561" s="6">
        <f t="shared" ca="1" si="609"/>
        <v>15060.517154795965</v>
      </c>
      <c r="AR561" s="6">
        <f t="shared" ca="1" si="631"/>
        <v>2691.3725836805434</v>
      </c>
      <c r="AS561" s="6">
        <f t="shared" ca="1" si="631"/>
        <v>1890.0522707891171</v>
      </c>
      <c r="AT561" s="6">
        <f t="shared" ca="1" si="631"/>
        <v>1849.0839924161828</v>
      </c>
      <c r="AU561" s="6">
        <f t="shared" ca="1" si="631"/>
        <v>1967.2195826809939</v>
      </c>
      <c r="AV561" s="6">
        <f t="shared" ca="1" si="610"/>
        <v>8397.728429566836</v>
      </c>
      <c r="AW561" s="6">
        <f t="shared" ca="1" si="611"/>
        <v>6662.788725229133</v>
      </c>
      <c r="AX561" s="27">
        <f t="shared" ca="1" si="632"/>
        <v>3.9892892712328765</v>
      </c>
      <c r="AY561" s="27">
        <f t="shared" ca="1" si="632"/>
        <v>4.168790506849315</v>
      </c>
      <c r="AZ561">
        <f t="shared" ca="1" si="612"/>
        <v>328</v>
      </c>
      <c r="BA561" s="9">
        <f t="shared" ca="1" si="592"/>
        <v>12</v>
      </c>
      <c r="BB561" s="4">
        <f t="shared" ca="1" si="613"/>
        <v>144</v>
      </c>
      <c r="BC561" s="9">
        <f t="shared" ca="1" si="593"/>
        <v>11</v>
      </c>
      <c r="BD561" s="9">
        <f t="shared" ca="1" si="594"/>
        <v>7</v>
      </c>
      <c r="BE561" s="4">
        <f t="shared" ca="1" si="614"/>
        <v>184</v>
      </c>
      <c r="BF561" s="9">
        <f t="shared" ca="1" si="595"/>
        <v>11</v>
      </c>
      <c r="BG561" s="9">
        <f t="shared" ca="1" si="596"/>
        <v>19</v>
      </c>
      <c r="BH561" s="24">
        <f t="shared" ca="1" si="615"/>
        <v>765.58192228701364</v>
      </c>
      <c r="BI561" s="24">
        <f t="shared" ca="1" si="616"/>
        <v>482.18128263650783</v>
      </c>
      <c r="BJ561" s="9">
        <f t="shared" ca="1" si="597"/>
        <v>16</v>
      </c>
      <c r="BK561" s="30">
        <f t="shared" ca="1" si="598"/>
        <v>34.66921365753425</v>
      </c>
      <c r="BL561" s="15">
        <f t="shared" ca="1" si="599"/>
        <v>4.368172694794521</v>
      </c>
      <c r="BM561" s="15">
        <f t="shared" ca="1" si="617"/>
        <v>6748.9651555249275</v>
      </c>
      <c r="BN561" s="36">
        <f t="shared" ca="1" si="626"/>
        <v>109</v>
      </c>
      <c r="BO561" s="9">
        <f t="shared" ca="1" si="600"/>
        <v>0</v>
      </c>
      <c r="BP561" s="20">
        <f t="shared" ca="1" si="618"/>
        <v>2.2315298431296426</v>
      </c>
      <c r="BQ561" s="20">
        <f t="shared" ca="1" si="619"/>
        <v>138.16988215409143</v>
      </c>
    </row>
    <row r="562" spans="1:69" x14ac:dyDescent="0.25">
      <c r="A562" s="3">
        <f t="shared" ref="A562:A625" si="634">A561-1</f>
        <v>40627</v>
      </c>
      <c r="B562" s="17">
        <f t="shared" si="601"/>
        <v>2011</v>
      </c>
      <c r="C562" s="4">
        <f t="shared" si="633"/>
        <v>3</v>
      </c>
      <c r="D562" s="4">
        <f t="shared" ref="D562:D625" si="635">WEEKDAY(A562)</f>
        <v>6</v>
      </c>
      <c r="E562" s="5">
        <f t="shared" si="576"/>
        <v>0.59</v>
      </c>
      <c r="F562" s="5">
        <f t="shared" si="577"/>
        <v>1</v>
      </c>
      <c r="G562" s="10">
        <f t="shared" si="575"/>
        <v>0.64657534246575143</v>
      </c>
      <c r="H562" s="13">
        <f t="shared" ca="1" si="578"/>
        <v>145</v>
      </c>
      <c r="I562" s="9">
        <f t="shared" ca="1" si="579"/>
        <v>231</v>
      </c>
      <c r="J562" s="14">
        <f t="shared" ca="1" si="602"/>
        <v>1.5931034482758621</v>
      </c>
      <c r="K562" s="5">
        <f t="shared" ca="1" si="603"/>
        <v>0.51333333333333331</v>
      </c>
      <c r="L562" s="21">
        <f t="shared" ca="1" si="580"/>
        <v>96.164735093056194</v>
      </c>
      <c r="M562" s="9">
        <f t="shared" ca="1" si="627"/>
        <v>40</v>
      </c>
      <c r="N562" s="9">
        <f t="shared" ca="1" si="627"/>
        <v>51</v>
      </c>
      <c r="O562" s="9">
        <f t="shared" ca="1" si="627"/>
        <v>21</v>
      </c>
      <c r="P562" s="9">
        <f t="shared" ca="1" si="627"/>
        <v>64</v>
      </c>
      <c r="Q562" s="20">
        <f t="shared" ca="1" si="581"/>
        <v>34.926374339304523</v>
      </c>
      <c r="R562" s="20">
        <f t="shared" ca="1" si="582"/>
        <v>44.428629363287655</v>
      </c>
      <c r="S562" s="20">
        <f t="shared" ca="1" si="583"/>
        <v>17.250437175256845</v>
      </c>
      <c r="T562" s="6">
        <f t="shared" ca="1" si="628"/>
        <v>13943.886588493147</v>
      </c>
      <c r="U562" s="6">
        <f t="shared" ca="1" si="628"/>
        <v>1531.3337819178078</v>
      </c>
      <c r="V562" s="6">
        <f t="shared" ca="1" si="628"/>
        <v>2445.5663097336987</v>
      </c>
      <c r="W562" s="6">
        <f t="shared" ca="1" si="584"/>
        <v>2387.8593030575344</v>
      </c>
      <c r="X562" s="6">
        <f t="shared" ca="1" si="585"/>
        <v>1266.5402270334246</v>
      </c>
      <c r="Y562" s="6">
        <f t="shared" ca="1" si="604"/>
        <v>9375.2545305862986</v>
      </c>
      <c r="Z562" s="6">
        <f t="shared" ca="1" si="629"/>
        <v>3178.3000648767115</v>
      </c>
      <c r="AA562" s="6">
        <f t="shared" ca="1" si="629"/>
        <v>933.00121662904075</v>
      </c>
      <c r="AB562" s="6">
        <f t="shared" ca="1" si="629"/>
        <v>1104.0279792164381</v>
      </c>
      <c r="AC562" s="6">
        <f t="shared" ca="1" si="586"/>
        <v>1616.1694215670011</v>
      </c>
      <c r="AD562" s="6">
        <f t="shared" ca="1" si="587"/>
        <v>923.09274822170994</v>
      </c>
      <c r="AE562" s="6">
        <f t="shared" ca="1" si="588"/>
        <v>493.34845059173534</v>
      </c>
      <c r="AF562" s="6">
        <f t="shared" ca="1" si="605"/>
        <v>2182.7186403417436</v>
      </c>
      <c r="AG562" s="6">
        <f t="shared" ca="1" si="630"/>
        <v>431.28844747397267</v>
      </c>
      <c r="AH562" s="6">
        <f t="shared" ca="1" si="630"/>
        <v>1485.9778328547945</v>
      </c>
      <c r="AI562" s="6">
        <f t="shared" ca="1" si="630"/>
        <v>2531.8551846575342</v>
      </c>
      <c r="AJ562" s="6">
        <f t="shared" ca="1" si="630"/>
        <v>1154.5390632328763</v>
      </c>
      <c r="AK562" s="6">
        <f t="shared" ca="1" si="589"/>
        <v>1756.0542927491515</v>
      </c>
      <c r="AL562" s="6">
        <f t="shared" ca="1" si="590"/>
        <v>1083.5416474464803</v>
      </c>
      <c r="AM562" s="6">
        <f t="shared" ca="1" si="591"/>
        <v>525.57060984908185</v>
      </c>
      <c r="AN562" s="6">
        <f t="shared" ca="1" si="606"/>
        <v>2238.4939781744642</v>
      </c>
      <c r="AO562" s="6">
        <f t="shared" ca="1" si="607"/>
        <v>26294.210159352326</v>
      </c>
      <c r="AP562" s="6">
        <f t="shared" ca="1" si="608"/>
        <v>12497.743010249818</v>
      </c>
      <c r="AQ562" s="6">
        <f t="shared" ca="1" si="609"/>
        <v>13796.467149102507</v>
      </c>
      <c r="AR562" s="6">
        <f t="shared" ca="1" si="631"/>
        <v>2729.3553916919286</v>
      </c>
      <c r="AS562" s="6">
        <f t="shared" ca="1" si="631"/>
        <v>1946.1749628569864</v>
      </c>
      <c r="AT562" s="6">
        <f t="shared" ca="1" si="631"/>
        <v>1860.3512229271134</v>
      </c>
      <c r="AU562" s="6">
        <f t="shared" ca="1" si="631"/>
        <v>1968.7173960834089</v>
      </c>
      <c r="AV562" s="6">
        <f t="shared" ca="1" si="610"/>
        <v>8504.5989735594376</v>
      </c>
      <c r="AW562" s="6">
        <f t="shared" ca="1" si="611"/>
        <v>5291.8681755430698</v>
      </c>
      <c r="AX562" s="27">
        <f t="shared" ca="1" si="632"/>
        <v>3.8408311232876704</v>
      </c>
      <c r="AY562" s="27">
        <f t="shared" ca="1" si="632"/>
        <v>4.3432898082191782</v>
      </c>
      <c r="AZ562">
        <f t="shared" ca="1" si="612"/>
        <v>321</v>
      </c>
      <c r="BA562" s="9">
        <f t="shared" ca="1" si="592"/>
        <v>11</v>
      </c>
      <c r="BB562" s="4">
        <f t="shared" ca="1" si="613"/>
        <v>145</v>
      </c>
      <c r="BC562" s="9">
        <f t="shared" ca="1" si="593"/>
        <v>12</v>
      </c>
      <c r="BD562" s="9">
        <f t="shared" ca="1" si="594"/>
        <v>8</v>
      </c>
      <c r="BE562" s="4">
        <f t="shared" ca="1" si="614"/>
        <v>176</v>
      </c>
      <c r="BF562" s="9">
        <f t="shared" ca="1" si="595"/>
        <v>11</v>
      </c>
      <c r="BG562" s="9">
        <f t="shared" ca="1" si="596"/>
        <v>20</v>
      </c>
      <c r="BH562" s="24">
        <f t="shared" ca="1" si="615"/>
        <v>841.37459859650448</v>
      </c>
      <c r="BI562" s="24">
        <f t="shared" ca="1" si="616"/>
        <v>534.15300699882857</v>
      </c>
      <c r="BJ562" s="9">
        <f t="shared" ca="1" si="597"/>
        <v>16</v>
      </c>
      <c r="BK562" s="30">
        <f t="shared" ca="1" si="598"/>
        <v>33.482473643835618</v>
      </c>
      <c r="BL562" s="15">
        <f t="shared" ca="1" si="599"/>
        <v>4.3420300142465749</v>
      </c>
      <c r="BM562" s="15">
        <f t="shared" ca="1" si="617"/>
        <v>6577.9780120792675</v>
      </c>
      <c r="BN562" s="36">
        <f t="shared" ca="1" si="626"/>
        <v>109</v>
      </c>
      <c r="BO562" s="9">
        <f t="shared" ca="1" si="600"/>
        <v>0</v>
      </c>
      <c r="BP562" s="20">
        <f t="shared" ca="1" si="618"/>
        <v>2.0973720379982708</v>
      </c>
      <c r="BQ562" s="20">
        <f t="shared" ca="1" si="619"/>
        <v>126.57309311103218</v>
      </c>
    </row>
    <row r="563" spans="1:69" x14ac:dyDescent="0.25">
      <c r="A563" s="3">
        <f t="shared" si="634"/>
        <v>40626</v>
      </c>
      <c r="B563" s="17">
        <f t="shared" si="601"/>
        <v>2011</v>
      </c>
      <c r="C563" s="4">
        <f t="shared" si="633"/>
        <v>3</v>
      </c>
      <c r="D563" s="4">
        <f t="shared" si="635"/>
        <v>5</v>
      </c>
      <c r="E563" s="5">
        <f t="shared" si="576"/>
        <v>0.59</v>
      </c>
      <c r="F563" s="5">
        <f t="shared" si="577"/>
        <v>0.82</v>
      </c>
      <c r="G563" s="10">
        <f t="shared" si="575"/>
        <v>0.64383561643835419</v>
      </c>
      <c r="H563" s="13">
        <f t="shared" ca="1" si="578"/>
        <v>125</v>
      </c>
      <c r="I563" s="9">
        <f t="shared" ca="1" si="579"/>
        <v>196</v>
      </c>
      <c r="J563" s="14">
        <f t="shared" ca="1" si="602"/>
        <v>1.5680000000000001</v>
      </c>
      <c r="K563" s="5">
        <f t="shared" ca="1" si="603"/>
        <v>0.43555555555555553</v>
      </c>
      <c r="L563" s="21">
        <f t="shared" ca="1" si="580"/>
        <v>96.104025521095892</v>
      </c>
      <c r="M563" s="9">
        <f t="shared" ca="1" si="627"/>
        <v>33</v>
      </c>
      <c r="N563" s="9">
        <f t="shared" ca="1" si="627"/>
        <v>41</v>
      </c>
      <c r="O563" s="9">
        <f t="shared" ca="1" si="627"/>
        <v>17</v>
      </c>
      <c r="P563" s="9">
        <f t="shared" ca="1" si="627"/>
        <v>52</v>
      </c>
      <c r="Q563" s="20">
        <f t="shared" ca="1" si="581"/>
        <v>36.742820348019244</v>
      </c>
      <c r="R563" s="20">
        <f t="shared" ca="1" si="582"/>
        <v>47.24738537308621</v>
      </c>
      <c r="S563" s="20">
        <f t="shared" ca="1" si="583"/>
        <v>18.598146805479452</v>
      </c>
      <c r="T563" s="6">
        <f t="shared" ca="1" si="628"/>
        <v>12013.003190136986</v>
      </c>
      <c r="U563" s="6">
        <f t="shared" ca="1" si="628"/>
        <v>1338.6229725753419</v>
      </c>
      <c r="V563" s="6">
        <f t="shared" ca="1" si="628"/>
        <v>2154.7493498090953</v>
      </c>
      <c r="W563" s="6">
        <f t="shared" ca="1" si="584"/>
        <v>2538.3909476712324</v>
      </c>
      <c r="X563" s="6">
        <f t="shared" ca="1" si="585"/>
        <v>1050.021747971507</v>
      </c>
      <c r="Y563" s="6">
        <f t="shared" ca="1" si="604"/>
        <v>7608.4641172604934</v>
      </c>
      <c r="Z563" s="6">
        <f t="shared" ca="1" si="629"/>
        <v>2718.9687057534243</v>
      </c>
      <c r="AA563" s="6">
        <f t="shared" ca="1" si="629"/>
        <v>803.20555134246558</v>
      </c>
      <c r="AB563" s="6">
        <f t="shared" ca="1" si="629"/>
        <v>967.10363388493147</v>
      </c>
      <c r="AC563" s="6">
        <f t="shared" ca="1" si="586"/>
        <v>1320.0436983012828</v>
      </c>
      <c r="AD563" s="6">
        <f t="shared" ca="1" si="587"/>
        <v>946.16485331455772</v>
      </c>
      <c r="AE563" s="6">
        <f t="shared" ca="1" si="588"/>
        <v>407.71831501101212</v>
      </c>
      <c r="AF563" s="6">
        <f t="shared" ca="1" si="605"/>
        <v>1815.3510243539686</v>
      </c>
      <c r="AG563" s="6">
        <f t="shared" ca="1" si="630"/>
        <v>353.68330487671227</v>
      </c>
      <c r="AH563" s="6">
        <f t="shared" ca="1" si="630"/>
        <v>1328.4953459726028</v>
      </c>
      <c r="AI563" s="6">
        <f t="shared" ca="1" si="630"/>
        <v>2150.3521660273973</v>
      </c>
      <c r="AJ563" s="6">
        <f t="shared" ca="1" si="630"/>
        <v>987.22448482191749</v>
      </c>
      <c r="AK563" s="6">
        <f t="shared" ca="1" si="589"/>
        <v>1439.9566400278175</v>
      </c>
      <c r="AL563" s="6">
        <f t="shared" ca="1" si="590"/>
        <v>1070.1746149171165</v>
      </c>
      <c r="AM563" s="6">
        <f t="shared" ca="1" si="591"/>
        <v>424.34697359932846</v>
      </c>
      <c r="AN563" s="6">
        <f t="shared" ca="1" si="606"/>
        <v>1885.2770731543669</v>
      </c>
      <c r="AO563" s="6">
        <f t="shared" ca="1" si="607"/>
        <v>22660.659355391774</v>
      </c>
      <c r="AP563" s="6">
        <f t="shared" ca="1" si="608"/>
        <v>11351.567140622949</v>
      </c>
      <c r="AQ563" s="6">
        <f t="shared" ca="1" si="609"/>
        <v>11309.092214768829</v>
      </c>
      <c r="AR563" s="6">
        <f t="shared" ca="1" si="631"/>
        <v>2661.7524136228558</v>
      </c>
      <c r="AS563" s="6">
        <f t="shared" ca="1" si="631"/>
        <v>1824.7091518168027</v>
      </c>
      <c r="AT563" s="6">
        <f t="shared" ca="1" si="631"/>
        <v>1762.0283235591392</v>
      </c>
      <c r="AU563" s="6">
        <f t="shared" ca="1" si="631"/>
        <v>1859.5420850470719</v>
      </c>
      <c r="AV563" s="6">
        <f t="shared" ca="1" si="610"/>
        <v>8108.0319740458699</v>
      </c>
      <c r="AW563" s="6">
        <f t="shared" ca="1" si="611"/>
        <v>3201.0602407229553</v>
      </c>
      <c r="AX563" s="27">
        <f t="shared" ca="1" si="632"/>
        <v>3.8324199452054786</v>
      </c>
      <c r="AY563" s="27">
        <f t="shared" ca="1" si="632"/>
        <v>4.4434889383561638</v>
      </c>
      <c r="AZ563">
        <f t="shared" ca="1" si="612"/>
        <v>268</v>
      </c>
      <c r="BA563" s="9">
        <f t="shared" ca="1" si="592"/>
        <v>10</v>
      </c>
      <c r="BB563" s="4">
        <f t="shared" ca="1" si="613"/>
        <v>125</v>
      </c>
      <c r="BC563" s="9">
        <f t="shared" ca="1" si="593"/>
        <v>9</v>
      </c>
      <c r="BD563" s="9">
        <f t="shared" ca="1" si="594"/>
        <v>7</v>
      </c>
      <c r="BE563" s="4">
        <f t="shared" ca="1" si="614"/>
        <v>143</v>
      </c>
      <c r="BF563" s="9">
        <f t="shared" ca="1" si="595"/>
        <v>9</v>
      </c>
      <c r="BG563" s="9">
        <f t="shared" ca="1" si="596"/>
        <v>15</v>
      </c>
      <c r="BH563" s="24">
        <f t="shared" ca="1" si="615"/>
        <v>735.12474181783477</v>
      </c>
      <c r="BI563" s="24">
        <f t="shared" ca="1" si="616"/>
        <v>448.77094265066057</v>
      </c>
      <c r="BJ563" s="9">
        <f t="shared" ca="1" si="597"/>
        <v>15</v>
      </c>
      <c r="BK563" s="30">
        <f t="shared" ca="1" si="598"/>
        <v>34.915834109589042</v>
      </c>
      <c r="BL563" s="15">
        <f t="shared" ca="1" si="599"/>
        <v>4.5282169041095885</v>
      </c>
      <c r="BM563" s="15">
        <f t="shared" ca="1" si="617"/>
        <v>6684.1323468011906</v>
      </c>
      <c r="BN563" s="36">
        <f t="shared" ca="1" si="626"/>
        <v>109</v>
      </c>
      <c r="BO563" s="9">
        <f t="shared" ca="1" si="600"/>
        <v>0</v>
      </c>
      <c r="BP563" s="20">
        <f t="shared" ca="1" si="618"/>
        <v>1.6919312227833123</v>
      </c>
      <c r="BQ563" s="20">
        <f t="shared" ca="1" si="619"/>
        <v>103.75313958503513</v>
      </c>
    </row>
    <row r="564" spans="1:69" x14ac:dyDescent="0.25">
      <c r="A564" s="3">
        <f t="shared" si="634"/>
        <v>40625</v>
      </c>
      <c r="B564" s="17">
        <f t="shared" si="601"/>
        <v>2011</v>
      </c>
      <c r="C564" s="4">
        <f t="shared" si="633"/>
        <v>3</v>
      </c>
      <c r="D564" s="4">
        <f t="shared" si="635"/>
        <v>4</v>
      </c>
      <c r="E564" s="5">
        <f t="shared" si="576"/>
        <v>0.59</v>
      </c>
      <c r="F564" s="5">
        <f t="shared" si="577"/>
        <v>0.76</v>
      </c>
      <c r="G564" s="10">
        <f t="shared" si="575"/>
        <v>0.64109589041095694</v>
      </c>
      <c r="H564" s="13">
        <f t="shared" ca="1" si="578"/>
        <v>110</v>
      </c>
      <c r="I564" s="9">
        <f t="shared" ca="1" si="579"/>
        <v>181</v>
      </c>
      <c r="J564" s="14">
        <f t="shared" ca="1" si="602"/>
        <v>1.6454545454545455</v>
      </c>
      <c r="K564" s="5">
        <f t="shared" ca="1" si="603"/>
        <v>0.4022222222222222</v>
      </c>
      <c r="L564" s="21">
        <f t="shared" ca="1" si="580"/>
        <v>98.816903066301336</v>
      </c>
      <c r="M564" s="9">
        <f t="shared" ca="1" si="627"/>
        <v>31</v>
      </c>
      <c r="N564" s="9">
        <f t="shared" ca="1" si="627"/>
        <v>38</v>
      </c>
      <c r="O564" s="9">
        <f t="shared" ca="1" si="627"/>
        <v>16</v>
      </c>
      <c r="P564" s="9">
        <f t="shared" ca="1" si="627"/>
        <v>48</v>
      </c>
      <c r="Q564" s="20">
        <f t="shared" ca="1" si="581"/>
        <v>36.385740712328762</v>
      </c>
      <c r="R564" s="20">
        <f t="shared" ca="1" si="582"/>
        <v>50.340414841643835</v>
      </c>
      <c r="S564" s="20">
        <f t="shared" ca="1" si="583"/>
        <v>17.911739457739724</v>
      </c>
      <c r="T564" s="6">
        <f t="shared" ca="1" si="628"/>
        <v>10869.859337293146</v>
      </c>
      <c r="U564" s="6">
        <f t="shared" ca="1" si="628"/>
        <v>1254.9488243945202</v>
      </c>
      <c r="V564" s="6">
        <f t="shared" ca="1" si="628"/>
        <v>1987.5400035903126</v>
      </c>
      <c r="W564" s="6">
        <f t="shared" ca="1" si="584"/>
        <v>2506.7378619616443</v>
      </c>
      <c r="X564" s="6">
        <f t="shared" ca="1" si="585"/>
        <v>920.21561802345195</v>
      </c>
      <c r="Y564" s="6">
        <f t="shared" ca="1" si="604"/>
        <v>6710.3146781122559</v>
      </c>
      <c r="Z564" s="6">
        <f t="shared" ca="1" si="629"/>
        <v>2510.6161091506847</v>
      </c>
      <c r="AA564" s="6">
        <f t="shared" ca="1" si="629"/>
        <v>805.44663746630135</v>
      </c>
      <c r="AB564" s="6">
        <f t="shared" ca="1" si="629"/>
        <v>859.7634939715067</v>
      </c>
      <c r="AC564" s="6">
        <f t="shared" ca="1" si="586"/>
        <v>1272.2405188438336</v>
      </c>
      <c r="AD564" s="6">
        <f t="shared" ca="1" si="587"/>
        <v>950.75634660345429</v>
      </c>
      <c r="AE564" s="6">
        <f t="shared" ca="1" si="588"/>
        <v>380.4593107643193</v>
      </c>
      <c r="AF564" s="6">
        <f t="shared" ca="1" si="605"/>
        <v>1572.3700643768855</v>
      </c>
      <c r="AG564" s="6">
        <f t="shared" ca="1" si="630"/>
        <v>335.04120542465751</v>
      </c>
      <c r="AH564" s="6">
        <f t="shared" ca="1" si="630"/>
        <v>1165.3305326465752</v>
      </c>
      <c r="AI564" s="6">
        <f t="shared" ca="1" si="630"/>
        <v>2013.7830402739719</v>
      </c>
      <c r="AJ564" s="6">
        <f t="shared" ca="1" si="630"/>
        <v>915.13850722191773</v>
      </c>
      <c r="AK564" s="6">
        <f t="shared" ca="1" si="589"/>
        <v>1324.9655365695098</v>
      </c>
      <c r="AL564" s="6">
        <f t="shared" ca="1" si="590"/>
        <v>1088.4423422902576</v>
      </c>
      <c r="AM564" s="6">
        <f t="shared" ca="1" si="591"/>
        <v>390.02831105326675</v>
      </c>
      <c r="AN564" s="6">
        <f t="shared" ca="1" si="606"/>
        <v>1625.8570956540884</v>
      </c>
      <c r="AO564" s="6">
        <f t="shared" ca="1" si="607"/>
        <v>20729.927687843276</v>
      </c>
      <c r="AP564" s="6">
        <f t="shared" ca="1" si="608"/>
        <v>10821.385849700051</v>
      </c>
      <c r="AQ564" s="6">
        <f t="shared" ca="1" si="609"/>
        <v>9908.5418381432301</v>
      </c>
      <c r="AR564" s="6">
        <f t="shared" ca="1" si="631"/>
        <v>2624.1125929191335</v>
      </c>
      <c r="AS564" s="6">
        <f t="shared" ca="1" si="631"/>
        <v>1731.2995588680449</v>
      </c>
      <c r="AT564" s="6">
        <f t="shared" ca="1" si="631"/>
        <v>1718.3832377439655</v>
      </c>
      <c r="AU564" s="6">
        <f t="shared" ca="1" si="631"/>
        <v>1796.051592750372</v>
      </c>
      <c r="AV564" s="6">
        <f t="shared" ca="1" si="610"/>
        <v>7869.8469822815159</v>
      </c>
      <c r="AW564" s="6">
        <f t="shared" ca="1" si="611"/>
        <v>2038.6948558617087</v>
      </c>
      <c r="AX564" s="27">
        <f t="shared" ca="1" si="632"/>
        <v>4.100011232876712</v>
      </c>
      <c r="AY564" s="27">
        <f t="shared" ca="1" si="632"/>
        <v>4.2422191917808219</v>
      </c>
      <c r="AZ564">
        <f t="shared" ca="1" si="612"/>
        <v>243</v>
      </c>
      <c r="BA564" s="9">
        <f t="shared" ca="1" si="592"/>
        <v>9</v>
      </c>
      <c r="BB564" s="4">
        <f t="shared" ca="1" si="613"/>
        <v>110</v>
      </c>
      <c r="BC564" s="9">
        <f t="shared" ca="1" si="593"/>
        <v>9</v>
      </c>
      <c r="BD564" s="9">
        <f t="shared" ca="1" si="594"/>
        <v>6</v>
      </c>
      <c r="BE564" s="4">
        <f t="shared" ca="1" si="614"/>
        <v>133</v>
      </c>
      <c r="BF564" s="9">
        <f t="shared" ca="1" si="595"/>
        <v>8</v>
      </c>
      <c r="BG564" s="9">
        <f t="shared" ca="1" si="596"/>
        <v>14</v>
      </c>
      <c r="BH564" s="24">
        <f t="shared" ca="1" si="615"/>
        <v>738.34002048755565</v>
      </c>
      <c r="BI564" s="24">
        <f t="shared" ca="1" si="616"/>
        <v>430.64688629064182</v>
      </c>
      <c r="BJ564" s="9">
        <f t="shared" ca="1" si="597"/>
        <v>12</v>
      </c>
      <c r="BK564" s="30">
        <f t="shared" ca="1" si="598"/>
        <v>35.63480276712329</v>
      </c>
      <c r="BL564" s="15">
        <f t="shared" ca="1" si="599"/>
        <v>4.5020706893150688</v>
      </c>
      <c r="BM564" s="15">
        <f t="shared" ca="1" si="617"/>
        <v>6645.226625190664</v>
      </c>
      <c r="BN564" s="36">
        <f t="shared" ca="1" si="626"/>
        <v>109</v>
      </c>
      <c r="BO564" s="9">
        <f t="shared" ca="1" si="600"/>
        <v>0</v>
      </c>
      <c r="BP564" s="20">
        <f t="shared" ca="1" si="618"/>
        <v>1.4910765873028349</v>
      </c>
      <c r="BQ564" s="20">
        <f t="shared" ca="1" si="619"/>
        <v>90.904053560947062</v>
      </c>
    </row>
    <row r="565" spans="1:69" x14ac:dyDescent="0.25">
      <c r="A565" s="3">
        <f t="shared" si="634"/>
        <v>40624</v>
      </c>
      <c r="B565" s="17">
        <f t="shared" si="601"/>
        <v>2011</v>
      </c>
      <c r="C565" s="4">
        <f t="shared" si="633"/>
        <v>3</v>
      </c>
      <c r="D565" s="4">
        <f t="shared" si="635"/>
        <v>3</v>
      </c>
      <c r="E565" s="5">
        <f t="shared" si="576"/>
        <v>0.59</v>
      </c>
      <c r="F565" s="5">
        <f t="shared" si="577"/>
        <v>0.6</v>
      </c>
      <c r="G565" s="10">
        <f t="shared" si="575"/>
        <v>0.63835616438355969</v>
      </c>
      <c r="H565" s="13">
        <f t="shared" ca="1" si="578"/>
        <v>88</v>
      </c>
      <c r="I565" s="9">
        <f t="shared" ca="1" si="579"/>
        <v>136</v>
      </c>
      <c r="J565" s="14">
        <f t="shared" ca="1" si="602"/>
        <v>1.5454545454545454</v>
      </c>
      <c r="K565" s="5">
        <f t="shared" ca="1" si="603"/>
        <v>0.30222222222222223</v>
      </c>
      <c r="L565" s="21">
        <f t="shared" ca="1" si="580"/>
        <v>95.245746410958887</v>
      </c>
      <c r="M565" s="9">
        <f t="shared" ca="1" si="627"/>
        <v>24</v>
      </c>
      <c r="N565" s="9">
        <f t="shared" ca="1" si="627"/>
        <v>31</v>
      </c>
      <c r="O565" s="9">
        <f t="shared" ca="1" si="627"/>
        <v>12</v>
      </c>
      <c r="P565" s="9">
        <f t="shared" ca="1" si="627"/>
        <v>37</v>
      </c>
      <c r="Q565" s="20">
        <f t="shared" ca="1" si="581"/>
        <v>33.727024458281441</v>
      </c>
      <c r="R565" s="20">
        <f t="shared" ca="1" si="582"/>
        <v>49.609726921643819</v>
      </c>
      <c r="S565" s="20">
        <f t="shared" ca="1" si="583"/>
        <v>16.886897030492406</v>
      </c>
      <c r="T565" s="6">
        <f t="shared" ca="1" si="628"/>
        <v>8381.6256841643826</v>
      </c>
      <c r="U565" s="6">
        <f t="shared" ca="1" si="628"/>
        <v>997.26600821917805</v>
      </c>
      <c r="V565" s="6">
        <f t="shared" ca="1" si="628"/>
        <v>1581.3030386603839</v>
      </c>
      <c r="W565" s="6">
        <f t="shared" ca="1" si="584"/>
        <v>2506.6628454575348</v>
      </c>
      <c r="X565" s="6">
        <f t="shared" ca="1" si="585"/>
        <v>785.07862189939715</v>
      </c>
      <c r="Y565" s="6">
        <f t="shared" ca="1" si="604"/>
        <v>4505.8471863662444</v>
      </c>
      <c r="Z565" s="6">
        <f t="shared" ca="1" si="629"/>
        <v>1854.9863452054792</v>
      </c>
      <c r="AA565" s="6">
        <f t="shared" ca="1" si="629"/>
        <v>595.31672305972586</v>
      </c>
      <c r="AB565" s="6">
        <f t="shared" ca="1" si="629"/>
        <v>624.815190128219</v>
      </c>
      <c r="AC565" s="6">
        <f t="shared" ca="1" si="586"/>
        <v>934.20029701314877</v>
      </c>
      <c r="AD565" s="6">
        <f t="shared" ca="1" si="587"/>
        <v>914.69447558438378</v>
      </c>
      <c r="AE565" s="6">
        <f t="shared" ca="1" si="588"/>
        <v>302.97358848382299</v>
      </c>
      <c r="AF565" s="6">
        <f t="shared" ca="1" si="605"/>
        <v>923.24989731206847</v>
      </c>
      <c r="AG565" s="6">
        <f t="shared" ca="1" si="630"/>
        <v>243.72377871780822</v>
      </c>
      <c r="AH565" s="6">
        <f t="shared" ca="1" si="630"/>
        <v>895.05237496986308</v>
      </c>
      <c r="AI565" s="6">
        <f t="shared" ca="1" si="630"/>
        <v>1528.1330553424657</v>
      </c>
      <c r="AJ565" s="6">
        <f t="shared" ca="1" si="630"/>
        <v>656.74884979726005</v>
      </c>
      <c r="AK565" s="6">
        <f t="shared" ca="1" si="589"/>
        <v>1036.2539552203987</v>
      </c>
      <c r="AL565" s="6">
        <f t="shared" ca="1" si="590"/>
        <v>1053.2736861593439</v>
      </c>
      <c r="AM565" s="6">
        <f t="shared" ca="1" si="591"/>
        <v>323.77289412232091</v>
      </c>
      <c r="AN565" s="6">
        <f t="shared" ca="1" si="606"/>
        <v>910.35752332533366</v>
      </c>
      <c r="AO565" s="6">
        <f t="shared" ca="1" si="607"/>
        <v>15777.66800960438</v>
      </c>
      <c r="AP565" s="6">
        <f t="shared" ca="1" si="608"/>
        <v>9438.213402600737</v>
      </c>
      <c r="AQ565" s="6">
        <f t="shared" ca="1" si="609"/>
        <v>6339.4546070036467</v>
      </c>
      <c r="AR565" s="6">
        <f t="shared" ca="1" si="631"/>
        <v>2571.1197641623899</v>
      </c>
      <c r="AS565" s="6">
        <f t="shared" ca="1" si="631"/>
        <v>1476.0647704762964</v>
      </c>
      <c r="AT565" s="6">
        <f t="shared" ca="1" si="631"/>
        <v>1633.3739588502231</v>
      </c>
      <c r="AU565" s="6">
        <f t="shared" ca="1" si="631"/>
        <v>1696.9096979602555</v>
      </c>
      <c r="AV565" s="6">
        <f t="shared" ca="1" si="610"/>
        <v>7377.4681914491648</v>
      </c>
      <c r="AW565" s="6">
        <f t="shared" ca="1" si="611"/>
        <v>-1038.0135844455217</v>
      </c>
      <c r="AX565" s="27">
        <f t="shared" ca="1" si="632"/>
        <v>3.8875952219178074</v>
      </c>
      <c r="AY565" s="27">
        <f t="shared" ca="1" si="632"/>
        <v>4.2725135753424652</v>
      </c>
      <c r="AZ565">
        <f t="shared" ca="1" si="612"/>
        <v>192</v>
      </c>
      <c r="BA565" s="9">
        <f t="shared" ca="1" si="592"/>
        <v>7</v>
      </c>
      <c r="BB565" s="4">
        <f t="shared" ca="1" si="613"/>
        <v>88</v>
      </c>
      <c r="BC565" s="9">
        <f t="shared" ca="1" si="593"/>
        <v>7</v>
      </c>
      <c r="BD565" s="9">
        <f t="shared" ca="1" si="594"/>
        <v>5</v>
      </c>
      <c r="BE565" s="4">
        <f t="shared" ca="1" si="614"/>
        <v>104</v>
      </c>
      <c r="BF565" s="9">
        <f t="shared" ca="1" si="595"/>
        <v>6</v>
      </c>
      <c r="BG565" s="9">
        <f t="shared" ca="1" si="596"/>
        <v>12</v>
      </c>
      <c r="BH565" s="24">
        <f t="shared" ca="1" si="615"/>
        <v>664.5060690023613</v>
      </c>
      <c r="BI565" s="24">
        <f t="shared" ca="1" si="616"/>
        <v>372.43875480254235</v>
      </c>
      <c r="BJ565" s="9">
        <f t="shared" ca="1" si="597"/>
        <v>10</v>
      </c>
      <c r="BK565" s="30">
        <f t="shared" ca="1" si="598"/>
        <v>35.400844931506853</v>
      </c>
      <c r="BL565" s="15">
        <f t="shared" ca="1" si="599"/>
        <v>4.3849344482191785</v>
      </c>
      <c r="BM565" s="15">
        <f t="shared" ca="1" si="617"/>
        <v>6531.5268185311743</v>
      </c>
      <c r="BN565" s="36">
        <f t="shared" ca="1" si="626"/>
        <v>109</v>
      </c>
      <c r="BO565" s="9">
        <f t="shared" ca="1" si="600"/>
        <v>0</v>
      </c>
      <c r="BP565" s="20">
        <f t="shared" ca="1" si="618"/>
        <v>0.97059306087780539</v>
      </c>
      <c r="BQ565" s="20">
        <f t="shared" ca="1" si="619"/>
        <v>58.160134009207766</v>
      </c>
    </row>
    <row r="566" spans="1:69" x14ac:dyDescent="0.25">
      <c r="A566" s="3">
        <f t="shared" si="634"/>
        <v>40623</v>
      </c>
      <c r="B566" s="17">
        <f t="shared" si="601"/>
        <v>2011</v>
      </c>
      <c r="C566" s="4">
        <f t="shared" si="633"/>
        <v>3</v>
      </c>
      <c r="D566" s="4">
        <f t="shared" si="635"/>
        <v>2</v>
      </c>
      <c r="E566" s="5">
        <f t="shared" si="576"/>
        <v>0.59</v>
      </c>
      <c r="F566" s="5">
        <f t="shared" si="577"/>
        <v>0.6</v>
      </c>
      <c r="G566" s="10">
        <f t="shared" si="575"/>
        <v>0.63561643835616244</v>
      </c>
      <c r="H566" s="13">
        <f t="shared" ca="1" si="578"/>
        <v>87</v>
      </c>
      <c r="I566" s="9">
        <f t="shared" ca="1" si="579"/>
        <v>139</v>
      </c>
      <c r="J566" s="14">
        <f t="shared" ca="1" si="602"/>
        <v>1.5977011494252873</v>
      </c>
      <c r="K566" s="5">
        <f t="shared" ca="1" si="603"/>
        <v>0.30888888888888888</v>
      </c>
      <c r="L566" s="21">
        <f t="shared" ca="1" si="580"/>
        <v>95.735651642890858</v>
      </c>
      <c r="M566" s="9">
        <f t="shared" ca="1" si="627"/>
        <v>25</v>
      </c>
      <c r="N566" s="9">
        <f t="shared" ca="1" si="627"/>
        <v>29</v>
      </c>
      <c r="O566" s="9">
        <f t="shared" ca="1" si="627"/>
        <v>12</v>
      </c>
      <c r="P566" s="9">
        <f t="shared" ca="1" si="627"/>
        <v>36</v>
      </c>
      <c r="Q566" s="20">
        <f t="shared" ca="1" si="581"/>
        <v>35.17950957686454</v>
      </c>
      <c r="R566" s="20">
        <f t="shared" ca="1" si="582"/>
        <v>49.174239452054792</v>
      </c>
      <c r="S566" s="20">
        <f t="shared" ca="1" si="583"/>
        <v>17.60972274986301</v>
      </c>
      <c r="T566" s="6">
        <f t="shared" ca="1" si="628"/>
        <v>8329.0016929315043</v>
      </c>
      <c r="U566" s="6">
        <f t="shared" ca="1" si="628"/>
        <v>926.85944284931486</v>
      </c>
      <c r="V566" s="6">
        <f t="shared" ca="1" si="628"/>
        <v>1449.3228730915068</v>
      </c>
      <c r="W566" s="6">
        <f t="shared" ca="1" si="584"/>
        <v>2363.2848426082192</v>
      </c>
      <c r="X566" s="6">
        <f t="shared" ca="1" si="585"/>
        <v>723.47501693194511</v>
      </c>
      <c r="Y566" s="6">
        <f t="shared" ca="1" si="604"/>
        <v>4719.7784031491474</v>
      </c>
      <c r="Z566" s="6">
        <f t="shared" ca="1" si="629"/>
        <v>1899.693517150685</v>
      </c>
      <c r="AA566" s="6">
        <f t="shared" ca="1" si="629"/>
        <v>590.0908734246575</v>
      </c>
      <c r="AB566" s="6">
        <f t="shared" ca="1" si="629"/>
        <v>633.95001899506838</v>
      </c>
      <c r="AC566" s="6">
        <f t="shared" ca="1" si="586"/>
        <v>1010.2397630421392</v>
      </c>
      <c r="AD566" s="6">
        <f t="shared" ca="1" si="587"/>
        <v>900.80850921740318</v>
      </c>
      <c r="AE566" s="6">
        <f t="shared" ca="1" si="588"/>
        <v>294.29888019054727</v>
      </c>
      <c r="AF566" s="6">
        <f t="shared" ca="1" si="605"/>
        <v>918.38725712032135</v>
      </c>
      <c r="AG566" s="6">
        <f t="shared" ca="1" si="630"/>
        <v>251.84161361095892</v>
      </c>
      <c r="AH566" s="6">
        <f t="shared" ca="1" si="630"/>
        <v>866.67454492054787</v>
      </c>
      <c r="AI566" s="6">
        <f t="shared" ca="1" si="630"/>
        <v>1543.3347310684931</v>
      </c>
      <c r="AJ566" s="6">
        <f t="shared" ca="1" si="630"/>
        <v>686.89998483287673</v>
      </c>
      <c r="AK566" s="6">
        <f t="shared" ca="1" si="589"/>
        <v>1083.991660808628</v>
      </c>
      <c r="AL566" s="6">
        <f t="shared" ca="1" si="590"/>
        <v>1115.1388194036731</v>
      </c>
      <c r="AM566" s="6">
        <f t="shared" ca="1" si="591"/>
        <v>328.95533206667579</v>
      </c>
      <c r="AN566" s="6">
        <f t="shared" ca="1" si="606"/>
        <v>820.6650621538995</v>
      </c>
      <c r="AO566" s="6">
        <f t="shared" ca="1" si="607"/>
        <v>15728.346419784106</v>
      </c>
      <c r="AP566" s="6">
        <f t="shared" ca="1" si="608"/>
        <v>9269.5156973607391</v>
      </c>
      <c r="AQ566" s="6">
        <f t="shared" ca="1" si="609"/>
        <v>6458.8307224233677</v>
      </c>
      <c r="AR566" s="6">
        <f t="shared" ca="1" si="631"/>
        <v>2574.1573063179112</v>
      </c>
      <c r="AS566" s="6">
        <f t="shared" ca="1" si="631"/>
        <v>1449.3021849372344</v>
      </c>
      <c r="AT566" s="6">
        <f t="shared" ca="1" si="631"/>
        <v>1626.4334263037038</v>
      </c>
      <c r="AU566" s="6">
        <f t="shared" ca="1" si="631"/>
        <v>1698.6343356394443</v>
      </c>
      <c r="AV566" s="6">
        <f t="shared" ca="1" si="610"/>
        <v>7348.5272531982937</v>
      </c>
      <c r="AW566" s="6">
        <f t="shared" ca="1" si="611"/>
        <v>-889.69653077492694</v>
      </c>
      <c r="AX566" s="27">
        <f t="shared" ca="1" si="632"/>
        <v>4.1431257863013693</v>
      </c>
      <c r="AY566" s="27">
        <f t="shared" ca="1" si="632"/>
        <v>4.5168519452054792</v>
      </c>
      <c r="AZ566">
        <f t="shared" ca="1" si="612"/>
        <v>189</v>
      </c>
      <c r="BA566" s="9">
        <f t="shared" ca="1" si="592"/>
        <v>7</v>
      </c>
      <c r="BB566" s="4">
        <f t="shared" ca="1" si="613"/>
        <v>87</v>
      </c>
      <c r="BC566" s="9">
        <f t="shared" ca="1" si="593"/>
        <v>6</v>
      </c>
      <c r="BD566" s="9">
        <f t="shared" ca="1" si="594"/>
        <v>5</v>
      </c>
      <c r="BE566" s="4">
        <f t="shared" ca="1" si="614"/>
        <v>102</v>
      </c>
      <c r="BF566" s="9">
        <f t="shared" ca="1" si="595"/>
        <v>7</v>
      </c>
      <c r="BG566" s="9">
        <f t="shared" ca="1" si="596"/>
        <v>10</v>
      </c>
      <c r="BH566" s="24">
        <f t="shared" ca="1" si="615"/>
        <v>573.52770182699294</v>
      </c>
      <c r="BI566" s="24">
        <f t="shared" ca="1" si="616"/>
        <v>367.55785874168163</v>
      </c>
      <c r="BJ566" s="9">
        <f t="shared" ca="1" si="597"/>
        <v>10</v>
      </c>
      <c r="BK566" s="30">
        <f t="shared" ca="1" si="598"/>
        <v>35.677480328767132</v>
      </c>
      <c r="BL566" s="15">
        <f t="shared" ca="1" si="599"/>
        <v>4.3284650104109579</v>
      </c>
      <c r="BM566" s="15">
        <f t="shared" ca="1" si="617"/>
        <v>6438.558016283625</v>
      </c>
      <c r="BN566" s="36">
        <f t="shared" ca="1" si="626"/>
        <v>109</v>
      </c>
      <c r="BO566" s="9">
        <f t="shared" ca="1" si="600"/>
        <v>0</v>
      </c>
      <c r="BP566" s="20">
        <f t="shared" ca="1" si="618"/>
        <v>1.0031486407497565</v>
      </c>
      <c r="BQ566" s="20">
        <f t="shared" ca="1" si="619"/>
        <v>59.255327728654748</v>
      </c>
    </row>
    <row r="567" spans="1:69" x14ac:dyDescent="0.25">
      <c r="A567" s="3">
        <f t="shared" si="634"/>
        <v>40622</v>
      </c>
      <c r="B567" s="17">
        <f t="shared" si="601"/>
        <v>2011</v>
      </c>
      <c r="C567" s="4">
        <f t="shared" si="633"/>
        <v>3</v>
      </c>
      <c r="D567" s="4">
        <f t="shared" si="635"/>
        <v>1</v>
      </c>
      <c r="E567" s="5">
        <f t="shared" si="576"/>
        <v>0.59</v>
      </c>
      <c r="F567" s="5">
        <f t="shared" si="577"/>
        <v>0.64</v>
      </c>
      <c r="G567" s="10">
        <f t="shared" si="575"/>
        <v>0.63287671232876519</v>
      </c>
      <c r="H567" s="13">
        <f t="shared" ca="1" si="578"/>
        <v>94</v>
      </c>
      <c r="I567" s="9">
        <f t="shared" ca="1" si="579"/>
        <v>162</v>
      </c>
      <c r="J567" s="14">
        <f t="shared" ca="1" si="602"/>
        <v>1.7234042553191489</v>
      </c>
      <c r="K567" s="5">
        <f t="shared" ca="1" si="603"/>
        <v>0.36</v>
      </c>
      <c r="L567" s="21">
        <f t="shared" ca="1" si="580"/>
        <v>100.89140337114542</v>
      </c>
      <c r="M567" s="9">
        <f t="shared" ref="M567:P586" ca="1" si="636">INT($I567*M$1*(1+RANDBETWEEN(-limite,limite)/1000))</f>
        <v>30</v>
      </c>
      <c r="N567" s="9">
        <f t="shared" ca="1" si="636"/>
        <v>34</v>
      </c>
      <c r="O567" s="9">
        <f t="shared" ca="1" si="636"/>
        <v>14</v>
      </c>
      <c r="P567" s="9">
        <f t="shared" ca="1" si="636"/>
        <v>44</v>
      </c>
      <c r="Q567" s="20">
        <f t="shared" ca="1" si="581"/>
        <v>37.388306219178084</v>
      </c>
      <c r="R567" s="20">
        <f t="shared" ca="1" si="582"/>
        <v>50.592004245792559</v>
      </c>
      <c r="S567" s="20">
        <f t="shared" ca="1" si="583"/>
        <v>16.547627467995017</v>
      </c>
      <c r="T567" s="6">
        <f t="shared" ref="T567:V586" ca="1" si="637">(1+T$2*$G567)*(1+RANDBETWEEN(-limite,limite)/1000)*T$1*$E567*$F567</f>
        <v>9483.7919168876688</v>
      </c>
      <c r="U567" s="6">
        <f t="shared" ca="1" si="637"/>
        <v>1017.8907853150683</v>
      </c>
      <c r="V567" s="6">
        <f t="shared" ca="1" si="637"/>
        <v>1594.5609214316714</v>
      </c>
      <c r="W567" s="6">
        <f t="shared" ca="1" si="584"/>
        <v>2443.3642338410959</v>
      </c>
      <c r="X567" s="6">
        <f t="shared" ca="1" si="585"/>
        <v>843.94598601994528</v>
      </c>
      <c r="Y567" s="6">
        <f t="shared" ca="1" si="604"/>
        <v>5619.811560910025</v>
      </c>
      <c r="Z567" s="6">
        <f t="shared" ref="Z567:AB586" ca="1" si="638">(1+Z$2*$G567)*(1+RANDBETWEEN(-limite,limite)/1000)*$I567*Z$1</f>
        <v>2392.8515980273974</v>
      </c>
      <c r="AA567" s="6">
        <f t="shared" ca="1" si="638"/>
        <v>708.28805944109581</v>
      </c>
      <c r="AB567" s="6">
        <f t="shared" ca="1" si="638"/>
        <v>728.09560859178077</v>
      </c>
      <c r="AC567" s="6">
        <f t="shared" ca="1" si="586"/>
        <v>1008.8620563750828</v>
      </c>
      <c r="AD567" s="6">
        <f t="shared" ca="1" si="587"/>
        <v>927.57402692971448</v>
      </c>
      <c r="AE567" s="6">
        <f t="shared" ca="1" si="588"/>
        <v>321.33399771845751</v>
      </c>
      <c r="AF567" s="6">
        <f t="shared" ca="1" si="605"/>
        <v>1571.465185037019</v>
      </c>
      <c r="AG567" s="6">
        <f t="shared" ref="AG567:AJ586" ca="1" si="639">(1+AG$2*$G567)*(1+RANDBETWEEN(-limite,limite)/1000)*$I567*AG$1</f>
        <v>283.66968634520549</v>
      </c>
      <c r="AH567" s="6">
        <f t="shared" ca="1" si="639"/>
        <v>1069.1628172273975</v>
      </c>
      <c r="AI567" s="6">
        <f t="shared" ca="1" si="639"/>
        <v>1838.1098095890411</v>
      </c>
      <c r="AJ567" s="6">
        <f t="shared" ca="1" si="639"/>
        <v>782.13658231232876</v>
      </c>
      <c r="AK567" s="6">
        <f t="shared" ca="1" si="589"/>
        <v>1103.0106366867799</v>
      </c>
      <c r="AL567" s="6">
        <f t="shared" ca="1" si="590"/>
        <v>1090.8789025954136</v>
      </c>
      <c r="AM567" s="6">
        <f t="shared" ca="1" si="591"/>
        <v>346.0630262947252</v>
      </c>
      <c r="AN567" s="6">
        <f t="shared" ca="1" si="606"/>
        <v>1433.1263298970541</v>
      </c>
      <c r="AO567" s="6">
        <f t="shared" ca="1" si="607"/>
        <v>18303.996863736982</v>
      </c>
      <c r="AP567" s="6">
        <f t="shared" ca="1" si="608"/>
        <v>9679.5937878928871</v>
      </c>
      <c r="AQ567" s="6">
        <f t="shared" ca="1" si="609"/>
        <v>8624.4030758440986</v>
      </c>
      <c r="AR567" s="6">
        <f t="shared" ref="AR567:AU586" ca="1" si="640">(1+AR$2*$G567)*(1+RANDBETWEEN(-limite,limite)/1000)*AR$1*$E567*$F567+AR$3*(1+ipc)^($B567-2010)</f>
        <v>2596.4059841571493</v>
      </c>
      <c r="AS567" s="6">
        <f t="shared" ca="1" si="640"/>
        <v>1566.4342269097128</v>
      </c>
      <c r="AT567" s="6">
        <f t="shared" ca="1" si="640"/>
        <v>1659.6649031740005</v>
      </c>
      <c r="AU567" s="6">
        <f t="shared" ca="1" si="640"/>
        <v>1715.118967463492</v>
      </c>
      <c r="AV567" s="6">
        <f t="shared" ca="1" si="610"/>
        <v>7537.6240817043545</v>
      </c>
      <c r="AW567" s="6">
        <f t="shared" ca="1" si="611"/>
        <v>1086.7789941397405</v>
      </c>
      <c r="AX567" s="27">
        <f t="shared" ref="AX567:AY586" ca="1" si="641">MIN(5,(1+AX$2*$G567)*(1+RANDBETWEEN(-limite,limite)/1000)*AX$1)</f>
        <v>4.1306868164383559</v>
      </c>
      <c r="AY567" s="27">
        <f t="shared" ca="1" si="641"/>
        <v>4.4553949315068486</v>
      </c>
      <c r="AZ567">
        <f t="shared" ca="1" si="612"/>
        <v>216</v>
      </c>
      <c r="BA567" s="9">
        <f t="shared" ca="1" si="592"/>
        <v>8</v>
      </c>
      <c r="BB567" s="4">
        <f t="shared" ca="1" si="613"/>
        <v>94</v>
      </c>
      <c r="BC567" s="9">
        <f t="shared" ca="1" si="593"/>
        <v>8</v>
      </c>
      <c r="BD567" s="9">
        <f t="shared" ca="1" si="594"/>
        <v>5</v>
      </c>
      <c r="BE567" s="4">
        <f t="shared" ca="1" si="614"/>
        <v>122</v>
      </c>
      <c r="BF567" s="9">
        <f t="shared" ca="1" si="595"/>
        <v>8</v>
      </c>
      <c r="BG567" s="9">
        <f t="shared" ca="1" si="596"/>
        <v>14</v>
      </c>
      <c r="BH567" s="24">
        <f t="shared" ca="1" si="615"/>
        <v>675.15239188090698</v>
      </c>
      <c r="BI567" s="24">
        <f t="shared" ca="1" si="616"/>
        <v>407.13886706976717</v>
      </c>
      <c r="BJ567" s="9">
        <f t="shared" ca="1" si="597"/>
        <v>10</v>
      </c>
      <c r="BK567" s="30">
        <f t="shared" ca="1" si="598"/>
        <v>32.549429643835616</v>
      </c>
      <c r="BL567" s="15">
        <f t="shared" ca="1" si="599"/>
        <v>4.3456544076712325</v>
      </c>
      <c r="BM567" s="15">
        <f t="shared" ca="1" si="617"/>
        <v>6538.9419506919439</v>
      </c>
      <c r="BN567" s="36">
        <f t="shared" ca="1" si="626"/>
        <v>109</v>
      </c>
      <c r="BO567" s="9">
        <f t="shared" ca="1" si="600"/>
        <v>0</v>
      </c>
      <c r="BP567" s="20">
        <f t="shared" ca="1" si="618"/>
        <v>1.3189294446835507</v>
      </c>
      <c r="BQ567" s="20">
        <f t="shared" ca="1" si="619"/>
        <v>79.122963998569716</v>
      </c>
    </row>
    <row r="568" spans="1:69" x14ac:dyDescent="0.25">
      <c r="A568" s="3">
        <f t="shared" si="634"/>
        <v>40621</v>
      </c>
      <c r="B568" s="17">
        <f t="shared" si="601"/>
        <v>2011</v>
      </c>
      <c r="C568" s="4">
        <f t="shared" si="633"/>
        <v>3</v>
      </c>
      <c r="D568" s="4">
        <f t="shared" si="635"/>
        <v>7</v>
      </c>
      <c r="E568" s="5">
        <f t="shared" si="576"/>
        <v>0.59</v>
      </c>
      <c r="F568" s="5">
        <f t="shared" si="577"/>
        <v>0.95</v>
      </c>
      <c r="G568" s="10">
        <f t="shared" si="575"/>
        <v>0.63013698630136794</v>
      </c>
      <c r="H568" s="13">
        <f t="shared" ca="1" si="578"/>
        <v>134</v>
      </c>
      <c r="I568" s="9">
        <f t="shared" ca="1" si="579"/>
        <v>228</v>
      </c>
      <c r="J568" s="14">
        <f t="shared" ca="1" si="602"/>
        <v>1.7014925373134329</v>
      </c>
      <c r="K568" s="5">
        <f t="shared" ca="1" si="603"/>
        <v>0.50666666666666671</v>
      </c>
      <c r="L568" s="21">
        <f t="shared" ca="1" si="580"/>
        <v>98.910374966264555</v>
      </c>
      <c r="M568" s="9">
        <f t="shared" ca="1" si="636"/>
        <v>39</v>
      </c>
      <c r="N568" s="9">
        <f t="shared" ca="1" si="636"/>
        <v>48</v>
      </c>
      <c r="O568" s="9">
        <f t="shared" ca="1" si="636"/>
        <v>20</v>
      </c>
      <c r="P568" s="9">
        <f t="shared" ca="1" si="636"/>
        <v>58</v>
      </c>
      <c r="Q568" s="20">
        <f t="shared" ca="1" si="581"/>
        <v>38.893326329711854</v>
      </c>
      <c r="R568" s="20">
        <f t="shared" ca="1" si="582"/>
        <v>48.724296992876695</v>
      </c>
      <c r="S568" s="20">
        <f t="shared" ca="1" si="583"/>
        <v>19.090185785923474</v>
      </c>
      <c r="T568" s="6">
        <f t="shared" ca="1" si="637"/>
        <v>13253.99024547945</v>
      </c>
      <c r="U568" s="6">
        <f t="shared" ca="1" si="637"/>
        <v>1513.7374360273968</v>
      </c>
      <c r="V568" s="6">
        <f t="shared" ca="1" si="637"/>
        <v>2460.7237509961642</v>
      </c>
      <c r="W568" s="6">
        <f t="shared" ca="1" si="584"/>
        <v>2460.2921388493146</v>
      </c>
      <c r="X568" s="6">
        <f t="shared" ca="1" si="585"/>
        <v>1208.1905765654794</v>
      </c>
      <c r="Y568" s="6">
        <f t="shared" ca="1" si="604"/>
        <v>8638.5212150958905</v>
      </c>
      <c r="Z568" s="6">
        <f t="shared" ca="1" si="638"/>
        <v>3383.7193906849311</v>
      </c>
      <c r="AA568" s="6">
        <f t="shared" ca="1" si="638"/>
        <v>974.48593985753394</v>
      </c>
      <c r="AB568" s="6">
        <f t="shared" ca="1" si="638"/>
        <v>1107.2307755835616</v>
      </c>
      <c r="AC568" s="6">
        <f t="shared" ca="1" si="586"/>
        <v>1520.4314009154448</v>
      </c>
      <c r="AD568" s="6">
        <f t="shared" ca="1" si="587"/>
        <v>960.80489695476285</v>
      </c>
      <c r="AE568" s="6">
        <f t="shared" ca="1" si="588"/>
        <v>479.28168184650804</v>
      </c>
      <c r="AF568" s="6">
        <f t="shared" ca="1" si="605"/>
        <v>2504.9181264093113</v>
      </c>
      <c r="AG568" s="6">
        <f t="shared" ca="1" si="639"/>
        <v>425.75773019178087</v>
      </c>
      <c r="AH568" s="6">
        <f t="shared" ca="1" si="639"/>
        <v>1425.8266967671232</v>
      </c>
      <c r="AI568" s="6">
        <f t="shared" ca="1" si="639"/>
        <v>2574.2799123287673</v>
      </c>
      <c r="AJ568" s="6">
        <f t="shared" ca="1" si="639"/>
        <v>1083.8373909041093</v>
      </c>
      <c r="AK568" s="6">
        <f t="shared" ca="1" si="589"/>
        <v>1709.429267050705</v>
      </c>
      <c r="AL568" s="6">
        <f t="shared" ca="1" si="590"/>
        <v>1085.1529110002325</v>
      </c>
      <c r="AM568" s="6">
        <f t="shared" ca="1" si="591"/>
        <v>525.99051207682771</v>
      </c>
      <c r="AN568" s="6">
        <f t="shared" ca="1" si="606"/>
        <v>2189.1290400640155</v>
      </c>
      <c r="AO568" s="6">
        <f t="shared" ca="1" si="607"/>
        <v>25742.865517824655</v>
      </c>
      <c r="AP568" s="6">
        <f t="shared" ca="1" si="608"/>
        <v>12410.29713625544</v>
      </c>
      <c r="AQ568" s="6">
        <f t="shared" ca="1" si="609"/>
        <v>13332.568381569217</v>
      </c>
      <c r="AR568" s="6">
        <f t="shared" ca="1" si="640"/>
        <v>2710.9186857028517</v>
      </c>
      <c r="AS568" s="6">
        <f t="shared" ca="1" si="640"/>
        <v>1996.8215985905906</v>
      </c>
      <c r="AT568" s="6">
        <f t="shared" ca="1" si="640"/>
        <v>1812.3782779367939</v>
      </c>
      <c r="AU568" s="6">
        <f t="shared" ca="1" si="640"/>
        <v>1947.073681940635</v>
      </c>
      <c r="AV568" s="6">
        <f t="shared" ca="1" si="610"/>
        <v>8467.1922441708721</v>
      </c>
      <c r="AW568" s="6">
        <f t="shared" ca="1" si="611"/>
        <v>4865.3761373983434</v>
      </c>
      <c r="AX568" s="27">
        <f t="shared" ca="1" si="641"/>
        <v>3.8183778082191773</v>
      </c>
      <c r="AY568" s="27">
        <f t="shared" ca="1" si="641"/>
        <v>4.5817589726027395</v>
      </c>
      <c r="AZ568">
        <f t="shared" ca="1" si="612"/>
        <v>299</v>
      </c>
      <c r="BA568" s="9">
        <f t="shared" ca="1" si="592"/>
        <v>11</v>
      </c>
      <c r="BB568" s="4">
        <f t="shared" ca="1" si="613"/>
        <v>134</v>
      </c>
      <c r="BC568" s="9">
        <f t="shared" ca="1" si="593"/>
        <v>11</v>
      </c>
      <c r="BD568" s="9">
        <f t="shared" ca="1" si="594"/>
        <v>7</v>
      </c>
      <c r="BE568" s="4">
        <f t="shared" ca="1" si="614"/>
        <v>165</v>
      </c>
      <c r="BF568" s="9">
        <f t="shared" ca="1" si="595"/>
        <v>11</v>
      </c>
      <c r="BG568" s="9">
        <f t="shared" ca="1" si="596"/>
        <v>17</v>
      </c>
      <c r="BH568" s="24">
        <f t="shared" ca="1" si="615"/>
        <v>823.32624175669594</v>
      </c>
      <c r="BI568" s="24">
        <f t="shared" ca="1" si="616"/>
        <v>502.39092989132149</v>
      </c>
      <c r="BJ568" s="9">
        <f t="shared" ca="1" si="597"/>
        <v>17</v>
      </c>
      <c r="BK568" s="30">
        <f t="shared" ca="1" si="598"/>
        <v>34.562418493150687</v>
      </c>
      <c r="BL568" s="15">
        <f t="shared" ca="1" si="599"/>
        <v>4.4278303999999995</v>
      </c>
      <c r="BM568" s="15">
        <f t="shared" ca="1" si="617"/>
        <v>6674.9848953665914</v>
      </c>
      <c r="BN568" s="36">
        <f t="shared" ca="1" si="626"/>
        <v>108</v>
      </c>
      <c r="BO568" s="9">
        <f t="shared" ca="1" si="600"/>
        <v>0</v>
      </c>
      <c r="BP568" s="20">
        <f t="shared" ca="1" si="618"/>
        <v>1.9973930414170609</v>
      </c>
      <c r="BQ568" s="20">
        <f t="shared" ca="1" si="619"/>
        <v>123.44970723675202</v>
      </c>
    </row>
    <row r="569" spans="1:69" x14ac:dyDescent="0.25">
      <c r="A569" s="3">
        <f t="shared" si="634"/>
        <v>40620</v>
      </c>
      <c r="B569" s="17">
        <f t="shared" si="601"/>
        <v>2011</v>
      </c>
      <c r="C569" s="4">
        <f t="shared" si="633"/>
        <v>3</v>
      </c>
      <c r="D569" s="4">
        <f t="shared" si="635"/>
        <v>6</v>
      </c>
      <c r="E569" s="5">
        <f t="shared" si="576"/>
        <v>0.59</v>
      </c>
      <c r="F569" s="5">
        <f t="shared" si="577"/>
        <v>1</v>
      </c>
      <c r="G569" s="10">
        <f t="shared" si="575"/>
        <v>0.62739726027397069</v>
      </c>
      <c r="H569" s="13">
        <f t="shared" ca="1" si="578"/>
        <v>143</v>
      </c>
      <c r="I569" s="9">
        <f t="shared" ca="1" si="579"/>
        <v>242</v>
      </c>
      <c r="J569" s="14">
        <f t="shared" ca="1" si="602"/>
        <v>1.6923076923076923</v>
      </c>
      <c r="K569" s="5">
        <f t="shared" ca="1" si="603"/>
        <v>0.5377777777777778</v>
      </c>
      <c r="L569" s="21">
        <f t="shared" ca="1" si="580"/>
        <v>98.564394643165059</v>
      </c>
      <c r="M569" s="9">
        <f t="shared" ca="1" si="636"/>
        <v>44</v>
      </c>
      <c r="N569" s="9">
        <f t="shared" ca="1" si="636"/>
        <v>52</v>
      </c>
      <c r="O569" s="9">
        <f t="shared" ca="1" si="636"/>
        <v>20</v>
      </c>
      <c r="P569" s="9">
        <f t="shared" ca="1" si="636"/>
        <v>67</v>
      </c>
      <c r="Q569" s="20">
        <f t="shared" ca="1" si="581"/>
        <v>34.36847534246575</v>
      </c>
      <c r="R569" s="20">
        <f t="shared" ca="1" si="582"/>
        <v>53.251146215013684</v>
      </c>
      <c r="S569" s="20">
        <f t="shared" ca="1" si="583"/>
        <v>17.793624563712939</v>
      </c>
      <c r="T569" s="6">
        <f t="shared" ca="1" si="637"/>
        <v>14094.708433972603</v>
      </c>
      <c r="U569" s="6">
        <f t="shared" ca="1" si="637"/>
        <v>1607.4353117808214</v>
      </c>
      <c r="V569" s="6">
        <f t="shared" ca="1" si="637"/>
        <v>2466.3704113972599</v>
      </c>
      <c r="W569" s="6">
        <f t="shared" ca="1" si="584"/>
        <v>2355.7867209863011</v>
      </c>
      <c r="X569" s="6">
        <f t="shared" ca="1" si="585"/>
        <v>1221.0874277523287</v>
      </c>
      <c r="Y569" s="6">
        <f t="shared" ca="1" si="604"/>
        <v>9658.8991856175326</v>
      </c>
      <c r="Z569" s="6">
        <f t="shared" ca="1" si="638"/>
        <v>3299.3736328767118</v>
      </c>
      <c r="AA569" s="6">
        <f t="shared" ca="1" si="638"/>
        <v>1065.0229243002736</v>
      </c>
      <c r="AB569" s="6">
        <f t="shared" ca="1" si="638"/>
        <v>1192.1728457687668</v>
      </c>
      <c r="AC569" s="6">
        <f t="shared" ca="1" si="586"/>
        <v>1592.4885520340674</v>
      </c>
      <c r="AD569" s="6">
        <f t="shared" ca="1" si="587"/>
        <v>948.76643875974332</v>
      </c>
      <c r="AE569" s="6">
        <f t="shared" ca="1" si="588"/>
        <v>463.03768771213078</v>
      </c>
      <c r="AF569" s="6">
        <f t="shared" ca="1" si="605"/>
        <v>2552.276724439811</v>
      </c>
      <c r="AG569" s="6">
        <f t="shared" ca="1" si="639"/>
        <v>450.18173983561655</v>
      </c>
      <c r="AH569" s="6">
        <f t="shared" ca="1" si="639"/>
        <v>1529.0348933260275</v>
      </c>
      <c r="AI569" s="6">
        <f t="shared" ca="1" si="639"/>
        <v>2694.7735229589039</v>
      </c>
      <c r="AJ569" s="6">
        <f t="shared" ca="1" si="639"/>
        <v>1168.1271099616436</v>
      </c>
      <c r="AK569" s="6">
        <f t="shared" ca="1" si="589"/>
        <v>1759.6038873080779</v>
      </c>
      <c r="AL569" s="6">
        <f t="shared" ca="1" si="590"/>
        <v>1067.4481402339472</v>
      </c>
      <c r="AM569" s="6">
        <f t="shared" ca="1" si="591"/>
        <v>528.88644407844106</v>
      </c>
      <c r="AN569" s="6">
        <f t="shared" ca="1" si="606"/>
        <v>2486.1787944617254</v>
      </c>
      <c r="AO569" s="6">
        <f t="shared" ca="1" si="607"/>
        <v>27100.830414781369</v>
      </c>
      <c r="AP569" s="6">
        <f t="shared" ca="1" si="608"/>
        <v>12403.475710262299</v>
      </c>
      <c r="AQ569" s="6">
        <f t="shared" ca="1" si="609"/>
        <v>14697.354704519068</v>
      </c>
      <c r="AR569" s="6">
        <f t="shared" ca="1" si="640"/>
        <v>2710.7795045211806</v>
      </c>
      <c r="AS569" s="6">
        <f t="shared" ca="1" si="640"/>
        <v>1944.5560509821855</v>
      </c>
      <c r="AT569" s="6">
        <f t="shared" ca="1" si="640"/>
        <v>1890.9765693502966</v>
      </c>
      <c r="AU569" s="6">
        <f t="shared" ca="1" si="640"/>
        <v>2006.9629555898782</v>
      </c>
      <c r="AV569" s="6">
        <f t="shared" ca="1" si="610"/>
        <v>8553.2750804435418</v>
      </c>
      <c r="AW569" s="6">
        <f t="shared" ca="1" si="611"/>
        <v>6144.079624075528</v>
      </c>
      <c r="AX569" s="27">
        <f t="shared" ca="1" si="641"/>
        <v>3.8779377534246571</v>
      </c>
      <c r="AY569" s="27">
        <f t="shared" ca="1" si="641"/>
        <v>4.3630777602739723</v>
      </c>
      <c r="AZ569">
        <f t="shared" ca="1" si="612"/>
        <v>326</v>
      </c>
      <c r="BA569" s="9">
        <f t="shared" ca="1" si="592"/>
        <v>12</v>
      </c>
      <c r="BB569" s="4">
        <f t="shared" ca="1" si="613"/>
        <v>143</v>
      </c>
      <c r="BC569" s="9">
        <f t="shared" ca="1" si="593"/>
        <v>12</v>
      </c>
      <c r="BD569" s="9">
        <f t="shared" ca="1" si="594"/>
        <v>9</v>
      </c>
      <c r="BE569" s="4">
        <f t="shared" ca="1" si="614"/>
        <v>183</v>
      </c>
      <c r="BF569" s="9">
        <f t="shared" ca="1" si="595"/>
        <v>12</v>
      </c>
      <c r="BG569" s="9">
        <f t="shared" ca="1" si="596"/>
        <v>19</v>
      </c>
      <c r="BH569" s="24">
        <f t="shared" ca="1" si="615"/>
        <v>887.46948085911674</v>
      </c>
      <c r="BI569" s="24">
        <f t="shared" ca="1" si="616"/>
        <v>508.92389635893005</v>
      </c>
      <c r="BJ569" s="9">
        <f t="shared" ca="1" si="597"/>
        <v>18</v>
      </c>
      <c r="BK569" s="30">
        <f t="shared" ca="1" si="598"/>
        <v>33.000038342465757</v>
      </c>
      <c r="BL569" s="15">
        <f t="shared" ca="1" si="599"/>
        <v>4.1677434980821912</v>
      </c>
      <c r="BM569" s="15">
        <f t="shared" ca="1" si="617"/>
        <v>6540.6249035969358</v>
      </c>
      <c r="BN569" s="36">
        <f t="shared" ca="1" si="626"/>
        <v>108</v>
      </c>
      <c r="BO569" s="9">
        <f t="shared" ca="1" si="600"/>
        <v>0</v>
      </c>
      <c r="BP569" s="20">
        <f t="shared" ca="1" si="618"/>
        <v>2.2470872311354286</v>
      </c>
      <c r="BQ569" s="20">
        <f t="shared" ca="1" si="619"/>
        <v>136.08661763443581</v>
      </c>
    </row>
    <row r="570" spans="1:69" x14ac:dyDescent="0.25">
      <c r="A570" s="3">
        <f t="shared" si="634"/>
        <v>40619</v>
      </c>
      <c r="B570" s="17">
        <f t="shared" si="601"/>
        <v>2011</v>
      </c>
      <c r="C570" s="4">
        <f t="shared" si="633"/>
        <v>3</v>
      </c>
      <c r="D570" s="4">
        <f t="shared" si="635"/>
        <v>5</v>
      </c>
      <c r="E570" s="5">
        <f t="shared" si="576"/>
        <v>0.59</v>
      </c>
      <c r="F570" s="5">
        <f t="shared" si="577"/>
        <v>0.82</v>
      </c>
      <c r="G570" s="10">
        <f t="shared" si="575"/>
        <v>0.62465753424657344</v>
      </c>
      <c r="H570" s="13">
        <f t="shared" ca="1" si="578"/>
        <v>121</v>
      </c>
      <c r="I570" s="9">
        <f t="shared" ca="1" si="579"/>
        <v>193</v>
      </c>
      <c r="J570" s="14">
        <f t="shared" ca="1" si="602"/>
        <v>1.5950413223140496</v>
      </c>
      <c r="K570" s="5">
        <f t="shared" ca="1" si="603"/>
        <v>0.42888888888888888</v>
      </c>
      <c r="L570" s="21">
        <f t="shared" ca="1" si="580"/>
        <v>97.563083681286059</v>
      </c>
      <c r="M570" s="9">
        <f t="shared" ca="1" si="636"/>
        <v>36</v>
      </c>
      <c r="N570" s="9">
        <f t="shared" ca="1" si="636"/>
        <v>42</v>
      </c>
      <c r="O570" s="9">
        <f t="shared" ca="1" si="636"/>
        <v>17</v>
      </c>
      <c r="P570" s="9">
        <f t="shared" ca="1" si="636"/>
        <v>52</v>
      </c>
      <c r="Q570" s="20">
        <f t="shared" ca="1" si="581"/>
        <v>36.891333240604148</v>
      </c>
      <c r="R570" s="20">
        <f t="shared" ca="1" si="582"/>
        <v>47.79015753437551</v>
      </c>
      <c r="S570" s="20">
        <f t="shared" ca="1" si="583"/>
        <v>17.601320225247626</v>
      </c>
      <c r="T570" s="6">
        <f t="shared" ca="1" si="637"/>
        <v>11805.133125435614</v>
      </c>
      <c r="U570" s="6">
        <f t="shared" ca="1" si="637"/>
        <v>1314.0303847013697</v>
      </c>
      <c r="V570" s="6">
        <f t="shared" ca="1" si="637"/>
        <v>2051.5316249466737</v>
      </c>
      <c r="W570" s="6">
        <f t="shared" ca="1" si="584"/>
        <v>2516.0020565917807</v>
      </c>
      <c r="X570" s="6">
        <f t="shared" ca="1" si="585"/>
        <v>1051.2234670890077</v>
      </c>
      <c r="Y570" s="6">
        <f t="shared" ca="1" si="604"/>
        <v>7500.406361509521</v>
      </c>
      <c r="Z570" s="6">
        <f t="shared" ca="1" si="638"/>
        <v>2877.5239927671237</v>
      </c>
      <c r="AA570" s="6">
        <f t="shared" ca="1" si="638"/>
        <v>812.43267808438361</v>
      </c>
      <c r="AB570" s="6">
        <f t="shared" ca="1" si="638"/>
        <v>915.26865171287659</v>
      </c>
      <c r="AC570" s="6">
        <f t="shared" ca="1" si="586"/>
        <v>1287.4726171372442</v>
      </c>
      <c r="AD570" s="6">
        <f t="shared" ca="1" si="587"/>
        <v>912.71001487374758</v>
      </c>
      <c r="AE570" s="6">
        <f t="shared" ca="1" si="588"/>
        <v>390.37830980622306</v>
      </c>
      <c r="AF570" s="6">
        <f t="shared" ca="1" si="605"/>
        <v>2014.6643807471687</v>
      </c>
      <c r="AG570" s="6">
        <f t="shared" ca="1" si="639"/>
        <v>346.26562954520546</v>
      </c>
      <c r="AH570" s="6">
        <f t="shared" ca="1" si="639"/>
        <v>1309.9395492821914</v>
      </c>
      <c r="AI570" s="6">
        <f t="shared" ca="1" si="639"/>
        <v>2185.3954934794515</v>
      </c>
      <c r="AJ570" s="6">
        <f t="shared" ca="1" si="639"/>
        <v>992.2769385205479</v>
      </c>
      <c r="AK570" s="6">
        <f t="shared" ca="1" si="589"/>
        <v>1551.1194108292095</v>
      </c>
      <c r="AL570" s="6">
        <f t="shared" ca="1" si="590"/>
        <v>1105.2889570570876</v>
      </c>
      <c r="AM570" s="6">
        <f t="shared" ca="1" si="591"/>
        <v>460.66430982478806</v>
      </c>
      <c r="AN570" s="6">
        <f t="shared" ca="1" si="606"/>
        <v>1716.8049331163108</v>
      </c>
      <c r="AO570" s="6">
        <f t="shared" ca="1" si="607"/>
        <v>22558.266443528766</v>
      </c>
      <c r="AP570" s="6">
        <f t="shared" ca="1" si="608"/>
        <v>11326.390768155761</v>
      </c>
      <c r="AQ570" s="6">
        <f t="shared" ca="1" si="609"/>
        <v>11231.875675373001</v>
      </c>
      <c r="AR570" s="6">
        <f t="shared" ca="1" si="640"/>
        <v>2654.8427093028113</v>
      </c>
      <c r="AS570" s="6">
        <f t="shared" ca="1" si="640"/>
        <v>1719.130165589263</v>
      </c>
      <c r="AT570" s="6">
        <f t="shared" ca="1" si="640"/>
        <v>1769.2588084777753</v>
      </c>
      <c r="AU570" s="6">
        <f t="shared" ca="1" si="640"/>
        <v>1836.2129883612383</v>
      </c>
      <c r="AV570" s="6">
        <f t="shared" ca="1" si="610"/>
        <v>7979.4446717310875</v>
      </c>
      <c r="AW570" s="6">
        <f t="shared" ca="1" si="611"/>
        <v>3252.4310036419174</v>
      </c>
      <c r="AX570" s="27">
        <f t="shared" ca="1" si="641"/>
        <v>4.1533469917808219</v>
      </c>
      <c r="AY570" s="27">
        <f t="shared" ca="1" si="641"/>
        <v>4.2405033150684925</v>
      </c>
      <c r="AZ570">
        <f t="shared" ca="1" si="612"/>
        <v>268</v>
      </c>
      <c r="BA570" s="9">
        <f t="shared" ca="1" si="592"/>
        <v>10</v>
      </c>
      <c r="BB570" s="4">
        <f t="shared" ca="1" si="613"/>
        <v>121</v>
      </c>
      <c r="BC570" s="9">
        <f t="shared" ca="1" si="593"/>
        <v>10</v>
      </c>
      <c r="BD570" s="9">
        <f t="shared" ca="1" si="594"/>
        <v>7</v>
      </c>
      <c r="BE570" s="4">
        <f t="shared" ca="1" si="614"/>
        <v>147</v>
      </c>
      <c r="BF570" s="9">
        <f t="shared" ca="1" si="595"/>
        <v>10</v>
      </c>
      <c r="BG570" s="9">
        <f t="shared" ca="1" si="596"/>
        <v>16</v>
      </c>
      <c r="BH570" s="24">
        <f t="shared" ca="1" si="615"/>
        <v>789.41216137741208</v>
      </c>
      <c r="BI570" s="24">
        <f t="shared" ca="1" si="616"/>
        <v>458.19445229420126</v>
      </c>
      <c r="BJ570" s="9">
        <f t="shared" ca="1" si="597"/>
        <v>15</v>
      </c>
      <c r="BK570" s="30">
        <f t="shared" ca="1" si="598"/>
        <v>34.025830520547949</v>
      </c>
      <c r="BL570" s="15">
        <f t="shared" ca="1" si="599"/>
        <v>4.3149033994520547</v>
      </c>
      <c r="BM570" s="15">
        <f t="shared" ca="1" si="617"/>
        <v>6657.8751959648653</v>
      </c>
      <c r="BN570" s="36">
        <f t="shared" ca="1" si="626"/>
        <v>108</v>
      </c>
      <c r="BO570" s="9">
        <f t="shared" ca="1" si="600"/>
        <v>0</v>
      </c>
      <c r="BP570" s="20">
        <f t="shared" ca="1" si="618"/>
        <v>1.6870060409333443</v>
      </c>
      <c r="BQ570" s="20">
        <f t="shared" ca="1" si="619"/>
        <v>103.99884884604631</v>
      </c>
    </row>
    <row r="571" spans="1:69" x14ac:dyDescent="0.25">
      <c r="A571" s="3">
        <f t="shared" si="634"/>
        <v>40618</v>
      </c>
      <c r="B571" s="17">
        <f t="shared" si="601"/>
        <v>2011</v>
      </c>
      <c r="C571" s="4">
        <f t="shared" si="633"/>
        <v>3</v>
      </c>
      <c r="D571" s="4">
        <f t="shared" si="635"/>
        <v>4</v>
      </c>
      <c r="E571" s="5">
        <f t="shared" si="576"/>
        <v>0.59</v>
      </c>
      <c r="F571" s="5">
        <f t="shared" si="577"/>
        <v>0.76</v>
      </c>
      <c r="G571" s="10">
        <f t="shared" si="575"/>
        <v>0.62191780821917619</v>
      </c>
      <c r="H571" s="13">
        <f t="shared" ca="1" si="578"/>
        <v>111</v>
      </c>
      <c r="I571" s="9">
        <f t="shared" ca="1" si="579"/>
        <v>177</v>
      </c>
      <c r="J571" s="14">
        <f t="shared" ca="1" si="602"/>
        <v>1.5945945945945945</v>
      </c>
      <c r="K571" s="5">
        <f t="shared" ca="1" si="603"/>
        <v>0.39333333333333331</v>
      </c>
      <c r="L571" s="21">
        <f t="shared" ca="1" si="580"/>
        <v>99.846586979044787</v>
      </c>
      <c r="M571" s="9">
        <f t="shared" ca="1" si="636"/>
        <v>32</v>
      </c>
      <c r="N571" s="9">
        <f t="shared" ca="1" si="636"/>
        <v>40</v>
      </c>
      <c r="O571" s="9">
        <f t="shared" ca="1" si="636"/>
        <v>16</v>
      </c>
      <c r="P571" s="9">
        <f t="shared" ca="1" si="636"/>
        <v>46</v>
      </c>
      <c r="Q571" s="20">
        <f t="shared" ca="1" si="581"/>
        <v>35.272840182648395</v>
      </c>
      <c r="R571" s="20">
        <f t="shared" ca="1" si="582"/>
        <v>44.638106784657523</v>
      </c>
      <c r="S571" s="20">
        <f t="shared" ca="1" si="583"/>
        <v>18.281891158070277</v>
      </c>
      <c r="T571" s="6">
        <f t="shared" ca="1" si="637"/>
        <v>11082.971154673971</v>
      </c>
      <c r="U571" s="6">
        <f t="shared" ca="1" si="637"/>
        <v>1173.242604887671</v>
      </c>
      <c r="V571" s="6">
        <f t="shared" ca="1" si="637"/>
        <v>1984.1556932636056</v>
      </c>
      <c r="W571" s="6">
        <f t="shared" ca="1" si="584"/>
        <v>2457.6427319671234</v>
      </c>
      <c r="X571" s="6">
        <f t="shared" ca="1" si="585"/>
        <v>965.65261223066295</v>
      </c>
      <c r="Y571" s="6">
        <f t="shared" ca="1" si="604"/>
        <v>6848.7627221002504</v>
      </c>
      <c r="Z571" s="6">
        <f t="shared" ca="1" si="638"/>
        <v>2539.6444931506844</v>
      </c>
      <c r="AA571" s="6">
        <f t="shared" ca="1" si="638"/>
        <v>714.20970855452038</v>
      </c>
      <c r="AB571" s="6">
        <f t="shared" ca="1" si="638"/>
        <v>840.9669932712327</v>
      </c>
      <c r="AC571" s="6">
        <f t="shared" ca="1" si="586"/>
        <v>1196.9635421162088</v>
      </c>
      <c r="AD571" s="6">
        <f t="shared" ca="1" si="587"/>
        <v>880.35081936540985</v>
      </c>
      <c r="AE571" s="6">
        <f t="shared" ca="1" si="588"/>
        <v>359.25589966497046</v>
      </c>
      <c r="AF571" s="6">
        <f t="shared" ca="1" si="605"/>
        <v>1658.2509338298487</v>
      </c>
      <c r="AG571" s="6">
        <f t="shared" ca="1" si="639"/>
        <v>319.4681369917808</v>
      </c>
      <c r="AH571" s="6">
        <f t="shared" ca="1" si="639"/>
        <v>1096.2384920547945</v>
      </c>
      <c r="AI571" s="6">
        <f t="shared" ca="1" si="639"/>
        <v>1882.7034988767123</v>
      </c>
      <c r="AJ571" s="6">
        <f t="shared" ca="1" si="639"/>
        <v>873.34746055890389</v>
      </c>
      <c r="AK571" s="6">
        <f t="shared" ca="1" si="589"/>
        <v>1430.7430363848775</v>
      </c>
      <c r="AL571" s="6">
        <f t="shared" ca="1" si="590"/>
        <v>1124.6028026337106</v>
      </c>
      <c r="AM571" s="6">
        <f t="shared" ca="1" si="591"/>
        <v>420.41046160474451</v>
      </c>
      <c r="AN571" s="6">
        <f t="shared" ca="1" si="606"/>
        <v>1196.0012878588582</v>
      </c>
      <c r="AO571" s="6">
        <f t="shared" ca="1" si="607"/>
        <v>20522.792543020274</v>
      </c>
      <c r="AP571" s="6">
        <f t="shared" ca="1" si="608"/>
        <v>10819.777599231313</v>
      </c>
      <c r="AQ571" s="6">
        <f t="shared" ca="1" si="609"/>
        <v>9703.0149437889577</v>
      </c>
      <c r="AR571" s="6">
        <f t="shared" ca="1" si="640"/>
        <v>2630.9339240123172</v>
      </c>
      <c r="AS571" s="6">
        <f t="shared" ca="1" si="640"/>
        <v>1681.2522526014643</v>
      </c>
      <c r="AT571" s="6">
        <f t="shared" ca="1" si="640"/>
        <v>1704.6179748157717</v>
      </c>
      <c r="AU571" s="6">
        <f t="shared" ca="1" si="640"/>
        <v>1804.1831831559334</v>
      </c>
      <c r="AV571" s="6">
        <f t="shared" ca="1" si="610"/>
        <v>7820.9873345854867</v>
      </c>
      <c r="AW571" s="6">
        <f t="shared" ca="1" si="611"/>
        <v>1882.0276092034746</v>
      </c>
      <c r="AX571" s="27">
        <f t="shared" ca="1" si="641"/>
        <v>4.1968701369863011</v>
      </c>
      <c r="AY571" s="27">
        <f t="shared" ca="1" si="641"/>
        <v>4.5371635547945193</v>
      </c>
      <c r="AZ571">
        <f t="shared" ca="1" si="612"/>
        <v>245</v>
      </c>
      <c r="BA571" s="9">
        <f t="shared" ca="1" si="592"/>
        <v>9</v>
      </c>
      <c r="BB571" s="4">
        <f t="shared" ca="1" si="613"/>
        <v>111</v>
      </c>
      <c r="BC571" s="9">
        <f t="shared" ca="1" si="593"/>
        <v>10</v>
      </c>
      <c r="BD571" s="9">
        <f t="shared" ca="1" si="594"/>
        <v>7</v>
      </c>
      <c r="BE571" s="4">
        <f t="shared" ca="1" si="614"/>
        <v>134</v>
      </c>
      <c r="BF571" s="9">
        <f t="shared" ca="1" si="595"/>
        <v>9</v>
      </c>
      <c r="BG571" s="9">
        <f t="shared" ca="1" si="596"/>
        <v>15</v>
      </c>
      <c r="BH571" s="24">
        <f t="shared" ca="1" si="615"/>
        <v>828.16817690850144</v>
      </c>
      <c r="BI571" s="24">
        <f t="shared" ca="1" si="616"/>
        <v>436.40064378744876</v>
      </c>
      <c r="BJ571" s="9">
        <f t="shared" ca="1" si="597"/>
        <v>12</v>
      </c>
      <c r="BK571" s="30">
        <f t="shared" ca="1" si="598"/>
        <v>34.677165945205488</v>
      </c>
      <c r="BL571" s="15">
        <f t="shared" ca="1" si="599"/>
        <v>4.3667476865753416</v>
      </c>
      <c r="BM571" s="15">
        <f t="shared" ca="1" si="617"/>
        <v>6567.3434931760967</v>
      </c>
      <c r="BN571" s="36">
        <f t="shared" ca="1" si="626"/>
        <v>108</v>
      </c>
      <c r="BO571" s="9">
        <f t="shared" ca="1" si="600"/>
        <v>0</v>
      </c>
      <c r="BP571" s="20">
        <f t="shared" ca="1" si="618"/>
        <v>1.477464206626474</v>
      </c>
      <c r="BQ571" s="20">
        <f t="shared" ca="1" si="619"/>
        <v>89.842730961008868</v>
      </c>
    </row>
    <row r="572" spans="1:69" x14ac:dyDescent="0.25">
      <c r="A572" s="3">
        <f t="shared" si="634"/>
        <v>40617</v>
      </c>
      <c r="B572" s="17">
        <f t="shared" si="601"/>
        <v>2011</v>
      </c>
      <c r="C572" s="4">
        <f t="shared" si="633"/>
        <v>3</v>
      </c>
      <c r="D572" s="4">
        <f t="shared" si="635"/>
        <v>3</v>
      </c>
      <c r="E572" s="5">
        <f t="shared" si="576"/>
        <v>0.59</v>
      </c>
      <c r="F572" s="5">
        <f t="shared" si="577"/>
        <v>0.6</v>
      </c>
      <c r="G572" s="10">
        <f t="shared" si="575"/>
        <v>0.61917808219177894</v>
      </c>
      <c r="H572" s="13">
        <f t="shared" ca="1" si="578"/>
        <v>90</v>
      </c>
      <c r="I572" s="9">
        <f t="shared" ca="1" si="579"/>
        <v>138</v>
      </c>
      <c r="J572" s="14">
        <f t="shared" ca="1" si="602"/>
        <v>1.5333333333333334</v>
      </c>
      <c r="K572" s="5">
        <f t="shared" ca="1" si="603"/>
        <v>0.30666666666666664</v>
      </c>
      <c r="L572" s="21">
        <f t="shared" ca="1" si="580"/>
        <v>92.98044642191779</v>
      </c>
      <c r="M572" s="9">
        <f t="shared" ca="1" si="636"/>
        <v>24</v>
      </c>
      <c r="N572" s="9">
        <f t="shared" ca="1" si="636"/>
        <v>30</v>
      </c>
      <c r="O572" s="9">
        <f t="shared" ca="1" si="636"/>
        <v>12</v>
      </c>
      <c r="P572" s="9">
        <f t="shared" ca="1" si="636"/>
        <v>35</v>
      </c>
      <c r="Q572" s="20">
        <f t="shared" ca="1" si="581"/>
        <v>38.497084931506848</v>
      </c>
      <c r="R572" s="20">
        <f t="shared" ca="1" si="582"/>
        <v>48.44763860054794</v>
      </c>
      <c r="S572" s="20">
        <f t="shared" ca="1" si="583"/>
        <v>18.04520215627397</v>
      </c>
      <c r="T572" s="6">
        <f t="shared" ca="1" si="637"/>
        <v>8368.2401779726006</v>
      </c>
      <c r="U572" s="6">
        <f t="shared" ca="1" si="637"/>
        <v>963.12799397260244</v>
      </c>
      <c r="V572" s="6">
        <f t="shared" ca="1" si="637"/>
        <v>1519.4351573496981</v>
      </c>
      <c r="W572" s="6">
        <f t="shared" ca="1" si="584"/>
        <v>2442.9986010739731</v>
      </c>
      <c r="X572" s="6">
        <f t="shared" ca="1" si="585"/>
        <v>788.24310025117791</v>
      </c>
      <c r="Y572" s="6">
        <f t="shared" ca="1" si="604"/>
        <v>4580.6913132703548</v>
      </c>
      <c r="Z572" s="6">
        <f t="shared" ca="1" si="638"/>
        <v>2078.8425863013699</v>
      </c>
      <c r="AA572" s="6">
        <f t="shared" ca="1" si="638"/>
        <v>581.37166320657525</v>
      </c>
      <c r="AB572" s="6">
        <f t="shared" ca="1" si="638"/>
        <v>631.58207546958897</v>
      </c>
      <c r="AC572" s="6">
        <f t="shared" ca="1" si="586"/>
        <v>940.19089682276194</v>
      </c>
      <c r="AD572" s="6">
        <f t="shared" ca="1" si="587"/>
        <v>908.96041659739171</v>
      </c>
      <c r="AE572" s="6">
        <f t="shared" ca="1" si="588"/>
        <v>298.38962783010561</v>
      </c>
      <c r="AF572" s="6">
        <f t="shared" ca="1" si="605"/>
        <v>1144.2553837272749</v>
      </c>
      <c r="AG572" s="6">
        <f t="shared" ca="1" si="639"/>
        <v>249.82430518356168</v>
      </c>
      <c r="AH572" s="6">
        <f t="shared" ca="1" si="639"/>
        <v>878.0152046465754</v>
      </c>
      <c r="AI572" s="6">
        <f t="shared" ca="1" si="639"/>
        <v>1521.2895267945207</v>
      </c>
      <c r="AJ572" s="6">
        <f t="shared" ca="1" si="639"/>
        <v>680.16335395068484</v>
      </c>
      <c r="AK572" s="6">
        <f t="shared" ca="1" si="589"/>
        <v>1054.6599580281836</v>
      </c>
      <c r="AL572" s="6">
        <f t="shared" ca="1" si="590"/>
        <v>1076.4259386479571</v>
      </c>
      <c r="AM572" s="6">
        <f t="shared" ca="1" si="591"/>
        <v>328.02831507017123</v>
      </c>
      <c r="AN572" s="6">
        <f t="shared" ca="1" si="606"/>
        <v>870.17817882903046</v>
      </c>
      <c r="AO572" s="6">
        <f t="shared" ca="1" si="607"/>
        <v>15952.45688749808</v>
      </c>
      <c r="AP572" s="6">
        <f t="shared" ca="1" si="608"/>
        <v>9357.3320116714185</v>
      </c>
      <c r="AQ572" s="6">
        <f t="shared" ca="1" si="609"/>
        <v>6595.1248758266593</v>
      </c>
      <c r="AR572" s="6">
        <f t="shared" ca="1" si="640"/>
        <v>2574.1123613429841</v>
      </c>
      <c r="AS572" s="6">
        <f t="shared" ca="1" si="640"/>
        <v>1505.7465617092305</v>
      </c>
      <c r="AT572" s="6">
        <f t="shared" ca="1" si="640"/>
        <v>1609.8070934107889</v>
      </c>
      <c r="AU572" s="6">
        <f t="shared" ca="1" si="640"/>
        <v>1703.7608144419339</v>
      </c>
      <c r="AV572" s="6">
        <f t="shared" ca="1" si="610"/>
        <v>7393.4268309049376</v>
      </c>
      <c r="AW572" s="6">
        <f t="shared" ca="1" si="611"/>
        <v>-798.30195507827648</v>
      </c>
      <c r="AX572" s="27">
        <f t="shared" ca="1" si="641"/>
        <v>3.8207417424657528</v>
      </c>
      <c r="AY572" s="27">
        <f t="shared" ca="1" si="641"/>
        <v>4.3971275753424646</v>
      </c>
      <c r="AZ572">
        <f t="shared" ca="1" si="612"/>
        <v>191</v>
      </c>
      <c r="BA572" s="9">
        <f t="shared" ca="1" si="592"/>
        <v>7</v>
      </c>
      <c r="BB572" s="4">
        <f t="shared" ca="1" si="613"/>
        <v>90</v>
      </c>
      <c r="BC572" s="9">
        <f t="shared" ca="1" si="593"/>
        <v>8</v>
      </c>
      <c r="BD572" s="9">
        <f t="shared" ca="1" si="594"/>
        <v>5</v>
      </c>
      <c r="BE572" s="4">
        <f t="shared" ca="1" si="614"/>
        <v>101</v>
      </c>
      <c r="BF572" s="9">
        <f t="shared" ca="1" si="595"/>
        <v>7</v>
      </c>
      <c r="BG572" s="9">
        <f t="shared" ca="1" si="596"/>
        <v>11</v>
      </c>
      <c r="BH572" s="24">
        <f t="shared" ca="1" si="615"/>
        <v>686.20887958636695</v>
      </c>
      <c r="BI572" s="24">
        <f t="shared" ca="1" si="616"/>
        <v>382.73006873767002</v>
      </c>
      <c r="BJ572" s="9">
        <f t="shared" ca="1" si="597"/>
        <v>11</v>
      </c>
      <c r="BK572" s="30">
        <f t="shared" ca="1" si="598"/>
        <v>35.124249232876707</v>
      </c>
      <c r="BL572" s="15">
        <f t="shared" ca="1" si="599"/>
        <v>4.2019911013698623</v>
      </c>
      <c r="BM572" s="15">
        <f t="shared" ca="1" si="617"/>
        <v>6487.6748453937089</v>
      </c>
      <c r="BN572" s="36">
        <f t="shared" ca="1" si="626"/>
        <v>108</v>
      </c>
      <c r="BO572" s="9">
        <f t="shared" ca="1" si="600"/>
        <v>0</v>
      </c>
      <c r="BP572" s="20">
        <f t="shared" ca="1" si="618"/>
        <v>1.0165621787456318</v>
      </c>
      <c r="BQ572" s="20">
        <f t="shared" ca="1" si="619"/>
        <v>61.065971072469068</v>
      </c>
    </row>
    <row r="573" spans="1:69" x14ac:dyDescent="0.25">
      <c r="A573" s="3">
        <f t="shared" si="634"/>
        <v>40616</v>
      </c>
      <c r="B573" s="17">
        <f t="shared" si="601"/>
        <v>2011</v>
      </c>
      <c r="C573" s="4">
        <f t="shared" si="633"/>
        <v>3</v>
      </c>
      <c r="D573" s="4">
        <f t="shared" si="635"/>
        <v>2</v>
      </c>
      <c r="E573" s="5">
        <f t="shared" si="576"/>
        <v>0.59</v>
      </c>
      <c r="F573" s="5">
        <f t="shared" si="577"/>
        <v>0.6</v>
      </c>
      <c r="G573" s="10">
        <f t="shared" si="575"/>
        <v>0.6164383561643817</v>
      </c>
      <c r="H573" s="13">
        <f t="shared" ca="1" si="578"/>
        <v>86</v>
      </c>
      <c r="I573" s="9">
        <f t="shared" ca="1" si="579"/>
        <v>136</v>
      </c>
      <c r="J573" s="14">
        <f t="shared" ca="1" si="602"/>
        <v>1.5813953488372092</v>
      </c>
      <c r="K573" s="5">
        <f t="shared" ca="1" si="603"/>
        <v>0.30222222222222223</v>
      </c>
      <c r="L573" s="21">
        <f t="shared" ca="1" si="580"/>
        <v>97.096031220133796</v>
      </c>
      <c r="M573" s="9">
        <f t="shared" ca="1" si="636"/>
        <v>24</v>
      </c>
      <c r="N573" s="9">
        <f t="shared" ca="1" si="636"/>
        <v>29</v>
      </c>
      <c r="O573" s="9">
        <f t="shared" ca="1" si="636"/>
        <v>12</v>
      </c>
      <c r="P573" s="9">
        <f t="shared" ca="1" si="636"/>
        <v>37</v>
      </c>
      <c r="Q573" s="20">
        <f t="shared" ca="1" si="581"/>
        <v>37.914648746446119</v>
      </c>
      <c r="R573" s="20">
        <f t="shared" ca="1" si="582"/>
        <v>46.634623561643828</v>
      </c>
      <c r="S573" s="20">
        <f t="shared" ca="1" si="583"/>
        <v>16.889748057756389</v>
      </c>
      <c r="T573" s="6">
        <f t="shared" ca="1" si="637"/>
        <v>8350.2586849315067</v>
      </c>
      <c r="U573" s="6">
        <f t="shared" ca="1" si="637"/>
        <v>906.07391095890409</v>
      </c>
      <c r="V573" s="6">
        <f t="shared" ca="1" si="637"/>
        <v>1542.254998093151</v>
      </c>
      <c r="W573" s="6">
        <f t="shared" ca="1" si="584"/>
        <v>2319.0793520547945</v>
      </c>
      <c r="X573" s="6">
        <f t="shared" ca="1" si="585"/>
        <v>785.21698612602734</v>
      </c>
      <c r="Y573" s="6">
        <f t="shared" ca="1" si="604"/>
        <v>4609.7812596164395</v>
      </c>
      <c r="Z573" s="6">
        <f t="shared" ca="1" si="638"/>
        <v>2009.4763835616443</v>
      </c>
      <c r="AA573" s="6">
        <f t="shared" ca="1" si="638"/>
        <v>559.61548273972596</v>
      </c>
      <c r="AB573" s="6">
        <f t="shared" ca="1" si="638"/>
        <v>624.92067813698634</v>
      </c>
      <c r="AC573" s="6">
        <f t="shared" ca="1" si="586"/>
        <v>926.7490513490261</v>
      </c>
      <c r="AD573" s="6">
        <f t="shared" ca="1" si="587"/>
        <v>932.02602384114005</v>
      </c>
      <c r="AE573" s="6">
        <f t="shared" ca="1" si="588"/>
        <v>288.84520662732507</v>
      </c>
      <c r="AF573" s="6">
        <f t="shared" ca="1" si="605"/>
        <v>1046.3922626208653</v>
      </c>
      <c r="AG573" s="6">
        <f t="shared" ca="1" si="639"/>
        <v>243.77754082191782</v>
      </c>
      <c r="AH573" s="6">
        <f t="shared" ca="1" si="639"/>
        <v>901.56687780821926</v>
      </c>
      <c r="AI573" s="6">
        <f t="shared" ca="1" si="639"/>
        <v>1575.9673479452053</v>
      </c>
      <c r="AJ573" s="6">
        <f t="shared" ca="1" si="639"/>
        <v>642.80947726027387</v>
      </c>
      <c r="AK573" s="6">
        <f t="shared" ca="1" si="589"/>
        <v>1052.4841158750571</v>
      </c>
      <c r="AL573" s="6">
        <f t="shared" ca="1" si="590"/>
        <v>1124.0281268371477</v>
      </c>
      <c r="AM573" s="6">
        <f t="shared" ca="1" si="591"/>
        <v>319.62437281689779</v>
      </c>
      <c r="AN573" s="6">
        <f t="shared" ca="1" si="606"/>
        <v>867.98462830651363</v>
      </c>
      <c r="AO573" s="6">
        <f t="shared" ca="1" si="607"/>
        <v>15814.466384164387</v>
      </c>
      <c r="AP573" s="6">
        <f t="shared" ca="1" si="608"/>
        <v>9290.3082336205662</v>
      </c>
      <c r="AQ573" s="6">
        <f t="shared" ca="1" si="609"/>
        <v>6524.158150543818</v>
      </c>
      <c r="AR573" s="6">
        <f t="shared" ca="1" si="640"/>
        <v>2588.6734103337544</v>
      </c>
      <c r="AS573" s="6">
        <f t="shared" ca="1" si="640"/>
        <v>1468.7698095358571</v>
      </c>
      <c r="AT573" s="6">
        <f t="shared" ca="1" si="640"/>
        <v>1632.1065396977501</v>
      </c>
      <c r="AU573" s="6">
        <f t="shared" ca="1" si="640"/>
        <v>1698.5266674550633</v>
      </c>
      <c r="AV573" s="6">
        <f t="shared" ca="1" si="610"/>
        <v>7388.0764270224245</v>
      </c>
      <c r="AW573" s="6">
        <f t="shared" ca="1" si="611"/>
        <v>-863.91827647860373</v>
      </c>
      <c r="AX573" s="27">
        <f t="shared" ca="1" si="641"/>
        <v>3.9562027397260269</v>
      </c>
      <c r="AY573" s="27">
        <f t="shared" ca="1" si="641"/>
        <v>4.2090815068493148</v>
      </c>
      <c r="AZ573">
        <f t="shared" ca="1" si="612"/>
        <v>188</v>
      </c>
      <c r="BA573" s="9">
        <f t="shared" ca="1" si="592"/>
        <v>7</v>
      </c>
      <c r="BB573" s="4">
        <f t="shared" ca="1" si="613"/>
        <v>86</v>
      </c>
      <c r="BC573" s="9">
        <f t="shared" ca="1" si="593"/>
        <v>7</v>
      </c>
      <c r="BD573" s="9">
        <f t="shared" ca="1" si="594"/>
        <v>4</v>
      </c>
      <c r="BE573" s="4">
        <f t="shared" ca="1" si="614"/>
        <v>102</v>
      </c>
      <c r="BF573" s="9">
        <f t="shared" ca="1" si="595"/>
        <v>6</v>
      </c>
      <c r="BG573" s="9">
        <f t="shared" ca="1" si="596"/>
        <v>11</v>
      </c>
      <c r="BH573" s="24">
        <f t="shared" ca="1" si="615"/>
        <v>594.32633370946166</v>
      </c>
      <c r="BI573" s="24">
        <f t="shared" ca="1" si="616"/>
        <v>357.93671363624861</v>
      </c>
      <c r="BJ573" s="9">
        <f t="shared" ca="1" si="597"/>
        <v>9</v>
      </c>
      <c r="BK573" s="30">
        <f t="shared" ca="1" si="598"/>
        <v>34.651488698630132</v>
      </c>
      <c r="BL573" s="15">
        <f t="shared" ca="1" si="599"/>
        <v>4.3621308767123272</v>
      </c>
      <c r="BM573" s="15">
        <f t="shared" ca="1" si="617"/>
        <v>6446.0722310000856</v>
      </c>
      <c r="BN573" s="36">
        <f t="shared" ca="1" si="626"/>
        <v>108</v>
      </c>
      <c r="BO573" s="9">
        <f t="shared" ca="1" si="600"/>
        <v>0</v>
      </c>
      <c r="BP573" s="20">
        <f t="shared" ca="1" si="618"/>
        <v>1.0121137208435558</v>
      </c>
      <c r="BQ573" s="20">
        <f t="shared" ca="1" si="619"/>
        <v>60.408871764294609</v>
      </c>
    </row>
    <row r="574" spans="1:69" x14ac:dyDescent="0.25">
      <c r="A574" s="3">
        <f t="shared" si="634"/>
        <v>40615</v>
      </c>
      <c r="B574" s="17">
        <f t="shared" si="601"/>
        <v>2011</v>
      </c>
      <c r="C574" s="4">
        <f t="shared" si="633"/>
        <v>3</v>
      </c>
      <c r="D574" s="4">
        <f t="shared" si="635"/>
        <v>1</v>
      </c>
      <c r="E574" s="5">
        <f t="shared" si="576"/>
        <v>0.59</v>
      </c>
      <c r="F574" s="5">
        <f t="shared" si="577"/>
        <v>0.64</v>
      </c>
      <c r="G574" s="10">
        <f t="shared" si="575"/>
        <v>0.61369863013698445</v>
      </c>
      <c r="H574" s="13">
        <f t="shared" ca="1" si="578"/>
        <v>92</v>
      </c>
      <c r="I574" s="9">
        <f t="shared" ca="1" si="579"/>
        <v>147</v>
      </c>
      <c r="J574" s="14">
        <f t="shared" ca="1" si="602"/>
        <v>1.5978260869565217</v>
      </c>
      <c r="K574" s="5">
        <f t="shared" ca="1" si="603"/>
        <v>0.32666666666666666</v>
      </c>
      <c r="L574" s="21">
        <f t="shared" ca="1" si="580"/>
        <v>95.602965681477045</v>
      </c>
      <c r="M574" s="9">
        <f t="shared" ca="1" si="636"/>
        <v>27</v>
      </c>
      <c r="N574" s="9">
        <f t="shared" ca="1" si="636"/>
        <v>31</v>
      </c>
      <c r="O574" s="9">
        <f t="shared" ca="1" si="636"/>
        <v>13</v>
      </c>
      <c r="P574" s="9">
        <f t="shared" ca="1" si="636"/>
        <v>40</v>
      </c>
      <c r="Q574" s="20">
        <f t="shared" ca="1" si="581"/>
        <v>35.117758662257913</v>
      </c>
      <c r="R574" s="20">
        <f t="shared" ca="1" si="582"/>
        <v>49.258031690958887</v>
      </c>
      <c r="S574" s="20">
        <f t="shared" ca="1" si="583"/>
        <v>17.126789898821915</v>
      </c>
      <c r="T574" s="6">
        <f t="shared" ca="1" si="637"/>
        <v>8795.4728426958882</v>
      </c>
      <c r="U574" s="6">
        <f t="shared" ca="1" si="637"/>
        <v>1032.1229431232875</v>
      </c>
      <c r="V574" s="6">
        <f t="shared" ca="1" si="637"/>
        <v>1549.5925656533921</v>
      </c>
      <c r="W574" s="6">
        <f t="shared" ca="1" si="584"/>
        <v>2387.001846969863</v>
      </c>
      <c r="X574" s="6">
        <f t="shared" ca="1" si="585"/>
        <v>791.32136910904114</v>
      </c>
      <c r="Y574" s="6">
        <f t="shared" ca="1" si="604"/>
        <v>5099.6800040868793</v>
      </c>
      <c r="Z574" s="6">
        <f t="shared" ca="1" si="638"/>
        <v>2036.8300024109587</v>
      </c>
      <c r="AA574" s="6">
        <f t="shared" ca="1" si="638"/>
        <v>640.35441198246554</v>
      </c>
      <c r="AB574" s="6">
        <f t="shared" ca="1" si="638"/>
        <v>685.07159595287658</v>
      </c>
      <c r="AC574" s="6">
        <f t="shared" ca="1" si="586"/>
        <v>997.8039891575587</v>
      </c>
      <c r="AD574" s="6">
        <f t="shared" ca="1" si="587"/>
        <v>921.83759000645648</v>
      </c>
      <c r="AE574" s="6">
        <f t="shared" ca="1" si="588"/>
        <v>295.45058265407022</v>
      </c>
      <c r="AF574" s="6">
        <f t="shared" ca="1" si="605"/>
        <v>1147.1638485282151</v>
      </c>
      <c r="AG574" s="6">
        <f t="shared" ca="1" si="639"/>
        <v>267.97270033972603</v>
      </c>
      <c r="AH574" s="6">
        <f t="shared" ca="1" si="639"/>
        <v>965.78599837808224</v>
      </c>
      <c r="AI574" s="6">
        <f t="shared" ca="1" si="639"/>
        <v>1636.6850478904107</v>
      </c>
      <c r="AJ574" s="6">
        <f t="shared" ca="1" si="639"/>
        <v>706.29384644383538</v>
      </c>
      <c r="AK574" s="6">
        <f t="shared" ca="1" si="589"/>
        <v>1204.8164602431771</v>
      </c>
      <c r="AL574" s="6">
        <f t="shared" ca="1" si="590"/>
        <v>1088.9298448478271</v>
      </c>
      <c r="AM574" s="6">
        <f t="shared" ca="1" si="591"/>
        <v>334.72871321056033</v>
      </c>
      <c r="AN574" s="6">
        <f t="shared" ca="1" si="606"/>
        <v>948.26257475048988</v>
      </c>
      <c r="AO574" s="6">
        <f t="shared" ca="1" si="607"/>
        <v>16766.58938921753</v>
      </c>
      <c r="AP574" s="6">
        <f t="shared" ca="1" si="608"/>
        <v>9571.482961851947</v>
      </c>
      <c r="AQ574" s="6">
        <f t="shared" ca="1" si="609"/>
        <v>7195.1064273655848</v>
      </c>
      <c r="AR574" s="6">
        <f t="shared" ca="1" si="640"/>
        <v>2591.94139844651</v>
      </c>
      <c r="AS574" s="6">
        <f t="shared" ca="1" si="640"/>
        <v>1508.3622644002517</v>
      </c>
      <c r="AT574" s="6">
        <f t="shared" ca="1" si="640"/>
        <v>1660.7902553363033</v>
      </c>
      <c r="AU574" s="6">
        <f t="shared" ca="1" si="640"/>
        <v>1713.1517890880214</v>
      </c>
      <c r="AV574" s="6">
        <f t="shared" ca="1" si="610"/>
        <v>7474.2457072710868</v>
      </c>
      <c r="AW574" s="6">
        <f t="shared" ca="1" si="611"/>
        <v>-279.13927990550383</v>
      </c>
      <c r="AX574" s="27">
        <f t="shared" ca="1" si="641"/>
        <v>3.8319117698630127</v>
      </c>
      <c r="AY574" s="27">
        <f t="shared" ca="1" si="641"/>
        <v>4.2699212054794522</v>
      </c>
      <c r="AZ574">
        <f t="shared" ca="1" si="612"/>
        <v>203</v>
      </c>
      <c r="BA574" s="9">
        <f t="shared" ca="1" si="592"/>
        <v>8</v>
      </c>
      <c r="BB574" s="4">
        <f t="shared" ca="1" si="613"/>
        <v>92</v>
      </c>
      <c r="BC574" s="9">
        <f t="shared" ca="1" si="593"/>
        <v>7</v>
      </c>
      <c r="BD574" s="9">
        <f t="shared" ca="1" si="594"/>
        <v>5</v>
      </c>
      <c r="BE574" s="4">
        <f t="shared" ca="1" si="614"/>
        <v>111</v>
      </c>
      <c r="BF574" s="9">
        <f t="shared" ca="1" si="595"/>
        <v>8</v>
      </c>
      <c r="BG574" s="9">
        <f t="shared" ca="1" si="596"/>
        <v>11</v>
      </c>
      <c r="BH574" s="24">
        <f t="shared" ca="1" si="615"/>
        <v>616.6846671824735</v>
      </c>
      <c r="BI574" s="24">
        <f t="shared" ca="1" si="616"/>
        <v>379.15991959048307</v>
      </c>
      <c r="BJ574" s="9">
        <f t="shared" ca="1" si="597"/>
        <v>11</v>
      </c>
      <c r="BK574" s="30">
        <f t="shared" ca="1" si="598"/>
        <v>34.519376547945207</v>
      </c>
      <c r="BL574" s="15">
        <f t="shared" ca="1" si="599"/>
        <v>4.1367418410958896</v>
      </c>
      <c r="BM574" s="15">
        <f t="shared" ca="1" si="617"/>
        <v>6471.3224005813554</v>
      </c>
      <c r="BN574" s="36">
        <f t="shared" ca="1" si="626"/>
        <v>108</v>
      </c>
      <c r="BO574" s="9">
        <f t="shared" ca="1" si="600"/>
        <v>0</v>
      </c>
      <c r="BP574" s="20">
        <f t="shared" ca="1" si="618"/>
        <v>1.1118448412830131</v>
      </c>
      <c r="BQ574" s="20">
        <f t="shared" ca="1" si="619"/>
        <v>66.621355808940606</v>
      </c>
    </row>
    <row r="575" spans="1:69" x14ac:dyDescent="0.25">
      <c r="A575" s="3">
        <f t="shared" si="634"/>
        <v>40614</v>
      </c>
      <c r="B575" s="17">
        <f t="shared" si="601"/>
        <v>2011</v>
      </c>
      <c r="C575" s="4">
        <f t="shared" si="633"/>
        <v>3</v>
      </c>
      <c r="D575" s="4">
        <f t="shared" si="635"/>
        <v>7</v>
      </c>
      <c r="E575" s="5">
        <f t="shared" si="576"/>
        <v>0.59</v>
      </c>
      <c r="F575" s="5">
        <f t="shared" si="577"/>
        <v>0.95</v>
      </c>
      <c r="G575" s="10">
        <f t="shared" si="575"/>
        <v>0.6109589041095872</v>
      </c>
      <c r="H575" s="13">
        <f t="shared" ca="1" si="578"/>
        <v>137</v>
      </c>
      <c r="I575" s="9">
        <f t="shared" ca="1" si="579"/>
        <v>229</v>
      </c>
      <c r="J575" s="14">
        <f t="shared" ca="1" si="602"/>
        <v>1.6715328467153285</v>
      </c>
      <c r="K575" s="5">
        <f t="shared" ca="1" si="603"/>
        <v>0.50888888888888884</v>
      </c>
      <c r="L575" s="21">
        <f t="shared" ca="1" si="580"/>
        <v>103.18914196900309</v>
      </c>
      <c r="M575" s="9">
        <f t="shared" ca="1" si="636"/>
        <v>39</v>
      </c>
      <c r="N575" s="9">
        <f t="shared" ca="1" si="636"/>
        <v>51</v>
      </c>
      <c r="O575" s="9">
        <f t="shared" ca="1" si="636"/>
        <v>21</v>
      </c>
      <c r="P575" s="9">
        <f t="shared" ca="1" si="636"/>
        <v>63</v>
      </c>
      <c r="Q575" s="20">
        <f t="shared" ca="1" si="581"/>
        <v>37.770017753424654</v>
      </c>
      <c r="R575" s="20">
        <f t="shared" ca="1" si="582"/>
        <v>47.220230358669269</v>
      </c>
      <c r="S575" s="20">
        <f t="shared" ca="1" si="583"/>
        <v>17.348402564383559</v>
      </c>
      <c r="T575" s="6">
        <f t="shared" ca="1" si="637"/>
        <v>14136.912449753423</v>
      </c>
      <c r="U575" s="6">
        <f t="shared" ca="1" si="637"/>
        <v>1474.7848051780818</v>
      </c>
      <c r="V575" s="6">
        <f t="shared" ca="1" si="637"/>
        <v>2288.2346090117258</v>
      </c>
      <c r="W575" s="6">
        <f t="shared" ca="1" si="584"/>
        <v>2498.6280505315071</v>
      </c>
      <c r="X575" s="6">
        <f t="shared" ca="1" si="585"/>
        <v>1163.8006659892603</v>
      </c>
      <c r="Y575" s="6">
        <f t="shared" ca="1" si="604"/>
        <v>9661.033929399011</v>
      </c>
      <c r="Z575" s="6">
        <f t="shared" ca="1" si="638"/>
        <v>3399.3015978082185</v>
      </c>
      <c r="AA575" s="6">
        <f t="shared" ca="1" si="638"/>
        <v>991.6248375320547</v>
      </c>
      <c r="AB575" s="6">
        <f t="shared" ca="1" si="638"/>
        <v>1092.9493615561641</v>
      </c>
      <c r="AC575" s="6">
        <f t="shared" ca="1" si="586"/>
        <v>1525.3554693646149</v>
      </c>
      <c r="AD575" s="6">
        <f t="shared" ca="1" si="587"/>
        <v>881.16907326739795</v>
      </c>
      <c r="AE575" s="6">
        <f t="shared" ca="1" si="588"/>
        <v>471.10663910881732</v>
      </c>
      <c r="AF575" s="6">
        <f t="shared" ca="1" si="605"/>
        <v>2606.2446151556073</v>
      </c>
      <c r="AG575" s="6">
        <f t="shared" ca="1" si="639"/>
        <v>390.42659090958904</v>
      </c>
      <c r="AH575" s="6">
        <f t="shared" ca="1" si="639"/>
        <v>1532.7591324054792</v>
      </c>
      <c r="AI575" s="6">
        <f t="shared" ca="1" si="639"/>
        <v>2435.5488426575339</v>
      </c>
      <c r="AJ575" s="6">
        <f t="shared" ca="1" si="639"/>
        <v>1123.8105158136987</v>
      </c>
      <c r="AK575" s="6">
        <f t="shared" ca="1" si="589"/>
        <v>1798.6973670386701</v>
      </c>
      <c r="AL575" s="6">
        <f t="shared" ca="1" si="590"/>
        <v>1038.6234711943457</v>
      </c>
      <c r="AM575" s="6">
        <f t="shared" ca="1" si="591"/>
        <v>529.65730864432646</v>
      </c>
      <c r="AN575" s="6">
        <f t="shared" ca="1" si="606"/>
        <v>2115.566934908959</v>
      </c>
      <c r="AO575" s="6">
        <f t="shared" ca="1" si="607"/>
        <v>26578.118133614233</v>
      </c>
      <c r="AP575" s="6">
        <f t="shared" ca="1" si="608"/>
        <v>12195.272654150664</v>
      </c>
      <c r="AQ575" s="6">
        <f t="shared" ca="1" si="609"/>
        <v>14382.845479463576</v>
      </c>
      <c r="AR575" s="6">
        <f t="shared" ca="1" si="640"/>
        <v>2715.3077686623519</v>
      </c>
      <c r="AS575" s="6">
        <f t="shared" ca="1" si="640"/>
        <v>1906.8877356757946</v>
      </c>
      <c r="AT575" s="6">
        <f t="shared" ca="1" si="640"/>
        <v>1861.5695438333196</v>
      </c>
      <c r="AU575" s="6">
        <f t="shared" ca="1" si="640"/>
        <v>1917.9869746547693</v>
      </c>
      <c r="AV575" s="6">
        <f t="shared" ca="1" si="610"/>
        <v>8401.7520228262365</v>
      </c>
      <c r="AW575" s="6">
        <f t="shared" ca="1" si="611"/>
        <v>5981.0934566373326</v>
      </c>
      <c r="AX575" s="27">
        <f t="shared" ca="1" si="641"/>
        <v>4.0592345424657523</v>
      </c>
      <c r="AY575" s="27">
        <f t="shared" ca="1" si="641"/>
        <v>4.2827301986301372</v>
      </c>
      <c r="AZ575">
        <f t="shared" ca="1" si="612"/>
        <v>311</v>
      </c>
      <c r="BA575" s="9">
        <f t="shared" ca="1" si="592"/>
        <v>12</v>
      </c>
      <c r="BB575" s="4">
        <f t="shared" ca="1" si="613"/>
        <v>137</v>
      </c>
      <c r="BC575" s="9">
        <f t="shared" ca="1" si="593"/>
        <v>11</v>
      </c>
      <c r="BD575" s="9">
        <f t="shared" ca="1" si="594"/>
        <v>8</v>
      </c>
      <c r="BE575" s="4">
        <f t="shared" ca="1" si="614"/>
        <v>174</v>
      </c>
      <c r="BF575" s="9">
        <f t="shared" ca="1" si="595"/>
        <v>12</v>
      </c>
      <c r="BG575" s="9">
        <f t="shared" ca="1" si="596"/>
        <v>18</v>
      </c>
      <c r="BH575" s="24">
        <f t="shared" ca="1" si="615"/>
        <v>825.27447580377634</v>
      </c>
      <c r="BI575" s="24">
        <f t="shared" ca="1" si="616"/>
        <v>496.14330719669493</v>
      </c>
      <c r="BJ575" s="9">
        <f t="shared" ca="1" si="597"/>
        <v>18</v>
      </c>
      <c r="BK575" s="30">
        <f t="shared" ca="1" si="598"/>
        <v>34.216828876712327</v>
      </c>
      <c r="BL575" s="15">
        <f t="shared" ca="1" si="599"/>
        <v>4.5307756515068487</v>
      </c>
      <c r="BM575" s="15">
        <f t="shared" ca="1" si="617"/>
        <v>6590.6668099231329</v>
      </c>
      <c r="BN575" s="36">
        <f t="shared" ca="1" si="626"/>
        <v>108</v>
      </c>
      <c r="BO575" s="9">
        <f t="shared" ca="1" si="600"/>
        <v>0</v>
      </c>
      <c r="BP575" s="20">
        <f t="shared" ca="1" si="618"/>
        <v>2.1823050526250656</v>
      </c>
      <c r="BQ575" s="20">
        <f t="shared" ca="1" si="619"/>
        <v>133.17449518021829</v>
      </c>
    </row>
    <row r="576" spans="1:69" x14ac:dyDescent="0.25">
      <c r="A576" s="3">
        <f t="shared" si="634"/>
        <v>40613</v>
      </c>
      <c r="B576" s="17">
        <f t="shared" si="601"/>
        <v>2011</v>
      </c>
      <c r="C576" s="4">
        <f t="shared" si="633"/>
        <v>3</v>
      </c>
      <c r="D576" s="4">
        <f t="shared" si="635"/>
        <v>6</v>
      </c>
      <c r="E576" s="5">
        <f t="shared" si="576"/>
        <v>0.59</v>
      </c>
      <c r="F576" s="5">
        <f t="shared" si="577"/>
        <v>1</v>
      </c>
      <c r="G576" s="10">
        <f t="shared" si="575"/>
        <v>0.60821917808218995</v>
      </c>
      <c r="H576" s="13">
        <f t="shared" ca="1" si="578"/>
        <v>144</v>
      </c>
      <c r="I576" s="9">
        <f t="shared" ca="1" si="579"/>
        <v>261</v>
      </c>
      <c r="J576" s="14">
        <f t="shared" ca="1" si="602"/>
        <v>1.8125</v>
      </c>
      <c r="K576" s="5">
        <f t="shared" ca="1" si="603"/>
        <v>0.57999999999999996</v>
      </c>
      <c r="L576" s="21">
        <f t="shared" ca="1" si="580"/>
        <v>104.33293826484018</v>
      </c>
      <c r="M576" s="9">
        <f t="shared" ca="1" si="636"/>
        <v>45</v>
      </c>
      <c r="N576" s="9">
        <f t="shared" ca="1" si="636"/>
        <v>54</v>
      </c>
      <c r="O576" s="9">
        <f t="shared" ca="1" si="636"/>
        <v>24</v>
      </c>
      <c r="P576" s="9">
        <f t="shared" ca="1" si="636"/>
        <v>73</v>
      </c>
      <c r="Q576" s="20">
        <f t="shared" ca="1" si="581"/>
        <v>37.12651680199253</v>
      </c>
      <c r="R576" s="20">
        <f t="shared" ca="1" si="582"/>
        <v>48.239262646027392</v>
      </c>
      <c r="S576" s="20">
        <f t="shared" ca="1" si="583"/>
        <v>17.616960677710637</v>
      </c>
      <c r="T576" s="6">
        <f t="shared" ca="1" si="637"/>
        <v>15023.943110136986</v>
      </c>
      <c r="U576" s="6">
        <f t="shared" ca="1" si="637"/>
        <v>1617.0053704109584</v>
      </c>
      <c r="V576" s="6">
        <f t="shared" ca="1" si="637"/>
        <v>2434.0497559495893</v>
      </c>
      <c r="W576" s="6">
        <f t="shared" ca="1" si="584"/>
        <v>2331.0117803835619</v>
      </c>
      <c r="X576" s="6">
        <f t="shared" ca="1" si="585"/>
        <v>1273.2718801709589</v>
      </c>
      <c r="Y576" s="6">
        <f t="shared" ca="1" si="604"/>
        <v>10602.615064043835</v>
      </c>
      <c r="Z576" s="6">
        <f t="shared" ca="1" si="638"/>
        <v>3675.5251633972603</v>
      </c>
      <c r="AA576" s="6">
        <f t="shared" ca="1" si="638"/>
        <v>1157.7423035046575</v>
      </c>
      <c r="AB576" s="6">
        <f t="shared" ca="1" si="638"/>
        <v>1286.0381294728766</v>
      </c>
      <c r="AC576" s="6">
        <f t="shared" ca="1" si="586"/>
        <v>1589.6496498476299</v>
      </c>
      <c r="AD576" s="6">
        <f t="shared" ca="1" si="587"/>
        <v>882.06632442418004</v>
      </c>
      <c r="AE576" s="6">
        <f t="shared" ca="1" si="588"/>
        <v>487.22935245179946</v>
      </c>
      <c r="AF576" s="6">
        <f t="shared" ca="1" si="605"/>
        <v>3160.3602696511853</v>
      </c>
      <c r="AG576" s="6">
        <f t="shared" ca="1" si="639"/>
        <v>486.08723233972603</v>
      </c>
      <c r="AH576" s="6">
        <f t="shared" ca="1" si="639"/>
        <v>1694.0755631342465</v>
      </c>
      <c r="AI576" s="6">
        <f t="shared" ca="1" si="639"/>
        <v>2822.0273472328768</v>
      </c>
      <c r="AJ576" s="6">
        <f t="shared" ca="1" si="639"/>
        <v>1308.9446610410957</v>
      </c>
      <c r="AK576" s="6">
        <f t="shared" ca="1" si="589"/>
        <v>1732.4110463148193</v>
      </c>
      <c r="AL576" s="6">
        <f t="shared" ca="1" si="590"/>
        <v>1077.5001143504583</v>
      </c>
      <c r="AM576" s="6">
        <f t="shared" ca="1" si="591"/>
        <v>535.97776722325682</v>
      </c>
      <c r="AN576" s="6">
        <f t="shared" ca="1" si="606"/>
        <v>2965.2458758594116</v>
      </c>
      <c r="AO576" s="6">
        <f t="shared" ca="1" si="607"/>
        <v>29071.388880670682</v>
      </c>
      <c r="AP576" s="6">
        <f t="shared" ca="1" si="608"/>
        <v>12343.167671116253</v>
      </c>
      <c r="AQ576" s="6">
        <f t="shared" ca="1" si="609"/>
        <v>16728.221209554431</v>
      </c>
      <c r="AR576" s="6">
        <f t="shared" ca="1" si="640"/>
        <v>2706.3449198718763</v>
      </c>
      <c r="AS576" s="6">
        <f t="shared" ca="1" si="640"/>
        <v>1974.3797523801422</v>
      </c>
      <c r="AT576" s="6">
        <f t="shared" ca="1" si="640"/>
        <v>1893.3781202365835</v>
      </c>
      <c r="AU576" s="6">
        <f t="shared" ca="1" si="640"/>
        <v>1969.0932672741214</v>
      </c>
      <c r="AV576" s="6">
        <f t="shared" ca="1" si="610"/>
        <v>8543.196059762724</v>
      </c>
      <c r="AW576" s="6">
        <f t="shared" ca="1" si="611"/>
        <v>8185.025149791707</v>
      </c>
      <c r="AX576" s="27">
        <f t="shared" ca="1" si="641"/>
        <v>4.0627951890410952</v>
      </c>
      <c r="AY576" s="27">
        <f t="shared" ca="1" si="641"/>
        <v>4.3479220273972601</v>
      </c>
      <c r="AZ576">
        <f t="shared" ca="1" si="612"/>
        <v>340</v>
      </c>
      <c r="BA576" s="9">
        <f t="shared" ca="1" si="592"/>
        <v>13</v>
      </c>
      <c r="BB576" s="4">
        <f t="shared" ca="1" si="613"/>
        <v>144</v>
      </c>
      <c r="BC576" s="9">
        <f t="shared" ca="1" si="593"/>
        <v>12</v>
      </c>
      <c r="BD576" s="9">
        <f t="shared" ca="1" si="594"/>
        <v>9</v>
      </c>
      <c r="BE576" s="4">
        <f t="shared" ca="1" si="614"/>
        <v>196</v>
      </c>
      <c r="BF576" s="9">
        <f t="shared" ca="1" si="595"/>
        <v>12</v>
      </c>
      <c r="BG576" s="9">
        <f t="shared" ca="1" si="596"/>
        <v>24</v>
      </c>
      <c r="BH576" s="24">
        <f t="shared" ca="1" si="615"/>
        <v>880.59028990684931</v>
      </c>
      <c r="BI576" s="24">
        <f t="shared" ca="1" si="616"/>
        <v>543.4797538880099</v>
      </c>
      <c r="BJ576" s="9">
        <f t="shared" ca="1" si="597"/>
        <v>18</v>
      </c>
      <c r="BK576" s="30">
        <f t="shared" ca="1" si="598"/>
        <v>34.289137917808219</v>
      </c>
      <c r="BL576" s="15">
        <f t="shared" ca="1" si="599"/>
        <v>4.2447564273972596</v>
      </c>
      <c r="BM576" s="15">
        <f t="shared" ca="1" si="617"/>
        <v>6455.6541550557013</v>
      </c>
      <c r="BN576" s="36">
        <f t="shared" ca="1" si="626"/>
        <v>108</v>
      </c>
      <c r="BO576" s="9">
        <f t="shared" ca="1" si="600"/>
        <v>0</v>
      </c>
      <c r="BP576" s="20">
        <f t="shared" ca="1" si="618"/>
        <v>2.5912511432251741</v>
      </c>
      <c r="BQ576" s="20">
        <f t="shared" ca="1" si="619"/>
        <v>154.890937125504</v>
      </c>
    </row>
    <row r="577" spans="1:69" x14ac:dyDescent="0.25">
      <c r="A577" s="3">
        <f t="shared" si="634"/>
        <v>40612</v>
      </c>
      <c r="B577" s="17">
        <f t="shared" si="601"/>
        <v>2011</v>
      </c>
      <c r="C577" s="4">
        <f t="shared" si="633"/>
        <v>3</v>
      </c>
      <c r="D577" s="4">
        <f t="shared" si="635"/>
        <v>5</v>
      </c>
      <c r="E577" s="5">
        <f t="shared" si="576"/>
        <v>0.59</v>
      </c>
      <c r="F577" s="5">
        <f t="shared" si="577"/>
        <v>0.82</v>
      </c>
      <c r="G577" s="10">
        <f t="shared" si="575"/>
        <v>0.6054794520547927</v>
      </c>
      <c r="H577" s="13">
        <f t="shared" ca="1" si="578"/>
        <v>118</v>
      </c>
      <c r="I577" s="9">
        <f t="shared" ca="1" si="579"/>
        <v>183</v>
      </c>
      <c r="J577" s="14">
        <f t="shared" ca="1" si="602"/>
        <v>1.5508474576271187</v>
      </c>
      <c r="K577" s="5">
        <f t="shared" ca="1" si="603"/>
        <v>0.40666666666666668</v>
      </c>
      <c r="L577" s="21">
        <f t="shared" ca="1" si="580"/>
        <v>96.680817205479443</v>
      </c>
      <c r="M577" s="9">
        <f t="shared" ca="1" si="636"/>
        <v>34</v>
      </c>
      <c r="N577" s="9">
        <f t="shared" ca="1" si="636"/>
        <v>40</v>
      </c>
      <c r="O577" s="9">
        <f t="shared" ca="1" si="636"/>
        <v>16</v>
      </c>
      <c r="P577" s="9">
        <f t="shared" ca="1" si="636"/>
        <v>48</v>
      </c>
      <c r="Q577" s="20">
        <f t="shared" ca="1" si="581"/>
        <v>36.5593928352462</v>
      </c>
      <c r="R577" s="20">
        <f t="shared" ca="1" si="582"/>
        <v>46.50963796356163</v>
      </c>
      <c r="S577" s="20">
        <f t="shared" ca="1" si="583"/>
        <v>17.72604032917808</v>
      </c>
      <c r="T577" s="6">
        <f t="shared" ca="1" si="637"/>
        <v>11408.336430246574</v>
      </c>
      <c r="U577" s="6">
        <f t="shared" ca="1" si="637"/>
        <v>1324.4721671999996</v>
      </c>
      <c r="V577" s="6">
        <f t="shared" ca="1" si="637"/>
        <v>2087.2794418449539</v>
      </c>
      <c r="W577" s="6">
        <f t="shared" ca="1" si="584"/>
        <v>2471.7697432767127</v>
      </c>
      <c r="X577" s="6">
        <f t="shared" ca="1" si="585"/>
        <v>1038.9062068771068</v>
      </c>
      <c r="Y577" s="6">
        <f t="shared" ca="1" si="604"/>
        <v>7134.8532054478001</v>
      </c>
      <c r="Z577" s="6">
        <f t="shared" ca="1" si="638"/>
        <v>2705.395069808219</v>
      </c>
      <c r="AA577" s="6">
        <f t="shared" ca="1" si="638"/>
        <v>744.15420741698608</v>
      </c>
      <c r="AB577" s="6">
        <f t="shared" ca="1" si="638"/>
        <v>850.84993580054788</v>
      </c>
      <c r="AC577" s="6">
        <f t="shared" ca="1" si="586"/>
        <v>1249.6247114157252</v>
      </c>
      <c r="AD577" s="6">
        <f t="shared" ca="1" si="587"/>
        <v>948.53926289506467</v>
      </c>
      <c r="AE577" s="6">
        <f t="shared" ca="1" si="588"/>
        <v>377.77991041528003</v>
      </c>
      <c r="AF577" s="6">
        <f t="shared" ca="1" si="605"/>
        <v>1724.4553282996831</v>
      </c>
      <c r="AG577" s="6">
        <f t="shared" ca="1" si="639"/>
        <v>316.27376196164386</v>
      </c>
      <c r="AH577" s="6">
        <f t="shared" ca="1" si="639"/>
        <v>1246.1354616986303</v>
      </c>
      <c r="AI577" s="6">
        <f t="shared" ca="1" si="639"/>
        <v>1940.1303927123288</v>
      </c>
      <c r="AJ577" s="6">
        <f t="shared" ca="1" si="639"/>
        <v>890.67738476712304</v>
      </c>
      <c r="AK577" s="6">
        <f t="shared" ca="1" si="589"/>
        <v>1408.7064919404274</v>
      </c>
      <c r="AL577" s="6">
        <f t="shared" ca="1" si="590"/>
        <v>1108.7476773948724</v>
      </c>
      <c r="AM577" s="6">
        <f t="shared" ca="1" si="591"/>
        <v>435.53196921734673</v>
      </c>
      <c r="AN577" s="6">
        <f t="shared" ca="1" si="606"/>
        <v>1440.2308625870792</v>
      </c>
      <c r="AO577" s="6">
        <f t="shared" ca="1" si="607"/>
        <v>21426.424811612058</v>
      </c>
      <c r="AP577" s="6">
        <f t="shared" ca="1" si="608"/>
        <v>11126.885415277491</v>
      </c>
      <c r="AQ577" s="6">
        <f t="shared" ca="1" si="609"/>
        <v>10299.539396334563</v>
      </c>
      <c r="AR577" s="6">
        <f t="shared" ca="1" si="640"/>
        <v>2667.5467825144638</v>
      </c>
      <c r="AS577" s="6">
        <f t="shared" ca="1" si="640"/>
        <v>1789.7768481465639</v>
      </c>
      <c r="AT577" s="6">
        <f t="shared" ca="1" si="640"/>
        <v>1753.3554410245565</v>
      </c>
      <c r="AU577" s="6">
        <f t="shared" ca="1" si="640"/>
        <v>1841.4195707909987</v>
      </c>
      <c r="AV577" s="6">
        <f t="shared" ca="1" si="610"/>
        <v>8052.0986424765833</v>
      </c>
      <c r="AW577" s="6">
        <f t="shared" ca="1" si="611"/>
        <v>2247.4407538579835</v>
      </c>
      <c r="AX577" s="27">
        <f t="shared" ca="1" si="641"/>
        <v>3.9784769753424647</v>
      </c>
      <c r="AY577" s="27">
        <f t="shared" ca="1" si="641"/>
        <v>4.583343493150684</v>
      </c>
      <c r="AZ577">
        <f t="shared" ca="1" si="612"/>
        <v>256</v>
      </c>
      <c r="BA577" s="9">
        <f t="shared" ca="1" si="592"/>
        <v>9</v>
      </c>
      <c r="BB577" s="4">
        <f t="shared" ca="1" si="613"/>
        <v>118</v>
      </c>
      <c r="BC577" s="9">
        <f t="shared" ca="1" si="593"/>
        <v>10</v>
      </c>
      <c r="BD577" s="9">
        <f t="shared" ca="1" si="594"/>
        <v>6</v>
      </c>
      <c r="BE577" s="4">
        <f t="shared" ca="1" si="614"/>
        <v>138</v>
      </c>
      <c r="BF577" s="9">
        <f t="shared" ca="1" si="595"/>
        <v>9</v>
      </c>
      <c r="BG577" s="9">
        <f t="shared" ca="1" si="596"/>
        <v>15</v>
      </c>
      <c r="BH577" s="24">
        <f t="shared" ca="1" si="615"/>
        <v>759.04479891508799</v>
      </c>
      <c r="BI577" s="24">
        <f t="shared" ca="1" si="616"/>
        <v>447.99024082192517</v>
      </c>
      <c r="BJ577" s="9">
        <f t="shared" ca="1" si="597"/>
        <v>13</v>
      </c>
      <c r="BK577" s="30">
        <f t="shared" ca="1" si="598"/>
        <v>32.418404506849321</v>
      </c>
      <c r="BL577" s="15">
        <f t="shared" ca="1" si="599"/>
        <v>4.4698425073972592</v>
      </c>
      <c r="BM577" s="15">
        <f t="shared" ca="1" si="617"/>
        <v>6663.0941095782218</v>
      </c>
      <c r="BN577" s="36">
        <f t="shared" ca="1" si="626"/>
        <v>108</v>
      </c>
      <c r="BO577" s="9">
        <f t="shared" ca="1" si="600"/>
        <v>1</v>
      </c>
      <c r="BP577" s="20">
        <f t="shared" ca="1" si="618"/>
        <v>1.5457592564284719</v>
      </c>
      <c r="BQ577" s="20">
        <f t="shared" ca="1" si="619"/>
        <v>95.366105521616319</v>
      </c>
    </row>
    <row r="578" spans="1:69" x14ac:dyDescent="0.25">
      <c r="A578" s="3">
        <f t="shared" si="634"/>
        <v>40611</v>
      </c>
      <c r="B578" s="17">
        <f t="shared" si="601"/>
        <v>2011</v>
      </c>
      <c r="C578" s="4">
        <f t="shared" si="633"/>
        <v>3</v>
      </c>
      <c r="D578" s="4">
        <f t="shared" si="635"/>
        <v>4</v>
      </c>
      <c r="E578" s="5">
        <f t="shared" si="576"/>
        <v>0.59</v>
      </c>
      <c r="F578" s="5">
        <f t="shared" si="577"/>
        <v>0.76</v>
      </c>
      <c r="G578" s="10">
        <f t="shared" si="575"/>
        <v>0.60273972602739545</v>
      </c>
      <c r="H578" s="13">
        <f t="shared" ca="1" si="578"/>
        <v>109</v>
      </c>
      <c r="I578" s="9">
        <f t="shared" ca="1" si="579"/>
        <v>174</v>
      </c>
      <c r="J578" s="14">
        <f t="shared" ca="1" si="602"/>
        <v>1.5963302752293578</v>
      </c>
      <c r="K578" s="5">
        <f t="shared" ca="1" si="603"/>
        <v>0.38666666666666666</v>
      </c>
      <c r="L578" s="21">
        <f t="shared" ca="1" si="580"/>
        <v>99.811926255623959</v>
      </c>
      <c r="M578" s="9">
        <f t="shared" ca="1" si="636"/>
        <v>32</v>
      </c>
      <c r="N578" s="9">
        <f t="shared" ca="1" si="636"/>
        <v>37</v>
      </c>
      <c r="O578" s="9">
        <f t="shared" ca="1" si="636"/>
        <v>15</v>
      </c>
      <c r="P578" s="9">
        <f t="shared" ca="1" si="636"/>
        <v>46</v>
      </c>
      <c r="Q578" s="20">
        <f t="shared" ca="1" si="581"/>
        <v>36.372454270399039</v>
      </c>
      <c r="R578" s="20">
        <f t="shared" ca="1" si="582"/>
        <v>47.558838220273969</v>
      </c>
      <c r="S578" s="20">
        <f t="shared" ca="1" si="583"/>
        <v>17.691864946992258</v>
      </c>
      <c r="T578" s="6">
        <f t="shared" ca="1" si="637"/>
        <v>10879.499961863012</v>
      </c>
      <c r="U578" s="6">
        <f t="shared" ca="1" si="637"/>
        <v>1144.5290836164381</v>
      </c>
      <c r="V578" s="6">
        <f t="shared" ca="1" si="637"/>
        <v>1940.3849768469038</v>
      </c>
      <c r="W578" s="6">
        <f t="shared" ca="1" si="584"/>
        <v>2343.0121742465753</v>
      </c>
      <c r="X578" s="6">
        <f t="shared" ca="1" si="585"/>
        <v>965.80150795923282</v>
      </c>
      <c r="Y578" s="6">
        <f t="shared" ca="1" si="604"/>
        <v>6774.8303864267382</v>
      </c>
      <c r="Z578" s="6">
        <f t="shared" ca="1" si="638"/>
        <v>2509.6993446575339</v>
      </c>
      <c r="AA578" s="6">
        <f t="shared" ca="1" si="638"/>
        <v>713.38257330410954</v>
      </c>
      <c r="AB578" s="6">
        <f t="shared" ca="1" si="638"/>
        <v>813.82578756164378</v>
      </c>
      <c r="AC578" s="6">
        <f t="shared" ca="1" si="586"/>
        <v>1244.7893499164202</v>
      </c>
      <c r="AD578" s="6">
        <f t="shared" ca="1" si="587"/>
        <v>913.41504029887858</v>
      </c>
      <c r="AE578" s="6">
        <f t="shared" ca="1" si="588"/>
        <v>351.24512207828735</v>
      </c>
      <c r="AF578" s="6">
        <f t="shared" ca="1" si="605"/>
        <v>1527.458193229701</v>
      </c>
      <c r="AG578" s="6">
        <f t="shared" ca="1" si="639"/>
        <v>296.36923265753427</v>
      </c>
      <c r="AH578" s="6">
        <f t="shared" ca="1" si="639"/>
        <v>1079.3169849863013</v>
      </c>
      <c r="AI578" s="6">
        <f t="shared" ca="1" si="639"/>
        <v>1836.961762191781</v>
      </c>
      <c r="AJ578" s="6">
        <f t="shared" ca="1" si="639"/>
        <v>875.86440065753425</v>
      </c>
      <c r="AK578" s="6">
        <f t="shared" ca="1" si="589"/>
        <v>1378.4632962768478</v>
      </c>
      <c r="AL578" s="6">
        <f t="shared" ca="1" si="590"/>
        <v>1123.6781667139369</v>
      </c>
      <c r="AM578" s="6">
        <f t="shared" ca="1" si="591"/>
        <v>404.49230676975264</v>
      </c>
      <c r="AN578" s="6">
        <f t="shared" ca="1" si="606"/>
        <v>1181.8786107326137</v>
      </c>
      <c r="AO578" s="6">
        <f t="shared" ca="1" si="607"/>
        <v>20149.44913149589</v>
      </c>
      <c r="AP578" s="6">
        <f t="shared" ca="1" si="608"/>
        <v>10665.281941106836</v>
      </c>
      <c r="AQ578" s="6">
        <f t="shared" ca="1" si="609"/>
        <v>9484.1671903890528</v>
      </c>
      <c r="AR578" s="6">
        <f t="shared" ca="1" si="640"/>
        <v>2649.0422843934898</v>
      </c>
      <c r="AS578" s="6">
        <f t="shared" ca="1" si="640"/>
        <v>1647.1590447562978</v>
      </c>
      <c r="AT578" s="6">
        <f t="shared" ca="1" si="640"/>
        <v>1715.7068921247503</v>
      </c>
      <c r="AU578" s="6">
        <f t="shared" ca="1" si="640"/>
        <v>1786.4252978384175</v>
      </c>
      <c r="AV578" s="6">
        <f t="shared" ca="1" si="610"/>
        <v>7798.3335191129554</v>
      </c>
      <c r="AW578" s="6">
        <f t="shared" ca="1" si="611"/>
        <v>1685.8336712760993</v>
      </c>
      <c r="AX578" s="27">
        <f t="shared" ca="1" si="641"/>
        <v>4.0060094794520547</v>
      </c>
      <c r="AY578" s="27">
        <f t="shared" ca="1" si="641"/>
        <v>4.3997128767123286</v>
      </c>
      <c r="AZ578">
        <f t="shared" ca="1" si="612"/>
        <v>239</v>
      </c>
      <c r="BA578" s="9">
        <f t="shared" ca="1" si="592"/>
        <v>9</v>
      </c>
      <c r="BB578" s="4">
        <f t="shared" ca="1" si="613"/>
        <v>109</v>
      </c>
      <c r="BC578" s="9">
        <f t="shared" ca="1" si="593"/>
        <v>8</v>
      </c>
      <c r="BD578" s="9">
        <f t="shared" ca="1" si="594"/>
        <v>6</v>
      </c>
      <c r="BE578" s="4">
        <f t="shared" ca="1" si="614"/>
        <v>130</v>
      </c>
      <c r="BF578" s="9">
        <f t="shared" ca="1" si="595"/>
        <v>8</v>
      </c>
      <c r="BG578" s="9">
        <f t="shared" ca="1" si="596"/>
        <v>15</v>
      </c>
      <c r="BH578" s="24">
        <f t="shared" ca="1" si="615"/>
        <v>674.20900208016496</v>
      </c>
      <c r="BI578" s="24">
        <f t="shared" ca="1" si="616"/>
        <v>443.97952909809601</v>
      </c>
      <c r="BJ578" s="9">
        <f t="shared" ca="1" si="597"/>
        <v>12</v>
      </c>
      <c r="BK578" s="30">
        <f t="shared" ca="1" si="598"/>
        <v>35.55887041095891</v>
      </c>
      <c r="BL578" s="15">
        <f t="shared" ca="1" si="599"/>
        <v>4.4220544986301364</v>
      </c>
      <c r="BM578" s="15">
        <f t="shared" ca="1" si="617"/>
        <v>6499.3392087741831</v>
      </c>
      <c r="BN578" s="36">
        <f t="shared" ca="1" si="626"/>
        <v>108</v>
      </c>
      <c r="BO578" s="9">
        <f t="shared" ca="1" si="600"/>
        <v>0</v>
      </c>
      <c r="BP578" s="20">
        <f t="shared" ca="1" si="618"/>
        <v>1.4592509924063231</v>
      </c>
      <c r="BQ578" s="20">
        <f t="shared" ca="1" si="619"/>
        <v>87.816362873972707</v>
      </c>
    </row>
    <row r="579" spans="1:69" x14ac:dyDescent="0.25">
      <c r="A579" s="3">
        <f t="shared" si="634"/>
        <v>40610</v>
      </c>
      <c r="B579" s="17">
        <f t="shared" si="601"/>
        <v>2011</v>
      </c>
      <c r="C579" s="4">
        <f t="shared" si="633"/>
        <v>3</v>
      </c>
      <c r="D579" s="4">
        <f t="shared" si="635"/>
        <v>3</v>
      </c>
      <c r="E579" s="5">
        <f t="shared" si="576"/>
        <v>0.59</v>
      </c>
      <c r="F579" s="5">
        <f t="shared" si="577"/>
        <v>0.6</v>
      </c>
      <c r="G579" s="10">
        <f t="shared" ref="G579:G642" si="642">G580+100%/365</f>
        <v>0.5999999999999982</v>
      </c>
      <c r="H579" s="13">
        <f t="shared" ca="1" si="578"/>
        <v>86</v>
      </c>
      <c r="I579" s="9">
        <f t="shared" ca="1" si="579"/>
        <v>147</v>
      </c>
      <c r="J579" s="14">
        <f t="shared" ca="1" si="602"/>
        <v>1.7093023255813953</v>
      </c>
      <c r="K579" s="5">
        <f t="shared" ca="1" si="603"/>
        <v>0.32666666666666666</v>
      </c>
      <c r="L579" s="21">
        <f t="shared" ca="1" si="580"/>
        <v>102.0774641860465</v>
      </c>
      <c r="M579" s="9">
        <f t="shared" ca="1" si="636"/>
        <v>27</v>
      </c>
      <c r="N579" s="9">
        <f t="shared" ca="1" si="636"/>
        <v>31</v>
      </c>
      <c r="O579" s="9">
        <f t="shared" ca="1" si="636"/>
        <v>13</v>
      </c>
      <c r="P579" s="9">
        <f t="shared" ca="1" si="636"/>
        <v>38</v>
      </c>
      <c r="Q579" s="20">
        <f t="shared" ca="1" si="581"/>
        <v>34.989974068965516</v>
      </c>
      <c r="R579" s="20">
        <f t="shared" ca="1" si="582"/>
        <v>48.512627003076922</v>
      </c>
      <c r="S579" s="20">
        <f t="shared" ca="1" si="583"/>
        <v>18.073104707368422</v>
      </c>
      <c r="T579" s="6">
        <f t="shared" ca="1" si="637"/>
        <v>8778.6619199999986</v>
      </c>
      <c r="U579" s="6">
        <f t="shared" ca="1" si="637"/>
        <v>948.01199999999983</v>
      </c>
      <c r="V579" s="6">
        <f t="shared" ca="1" si="637"/>
        <v>1566.8537978879997</v>
      </c>
      <c r="W579" s="6">
        <f t="shared" ca="1" si="584"/>
        <v>2525.0359680000001</v>
      </c>
      <c r="X579" s="6">
        <f t="shared" ca="1" si="585"/>
        <v>723.68221132799988</v>
      </c>
      <c r="Y579" s="6">
        <f t="shared" ca="1" si="604"/>
        <v>4911.1019427840001</v>
      </c>
      <c r="Z579" s="6">
        <f t="shared" ca="1" si="638"/>
        <v>2029.4184959999998</v>
      </c>
      <c r="AA579" s="6">
        <f t="shared" ca="1" si="638"/>
        <v>630.66415103999998</v>
      </c>
      <c r="AB579" s="6">
        <f t="shared" ca="1" si="638"/>
        <v>686.77797888000009</v>
      </c>
      <c r="AC579" s="6">
        <f t="shared" ca="1" si="586"/>
        <v>959.65983886191214</v>
      </c>
      <c r="AD579" s="6">
        <f t="shared" ca="1" si="587"/>
        <v>927.24089464908548</v>
      </c>
      <c r="AE579" s="6">
        <f t="shared" ca="1" si="588"/>
        <v>294.38316379027577</v>
      </c>
      <c r="AF579" s="6">
        <f t="shared" ca="1" si="605"/>
        <v>1165.5767286187261</v>
      </c>
      <c r="AG579" s="6">
        <f t="shared" ca="1" si="639"/>
        <v>263.01240000000001</v>
      </c>
      <c r="AH579" s="6">
        <f t="shared" ca="1" si="639"/>
        <v>909.84768000000008</v>
      </c>
      <c r="AI579" s="6">
        <f t="shared" ca="1" si="639"/>
        <v>1566.5140259999998</v>
      </c>
      <c r="AJ579" s="6">
        <f t="shared" ca="1" si="639"/>
        <v>749.26817279999989</v>
      </c>
      <c r="AK579" s="6">
        <f t="shared" ca="1" si="589"/>
        <v>1058.959553520536</v>
      </c>
      <c r="AL579" s="6">
        <f t="shared" ca="1" si="590"/>
        <v>1046.2525147801591</v>
      </c>
      <c r="AM579" s="6">
        <f t="shared" ca="1" si="591"/>
        <v>307.69529336152738</v>
      </c>
      <c r="AN579" s="6">
        <f t="shared" ca="1" si="606"/>
        <v>1075.7349171377773</v>
      </c>
      <c r="AO579" s="6">
        <f t="shared" ca="1" si="607"/>
        <v>16562.176824719998</v>
      </c>
      <c r="AP579" s="6">
        <f t="shared" ca="1" si="608"/>
        <v>9409.7632361794949</v>
      </c>
      <c r="AQ579" s="6">
        <f t="shared" ca="1" si="609"/>
        <v>7152.413588540503</v>
      </c>
      <c r="AR579" s="6">
        <f t="shared" ca="1" si="640"/>
        <v>2584.2774809238545</v>
      </c>
      <c r="AS579" s="6">
        <f t="shared" ca="1" si="640"/>
        <v>1456.8169958829917</v>
      </c>
      <c r="AT579" s="6">
        <f t="shared" ca="1" si="640"/>
        <v>1618.5600473802235</v>
      </c>
      <c r="AU579" s="6">
        <f t="shared" ca="1" si="640"/>
        <v>1679.3036384425222</v>
      </c>
      <c r="AV579" s="6">
        <f t="shared" ca="1" si="610"/>
        <v>7338.9581626295922</v>
      </c>
      <c r="AW579" s="6">
        <f t="shared" ca="1" si="611"/>
        <v>-186.54457408908911</v>
      </c>
      <c r="AX579" s="27">
        <f t="shared" ca="1" si="641"/>
        <v>4.1413631999999998</v>
      </c>
      <c r="AY579" s="27">
        <f t="shared" ca="1" si="641"/>
        <v>4.3775934999999988</v>
      </c>
      <c r="AZ579">
        <f t="shared" ca="1" si="612"/>
        <v>195</v>
      </c>
      <c r="BA579" s="9">
        <f t="shared" ca="1" si="592"/>
        <v>7</v>
      </c>
      <c r="BB579" s="4">
        <f t="shared" ca="1" si="613"/>
        <v>86</v>
      </c>
      <c r="BC579" s="9">
        <f t="shared" ca="1" si="593"/>
        <v>7</v>
      </c>
      <c r="BD579" s="9">
        <f t="shared" ca="1" si="594"/>
        <v>4</v>
      </c>
      <c r="BE579" s="4">
        <f t="shared" ca="1" si="614"/>
        <v>109</v>
      </c>
      <c r="BF579" s="9">
        <f t="shared" ca="1" si="595"/>
        <v>6</v>
      </c>
      <c r="BG579" s="9">
        <f t="shared" ca="1" si="596"/>
        <v>12</v>
      </c>
      <c r="BH579" s="24">
        <f t="shared" ca="1" si="615"/>
        <v>615.9452528997208</v>
      </c>
      <c r="BI579" s="24">
        <f t="shared" ca="1" si="616"/>
        <v>360.21201973782496</v>
      </c>
      <c r="BJ579" s="9">
        <f t="shared" ca="1" si="597"/>
        <v>11</v>
      </c>
      <c r="BK579" s="30">
        <f t="shared" ca="1" si="598"/>
        <v>33.278672</v>
      </c>
      <c r="BL579" s="15">
        <f t="shared" ca="1" si="599"/>
        <v>4.538846079999999</v>
      </c>
      <c r="BM579" s="15">
        <f t="shared" ca="1" si="617"/>
        <v>6565.9513621683291</v>
      </c>
      <c r="BN579" s="36">
        <f t="shared" ca="1" si="626"/>
        <v>108</v>
      </c>
      <c r="BO579" s="9">
        <f t="shared" ca="1" si="600"/>
        <v>0</v>
      </c>
      <c r="BP579" s="20">
        <f t="shared" ca="1" si="618"/>
        <v>1.0893186979348111</v>
      </c>
      <c r="BQ579" s="20">
        <f t="shared" ca="1" si="619"/>
        <v>66.226051745745394</v>
      </c>
    </row>
    <row r="580" spans="1:69" x14ac:dyDescent="0.25">
      <c r="A580" s="3">
        <f t="shared" si="634"/>
        <v>40609</v>
      </c>
      <c r="B580" s="17">
        <f t="shared" si="601"/>
        <v>2011</v>
      </c>
      <c r="C580" s="4">
        <f t="shared" si="633"/>
        <v>3</v>
      </c>
      <c r="D580" s="4">
        <f t="shared" si="635"/>
        <v>2</v>
      </c>
      <c r="E580" s="5">
        <f t="shared" si="576"/>
        <v>0.59</v>
      </c>
      <c r="F580" s="5">
        <f t="shared" si="577"/>
        <v>0.6</v>
      </c>
      <c r="G580" s="10">
        <f t="shared" si="642"/>
        <v>0.59726027397260095</v>
      </c>
      <c r="H580" s="13">
        <f t="shared" ca="1" si="578"/>
        <v>89</v>
      </c>
      <c r="I580" s="9">
        <f t="shared" ca="1" si="579"/>
        <v>152</v>
      </c>
      <c r="J580" s="14">
        <f t="shared" ca="1" si="602"/>
        <v>1.7078651685393258</v>
      </c>
      <c r="K580" s="5">
        <f t="shared" ca="1" si="603"/>
        <v>0.33777777777777779</v>
      </c>
      <c r="L580" s="21">
        <f t="shared" ca="1" si="580"/>
        <v>101.05796501770045</v>
      </c>
      <c r="M580" s="9">
        <f t="shared" ca="1" si="636"/>
        <v>28</v>
      </c>
      <c r="N580" s="9">
        <f t="shared" ca="1" si="636"/>
        <v>33</v>
      </c>
      <c r="O580" s="9">
        <f t="shared" ca="1" si="636"/>
        <v>14</v>
      </c>
      <c r="P580" s="9">
        <f t="shared" ca="1" si="636"/>
        <v>40</v>
      </c>
      <c r="Q580" s="20">
        <f t="shared" ca="1" si="581"/>
        <v>36.933103500561415</v>
      </c>
      <c r="R580" s="20">
        <f t="shared" ca="1" si="582"/>
        <v>47.265016376360066</v>
      </c>
      <c r="S580" s="20">
        <f t="shared" ca="1" si="583"/>
        <v>18.733772678794516</v>
      </c>
      <c r="T580" s="6">
        <f t="shared" ca="1" si="637"/>
        <v>8994.1588865753401</v>
      </c>
      <c r="U580" s="6">
        <f t="shared" ca="1" si="637"/>
        <v>976.32249534246557</v>
      </c>
      <c r="V580" s="6">
        <f t="shared" ca="1" si="637"/>
        <v>1533.5026563156162</v>
      </c>
      <c r="W580" s="6">
        <f t="shared" ca="1" si="584"/>
        <v>2410.8515840219179</v>
      </c>
      <c r="X580" s="6">
        <f t="shared" ca="1" si="585"/>
        <v>745.76675748821901</v>
      </c>
      <c r="Y580" s="6">
        <f t="shared" ca="1" si="604"/>
        <v>5280.3603840920514</v>
      </c>
      <c r="Z580" s="6">
        <f t="shared" ca="1" si="638"/>
        <v>2252.9193135342462</v>
      </c>
      <c r="AA580" s="6">
        <f t="shared" ca="1" si="638"/>
        <v>661.71022926904095</v>
      </c>
      <c r="AB580" s="6">
        <f t="shared" ca="1" si="638"/>
        <v>749.35090715178069</v>
      </c>
      <c r="AC580" s="6">
        <f t="shared" ca="1" si="586"/>
        <v>950.06582457110335</v>
      </c>
      <c r="AD580" s="6">
        <f t="shared" ca="1" si="587"/>
        <v>966.92445309373238</v>
      </c>
      <c r="AE580" s="6">
        <f t="shared" ca="1" si="588"/>
        <v>274.99524561150054</v>
      </c>
      <c r="AF580" s="6">
        <f t="shared" ca="1" si="605"/>
        <v>1471.9949266787316</v>
      </c>
      <c r="AG580" s="6">
        <f t="shared" ca="1" si="639"/>
        <v>259.18349878356162</v>
      </c>
      <c r="AH580" s="6">
        <f t="shared" ca="1" si="639"/>
        <v>1002.1132091616437</v>
      </c>
      <c r="AI580" s="6">
        <f t="shared" ca="1" si="639"/>
        <v>1752.6296118356165</v>
      </c>
      <c r="AJ580" s="6">
        <f t="shared" ca="1" si="639"/>
        <v>726.86062185205469</v>
      </c>
      <c r="AK580" s="6">
        <f t="shared" ca="1" si="589"/>
        <v>1030.7439242410398</v>
      </c>
      <c r="AL580" s="6">
        <f t="shared" ca="1" si="590"/>
        <v>1053.5878593443404</v>
      </c>
      <c r="AM580" s="6">
        <f t="shared" ca="1" si="591"/>
        <v>329.38034400992132</v>
      </c>
      <c r="AN580" s="6">
        <f t="shared" ca="1" si="606"/>
        <v>1327.0748140375749</v>
      </c>
      <c r="AO580" s="6">
        <f t="shared" ca="1" si="607"/>
        <v>17375.248773505748</v>
      </c>
      <c r="AP580" s="6">
        <f t="shared" ca="1" si="608"/>
        <v>9295.81864869739</v>
      </c>
      <c r="AQ580" s="6">
        <f t="shared" ca="1" si="609"/>
        <v>8079.4301248083575</v>
      </c>
      <c r="AR580" s="6">
        <f t="shared" ca="1" si="640"/>
        <v>2587.5304356861625</v>
      </c>
      <c r="AS580" s="6">
        <f t="shared" ca="1" si="640"/>
        <v>1454.432377354362</v>
      </c>
      <c r="AT580" s="6">
        <f t="shared" ca="1" si="640"/>
        <v>1610.0850248800289</v>
      </c>
      <c r="AU580" s="6">
        <f t="shared" ca="1" si="640"/>
        <v>1679.7237075937198</v>
      </c>
      <c r="AV580" s="6">
        <f t="shared" ca="1" si="610"/>
        <v>7331.7715455142734</v>
      </c>
      <c r="AW580" s="6">
        <f t="shared" ca="1" si="611"/>
        <v>747.65857929408412</v>
      </c>
      <c r="AX580" s="27">
        <f t="shared" ca="1" si="641"/>
        <v>4.0211248109589031</v>
      </c>
      <c r="AY580" s="27">
        <f t="shared" ca="1" si="641"/>
        <v>4.582415753424657</v>
      </c>
      <c r="AZ580">
        <f t="shared" ca="1" si="612"/>
        <v>204</v>
      </c>
      <c r="BA580" s="9">
        <f t="shared" ca="1" si="592"/>
        <v>7</v>
      </c>
      <c r="BB580" s="4">
        <f t="shared" ca="1" si="613"/>
        <v>89</v>
      </c>
      <c r="BC580" s="9">
        <f t="shared" ca="1" si="593"/>
        <v>7</v>
      </c>
      <c r="BD580" s="9">
        <f t="shared" ca="1" si="594"/>
        <v>5</v>
      </c>
      <c r="BE580" s="4">
        <f t="shared" ca="1" si="614"/>
        <v>115</v>
      </c>
      <c r="BF580" s="9">
        <f t="shared" ca="1" si="595"/>
        <v>7</v>
      </c>
      <c r="BG580" s="9">
        <f t="shared" ca="1" si="596"/>
        <v>12</v>
      </c>
      <c r="BH580" s="24">
        <f t="shared" ca="1" si="615"/>
        <v>632.37586487538238</v>
      </c>
      <c r="BI580" s="24">
        <f t="shared" ca="1" si="616"/>
        <v>362.15412993261208</v>
      </c>
      <c r="BJ580" s="9">
        <f t="shared" ca="1" si="597"/>
        <v>10</v>
      </c>
      <c r="BK580" s="30">
        <f t="shared" ca="1" si="598"/>
        <v>34.476235643835615</v>
      </c>
      <c r="BL580" s="15">
        <f t="shared" ca="1" si="599"/>
        <v>4.4910589194520538</v>
      </c>
      <c r="BM580" s="15">
        <f t="shared" ca="1" si="617"/>
        <v>6501.3882450089204</v>
      </c>
      <c r="BN580" s="36">
        <f t="shared" ca="1" si="626"/>
        <v>108</v>
      </c>
      <c r="BO580" s="9">
        <f t="shared" ca="1" si="600"/>
        <v>0</v>
      </c>
      <c r="BP580" s="20">
        <f t="shared" ca="1" si="618"/>
        <v>1.2427238337920967</v>
      </c>
      <c r="BQ580" s="20">
        <f t="shared" ca="1" si="619"/>
        <v>74.809538192669976</v>
      </c>
    </row>
    <row r="581" spans="1:69" x14ac:dyDescent="0.25">
      <c r="A581" s="3">
        <f t="shared" si="634"/>
        <v>40608</v>
      </c>
      <c r="B581" s="17">
        <f t="shared" si="601"/>
        <v>2011</v>
      </c>
      <c r="C581" s="4">
        <f t="shared" si="633"/>
        <v>3</v>
      </c>
      <c r="D581" s="4">
        <f t="shared" si="635"/>
        <v>1</v>
      </c>
      <c r="E581" s="5">
        <f t="shared" si="576"/>
        <v>0.59</v>
      </c>
      <c r="F581" s="5">
        <f t="shared" si="577"/>
        <v>0.64</v>
      </c>
      <c r="G581" s="10">
        <f t="shared" si="642"/>
        <v>0.5945205479452037</v>
      </c>
      <c r="H581" s="13">
        <f t="shared" ca="1" si="578"/>
        <v>98</v>
      </c>
      <c r="I581" s="9">
        <f t="shared" ca="1" si="579"/>
        <v>148</v>
      </c>
      <c r="J581" s="14">
        <f t="shared" ca="1" si="602"/>
        <v>1.510204081632653</v>
      </c>
      <c r="K581" s="5">
        <f t="shared" ca="1" si="603"/>
        <v>0.3288888888888889</v>
      </c>
      <c r="L581" s="21">
        <f t="shared" ca="1" si="580"/>
        <v>93.746299555605233</v>
      </c>
      <c r="M581" s="9">
        <f t="shared" ca="1" si="636"/>
        <v>26</v>
      </c>
      <c r="N581" s="9">
        <f t="shared" ca="1" si="636"/>
        <v>31</v>
      </c>
      <c r="O581" s="9">
        <f t="shared" ca="1" si="636"/>
        <v>13</v>
      </c>
      <c r="P581" s="9">
        <f t="shared" ca="1" si="636"/>
        <v>40</v>
      </c>
      <c r="Q581" s="20">
        <f t="shared" ca="1" si="581"/>
        <v>38.964451483777928</v>
      </c>
      <c r="R581" s="20">
        <f t="shared" ca="1" si="582"/>
        <v>49.218215762276074</v>
      </c>
      <c r="S581" s="20">
        <f t="shared" ca="1" si="583"/>
        <v>16.865263607671231</v>
      </c>
      <c r="T581" s="6">
        <f t="shared" ca="1" si="637"/>
        <v>9187.1373564493133</v>
      </c>
      <c r="U581" s="6">
        <f t="shared" ca="1" si="637"/>
        <v>962.41852107397244</v>
      </c>
      <c r="V581" s="6">
        <f t="shared" ca="1" si="637"/>
        <v>1595.3004728600547</v>
      </c>
      <c r="W581" s="6">
        <f t="shared" ca="1" si="584"/>
        <v>2456.9071050082189</v>
      </c>
      <c r="X581" s="6">
        <f t="shared" ca="1" si="585"/>
        <v>791.44337632438339</v>
      </c>
      <c r="Y581" s="6">
        <f t="shared" ca="1" si="604"/>
        <v>5305.9049233306287</v>
      </c>
      <c r="Z581" s="6">
        <f t="shared" ca="1" si="638"/>
        <v>2220.973734575342</v>
      </c>
      <c r="AA581" s="6">
        <f t="shared" ca="1" si="638"/>
        <v>639.83680490958898</v>
      </c>
      <c r="AB581" s="6">
        <f t="shared" ca="1" si="638"/>
        <v>674.61054430684919</v>
      </c>
      <c r="AC581" s="6">
        <f t="shared" ca="1" si="586"/>
        <v>985.71390064396485</v>
      </c>
      <c r="AD581" s="6">
        <f t="shared" ca="1" si="587"/>
        <v>961.35455466036717</v>
      </c>
      <c r="AE581" s="6">
        <f t="shared" ca="1" si="588"/>
        <v>301.9803769276665</v>
      </c>
      <c r="AF581" s="6">
        <f t="shared" ca="1" si="605"/>
        <v>1286.3722515597815</v>
      </c>
      <c r="AG581" s="6">
        <f t="shared" ca="1" si="639"/>
        <v>257.66615993424659</v>
      </c>
      <c r="AH581" s="6">
        <f t="shared" ca="1" si="639"/>
        <v>920.70967057534256</v>
      </c>
      <c r="AI581" s="6">
        <f t="shared" ca="1" si="639"/>
        <v>1676.9830855890414</v>
      </c>
      <c r="AJ581" s="6">
        <f t="shared" ca="1" si="639"/>
        <v>762.93129678904097</v>
      </c>
      <c r="AK581" s="6">
        <f t="shared" ca="1" si="589"/>
        <v>1153.8482169469992</v>
      </c>
      <c r="AL581" s="6">
        <f t="shared" ca="1" si="590"/>
        <v>1114.1281594054415</v>
      </c>
      <c r="AM581" s="6">
        <f t="shared" ca="1" si="591"/>
        <v>349.62109939874085</v>
      </c>
      <c r="AN581" s="6">
        <f t="shared" ca="1" si="606"/>
        <v>1000.69273713649</v>
      </c>
      <c r="AO581" s="6">
        <f t="shared" ca="1" si="607"/>
        <v>17303.267174202738</v>
      </c>
      <c r="AP581" s="6">
        <f t="shared" ca="1" si="608"/>
        <v>9710.2972621758381</v>
      </c>
      <c r="AQ581" s="6">
        <f t="shared" ca="1" si="609"/>
        <v>7592.9699120269006</v>
      </c>
      <c r="AR581" s="6">
        <f t="shared" ca="1" si="640"/>
        <v>2592.3482918546915</v>
      </c>
      <c r="AS581" s="6">
        <f t="shared" ca="1" si="640"/>
        <v>1526.604610780422</v>
      </c>
      <c r="AT581" s="6">
        <f t="shared" ca="1" si="640"/>
        <v>1629.9167464997688</v>
      </c>
      <c r="AU581" s="6">
        <f t="shared" ca="1" si="640"/>
        <v>1744.5750089530111</v>
      </c>
      <c r="AV581" s="6">
        <f t="shared" ca="1" si="610"/>
        <v>7493.4446580878939</v>
      </c>
      <c r="AW581" s="6">
        <f t="shared" ca="1" si="611"/>
        <v>99.525253939005779</v>
      </c>
      <c r="AX581" s="27">
        <f t="shared" ca="1" si="641"/>
        <v>4.124505797260273</v>
      </c>
      <c r="AY581" s="27">
        <f t="shared" ca="1" si="641"/>
        <v>4.2809966506849308</v>
      </c>
      <c r="AZ581">
        <f t="shared" ca="1" si="612"/>
        <v>208</v>
      </c>
      <c r="BA581" s="9">
        <f t="shared" ca="1" si="592"/>
        <v>8</v>
      </c>
      <c r="BB581" s="4">
        <f t="shared" ca="1" si="613"/>
        <v>98</v>
      </c>
      <c r="BC581" s="9">
        <f t="shared" ca="1" si="593"/>
        <v>7</v>
      </c>
      <c r="BD581" s="9">
        <f t="shared" ca="1" si="594"/>
        <v>6</v>
      </c>
      <c r="BE581" s="4">
        <f t="shared" ca="1" si="614"/>
        <v>110</v>
      </c>
      <c r="BF581" s="9">
        <f t="shared" ca="1" si="595"/>
        <v>7</v>
      </c>
      <c r="BG581" s="9">
        <f t="shared" ca="1" si="596"/>
        <v>13</v>
      </c>
      <c r="BH581" s="24">
        <f t="shared" ca="1" si="615"/>
        <v>642.52512657657701</v>
      </c>
      <c r="BI581" s="24">
        <f t="shared" ca="1" si="616"/>
        <v>408.91796949672698</v>
      </c>
      <c r="BJ581" s="9">
        <f t="shared" ca="1" si="597"/>
        <v>11</v>
      </c>
      <c r="BK581" s="30">
        <f t="shared" ca="1" si="598"/>
        <v>34.207562315068493</v>
      </c>
      <c r="BL581" s="15">
        <f t="shared" ca="1" si="599"/>
        <v>4.5342190915068477</v>
      </c>
      <c r="BM581" s="15">
        <f t="shared" ca="1" si="617"/>
        <v>6606.2684525577806</v>
      </c>
      <c r="BN581" s="36">
        <f t="shared" ca="1" si="626"/>
        <v>108</v>
      </c>
      <c r="BO581" s="9">
        <f t="shared" ca="1" si="600"/>
        <v>0</v>
      </c>
      <c r="BP581" s="20">
        <f t="shared" ca="1" si="618"/>
        <v>1.1493583657029702</v>
      </c>
      <c r="BQ581" s="20">
        <f t="shared" ca="1" si="619"/>
        <v>70.305276963212037</v>
      </c>
    </row>
    <row r="582" spans="1:69" x14ac:dyDescent="0.25">
      <c r="A582" s="3">
        <f t="shared" si="634"/>
        <v>40607</v>
      </c>
      <c r="B582" s="17">
        <f t="shared" si="601"/>
        <v>2011</v>
      </c>
      <c r="C582" s="4">
        <f t="shared" si="633"/>
        <v>3</v>
      </c>
      <c r="D582" s="4">
        <f t="shared" si="635"/>
        <v>7</v>
      </c>
      <c r="E582" s="5">
        <f t="shared" si="576"/>
        <v>0.59</v>
      </c>
      <c r="F582" s="5">
        <f t="shared" si="577"/>
        <v>0.95</v>
      </c>
      <c r="G582" s="10">
        <f t="shared" si="642"/>
        <v>0.59178082191780645</v>
      </c>
      <c r="H582" s="13">
        <f t="shared" ca="1" si="578"/>
        <v>135</v>
      </c>
      <c r="I582" s="9">
        <f t="shared" ca="1" si="579"/>
        <v>215</v>
      </c>
      <c r="J582" s="14">
        <f t="shared" ca="1" si="602"/>
        <v>1.5925925925925926</v>
      </c>
      <c r="K582" s="5">
        <f t="shared" ca="1" si="603"/>
        <v>0.4777777777777778</v>
      </c>
      <c r="L582" s="21">
        <f t="shared" ca="1" si="580"/>
        <v>100.60216678477927</v>
      </c>
      <c r="M582" s="9">
        <f t="shared" ca="1" si="636"/>
        <v>37</v>
      </c>
      <c r="N582" s="9">
        <f t="shared" ca="1" si="636"/>
        <v>46</v>
      </c>
      <c r="O582" s="9">
        <f t="shared" ca="1" si="636"/>
        <v>20</v>
      </c>
      <c r="P582" s="9">
        <f t="shared" ca="1" si="636"/>
        <v>57</v>
      </c>
      <c r="Q582" s="20">
        <f t="shared" ca="1" si="581"/>
        <v>37.643227912196728</v>
      </c>
      <c r="R582" s="20">
        <f t="shared" ca="1" si="582"/>
        <v>47.289710771506847</v>
      </c>
      <c r="S582" s="20">
        <f t="shared" ca="1" si="583"/>
        <v>18.095164302523433</v>
      </c>
      <c r="T582" s="6">
        <f t="shared" ca="1" si="637"/>
        <v>13581.292515945202</v>
      </c>
      <c r="U582" s="6">
        <f t="shared" ca="1" si="637"/>
        <v>1476.4133878356163</v>
      </c>
      <c r="V582" s="6">
        <f t="shared" ca="1" si="637"/>
        <v>2447.4399975557258</v>
      </c>
      <c r="W582" s="6">
        <f t="shared" ca="1" si="584"/>
        <v>2400.9964163506847</v>
      </c>
      <c r="X582" s="6">
        <f t="shared" ca="1" si="585"/>
        <v>1261.580914446904</v>
      </c>
      <c r="Y582" s="6">
        <f t="shared" ca="1" si="604"/>
        <v>8947.6885754275045</v>
      </c>
      <c r="Z582" s="6">
        <f t="shared" ca="1" si="638"/>
        <v>3124.3879167123287</v>
      </c>
      <c r="AA582" s="6">
        <f t="shared" ca="1" si="638"/>
        <v>945.794215430137</v>
      </c>
      <c r="AB582" s="6">
        <f t="shared" ca="1" si="638"/>
        <v>1031.4243652438356</v>
      </c>
      <c r="AC582" s="6">
        <f t="shared" ca="1" si="586"/>
        <v>1577.5313899468774</v>
      </c>
      <c r="AD582" s="6">
        <f t="shared" ca="1" si="587"/>
        <v>960.40230681482603</v>
      </c>
      <c r="AE582" s="6">
        <f t="shared" ca="1" si="588"/>
        <v>480.34618543232375</v>
      </c>
      <c r="AF582" s="6">
        <f t="shared" ca="1" si="605"/>
        <v>2083.3266151922739</v>
      </c>
      <c r="AG582" s="6">
        <f t="shared" ca="1" si="639"/>
        <v>385.09451802739727</v>
      </c>
      <c r="AH582" s="6">
        <f t="shared" ca="1" si="639"/>
        <v>1456.4458608219179</v>
      </c>
      <c r="AI582" s="6">
        <f t="shared" ca="1" si="639"/>
        <v>2331.4157041095887</v>
      </c>
      <c r="AJ582" s="6">
        <f t="shared" ca="1" si="639"/>
        <v>1056.4287123287672</v>
      </c>
      <c r="AK582" s="6">
        <f t="shared" ca="1" si="589"/>
        <v>1760.8349299026052</v>
      </c>
      <c r="AL582" s="6">
        <f t="shared" ca="1" si="590"/>
        <v>1108.4146849500692</v>
      </c>
      <c r="AM582" s="6">
        <f t="shared" ca="1" si="591"/>
        <v>493.36424407222626</v>
      </c>
      <c r="AN582" s="6">
        <f t="shared" ca="1" si="606"/>
        <v>1866.7709363627707</v>
      </c>
      <c r="AO582" s="6">
        <f t="shared" ca="1" si="607"/>
        <v>25388.697196454792</v>
      </c>
      <c r="AP582" s="6">
        <f t="shared" ca="1" si="608"/>
        <v>12490.911069472242</v>
      </c>
      <c r="AQ582" s="6">
        <f t="shared" ca="1" si="609"/>
        <v>12897.78612698255</v>
      </c>
      <c r="AR582" s="6">
        <f t="shared" ca="1" si="640"/>
        <v>2714.1878867487876</v>
      </c>
      <c r="AS582" s="6">
        <f t="shared" ca="1" si="640"/>
        <v>1915.2990031051038</v>
      </c>
      <c r="AT582" s="6">
        <f t="shared" ca="1" si="640"/>
        <v>1841.3195725409519</v>
      </c>
      <c r="AU582" s="6">
        <f t="shared" ca="1" si="640"/>
        <v>1939.852018913115</v>
      </c>
      <c r="AV582" s="6">
        <f t="shared" ca="1" si="610"/>
        <v>8410.6584813079571</v>
      </c>
      <c r="AW582" s="6">
        <f t="shared" ca="1" si="611"/>
        <v>4487.1276456745927</v>
      </c>
      <c r="AX582" s="27">
        <f t="shared" ca="1" si="641"/>
        <v>3.9044868164383564</v>
      </c>
      <c r="AY582" s="27">
        <f t="shared" ca="1" si="641"/>
        <v>4.5512519452054789</v>
      </c>
      <c r="AZ582">
        <f t="shared" ca="1" si="612"/>
        <v>295</v>
      </c>
      <c r="BA582" s="9">
        <f t="shared" ca="1" si="592"/>
        <v>11</v>
      </c>
      <c r="BB582" s="4">
        <f t="shared" ca="1" si="613"/>
        <v>135</v>
      </c>
      <c r="BC582" s="9">
        <f t="shared" ca="1" si="593"/>
        <v>10</v>
      </c>
      <c r="BD582" s="9">
        <f t="shared" ca="1" si="594"/>
        <v>8</v>
      </c>
      <c r="BE582" s="4">
        <f t="shared" ca="1" si="614"/>
        <v>160</v>
      </c>
      <c r="BF582" s="9">
        <f t="shared" ca="1" si="595"/>
        <v>10</v>
      </c>
      <c r="BG582" s="9">
        <f t="shared" ca="1" si="596"/>
        <v>18</v>
      </c>
      <c r="BH582" s="24">
        <f t="shared" ca="1" si="615"/>
        <v>814.66897711377533</v>
      </c>
      <c r="BI582" s="24">
        <f t="shared" ca="1" si="616"/>
        <v>528.19897938395479</v>
      </c>
      <c r="BJ582" s="9">
        <f t="shared" ca="1" si="597"/>
        <v>16</v>
      </c>
      <c r="BK582" s="30">
        <f t="shared" ca="1" si="598"/>
        <v>32.847323178082199</v>
      </c>
      <c r="BL582" s="15">
        <f t="shared" ca="1" si="599"/>
        <v>4.395493928767122</v>
      </c>
      <c r="BM582" s="15">
        <f t="shared" ca="1" si="617"/>
        <v>6641.1637175146107</v>
      </c>
      <c r="BN582" s="36">
        <f t="shared" ca="1" si="626"/>
        <v>107</v>
      </c>
      <c r="BO582" s="9">
        <f t="shared" ca="1" si="600"/>
        <v>0</v>
      </c>
      <c r="BP582" s="20">
        <f t="shared" ca="1" si="618"/>
        <v>1.9420973003522668</v>
      </c>
      <c r="BQ582" s="20">
        <f t="shared" ca="1" si="619"/>
        <v>120.54005726151915</v>
      </c>
    </row>
    <row r="583" spans="1:69" x14ac:dyDescent="0.25">
      <c r="A583" s="3">
        <f t="shared" si="634"/>
        <v>40606</v>
      </c>
      <c r="B583" s="17">
        <f t="shared" si="601"/>
        <v>2011</v>
      </c>
      <c r="C583" s="4">
        <f t="shared" si="633"/>
        <v>3</v>
      </c>
      <c r="D583" s="4">
        <f t="shared" si="635"/>
        <v>6</v>
      </c>
      <c r="E583" s="5">
        <f t="shared" ref="E583:E646" si="643">VLOOKUP(C583,mes,2,TRUE)</f>
        <v>0.59</v>
      </c>
      <c r="F583" s="5">
        <f t="shared" ref="F583:F646" si="644">MIN(100%,100%-(100%-VLOOKUP(D583,semana,2,FALSE))/VLOOKUP(C583,mes,3,FALSE))</f>
        <v>1</v>
      </c>
      <c r="G583" s="10">
        <f t="shared" si="642"/>
        <v>0.58904109589040921</v>
      </c>
      <c r="H583" s="13">
        <f t="shared" ref="H583:H646" ca="1" si="645">MIN(H$1,INT((1+H$2*$G583)*(1+RANDBETWEEN(-limite,limite)/1000)*H$1*$E583*$F583))</f>
        <v>141</v>
      </c>
      <c r="I583" s="9">
        <f t="shared" ref="I583:I646" ca="1" si="646">MIN(I$1,INT((1+RANDBETWEEN(-limite,limite)/1000)*T583/96*1.6))</f>
        <v>249</v>
      </c>
      <c r="J583" s="14">
        <f t="shared" ca="1" si="602"/>
        <v>1.7659574468085106</v>
      </c>
      <c r="K583" s="5">
        <f t="shared" ca="1" si="603"/>
        <v>0.55333333333333334</v>
      </c>
      <c r="L583" s="21">
        <f t="shared" ref="L583:L646" ca="1" si="647">T583/H583</f>
        <v>102.40457522588166</v>
      </c>
      <c r="M583" s="9">
        <f t="shared" ca="1" si="636"/>
        <v>43</v>
      </c>
      <c r="N583" s="9">
        <f t="shared" ca="1" si="636"/>
        <v>54</v>
      </c>
      <c r="O583" s="9">
        <f t="shared" ca="1" si="636"/>
        <v>22</v>
      </c>
      <c r="P583" s="9">
        <f t="shared" ca="1" si="636"/>
        <v>70</v>
      </c>
      <c r="Q583" s="20">
        <f t="shared" ref="Q583:Q646" ca="1" si="648">Z583/(M583+N583)</f>
        <v>38.035592893659086</v>
      </c>
      <c r="R583" s="20">
        <f t="shared" ref="R583:R646" ca="1" si="649">AA583/O583</f>
        <v>47.337810106102104</v>
      </c>
      <c r="S583" s="20">
        <f t="shared" ref="S583:S646" ca="1" si="650">AB583/P583</f>
        <v>16.879103239138942</v>
      </c>
      <c r="T583" s="6">
        <f t="shared" ca="1" si="637"/>
        <v>14439.045106849313</v>
      </c>
      <c r="U583" s="6">
        <f t="shared" ca="1" si="637"/>
        <v>1653.4008863013694</v>
      </c>
      <c r="V583" s="6">
        <f t="shared" ca="1" si="637"/>
        <v>2591.5226364493151</v>
      </c>
      <c r="W583" s="6">
        <f t="shared" ref="W583:W646" ca="1" si="651">(1+W$2*$G583)*(1+RANDBETWEEN(-limite,limite)/1000)*W$1*VLOOKUP($E583,reducir,2,TRUE)</f>
        <v>2325.6680439452057</v>
      </c>
      <c r="X583" s="6">
        <f t="shared" ref="X583:X646" ca="1" si="652">(1+X$2*$G583)*(1+RANDBETWEEN(-limite,limite)/1000)*X$1*$E583*$F583</f>
        <v>1311.5200248986303</v>
      </c>
      <c r="Y583" s="6">
        <f t="shared" ca="1" si="604"/>
        <v>9863.735287857533</v>
      </c>
      <c r="Z583" s="6">
        <f t="shared" ca="1" si="638"/>
        <v>3689.452510684931</v>
      </c>
      <c r="AA583" s="6">
        <f t="shared" ca="1" si="638"/>
        <v>1041.4318223342464</v>
      </c>
      <c r="AB583" s="6">
        <f t="shared" ca="1" si="638"/>
        <v>1181.5372267397258</v>
      </c>
      <c r="AC583" s="6">
        <f t="shared" ref="AC583:AC646" ca="1" si="653">(1+AC$2*$G583)*(1+RANDBETWEEN(-limite,limite)/1000)*AC$1*$E583*$F583</f>
        <v>1670.2410918431335</v>
      </c>
      <c r="AD583" s="6">
        <f t="shared" ref="AD583:AD646" ca="1" si="654">(1+AD$2*$G583)*(1+RANDBETWEEN(-limite,limite)/1000)*AD$1*VLOOKUP($E583,reducir,2,TRUE)</f>
        <v>892.9627146286947</v>
      </c>
      <c r="AE583" s="6">
        <f t="shared" ref="AE583:AE646" ca="1" si="655">(1+AE$2*$G583)*(1+RANDBETWEEN(-limite,limite)/1000)*AE$1*$E583*$F583</f>
        <v>494.54166606967613</v>
      </c>
      <c r="AF583" s="6">
        <f t="shared" ca="1" si="605"/>
        <v>2854.6760872173995</v>
      </c>
      <c r="AG583" s="6">
        <f t="shared" ca="1" si="639"/>
        <v>466.05567402739729</v>
      </c>
      <c r="AH583" s="6">
        <f t="shared" ca="1" si="639"/>
        <v>1644.4655289863015</v>
      </c>
      <c r="AI583" s="6">
        <f t="shared" ca="1" si="639"/>
        <v>2821.2570476712335</v>
      </c>
      <c r="AJ583" s="6">
        <f t="shared" ca="1" si="639"/>
        <v>1263.7317856438351</v>
      </c>
      <c r="AK583" s="6">
        <f t="shared" ref="AK583:AK646" ca="1" si="656">(1+AK$2*$G583)*(1+RANDBETWEEN(-limite,limite)/1000)*AK$1*$E583*$F583</f>
        <v>1848.0754293625425</v>
      </c>
      <c r="AL583" s="6">
        <f t="shared" ref="AL583:AL646" ca="1" si="657">(1+AL$2*$G583)*(1+RANDBETWEEN(-limite,limite)/1000)*AL$1*VLOOKUP($E583,reducir,2,TRUE)</f>
        <v>1069.0584962599421</v>
      </c>
      <c r="AM583" s="6">
        <f t="shared" ref="AM583:AM646" ca="1" si="658">(1+AM$2*$G583)*(1+RANDBETWEEN(-limite,limite)/1000)*AM$1*$E583*$F583</f>
        <v>534.44251297095218</v>
      </c>
      <c r="AN583" s="6">
        <f t="shared" ca="1" si="606"/>
        <v>2743.9335977353307</v>
      </c>
      <c r="AO583" s="6">
        <f t="shared" ca="1" si="607"/>
        <v>28200.377589238353</v>
      </c>
      <c r="AP583" s="6">
        <f t="shared" ca="1" si="608"/>
        <v>12738.032616428092</v>
      </c>
      <c r="AQ583" s="6">
        <f t="shared" ca="1" si="609"/>
        <v>15462.344972810264</v>
      </c>
      <c r="AR583" s="6">
        <f t="shared" ca="1" si="640"/>
        <v>2720.3884318595542</v>
      </c>
      <c r="AS583" s="6">
        <f t="shared" ca="1" si="640"/>
        <v>2021.2153986445544</v>
      </c>
      <c r="AT583" s="6">
        <f t="shared" ca="1" si="640"/>
        <v>1872.0634257528354</v>
      </c>
      <c r="AU583" s="6">
        <f t="shared" ca="1" si="640"/>
        <v>1957.3259104579429</v>
      </c>
      <c r="AV583" s="6">
        <f t="shared" ca="1" si="610"/>
        <v>8570.9931667148867</v>
      </c>
      <c r="AW583" s="6">
        <f t="shared" ca="1" si="611"/>
        <v>6891.3518060953738</v>
      </c>
      <c r="AX583" s="27">
        <f t="shared" ca="1" si="641"/>
        <v>3.8002796712328757</v>
      </c>
      <c r="AY583" s="27">
        <f t="shared" ca="1" si="641"/>
        <v>4.5422181164383559</v>
      </c>
      <c r="AZ583">
        <f t="shared" ca="1" si="612"/>
        <v>330</v>
      </c>
      <c r="BA583" s="9">
        <f t="shared" ref="BA583:BA646" ca="1" si="659">INT((1+BA$2*$G583)*(1+RANDBETWEEN(-limite,limite)/1000)*BA$1*AZ583)</f>
        <v>12</v>
      </c>
      <c r="BB583" s="4">
        <f t="shared" ca="1" si="613"/>
        <v>141</v>
      </c>
      <c r="BC583" s="9">
        <f t="shared" ref="BC583:BC646" ca="1" si="660">INT((1+BC$2*$G583)*(1+RANDBETWEEN(-limite2,limite2)/1000)*BC$1*BB583)</f>
        <v>11</v>
      </c>
      <c r="BD583" s="9">
        <f t="shared" ref="BD583:BD646" ca="1" si="661">INT((1+BD$2*$G583)*(1+RANDBETWEEN(-limite2,limite2)/1000)*BD$1*BB583)</f>
        <v>7</v>
      </c>
      <c r="BE583" s="4">
        <f t="shared" ca="1" si="614"/>
        <v>189</v>
      </c>
      <c r="BF583" s="9">
        <f t="shared" ref="BF583:BF646" ca="1" si="662">INT((1+BF$2*$G583)*(1+RANDBETWEEN(-limite2,limite2)/1000)*BF$1*BE583)</f>
        <v>12</v>
      </c>
      <c r="BG583" s="9">
        <f t="shared" ref="BG583:BG646" ca="1" si="663">INT((1+BG$2*$G583)*(1+RANDBETWEEN(-limite2,limite2)/1000)*BG$1*BE583)</f>
        <v>22</v>
      </c>
      <c r="BH583" s="24">
        <f t="shared" ca="1" si="615"/>
        <v>795.15455812252992</v>
      </c>
      <c r="BI583" s="24">
        <f t="shared" ca="1" si="616"/>
        <v>550.07061410799543</v>
      </c>
      <c r="BJ583" s="9">
        <f t="shared" ref="BJ583:BJ646" ca="1" si="664">INT((1+BJ$2*$G583)*(1+RANDBETWEEN(-limite2,limite2)/1000)*BJ$1*BB583)</f>
        <v>15</v>
      </c>
      <c r="BK583" s="30">
        <f t="shared" ref="BK583:BK646" ca="1" si="665">(1+BK$2*$G583)*(1+RANDBETWEEN(-limite,limite)/1000)*BK$1</f>
        <v>32.646612945205483</v>
      </c>
      <c r="BL583" s="15">
        <f t="shared" ref="BL583:BL646" ca="1" si="666">MIN(5,(1+BL$2*$G583)*(1+RANDBETWEEN(-limite,limite)/1000)*BL$1)</f>
        <v>4.4732975397260262</v>
      </c>
      <c r="BM583" s="15">
        <f t="shared" ca="1" si="617"/>
        <v>6464.0000003214864</v>
      </c>
      <c r="BN583" s="36">
        <f t="shared" ca="1" si="626"/>
        <v>107</v>
      </c>
      <c r="BO583" s="9">
        <f t="shared" ref="BO583:BO646" ca="1" si="667">IF((1+BO$2*$G583)*(1+RANDBETWEEN(-limite2,limite2)/1000)*BO$1&gt;BO$3,1,0)</f>
        <v>0</v>
      </c>
      <c r="BP583" s="20">
        <f t="shared" ca="1" si="618"/>
        <v>2.3920706949321233</v>
      </c>
      <c r="BQ583" s="20">
        <f t="shared" ca="1" si="619"/>
        <v>144.507896942152</v>
      </c>
    </row>
    <row r="584" spans="1:69" x14ac:dyDescent="0.25">
      <c r="A584" s="3">
        <f t="shared" si="634"/>
        <v>40605</v>
      </c>
      <c r="B584" s="17">
        <f t="shared" ref="B584:B647" si="668">YEAR(A584)</f>
        <v>2011</v>
      </c>
      <c r="C584" s="4">
        <f t="shared" si="633"/>
        <v>3</v>
      </c>
      <c r="D584" s="4">
        <f t="shared" si="635"/>
        <v>5</v>
      </c>
      <c r="E584" s="5">
        <f t="shared" si="643"/>
        <v>0.59</v>
      </c>
      <c r="F584" s="5">
        <f t="shared" si="644"/>
        <v>0.82</v>
      </c>
      <c r="G584" s="10">
        <f t="shared" si="642"/>
        <v>0.58630136986301196</v>
      </c>
      <c r="H584" s="13">
        <f t="shared" ca="1" si="645"/>
        <v>116</v>
      </c>
      <c r="I584" s="9">
        <f t="shared" ca="1" si="646"/>
        <v>192</v>
      </c>
      <c r="J584" s="14">
        <f t="shared" ref="J584:J647" ca="1" si="669">I584/H584</f>
        <v>1.6551724137931034</v>
      </c>
      <c r="K584" s="5">
        <f t="shared" ref="K584:K647" ca="1" si="670">I584/I$1</f>
        <v>0.42666666666666669</v>
      </c>
      <c r="L584" s="21">
        <f t="shared" ca="1" si="647"/>
        <v>99.005153771563513</v>
      </c>
      <c r="M584" s="9">
        <f t="shared" ca="1" si="636"/>
        <v>34</v>
      </c>
      <c r="N584" s="9">
        <f t="shared" ca="1" si="636"/>
        <v>40</v>
      </c>
      <c r="O584" s="9">
        <f t="shared" ca="1" si="636"/>
        <v>16</v>
      </c>
      <c r="P584" s="9">
        <f t="shared" ca="1" si="636"/>
        <v>50</v>
      </c>
      <c r="Q584" s="20">
        <f t="shared" ca="1" si="648"/>
        <v>38.477371521658647</v>
      </c>
      <c r="R584" s="20">
        <f t="shared" ca="1" si="649"/>
        <v>48.862139256986289</v>
      </c>
      <c r="S584" s="20">
        <f t="shared" ca="1" si="650"/>
        <v>18.020917580449314</v>
      </c>
      <c r="T584" s="6">
        <f t="shared" ca="1" si="637"/>
        <v>11484.597837501367</v>
      </c>
      <c r="U584" s="6">
        <f t="shared" ca="1" si="637"/>
        <v>1279.2177802958902</v>
      </c>
      <c r="V584" s="6">
        <f t="shared" ca="1" si="637"/>
        <v>2040.031154439715</v>
      </c>
      <c r="W584" s="6">
        <f t="shared" ca="1" si="651"/>
        <v>2502.809976131507</v>
      </c>
      <c r="X584" s="6">
        <f t="shared" ca="1" si="652"/>
        <v>1003.7027561187944</v>
      </c>
      <c r="Y584" s="6">
        <f t="shared" ref="Y584:Y647" ca="1" si="671">T584+U584-V584-W584-X584</f>
        <v>7217.2717311072402</v>
      </c>
      <c r="Z584" s="6">
        <f t="shared" ca="1" si="638"/>
        <v>2847.3254926027398</v>
      </c>
      <c r="AA584" s="6">
        <f t="shared" ca="1" si="638"/>
        <v>781.79422811178063</v>
      </c>
      <c r="AB584" s="6">
        <f t="shared" ca="1" si="638"/>
        <v>901.04587902246567</v>
      </c>
      <c r="AC584" s="6">
        <f t="shared" ca="1" si="653"/>
        <v>1363.0645468778948</v>
      </c>
      <c r="AD584" s="6">
        <f t="shared" ca="1" si="654"/>
        <v>894.78279358233044</v>
      </c>
      <c r="AE584" s="6">
        <f t="shared" ca="1" si="655"/>
        <v>411.86336918570453</v>
      </c>
      <c r="AF584" s="6">
        <f t="shared" ref="AF584:AF647" ca="1" si="672">Z584+AA584+AB584-AC584-AD584-AE584</f>
        <v>1860.4548900910563</v>
      </c>
      <c r="AG584" s="6">
        <f t="shared" ca="1" si="639"/>
        <v>359.72170836164383</v>
      </c>
      <c r="AH584" s="6">
        <f t="shared" ca="1" si="639"/>
        <v>1245.4117600438358</v>
      </c>
      <c r="AI584" s="6">
        <f t="shared" ca="1" si="639"/>
        <v>2164.7459559452054</v>
      </c>
      <c r="AJ584" s="6">
        <f t="shared" ca="1" si="639"/>
        <v>924.34914542465731</v>
      </c>
      <c r="AK584" s="6">
        <f t="shared" ca="1" si="656"/>
        <v>1516.8963502980907</v>
      </c>
      <c r="AL584" s="6">
        <f t="shared" ca="1" si="657"/>
        <v>1103.5064432965214</v>
      </c>
      <c r="AM584" s="6">
        <f t="shared" ca="1" si="658"/>
        <v>441.79037227594603</v>
      </c>
      <c r="AN584" s="6">
        <f t="shared" ref="AN584:AN647" ca="1" si="673">AG584+AH584+AI584+AJ584-AK584-AL584-AM584</f>
        <v>1632.0354039047843</v>
      </c>
      <c r="AO584" s="6">
        <f t="shared" ref="AO584:AO647" ca="1" si="674">T584+U584+Z584+AA584+AB584+AG584+AH584+AI584+AJ584</f>
        <v>21988.209787309588</v>
      </c>
      <c r="AP584" s="6">
        <f t="shared" ref="AP584:AP647" ca="1" si="675">V584+W584+X584+AC584+AD584+AE584+AK584+AL584+AM584</f>
        <v>11278.447762206504</v>
      </c>
      <c r="AQ584" s="6">
        <f t="shared" ref="AQ584:AQ647" ca="1" si="676">Y584+AF584+AN584</f>
        <v>10709.762025103082</v>
      </c>
      <c r="AR584" s="6">
        <f t="shared" ca="1" si="640"/>
        <v>2662.1242577910944</v>
      </c>
      <c r="AS584" s="6">
        <f t="shared" ca="1" si="640"/>
        <v>1813.1340624978154</v>
      </c>
      <c r="AT584" s="6">
        <f t="shared" ca="1" si="640"/>
        <v>1758.4821391564628</v>
      </c>
      <c r="AU584" s="6">
        <f t="shared" ca="1" si="640"/>
        <v>1834.1472509648347</v>
      </c>
      <c r="AV584" s="6">
        <f t="shared" ref="AV584:AV647" ca="1" si="677">AR584+AS584+AT584+AU584</f>
        <v>8067.8877104102075</v>
      </c>
      <c r="AW584" s="6">
        <f t="shared" ref="AW584:AW647" ca="1" si="678">AO584-AP584-AV584</f>
        <v>2641.8743146928764</v>
      </c>
      <c r="AX584" s="27">
        <f t="shared" ca="1" si="641"/>
        <v>4.0513349589041088</v>
      </c>
      <c r="AY584" s="27">
        <f t="shared" ca="1" si="641"/>
        <v>4.4153837260273976</v>
      </c>
      <c r="AZ584">
        <f t="shared" ref="AZ584:AZ647" ca="1" si="679">BB584+BE584</f>
        <v>256</v>
      </c>
      <c r="BA584" s="9">
        <f t="shared" ca="1" si="659"/>
        <v>9</v>
      </c>
      <c r="BB584" s="4">
        <f t="shared" ref="BB584:BB647" ca="1" si="680">H584</f>
        <v>116</v>
      </c>
      <c r="BC584" s="9">
        <f t="shared" ca="1" si="660"/>
        <v>9</v>
      </c>
      <c r="BD584" s="9">
        <f t="shared" ca="1" si="661"/>
        <v>6</v>
      </c>
      <c r="BE584" s="4">
        <f t="shared" ref="BE584:BE647" ca="1" si="681">M584+N584+O584+P584</f>
        <v>140</v>
      </c>
      <c r="BF584" s="9">
        <f t="shared" ca="1" si="662"/>
        <v>8</v>
      </c>
      <c r="BG584" s="9">
        <f t="shared" ca="1" si="663"/>
        <v>15</v>
      </c>
      <c r="BH584" s="24">
        <f t="shared" ref="BH584:BH647" ca="1" si="682">(BC584+BD584)*(V584+W584+X584)/BB584</f>
        <v>717.22550258922615</v>
      </c>
      <c r="BI584" s="24">
        <f t="shared" ref="BI584:BI647" ca="1" si="683">(BF584+BG584)*(AC584+AD584+AE584)/BE584</f>
        <v>438.59533087040273</v>
      </c>
      <c r="BJ584" s="9">
        <f t="shared" ca="1" si="664"/>
        <v>14</v>
      </c>
      <c r="BK584" s="30">
        <f t="shared" ca="1" si="665"/>
        <v>35.141144931506851</v>
      </c>
      <c r="BL584" s="15">
        <f t="shared" ca="1" si="666"/>
        <v>4.4558304920547931</v>
      </c>
      <c r="BM584" s="15">
        <f t="shared" ref="BM584:BM647" ca="1" si="684">W584+AD584+AL584+AR584*80%</f>
        <v>6630.7986192432345</v>
      </c>
      <c r="BN584" s="36">
        <f t="shared" ca="1" si="626"/>
        <v>107</v>
      </c>
      <c r="BO584" s="9">
        <f t="shared" ca="1" si="667"/>
        <v>0</v>
      </c>
      <c r="BP584" s="20">
        <f t="shared" ref="BP584:BP647" ca="1" si="685">AQ584/BM584</f>
        <v>1.6151541677079879</v>
      </c>
      <c r="BQ584" s="20">
        <f t="shared" ref="BQ584:BQ647" ca="1" si="686">AQ584/BN584</f>
        <v>100.09123387946806</v>
      </c>
    </row>
    <row r="585" spans="1:69" x14ac:dyDescent="0.25">
      <c r="A585" s="3">
        <f t="shared" si="634"/>
        <v>40604</v>
      </c>
      <c r="B585" s="17">
        <f t="shared" si="668"/>
        <v>2011</v>
      </c>
      <c r="C585" s="4">
        <f t="shared" si="633"/>
        <v>3</v>
      </c>
      <c r="D585" s="4">
        <f t="shared" si="635"/>
        <v>4</v>
      </c>
      <c r="E585" s="5">
        <f t="shared" si="643"/>
        <v>0.59</v>
      </c>
      <c r="F585" s="5">
        <f t="shared" si="644"/>
        <v>0.76</v>
      </c>
      <c r="G585" s="10">
        <f t="shared" si="642"/>
        <v>0.58356164383561471</v>
      </c>
      <c r="H585" s="13">
        <f t="shared" ca="1" si="645"/>
        <v>116</v>
      </c>
      <c r="I585" s="9">
        <f t="shared" ca="1" si="646"/>
        <v>167</v>
      </c>
      <c r="J585" s="14">
        <f t="shared" ca="1" si="669"/>
        <v>1.4396551724137931</v>
      </c>
      <c r="K585" s="5">
        <f t="shared" ca="1" si="670"/>
        <v>0.37111111111111111</v>
      </c>
      <c r="L585" s="21">
        <f t="shared" ca="1" si="647"/>
        <v>90.715100369957483</v>
      </c>
      <c r="M585" s="9">
        <f t="shared" ca="1" si="636"/>
        <v>29</v>
      </c>
      <c r="N585" s="9">
        <f t="shared" ca="1" si="636"/>
        <v>38</v>
      </c>
      <c r="O585" s="9">
        <f t="shared" ca="1" si="636"/>
        <v>15</v>
      </c>
      <c r="P585" s="9">
        <f t="shared" ca="1" si="636"/>
        <v>46</v>
      </c>
      <c r="Q585" s="20">
        <f t="shared" ca="1" si="648"/>
        <v>36.352851182989163</v>
      </c>
      <c r="R585" s="20">
        <f t="shared" ca="1" si="649"/>
        <v>48.960281166904103</v>
      </c>
      <c r="S585" s="20">
        <f t="shared" ca="1" si="650"/>
        <v>17.172036069041095</v>
      </c>
      <c r="T585" s="6">
        <f t="shared" ca="1" si="637"/>
        <v>10522.951642915068</v>
      </c>
      <c r="U585" s="6">
        <f t="shared" ca="1" si="637"/>
        <v>1225.0539718246573</v>
      </c>
      <c r="V585" s="6">
        <f t="shared" ca="1" si="637"/>
        <v>1958.1464922939617</v>
      </c>
      <c r="W585" s="6">
        <f t="shared" ca="1" si="651"/>
        <v>2415.3456422465756</v>
      </c>
      <c r="X585" s="6">
        <f t="shared" ca="1" si="652"/>
        <v>918.7133080982793</v>
      </c>
      <c r="Y585" s="6">
        <f t="shared" ca="1" si="671"/>
        <v>6455.8001721009105</v>
      </c>
      <c r="Z585" s="6">
        <f t="shared" ca="1" si="638"/>
        <v>2435.6410292602741</v>
      </c>
      <c r="AA585" s="6">
        <f t="shared" ca="1" si="638"/>
        <v>734.40421750356154</v>
      </c>
      <c r="AB585" s="6">
        <f t="shared" ca="1" si="638"/>
        <v>789.9136591758903</v>
      </c>
      <c r="AC585" s="6">
        <f t="shared" ca="1" si="653"/>
        <v>1259.7115378053359</v>
      </c>
      <c r="AD585" s="6">
        <f t="shared" ca="1" si="654"/>
        <v>940.00165978279767</v>
      </c>
      <c r="AE585" s="6">
        <f t="shared" ca="1" si="655"/>
        <v>371.8345121830377</v>
      </c>
      <c r="AF585" s="6">
        <f t="shared" ca="1" si="672"/>
        <v>1388.4111961685546</v>
      </c>
      <c r="AG585" s="6">
        <f t="shared" ca="1" si="639"/>
        <v>306.01811322739729</v>
      </c>
      <c r="AH585" s="6">
        <f t="shared" ca="1" si="639"/>
        <v>1101.6489677150685</v>
      </c>
      <c r="AI585" s="6">
        <f t="shared" ca="1" si="639"/>
        <v>1786.7452664931507</v>
      </c>
      <c r="AJ585" s="6">
        <f t="shared" ca="1" si="639"/>
        <v>820.31132054794523</v>
      </c>
      <c r="AK585" s="6">
        <f t="shared" ca="1" si="656"/>
        <v>1407.2705274865798</v>
      </c>
      <c r="AL585" s="6">
        <f t="shared" ca="1" si="657"/>
        <v>1112.9865962548643</v>
      </c>
      <c r="AM585" s="6">
        <f t="shared" ca="1" si="658"/>
        <v>420.13022616118792</v>
      </c>
      <c r="AN585" s="6">
        <f t="shared" ca="1" si="673"/>
        <v>1074.3363180809299</v>
      </c>
      <c r="AO585" s="6">
        <f t="shared" ca="1" si="674"/>
        <v>19722.688188663014</v>
      </c>
      <c r="AP585" s="6">
        <f t="shared" ca="1" si="675"/>
        <v>10804.140502312621</v>
      </c>
      <c r="AQ585" s="6">
        <f t="shared" ca="1" si="676"/>
        <v>8918.5476863503955</v>
      </c>
      <c r="AR585" s="6">
        <f t="shared" ca="1" si="640"/>
        <v>2645.1169846410644</v>
      </c>
      <c r="AS585" s="6">
        <f t="shared" ca="1" si="640"/>
        <v>1683.7521202745224</v>
      </c>
      <c r="AT585" s="6">
        <f t="shared" ca="1" si="640"/>
        <v>1712.1777452142553</v>
      </c>
      <c r="AU585" s="6">
        <f t="shared" ca="1" si="640"/>
        <v>1836.9526031050368</v>
      </c>
      <c r="AV585" s="6">
        <f t="shared" ca="1" si="677"/>
        <v>7877.9994532348792</v>
      </c>
      <c r="AW585" s="6">
        <f t="shared" ca="1" si="678"/>
        <v>1040.5482331155144</v>
      </c>
      <c r="AX585" s="27">
        <f t="shared" ca="1" si="641"/>
        <v>3.8912597260273971</v>
      </c>
      <c r="AY585" s="27">
        <f t="shared" ca="1" si="641"/>
        <v>4.2318508904109589</v>
      </c>
      <c r="AZ585">
        <f t="shared" ca="1" si="679"/>
        <v>244</v>
      </c>
      <c r="BA585" s="9">
        <f t="shared" ca="1" si="659"/>
        <v>9</v>
      </c>
      <c r="BB585" s="4">
        <f t="shared" ca="1" si="680"/>
        <v>116</v>
      </c>
      <c r="BC585" s="9">
        <f t="shared" ca="1" si="660"/>
        <v>8</v>
      </c>
      <c r="BD585" s="9">
        <f t="shared" ca="1" si="661"/>
        <v>7</v>
      </c>
      <c r="BE585" s="4">
        <f t="shared" ca="1" si="681"/>
        <v>128</v>
      </c>
      <c r="BF585" s="9">
        <f t="shared" ca="1" si="662"/>
        <v>8</v>
      </c>
      <c r="BG585" s="9">
        <f t="shared" ca="1" si="663"/>
        <v>16</v>
      </c>
      <c r="BH585" s="24">
        <f t="shared" ca="1" si="682"/>
        <v>684.3369106860539</v>
      </c>
      <c r="BI585" s="24">
        <f t="shared" ca="1" si="683"/>
        <v>482.16519558209455</v>
      </c>
      <c r="BJ585" s="9">
        <f t="shared" ca="1" si="664"/>
        <v>12</v>
      </c>
      <c r="BK585" s="30">
        <f t="shared" ca="1" si="665"/>
        <v>32.893357095890408</v>
      </c>
      <c r="BL585" s="15">
        <f t="shared" ca="1" si="666"/>
        <v>4.4686753578082188</v>
      </c>
      <c r="BM585" s="15">
        <f t="shared" ca="1" si="684"/>
        <v>6584.4274859970901</v>
      </c>
      <c r="BN585" s="36">
        <f t="shared" ca="1" si="626"/>
        <v>107</v>
      </c>
      <c r="BO585" s="9">
        <f t="shared" ca="1" si="667"/>
        <v>0</v>
      </c>
      <c r="BP585" s="20">
        <f t="shared" ca="1" si="685"/>
        <v>1.3544909873056101</v>
      </c>
      <c r="BQ585" s="20">
        <f t="shared" ca="1" si="686"/>
        <v>83.350912956545756</v>
      </c>
    </row>
    <row r="586" spans="1:69" x14ac:dyDescent="0.25">
      <c r="A586" s="3">
        <f t="shared" si="634"/>
        <v>40603</v>
      </c>
      <c r="B586" s="17">
        <f t="shared" si="668"/>
        <v>2011</v>
      </c>
      <c r="C586" s="4">
        <f t="shared" si="633"/>
        <v>3</v>
      </c>
      <c r="D586" s="4">
        <f t="shared" si="635"/>
        <v>3</v>
      </c>
      <c r="E586" s="5">
        <f t="shared" si="643"/>
        <v>0.59</v>
      </c>
      <c r="F586" s="5">
        <f t="shared" si="644"/>
        <v>0.6</v>
      </c>
      <c r="G586" s="10">
        <f t="shared" si="642"/>
        <v>0.58082191780821746</v>
      </c>
      <c r="H586" s="13">
        <f t="shared" ca="1" si="645"/>
        <v>88</v>
      </c>
      <c r="I586" s="9">
        <f t="shared" ca="1" si="646"/>
        <v>140</v>
      </c>
      <c r="J586" s="14">
        <f t="shared" ca="1" si="669"/>
        <v>1.5909090909090908</v>
      </c>
      <c r="K586" s="5">
        <f t="shared" ca="1" si="670"/>
        <v>0.31111111111111112</v>
      </c>
      <c r="L586" s="21">
        <f t="shared" ca="1" si="647"/>
        <v>95.57557742465751</v>
      </c>
      <c r="M586" s="9">
        <f t="shared" ca="1" si="636"/>
        <v>25</v>
      </c>
      <c r="N586" s="9">
        <f t="shared" ca="1" si="636"/>
        <v>29</v>
      </c>
      <c r="O586" s="9">
        <f t="shared" ca="1" si="636"/>
        <v>12</v>
      </c>
      <c r="P586" s="9">
        <f t="shared" ca="1" si="636"/>
        <v>37</v>
      </c>
      <c r="Q586" s="20">
        <f t="shared" ca="1" si="648"/>
        <v>38.959402293252154</v>
      </c>
      <c r="R586" s="20">
        <f t="shared" ca="1" si="649"/>
        <v>49.076192909589032</v>
      </c>
      <c r="S586" s="20">
        <f t="shared" ca="1" si="650"/>
        <v>18.481908768604221</v>
      </c>
      <c r="T586" s="6">
        <f t="shared" ca="1" si="637"/>
        <v>8410.6508133698608</v>
      </c>
      <c r="U586" s="6">
        <f t="shared" ca="1" si="637"/>
        <v>899.7729534246572</v>
      </c>
      <c r="V586" s="6">
        <f t="shared" ca="1" si="637"/>
        <v>1471.5438729258078</v>
      </c>
      <c r="W586" s="6">
        <f t="shared" ca="1" si="651"/>
        <v>2490.5230366684932</v>
      </c>
      <c r="X586" s="6">
        <f t="shared" ca="1" si="652"/>
        <v>796.85813363375337</v>
      </c>
      <c r="Y586" s="6">
        <f t="shared" ca="1" si="671"/>
        <v>4551.498723566463</v>
      </c>
      <c r="Z586" s="6">
        <f t="shared" ca="1" si="638"/>
        <v>2103.8077238356163</v>
      </c>
      <c r="AA586" s="6">
        <f t="shared" ca="1" si="638"/>
        <v>588.91431491506842</v>
      </c>
      <c r="AB586" s="6">
        <f t="shared" ca="1" si="638"/>
        <v>683.83062443835615</v>
      </c>
      <c r="AC586" s="6">
        <f t="shared" ca="1" si="653"/>
        <v>946.40350528229169</v>
      </c>
      <c r="AD586" s="6">
        <f t="shared" ca="1" si="654"/>
        <v>932.58668641458075</v>
      </c>
      <c r="AE586" s="6">
        <f t="shared" ca="1" si="655"/>
        <v>291.53347797239138</v>
      </c>
      <c r="AF586" s="6">
        <f t="shared" ca="1" si="672"/>
        <v>1206.0289935197775</v>
      </c>
      <c r="AG586" s="6">
        <f t="shared" ca="1" si="639"/>
        <v>244.2729205479452</v>
      </c>
      <c r="AH586" s="6">
        <f t="shared" ca="1" si="639"/>
        <v>877.8828309041096</v>
      </c>
      <c r="AI586" s="6">
        <f t="shared" ca="1" si="639"/>
        <v>1497.8294838356167</v>
      </c>
      <c r="AJ586" s="6">
        <f t="shared" ca="1" si="639"/>
        <v>660.10799342465737</v>
      </c>
      <c r="AK586" s="6">
        <f t="shared" ca="1" si="656"/>
        <v>1105.5721775445829</v>
      </c>
      <c r="AL586" s="6">
        <f t="shared" ca="1" si="657"/>
        <v>1048.7154636323603</v>
      </c>
      <c r="AM586" s="6">
        <f t="shared" ca="1" si="658"/>
        <v>327.15867415157777</v>
      </c>
      <c r="AN586" s="6">
        <f t="shared" ca="1" si="673"/>
        <v>798.64691338380794</v>
      </c>
      <c r="AO586" s="6">
        <f t="shared" ca="1" si="674"/>
        <v>15967.069658695886</v>
      </c>
      <c r="AP586" s="6">
        <f t="shared" ca="1" si="675"/>
        <v>9410.8950282258411</v>
      </c>
      <c r="AQ586" s="6">
        <f t="shared" ca="1" si="676"/>
        <v>6556.1746304700491</v>
      </c>
      <c r="AR586" s="6">
        <f t="shared" ca="1" si="640"/>
        <v>2577.2676049615102</v>
      </c>
      <c r="AS586" s="6">
        <f t="shared" ca="1" si="640"/>
        <v>1456.6293646487409</v>
      </c>
      <c r="AT586" s="6">
        <f t="shared" ca="1" si="640"/>
        <v>1630.7693621618387</v>
      </c>
      <c r="AU586" s="6">
        <f t="shared" ca="1" si="640"/>
        <v>1712.2365372227073</v>
      </c>
      <c r="AV586" s="6">
        <f t="shared" ca="1" si="677"/>
        <v>7376.9028689947972</v>
      </c>
      <c r="AW586" s="6">
        <f t="shared" ca="1" si="678"/>
        <v>-820.72823852475267</v>
      </c>
      <c r="AX586" s="27">
        <f t="shared" ca="1" si="641"/>
        <v>4.1422513315068494</v>
      </c>
      <c r="AY586" s="27">
        <f t="shared" ca="1" si="641"/>
        <v>4.3755256712328761</v>
      </c>
      <c r="AZ586">
        <f t="shared" ca="1" si="679"/>
        <v>191</v>
      </c>
      <c r="BA586" s="9">
        <f t="shared" ca="1" si="659"/>
        <v>7</v>
      </c>
      <c r="BB586" s="4">
        <f t="shared" ca="1" si="680"/>
        <v>88</v>
      </c>
      <c r="BC586" s="9">
        <f t="shared" ca="1" si="660"/>
        <v>7</v>
      </c>
      <c r="BD586" s="9">
        <f t="shared" ca="1" si="661"/>
        <v>5</v>
      </c>
      <c r="BE586" s="4">
        <f t="shared" ca="1" si="681"/>
        <v>103</v>
      </c>
      <c r="BF586" s="9">
        <f t="shared" ca="1" si="662"/>
        <v>6</v>
      </c>
      <c r="BG586" s="9">
        <f t="shared" ca="1" si="663"/>
        <v>11</v>
      </c>
      <c r="BH586" s="24">
        <f t="shared" ca="1" si="682"/>
        <v>648.94432407655302</v>
      </c>
      <c r="BI586" s="24">
        <f t="shared" ca="1" si="683"/>
        <v>358.24177072211148</v>
      </c>
      <c r="BJ586" s="9">
        <f t="shared" ca="1" si="664"/>
        <v>10</v>
      </c>
      <c r="BK586" s="30">
        <f t="shared" ca="1" si="665"/>
        <v>35.456771671232872</v>
      </c>
      <c r="BL586" s="15">
        <f t="shared" ca="1" si="666"/>
        <v>4.5464689315068494</v>
      </c>
      <c r="BM586" s="15">
        <f t="shared" ca="1" si="684"/>
        <v>6533.6392706846418</v>
      </c>
      <c r="BN586" s="36">
        <f t="shared" ca="1" si="626"/>
        <v>107</v>
      </c>
      <c r="BO586" s="9">
        <f t="shared" ca="1" si="667"/>
        <v>0</v>
      </c>
      <c r="BP586" s="20">
        <f t="shared" ca="1" si="685"/>
        <v>1.0034491282502418</v>
      </c>
      <c r="BQ586" s="20">
        <f t="shared" ca="1" si="686"/>
        <v>61.272660097850924</v>
      </c>
    </row>
    <row r="587" spans="1:69" x14ac:dyDescent="0.25">
      <c r="A587" s="3">
        <f t="shared" si="634"/>
        <v>40602</v>
      </c>
      <c r="B587" s="17">
        <f t="shared" si="668"/>
        <v>2011</v>
      </c>
      <c r="C587" s="4">
        <f t="shared" si="633"/>
        <v>2</v>
      </c>
      <c r="D587" s="4">
        <f t="shared" si="635"/>
        <v>2</v>
      </c>
      <c r="E587" s="5">
        <f t="shared" si="643"/>
        <v>0.5</v>
      </c>
      <c r="F587" s="5">
        <f t="shared" si="644"/>
        <v>0.5</v>
      </c>
      <c r="G587" s="10">
        <f t="shared" si="642"/>
        <v>0.57808219178082021</v>
      </c>
      <c r="H587" s="13">
        <f t="shared" ca="1" si="645"/>
        <v>63</v>
      </c>
      <c r="I587" s="9">
        <f t="shared" ca="1" si="646"/>
        <v>102</v>
      </c>
      <c r="J587" s="14">
        <f t="shared" ca="1" si="669"/>
        <v>1.6190476190476191</v>
      </c>
      <c r="K587" s="5">
        <f t="shared" ca="1" si="670"/>
        <v>0.22666666666666666</v>
      </c>
      <c r="L587" s="21">
        <f t="shared" ca="1" si="647"/>
        <v>94.661294194390095</v>
      </c>
      <c r="M587" s="9">
        <f t="shared" ref="M587:P606" ca="1" si="687">INT($I587*M$1*(1+RANDBETWEEN(-limite,limite)/1000))</f>
        <v>18</v>
      </c>
      <c r="N587" s="9">
        <f t="shared" ca="1" si="687"/>
        <v>21</v>
      </c>
      <c r="O587" s="9">
        <f t="shared" ca="1" si="687"/>
        <v>9</v>
      </c>
      <c r="P587" s="9">
        <f t="shared" ca="1" si="687"/>
        <v>27</v>
      </c>
      <c r="Q587" s="20">
        <f t="shared" ca="1" si="648"/>
        <v>37.574438845100097</v>
      </c>
      <c r="R587" s="20">
        <f t="shared" ca="1" si="649"/>
        <v>50.021152333150681</v>
      </c>
      <c r="S587" s="20">
        <f t="shared" ca="1" si="650"/>
        <v>17.68773493479452</v>
      </c>
      <c r="T587" s="6">
        <f t="shared" ref="T587:V606" ca="1" si="688">(1+T$2*$G587)*(1+RANDBETWEEN(-limite,limite)/1000)*T$1*$E587*$F587</f>
        <v>5963.6615342465757</v>
      </c>
      <c r="U587" s="6">
        <f t="shared" ca="1" si="688"/>
        <v>694.20160273972601</v>
      </c>
      <c r="V587" s="6">
        <f t="shared" ca="1" si="688"/>
        <v>1122.9159333698628</v>
      </c>
      <c r="W587" s="6">
        <f t="shared" ca="1" si="651"/>
        <v>2405.491637621918</v>
      </c>
      <c r="X587" s="6">
        <f t="shared" ca="1" si="652"/>
        <v>539.65269567123289</v>
      </c>
      <c r="Y587" s="6">
        <f t="shared" ca="1" si="671"/>
        <v>2589.8028703232881</v>
      </c>
      <c r="Z587" s="6">
        <f t="shared" ref="Z587:AB606" ca="1" si="689">(1+Z$2*$G587)*(1+RANDBETWEEN(-limite,limite)/1000)*$I587*Z$1</f>
        <v>1465.4031149589039</v>
      </c>
      <c r="AA587" s="6">
        <f t="shared" ca="1" si="689"/>
        <v>450.19037099835612</v>
      </c>
      <c r="AB587" s="6">
        <f t="shared" ca="1" si="689"/>
        <v>477.56884323945201</v>
      </c>
      <c r="AC587" s="6">
        <f t="shared" ca="1" si="653"/>
        <v>647.98782760647441</v>
      </c>
      <c r="AD587" s="6">
        <f t="shared" ca="1" si="654"/>
        <v>892.85576279756322</v>
      </c>
      <c r="AE587" s="6">
        <f t="shared" ca="1" si="655"/>
        <v>209.97892914218295</v>
      </c>
      <c r="AF587" s="6">
        <f t="shared" ca="1" si="672"/>
        <v>642.33980965049113</v>
      </c>
      <c r="AG587" s="6">
        <f t="shared" ref="AG587:AJ606" ca="1" si="690">(1+AG$2*$G587)*(1+RANDBETWEEN(-limite,limite)/1000)*$I587*AG$1</f>
        <v>184.18148886575344</v>
      </c>
      <c r="AH587" s="6">
        <f t="shared" ca="1" si="690"/>
        <v>695.99897740273991</v>
      </c>
      <c r="AI587" s="6">
        <f t="shared" ca="1" si="690"/>
        <v>1170.2400672328765</v>
      </c>
      <c r="AJ587" s="6">
        <f t="shared" ca="1" si="690"/>
        <v>486.39444795616436</v>
      </c>
      <c r="AK587" s="6">
        <f t="shared" ca="1" si="656"/>
        <v>745.52142153909836</v>
      </c>
      <c r="AL587" s="6">
        <f t="shared" ca="1" si="657"/>
        <v>1098.3208774565401</v>
      </c>
      <c r="AM587" s="6">
        <f t="shared" ca="1" si="658"/>
        <v>225.33596255578257</v>
      </c>
      <c r="AN587" s="6">
        <f t="shared" ca="1" si="673"/>
        <v>467.63671990611306</v>
      </c>
      <c r="AO587" s="6">
        <f t="shared" ca="1" si="674"/>
        <v>11587.840447640549</v>
      </c>
      <c r="AP587" s="6">
        <f t="shared" ca="1" si="675"/>
        <v>7888.0610477606542</v>
      </c>
      <c r="AQ587" s="6">
        <f t="shared" ca="1" si="676"/>
        <v>3699.7793998798925</v>
      </c>
      <c r="AR587" s="6">
        <f t="shared" ref="AR587:AU606" ca="1" si="691">(1+AR$2*$G587)*(1+RANDBETWEEN(-limite,limite)/1000)*AR$1*$E587*$F587+AR$3*(1+ipc)^($B587-2010)</f>
        <v>2507.9097920906729</v>
      </c>
      <c r="AS587" s="6">
        <f t="shared" ca="1" si="691"/>
        <v>1238.836166990026</v>
      </c>
      <c r="AT587" s="6">
        <f t="shared" ca="1" si="691"/>
        <v>1504.4916978560036</v>
      </c>
      <c r="AU587" s="6">
        <f t="shared" ca="1" si="691"/>
        <v>1580.000958815946</v>
      </c>
      <c r="AV587" s="6">
        <f t="shared" ca="1" si="677"/>
        <v>6831.2386157526489</v>
      </c>
      <c r="AW587" s="6">
        <f t="shared" ca="1" si="678"/>
        <v>-3131.4592158727546</v>
      </c>
      <c r="AX587" s="27">
        <f t="shared" ref="AX587:AY606" ca="1" si="692">MIN(5,(1+AX$2*$G587)*(1+RANDBETWEEN(-limite,limite)/1000)*AX$1)</f>
        <v>3.9941710027397255</v>
      </c>
      <c r="AY587" s="27">
        <f t="shared" ca="1" si="692"/>
        <v>4.2879873904109589</v>
      </c>
      <c r="AZ587">
        <f t="shared" ca="1" si="679"/>
        <v>138</v>
      </c>
      <c r="BA587" s="9">
        <f t="shared" ca="1" si="659"/>
        <v>5</v>
      </c>
      <c r="BB587" s="4">
        <f t="shared" ca="1" si="680"/>
        <v>63</v>
      </c>
      <c r="BC587" s="9">
        <f t="shared" ca="1" si="660"/>
        <v>5</v>
      </c>
      <c r="BD587" s="9">
        <f t="shared" ca="1" si="661"/>
        <v>3</v>
      </c>
      <c r="BE587" s="4">
        <f t="shared" ca="1" si="681"/>
        <v>75</v>
      </c>
      <c r="BF587" s="9">
        <f t="shared" ca="1" si="662"/>
        <v>4</v>
      </c>
      <c r="BG587" s="9">
        <f t="shared" ca="1" si="663"/>
        <v>8</v>
      </c>
      <c r="BH587" s="24">
        <f t="shared" ca="1" si="682"/>
        <v>516.57908148101762</v>
      </c>
      <c r="BI587" s="24">
        <f t="shared" ca="1" si="683"/>
        <v>280.13160312739529</v>
      </c>
      <c r="BJ587" s="9">
        <f t="shared" ca="1" si="664"/>
        <v>8</v>
      </c>
      <c r="BK587" s="30">
        <f t="shared" ca="1" si="665"/>
        <v>34.50541615068493</v>
      </c>
      <c r="BL587" s="15">
        <f t="shared" ca="1" si="666"/>
        <v>4.4120957928767117</v>
      </c>
      <c r="BM587" s="15">
        <f t="shared" ca="1" si="684"/>
        <v>6402.9961115485603</v>
      </c>
      <c r="BN587" s="36">
        <f t="shared" ca="1" si="626"/>
        <v>107</v>
      </c>
      <c r="BO587" s="9">
        <f t="shared" ca="1" si="667"/>
        <v>0</v>
      </c>
      <c r="BP587" s="20">
        <f t="shared" ca="1" si="685"/>
        <v>0.57782002915899056</v>
      </c>
      <c r="BQ587" s="20">
        <f t="shared" ca="1" si="686"/>
        <v>34.577377568970959</v>
      </c>
    </row>
    <row r="588" spans="1:69" x14ac:dyDescent="0.25">
      <c r="A588" s="3">
        <f t="shared" si="634"/>
        <v>40601</v>
      </c>
      <c r="B588" s="17">
        <f t="shared" si="668"/>
        <v>2011</v>
      </c>
      <c r="C588" s="4">
        <f t="shared" si="633"/>
        <v>2</v>
      </c>
      <c r="D588" s="4">
        <f t="shared" si="635"/>
        <v>1</v>
      </c>
      <c r="E588" s="5">
        <f t="shared" si="643"/>
        <v>0.5</v>
      </c>
      <c r="F588" s="5">
        <f t="shared" si="644"/>
        <v>0.55000000000000004</v>
      </c>
      <c r="G588" s="10">
        <f t="shared" si="642"/>
        <v>0.57534246575342296</v>
      </c>
      <c r="H588" s="13">
        <f t="shared" ca="1" si="645"/>
        <v>71</v>
      </c>
      <c r="I588" s="9">
        <f t="shared" ca="1" si="646"/>
        <v>110</v>
      </c>
      <c r="J588" s="14">
        <f t="shared" ca="1" si="669"/>
        <v>1.5492957746478873</v>
      </c>
      <c r="K588" s="5">
        <f t="shared" ca="1" si="670"/>
        <v>0.24444444444444444</v>
      </c>
      <c r="L588" s="21">
        <f t="shared" ca="1" si="647"/>
        <v>90.401484854331457</v>
      </c>
      <c r="M588" s="9">
        <f t="shared" ca="1" si="687"/>
        <v>20</v>
      </c>
      <c r="N588" s="9">
        <f t="shared" ca="1" si="687"/>
        <v>24</v>
      </c>
      <c r="O588" s="9">
        <f t="shared" ca="1" si="687"/>
        <v>9</v>
      </c>
      <c r="P588" s="9">
        <f t="shared" ca="1" si="687"/>
        <v>28</v>
      </c>
      <c r="Q588" s="20">
        <f t="shared" ca="1" si="648"/>
        <v>36.270950684931499</v>
      </c>
      <c r="R588" s="20">
        <f t="shared" ca="1" si="649"/>
        <v>52.903312</v>
      </c>
      <c r="S588" s="20">
        <f t="shared" ca="1" si="650"/>
        <v>19.277249970645791</v>
      </c>
      <c r="T588" s="6">
        <f t="shared" ca="1" si="688"/>
        <v>6418.5054246575337</v>
      </c>
      <c r="U588" s="6">
        <f t="shared" ca="1" si="688"/>
        <v>718.65041780821912</v>
      </c>
      <c r="V588" s="6">
        <f t="shared" ca="1" si="688"/>
        <v>1179.7979178082192</v>
      </c>
      <c r="W588" s="6">
        <f t="shared" ca="1" si="651"/>
        <v>2369.0106266301373</v>
      </c>
      <c r="X588" s="6">
        <f t="shared" ca="1" si="652"/>
        <v>591.26597260273968</v>
      </c>
      <c r="Y588" s="6">
        <f t="shared" ca="1" si="671"/>
        <v>2997.0813254246568</v>
      </c>
      <c r="Z588" s="6">
        <f t="shared" ca="1" si="689"/>
        <v>1595.921830136986</v>
      </c>
      <c r="AA588" s="6">
        <f t="shared" ca="1" si="689"/>
        <v>476.12980799999997</v>
      </c>
      <c r="AB588" s="6">
        <f t="shared" ca="1" si="689"/>
        <v>539.76299917808217</v>
      </c>
      <c r="AC588" s="6">
        <f t="shared" ca="1" si="653"/>
        <v>783.11887505533639</v>
      </c>
      <c r="AD588" s="6">
        <f t="shared" ca="1" si="654"/>
        <v>881.7494505915098</v>
      </c>
      <c r="AE588" s="6">
        <f t="shared" ca="1" si="655"/>
        <v>223.33498999672821</v>
      </c>
      <c r="AF588" s="6">
        <f t="shared" ca="1" si="672"/>
        <v>723.6113216714939</v>
      </c>
      <c r="AG588" s="6">
        <f t="shared" ca="1" si="690"/>
        <v>205.12897643835618</v>
      </c>
      <c r="AH588" s="6">
        <f t="shared" ca="1" si="690"/>
        <v>727.60965260273963</v>
      </c>
      <c r="AI588" s="6">
        <f t="shared" ca="1" si="690"/>
        <v>1174.3679863013699</v>
      </c>
      <c r="AJ588" s="6">
        <f t="shared" ca="1" si="690"/>
        <v>525.02699835616431</v>
      </c>
      <c r="AK588" s="6">
        <f t="shared" ca="1" si="656"/>
        <v>873.16707301166355</v>
      </c>
      <c r="AL588" s="6">
        <f t="shared" ca="1" si="657"/>
        <v>1038.4219747450977</v>
      </c>
      <c r="AM588" s="6">
        <f t="shared" ca="1" si="658"/>
        <v>245.36107140643514</v>
      </c>
      <c r="AN588" s="6">
        <f t="shared" ca="1" si="673"/>
        <v>475.18349453543385</v>
      </c>
      <c r="AO588" s="6">
        <f t="shared" ca="1" si="674"/>
        <v>12381.104093479449</v>
      </c>
      <c r="AP588" s="6">
        <f t="shared" ca="1" si="675"/>
        <v>8185.2279518478681</v>
      </c>
      <c r="AQ588" s="6">
        <f t="shared" ca="1" si="676"/>
        <v>4195.8761416315847</v>
      </c>
      <c r="AR588" s="6">
        <f t="shared" ca="1" si="691"/>
        <v>2538.5236114978634</v>
      </c>
      <c r="AS588" s="6">
        <f t="shared" ca="1" si="691"/>
        <v>1334.3680934483887</v>
      </c>
      <c r="AT588" s="6">
        <f t="shared" ca="1" si="691"/>
        <v>1541.2484599663001</v>
      </c>
      <c r="AU588" s="6">
        <f t="shared" ca="1" si="691"/>
        <v>1591.4085653127715</v>
      </c>
      <c r="AV588" s="6">
        <f t="shared" ca="1" si="677"/>
        <v>7005.5487302253232</v>
      </c>
      <c r="AW588" s="6">
        <f t="shared" ca="1" si="678"/>
        <v>-2809.6725885937421</v>
      </c>
      <c r="AX588" s="27">
        <f t="shared" ca="1" si="692"/>
        <v>4.0695484931506849</v>
      </c>
      <c r="AY588" s="27">
        <f t="shared" ca="1" si="692"/>
        <v>4.2222701369863005</v>
      </c>
      <c r="AZ588">
        <f t="shared" ca="1" si="679"/>
        <v>152</v>
      </c>
      <c r="BA588" s="9">
        <f t="shared" ca="1" si="659"/>
        <v>6</v>
      </c>
      <c r="BB588" s="4">
        <f t="shared" ca="1" si="680"/>
        <v>71</v>
      </c>
      <c r="BC588" s="9">
        <f t="shared" ca="1" si="660"/>
        <v>6</v>
      </c>
      <c r="BD588" s="9">
        <f t="shared" ca="1" si="661"/>
        <v>4</v>
      </c>
      <c r="BE588" s="4">
        <f t="shared" ca="1" si="681"/>
        <v>81</v>
      </c>
      <c r="BF588" s="9">
        <f t="shared" ca="1" si="662"/>
        <v>6</v>
      </c>
      <c r="BG588" s="9">
        <f t="shared" ca="1" si="663"/>
        <v>9</v>
      </c>
      <c r="BH588" s="24">
        <f t="shared" ca="1" si="682"/>
        <v>583.10908690719668</v>
      </c>
      <c r="BI588" s="24">
        <f t="shared" ca="1" si="683"/>
        <v>349.66728067473599</v>
      </c>
      <c r="BJ588" s="9">
        <f t="shared" ca="1" si="664"/>
        <v>9</v>
      </c>
      <c r="BK588" s="30">
        <f t="shared" ca="1" si="665"/>
        <v>33.075952191780829</v>
      </c>
      <c r="BL588" s="15">
        <f t="shared" ca="1" si="666"/>
        <v>4.4422595506849314</v>
      </c>
      <c r="BM588" s="15">
        <f t="shared" ca="1" si="684"/>
        <v>6320.0009411650353</v>
      </c>
      <c r="BN588" s="36">
        <f t="shared" ca="1" si="626"/>
        <v>107</v>
      </c>
      <c r="BO588" s="9">
        <f t="shared" ca="1" si="667"/>
        <v>0</v>
      </c>
      <c r="BP588" s="20">
        <f t="shared" ca="1" si="685"/>
        <v>0.66390435392215508</v>
      </c>
      <c r="BQ588" s="20">
        <f t="shared" ca="1" si="686"/>
        <v>39.213795716183036</v>
      </c>
    </row>
    <row r="589" spans="1:69" x14ac:dyDescent="0.25">
      <c r="A589" s="3">
        <f t="shared" si="634"/>
        <v>40600</v>
      </c>
      <c r="B589" s="17">
        <f t="shared" si="668"/>
        <v>2011</v>
      </c>
      <c r="C589" s="4">
        <f t="shared" si="633"/>
        <v>2</v>
      </c>
      <c r="D589" s="4">
        <f t="shared" si="635"/>
        <v>7</v>
      </c>
      <c r="E589" s="5">
        <f t="shared" si="643"/>
        <v>0.5</v>
      </c>
      <c r="F589" s="5">
        <f t="shared" si="644"/>
        <v>0.9375</v>
      </c>
      <c r="G589" s="10">
        <f t="shared" si="642"/>
        <v>0.57260273972602571</v>
      </c>
      <c r="H589" s="13">
        <f t="shared" ca="1" si="645"/>
        <v>117</v>
      </c>
      <c r="I589" s="9">
        <f t="shared" ca="1" si="646"/>
        <v>200</v>
      </c>
      <c r="J589" s="14">
        <f t="shared" ca="1" si="669"/>
        <v>1.7094017094017093</v>
      </c>
      <c r="K589" s="5">
        <f t="shared" ca="1" si="670"/>
        <v>0.44444444444444442</v>
      </c>
      <c r="L589" s="21">
        <f t="shared" ca="1" si="647"/>
        <v>101.22878029504743</v>
      </c>
      <c r="M589" s="9">
        <f t="shared" ca="1" si="687"/>
        <v>34</v>
      </c>
      <c r="N589" s="9">
        <f t="shared" ca="1" si="687"/>
        <v>44</v>
      </c>
      <c r="O589" s="9">
        <f t="shared" ca="1" si="687"/>
        <v>18</v>
      </c>
      <c r="P589" s="9">
        <f t="shared" ca="1" si="687"/>
        <v>51</v>
      </c>
      <c r="Q589" s="20">
        <f t="shared" ca="1" si="648"/>
        <v>36.021961643835617</v>
      </c>
      <c r="R589" s="20">
        <f t="shared" ca="1" si="649"/>
        <v>47.80644646575341</v>
      </c>
      <c r="S589" s="20">
        <f t="shared" ca="1" si="650"/>
        <v>18.614808986301366</v>
      </c>
      <c r="T589" s="6">
        <f t="shared" ca="1" si="688"/>
        <v>11843.767294520549</v>
      </c>
      <c r="U589" s="6">
        <f t="shared" ca="1" si="688"/>
        <v>1301.2814126712331</v>
      </c>
      <c r="V589" s="6">
        <f t="shared" ca="1" si="688"/>
        <v>2043.2631254794519</v>
      </c>
      <c r="W589" s="6">
        <f t="shared" ca="1" si="651"/>
        <v>2315.541450279452</v>
      </c>
      <c r="X589" s="6">
        <f t="shared" ca="1" si="652"/>
        <v>1042.1292230136987</v>
      </c>
      <c r="Y589" s="6">
        <f t="shared" ca="1" si="671"/>
        <v>7744.1149084191784</v>
      </c>
      <c r="Z589" s="6">
        <f t="shared" ca="1" si="689"/>
        <v>2809.7130082191779</v>
      </c>
      <c r="AA589" s="6">
        <f t="shared" ca="1" si="689"/>
        <v>860.51603638356141</v>
      </c>
      <c r="AB589" s="6">
        <f t="shared" ca="1" si="689"/>
        <v>949.35525830136964</v>
      </c>
      <c r="AC589" s="6">
        <f t="shared" ca="1" si="653"/>
        <v>1290.2815479713565</v>
      </c>
      <c r="AD589" s="6">
        <f t="shared" ca="1" si="654"/>
        <v>901.11171871440479</v>
      </c>
      <c r="AE589" s="6">
        <f t="shared" ca="1" si="655"/>
        <v>391.04419424223994</v>
      </c>
      <c r="AF589" s="6">
        <f t="shared" ca="1" si="672"/>
        <v>2037.1468419761081</v>
      </c>
      <c r="AG589" s="6">
        <f t="shared" ca="1" si="690"/>
        <v>345.76871671232874</v>
      </c>
      <c r="AH589" s="6">
        <f t="shared" ca="1" si="690"/>
        <v>1309.7998728767125</v>
      </c>
      <c r="AI589" s="6">
        <f t="shared" ca="1" si="690"/>
        <v>2146.2193424657535</v>
      </c>
      <c r="AJ589" s="6">
        <f t="shared" ca="1" si="690"/>
        <v>1026.1774027397259</v>
      </c>
      <c r="AK589" s="6">
        <f t="shared" ca="1" si="656"/>
        <v>1405.0204955108845</v>
      </c>
      <c r="AL589" s="6">
        <f t="shared" ca="1" si="657"/>
        <v>1040.3228379923153</v>
      </c>
      <c r="AM589" s="6">
        <f t="shared" ca="1" si="658"/>
        <v>427.23728802886671</v>
      </c>
      <c r="AN589" s="6">
        <f t="shared" ca="1" si="673"/>
        <v>1955.3847132624537</v>
      </c>
      <c r="AO589" s="6">
        <f t="shared" ca="1" si="674"/>
        <v>22592.598344890412</v>
      </c>
      <c r="AP589" s="6">
        <f t="shared" ca="1" si="675"/>
        <v>10855.951881232671</v>
      </c>
      <c r="AQ589" s="6">
        <f t="shared" ca="1" si="676"/>
        <v>11736.64646365774</v>
      </c>
      <c r="AR589" s="6">
        <f t="shared" ca="1" si="691"/>
        <v>2643.2436085542536</v>
      </c>
      <c r="AS589" s="6">
        <f t="shared" ca="1" si="691"/>
        <v>1749.1345136658856</v>
      </c>
      <c r="AT589" s="6">
        <f t="shared" ca="1" si="691"/>
        <v>1732.8626285964187</v>
      </c>
      <c r="AU589" s="6">
        <f t="shared" ca="1" si="691"/>
        <v>1865.7839163895669</v>
      </c>
      <c r="AV589" s="6">
        <f t="shared" ca="1" si="677"/>
        <v>7991.0246672061248</v>
      </c>
      <c r="AW589" s="6">
        <f t="shared" ca="1" si="678"/>
        <v>3745.6217964516154</v>
      </c>
      <c r="AX589" s="27">
        <f t="shared" ca="1" si="692"/>
        <v>4.0411872657534236</v>
      </c>
      <c r="AY589" s="27">
        <f t="shared" ca="1" si="692"/>
        <v>4.1914541575342454</v>
      </c>
      <c r="AZ589">
        <f t="shared" ca="1" si="679"/>
        <v>264</v>
      </c>
      <c r="BA589" s="9">
        <f t="shared" ca="1" si="659"/>
        <v>10</v>
      </c>
      <c r="BB589" s="4">
        <f t="shared" ca="1" si="680"/>
        <v>117</v>
      </c>
      <c r="BC589" s="9">
        <f t="shared" ca="1" si="660"/>
        <v>10</v>
      </c>
      <c r="BD589" s="9">
        <f t="shared" ca="1" si="661"/>
        <v>7</v>
      </c>
      <c r="BE589" s="4">
        <f t="shared" ca="1" si="681"/>
        <v>147</v>
      </c>
      <c r="BF589" s="9">
        <f t="shared" ca="1" si="662"/>
        <v>9</v>
      </c>
      <c r="BG589" s="9">
        <f t="shared" ca="1" si="663"/>
        <v>17</v>
      </c>
      <c r="BH589" s="24">
        <f t="shared" ca="1" si="682"/>
        <v>784.75106477892518</v>
      </c>
      <c r="BI589" s="24">
        <f t="shared" ca="1" si="683"/>
        <v>456.75764615053083</v>
      </c>
      <c r="BJ589" s="9">
        <f t="shared" ca="1" si="664"/>
        <v>14</v>
      </c>
      <c r="BK589" s="30">
        <f t="shared" ca="1" si="665"/>
        <v>32.977532958904106</v>
      </c>
      <c r="BL589" s="15">
        <f t="shared" ca="1" si="666"/>
        <v>4.1736826345205467</v>
      </c>
      <c r="BM589" s="15">
        <f t="shared" ca="1" si="684"/>
        <v>6371.5708938295738</v>
      </c>
      <c r="BN589" s="36">
        <f t="shared" ca="1" si="626"/>
        <v>107</v>
      </c>
      <c r="BO589" s="9">
        <f t="shared" ca="1" si="667"/>
        <v>0</v>
      </c>
      <c r="BP589" s="20">
        <f t="shared" ca="1" si="685"/>
        <v>1.8420334104771354</v>
      </c>
      <c r="BQ589" s="20">
        <f t="shared" ca="1" si="686"/>
        <v>109.68828470708168</v>
      </c>
    </row>
    <row r="590" spans="1:69" x14ac:dyDescent="0.25">
      <c r="A590" s="3">
        <f t="shared" si="634"/>
        <v>40599</v>
      </c>
      <c r="B590" s="17">
        <f t="shared" si="668"/>
        <v>2011</v>
      </c>
      <c r="C590" s="4">
        <f t="shared" si="633"/>
        <v>2</v>
      </c>
      <c r="D590" s="4">
        <f t="shared" si="635"/>
        <v>6</v>
      </c>
      <c r="E590" s="5">
        <f t="shared" si="643"/>
        <v>0.5</v>
      </c>
      <c r="F590" s="5">
        <f t="shared" si="644"/>
        <v>1</v>
      </c>
      <c r="G590" s="10">
        <f t="shared" si="642"/>
        <v>0.56986301369862846</v>
      </c>
      <c r="H590" s="13">
        <f t="shared" ca="1" si="645"/>
        <v>119</v>
      </c>
      <c r="I590" s="9">
        <f t="shared" ca="1" si="646"/>
        <v>192</v>
      </c>
      <c r="J590" s="14">
        <f t="shared" ca="1" si="669"/>
        <v>1.6134453781512605</v>
      </c>
      <c r="K590" s="5">
        <f t="shared" ca="1" si="670"/>
        <v>0.42666666666666669</v>
      </c>
      <c r="L590" s="21">
        <f t="shared" ca="1" si="647"/>
        <v>101.33351997237251</v>
      </c>
      <c r="M590" s="9">
        <f t="shared" ca="1" si="687"/>
        <v>35</v>
      </c>
      <c r="N590" s="9">
        <f t="shared" ca="1" si="687"/>
        <v>43</v>
      </c>
      <c r="O590" s="9">
        <f t="shared" ca="1" si="687"/>
        <v>17</v>
      </c>
      <c r="P590" s="9">
        <f t="shared" ca="1" si="687"/>
        <v>52</v>
      </c>
      <c r="Q590" s="20">
        <f t="shared" ca="1" si="648"/>
        <v>35.634790507903048</v>
      </c>
      <c r="R590" s="20">
        <f t="shared" ca="1" si="649"/>
        <v>49.066875300821906</v>
      </c>
      <c r="S590" s="20">
        <f t="shared" ca="1" si="650"/>
        <v>17.264670800927291</v>
      </c>
      <c r="T590" s="6">
        <f t="shared" ca="1" si="688"/>
        <v>12058.688876712329</v>
      </c>
      <c r="U590" s="6">
        <f t="shared" ca="1" si="688"/>
        <v>1383.8375342465752</v>
      </c>
      <c r="V590" s="6">
        <f t="shared" ca="1" si="688"/>
        <v>2233.1835458630135</v>
      </c>
      <c r="W590" s="6">
        <f t="shared" ca="1" si="651"/>
        <v>2470.8077583780823</v>
      </c>
      <c r="X590" s="6">
        <f t="shared" ca="1" si="652"/>
        <v>1098.7280639999999</v>
      </c>
      <c r="Y590" s="6">
        <f t="shared" ca="1" si="671"/>
        <v>7639.8070427178091</v>
      </c>
      <c r="Z590" s="6">
        <f t="shared" ca="1" si="689"/>
        <v>2779.513659616438</v>
      </c>
      <c r="AA590" s="6">
        <f t="shared" ca="1" si="689"/>
        <v>834.13688011397244</v>
      </c>
      <c r="AB590" s="6">
        <f t="shared" ca="1" si="689"/>
        <v>897.76288164821915</v>
      </c>
      <c r="AC590" s="6">
        <f t="shared" ca="1" si="653"/>
        <v>1316.5047539485101</v>
      </c>
      <c r="AD590" s="6">
        <f t="shared" ca="1" si="654"/>
        <v>882.61988083924393</v>
      </c>
      <c r="AE590" s="6">
        <f t="shared" ca="1" si="655"/>
        <v>402.80994765833731</v>
      </c>
      <c r="AF590" s="6">
        <f t="shared" ca="1" si="672"/>
        <v>1909.4788389325379</v>
      </c>
      <c r="AG590" s="6">
        <f t="shared" ca="1" si="690"/>
        <v>348.4413811726028</v>
      </c>
      <c r="AH590" s="6">
        <f t="shared" ca="1" si="690"/>
        <v>1198.5653255013697</v>
      </c>
      <c r="AI590" s="6">
        <f t="shared" ca="1" si="690"/>
        <v>2024.2058380273972</v>
      </c>
      <c r="AJ590" s="6">
        <f t="shared" ca="1" si="690"/>
        <v>969.94304561095885</v>
      </c>
      <c r="AK590" s="6">
        <f t="shared" ca="1" si="656"/>
        <v>1495.6155400040354</v>
      </c>
      <c r="AL590" s="6">
        <f t="shared" ca="1" si="657"/>
        <v>1070.3907666752855</v>
      </c>
      <c r="AM590" s="6">
        <f t="shared" ca="1" si="658"/>
        <v>467.15733603101575</v>
      </c>
      <c r="AN590" s="6">
        <f t="shared" ca="1" si="673"/>
        <v>1507.9919476019916</v>
      </c>
      <c r="AO590" s="6">
        <f t="shared" ca="1" si="674"/>
        <v>22495.095422649862</v>
      </c>
      <c r="AP590" s="6">
        <f t="shared" ca="1" si="675"/>
        <v>11437.817593397524</v>
      </c>
      <c r="AQ590" s="6">
        <f t="shared" ca="1" si="676"/>
        <v>11057.277829252338</v>
      </c>
      <c r="AR590" s="6">
        <f t="shared" ca="1" si="691"/>
        <v>2660.4412366775214</v>
      </c>
      <c r="AS590" s="6">
        <f t="shared" ca="1" si="691"/>
        <v>1840.2306259445204</v>
      </c>
      <c r="AT590" s="6">
        <f t="shared" ca="1" si="691"/>
        <v>1766.2079313107058</v>
      </c>
      <c r="AU590" s="6">
        <f t="shared" ca="1" si="691"/>
        <v>1896.7247247967118</v>
      </c>
      <c r="AV590" s="6">
        <f t="shared" ca="1" si="677"/>
        <v>8163.6045187294594</v>
      </c>
      <c r="AW590" s="6">
        <f t="shared" ca="1" si="678"/>
        <v>2893.6733105228786</v>
      </c>
      <c r="AX590" s="27">
        <f t="shared" ca="1" si="692"/>
        <v>4.040754312328767</v>
      </c>
      <c r="AY590" s="27">
        <f t="shared" ca="1" si="692"/>
        <v>4.4441242191780814</v>
      </c>
      <c r="AZ590">
        <f t="shared" ca="1" si="679"/>
        <v>266</v>
      </c>
      <c r="BA590" s="9">
        <f t="shared" ca="1" si="659"/>
        <v>10</v>
      </c>
      <c r="BB590" s="4">
        <f t="shared" ca="1" si="680"/>
        <v>119</v>
      </c>
      <c r="BC590" s="9">
        <f t="shared" ca="1" si="660"/>
        <v>10</v>
      </c>
      <c r="BD590" s="9">
        <f t="shared" ca="1" si="661"/>
        <v>7</v>
      </c>
      <c r="BE590" s="4">
        <f t="shared" ca="1" si="681"/>
        <v>147</v>
      </c>
      <c r="BF590" s="9">
        <f t="shared" ca="1" si="662"/>
        <v>10</v>
      </c>
      <c r="BG590" s="9">
        <f t="shared" ca="1" si="663"/>
        <v>15</v>
      </c>
      <c r="BH590" s="24">
        <f t="shared" ca="1" si="682"/>
        <v>828.95990974872791</v>
      </c>
      <c r="BI590" s="24">
        <f t="shared" ca="1" si="683"/>
        <v>442.50588136838292</v>
      </c>
      <c r="BJ590" s="9">
        <f t="shared" ca="1" si="664"/>
        <v>13</v>
      </c>
      <c r="BK590" s="30">
        <f t="shared" ca="1" si="665"/>
        <v>35.337338630136983</v>
      </c>
      <c r="BL590" s="15">
        <f t="shared" ca="1" si="666"/>
        <v>4.1432405194520543</v>
      </c>
      <c r="BM590" s="15">
        <f t="shared" ca="1" si="684"/>
        <v>6552.171395234629</v>
      </c>
      <c r="BN590" s="36">
        <f t="shared" ca="1" si="626"/>
        <v>107</v>
      </c>
      <c r="BO590" s="9">
        <f t="shared" ca="1" si="667"/>
        <v>0</v>
      </c>
      <c r="BP590" s="20">
        <f t="shared" ca="1" si="685"/>
        <v>1.6875745706674061</v>
      </c>
      <c r="BQ590" s="20">
        <f t="shared" ca="1" si="686"/>
        <v>103.33904513319942</v>
      </c>
    </row>
    <row r="591" spans="1:69" x14ac:dyDescent="0.25">
      <c r="A591" s="3">
        <f t="shared" si="634"/>
        <v>40598</v>
      </c>
      <c r="B591" s="17">
        <f t="shared" si="668"/>
        <v>2011</v>
      </c>
      <c r="C591" s="4">
        <f t="shared" si="633"/>
        <v>2</v>
      </c>
      <c r="D591" s="4">
        <f t="shared" si="635"/>
        <v>5</v>
      </c>
      <c r="E591" s="5">
        <f t="shared" si="643"/>
        <v>0.5</v>
      </c>
      <c r="F591" s="5">
        <f t="shared" si="644"/>
        <v>0.77499999999999991</v>
      </c>
      <c r="G591" s="10">
        <f t="shared" si="642"/>
        <v>0.56712328767123121</v>
      </c>
      <c r="H591" s="13">
        <f t="shared" ca="1" si="645"/>
        <v>93</v>
      </c>
      <c r="I591" s="9">
        <f t="shared" ca="1" si="646"/>
        <v>149</v>
      </c>
      <c r="J591" s="14">
        <f t="shared" ca="1" si="669"/>
        <v>1.6021505376344085</v>
      </c>
      <c r="K591" s="5">
        <f t="shared" ca="1" si="670"/>
        <v>0.33111111111111113</v>
      </c>
      <c r="L591" s="21">
        <f t="shared" ca="1" si="647"/>
        <v>97.429912328767088</v>
      </c>
      <c r="M591" s="9">
        <f t="shared" ca="1" si="687"/>
        <v>27</v>
      </c>
      <c r="N591" s="9">
        <f t="shared" ca="1" si="687"/>
        <v>33</v>
      </c>
      <c r="O591" s="9">
        <f t="shared" ca="1" si="687"/>
        <v>13</v>
      </c>
      <c r="P591" s="9">
        <f t="shared" ca="1" si="687"/>
        <v>39</v>
      </c>
      <c r="Q591" s="20">
        <f t="shared" ca="1" si="648"/>
        <v>36.373119079452053</v>
      </c>
      <c r="R591" s="20">
        <f t="shared" ca="1" si="649"/>
        <v>46.343463280084293</v>
      </c>
      <c r="S591" s="20">
        <f t="shared" ca="1" si="650"/>
        <v>17.378007525900948</v>
      </c>
      <c r="T591" s="6">
        <f t="shared" ca="1" si="688"/>
        <v>9060.9818465753397</v>
      </c>
      <c r="U591" s="6">
        <f t="shared" ca="1" si="688"/>
        <v>1025.7081472602736</v>
      </c>
      <c r="V591" s="6">
        <f t="shared" ca="1" si="688"/>
        <v>1632.6806901041095</v>
      </c>
      <c r="W591" s="6">
        <f t="shared" ca="1" si="651"/>
        <v>2446.4632903890415</v>
      </c>
      <c r="X591" s="6">
        <f t="shared" ca="1" si="652"/>
        <v>803.20725093698627</v>
      </c>
      <c r="Y591" s="6">
        <f t="shared" ca="1" si="671"/>
        <v>5204.3387624054758</v>
      </c>
      <c r="Z591" s="6">
        <f t="shared" ca="1" si="689"/>
        <v>2182.3871447671231</v>
      </c>
      <c r="AA591" s="6">
        <f t="shared" ca="1" si="689"/>
        <v>602.46502264109586</v>
      </c>
      <c r="AB591" s="6">
        <f t="shared" ca="1" si="689"/>
        <v>677.74229351013696</v>
      </c>
      <c r="AC591" s="6">
        <f t="shared" ca="1" si="653"/>
        <v>1022.4330685134694</v>
      </c>
      <c r="AD591" s="6">
        <f t="shared" ca="1" si="654"/>
        <v>894.59524077194635</v>
      </c>
      <c r="AE591" s="6">
        <f t="shared" ca="1" si="655"/>
        <v>331.83478012635004</v>
      </c>
      <c r="AF591" s="6">
        <f t="shared" ca="1" si="672"/>
        <v>1213.7313715065904</v>
      </c>
      <c r="AG591" s="6">
        <f t="shared" ca="1" si="690"/>
        <v>257.61189018082194</v>
      </c>
      <c r="AH591" s="6">
        <f t="shared" ca="1" si="690"/>
        <v>1008.6172335342467</v>
      </c>
      <c r="AI591" s="6">
        <f t="shared" ca="1" si="690"/>
        <v>1694.4474149041096</v>
      </c>
      <c r="AJ591" s="6">
        <f t="shared" ca="1" si="690"/>
        <v>706.55583807123287</v>
      </c>
      <c r="AK591" s="6">
        <f t="shared" ca="1" si="656"/>
        <v>1188.7856508083814</v>
      </c>
      <c r="AL591" s="6">
        <f t="shared" ca="1" si="657"/>
        <v>1127.5209511127555</v>
      </c>
      <c r="AM591" s="6">
        <f t="shared" ca="1" si="658"/>
        <v>348.23872174312362</v>
      </c>
      <c r="AN591" s="6">
        <f t="shared" ca="1" si="673"/>
        <v>1002.6870530261505</v>
      </c>
      <c r="AO591" s="6">
        <f t="shared" ca="1" si="674"/>
        <v>17216.51683144438</v>
      </c>
      <c r="AP591" s="6">
        <f t="shared" ca="1" si="675"/>
        <v>9795.7596445061627</v>
      </c>
      <c r="AQ591" s="6">
        <f t="shared" ca="1" si="676"/>
        <v>7420.7571869382164</v>
      </c>
      <c r="AR591" s="6">
        <f t="shared" ca="1" si="691"/>
        <v>2599.7286807242226</v>
      </c>
      <c r="AS591" s="6">
        <f t="shared" ca="1" si="691"/>
        <v>1600.4780292404973</v>
      </c>
      <c r="AT591" s="6">
        <f t="shared" ca="1" si="691"/>
        <v>1641.0364307857133</v>
      </c>
      <c r="AU591" s="6">
        <f t="shared" ca="1" si="691"/>
        <v>1752.7393542847344</v>
      </c>
      <c r="AV591" s="6">
        <f t="shared" ca="1" si="677"/>
        <v>7593.9824950351685</v>
      </c>
      <c r="AW591" s="6">
        <f t="shared" ca="1" si="678"/>
        <v>-173.22530809695127</v>
      </c>
      <c r="AX591" s="27">
        <f t="shared" ca="1" si="692"/>
        <v>3.8089900273972606</v>
      </c>
      <c r="AY591" s="27">
        <f t="shared" ca="1" si="692"/>
        <v>4.3173560958904105</v>
      </c>
      <c r="AZ591">
        <f t="shared" ca="1" si="679"/>
        <v>205</v>
      </c>
      <c r="BA591" s="9">
        <f t="shared" ca="1" si="659"/>
        <v>7</v>
      </c>
      <c r="BB591" s="4">
        <f t="shared" ca="1" si="680"/>
        <v>93</v>
      </c>
      <c r="BC591" s="9">
        <f t="shared" ca="1" si="660"/>
        <v>7</v>
      </c>
      <c r="BD591" s="9">
        <f t="shared" ca="1" si="661"/>
        <v>6</v>
      </c>
      <c r="BE591" s="4">
        <f t="shared" ca="1" si="681"/>
        <v>112</v>
      </c>
      <c r="BF591" s="9">
        <f t="shared" ca="1" si="662"/>
        <v>7</v>
      </c>
      <c r="BG591" s="9">
        <f t="shared" ca="1" si="663"/>
        <v>12</v>
      </c>
      <c r="BH591" s="24">
        <f t="shared" ca="1" si="682"/>
        <v>682.47920439346001</v>
      </c>
      <c r="BI591" s="24">
        <f t="shared" ca="1" si="683"/>
        <v>381.50355981092446</v>
      </c>
      <c r="BJ591" s="9">
        <f t="shared" ca="1" si="664"/>
        <v>11</v>
      </c>
      <c r="BK591" s="30">
        <f t="shared" ca="1" si="665"/>
        <v>34.658676643835612</v>
      </c>
      <c r="BL591" s="15">
        <f t="shared" ca="1" si="666"/>
        <v>4.281641662465753</v>
      </c>
      <c r="BM591" s="15">
        <f t="shared" ca="1" si="684"/>
        <v>6548.3624268531221</v>
      </c>
      <c r="BN591" s="36">
        <f t="shared" ref="BN591:BN654" ca="1" si="693">IF(D591=1,INT(SUM(BM585:BM591)/22000*52),BN592)</f>
        <v>107</v>
      </c>
      <c r="BO591" s="9">
        <f t="shared" ca="1" si="667"/>
        <v>0</v>
      </c>
      <c r="BP591" s="20">
        <f t="shared" ca="1" si="685"/>
        <v>1.1332233470321726</v>
      </c>
      <c r="BQ591" s="20">
        <f t="shared" ca="1" si="686"/>
        <v>69.352870905964636</v>
      </c>
    </row>
    <row r="592" spans="1:69" x14ac:dyDescent="0.25">
      <c r="A592" s="3">
        <f t="shared" si="634"/>
        <v>40597</v>
      </c>
      <c r="B592" s="17">
        <f t="shared" si="668"/>
        <v>2011</v>
      </c>
      <c r="C592" s="4">
        <f t="shared" si="633"/>
        <v>2</v>
      </c>
      <c r="D592" s="4">
        <f t="shared" si="635"/>
        <v>4</v>
      </c>
      <c r="E592" s="5">
        <f t="shared" si="643"/>
        <v>0.5</v>
      </c>
      <c r="F592" s="5">
        <f t="shared" si="644"/>
        <v>0.7</v>
      </c>
      <c r="G592" s="10">
        <f t="shared" si="642"/>
        <v>0.56438356164383396</v>
      </c>
      <c r="H592" s="13">
        <f t="shared" ca="1" si="645"/>
        <v>91</v>
      </c>
      <c r="I592" s="9">
        <f t="shared" ca="1" si="646"/>
        <v>138</v>
      </c>
      <c r="J592" s="14">
        <f t="shared" ca="1" si="669"/>
        <v>1.5164835164835164</v>
      </c>
      <c r="K592" s="5">
        <f t="shared" ca="1" si="670"/>
        <v>0.30666666666666664</v>
      </c>
      <c r="L592" s="21">
        <f t="shared" ca="1" si="647"/>
        <v>91.993188619599579</v>
      </c>
      <c r="M592" s="9">
        <f t="shared" ca="1" si="687"/>
        <v>23</v>
      </c>
      <c r="N592" s="9">
        <f t="shared" ca="1" si="687"/>
        <v>31</v>
      </c>
      <c r="O592" s="9">
        <f t="shared" ca="1" si="687"/>
        <v>12</v>
      </c>
      <c r="P592" s="9">
        <f t="shared" ca="1" si="687"/>
        <v>35</v>
      </c>
      <c r="Q592" s="20">
        <f t="shared" ca="1" si="648"/>
        <v>36.951328097412478</v>
      </c>
      <c r="R592" s="20">
        <f t="shared" ca="1" si="649"/>
        <v>46.834789196712315</v>
      </c>
      <c r="S592" s="20">
        <f t="shared" ca="1" si="650"/>
        <v>18.70984542378082</v>
      </c>
      <c r="T592" s="6">
        <f t="shared" ca="1" si="688"/>
        <v>8371.3801643835614</v>
      </c>
      <c r="U592" s="6">
        <f t="shared" ca="1" si="688"/>
        <v>921.64426027397258</v>
      </c>
      <c r="V592" s="6">
        <f t="shared" ca="1" si="688"/>
        <v>1576.8478158904111</v>
      </c>
      <c r="W592" s="6">
        <f t="shared" ca="1" si="651"/>
        <v>2499.7834513972603</v>
      </c>
      <c r="X592" s="6">
        <f t="shared" ca="1" si="652"/>
        <v>766.13316716712325</v>
      </c>
      <c r="Y592" s="6">
        <f t="shared" ca="1" si="671"/>
        <v>4450.2599902027405</v>
      </c>
      <c r="Z592" s="6">
        <f t="shared" ca="1" si="689"/>
        <v>1995.3717172602737</v>
      </c>
      <c r="AA592" s="6">
        <f t="shared" ca="1" si="689"/>
        <v>562.0174703605478</v>
      </c>
      <c r="AB592" s="6">
        <f t="shared" ca="1" si="689"/>
        <v>654.84458983232867</v>
      </c>
      <c r="AC592" s="6">
        <f t="shared" ca="1" si="653"/>
        <v>961.60173933813962</v>
      </c>
      <c r="AD592" s="6">
        <f t="shared" ca="1" si="654"/>
        <v>896.41482201799147</v>
      </c>
      <c r="AE592" s="6">
        <f t="shared" ca="1" si="655"/>
        <v>282.83820061070145</v>
      </c>
      <c r="AF592" s="6">
        <f t="shared" ca="1" si="672"/>
        <v>1071.3790154863179</v>
      </c>
      <c r="AG592" s="6">
        <f t="shared" ca="1" si="690"/>
        <v>237.61214452602738</v>
      </c>
      <c r="AH592" s="6">
        <f t="shared" ca="1" si="690"/>
        <v>908.03359982465736</v>
      </c>
      <c r="AI592" s="6">
        <f t="shared" ca="1" si="690"/>
        <v>1534.2001791780822</v>
      </c>
      <c r="AJ592" s="6">
        <f t="shared" ca="1" si="690"/>
        <v>701.06129358904093</v>
      </c>
      <c r="AK592" s="6">
        <f t="shared" ca="1" si="656"/>
        <v>1095.1892680573676</v>
      </c>
      <c r="AL592" s="6">
        <f t="shared" ca="1" si="657"/>
        <v>1095.8291686844545</v>
      </c>
      <c r="AM592" s="6">
        <f t="shared" ca="1" si="658"/>
        <v>311.34527700798327</v>
      </c>
      <c r="AN592" s="6">
        <f t="shared" ca="1" si="673"/>
        <v>878.54350336800258</v>
      </c>
      <c r="AO592" s="6">
        <f t="shared" ca="1" si="674"/>
        <v>15886.165419228491</v>
      </c>
      <c r="AP592" s="6">
        <f t="shared" ca="1" si="675"/>
        <v>9485.9829101714331</v>
      </c>
      <c r="AQ592" s="6">
        <f t="shared" ca="1" si="676"/>
        <v>6400.182509057061</v>
      </c>
      <c r="AR592" s="6">
        <f t="shared" ca="1" si="691"/>
        <v>2582.7402773111507</v>
      </c>
      <c r="AS592" s="6">
        <f t="shared" ca="1" si="691"/>
        <v>1454.1161622137847</v>
      </c>
      <c r="AT592" s="6">
        <f t="shared" ca="1" si="691"/>
        <v>1623.1436683952402</v>
      </c>
      <c r="AU592" s="6">
        <f t="shared" ca="1" si="691"/>
        <v>1700.1937624643435</v>
      </c>
      <c r="AV592" s="6">
        <f t="shared" ca="1" si="677"/>
        <v>7360.193870384519</v>
      </c>
      <c r="AW592" s="6">
        <f t="shared" ca="1" si="678"/>
        <v>-960.01136132746069</v>
      </c>
      <c r="AX592" s="27">
        <f t="shared" ca="1" si="692"/>
        <v>4.0837568876712327</v>
      </c>
      <c r="AY592" s="27">
        <f t="shared" ca="1" si="692"/>
        <v>4.1426376712328761</v>
      </c>
      <c r="AZ592">
        <f t="shared" ca="1" si="679"/>
        <v>192</v>
      </c>
      <c r="BA592" s="9">
        <f t="shared" ca="1" si="659"/>
        <v>7</v>
      </c>
      <c r="BB592" s="4">
        <f t="shared" ca="1" si="680"/>
        <v>91</v>
      </c>
      <c r="BC592" s="9">
        <f t="shared" ca="1" si="660"/>
        <v>8</v>
      </c>
      <c r="BD592" s="9">
        <f t="shared" ca="1" si="661"/>
        <v>5</v>
      </c>
      <c r="BE592" s="4">
        <f t="shared" ca="1" si="681"/>
        <v>101</v>
      </c>
      <c r="BF592" s="9">
        <f t="shared" ca="1" si="662"/>
        <v>6</v>
      </c>
      <c r="BG592" s="9">
        <f t="shared" ca="1" si="663"/>
        <v>12</v>
      </c>
      <c r="BH592" s="24">
        <f t="shared" ca="1" si="682"/>
        <v>691.82349063639913</v>
      </c>
      <c r="BI592" s="24">
        <f t="shared" ca="1" si="683"/>
        <v>381.53847242973251</v>
      </c>
      <c r="BJ592" s="9">
        <f t="shared" ca="1" si="664"/>
        <v>10</v>
      </c>
      <c r="BK592" s="30">
        <f t="shared" ca="1" si="665"/>
        <v>32.818729232876713</v>
      </c>
      <c r="BL592" s="15">
        <f t="shared" ca="1" si="666"/>
        <v>4.1905902816438347</v>
      </c>
      <c r="BM592" s="15">
        <f t="shared" ca="1" si="684"/>
        <v>6558.2196639486274</v>
      </c>
      <c r="BN592" s="36">
        <f t="shared" ca="1" si="693"/>
        <v>107</v>
      </c>
      <c r="BO592" s="9">
        <f t="shared" ca="1" si="667"/>
        <v>0</v>
      </c>
      <c r="BP592" s="20">
        <f t="shared" ca="1" si="685"/>
        <v>0.97590243038666169</v>
      </c>
      <c r="BQ592" s="20">
        <f t="shared" ca="1" si="686"/>
        <v>59.814789804271598</v>
      </c>
    </row>
    <row r="593" spans="1:69" x14ac:dyDescent="0.25">
      <c r="A593" s="3">
        <f t="shared" si="634"/>
        <v>40596</v>
      </c>
      <c r="B593" s="17">
        <f t="shared" si="668"/>
        <v>2011</v>
      </c>
      <c r="C593" s="4">
        <f t="shared" si="633"/>
        <v>2</v>
      </c>
      <c r="D593" s="4">
        <f t="shared" si="635"/>
        <v>3</v>
      </c>
      <c r="E593" s="5">
        <f t="shared" si="643"/>
        <v>0.5</v>
      </c>
      <c r="F593" s="5">
        <f t="shared" si="644"/>
        <v>0.5</v>
      </c>
      <c r="G593" s="10">
        <f t="shared" si="642"/>
        <v>0.56164383561643672</v>
      </c>
      <c r="H593" s="13">
        <f t="shared" ca="1" si="645"/>
        <v>60</v>
      </c>
      <c r="I593" s="9">
        <f t="shared" ca="1" si="646"/>
        <v>105</v>
      </c>
      <c r="J593" s="14">
        <f t="shared" ca="1" si="669"/>
        <v>1.75</v>
      </c>
      <c r="K593" s="5">
        <f t="shared" ca="1" si="670"/>
        <v>0.23333333333333334</v>
      </c>
      <c r="L593" s="21">
        <f t="shared" ca="1" si="647"/>
        <v>103.5152602739726</v>
      </c>
      <c r="M593" s="9">
        <f t="shared" ca="1" si="687"/>
        <v>18</v>
      </c>
      <c r="N593" s="9">
        <f t="shared" ca="1" si="687"/>
        <v>22</v>
      </c>
      <c r="O593" s="9">
        <f t="shared" ca="1" si="687"/>
        <v>9</v>
      </c>
      <c r="P593" s="9">
        <f t="shared" ca="1" si="687"/>
        <v>29</v>
      </c>
      <c r="Q593" s="20">
        <f t="shared" ca="1" si="648"/>
        <v>36.974406575342464</v>
      </c>
      <c r="R593" s="20">
        <f t="shared" ca="1" si="649"/>
        <v>47.656617534246571</v>
      </c>
      <c r="S593" s="20">
        <f t="shared" ca="1" si="650"/>
        <v>16.142706943788376</v>
      </c>
      <c r="T593" s="6">
        <f t="shared" ca="1" si="688"/>
        <v>6210.9156164383558</v>
      </c>
      <c r="U593" s="6">
        <f t="shared" ca="1" si="688"/>
        <v>668.92167808219165</v>
      </c>
      <c r="V593" s="6">
        <f t="shared" ca="1" si="688"/>
        <v>1059.8484427397261</v>
      </c>
      <c r="W593" s="6">
        <f t="shared" ca="1" si="651"/>
        <v>2405.059420438356</v>
      </c>
      <c r="X593" s="6">
        <f t="shared" ca="1" si="652"/>
        <v>525.20950356164383</v>
      </c>
      <c r="Y593" s="6">
        <f t="shared" ca="1" si="671"/>
        <v>2889.7199277808213</v>
      </c>
      <c r="Z593" s="6">
        <f t="shared" ca="1" si="689"/>
        <v>1478.9762630136986</v>
      </c>
      <c r="AA593" s="6">
        <f t="shared" ca="1" si="689"/>
        <v>428.90955780821912</v>
      </c>
      <c r="AB593" s="6">
        <f t="shared" ca="1" si="689"/>
        <v>468.13850136986292</v>
      </c>
      <c r="AC593" s="6">
        <f t="shared" ca="1" si="653"/>
        <v>678.72015705415163</v>
      </c>
      <c r="AD593" s="6">
        <f t="shared" ca="1" si="654"/>
        <v>945.31543235996514</v>
      </c>
      <c r="AE593" s="6">
        <f t="shared" ca="1" si="655"/>
        <v>206.73490213129051</v>
      </c>
      <c r="AF593" s="6">
        <f t="shared" ca="1" si="672"/>
        <v>545.25383064637322</v>
      </c>
      <c r="AG593" s="6">
        <f t="shared" ca="1" si="690"/>
        <v>179.4812609589041</v>
      </c>
      <c r="AH593" s="6">
        <f t="shared" ca="1" si="690"/>
        <v>697.67251726027393</v>
      </c>
      <c r="AI593" s="6">
        <f t="shared" ca="1" si="690"/>
        <v>1184.716726027397</v>
      </c>
      <c r="AJ593" s="6">
        <f t="shared" ca="1" si="690"/>
        <v>532.32839013698617</v>
      </c>
      <c r="AK593" s="6">
        <f t="shared" ca="1" si="656"/>
        <v>780.74139918032768</v>
      </c>
      <c r="AL593" s="6">
        <f t="shared" ca="1" si="657"/>
        <v>1056.5756205407608</v>
      </c>
      <c r="AM593" s="6">
        <f t="shared" ca="1" si="658"/>
        <v>234.50835956227763</v>
      </c>
      <c r="AN593" s="6">
        <f t="shared" ca="1" si="673"/>
        <v>522.37351510019505</v>
      </c>
      <c r="AO593" s="6">
        <f t="shared" ca="1" si="674"/>
        <v>11850.060511095891</v>
      </c>
      <c r="AP593" s="6">
        <f t="shared" ca="1" si="675"/>
        <v>7892.7132375684987</v>
      </c>
      <c r="AQ593" s="6">
        <f t="shared" ca="1" si="676"/>
        <v>3957.3472735273895</v>
      </c>
      <c r="AR593" s="6">
        <f t="shared" ca="1" si="691"/>
        <v>2518.927368620321</v>
      </c>
      <c r="AS593" s="6">
        <f t="shared" ca="1" si="691"/>
        <v>1269.2347575330866</v>
      </c>
      <c r="AT593" s="6">
        <f t="shared" ca="1" si="691"/>
        <v>1497.6467108435372</v>
      </c>
      <c r="AU593" s="6">
        <f t="shared" ca="1" si="691"/>
        <v>1570.4197768863824</v>
      </c>
      <c r="AV593" s="6">
        <f t="shared" ca="1" si="677"/>
        <v>6856.2286138833269</v>
      </c>
      <c r="AW593" s="6">
        <f t="shared" ca="1" si="678"/>
        <v>-2898.8813403559343</v>
      </c>
      <c r="AX593" s="27">
        <f t="shared" ca="1" si="692"/>
        <v>3.8360870136986298</v>
      </c>
      <c r="AY593" s="27">
        <f t="shared" ca="1" si="692"/>
        <v>4.3865389726027395</v>
      </c>
      <c r="AZ593">
        <f t="shared" ca="1" si="679"/>
        <v>138</v>
      </c>
      <c r="BA593" s="9">
        <f t="shared" ca="1" si="659"/>
        <v>5</v>
      </c>
      <c r="BB593" s="4">
        <f t="shared" ca="1" si="680"/>
        <v>60</v>
      </c>
      <c r="BC593" s="9">
        <f t="shared" ca="1" si="660"/>
        <v>5</v>
      </c>
      <c r="BD593" s="9">
        <f t="shared" ca="1" si="661"/>
        <v>3</v>
      </c>
      <c r="BE593" s="4">
        <f t="shared" ca="1" si="681"/>
        <v>78</v>
      </c>
      <c r="BF593" s="9">
        <f t="shared" ca="1" si="662"/>
        <v>6</v>
      </c>
      <c r="BG593" s="9">
        <f t="shared" ca="1" si="663"/>
        <v>8</v>
      </c>
      <c r="BH593" s="24">
        <f t="shared" ca="1" si="682"/>
        <v>532.01564889863016</v>
      </c>
      <c r="BI593" s="24">
        <f t="shared" ca="1" si="683"/>
        <v>328.59983181584232</v>
      </c>
      <c r="BJ593" s="9">
        <f t="shared" ca="1" si="664"/>
        <v>7</v>
      </c>
      <c r="BK593" s="30">
        <f t="shared" ca="1" si="665"/>
        <v>34.462118561643834</v>
      </c>
      <c r="BL593" s="15">
        <f t="shared" ca="1" si="666"/>
        <v>4.4242183999999991</v>
      </c>
      <c r="BM593" s="15">
        <f t="shared" ca="1" si="684"/>
        <v>6422.0923682353387</v>
      </c>
      <c r="BN593" s="36">
        <f t="shared" ca="1" si="693"/>
        <v>107</v>
      </c>
      <c r="BO593" s="9">
        <f t="shared" ca="1" si="667"/>
        <v>0</v>
      </c>
      <c r="BP593" s="20">
        <f t="shared" ca="1" si="685"/>
        <v>0.61620840165754087</v>
      </c>
      <c r="BQ593" s="20">
        <f t="shared" ca="1" si="686"/>
        <v>36.984553958199903</v>
      </c>
    </row>
    <row r="594" spans="1:69" x14ac:dyDescent="0.25">
      <c r="A594" s="3">
        <f t="shared" si="634"/>
        <v>40595</v>
      </c>
      <c r="B594" s="17">
        <f t="shared" si="668"/>
        <v>2011</v>
      </c>
      <c r="C594" s="4">
        <f t="shared" si="633"/>
        <v>2</v>
      </c>
      <c r="D594" s="4">
        <f t="shared" si="635"/>
        <v>2</v>
      </c>
      <c r="E594" s="5">
        <f t="shared" si="643"/>
        <v>0.5</v>
      </c>
      <c r="F594" s="5">
        <f t="shared" si="644"/>
        <v>0.5</v>
      </c>
      <c r="G594" s="10">
        <f t="shared" si="642"/>
        <v>0.55890410958903947</v>
      </c>
      <c r="H594" s="13">
        <f t="shared" ca="1" si="645"/>
        <v>60</v>
      </c>
      <c r="I594" s="9">
        <f t="shared" ca="1" si="646"/>
        <v>101</v>
      </c>
      <c r="J594" s="14">
        <f t="shared" ca="1" si="669"/>
        <v>1.6833333333333333</v>
      </c>
      <c r="K594" s="5">
        <f t="shared" ca="1" si="670"/>
        <v>0.22444444444444445</v>
      </c>
      <c r="L594" s="21">
        <f t="shared" ca="1" si="647"/>
        <v>105.33707397260274</v>
      </c>
      <c r="M594" s="9">
        <f t="shared" ca="1" si="687"/>
        <v>18</v>
      </c>
      <c r="N594" s="9">
        <f t="shared" ca="1" si="687"/>
        <v>22</v>
      </c>
      <c r="O594" s="9">
        <f t="shared" ca="1" si="687"/>
        <v>8</v>
      </c>
      <c r="P594" s="9">
        <f t="shared" ca="1" si="687"/>
        <v>28</v>
      </c>
      <c r="Q594" s="20">
        <f t="shared" ca="1" si="648"/>
        <v>35.5259054739726</v>
      </c>
      <c r="R594" s="20">
        <f t="shared" ca="1" si="649"/>
        <v>54.878772844109569</v>
      </c>
      <c r="S594" s="20">
        <f t="shared" ca="1" si="650"/>
        <v>17.383959099686884</v>
      </c>
      <c r="T594" s="6">
        <f t="shared" ca="1" si="688"/>
        <v>6320.2244383561647</v>
      </c>
      <c r="U594" s="6">
        <f t="shared" ca="1" si="688"/>
        <v>690.88197260273978</v>
      </c>
      <c r="V594" s="6">
        <f t="shared" ca="1" si="688"/>
        <v>1092.0662215890411</v>
      </c>
      <c r="W594" s="6">
        <f t="shared" ca="1" si="651"/>
        <v>2421.9751861479449</v>
      </c>
      <c r="X594" s="6">
        <f t="shared" ca="1" si="652"/>
        <v>512.3190141369862</v>
      </c>
      <c r="Y594" s="6">
        <f t="shared" ca="1" si="671"/>
        <v>2984.7459890849323</v>
      </c>
      <c r="Z594" s="6">
        <f t="shared" ca="1" si="689"/>
        <v>1421.0362189589039</v>
      </c>
      <c r="AA594" s="6">
        <f t="shared" ca="1" si="689"/>
        <v>439.03018275287656</v>
      </c>
      <c r="AB594" s="6">
        <f t="shared" ca="1" si="689"/>
        <v>486.75085479123271</v>
      </c>
      <c r="AC594" s="6">
        <f t="shared" ca="1" si="653"/>
        <v>699.14570739908993</v>
      </c>
      <c r="AD594" s="6">
        <f t="shared" ca="1" si="654"/>
        <v>937.90206271620696</v>
      </c>
      <c r="AE594" s="6">
        <f t="shared" ca="1" si="655"/>
        <v>207.96639413676195</v>
      </c>
      <c r="AF594" s="6">
        <f t="shared" ca="1" si="672"/>
        <v>501.80309225095419</v>
      </c>
      <c r="AG594" s="6">
        <f t="shared" ca="1" si="690"/>
        <v>187.47291708493151</v>
      </c>
      <c r="AH594" s="6">
        <f t="shared" ca="1" si="690"/>
        <v>659.86722156712335</v>
      </c>
      <c r="AI594" s="6">
        <f t="shared" ca="1" si="690"/>
        <v>1139.5536131506849</v>
      </c>
      <c r="AJ594" s="6">
        <f t="shared" ca="1" si="690"/>
        <v>489.69060927123274</v>
      </c>
      <c r="AK594" s="6">
        <f t="shared" ca="1" si="656"/>
        <v>730.16926499107478</v>
      </c>
      <c r="AL594" s="6">
        <f t="shared" ca="1" si="657"/>
        <v>1071.4560413005895</v>
      </c>
      <c r="AM594" s="6">
        <f t="shared" ca="1" si="658"/>
        <v>230.17067965773975</v>
      </c>
      <c r="AN594" s="6">
        <f t="shared" ca="1" si="673"/>
        <v>444.78837512456863</v>
      </c>
      <c r="AO594" s="6">
        <f t="shared" ca="1" si="674"/>
        <v>11834.508028535889</v>
      </c>
      <c r="AP594" s="6">
        <f t="shared" ca="1" si="675"/>
        <v>7903.1705720754344</v>
      </c>
      <c r="AQ594" s="6">
        <f t="shared" ca="1" si="676"/>
        <v>3931.3374564604551</v>
      </c>
      <c r="AR594" s="6">
        <f t="shared" ca="1" si="691"/>
        <v>2509.5616167902526</v>
      </c>
      <c r="AS594" s="6">
        <f t="shared" ca="1" si="691"/>
        <v>1268.1050396901223</v>
      </c>
      <c r="AT594" s="6">
        <f t="shared" ca="1" si="691"/>
        <v>1499.8091834133652</v>
      </c>
      <c r="AU594" s="6">
        <f t="shared" ca="1" si="691"/>
        <v>1573.47783470332</v>
      </c>
      <c r="AV594" s="6">
        <f t="shared" ca="1" si="677"/>
        <v>6850.9536745970599</v>
      </c>
      <c r="AW594" s="6">
        <f t="shared" ca="1" si="678"/>
        <v>-2919.6162181366053</v>
      </c>
      <c r="AX594" s="27">
        <f t="shared" ca="1" si="692"/>
        <v>4.0350353095890403</v>
      </c>
      <c r="AY594" s="27">
        <f t="shared" ca="1" si="692"/>
        <v>4.4734443287671235</v>
      </c>
      <c r="AZ594">
        <f t="shared" ca="1" si="679"/>
        <v>136</v>
      </c>
      <c r="BA594" s="9">
        <f t="shared" ca="1" si="659"/>
        <v>5</v>
      </c>
      <c r="BB594" s="4">
        <f t="shared" ca="1" si="680"/>
        <v>60</v>
      </c>
      <c r="BC594" s="9">
        <f t="shared" ca="1" si="660"/>
        <v>5</v>
      </c>
      <c r="BD594" s="9">
        <f t="shared" ca="1" si="661"/>
        <v>3</v>
      </c>
      <c r="BE594" s="4">
        <f t="shared" ca="1" si="681"/>
        <v>76</v>
      </c>
      <c r="BF594" s="9">
        <f t="shared" ca="1" si="662"/>
        <v>5</v>
      </c>
      <c r="BG594" s="9">
        <f t="shared" ca="1" si="663"/>
        <v>8</v>
      </c>
      <c r="BH594" s="24">
        <f t="shared" ca="1" si="682"/>
        <v>536.84805624986291</v>
      </c>
      <c r="BI594" s="24">
        <f t="shared" ca="1" si="683"/>
        <v>315.59452809574685</v>
      </c>
      <c r="BJ594" s="9">
        <f t="shared" ca="1" si="664"/>
        <v>8</v>
      </c>
      <c r="BK594" s="30">
        <f t="shared" ca="1" si="665"/>
        <v>33.543990027397264</v>
      </c>
      <c r="BL594" s="15">
        <f t="shared" ca="1" si="666"/>
        <v>4.2033031079452048</v>
      </c>
      <c r="BM594" s="15">
        <f t="shared" ca="1" si="684"/>
        <v>6438.9825835969432</v>
      </c>
      <c r="BN594" s="36">
        <f t="shared" ca="1" si="693"/>
        <v>107</v>
      </c>
      <c r="BO594" s="9">
        <f t="shared" ca="1" si="667"/>
        <v>0</v>
      </c>
      <c r="BP594" s="20">
        <f t="shared" ca="1" si="685"/>
        <v>0.61055258426624481</v>
      </c>
      <c r="BQ594" s="20">
        <f t="shared" ca="1" si="686"/>
        <v>36.741471555705189</v>
      </c>
    </row>
    <row r="595" spans="1:69" x14ac:dyDescent="0.25">
      <c r="A595" s="3">
        <f t="shared" si="634"/>
        <v>40594</v>
      </c>
      <c r="B595" s="17">
        <f t="shared" si="668"/>
        <v>2011</v>
      </c>
      <c r="C595" s="4">
        <f t="shared" si="633"/>
        <v>2</v>
      </c>
      <c r="D595" s="4">
        <f t="shared" si="635"/>
        <v>1</v>
      </c>
      <c r="E595" s="5">
        <f t="shared" si="643"/>
        <v>0.5</v>
      </c>
      <c r="F595" s="5">
        <f t="shared" si="644"/>
        <v>0.55000000000000004</v>
      </c>
      <c r="G595" s="10">
        <f t="shared" si="642"/>
        <v>0.55616438356164222</v>
      </c>
      <c r="H595" s="13">
        <f t="shared" ca="1" si="645"/>
        <v>68</v>
      </c>
      <c r="I595" s="9">
        <f t="shared" ca="1" si="646"/>
        <v>111</v>
      </c>
      <c r="J595" s="14">
        <f t="shared" ca="1" si="669"/>
        <v>1.6323529411764706</v>
      </c>
      <c r="K595" s="5">
        <f t="shared" ca="1" si="670"/>
        <v>0.24666666666666667</v>
      </c>
      <c r="L595" s="21">
        <f t="shared" ca="1" si="647"/>
        <v>97.395426188557622</v>
      </c>
      <c r="M595" s="9">
        <f t="shared" ca="1" si="687"/>
        <v>20</v>
      </c>
      <c r="N595" s="9">
        <f t="shared" ca="1" si="687"/>
        <v>25</v>
      </c>
      <c r="O595" s="9">
        <f t="shared" ca="1" si="687"/>
        <v>10</v>
      </c>
      <c r="P595" s="9">
        <f t="shared" ca="1" si="687"/>
        <v>30</v>
      </c>
      <c r="Q595" s="20">
        <f t="shared" ca="1" si="648"/>
        <v>35.583994389041095</v>
      </c>
      <c r="R595" s="20">
        <f t="shared" ca="1" si="649"/>
        <v>45.660982187835614</v>
      </c>
      <c r="S595" s="20">
        <f t="shared" ca="1" si="650"/>
        <v>16.78790674060274</v>
      </c>
      <c r="T595" s="6">
        <f t="shared" ca="1" si="688"/>
        <v>6622.8889808219183</v>
      </c>
      <c r="U595" s="6">
        <f t="shared" ca="1" si="688"/>
        <v>765.74795753424655</v>
      </c>
      <c r="V595" s="6">
        <f t="shared" ca="1" si="688"/>
        <v>1237.8948152547946</v>
      </c>
      <c r="W595" s="6">
        <f t="shared" ca="1" si="651"/>
        <v>2424.3293972712327</v>
      </c>
      <c r="X595" s="6">
        <f t="shared" ca="1" si="652"/>
        <v>609.68917716164378</v>
      </c>
      <c r="Y595" s="6">
        <f t="shared" ca="1" si="671"/>
        <v>3116.723548668494</v>
      </c>
      <c r="Z595" s="6">
        <f t="shared" ca="1" si="689"/>
        <v>1601.2797475068492</v>
      </c>
      <c r="AA595" s="6">
        <f t="shared" ca="1" si="689"/>
        <v>456.60982187835612</v>
      </c>
      <c r="AB595" s="6">
        <f t="shared" ca="1" si="689"/>
        <v>503.63720221808217</v>
      </c>
      <c r="AC595" s="6">
        <f t="shared" ca="1" si="653"/>
        <v>769.8338709072782</v>
      </c>
      <c r="AD595" s="6">
        <f t="shared" ca="1" si="654"/>
        <v>960.95157741452647</v>
      </c>
      <c r="AE595" s="6">
        <f t="shared" ca="1" si="655"/>
        <v>226.29368581557591</v>
      </c>
      <c r="AF595" s="6">
        <f t="shared" ca="1" si="672"/>
        <v>604.44763746590706</v>
      </c>
      <c r="AG595" s="6">
        <f t="shared" ca="1" si="690"/>
        <v>203.8546919342466</v>
      </c>
      <c r="AH595" s="6">
        <f t="shared" ca="1" si="690"/>
        <v>730.92001104657538</v>
      </c>
      <c r="AI595" s="6">
        <f t="shared" ca="1" si="690"/>
        <v>1168.8568103013699</v>
      </c>
      <c r="AJ595" s="6">
        <f t="shared" ca="1" si="690"/>
        <v>531.03665095890403</v>
      </c>
      <c r="AK595" s="6">
        <f t="shared" ca="1" si="656"/>
        <v>821.7232429164319</v>
      </c>
      <c r="AL595" s="6">
        <f t="shared" ca="1" si="657"/>
        <v>1101.4766830109481</v>
      </c>
      <c r="AM595" s="6">
        <f t="shared" ca="1" si="658"/>
        <v>262.9992201327413</v>
      </c>
      <c r="AN595" s="6">
        <f t="shared" ca="1" si="673"/>
        <v>448.4690181809745</v>
      </c>
      <c r="AO595" s="6">
        <f t="shared" ca="1" si="674"/>
        <v>12584.831874200547</v>
      </c>
      <c r="AP595" s="6">
        <f t="shared" ca="1" si="675"/>
        <v>8415.1916698851746</v>
      </c>
      <c r="AQ595" s="6">
        <f t="shared" ca="1" si="676"/>
        <v>4169.6402043153757</v>
      </c>
      <c r="AR595" s="6">
        <f t="shared" ca="1" si="691"/>
        <v>2539.3238761948837</v>
      </c>
      <c r="AS595" s="6">
        <f t="shared" ca="1" si="691"/>
        <v>1315.904062075711</v>
      </c>
      <c r="AT595" s="6">
        <f t="shared" ca="1" si="691"/>
        <v>1529.5258906021916</v>
      </c>
      <c r="AU595" s="6">
        <f t="shared" ca="1" si="691"/>
        <v>1596.3908872463815</v>
      </c>
      <c r="AV595" s="6">
        <f t="shared" ca="1" si="677"/>
        <v>6981.1447161191682</v>
      </c>
      <c r="AW595" s="6">
        <f t="shared" ca="1" si="678"/>
        <v>-2811.504511803796</v>
      </c>
      <c r="AX595" s="27">
        <f t="shared" ca="1" si="692"/>
        <v>3.8631720328767116</v>
      </c>
      <c r="AY595" s="27">
        <f t="shared" ca="1" si="692"/>
        <v>4.4121051232876702</v>
      </c>
      <c r="AZ595">
        <f t="shared" ca="1" si="679"/>
        <v>153</v>
      </c>
      <c r="BA595" s="9">
        <f t="shared" ca="1" si="659"/>
        <v>5</v>
      </c>
      <c r="BB595" s="4">
        <f t="shared" ca="1" si="680"/>
        <v>68</v>
      </c>
      <c r="BC595" s="9">
        <f t="shared" ca="1" si="660"/>
        <v>5</v>
      </c>
      <c r="BD595" s="9">
        <f t="shared" ca="1" si="661"/>
        <v>3</v>
      </c>
      <c r="BE595" s="4">
        <f t="shared" ca="1" si="681"/>
        <v>85</v>
      </c>
      <c r="BF595" s="9">
        <f t="shared" ca="1" si="662"/>
        <v>5</v>
      </c>
      <c r="BG595" s="9">
        <f t="shared" ca="1" si="663"/>
        <v>10</v>
      </c>
      <c r="BH595" s="24">
        <f t="shared" ca="1" si="682"/>
        <v>502.57804584560836</v>
      </c>
      <c r="BI595" s="24">
        <f t="shared" ca="1" si="683"/>
        <v>345.36690602424363</v>
      </c>
      <c r="BJ595" s="9">
        <f t="shared" ca="1" si="664"/>
        <v>7</v>
      </c>
      <c r="BK595" s="30">
        <f t="shared" ca="1" si="665"/>
        <v>35.700306369863014</v>
      </c>
      <c r="BL595" s="15">
        <f t="shared" ca="1" si="666"/>
        <v>4.5451329863013692</v>
      </c>
      <c r="BM595" s="15">
        <f t="shared" ca="1" si="684"/>
        <v>6518.2167586526148</v>
      </c>
      <c r="BN595" s="36">
        <f t="shared" ca="1" si="693"/>
        <v>107</v>
      </c>
      <c r="BO595" s="9">
        <f t="shared" ca="1" si="667"/>
        <v>0</v>
      </c>
      <c r="BP595" s="20">
        <f t="shared" ca="1" si="685"/>
        <v>0.63969032615866628</v>
      </c>
      <c r="BQ595" s="20">
        <f t="shared" ca="1" si="686"/>
        <v>38.968600040330614</v>
      </c>
    </row>
    <row r="596" spans="1:69" x14ac:dyDescent="0.25">
      <c r="A596" s="3">
        <f t="shared" si="634"/>
        <v>40593</v>
      </c>
      <c r="B596" s="17">
        <f t="shared" si="668"/>
        <v>2011</v>
      </c>
      <c r="C596" s="4">
        <f t="shared" si="633"/>
        <v>2</v>
      </c>
      <c r="D596" s="4">
        <f t="shared" si="635"/>
        <v>7</v>
      </c>
      <c r="E596" s="5">
        <f t="shared" si="643"/>
        <v>0.5</v>
      </c>
      <c r="F596" s="5">
        <f t="shared" si="644"/>
        <v>0.9375</v>
      </c>
      <c r="G596" s="10">
        <f t="shared" si="642"/>
        <v>0.55342465753424497</v>
      </c>
      <c r="H596" s="13">
        <f t="shared" ca="1" si="645"/>
        <v>114</v>
      </c>
      <c r="I596" s="9">
        <f t="shared" ca="1" si="646"/>
        <v>189</v>
      </c>
      <c r="J596" s="14">
        <f t="shared" ca="1" si="669"/>
        <v>1.6578947368421053</v>
      </c>
      <c r="K596" s="5">
        <f t="shared" ca="1" si="670"/>
        <v>0.42</v>
      </c>
      <c r="L596" s="21">
        <f t="shared" ca="1" si="647"/>
        <v>101.62683309300648</v>
      </c>
      <c r="M596" s="9">
        <f t="shared" ca="1" si="687"/>
        <v>32</v>
      </c>
      <c r="N596" s="9">
        <f t="shared" ca="1" si="687"/>
        <v>41</v>
      </c>
      <c r="O596" s="9">
        <f t="shared" ca="1" si="687"/>
        <v>17</v>
      </c>
      <c r="P596" s="9">
        <f t="shared" ca="1" si="687"/>
        <v>52</v>
      </c>
      <c r="Q596" s="20">
        <f t="shared" ca="1" si="648"/>
        <v>36.04864322161756</v>
      </c>
      <c r="R596" s="20">
        <f t="shared" ca="1" si="649"/>
        <v>45.446396581595479</v>
      </c>
      <c r="S596" s="20">
        <f t="shared" ca="1" si="650"/>
        <v>17.614915785900948</v>
      </c>
      <c r="T596" s="6">
        <f t="shared" ca="1" si="688"/>
        <v>11585.458972602739</v>
      </c>
      <c r="U596" s="6">
        <f t="shared" ca="1" si="688"/>
        <v>1311.3406078767123</v>
      </c>
      <c r="V596" s="6">
        <f t="shared" ca="1" si="688"/>
        <v>1987.413159452055</v>
      </c>
      <c r="W596" s="6">
        <f t="shared" ca="1" si="651"/>
        <v>2373.2964268273977</v>
      </c>
      <c r="X596" s="6">
        <f t="shared" ca="1" si="652"/>
        <v>984.8328632876711</v>
      </c>
      <c r="Y596" s="6">
        <f t="shared" ca="1" si="671"/>
        <v>7551.2571309123286</v>
      </c>
      <c r="Z596" s="6">
        <f t="shared" ca="1" si="689"/>
        <v>2631.5509551780819</v>
      </c>
      <c r="AA596" s="6">
        <f t="shared" ca="1" si="689"/>
        <v>772.58874188712321</v>
      </c>
      <c r="AB596" s="6">
        <f t="shared" ca="1" si="689"/>
        <v>915.97562086684934</v>
      </c>
      <c r="AC596" s="6">
        <f t="shared" ca="1" si="653"/>
        <v>1279.1030489932098</v>
      </c>
      <c r="AD596" s="6">
        <f t="shared" ca="1" si="654"/>
        <v>966.46125322943146</v>
      </c>
      <c r="AE596" s="6">
        <f t="shared" ca="1" si="655"/>
        <v>396.47256667464268</v>
      </c>
      <c r="AF596" s="6">
        <f t="shared" ca="1" si="672"/>
        <v>1678.0784490347705</v>
      </c>
      <c r="AG596" s="6">
        <f t="shared" ca="1" si="690"/>
        <v>348.80508404383556</v>
      </c>
      <c r="AH596" s="6">
        <f t="shared" ca="1" si="690"/>
        <v>1182.9547323616439</v>
      </c>
      <c r="AI596" s="6">
        <f t="shared" ca="1" si="690"/>
        <v>1990.1614250958905</v>
      </c>
      <c r="AJ596" s="6">
        <f t="shared" ca="1" si="690"/>
        <v>888.33680166575346</v>
      </c>
      <c r="AK596" s="6">
        <f t="shared" ca="1" si="656"/>
        <v>1380.5449549972038</v>
      </c>
      <c r="AL596" s="6">
        <f t="shared" ca="1" si="657"/>
        <v>1075.2321771980819</v>
      </c>
      <c r="AM596" s="6">
        <f t="shared" ca="1" si="658"/>
        <v>439.30362775592477</v>
      </c>
      <c r="AN596" s="6">
        <f t="shared" ca="1" si="673"/>
        <v>1515.1772832159129</v>
      </c>
      <c r="AO596" s="6">
        <f t="shared" ca="1" si="674"/>
        <v>21627.172941578632</v>
      </c>
      <c r="AP596" s="6">
        <f t="shared" ca="1" si="675"/>
        <v>10882.660078415618</v>
      </c>
      <c r="AQ596" s="6">
        <f t="shared" ca="1" si="676"/>
        <v>10744.512863163012</v>
      </c>
      <c r="AR596" s="6">
        <f t="shared" ca="1" si="691"/>
        <v>2650.6539971583079</v>
      </c>
      <c r="AS596" s="6">
        <f t="shared" ca="1" si="691"/>
        <v>1707.2699417476229</v>
      </c>
      <c r="AT596" s="6">
        <f t="shared" ca="1" si="691"/>
        <v>1755.1344096078219</v>
      </c>
      <c r="AU596" s="6">
        <f t="shared" ca="1" si="691"/>
        <v>1818.4534840633441</v>
      </c>
      <c r="AV596" s="6">
        <f t="shared" ca="1" si="677"/>
        <v>7931.5118325770973</v>
      </c>
      <c r="AW596" s="6">
        <f t="shared" ca="1" si="678"/>
        <v>2813.0010305859169</v>
      </c>
      <c r="AX596" s="27">
        <f t="shared" ca="1" si="692"/>
        <v>3.8388398794520544</v>
      </c>
      <c r="AY596" s="27">
        <f t="shared" ca="1" si="692"/>
        <v>4.2330678493150682</v>
      </c>
      <c r="AZ596">
        <f t="shared" ca="1" si="679"/>
        <v>256</v>
      </c>
      <c r="BA596" s="9">
        <f t="shared" ca="1" si="659"/>
        <v>9</v>
      </c>
      <c r="BB596" s="4">
        <f t="shared" ca="1" si="680"/>
        <v>114</v>
      </c>
      <c r="BC596" s="9">
        <f t="shared" ca="1" si="660"/>
        <v>10</v>
      </c>
      <c r="BD596" s="9">
        <f t="shared" ca="1" si="661"/>
        <v>7</v>
      </c>
      <c r="BE596" s="4">
        <f t="shared" ca="1" si="681"/>
        <v>142</v>
      </c>
      <c r="BF596" s="9">
        <f t="shared" ca="1" si="662"/>
        <v>10</v>
      </c>
      <c r="BG596" s="9">
        <f t="shared" ca="1" si="663"/>
        <v>17</v>
      </c>
      <c r="BH596" s="24">
        <f t="shared" ca="1" si="682"/>
        <v>797.14229511088672</v>
      </c>
      <c r="BI596" s="24">
        <f t="shared" ca="1" si="683"/>
        <v>502.3591229593427</v>
      </c>
      <c r="BJ596" s="9">
        <f t="shared" ca="1" si="664"/>
        <v>14</v>
      </c>
      <c r="BK596" s="30">
        <f t="shared" ca="1" si="665"/>
        <v>33.996260410958904</v>
      </c>
      <c r="BL596" s="15">
        <f t="shared" ca="1" si="666"/>
        <v>4.506027537534246</v>
      </c>
      <c r="BM596" s="15">
        <f t="shared" ca="1" si="684"/>
        <v>6535.5130549815567</v>
      </c>
      <c r="BN596" s="36">
        <f t="shared" ca="1" si="693"/>
        <v>108</v>
      </c>
      <c r="BO596" s="9">
        <f t="shared" ca="1" si="667"/>
        <v>0</v>
      </c>
      <c r="BP596" s="20">
        <f t="shared" ca="1" si="685"/>
        <v>1.644019799635047</v>
      </c>
      <c r="BQ596" s="20">
        <f t="shared" ca="1" si="686"/>
        <v>99.486230214472343</v>
      </c>
    </row>
    <row r="597" spans="1:69" x14ac:dyDescent="0.25">
      <c r="A597" s="3">
        <f t="shared" si="634"/>
        <v>40592</v>
      </c>
      <c r="B597" s="17">
        <f t="shared" si="668"/>
        <v>2011</v>
      </c>
      <c r="C597" s="4">
        <f t="shared" si="633"/>
        <v>2</v>
      </c>
      <c r="D597" s="4">
        <f t="shared" si="635"/>
        <v>6</v>
      </c>
      <c r="E597" s="5">
        <f t="shared" si="643"/>
        <v>0.5</v>
      </c>
      <c r="F597" s="5">
        <f t="shared" si="644"/>
        <v>1</v>
      </c>
      <c r="G597" s="10">
        <f t="shared" si="642"/>
        <v>0.55068493150684772</v>
      </c>
      <c r="H597" s="13">
        <f t="shared" ca="1" si="645"/>
        <v>123</v>
      </c>
      <c r="I597" s="9">
        <f t="shared" ca="1" si="646"/>
        <v>199</v>
      </c>
      <c r="J597" s="14">
        <f t="shared" ca="1" si="669"/>
        <v>1.6178861788617886</v>
      </c>
      <c r="K597" s="5">
        <f t="shared" ca="1" si="670"/>
        <v>0.44222222222222224</v>
      </c>
      <c r="L597" s="21">
        <f t="shared" ca="1" si="647"/>
        <v>100.1644637487471</v>
      </c>
      <c r="M597" s="9">
        <f t="shared" ca="1" si="687"/>
        <v>37</v>
      </c>
      <c r="N597" s="9">
        <f t="shared" ca="1" si="687"/>
        <v>42</v>
      </c>
      <c r="O597" s="9">
        <f t="shared" ca="1" si="687"/>
        <v>17</v>
      </c>
      <c r="P597" s="9">
        <f t="shared" ca="1" si="687"/>
        <v>53</v>
      </c>
      <c r="Q597" s="20">
        <f t="shared" ca="1" si="648"/>
        <v>35.321784331541522</v>
      </c>
      <c r="R597" s="20">
        <f t="shared" ca="1" si="649"/>
        <v>51.411986834359375</v>
      </c>
      <c r="S597" s="20">
        <f t="shared" ca="1" si="650"/>
        <v>17.279112718449209</v>
      </c>
      <c r="T597" s="6">
        <f t="shared" ca="1" si="688"/>
        <v>12320.229041095892</v>
      </c>
      <c r="U597" s="6">
        <f t="shared" ca="1" si="688"/>
        <v>1310.414424657534</v>
      </c>
      <c r="V597" s="6">
        <f t="shared" ca="1" si="688"/>
        <v>2227.2638439452057</v>
      </c>
      <c r="W597" s="6">
        <f t="shared" ca="1" si="651"/>
        <v>2424.1841618301373</v>
      </c>
      <c r="X597" s="6">
        <f t="shared" ca="1" si="652"/>
        <v>1101.0478921643837</v>
      </c>
      <c r="Y597" s="6">
        <f t="shared" ca="1" si="671"/>
        <v>7878.1475678137003</v>
      </c>
      <c r="Z597" s="6">
        <f t="shared" ca="1" si="689"/>
        <v>2790.4209621917803</v>
      </c>
      <c r="AA597" s="6">
        <f t="shared" ca="1" si="689"/>
        <v>874.00377618410937</v>
      </c>
      <c r="AB597" s="6">
        <f t="shared" ca="1" si="689"/>
        <v>915.79297407780814</v>
      </c>
      <c r="AC597" s="6">
        <f t="shared" ca="1" si="653"/>
        <v>1295.0443649989065</v>
      </c>
      <c r="AD597" s="6">
        <f t="shared" ca="1" si="654"/>
        <v>935.97168623041409</v>
      </c>
      <c r="AE597" s="6">
        <f t="shared" ca="1" si="655"/>
        <v>393.05586034160046</v>
      </c>
      <c r="AF597" s="6">
        <f t="shared" ca="1" si="672"/>
        <v>1956.1458008827765</v>
      </c>
      <c r="AG597" s="6">
        <f t="shared" ca="1" si="690"/>
        <v>366.91426997260277</v>
      </c>
      <c r="AH597" s="6">
        <f t="shared" ca="1" si="690"/>
        <v>1320.5333812602742</v>
      </c>
      <c r="AI597" s="6">
        <f t="shared" ca="1" si="690"/>
        <v>2300.1019453424656</v>
      </c>
      <c r="AJ597" s="6">
        <f t="shared" ca="1" si="690"/>
        <v>935.23846592876691</v>
      </c>
      <c r="AK597" s="6">
        <f t="shared" ca="1" si="656"/>
        <v>1608.950974587593</v>
      </c>
      <c r="AL597" s="6">
        <f t="shared" ca="1" si="657"/>
        <v>1130.109349521709</v>
      </c>
      <c r="AM597" s="6">
        <f t="shared" ca="1" si="658"/>
        <v>439.34187237039009</v>
      </c>
      <c r="AN597" s="6">
        <f t="shared" ca="1" si="673"/>
        <v>1744.3858660244175</v>
      </c>
      <c r="AO597" s="6">
        <f t="shared" ca="1" si="674"/>
        <v>23133.649240711235</v>
      </c>
      <c r="AP597" s="6">
        <f t="shared" ca="1" si="675"/>
        <v>11554.970005990339</v>
      </c>
      <c r="AQ597" s="6">
        <f t="shared" ca="1" si="676"/>
        <v>11578.679234720894</v>
      </c>
      <c r="AR597" s="6">
        <f t="shared" ca="1" si="691"/>
        <v>2657.9125269477222</v>
      </c>
      <c r="AS597" s="6">
        <f t="shared" ca="1" si="691"/>
        <v>1787.8055289455126</v>
      </c>
      <c r="AT597" s="6">
        <f t="shared" ca="1" si="691"/>
        <v>1774.7623070282325</v>
      </c>
      <c r="AU597" s="6">
        <f t="shared" ca="1" si="691"/>
        <v>1867.1094326069679</v>
      </c>
      <c r="AV597" s="6">
        <f t="shared" ca="1" si="677"/>
        <v>8087.5897955284354</v>
      </c>
      <c r="AW597" s="6">
        <f t="shared" ca="1" si="678"/>
        <v>3491.0894391924603</v>
      </c>
      <c r="AX597" s="27">
        <f t="shared" ca="1" si="692"/>
        <v>4.0895404273972593</v>
      </c>
      <c r="AY597" s="27">
        <f t="shared" ca="1" si="692"/>
        <v>4.4115090136986304</v>
      </c>
      <c r="AZ597">
        <f t="shared" ca="1" si="679"/>
        <v>272</v>
      </c>
      <c r="BA597" s="9">
        <f t="shared" ca="1" si="659"/>
        <v>10</v>
      </c>
      <c r="BB597" s="4">
        <f t="shared" ca="1" si="680"/>
        <v>123</v>
      </c>
      <c r="BC597" s="9">
        <f t="shared" ca="1" si="660"/>
        <v>9</v>
      </c>
      <c r="BD597" s="9">
        <f t="shared" ca="1" si="661"/>
        <v>7</v>
      </c>
      <c r="BE597" s="4">
        <f t="shared" ca="1" si="681"/>
        <v>149</v>
      </c>
      <c r="BF597" s="9">
        <f t="shared" ca="1" si="662"/>
        <v>10</v>
      </c>
      <c r="BG597" s="9">
        <f t="shared" ca="1" si="663"/>
        <v>17</v>
      </c>
      <c r="BH597" s="24">
        <f t="shared" ca="1" si="682"/>
        <v>748.2921493254928</v>
      </c>
      <c r="BI597" s="24">
        <f t="shared" ca="1" si="683"/>
        <v>475.50296384171043</v>
      </c>
      <c r="BJ597" s="9">
        <f t="shared" ca="1" si="664"/>
        <v>14</v>
      </c>
      <c r="BK597" s="30">
        <f t="shared" ca="1" si="665"/>
        <v>35.059670876712332</v>
      </c>
      <c r="BL597" s="15">
        <f t="shared" ca="1" si="666"/>
        <v>4.4885667101369853</v>
      </c>
      <c r="BM597" s="15">
        <f t="shared" ca="1" si="684"/>
        <v>6616.5952191404376</v>
      </c>
      <c r="BN597" s="36">
        <f t="shared" ca="1" si="693"/>
        <v>108</v>
      </c>
      <c r="BO597" s="9">
        <f t="shared" ca="1" si="667"/>
        <v>0</v>
      </c>
      <c r="BP597" s="20">
        <f t="shared" ca="1" si="685"/>
        <v>1.7499452288128758</v>
      </c>
      <c r="BQ597" s="20">
        <f t="shared" ca="1" si="686"/>
        <v>107.20999291408235</v>
      </c>
    </row>
    <row r="598" spans="1:69" x14ac:dyDescent="0.25">
      <c r="A598" s="3">
        <f t="shared" si="634"/>
        <v>40591</v>
      </c>
      <c r="B598" s="17">
        <f t="shared" si="668"/>
        <v>2011</v>
      </c>
      <c r="C598" s="4">
        <f t="shared" si="633"/>
        <v>2</v>
      </c>
      <c r="D598" s="4">
        <f t="shared" si="635"/>
        <v>5</v>
      </c>
      <c r="E598" s="5">
        <f t="shared" si="643"/>
        <v>0.5</v>
      </c>
      <c r="F598" s="5">
        <f t="shared" si="644"/>
        <v>0.77499999999999991</v>
      </c>
      <c r="G598" s="10">
        <f t="shared" si="642"/>
        <v>0.54794520547945047</v>
      </c>
      <c r="H598" s="13">
        <f t="shared" ca="1" si="645"/>
        <v>100</v>
      </c>
      <c r="I598" s="9">
        <f t="shared" ca="1" si="646"/>
        <v>161</v>
      </c>
      <c r="J598" s="14">
        <f t="shared" ca="1" si="669"/>
        <v>1.61</v>
      </c>
      <c r="K598" s="5">
        <f t="shared" ca="1" si="670"/>
        <v>0.35777777777777775</v>
      </c>
      <c r="L598" s="21">
        <f t="shared" ca="1" si="647"/>
        <v>93.961594520547933</v>
      </c>
      <c r="M598" s="9">
        <f t="shared" ca="1" si="687"/>
        <v>27</v>
      </c>
      <c r="N598" s="9">
        <f t="shared" ca="1" si="687"/>
        <v>37</v>
      </c>
      <c r="O598" s="9">
        <f t="shared" ca="1" si="687"/>
        <v>13</v>
      </c>
      <c r="P598" s="9">
        <f t="shared" ca="1" si="687"/>
        <v>45</v>
      </c>
      <c r="Q598" s="20">
        <f t="shared" ca="1" si="648"/>
        <v>36.494537157534239</v>
      </c>
      <c r="R598" s="20">
        <f t="shared" ca="1" si="649"/>
        <v>53.496402069546882</v>
      </c>
      <c r="S598" s="20">
        <f t="shared" ca="1" si="650"/>
        <v>17.621030958904107</v>
      </c>
      <c r="T598" s="6">
        <f t="shared" ca="1" si="688"/>
        <v>9396.1594520547933</v>
      </c>
      <c r="U598" s="6">
        <f t="shared" ca="1" si="688"/>
        <v>1059.9452054794517</v>
      </c>
      <c r="V598" s="6">
        <f t="shared" ca="1" si="688"/>
        <v>1579.8432328767121</v>
      </c>
      <c r="W598" s="6">
        <f t="shared" ca="1" si="651"/>
        <v>2523.5996054794523</v>
      </c>
      <c r="X598" s="6">
        <f t="shared" ca="1" si="652"/>
        <v>845.830923287671</v>
      </c>
      <c r="Y598" s="6">
        <f t="shared" ca="1" si="671"/>
        <v>5506.830895890409</v>
      </c>
      <c r="Z598" s="6">
        <f t="shared" ca="1" si="689"/>
        <v>2335.6503780821913</v>
      </c>
      <c r="AA598" s="6">
        <f t="shared" ca="1" si="689"/>
        <v>695.45322690410944</v>
      </c>
      <c r="AB598" s="6">
        <f t="shared" ca="1" si="689"/>
        <v>792.9463931506848</v>
      </c>
      <c r="AC598" s="6">
        <f t="shared" ca="1" si="653"/>
        <v>1097.5252058532569</v>
      </c>
      <c r="AD598" s="6">
        <f t="shared" ca="1" si="654"/>
        <v>910.09905090825634</v>
      </c>
      <c r="AE598" s="6">
        <f t="shared" ca="1" si="655"/>
        <v>311.28173560035214</v>
      </c>
      <c r="AF598" s="6">
        <f t="shared" ca="1" si="672"/>
        <v>1505.1440057751201</v>
      </c>
      <c r="AG598" s="6">
        <f t="shared" ca="1" si="690"/>
        <v>288.5002668493151</v>
      </c>
      <c r="AH598" s="6">
        <f t="shared" ca="1" si="690"/>
        <v>1023.2493063013699</v>
      </c>
      <c r="AI598" s="6">
        <f t="shared" ca="1" si="690"/>
        <v>1721.9408739726027</v>
      </c>
      <c r="AJ598" s="6">
        <f t="shared" ca="1" si="690"/>
        <v>800.79441534246553</v>
      </c>
      <c r="AK598" s="6">
        <f t="shared" ca="1" si="656"/>
        <v>1213.6787088162951</v>
      </c>
      <c r="AL598" s="6">
        <f t="shared" ca="1" si="657"/>
        <v>1082.2473611418163</v>
      </c>
      <c r="AM598" s="6">
        <f t="shared" ca="1" si="658"/>
        <v>363.52797140754103</v>
      </c>
      <c r="AN598" s="6">
        <f t="shared" ca="1" si="673"/>
        <v>1175.0308211001006</v>
      </c>
      <c r="AO598" s="6">
        <f t="shared" ca="1" si="674"/>
        <v>18114.639518136984</v>
      </c>
      <c r="AP598" s="6">
        <f t="shared" ca="1" si="675"/>
        <v>9927.6337953713519</v>
      </c>
      <c r="AQ598" s="6">
        <f t="shared" ca="1" si="676"/>
        <v>8187.0057227656307</v>
      </c>
      <c r="AR598" s="6">
        <f t="shared" ca="1" si="691"/>
        <v>2610.3712153933307</v>
      </c>
      <c r="AS598" s="6">
        <f t="shared" ca="1" si="691"/>
        <v>1582.1996730728097</v>
      </c>
      <c r="AT598" s="6">
        <f t="shared" ca="1" si="691"/>
        <v>1643.8804538061879</v>
      </c>
      <c r="AU598" s="6">
        <f t="shared" ca="1" si="691"/>
        <v>1747.8620469076707</v>
      </c>
      <c r="AV598" s="6">
        <f t="shared" ca="1" si="677"/>
        <v>7584.313389179998</v>
      </c>
      <c r="AW598" s="6">
        <f t="shared" ca="1" si="678"/>
        <v>602.69233358563451</v>
      </c>
      <c r="AX598" s="27">
        <f t="shared" ca="1" si="692"/>
        <v>3.9137408219178078</v>
      </c>
      <c r="AY598" s="27">
        <f t="shared" ca="1" si="692"/>
        <v>4.2019835616438357</v>
      </c>
      <c r="AZ598">
        <f t="shared" ca="1" si="679"/>
        <v>222</v>
      </c>
      <c r="BA598" s="9">
        <f t="shared" ca="1" si="659"/>
        <v>8</v>
      </c>
      <c r="BB598" s="4">
        <f t="shared" ca="1" si="680"/>
        <v>100</v>
      </c>
      <c r="BC598" s="9">
        <f t="shared" ca="1" si="660"/>
        <v>9</v>
      </c>
      <c r="BD598" s="9">
        <f t="shared" ca="1" si="661"/>
        <v>5</v>
      </c>
      <c r="BE598" s="4">
        <f t="shared" ca="1" si="681"/>
        <v>122</v>
      </c>
      <c r="BF598" s="9">
        <f t="shared" ca="1" si="662"/>
        <v>9</v>
      </c>
      <c r="BG598" s="9">
        <f t="shared" ca="1" si="663"/>
        <v>13</v>
      </c>
      <c r="BH598" s="24">
        <f t="shared" ca="1" si="682"/>
        <v>692.89832663013692</v>
      </c>
      <c r="BI598" s="24">
        <f t="shared" ca="1" si="683"/>
        <v>418.16337567181176</v>
      </c>
      <c r="BJ598" s="9">
        <f t="shared" ca="1" si="664"/>
        <v>13</v>
      </c>
      <c r="BK598" s="30">
        <f t="shared" ca="1" si="665"/>
        <v>35.405654794520558</v>
      </c>
      <c r="BL598" s="15">
        <f t="shared" ca="1" si="666"/>
        <v>4.5446876712328761</v>
      </c>
      <c r="BM598" s="15">
        <f t="shared" ca="1" si="684"/>
        <v>6604.2429898441897</v>
      </c>
      <c r="BN598" s="36">
        <f t="shared" ca="1" si="693"/>
        <v>108</v>
      </c>
      <c r="BO598" s="9">
        <f t="shared" ca="1" si="667"/>
        <v>0</v>
      </c>
      <c r="BP598" s="20">
        <f t="shared" ca="1" si="685"/>
        <v>1.2396584643168591</v>
      </c>
      <c r="BQ598" s="20">
        <f t="shared" ca="1" si="686"/>
        <v>75.805608544126216</v>
      </c>
    </row>
    <row r="599" spans="1:69" x14ac:dyDescent="0.25">
      <c r="A599" s="3">
        <f t="shared" si="634"/>
        <v>40590</v>
      </c>
      <c r="B599" s="17">
        <f t="shared" si="668"/>
        <v>2011</v>
      </c>
      <c r="C599" s="4">
        <f t="shared" si="633"/>
        <v>2</v>
      </c>
      <c r="D599" s="4">
        <f t="shared" si="635"/>
        <v>4</v>
      </c>
      <c r="E599" s="5">
        <f t="shared" si="643"/>
        <v>0.5</v>
      </c>
      <c r="F599" s="5">
        <f t="shared" si="644"/>
        <v>0.7</v>
      </c>
      <c r="G599" s="10">
        <f t="shared" si="642"/>
        <v>0.54520547945205322</v>
      </c>
      <c r="H599" s="13">
        <f t="shared" ca="1" si="645"/>
        <v>91</v>
      </c>
      <c r="I599" s="9">
        <f t="shared" ca="1" si="646"/>
        <v>155</v>
      </c>
      <c r="J599" s="14">
        <f t="shared" ca="1" si="669"/>
        <v>1.7032967032967032</v>
      </c>
      <c r="K599" s="5">
        <f t="shared" ca="1" si="670"/>
        <v>0.34444444444444444</v>
      </c>
      <c r="L599" s="21">
        <f t="shared" ca="1" si="647"/>
        <v>97.382556796628052</v>
      </c>
      <c r="M599" s="9">
        <f t="shared" ca="1" si="687"/>
        <v>26</v>
      </c>
      <c r="N599" s="9">
        <f t="shared" ca="1" si="687"/>
        <v>34</v>
      </c>
      <c r="O599" s="9">
        <f t="shared" ca="1" si="687"/>
        <v>14</v>
      </c>
      <c r="P599" s="9">
        <f t="shared" ca="1" si="687"/>
        <v>40</v>
      </c>
      <c r="Q599" s="20">
        <f t="shared" ca="1" si="648"/>
        <v>37.805371397260274</v>
      </c>
      <c r="R599" s="20">
        <f t="shared" ca="1" si="649"/>
        <v>46.039109326027393</v>
      </c>
      <c r="S599" s="20">
        <f t="shared" ca="1" si="650"/>
        <v>18.046917483287668</v>
      </c>
      <c r="T599" s="6">
        <f t="shared" ca="1" si="688"/>
        <v>8861.8126684931522</v>
      </c>
      <c r="U599" s="6">
        <f t="shared" ca="1" si="688"/>
        <v>978.74277123287641</v>
      </c>
      <c r="V599" s="6">
        <f t="shared" ca="1" si="688"/>
        <v>1520.1330852821918</v>
      </c>
      <c r="W599" s="6">
        <f t="shared" ca="1" si="651"/>
        <v>2394.9213416876714</v>
      </c>
      <c r="X599" s="6">
        <f t="shared" ca="1" si="652"/>
        <v>742.16476089863011</v>
      </c>
      <c r="Y599" s="6">
        <f t="shared" ca="1" si="671"/>
        <v>5183.336251857535</v>
      </c>
      <c r="Z599" s="6">
        <f t="shared" ca="1" si="689"/>
        <v>2268.3222838356164</v>
      </c>
      <c r="AA599" s="6">
        <f t="shared" ca="1" si="689"/>
        <v>644.54753056438346</v>
      </c>
      <c r="AB599" s="6">
        <f t="shared" ca="1" si="689"/>
        <v>721.87669933150676</v>
      </c>
      <c r="AC599" s="6">
        <f t="shared" ca="1" si="653"/>
        <v>978.01367452536067</v>
      </c>
      <c r="AD599" s="6">
        <f t="shared" ca="1" si="654"/>
        <v>963.60542215672365</v>
      </c>
      <c r="AE599" s="6">
        <f t="shared" ca="1" si="655"/>
        <v>290.32604946036219</v>
      </c>
      <c r="AF599" s="6">
        <f t="shared" ca="1" si="672"/>
        <v>1402.80136758906</v>
      </c>
      <c r="AG599" s="6">
        <f t="shared" ca="1" si="690"/>
        <v>272.48425693150688</v>
      </c>
      <c r="AH599" s="6">
        <f t="shared" ca="1" si="690"/>
        <v>1026.3733707397259</v>
      </c>
      <c r="AI599" s="6">
        <f t="shared" ca="1" si="690"/>
        <v>1791.4390623287668</v>
      </c>
      <c r="AJ599" s="6">
        <f t="shared" ca="1" si="690"/>
        <v>730.57652778082195</v>
      </c>
      <c r="AK599" s="6">
        <f t="shared" ca="1" si="656"/>
        <v>1121.9628641881648</v>
      </c>
      <c r="AL599" s="6">
        <f t="shared" ca="1" si="657"/>
        <v>1117.6382295181195</v>
      </c>
      <c r="AM599" s="6">
        <f t="shared" ca="1" si="658"/>
        <v>331.23538115553845</v>
      </c>
      <c r="AN599" s="6">
        <f t="shared" ca="1" si="673"/>
        <v>1250.0367429189992</v>
      </c>
      <c r="AO599" s="6">
        <f t="shared" ca="1" si="674"/>
        <v>17296.175171238356</v>
      </c>
      <c r="AP599" s="6">
        <f t="shared" ca="1" si="675"/>
        <v>9460.0008088727627</v>
      </c>
      <c r="AQ599" s="6">
        <f t="shared" ca="1" si="676"/>
        <v>7836.1743623655939</v>
      </c>
      <c r="AR599" s="6">
        <f t="shared" ca="1" si="691"/>
        <v>2579.0342996259001</v>
      </c>
      <c r="AS599" s="6">
        <f t="shared" ca="1" si="691"/>
        <v>1502.8508543323942</v>
      </c>
      <c r="AT599" s="6">
        <f t="shared" ca="1" si="691"/>
        <v>1598.7265263751303</v>
      </c>
      <c r="AU599" s="6">
        <f t="shared" ca="1" si="691"/>
        <v>1687.6279960997811</v>
      </c>
      <c r="AV599" s="6">
        <f t="shared" ca="1" si="677"/>
        <v>7368.2396764332052</v>
      </c>
      <c r="AW599" s="6">
        <f t="shared" ca="1" si="678"/>
        <v>467.93468593238777</v>
      </c>
      <c r="AX599" s="27">
        <f t="shared" ca="1" si="692"/>
        <v>4.0209175232876708</v>
      </c>
      <c r="AY599" s="27">
        <f t="shared" ca="1" si="692"/>
        <v>4.4850092671232868</v>
      </c>
      <c r="AZ599">
        <f t="shared" ca="1" si="679"/>
        <v>205</v>
      </c>
      <c r="BA599" s="9">
        <f t="shared" ca="1" si="659"/>
        <v>8</v>
      </c>
      <c r="BB599" s="4">
        <f t="shared" ca="1" si="680"/>
        <v>91</v>
      </c>
      <c r="BC599" s="9">
        <f t="shared" ca="1" si="660"/>
        <v>7</v>
      </c>
      <c r="BD599" s="9">
        <f t="shared" ca="1" si="661"/>
        <v>5</v>
      </c>
      <c r="BE599" s="4">
        <f t="shared" ca="1" si="681"/>
        <v>114</v>
      </c>
      <c r="BF599" s="9">
        <f t="shared" ca="1" si="662"/>
        <v>8</v>
      </c>
      <c r="BG599" s="9">
        <f t="shared" ca="1" si="663"/>
        <v>14</v>
      </c>
      <c r="BH599" s="24">
        <f t="shared" ca="1" si="682"/>
        <v>614.13879400463645</v>
      </c>
      <c r="BI599" s="24">
        <f t="shared" ca="1" si="683"/>
        <v>430.72625627310373</v>
      </c>
      <c r="BJ599" s="9">
        <f t="shared" ca="1" si="664"/>
        <v>10</v>
      </c>
      <c r="BK599" s="30">
        <f t="shared" ca="1" si="665"/>
        <v>34.863055068493153</v>
      </c>
      <c r="BL599" s="15">
        <f t="shared" ca="1" si="666"/>
        <v>4.440664050410958</v>
      </c>
      <c r="BM599" s="15">
        <f t="shared" ca="1" si="684"/>
        <v>6539.3924330632344</v>
      </c>
      <c r="BN599" s="36">
        <f t="shared" ca="1" si="693"/>
        <v>108</v>
      </c>
      <c r="BO599" s="9">
        <f t="shared" ca="1" si="667"/>
        <v>0</v>
      </c>
      <c r="BP599" s="20">
        <f t="shared" ca="1" si="685"/>
        <v>1.1983031210584361</v>
      </c>
      <c r="BQ599" s="20">
        <f t="shared" ca="1" si="686"/>
        <v>72.557170021903644</v>
      </c>
    </row>
    <row r="600" spans="1:69" x14ac:dyDescent="0.25">
      <c r="A600" s="3">
        <f t="shared" si="634"/>
        <v>40589</v>
      </c>
      <c r="B600" s="17">
        <f t="shared" si="668"/>
        <v>2011</v>
      </c>
      <c r="C600" s="4">
        <f t="shared" si="633"/>
        <v>2</v>
      </c>
      <c r="D600" s="4">
        <f t="shared" si="635"/>
        <v>3</v>
      </c>
      <c r="E600" s="5">
        <f t="shared" si="643"/>
        <v>0.5</v>
      </c>
      <c r="F600" s="5">
        <f t="shared" si="644"/>
        <v>0.5</v>
      </c>
      <c r="G600" s="10">
        <f t="shared" si="642"/>
        <v>0.54246575342465597</v>
      </c>
      <c r="H600" s="13">
        <f t="shared" ca="1" si="645"/>
        <v>63</v>
      </c>
      <c r="I600" s="9">
        <f t="shared" ca="1" si="646"/>
        <v>98</v>
      </c>
      <c r="J600" s="14">
        <f t="shared" ca="1" si="669"/>
        <v>1.5555555555555556</v>
      </c>
      <c r="K600" s="5">
        <f t="shared" ca="1" si="670"/>
        <v>0.21777777777777776</v>
      </c>
      <c r="L600" s="21">
        <f t="shared" ca="1" si="647"/>
        <v>91.948597521200242</v>
      </c>
      <c r="M600" s="9">
        <f t="shared" ca="1" si="687"/>
        <v>17</v>
      </c>
      <c r="N600" s="9">
        <f t="shared" ca="1" si="687"/>
        <v>22</v>
      </c>
      <c r="O600" s="9">
        <f t="shared" ca="1" si="687"/>
        <v>9</v>
      </c>
      <c r="P600" s="9">
        <f t="shared" ca="1" si="687"/>
        <v>25</v>
      </c>
      <c r="Q600" s="20">
        <f t="shared" ca="1" si="648"/>
        <v>34.792663176677202</v>
      </c>
      <c r="R600" s="20">
        <f t="shared" ca="1" si="649"/>
        <v>48.13079208767121</v>
      </c>
      <c r="S600" s="20">
        <f t="shared" ca="1" si="650"/>
        <v>18.56705130345205</v>
      </c>
      <c r="T600" s="6">
        <f t="shared" ca="1" si="688"/>
        <v>5792.7616438356154</v>
      </c>
      <c r="U600" s="6">
        <f t="shared" ca="1" si="688"/>
        <v>675.64169863013706</v>
      </c>
      <c r="V600" s="6">
        <f t="shared" ca="1" si="688"/>
        <v>1051.5102509589042</v>
      </c>
      <c r="W600" s="6">
        <f t="shared" ca="1" si="651"/>
        <v>2472.4941626958903</v>
      </c>
      <c r="X600" s="6">
        <f t="shared" ca="1" si="652"/>
        <v>510.77372054794517</v>
      </c>
      <c r="Y600" s="6">
        <f t="shared" ca="1" si="671"/>
        <v>2433.6252082630131</v>
      </c>
      <c r="Z600" s="6">
        <f t="shared" ca="1" si="689"/>
        <v>1356.9138638904108</v>
      </c>
      <c r="AA600" s="6">
        <f t="shared" ca="1" si="689"/>
        <v>433.17712878904092</v>
      </c>
      <c r="AB600" s="6">
        <f t="shared" ca="1" si="689"/>
        <v>464.17628258630128</v>
      </c>
      <c r="AC600" s="6">
        <f t="shared" ca="1" si="653"/>
        <v>684.31931867539993</v>
      </c>
      <c r="AD600" s="6">
        <f t="shared" ca="1" si="654"/>
        <v>929.42681130487074</v>
      </c>
      <c r="AE600" s="6">
        <f t="shared" ca="1" si="655"/>
        <v>202.88093908279703</v>
      </c>
      <c r="AF600" s="6">
        <f t="shared" ca="1" si="672"/>
        <v>437.64020620268502</v>
      </c>
      <c r="AG600" s="6">
        <f t="shared" ca="1" si="690"/>
        <v>167.89903752328766</v>
      </c>
      <c r="AH600" s="6">
        <f t="shared" ca="1" si="690"/>
        <v>613.82297529863013</v>
      </c>
      <c r="AI600" s="6">
        <f t="shared" ca="1" si="690"/>
        <v>1128.2855398356162</v>
      </c>
      <c r="AJ600" s="6">
        <f t="shared" ca="1" si="690"/>
        <v>489.73856929315048</v>
      </c>
      <c r="AK600" s="6">
        <f t="shared" ca="1" si="656"/>
        <v>747.00068633169826</v>
      </c>
      <c r="AL600" s="6">
        <f t="shared" ca="1" si="657"/>
        <v>1065.4813393353184</v>
      </c>
      <c r="AM600" s="6">
        <f t="shared" ca="1" si="658"/>
        <v>227.6864749630746</v>
      </c>
      <c r="AN600" s="6">
        <f t="shared" ca="1" si="673"/>
        <v>359.57762132059327</v>
      </c>
      <c r="AO600" s="6">
        <f t="shared" ca="1" si="674"/>
        <v>11122.41673968219</v>
      </c>
      <c r="AP600" s="6">
        <f t="shared" ca="1" si="675"/>
        <v>7891.5737038958996</v>
      </c>
      <c r="AQ600" s="6">
        <f t="shared" ca="1" si="676"/>
        <v>3230.8430357862912</v>
      </c>
      <c r="AR600" s="6">
        <f t="shared" ca="1" si="691"/>
        <v>2522.7238890182603</v>
      </c>
      <c r="AS600" s="6">
        <f t="shared" ca="1" si="691"/>
        <v>1251.3447046878746</v>
      </c>
      <c r="AT600" s="6">
        <f t="shared" ca="1" si="691"/>
        <v>1498.9381792202209</v>
      </c>
      <c r="AU600" s="6">
        <f t="shared" ca="1" si="691"/>
        <v>1583.8441242102808</v>
      </c>
      <c r="AV600" s="6">
        <f t="shared" ca="1" si="677"/>
        <v>6856.8508971366364</v>
      </c>
      <c r="AW600" s="6">
        <f t="shared" ca="1" si="678"/>
        <v>-3626.0078613503456</v>
      </c>
      <c r="AX600" s="27">
        <f t="shared" ca="1" si="692"/>
        <v>4.1121326465753416</v>
      </c>
      <c r="AY600" s="27">
        <f t="shared" ca="1" si="692"/>
        <v>4.4847062054794513</v>
      </c>
      <c r="AZ600">
        <f t="shared" ca="1" si="679"/>
        <v>136</v>
      </c>
      <c r="BA600" s="9">
        <f t="shared" ca="1" si="659"/>
        <v>5</v>
      </c>
      <c r="BB600" s="4">
        <f t="shared" ca="1" si="680"/>
        <v>63</v>
      </c>
      <c r="BC600" s="9">
        <f t="shared" ca="1" si="660"/>
        <v>5</v>
      </c>
      <c r="BD600" s="9">
        <f t="shared" ca="1" si="661"/>
        <v>3</v>
      </c>
      <c r="BE600" s="4">
        <f t="shared" ca="1" si="681"/>
        <v>73</v>
      </c>
      <c r="BF600" s="9">
        <f t="shared" ca="1" si="662"/>
        <v>4</v>
      </c>
      <c r="BG600" s="9">
        <f t="shared" ca="1" si="663"/>
        <v>8</v>
      </c>
      <c r="BH600" s="24">
        <f t="shared" ca="1" si="682"/>
        <v>512.35277894637966</v>
      </c>
      <c r="BI600" s="24">
        <f t="shared" ca="1" si="683"/>
        <v>298.62362779118922</v>
      </c>
      <c r="BJ600" s="9">
        <f t="shared" ca="1" si="664"/>
        <v>8</v>
      </c>
      <c r="BK600" s="30">
        <f t="shared" ca="1" si="665"/>
        <v>35.824401315068499</v>
      </c>
      <c r="BL600" s="15">
        <f t="shared" ca="1" si="666"/>
        <v>4.505438873424656</v>
      </c>
      <c r="BM600" s="15">
        <f t="shared" ca="1" si="684"/>
        <v>6485.5814245506872</v>
      </c>
      <c r="BN600" s="36">
        <f t="shared" ca="1" si="693"/>
        <v>108</v>
      </c>
      <c r="BO600" s="9">
        <f t="shared" ca="1" si="667"/>
        <v>0</v>
      </c>
      <c r="BP600" s="20">
        <f t="shared" ca="1" si="685"/>
        <v>0.49815780949972732</v>
      </c>
      <c r="BQ600" s="20">
        <f t="shared" ca="1" si="686"/>
        <v>29.91521329431751</v>
      </c>
    </row>
    <row r="601" spans="1:69" x14ac:dyDescent="0.25">
      <c r="A601" s="3">
        <f t="shared" si="634"/>
        <v>40588</v>
      </c>
      <c r="B601" s="17">
        <f t="shared" si="668"/>
        <v>2011</v>
      </c>
      <c r="C601" s="4">
        <f t="shared" si="633"/>
        <v>2</v>
      </c>
      <c r="D601" s="4">
        <f t="shared" si="635"/>
        <v>2</v>
      </c>
      <c r="E601" s="5">
        <f t="shared" si="643"/>
        <v>0.5</v>
      </c>
      <c r="F601" s="5">
        <f t="shared" si="644"/>
        <v>0.5</v>
      </c>
      <c r="G601" s="10">
        <f t="shared" si="642"/>
        <v>0.53972602739725872</v>
      </c>
      <c r="H601" s="13">
        <f t="shared" ca="1" si="645"/>
        <v>60</v>
      </c>
      <c r="I601" s="9">
        <f t="shared" ca="1" si="646"/>
        <v>107</v>
      </c>
      <c r="J601" s="14">
        <f t="shared" ca="1" si="669"/>
        <v>1.7833333333333334</v>
      </c>
      <c r="K601" s="5">
        <f t="shared" ca="1" si="670"/>
        <v>0.23777777777777778</v>
      </c>
      <c r="L601" s="21">
        <f t="shared" ca="1" si="647"/>
        <v>104.66775342465755</v>
      </c>
      <c r="M601" s="9">
        <f t="shared" ca="1" si="687"/>
        <v>18</v>
      </c>
      <c r="N601" s="9">
        <f t="shared" ca="1" si="687"/>
        <v>24</v>
      </c>
      <c r="O601" s="9">
        <f t="shared" ca="1" si="687"/>
        <v>10</v>
      </c>
      <c r="P601" s="9">
        <f t="shared" ca="1" si="687"/>
        <v>29</v>
      </c>
      <c r="Q601" s="20">
        <f t="shared" ca="1" si="648"/>
        <v>35.671505607305932</v>
      </c>
      <c r="R601" s="20">
        <f t="shared" ca="1" si="649"/>
        <v>44.258755612931495</v>
      </c>
      <c r="S601" s="20">
        <f t="shared" ca="1" si="650"/>
        <v>16.885911487425602</v>
      </c>
      <c r="T601" s="6">
        <f t="shared" ca="1" si="688"/>
        <v>6280.0652054794527</v>
      </c>
      <c r="U601" s="6">
        <f t="shared" ca="1" si="688"/>
        <v>698.91552739726023</v>
      </c>
      <c r="V601" s="6">
        <f t="shared" ca="1" si="688"/>
        <v>1033.3039601095891</v>
      </c>
      <c r="W601" s="6">
        <f t="shared" ca="1" si="651"/>
        <v>2465.1411311342467</v>
      </c>
      <c r="X601" s="6">
        <f t="shared" ca="1" si="652"/>
        <v>518.84999013698632</v>
      </c>
      <c r="Y601" s="6">
        <f t="shared" ca="1" si="671"/>
        <v>2961.6856514958909</v>
      </c>
      <c r="Z601" s="6">
        <f t="shared" ca="1" si="689"/>
        <v>1498.2032355068491</v>
      </c>
      <c r="AA601" s="6">
        <f t="shared" ca="1" si="689"/>
        <v>442.58755612931498</v>
      </c>
      <c r="AB601" s="6">
        <f t="shared" ca="1" si="689"/>
        <v>489.69143313534244</v>
      </c>
      <c r="AC601" s="6">
        <f t="shared" ca="1" si="653"/>
        <v>696.58665149146714</v>
      </c>
      <c r="AD601" s="6">
        <f t="shared" ca="1" si="654"/>
        <v>923.86133693897739</v>
      </c>
      <c r="AE601" s="6">
        <f t="shared" ca="1" si="655"/>
        <v>200.22662465860651</v>
      </c>
      <c r="AF601" s="6">
        <f t="shared" ca="1" si="672"/>
        <v>609.80761168245544</v>
      </c>
      <c r="AG601" s="6">
        <f t="shared" ca="1" si="690"/>
        <v>189.45332230684932</v>
      </c>
      <c r="AH601" s="6">
        <f t="shared" ca="1" si="690"/>
        <v>715.37299918904125</v>
      </c>
      <c r="AI601" s="6">
        <f t="shared" ca="1" si="690"/>
        <v>1242.5202041095893</v>
      </c>
      <c r="AJ601" s="6">
        <f t="shared" ca="1" si="690"/>
        <v>544.10159237260257</v>
      </c>
      <c r="AK601" s="6">
        <f t="shared" ca="1" si="656"/>
        <v>794.49791971786829</v>
      </c>
      <c r="AL601" s="6">
        <f t="shared" ca="1" si="657"/>
        <v>1115.9826656852724</v>
      </c>
      <c r="AM601" s="6">
        <f t="shared" ca="1" si="658"/>
        <v>239.35038855091958</v>
      </c>
      <c r="AN601" s="6">
        <f t="shared" ca="1" si="673"/>
        <v>541.6171440240222</v>
      </c>
      <c r="AO601" s="6">
        <f t="shared" ca="1" si="674"/>
        <v>12100.911075626302</v>
      </c>
      <c r="AP601" s="6">
        <f t="shared" ca="1" si="675"/>
        <v>7987.8006684239353</v>
      </c>
      <c r="AQ601" s="6">
        <f t="shared" ca="1" si="676"/>
        <v>4113.1104072023682</v>
      </c>
      <c r="AR601" s="6">
        <f t="shared" ca="1" si="691"/>
        <v>2513.8205424433072</v>
      </c>
      <c r="AS601" s="6">
        <f t="shared" ca="1" si="691"/>
        <v>1259.0899537433802</v>
      </c>
      <c r="AT601" s="6">
        <f t="shared" ca="1" si="691"/>
        <v>1513.856534013792</v>
      </c>
      <c r="AU601" s="6">
        <f t="shared" ca="1" si="691"/>
        <v>1572.7874061178911</v>
      </c>
      <c r="AV601" s="6">
        <f t="shared" ca="1" si="677"/>
        <v>6859.5544363183699</v>
      </c>
      <c r="AW601" s="6">
        <f t="shared" ca="1" si="678"/>
        <v>-2746.4440291160035</v>
      </c>
      <c r="AX601" s="27">
        <f t="shared" ca="1" si="692"/>
        <v>3.836781961643835</v>
      </c>
      <c r="AY601" s="27">
        <f t="shared" ca="1" si="692"/>
        <v>4.1444775410958892</v>
      </c>
      <c r="AZ601">
        <f t="shared" ca="1" si="679"/>
        <v>141</v>
      </c>
      <c r="BA601" s="9">
        <f t="shared" ca="1" si="659"/>
        <v>5</v>
      </c>
      <c r="BB601" s="4">
        <f t="shared" ca="1" si="680"/>
        <v>60</v>
      </c>
      <c r="BC601" s="9">
        <f t="shared" ca="1" si="660"/>
        <v>5</v>
      </c>
      <c r="BD601" s="9">
        <f t="shared" ca="1" si="661"/>
        <v>3</v>
      </c>
      <c r="BE601" s="4">
        <f t="shared" ca="1" si="681"/>
        <v>81</v>
      </c>
      <c r="BF601" s="9">
        <f t="shared" ca="1" si="662"/>
        <v>5</v>
      </c>
      <c r="BG601" s="9">
        <f t="shared" ca="1" si="663"/>
        <v>9</v>
      </c>
      <c r="BH601" s="24">
        <f t="shared" ca="1" si="682"/>
        <v>535.63934418410963</v>
      </c>
      <c r="BI601" s="24">
        <f t="shared" ca="1" si="683"/>
        <v>314.68450102773721</v>
      </c>
      <c r="BJ601" s="9">
        <f t="shared" ca="1" si="664"/>
        <v>7</v>
      </c>
      <c r="BK601" s="30">
        <f t="shared" ca="1" si="665"/>
        <v>34.974029712328765</v>
      </c>
      <c r="BL601" s="15">
        <f t="shared" ca="1" si="666"/>
        <v>4.3365055627397258</v>
      </c>
      <c r="BM601" s="15">
        <f t="shared" ca="1" si="684"/>
        <v>6516.0415677131423</v>
      </c>
      <c r="BN601" s="36">
        <f t="shared" ca="1" si="693"/>
        <v>108</v>
      </c>
      <c r="BO601" s="9">
        <f t="shared" ca="1" si="667"/>
        <v>0</v>
      </c>
      <c r="BP601" s="20">
        <f t="shared" ca="1" si="685"/>
        <v>0.63122838681428139</v>
      </c>
      <c r="BQ601" s="20">
        <f t="shared" ca="1" si="686"/>
        <v>38.084355622244146</v>
      </c>
    </row>
    <row r="602" spans="1:69" x14ac:dyDescent="0.25">
      <c r="A602" s="3">
        <f t="shared" si="634"/>
        <v>40587</v>
      </c>
      <c r="B602" s="17">
        <f t="shared" si="668"/>
        <v>2011</v>
      </c>
      <c r="C602" s="4">
        <f t="shared" si="633"/>
        <v>2</v>
      </c>
      <c r="D602" s="4">
        <f t="shared" si="635"/>
        <v>1</v>
      </c>
      <c r="E602" s="5">
        <f t="shared" si="643"/>
        <v>0.5</v>
      </c>
      <c r="F602" s="5">
        <f t="shared" si="644"/>
        <v>0.55000000000000004</v>
      </c>
      <c r="G602" s="10">
        <f t="shared" si="642"/>
        <v>0.53698630136986147</v>
      </c>
      <c r="H602" s="13">
        <f t="shared" ca="1" si="645"/>
        <v>67</v>
      </c>
      <c r="I602" s="9">
        <f t="shared" ca="1" si="646"/>
        <v>114</v>
      </c>
      <c r="J602" s="14">
        <f t="shared" ca="1" si="669"/>
        <v>1.7014925373134329</v>
      </c>
      <c r="K602" s="5">
        <f t="shared" ca="1" si="670"/>
        <v>0.25333333333333335</v>
      </c>
      <c r="L602" s="21">
        <f t="shared" ca="1" si="647"/>
        <v>104.59862441218564</v>
      </c>
      <c r="M602" s="9">
        <f t="shared" ca="1" si="687"/>
        <v>19</v>
      </c>
      <c r="N602" s="9">
        <f t="shared" ca="1" si="687"/>
        <v>23</v>
      </c>
      <c r="O602" s="9">
        <f t="shared" ca="1" si="687"/>
        <v>10</v>
      </c>
      <c r="P602" s="9">
        <f t="shared" ca="1" si="687"/>
        <v>30</v>
      </c>
      <c r="Q602" s="20">
        <f t="shared" ca="1" si="648"/>
        <v>39.204381369863015</v>
      </c>
      <c r="R602" s="20">
        <f t="shared" ca="1" si="649"/>
        <v>49.270358591999994</v>
      </c>
      <c r="S602" s="20">
        <f t="shared" ca="1" si="650"/>
        <v>18.707476832876711</v>
      </c>
      <c r="T602" s="6">
        <f t="shared" ca="1" si="688"/>
        <v>7008.107835616438</v>
      </c>
      <c r="U602" s="6">
        <f t="shared" ca="1" si="688"/>
        <v>705.56356712328761</v>
      </c>
      <c r="V602" s="6">
        <f t="shared" ca="1" si="688"/>
        <v>1219.2960991561645</v>
      </c>
      <c r="W602" s="6">
        <f t="shared" ca="1" si="651"/>
        <v>2484.4772562410963</v>
      </c>
      <c r="X602" s="6">
        <f t="shared" ca="1" si="652"/>
        <v>582.57651747945215</v>
      </c>
      <c r="Y602" s="6">
        <f t="shared" ca="1" si="671"/>
        <v>3427.321529863013</v>
      </c>
      <c r="Z602" s="6">
        <f t="shared" ca="1" si="689"/>
        <v>1646.5840175342466</v>
      </c>
      <c r="AA602" s="6">
        <f t="shared" ca="1" si="689"/>
        <v>492.70358591999991</v>
      </c>
      <c r="AB602" s="6">
        <f t="shared" ca="1" si="689"/>
        <v>561.22430498630138</v>
      </c>
      <c r="AC602" s="6">
        <f t="shared" ca="1" si="653"/>
        <v>719.87537786658652</v>
      </c>
      <c r="AD602" s="6">
        <f t="shared" ca="1" si="654"/>
        <v>958.90426729536875</v>
      </c>
      <c r="AE602" s="6">
        <f t="shared" ca="1" si="655"/>
        <v>234.87775015277742</v>
      </c>
      <c r="AF602" s="6">
        <f t="shared" ca="1" si="672"/>
        <v>786.85451312581517</v>
      </c>
      <c r="AG602" s="6">
        <f t="shared" ca="1" si="690"/>
        <v>213.07842069041098</v>
      </c>
      <c r="AH602" s="6">
        <f t="shared" ca="1" si="690"/>
        <v>728.00919215342458</v>
      </c>
      <c r="AI602" s="6">
        <f t="shared" ca="1" si="690"/>
        <v>1318.7275633972604</v>
      </c>
      <c r="AJ602" s="6">
        <f t="shared" ca="1" si="690"/>
        <v>544.9797172602739</v>
      </c>
      <c r="AK602" s="6">
        <f t="shared" ca="1" si="656"/>
        <v>871.41464576093006</v>
      </c>
      <c r="AL602" s="6">
        <f t="shared" ca="1" si="657"/>
        <v>1113.5352206663968</v>
      </c>
      <c r="AM602" s="6">
        <f t="shared" ca="1" si="658"/>
        <v>248.95731694305778</v>
      </c>
      <c r="AN602" s="6">
        <f t="shared" ca="1" si="673"/>
        <v>570.88771013098562</v>
      </c>
      <c r="AO602" s="6">
        <f t="shared" ca="1" si="674"/>
        <v>13218.978204681644</v>
      </c>
      <c r="AP602" s="6">
        <f t="shared" ca="1" si="675"/>
        <v>8433.91445156183</v>
      </c>
      <c r="AQ602" s="6">
        <f t="shared" ca="1" si="676"/>
        <v>4785.0637531198136</v>
      </c>
      <c r="AR602" s="6">
        <f t="shared" ca="1" si="691"/>
        <v>2538.9425230484658</v>
      </c>
      <c r="AS602" s="6">
        <f t="shared" ca="1" si="691"/>
        <v>1278.5369122649204</v>
      </c>
      <c r="AT602" s="6">
        <f t="shared" ca="1" si="691"/>
        <v>1521.9887176461591</v>
      </c>
      <c r="AU602" s="6">
        <f t="shared" ca="1" si="691"/>
        <v>1586.5213303061646</v>
      </c>
      <c r="AV602" s="6">
        <f t="shared" ca="1" si="677"/>
        <v>6925.9894832657101</v>
      </c>
      <c r="AW602" s="6">
        <f t="shared" ca="1" si="678"/>
        <v>-2140.9257301458965</v>
      </c>
      <c r="AX602" s="27">
        <f t="shared" ca="1" si="692"/>
        <v>3.920029545205479</v>
      </c>
      <c r="AY602" s="27">
        <f t="shared" ca="1" si="692"/>
        <v>4.2400674246575338</v>
      </c>
      <c r="AZ602">
        <f t="shared" ca="1" si="679"/>
        <v>149</v>
      </c>
      <c r="BA602" s="9">
        <f t="shared" ca="1" si="659"/>
        <v>6</v>
      </c>
      <c r="BB602" s="4">
        <f t="shared" ca="1" si="680"/>
        <v>67</v>
      </c>
      <c r="BC602" s="9">
        <f t="shared" ca="1" si="660"/>
        <v>5</v>
      </c>
      <c r="BD602" s="9">
        <f t="shared" ca="1" si="661"/>
        <v>3</v>
      </c>
      <c r="BE602" s="4">
        <f t="shared" ca="1" si="681"/>
        <v>82</v>
      </c>
      <c r="BF602" s="9">
        <f t="shared" ca="1" si="662"/>
        <v>5</v>
      </c>
      <c r="BG602" s="9">
        <f t="shared" ca="1" si="663"/>
        <v>10</v>
      </c>
      <c r="BH602" s="24">
        <f t="shared" ca="1" si="682"/>
        <v>511.8029698957269</v>
      </c>
      <c r="BI602" s="24">
        <f t="shared" ca="1" si="683"/>
        <v>350.05927963074379</v>
      </c>
      <c r="BJ602" s="9">
        <f t="shared" ca="1" si="664"/>
        <v>7</v>
      </c>
      <c r="BK602" s="30">
        <f t="shared" ca="1" si="665"/>
        <v>32.516435671232877</v>
      </c>
      <c r="BL602" s="15">
        <f t="shared" ca="1" si="666"/>
        <v>4.3406916186301361</v>
      </c>
      <c r="BM602" s="15">
        <f t="shared" ca="1" si="684"/>
        <v>6588.0707626416352</v>
      </c>
      <c r="BN602" s="36">
        <f t="shared" ca="1" si="693"/>
        <v>108</v>
      </c>
      <c r="BO602" s="9">
        <f t="shared" ca="1" si="667"/>
        <v>1</v>
      </c>
      <c r="BP602" s="20">
        <f t="shared" ca="1" si="685"/>
        <v>0.72632245850394217</v>
      </c>
      <c r="BQ602" s="20">
        <f t="shared" ca="1" si="686"/>
        <v>44.306145862220497</v>
      </c>
    </row>
    <row r="603" spans="1:69" x14ac:dyDescent="0.25">
      <c r="A603" s="3">
        <f t="shared" si="634"/>
        <v>40586</v>
      </c>
      <c r="B603" s="17">
        <f t="shared" si="668"/>
        <v>2011</v>
      </c>
      <c r="C603" s="4">
        <f t="shared" si="633"/>
        <v>2</v>
      </c>
      <c r="D603" s="4">
        <f t="shared" si="635"/>
        <v>7</v>
      </c>
      <c r="E603" s="5">
        <f t="shared" si="643"/>
        <v>0.5</v>
      </c>
      <c r="F603" s="5">
        <f t="shared" si="644"/>
        <v>0.9375</v>
      </c>
      <c r="G603" s="10">
        <f t="shared" si="642"/>
        <v>0.53424657534246422</v>
      </c>
      <c r="H603" s="13">
        <f t="shared" ca="1" si="645"/>
        <v>115</v>
      </c>
      <c r="I603" s="9">
        <f t="shared" ca="1" si="646"/>
        <v>193</v>
      </c>
      <c r="J603" s="14">
        <f t="shared" ca="1" si="669"/>
        <v>1.6782608695652175</v>
      </c>
      <c r="K603" s="5">
        <f t="shared" ca="1" si="670"/>
        <v>0.42888888888888888</v>
      </c>
      <c r="L603" s="21">
        <f t="shared" ca="1" si="647"/>
        <v>102.57459201905897</v>
      </c>
      <c r="M603" s="9">
        <f t="shared" ca="1" si="687"/>
        <v>33</v>
      </c>
      <c r="N603" s="9">
        <f t="shared" ca="1" si="687"/>
        <v>42</v>
      </c>
      <c r="O603" s="9">
        <f t="shared" ca="1" si="687"/>
        <v>17</v>
      </c>
      <c r="P603" s="9">
        <f t="shared" ca="1" si="687"/>
        <v>49</v>
      </c>
      <c r="Q603" s="20">
        <f t="shared" ca="1" si="648"/>
        <v>37.569279181735148</v>
      </c>
      <c r="R603" s="20">
        <f t="shared" ca="1" si="649"/>
        <v>45.845333840451239</v>
      </c>
      <c r="S603" s="20">
        <f t="shared" ca="1" si="650"/>
        <v>17.67131593804864</v>
      </c>
      <c r="T603" s="6">
        <f t="shared" ca="1" si="688"/>
        <v>11796.078082191782</v>
      </c>
      <c r="U603" s="6">
        <f t="shared" ca="1" si="688"/>
        <v>1236.2899828767122</v>
      </c>
      <c r="V603" s="6">
        <f t="shared" ca="1" si="688"/>
        <v>1965.7413986301369</v>
      </c>
      <c r="W603" s="6">
        <f t="shared" ca="1" si="651"/>
        <v>2518.3692660821916</v>
      </c>
      <c r="X603" s="6">
        <f t="shared" ca="1" si="652"/>
        <v>1037.4096082191779</v>
      </c>
      <c r="Y603" s="6">
        <f t="shared" ca="1" si="671"/>
        <v>7510.8477921369895</v>
      </c>
      <c r="Z603" s="6">
        <f t="shared" ca="1" si="689"/>
        <v>2817.695938630136</v>
      </c>
      <c r="AA603" s="6">
        <f t="shared" ca="1" si="689"/>
        <v>779.37067528767102</v>
      </c>
      <c r="AB603" s="6">
        <f t="shared" ca="1" si="689"/>
        <v>865.89448096438332</v>
      </c>
      <c r="AC603" s="6">
        <f t="shared" ca="1" si="653"/>
        <v>1304.9108392742392</v>
      </c>
      <c r="AD603" s="6">
        <f t="shared" ca="1" si="654"/>
        <v>903.50255264540101</v>
      </c>
      <c r="AE603" s="6">
        <f t="shared" ca="1" si="655"/>
        <v>383.87833609148242</v>
      </c>
      <c r="AF603" s="6">
        <f t="shared" ca="1" si="672"/>
        <v>1870.6693668710675</v>
      </c>
      <c r="AG603" s="6">
        <f t="shared" ca="1" si="690"/>
        <v>328.95791408219179</v>
      </c>
      <c r="AH603" s="6">
        <f t="shared" ca="1" si="690"/>
        <v>1296.4119434520549</v>
      </c>
      <c r="AI603" s="6">
        <f t="shared" ca="1" si="690"/>
        <v>2157.8198173972601</v>
      </c>
      <c r="AJ603" s="6">
        <f t="shared" ca="1" si="690"/>
        <v>949.9818292602738</v>
      </c>
      <c r="AK603" s="6">
        <f t="shared" ca="1" si="656"/>
        <v>1393.4207068673286</v>
      </c>
      <c r="AL603" s="6">
        <f t="shared" ca="1" si="657"/>
        <v>1037.6641609710068</v>
      </c>
      <c r="AM603" s="6">
        <f t="shared" ca="1" si="658"/>
        <v>415.36665009343955</v>
      </c>
      <c r="AN603" s="6">
        <f t="shared" ca="1" si="673"/>
        <v>1886.7199862600055</v>
      </c>
      <c r="AO603" s="6">
        <f t="shared" ca="1" si="674"/>
        <v>22228.500664142462</v>
      </c>
      <c r="AP603" s="6">
        <f t="shared" ca="1" si="675"/>
        <v>10960.263518874404</v>
      </c>
      <c r="AQ603" s="6">
        <f t="shared" ca="1" si="676"/>
        <v>11268.237145268064</v>
      </c>
      <c r="AR603" s="6">
        <f t="shared" ca="1" si="691"/>
        <v>2650.5825701815938</v>
      </c>
      <c r="AS603" s="6">
        <f t="shared" ca="1" si="691"/>
        <v>1731.9767431354942</v>
      </c>
      <c r="AT603" s="6">
        <f t="shared" ca="1" si="691"/>
        <v>1751.9518211192863</v>
      </c>
      <c r="AU603" s="6">
        <f t="shared" ca="1" si="691"/>
        <v>1845.3522951620603</v>
      </c>
      <c r="AV603" s="6">
        <f t="shared" ca="1" si="677"/>
        <v>7979.8634295984339</v>
      </c>
      <c r="AW603" s="6">
        <f t="shared" ca="1" si="678"/>
        <v>3288.3737156696243</v>
      </c>
      <c r="AX603" s="27">
        <f t="shared" ca="1" si="692"/>
        <v>4.027159232876711</v>
      </c>
      <c r="AY603" s="27">
        <f t="shared" ca="1" si="692"/>
        <v>4.1700619520547937</v>
      </c>
      <c r="AZ603">
        <f t="shared" ca="1" si="679"/>
        <v>256</v>
      </c>
      <c r="BA603" s="9">
        <f t="shared" ca="1" si="659"/>
        <v>10</v>
      </c>
      <c r="BB603" s="4">
        <f t="shared" ca="1" si="680"/>
        <v>115</v>
      </c>
      <c r="BC603" s="9">
        <f t="shared" ca="1" si="660"/>
        <v>9</v>
      </c>
      <c r="BD603" s="9">
        <f t="shared" ca="1" si="661"/>
        <v>7</v>
      </c>
      <c r="BE603" s="4">
        <f t="shared" ca="1" si="681"/>
        <v>141</v>
      </c>
      <c r="BF603" s="9">
        <f t="shared" ca="1" si="662"/>
        <v>10</v>
      </c>
      <c r="BG603" s="9">
        <f t="shared" ca="1" si="663"/>
        <v>16</v>
      </c>
      <c r="BH603" s="24">
        <f t="shared" ca="1" si="682"/>
        <v>768.21151623394883</v>
      </c>
      <c r="BI603" s="24">
        <f t="shared" ca="1" si="683"/>
        <v>478.01124062616447</v>
      </c>
      <c r="BJ603" s="9">
        <f t="shared" ca="1" si="664"/>
        <v>13</v>
      </c>
      <c r="BK603" s="30">
        <f t="shared" ca="1" si="665"/>
        <v>33.853999315068492</v>
      </c>
      <c r="BL603" s="15">
        <f t="shared" ca="1" si="666"/>
        <v>4.1674471397260264</v>
      </c>
      <c r="BM603" s="15">
        <f t="shared" ca="1" si="684"/>
        <v>6580.0020358438742</v>
      </c>
      <c r="BN603" s="36">
        <f t="shared" ca="1" si="693"/>
        <v>108</v>
      </c>
      <c r="BO603" s="9">
        <f t="shared" ca="1" si="667"/>
        <v>0</v>
      </c>
      <c r="BP603" s="20">
        <f t="shared" ca="1" si="685"/>
        <v>1.712497516548706</v>
      </c>
      <c r="BQ603" s="20">
        <f t="shared" ca="1" si="686"/>
        <v>104.33552912285244</v>
      </c>
    </row>
    <row r="604" spans="1:69" x14ac:dyDescent="0.25">
      <c r="A604" s="3">
        <f t="shared" si="634"/>
        <v>40585</v>
      </c>
      <c r="B604" s="17">
        <f t="shared" si="668"/>
        <v>2011</v>
      </c>
      <c r="C604" s="4">
        <f t="shared" si="633"/>
        <v>2</v>
      </c>
      <c r="D604" s="4">
        <f t="shared" si="635"/>
        <v>6</v>
      </c>
      <c r="E604" s="5">
        <f t="shared" si="643"/>
        <v>0.5</v>
      </c>
      <c r="F604" s="5">
        <f t="shared" si="644"/>
        <v>1</v>
      </c>
      <c r="G604" s="10">
        <f t="shared" si="642"/>
        <v>0.53150684931506698</v>
      </c>
      <c r="H604" s="13">
        <f t="shared" ca="1" si="645"/>
        <v>121</v>
      </c>
      <c r="I604" s="9">
        <f t="shared" ca="1" si="646"/>
        <v>190</v>
      </c>
      <c r="J604" s="14">
        <f t="shared" ca="1" si="669"/>
        <v>1.5702479338842976</v>
      </c>
      <c r="K604" s="5">
        <f t="shared" ca="1" si="670"/>
        <v>0.42222222222222222</v>
      </c>
      <c r="L604" s="21">
        <f t="shared" ca="1" si="647"/>
        <v>96.724700554737908</v>
      </c>
      <c r="M604" s="9">
        <f t="shared" ca="1" si="687"/>
        <v>34</v>
      </c>
      <c r="N604" s="9">
        <f t="shared" ca="1" si="687"/>
        <v>40</v>
      </c>
      <c r="O604" s="9">
        <f t="shared" ca="1" si="687"/>
        <v>16</v>
      </c>
      <c r="P604" s="9">
        <f t="shared" ca="1" si="687"/>
        <v>52</v>
      </c>
      <c r="Q604" s="20">
        <f t="shared" ca="1" si="648"/>
        <v>36.159514105886707</v>
      </c>
      <c r="R604" s="20">
        <f t="shared" ca="1" si="649"/>
        <v>51.914770298630124</v>
      </c>
      <c r="S604" s="20">
        <f t="shared" ca="1" si="650"/>
        <v>17.298990303477343</v>
      </c>
      <c r="T604" s="6">
        <f t="shared" ca="1" si="688"/>
        <v>11703.688767123287</v>
      </c>
      <c r="U604" s="6">
        <f t="shared" ca="1" si="688"/>
        <v>1331.8788493150685</v>
      </c>
      <c r="V604" s="6">
        <f t="shared" ca="1" si="688"/>
        <v>2152.6620124931505</v>
      </c>
      <c r="W604" s="6">
        <f t="shared" ca="1" si="651"/>
        <v>2387.2843086904109</v>
      </c>
      <c r="X604" s="6">
        <f t="shared" ca="1" si="652"/>
        <v>1086.161858630137</v>
      </c>
      <c r="Y604" s="6">
        <f t="shared" ca="1" si="671"/>
        <v>7409.4594366246565</v>
      </c>
      <c r="Z604" s="6">
        <f t="shared" ca="1" si="689"/>
        <v>2675.8040438356161</v>
      </c>
      <c r="AA604" s="6">
        <f t="shared" ca="1" si="689"/>
        <v>830.63632477808198</v>
      </c>
      <c r="AB604" s="6">
        <f t="shared" ca="1" si="689"/>
        <v>899.54749578082181</v>
      </c>
      <c r="AC604" s="6">
        <f t="shared" ca="1" si="653"/>
        <v>1292.623073471852</v>
      </c>
      <c r="AD604" s="6">
        <f t="shared" ca="1" si="654"/>
        <v>953.30967703542615</v>
      </c>
      <c r="AE604" s="6">
        <f t="shared" ca="1" si="655"/>
        <v>405.797606862463</v>
      </c>
      <c r="AF604" s="6">
        <f t="shared" ca="1" si="672"/>
        <v>1754.2575070247785</v>
      </c>
      <c r="AG604" s="6">
        <f t="shared" ca="1" si="690"/>
        <v>340.86261106849315</v>
      </c>
      <c r="AH604" s="6">
        <f t="shared" ca="1" si="690"/>
        <v>1178.5614588493149</v>
      </c>
      <c r="AI604" s="6">
        <f t="shared" ca="1" si="690"/>
        <v>2178.8495073972599</v>
      </c>
      <c r="AJ604" s="6">
        <f t="shared" ca="1" si="690"/>
        <v>976.09605961643831</v>
      </c>
      <c r="AK604" s="6">
        <f t="shared" ca="1" si="656"/>
        <v>1467.9199785366245</v>
      </c>
      <c r="AL604" s="6">
        <f t="shared" ca="1" si="657"/>
        <v>1035.2378560104753</v>
      </c>
      <c r="AM604" s="6">
        <f t="shared" ca="1" si="658"/>
        <v>470.95927555816712</v>
      </c>
      <c r="AN604" s="6">
        <f t="shared" ca="1" si="673"/>
        <v>1700.2525268262398</v>
      </c>
      <c r="AO604" s="6">
        <f t="shared" ca="1" si="674"/>
        <v>22115.925117764378</v>
      </c>
      <c r="AP604" s="6">
        <f t="shared" ca="1" si="675"/>
        <v>11251.955647288705</v>
      </c>
      <c r="AQ604" s="6">
        <f t="shared" ca="1" si="676"/>
        <v>10863.969470475675</v>
      </c>
      <c r="AR604" s="6">
        <f t="shared" ca="1" si="691"/>
        <v>2665.8156718266532</v>
      </c>
      <c r="AS604" s="6">
        <f t="shared" ca="1" si="691"/>
        <v>1804.1729499708742</v>
      </c>
      <c r="AT604" s="6">
        <f t="shared" ca="1" si="691"/>
        <v>1750.2033621771893</v>
      </c>
      <c r="AU604" s="6">
        <f t="shared" ca="1" si="691"/>
        <v>1880.4584158739663</v>
      </c>
      <c r="AV604" s="6">
        <f t="shared" ca="1" si="677"/>
        <v>8100.6503998486833</v>
      </c>
      <c r="AW604" s="6">
        <f t="shared" ca="1" si="678"/>
        <v>2763.3190706269897</v>
      </c>
      <c r="AX604" s="27">
        <f t="shared" ca="1" si="692"/>
        <v>4.0864708602739723</v>
      </c>
      <c r="AY604" s="27">
        <f t="shared" ca="1" si="692"/>
        <v>4.4224940410958897</v>
      </c>
      <c r="AZ604">
        <f t="shared" ca="1" si="679"/>
        <v>263</v>
      </c>
      <c r="BA604" s="9">
        <f t="shared" ca="1" si="659"/>
        <v>10</v>
      </c>
      <c r="BB604" s="4">
        <f t="shared" ca="1" si="680"/>
        <v>121</v>
      </c>
      <c r="BC604" s="9">
        <f t="shared" ca="1" si="660"/>
        <v>11</v>
      </c>
      <c r="BD604" s="9">
        <f t="shared" ca="1" si="661"/>
        <v>7</v>
      </c>
      <c r="BE604" s="4">
        <f t="shared" ca="1" si="681"/>
        <v>142</v>
      </c>
      <c r="BF604" s="9">
        <f t="shared" ca="1" si="662"/>
        <v>10</v>
      </c>
      <c r="BG604" s="9">
        <f t="shared" ca="1" si="663"/>
        <v>17</v>
      </c>
      <c r="BH604" s="24">
        <f t="shared" ca="1" si="682"/>
        <v>836.94171269955848</v>
      </c>
      <c r="BI604" s="24">
        <f t="shared" ca="1" si="683"/>
        <v>504.20225104917614</v>
      </c>
      <c r="BJ604" s="9">
        <f t="shared" ca="1" si="664"/>
        <v>15</v>
      </c>
      <c r="BK604" s="30">
        <f t="shared" ca="1" si="665"/>
        <v>32.729478657534251</v>
      </c>
      <c r="BL604" s="15">
        <f t="shared" ca="1" si="666"/>
        <v>4.41397426849315</v>
      </c>
      <c r="BM604" s="15">
        <f t="shared" ca="1" si="684"/>
        <v>6508.4843791976346</v>
      </c>
      <c r="BN604" s="36">
        <f t="shared" ca="1" si="693"/>
        <v>108</v>
      </c>
      <c r="BO604" s="9">
        <f t="shared" ca="1" si="667"/>
        <v>0</v>
      </c>
      <c r="BP604" s="20">
        <f t="shared" ca="1" si="685"/>
        <v>1.6692011284837691</v>
      </c>
      <c r="BQ604" s="20">
        <f t="shared" ca="1" si="686"/>
        <v>100.59230991181181</v>
      </c>
    </row>
    <row r="605" spans="1:69" x14ac:dyDescent="0.25">
      <c r="A605" s="3">
        <f t="shared" si="634"/>
        <v>40584</v>
      </c>
      <c r="B605" s="17">
        <f t="shared" si="668"/>
        <v>2011</v>
      </c>
      <c r="C605" s="4">
        <f t="shared" si="633"/>
        <v>2</v>
      </c>
      <c r="D605" s="4">
        <f t="shared" si="635"/>
        <v>5</v>
      </c>
      <c r="E605" s="5">
        <f t="shared" si="643"/>
        <v>0.5</v>
      </c>
      <c r="F605" s="5">
        <f t="shared" si="644"/>
        <v>0.77499999999999991</v>
      </c>
      <c r="G605" s="10">
        <f t="shared" si="642"/>
        <v>0.52876712328766973</v>
      </c>
      <c r="H605" s="13">
        <f t="shared" ca="1" si="645"/>
        <v>92</v>
      </c>
      <c r="I605" s="9">
        <f t="shared" ca="1" si="646"/>
        <v>168</v>
      </c>
      <c r="J605" s="14">
        <f t="shared" ca="1" si="669"/>
        <v>1.826086956521739</v>
      </c>
      <c r="K605" s="5">
        <f t="shared" ca="1" si="670"/>
        <v>0.37333333333333335</v>
      </c>
      <c r="L605" s="21">
        <f t="shared" ca="1" si="647"/>
        <v>107.31157281119714</v>
      </c>
      <c r="M605" s="9">
        <f t="shared" ca="1" si="687"/>
        <v>31</v>
      </c>
      <c r="N605" s="9">
        <f t="shared" ca="1" si="687"/>
        <v>37</v>
      </c>
      <c r="O605" s="9">
        <f t="shared" ca="1" si="687"/>
        <v>14</v>
      </c>
      <c r="P605" s="9">
        <f t="shared" ca="1" si="687"/>
        <v>46</v>
      </c>
      <c r="Q605" s="20">
        <f t="shared" ca="1" si="648"/>
        <v>36.379394165995166</v>
      </c>
      <c r="R605" s="20">
        <f t="shared" ca="1" si="649"/>
        <v>52.303419774246564</v>
      </c>
      <c r="S605" s="20">
        <f t="shared" ca="1" si="650"/>
        <v>17.409043942156046</v>
      </c>
      <c r="T605" s="6">
        <f t="shared" ca="1" si="688"/>
        <v>9872.6646986301366</v>
      </c>
      <c r="U605" s="6">
        <f t="shared" ca="1" si="688"/>
        <v>1021.727004109589</v>
      </c>
      <c r="V605" s="6">
        <f t="shared" ca="1" si="688"/>
        <v>1651.7344791452053</v>
      </c>
      <c r="W605" s="6">
        <f t="shared" ca="1" si="651"/>
        <v>2544.9046825315068</v>
      </c>
      <c r="X605" s="6">
        <f t="shared" ca="1" si="652"/>
        <v>845.96126597260263</v>
      </c>
      <c r="Y605" s="6">
        <f t="shared" ca="1" si="671"/>
        <v>5851.7912750904106</v>
      </c>
      <c r="Z605" s="6">
        <f t="shared" ca="1" si="689"/>
        <v>2473.7988032876715</v>
      </c>
      <c r="AA605" s="6">
        <f t="shared" ca="1" si="689"/>
        <v>732.24787683945192</v>
      </c>
      <c r="AB605" s="6">
        <f t="shared" ca="1" si="689"/>
        <v>800.81602133917806</v>
      </c>
      <c r="AC605" s="6">
        <f t="shared" ca="1" si="653"/>
        <v>1025.0159788188189</v>
      </c>
      <c r="AD605" s="6">
        <f t="shared" ca="1" si="654"/>
        <v>948.66697516554279</v>
      </c>
      <c r="AE605" s="6">
        <f t="shared" ca="1" si="655"/>
        <v>309.74452237409105</v>
      </c>
      <c r="AF605" s="6">
        <f t="shared" ca="1" si="672"/>
        <v>1723.4352251078485</v>
      </c>
      <c r="AG605" s="6">
        <f t="shared" ca="1" si="690"/>
        <v>304.71142132602733</v>
      </c>
      <c r="AH605" s="6">
        <f t="shared" ca="1" si="690"/>
        <v>1098.8094478027399</v>
      </c>
      <c r="AI605" s="6">
        <f t="shared" ca="1" si="690"/>
        <v>1945.0868824109587</v>
      </c>
      <c r="AJ605" s="6">
        <f t="shared" ca="1" si="690"/>
        <v>811.10407364383559</v>
      </c>
      <c r="AK605" s="6">
        <f t="shared" ca="1" si="656"/>
        <v>1211.2571936112201</v>
      </c>
      <c r="AL605" s="6">
        <f t="shared" ca="1" si="657"/>
        <v>1063.0307980452712</v>
      </c>
      <c r="AM605" s="6">
        <f t="shared" ca="1" si="658"/>
        <v>356.49658389349298</v>
      </c>
      <c r="AN605" s="6">
        <f t="shared" ca="1" si="673"/>
        <v>1528.9272496335768</v>
      </c>
      <c r="AO605" s="6">
        <f t="shared" ca="1" si="674"/>
        <v>19060.966229389589</v>
      </c>
      <c r="AP605" s="6">
        <f t="shared" ca="1" si="675"/>
        <v>9956.8124795577514</v>
      </c>
      <c r="AQ605" s="6">
        <f t="shared" ca="1" si="676"/>
        <v>9104.1537498318357</v>
      </c>
      <c r="AR605" s="6">
        <f t="shared" ca="1" si="691"/>
        <v>2594.6183341146047</v>
      </c>
      <c r="AS605" s="6">
        <f t="shared" ca="1" si="691"/>
        <v>1581.9808770710424</v>
      </c>
      <c r="AT605" s="6">
        <f t="shared" ca="1" si="691"/>
        <v>1651.3499762385843</v>
      </c>
      <c r="AU605" s="6">
        <f t="shared" ca="1" si="691"/>
        <v>1733.4771420027482</v>
      </c>
      <c r="AV605" s="6">
        <f t="shared" ca="1" si="677"/>
        <v>7561.4263294269795</v>
      </c>
      <c r="AW605" s="6">
        <f t="shared" ca="1" si="678"/>
        <v>1542.7274204048581</v>
      </c>
      <c r="AX605" s="27">
        <f t="shared" ca="1" si="692"/>
        <v>4.1457696657534244</v>
      </c>
      <c r="AY605" s="27">
        <f t="shared" ca="1" si="692"/>
        <v>4.2784193013698628</v>
      </c>
      <c r="AZ605">
        <f t="shared" ca="1" si="679"/>
        <v>220</v>
      </c>
      <c r="BA605" s="9">
        <f t="shared" ca="1" si="659"/>
        <v>8</v>
      </c>
      <c r="BB605" s="4">
        <f t="shared" ca="1" si="680"/>
        <v>92</v>
      </c>
      <c r="BC605" s="9">
        <f t="shared" ca="1" si="660"/>
        <v>7</v>
      </c>
      <c r="BD605" s="9">
        <f t="shared" ca="1" si="661"/>
        <v>5</v>
      </c>
      <c r="BE605" s="4">
        <f t="shared" ca="1" si="681"/>
        <v>128</v>
      </c>
      <c r="BF605" s="9">
        <f t="shared" ca="1" si="662"/>
        <v>9</v>
      </c>
      <c r="BG605" s="9">
        <f t="shared" ca="1" si="663"/>
        <v>16</v>
      </c>
      <c r="BH605" s="24">
        <f t="shared" ca="1" si="682"/>
        <v>657.73049056295417</v>
      </c>
      <c r="BI605" s="24">
        <f t="shared" ca="1" si="683"/>
        <v>445.98192897626029</v>
      </c>
      <c r="BJ605" s="9">
        <f t="shared" ca="1" si="664"/>
        <v>11</v>
      </c>
      <c r="BK605" s="30">
        <f t="shared" ca="1" si="665"/>
        <v>35.367148465753431</v>
      </c>
      <c r="BL605" s="15">
        <f t="shared" ca="1" si="666"/>
        <v>4.1239020175342453</v>
      </c>
      <c r="BM605" s="15">
        <f t="shared" ca="1" si="684"/>
        <v>6632.2971230340045</v>
      </c>
      <c r="BN605" s="36">
        <f t="shared" ca="1" si="693"/>
        <v>108</v>
      </c>
      <c r="BO605" s="9">
        <f t="shared" ca="1" si="667"/>
        <v>0</v>
      </c>
      <c r="BP605" s="20">
        <f t="shared" ca="1" si="685"/>
        <v>1.3726999229592804</v>
      </c>
      <c r="BQ605" s="20">
        <f t="shared" ca="1" si="686"/>
        <v>84.297719905850329</v>
      </c>
    </row>
    <row r="606" spans="1:69" x14ac:dyDescent="0.25">
      <c r="A606" s="3">
        <f t="shared" si="634"/>
        <v>40583</v>
      </c>
      <c r="B606" s="17">
        <f t="shared" si="668"/>
        <v>2011</v>
      </c>
      <c r="C606" s="4">
        <f t="shared" si="633"/>
        <v>2</v>
      </c>
      <c r="D606" s="4">
        <f t="shared" si="635"/>
        <v>4</v>
      </c>
      <c r="E606" s="5">
        <f t="shared" si="643"/>
        <v>0.5</v>
      </c>
      <c r="F606" s="5">
        <f t="shared" si="644"/>
        <v>0.7</v>
      </c>
      <c r="G606" s="10">
        <f t="shared" si="642"/>
        <v>0.52602739726027248</v>
      </c>
      <c r="H606" s="13">
        <f t="shared" ca="1" si="645"/>
        <v>89</v>
      </c>
      <c r="I606" s="9">
        <f t="shared" ca="1" si="646"/>
        <v>148</v>
      </c>
      <c r="J606" s="14">
        <f t="shared" ca="1" si="669"/>
        <v>1.6629213483146068</v>
      </c>
      <c r="K606" s="5">
        <f t="shared" ca="1" si="670"/>
        <v>0.3288888888888889</v>
      </c>
      <c r="L606" s="21">
        <f t="shared" ca="1" si="647"/>
        <v>99.226949053409243</v>
      </c>
      <c r="M606" s="9">
        <f t="shared" ca="1" si="687"/>
        <v>27</v>
      </c>
      <c r="N606" s="9">
        <f t="shared" ca="1" si="687"/>
        <v>32</v>
      </c>
      <c r="O606" s="9">
        <f t="shared" ca="1" si="687"/>
        <v>13</v>
      </c>
      <c r="P606" s="9">
        <f t="shared" ca="1" si="687"/>
        <v>40</v>
      </c>
      <c r="Q606" s="20">
        <f t="shared" ca="1" si="648"/>
        <v>35.212142406315301</v>
      </c>
      <c r="R606" s="20">
        <f t="shared" ca="1" si="649"/>
        <v>46.10281412788197</v>
      </c>
      <c r="S606" s="20">
        <f t="shared" ca="1" si="650"/>
        <v>16.508004566794519</v>
      </c>
      <c r="T606" s="6">
        <f t="shared" ca="1" si="688"/>
        <v>8831.1984657534231</v>
      </c>
      <c r="U606" s="6">
        <f t="shared" ca="1" si="688"/>
        <v>961.01833972602731</v>
      </c>
      <c r="V606" s="6">
        <f t="shared" ca="1" si="688"/>
        <v>1464.8943649315067</v>
      </c>
      <c r="W606" s="6">
        <f t="shared" ca="1" si="651"/>
        <v>2508.4390819068494</v>
      </c>
      <c r="X606" s="6">
        <f t="shared" ca="1" si="652"/>
        <v>761.85240933698628</v>
      </c>
      <c r="Y606" s="6">
        <f t="shared" ca="1" si="671"/>
        <v>5057.0309493041095</v>
      </c>
      <c r="Z606" s="6">
        <f t="shared" ca="1" si="689"/>
        <v>2077.5164019726026</v>
      </c>
      <c r="AA606" s="6">
        <f t="shared" ca="1" si="689"/>
        <v>599.33658366246561</v>
      </c>
      <c r="AB606" s="6">
        <f t="shared" ca="1" si="689"/>
        <v>660.32018267178069</v>
      </c>
      <c r="AC606" s="6">
        <f t="shared" ca="1" si="653"/>
        <v>983.00284458305941</v>
      </c>
      <c r="AD606" s="6">
        <f t="shared" ca="1" si="654"/>
        <v>920.95454613907816</v>
      </c>
      <c r="AE606" s="6">
        <f t="shared" ca="1" si="655"/>
        <v>284.64355329490161</v>
      </c>
      <c r="AF606" s="6">
        <f t="shared" ca="1" si="672"/>
        <v>1148.57222428981</v>
      </c>
      <c r="AG606" s="6">
        <f t="shared" ca="1" si="690"/>
        <v>269.50364028493152</v>
      </c>
      <c r="AH606" s="6">
        <f t="shared" ca="1" si="690"/>
        <v>916.92665757808209</v>
      </c>
      <c r="AI606" s="6">
        <f t="shared" ca="1" si="690"/>
        <v>1657.839054465753</v>
      </c>
      <c r="AJ606" s="6">
        <f t="shared" ca="1" si="690"/>
        <v>731.87572287123282</v>
      </c>
      <c r="AK606" s="6">
        <f t="shared" ca="1" si="656"/>
        <v>1067.2182385139645</v>
      </c>
      <c r="AL606" s="6">
        <f t="shared" ca="1" si="657"/>
        <v>1078.9409256474985</v>
      </c>
      <c r="AM606" s="6">
        <f t="shared" ca="1" si="658"/>
        <v>314.64208141063114</v>
      </c>
      <c r="AN606" s="6">
        <f t="shared" ca="1" si="673"/>
        <v>1115.3438296279051</v>
      </c>
      <c r="AO606" s="6">
        <f t="shared" ca="1" si="674"/>
        <v>16705.535048986298</v>
      </c>
      <c r="AP606" s="6">
        <f t="shared" ca="1" si="675"/>
        <v>9384.5880457644762</v>
      </c>
      <c r="AQ606" s="6">
        <f t="shared" ca="1" si="676"/>
        <v>7320.9470032218251</v>
      </c>
      <c r="AR606" s="6">
        <f t="shared" ca="1" si="691"/>
        <v>2581.7721276893435</v>
      </c>
      <c r="AS606" s="6">
        <f t="shared" ca="1" si="691"/>
        <v>1438.9915408177148</v>
      </c>
      <c r="AT606" s="6">
        <f t="shared" ca="1" si="691"/>
        <v>1618.0113858867378</v>
      </c>
      <c r="AU606" s="6">
        <f t="shared" ca="1" si="691"/>
        <v>1709.425719783437</v>
      </c>
      <c r="AV606" s="6">
        <f t="shared" ca="1" si="677"/>
        <v>7348.2007741772331</v>
      </c>
      <c r="AW606" s="6">
        <f t="shared" ca="1" si="678"/>
        <v>-27.25377095541171</v>
      </c>
      <c r="AX606" s="27">
        <f t="shared" ca="1" si="692"/>
        <v>4.1612529863013688</v>
      </c>
      <c r="AY606" s="27">
        <f t="shared" ca="1" si="692"/>
        <v>4.1779294794520547</v>
      </c>
      <c r="AZ606">
        <f t="shared" ca="1" si="679"/>
        <v>201</v>
      </c>
      <c r="BA606" s="9">
        <f t="shared" ca="1" si="659"/>
        <v>8</v>
      </c>
      <c r="BB606" s="4">
        <f t="shared" ca="1" si="680"/>
        <v>89</v>
      </c>
      <c r="BC606" s="9">
        <f t="shared" ca="1" si="660"/>
        <v>7</v>
      </c>
      <c r="BD606" s="9">
        <f t="shared" ca="1" si="661"/>
        <v>5</v>
      </c>
      <c r="BE606" s="4">
        <f t="shared" ca="1" si="681"/>
        <v>112</v>
      </c>
      <c r="BF606" s="9">
        <f t="shared" ca="1" si="662"/>
        <v>8</v>
      </c>
      <c r="BG606" s="9">
        <f t="shared" ca="1" si="663"/>
        <v>12</v>
      </c>
      <c r="BH606" s="24">
        <f t="shared" ca="1" si="682"/>
        <v>638.45202555173148</v>
      </c>
      <c r="BI606" s="24">
        <f t="shared" ca="1" si="683"/>
        <v>390.82159714589983</v>
      </c>
      <c r="BJ606" s="9">
        <f t="shared" ca="1" si="664"/>
        <v>10</v>
      </c>
      <c r="BK606" s="30">
        <f t="shared" ca="1" si="665"/>
        <v>34.618828712328771</v>
      </c>
      <c r="BL606" s="15">
        <f t="shared" ca="1" si="666"/>
        <v>4.4050315879452047</v>
      </c>
      <c r="BM606" s="15">
        <f t="shared" ca="1" si="684"/>
        <v>6573.7522558449</v>
      </c>
      <c r="BN606" s="36">
        <f t="shared" ca="1" si="693"/>
        <v>108</v>
      </c>
      <c r="BO606" s="9">
        <f t="shared" ca="1" si="667"/>
        <v>0</v>
      </c>
      <c r="BP606" s="20">
        <f t="shared" ca="1" si="685"/>
        <v>1.1136633566792198</v>
      </c>
      <c r="BQ606" s="20">
        <f t="shared" ca="1" si="686"/>
        <v>67.786546326128004</v>
      </c>
    </row>
    <row r="607" spans="1:69" x14ac:dyDescent="0.25">
      <c r="A607" s="3">
        <f t="shared" si="634"/>
        <v>40582</v>
      </c>
      <c r="B607" s="17">
        <f t="shared" si="668"/>
        <v>2011</v>
      </c>
      <c r="C607" s="4">
        <f t="shared" si="633"/>
        <v>2</v>
      </c>
      <c r="D607" s="4">
        <f t="shared" si="635"/>
        <v>3</v>
      </c>
      <c r="E607" s="5">
        <f t="shared" si="643"/>
        <v>0.5</v>
      </c>
      <c r="F607" s="5">
        <f t="shared" si="644"/>
        <v>0.5</v>
      </c>
      <c r="G607" s="10">
        <f t="shared" si="642"/>
        <v>0.52328767123287523</v>
      </c>
      <c r="H607" s="13">
        <f t="shared" ca="1" si="645"/>
        <v>65</v>
      </c>
      <c r="I607" s="9">
        <f t="shared" ca="1" si="646"/>
        <v>101</v>
      </c>
      <c r="J607" s="14">
        <f t="shared" ca="1" si="669"/>
        <v>1.5538461538461539</v>
      </c>
      <c r="K607" s="5">
        <f t="shared" ca="1" si="670"/>
        <v>0.22444444444444445</v>
      </c>
      <c r="L607" s="21">
        <f t="shared" ca="1" si="647"/>
        <v>96.757014120126456</v>
      </c>
      <c r="M607" s="9">
        <f t="shared" ref="M607:P626" ca="1" si="694">INT($I607*M$1*(1+RANDBETWEEN(-limite,limite)/1000))</f>
        <v>17</v>
      </c>
      <c r="N607" s="9">
        <f t="shared" ca="1" si="694"/>
        <v>21</v>
      </c>
      <c r="O607" s="9">
        <f t="shared" ca="1" si="694"/>
        <v>9</v>
      </c>
      <c r="P607" s="9">
        <f t="shared" ca="1" si="694"/>
        <v>26</v>
      </c>
      <c r="Q607" s="20">
        <f t="shared" ca="1" si="648"/>
        <v>37.609504715212687</v>
      </c>
      <c r="R607" s="20">
        <f t="shared" ca="1" si="649"/>
        <v>46.0095034739726</v>
      </c>
      <c r="S607" s="20">
        <f t="shared" ca="1" si="650"/>
        <v>17.894140208724973</v>
      </c>
      <c r="T607" s="6">
        <f t="shared" ref="T607:V626" ca="1" si="695">(1+T$2*$G607)*(1+RANDBETWEEN(-limite,limite)/1000)*T$1*$E607*$F607</f>
        <v>6289.20591780822</v>
      </c>
      <c r="U607" s="6">
        <f t="shared" ca="1" si="695"/>
        <v>682.34800684931508</v>
      </c>
      <c r="V607" s="6">
        <f t="shared" ca="1" si="695"/>
        <v>1024.9233731506849</v>
      </c>
      <c r="W607" s="6">
        <f t="shared" ca="1" si="651"/>
        <v>2438.0132878356158</v>
      </c>
      <c r="X607" s="6">
        <f t="shared" ca="1" si="652"/>
        <v>561.9376701369863</v>
      </c>
      <c r="Y607" s="6">
        <f t="shared" ca="1" si="671"/>
        <v>2946.6795935342489</v>
      </c>
      <c r="Z607" s="6">
        <f t="shared" ref="Z607:AB626" ca="1" si="696">(1+Z$2*$G607)*(1+RANDBETWEEN(-limite,limite)/1000)*$I607*Z$1</f>
        <v>1429.161179178082</v>
      </c>
      <c r="AA607" s="6">
        <f t="shared" ca="1" si="696"/>
        <v>414.08553126575339</v>
      </c>
      <c r="AB607" s="6">
        <f t="shared" ca="1" si="696"/>
        <v>465.24764542684932</v>
      </c>
      <c r="AC607" s="6">
        <f t="shared" ca="1" si="653"/>
        <v>673.59151031568638</v>
      </c>
      <c r="AD607" s="6">
        <f t="shared" ca="1" si="654"/>
        <v>920.00417852221233</v>
      </c>
      <c r="AE607" s="6">
        <f t="shared" ca="1" si="655"/>
        <v>213.54872839418331</v>
      </c>
      <c r="AF607" s="6">
        <f t="shared" ca="1" si="672"/>
        <v>501.34993863860268</v>
      </c>
      <c r="AG607" s="6">
        <f t="shared" ref="AG607:AJ626" ca="1" si="697">(1+AG$2*$G607)*(1+RANDBETWEEN(-limite,limite)/1000)*$I607*AG$1</f>
        <v>186.81666889315068</v>
      </c>
      <c r="AH607" s="6">
        <f t="shared" ca="1" si="697"/>
        <v>650.63866616986309</v>
      </c>
      <c r="AI607" s="6">
        <f t="shared" ca="1" si="697"/>
        <v>1171.5375986027398</v>
      </c>
      <c r="AJ607" s="6">
        <f t="shared" ca="1" si="697"/>
        <v>498.41222768219166</v>
      </c>
      <c r="AK607" s="6">
        <f t="shared" ca="1" si="656"/>
        <v>788.34282584226219</v>
      </c>
      <c r="AL607" s="6">
        <f t="shared" ca="1" si="657"/>
        <v>1066.7974765482413</v>
      </c>
      <c r="AM607" s="6">
        <f t="shared" ca="1" si="658"/>
        <v>238.69609295095535</v>
      </c>
      <c r="AN607" s="6">
        <f t="shared" ca="1" si="673"/>
        <v>413.5687660064861</v>
      </c>
      <c r="AO607" s="6">
        <f t="shared" ca="1" si="674"/>
        <v>11787.453441876163</v>
      </c>
      <c r="AP607" s="6">
        <f t="shared" ca="1" si="675"/>
        <v>7925.8551436968273</v>
      </c>
      <c r="AQ607" s="6">
        <f t="shared" ca="1" si="676"/>
        <v>3861.5982981793377</v>
      </c>
      <c r="AR607" s="6">
        <f t="shared" ref="AR607:AU626" ca="1" si="698">(1+AR$2*$G607)*(1+RANDBETWEEN(-limite,limite)/1000)*AR$1*$E607*$F607+AR$3*(1+ipc)^($B607-2010)</f>
        <v>2511.1809627825173</v>
      </c>
      <c r="AS607" s="6">
        <f t="shared" ca="1" si="698"/>
        <v>1260.079984096109</v>
      </c>
      <c r="AT607" s="6">
        <f t="shared" ca="1" si="698"/>
        <v>1514.6108760492098</v>
      </c>
      <c r="AU607" s="6">
        <f t="shared" ca="1" si="698"/>
        <v>1554.9301555682591</v>
      </c>
      <c r="AV607" s="6">
        <f t="shared" ca="1" si="677"/>
        <v>6840.8019784960961</v>
      </c>
      <c r="AW607" s="6">
        <f t="shared" ca="1" si="678"/>
        <v>-2979.2036803167603</v>
      </c>
      <c r="AX607" s="27">
        <f t="shared" ref="AX607:AY626" ca="1" si="699">MIN(5,(1+AX$2*$G607)*(1+RANDBETWEEN(-limite,limite)/1000)*AX$1)</f>
        <v>4.0692287999999994</v>
      </c>
      <c r="AY607" s="27">
        <f t="shared" ca="1" si="699"/>
        <v>4.2342783287671226</v>
      </c>
      <c r="AZ607">
        <f t="shared" ca="1" si="679"/>
        <v>138</v>
      </c>
      <c r="BA607" s="9">
        <f t="shared" ca="1" si="659"/>
        <v>5</v>
      </c>
      <c r="BB607" s="4">
        <f t="shared" ca="1" si="680"/>
        <v>65</v>
      </c>
      <c r="BC607" s="9">
        <f t="shared" ca="1" si="660"/>
        <v>5</v>
      </c>
      <c r="BD607" s="9">
        <f t="shared" ca="1" si="661"/>
        <v>4</v>
      </c>
      <c r="BE607" s="4">
        <f t="shared" ca="1" si="681"/>
        <v>73</v>
      </c>
      <c r="BF607" s="9">
        <f t="shared" ca="1" si="662"/>
        <v>5</v>
      </c>
      <c r="BG607" s="9">
        <f t="shared" ca="1" si="663"/>
        <v>9</v>
      </c>
      <c r="BH607" s="24">
        <f t="shared" ca="1" si="682"/>
        <v>557.290292001686</v>
      </c>
      <c r="BI607" s="24">
        <f t="shared" ca="1" si="683"/>
        <v>346.57564166094721</v>
      </c>
      <c r="BJ607" s="9">
        <f t="shared" ca="1" si="664"/>
        <v>8</v>
      </c>
      <c r="BK607" s="30">
        <f t="shared" ca="1" si="665"/>
        <v>33.528203013698629</v>
      </c>
      <c r="BL607" s="15">
        <f t="shared" ca="1" si="666"/>
        <v>4.3356556471232865</v>
      </c>
      <c r="BM607" s="15">
        <f t="shared" ca="1" si="684"/>
        <v>6433.7597131320836</v>
      </c>
      <c r="BN607" s="36">
        <f t="shared" ca="1" si="693"/>
        <v>108</v>
      </c>
      <c r="BO607" s="9">
        <f t="shared" ca="1" si="667"/>
        <v>0</v>
      </c>
      <c r="BP607" s="20">
        <f t="shared" ca="1" si="685"/>
        <v>0.60020866031060305</v>
      </c>
      <c r="BQ607" s="20">
        <f t="shared" ca="1" si="686"/>
        <v>35.755539797956828</v>
      </c>
    </row>
    <row r="608" spans="1:69" x14ac:dyDescent="0.25">
      <c r="A608" s="3">
        <f t="shared" si="634"/>
        <v>40581</v>
      </c>
      <c r="B608" s="17">
        <f t="shared" si="668"/>
        <v>2011</v>
      </c>
      <c r="C608" s="4">
        <f t="shared" si="633"/>
        <v>2</v>
      </c>
      <c r="D608" s="4">
        <f t="shared" si="635"/>
        <v>2</v>
      </c>
      <c r="E608" s="5">
        <f t="shared" si="643"/>
        <v>0.5</v>
      </c>
      <c r="F608" s="5">
        <f t="shared" si="644"/>
        <v>0.5</v>
      </c>
      <c r="G608" s="10">
        <f t="shared" si="642"/>
        <v>0.52054794520547798</v>
      </c>
      <c r="H608" s="13">
        <f t="shared" ca="1" si="645"/>
        <v>61</v>
      </c>
      <c r="I608" s="9">
        <f t="shared" ca="1" si="646"/>
        <v>98</v>
      </c>
      <c r="J608" s="14">
        <f t="shared" ca="1" si="669"/>
        <v>1.6065573770491803</v>
      </c>
      <c r="K608" s="5">
        <f t="shared" ca="1" si="670"/>
        <v>0.21777777777777776</v>
      </c>
      <c r="L608" s="21">
        <f t="shared" ca="1" si="647"/>
        <v>97.499178082191776</v>
      </c>
      <c r="M608" s="9">
        <f t="shared" ca="1" si="694"/>
        <v>18</v>
      </c>
      <c r="N608" s="9">
        <f t="shared" ca="1" si="694"/>
        <v>21</v>
      </c>
      <c r="O608" s="9">
        <f t="shared" ca="1" si="694"/>
        <v>8</v>
      </c>
      <c r="P608" s="9">
        <f t="shared" ca="1" si="694"/>
        <v>25</v>
      </c>
      <c r="Q608" s="20">
        <f t="shared" ca="1" si="648"/>
        <v>35.193751738672283</v>
      </c>
      <c r="R608" s="20">
        <f t="shared" ca="1" si="649"/>
        <v>51.305044709589033</v>
      </c>
      <c r="S608" s="20">
        <f t="shared" ca="1" si="650"/>
        <v>18.514384159561647</v>
      </c>
      <c r="T608" s="6">
        <f t="shared" ca="1" si="695"/>
        <v>5947.4498630136986</v>
      </c>
      <c r="U608" s="6">
        <f t="shared" ca="1" si="695"/>
        <v>634.90575342465741</v>
      </c>
      <c r="V608" s="6">
        <f t="shared" ca="1" si="695"/>
        <v>1036.7630728767124</v>
      </c>
      <c r="W608" s="6">
        <f t="shared" ca="1" si="651"/>
        <v>2520.4178140273975</v>
      </c>
      <c r="X608" s="6">
        <f t="shared" ca="1" si="652"/>
        <v>550.65726246575343</v>
      </c>
      <c r="Y608" s="6">
        <f t="shared" ca="1" si="671"/>
        <v>2474.5174670684928</v>
      </c>
      <c r="Z608" s="6">
        <f t="shared" ca="1" si="696"/>
        <v>1372.5563178082191</v>
      </c>
      <c r="AA608" s="6">
        <f t="shared" ca="1" si="696"/>
        <v>410.44035767671227</v>
      </c>
      <c r="AB608" s="6">
        <f t="shared" ca="1" si="696"/>
        <v>462.85960398904115</v>
      </c>
      <c r="AC608" s="6">
        <f t="shared" ca="1" si="653"/>
        <v>708.31511247992705</v>
      </c>
      <c r="AD608" s="6">
        <f t="shared" ca="1" si="654"/>
        <v>931.97229404442965</v>
      </c>
      <c r="AE608" s="6">
        <f t="shared" ca="1" si="655"/>
        <v>211.30334457297869</v>
      </c>
      <c r="AF608" s="6">
        <f t="shared" ca="1" si="672"/>
        <v>394.26552837663706</v>
      </c>
      <c r="AG608" s="6">
        <f t="shared" ca="1" si="697"/>
        <v>176.71012569863015</v>
      </c>
      <c r="AH608" s="6">
        <f t="shared" ca="1" si="697"/>
        <v>609.60386104109591</v>
      </c>
      <c r="AI608" s="6">
        <f t="shared" ca="1" si="697"/>
        <v>1080.3606723287671</v>
      </c>
      <c r="AJ608" s="6">
        <f t="shared" ca="1" si="697"/>
        <v>473.95209994520542</v>
      </c>
      <c r="AK608" s="6">
        <f t="shared" ca="1" si="656"/>
        <v>802.89480970256352</v>
      </c>
      <c r="AL608" s="6">
        <f t="shared" ca="1" si="657"/>
        <v>1125.8335310888529</v>
      </c>
      <c r="AM608" s="6">
        <f t="shared" ca="1" si="658"/>
        <v>223.38239048558927</v>
      </c>
      <c r="AN608" s="6">
        <f t="shared" ca="1" si="673"/>
        <v>188.51602773669282</v>
      </c>
      <c r="AO608" s="6">
        <f t="shared" ca="1" si="674"/>
        <v>11168.838654926027</v>
      </c>
      <c r="AP608" s="6">
        <f t="shared" ca="1" si="675"/>
        <v>8111.5396317442046</v>
      </c>
      <c r="AQ608" s="6">
        <f t="shared" ca="1" si="676"/>
        <v>3057.2990231818226</v>
      </c>
      <c r="AR608" s="6">
        <f t="shared" ca="1" si="698"/>
        <v>2512.86275947996</v>
      </c>
      <c r="AS608" s="6">
        <f t="shared" ca="1" si="698"/>
        <v>1277.8038478643275</v>
      </c>
      <c r="AT608" s="6">
        <f t="shared" ca="1" si="698"/>
        <v>1510.5306874356411</v>
      </c>
      <c r="AU608" s="6">
        <f t="shared" ca="1" si="698"/>
        <v>1572.097281376032</v>
      </c>
      <c r="AV608" s="6">
        <f t="shared" ca="1" si="677"/>
        <v>6873.2945761559604</v>
      </c>
      <c r="AW608" s="6">
        <f t="shared" ca="1" si="678"/>
        <v>-3815.9955529741383</v>
      </c>
      <c r="AX608" s="27">
        <f t="shared" ca="1" si="699"/>
        <v>4.072773205479451</v>
      </c>
      <c r="AY608" s="27">
        <f t="shared" ca="1" si="699"/>
        <v>4.5214853424657537</v>
      </c>
      <c r="AZ608">
        <f t="shared" ca="1" si="679"/>
        <v>133</v>
      </c>
      <c r="BA608" s="9">
        <f t="shared" ca="1" si="659"/>
        <v>5</v>
      </c>
      <c r="BB608" s="4">
        <f t="shared" ca="1" si="680"/>
        <v>61</v>
      </c>
      <c r="BC608" s="9">
        <f t="shared" ca="1" si="660"/>
        <v>5</v>
      </c>
      <c r="BD608" s="9">
        <f t="shared" ca="1" si="661"/>
        <v>3</v>
      </c>
      <c r="BE608" s="4">
        <f t="shared" ca="1" si="681"/>
        <v>72</v>
      </c>
      <c r="BF608" s="9">
        <f t="shared" ca="1" si="662"/>
        <v>4</v>
      </c>
      <c r="BG608" s="9">
        <f t="shared" ca="1" si="663"/>
        <v>8</v>
      </c>
      <c r="BH608" s="24">
        <f t="shared" ca="1" si="682"/>
        <v>538.73287204850669</v>
      </c>
      <c r="BI608" s="24">
        <f t="shared" ca="1" si="683"/>
        <v>308.59845851622254</v>
      </c>
      <c r="BJ608" s="9">
        <f t="shared" ca="1" si="664"/>
        <v>7</v>
      </c>
      <c r="BK608" s="30">
        <f t="shared" ca="1" si="665"/>
        <v>35.756321232876708</v>
      </c>
      <c r="BL608" s="15">
        <f t="shared" ca="1" si="666"/>
        <v>4.1321515616438349</v>
      </c>
      <c r="BM608" s="15">
        <f t="shared" ca="1" si="684"/>
        <v>6588.5138467446486</v>
      </c>
      <c r="BN608" s="36">
        <f t="shared" ca="1" si="693"/>
        <v>108</v>
      </c>
      <c r="BO608" s="9">
        <f t="shared" ca="1" si="667"/>
        <v>0</v>
      </c>
      <c r="BP608" s="20">
        <f t="shared" ca="1" si="685"/>
        <v>0.46403469648810386</v>
      </c>
      <c r="BQ608" s="20">
        <f t="shared" ca="1" si="686"/>
        <v>28.308324288720581</v>
      </c>
    </row>
    <row r="609" spans="1:69" x14ac:dyDescent="0.25">
      <c r="A609" s="3">
        <f t="shared" si="634"/>
        <v>40580</v>
      </c>
      <c r="B609" s="17">
        <f t="shared" si="668"/>
        <v>2011</v>
      </c>
      <c r="C609" s="4">
        <f t="shared" si="633"/>
        <v>2</v>
      </c>
      <c r="D609" s="4">
        <f t="shared" si="635"/>
        <v>1</v>
      </c>
      <c r="E609" s="5">
        <f t="shared" si="643"/>
        <v>0.5</v>
      </c>
      <c r="F609" s="5">
        <f t="shared" si="644"/>
        <v>0.55000000000000004</v>
      </c>
      <c r="G609" s="10">
        <f t="shared" si="642"/>
        <v>0.51780821917808073</v>
      </c>
      <c r="H609" s="13">
        <f t="shared" ca="1" si="645"/>
        <v>66</v>
      </c>
      <c r="I609" s="9">
        <f t="shared" ca="1" si="646"/>
        <v>114</v>
      </c>
      <c r="J609" s="14">
        <f t="shared" ca="1" si="669"/>
        <v>1.7272727272727273</v>
      </c>
      <c r="K609" s="5">
        <f t="shared" ca="1" si="670"/>
        <v>0.25333333333333335</v>
      </c>
      <c r="L609" s="21">
        <f t="shared" ca="1" si="647"/>
        <v>102.87361917808221</v>
      </c>
      <c r="M609" s="9">
        <f t="shared" ca="1" si="694"/>
        <v>19</v>
      </c>
      <c r="N609" s="9">
        <f t="shared" ca="1" si="694"/>
        <v>25</v>
      </c>
      <c r="O609" s="9">
        <f t="shared" ca="1" si="694"/>
        <v>9</v>
      </c>
      <c r="P609" s="9">
        <f t="shared" ca="1" si="694"/>
        <v>30</v>
      </c>
      <c r="Q609" s="20">
        <f t="shared" ca="1" si="648"/>
        <v>38.282836602739721</v>
      </c>
      <c r="R609" s="20">
        <f t="shared" ca="1" si="649"/>
        <v>53.847311447671224</v>
      </c>
      <c r="S609" s="20">
        <f t="shared" ca="1" si="650"/>
        <v>17.180150183013698</v>
      </c>
      <c r="T609" s="6">
        <f t="shared" ca="1" si="695"/>
        <v>6789.6588657534257</v>
      </c>
      <c r="U609" s="6">
        <f t="shared" ca="1" si="695"/>
        <v>731.31110890410969</v>
      </c>
      <c r="V609" s="6">
        <f t="shared" ca="1" si="695"/>
        <v>1193.6049254136985</v>
      </c>
      <c r="W609" s="6">
        <f t="shared" ca="1" si="651"/>
        <v>2350.5405945534249</v>
      </c>
      <c r="X609" s="6">
        <f t="shared" ca="1" si="652"/>
        <v>619.93326535890424</v>
      </c>
      <c r="Y609" s="6">
        <f t="shared" ca="1" si="671"/>
        <v>3356.8911893315071</v>
      </c>
      <c r="Z609" s="6">
        <f t="shared" ca="1" si="696"/>
        <v>1684.4448105205477</v>
      </c>
      <c r="AA609" s="6">
        <f t="shared" ca="1" si="696"/>
        <v>484.62580302904104</v>
      </c>
      <c r="AB609" s="6">
        <f t="shared" ca="1" si="696"/>
        <v>515.40450549041088</v>
      </c>
      <c r="AC609" s="6">
        <f t="shared" ca="1" si="653"/>
        <v>712.55727694416498</v>
      </c>
      <c r="AD609" s="6">
        <f t="shared" ca="1" si="654"/>
        <v>899.6492652876741</v>
      </c>
      <c r="AE609" s="6">
        <f t="shared" ca="1" si="655"/>
        <v>231.31372800055308</v>
      </c>
      <c r="AF609" s="6">
        <f t="shared" ca="1" si="672"/>
        <v>840.9548488076075</v>
      </c>
      <c r="AG609" s="6">
        <f t="shared" ca="1" si="697"/>
        <v>212.91536820821918</v>
      </c>
      <c r="AH609" s="6">
        <f t="shared" ca="1" si="697"/>
        <v>772.79393911232876</v>
      </c>
      <c r="AI609" s="6">
        <f t="shared" ca="1" si="697"/>
        <v>1213.8550624109589</v>
      </c>
      <c r="AJ609" s="6">
        <f t="shared" ca="1" si="697"/>
        <v>586.46047561643832</v>
      </c>
      <c r="AK609" s="6">
        <f t="shared" ca="1" si="656"/>
        <v>843.57121736277452</v>
      </c>
      <c r="AL609" s="6">
        <f t="shared" ca="1" si="657"/>
        <v>1130.9336656935861</v>
      </c>
      <c r="AM609" s="6">
        <f t="shared" ca="1" si="658"/>
        <v>245.97754849930169</v>
      </c>
      <c r="AN609" s="6">
        <f t="shared" ca="1" si="673"/>
        <v>565.54241379228301</v>
      </c>
      <c r="AO609" s="6">
        <f t="shared" ca="1" si="674"/>
        <v>12991.469939045483</v>
      </c>
      <c r="AP609" s="6">
        <f t="shared" ca="1" si="675"/>
        <v>8228.0814871140828</v>
      </c>
      <c r="AQ609" s="6">
        <f t="shared" ca="1" si="676"/>
        <v>4763.388451931397</v>
      </c>
      <c r="AR609" s="6">
        <f t="shared" ca="1" si="698"/>
        <v>2524.3904457068861</v>
      </c>
      <c r="AS609" s="6">
        <f t="shared" ca="1" si="698"/>
        <v>1305.8396373285423</v>
      </c>
      <c r="AT609" s="6">
        <f t="shared" ca="1" si="698"/>
        <v>1527.5879712533613</v>
      </c>
      <c r="AU609" s="6">
        <f t="shared" ca="1" si="698"/>
        <v>1584.4168696735042</v>
      </c>
      <c r="AV609" s="6">
        <f t="shared" ca="1" si="677"/>
        <v>6942.2349239622936</v>
      </c>
      <c r="AW609" s="6">
        <f t="shared" ca="1" si="678"/>
        <v>-2178.8464720308939</v>
      </c>
      <c r="AX609" s="27">
        <f t="shared" ca="1" si="699"/>
        <v>4.1161245369863009</v>
      </c>
      <c r="AY609" s="27">
        <f t="shared" ca="1" si="699"/>
        <v>4.3600200479452047</v>
      </c>
      <c r="AZ609">
        <f t="shared" ca="1" si="679"/>
        <v>149</v>
      </c>
      <c r="BA609" s="9">
        <f t="shared" ca="1" si="659"/>
        <v>5</v>
      </c>
      <c r="BB609" s="4">
        <f t="shared" ca="1" si="680"/>
        <v>66</v>
      </c>
      <c r="BC609" s="9">
        <f t="shared" ca="1" si="660"/>
        <v>5</v>
      </c>
      <c r="BD609" s="9">
        <f t="shared" ca="1" si="661"/>
        <v>4</v>
      </c>
      <c r="BE609" s="4">
        <f t="shared" ca="1" si="681"/>
        <v>83</v>
      </c>
      <c r="BF609" s="9">
        <f t="shared" ca="1" si="662"/>
        <v>6</v>
      </c>
      <c r="BG609" s="9">
        <f t="shared" ca="1" si="663"/>
        <v>9</v>
      </c>
      <c r="BH609" s="24">
        <f t="shared" ca="1" si="682"/>
        <v>567.82892527173112</v>
      </c>
      <c r="BI609" s="24">
        <f t="shared" ca="1" si="683"/>
        <v>333.16631389742031</v>
      </c>
      <c r="BJ609" s="9">
        <f t="shared" ca="1" si="664"/>
        <v>8</v>
      </c>
      <c r="BK609" s="30">
        <f t="shared" ca="1" si="665"/>
        <v>33.638946753424662</v>
      </c>
      <c r="BL609" s="15">
        <f t="shared" ca="1" si="666"/>
        <v>4.1882638991780814</v>
      </c>
      <c r="BM609" s="15">
        <f t="shared" ca="1" si="684"/>
        <v>6400.6358821001941</v>
      </c>
      <c r="BN609" s="36">
        <f t="shared" ca="1" si="693"/>
        <v>108</v>
      </c>
      <c r="BO609" s="9">
        <f t="shared" ca="1" si="667"/>
        <v>1</v>
      </c>
      <c r="BP609" s="20">
        <f t="shared" ca="1" si="685"/>
        <v>0.74420550390196871</v>
      </c>
      <c r="BQ609" s="20">
        <f t="shared" ca="1" si="686"/>
        <v>44.105448628994417</v>
      </c>
    </row>
    <row r="610" spans="1:69" x14ac:dyDescent="0.25">
      <c r="A610" s="3">
        <f t="shared" si="634"/>
        <v>40579</v>
      </c>
      <c r="B610" s="17">
        <f t="shared" si="668"/>
        <v>2011</v>
      </c>
      <c r="C610" s="4">
        <f t="shared" si="633"/>
        <v>2</v>
      </c>
      <c r="D610" s="4">
        <f t="shared" si="635"/>
        <v>7</v>
      </c>
      <c r="E610" s="5">
        <f t="shared" si="643"/>
        <v>0.5</v>
      </c>
      <c r="F610" s="5">
        <f t="shared" si="644"/>
        <v>0.9375</v>
      </c>
      <c r="G610" s="10">
        <f t="shared" si="642"/>
        <v>0.51506849315068348</v>
      </c>
      <c r="H610" s="13">
        <f t="shared" ca="1" si="645"/>
        <v>113</v>
      </c>
      <c r="I610" s="9">
        <f t="shared" ca="1" si="646"/>
        <v>185</v>
      </c>
      <c r="J610" s="14">
        <f t="shared" ca="1" si="669"/>
        <v>1.6371681415929205</v>
      </c>
      <c r="K610" s="5">
        <f t="shared" ca="1" si="670"/>
        <v>0.41111111111111109</v>
      </c>
      <c r="L610" s="21">
        <f t="shared" ca="1" si="647"/>
        <v>101.80356164383559</v>
      </c>
      <c r="M610" s="9">
        <f t="shared" ca="1" si="694"/>
        <v>31</v>
      </c>
      <c r="N610" s="9">
        <f t="shared" ca="1" si="694"/>
        <v>42</v>
      </c>
      <c r="O610" s="9">
        <f t="shared" ca="1" si="694"/>
        <v>17</v>
      </c>
      <c r="P610" s="9">
        <f t="shared" ca="1" si="694"/>
        <v>51</v>
      </c>
      <c r="Q610" s="20">
        <f t="shared" ca="1" si="648"/>
        <v>37.260528324263454</v>
      </c>
      <c r="R610" s="20">
        <f t="shared" ca="1" si="649"/>
        <v>44.785645162288475</v>
      </c>
      <c r="S610" s="20">
        <f t="shared" ca="1" si="650"/>
        <v>17.061007758904108</v>
      </c>
      <c r="T610" s="6">
        <f t="shared" ca="1" si="695"/>
        <v>11503.802465753422</v>
      </c>
      <c r="U610" s="6">
        <f t="shared" ca="1" si="695"/>
        <v>1278.8901369863011</v>
      </c>
      <c r="V610" s="6">
        <f t="shared" ca="1" si="695"/>
        <v>2004.4339002739728</v>
      </c>
      <c r="W610" s="6">
        <f t="shared" ca="1" si="651"/>
        <v>2306.8081731945208</v>
      </c>
      <c r="X610" s="6">
        <f t="shared" ca="1" si="652"/>
        <v>1008.3279452054795</v>
      </c>
      <c r="Y610" s="6">
        <f t="shared" ca="1" si="671"/>
        <v>7463.1225840657517</v>
      </c>
      <c r="Z610" s="6">
        <f t="shared" ca="1" si="696"/>
        <v>2720.0185676712322</v>
      </c>
      <c r="AA610" s="6">
        <f t="shared" ca="1" si="696"/>
        <v>761.35596775890406</v>
      </c>
      <c r="AB610" s="6">
        <f t="shared" ca="1" si="696"/>
        <v>870.11139570410944</v>
      </c>
      <c r="AC610" s="6">
        <f t="shared" ca="1" si="653"/>
        <v>1226.1092618624787</v>
      </c>
      <c r="AD610" s="6">
        <f t="shared" ca="1" si="654"/>
        <v>902.39037476075305</v>
      </c>
      <c r="AE610" s="6">
        <f t="shared" ca="1" si="655"/>
        <v>393.14277964855762</v>
      </c>
      <c r="AF610" s="6">
        <f t="shared" ca="1" si="672"/>
        <v>1829.8435148624567</v>
      </c>
      <c r="AG610" s="6">
        <f t="shared" ca="1" si="697"/>
        <v>323.33398619178081</v>
      </c>
      <c r="AH610" s="6">
        <f t="shared" ca="1" si="697"/>
        <v>1183.0585091506848</v>
      </c>
      <c r="AI610" s="6">
        <f t="shared" ca="1" si="697"/>
        <v>2102.7551298630142</v>
      </c>
      <c r="AJ610" s="6">
        <f t="shared" ca="1" si="697"/>
        <v>931.67149939726028</v>
      </c>
      <c r="AK610" s="6">
        <f t="shared" ca="1" si="656"/>
        <v>1479.5549867720144</v>
      </c>
      <c r="AL610" s="6">
        <f t="shared" ca="1" si="657"/>
        <v>1054.1160685958612</v>
      </c>
      <c r="AM610" s="6">
        <f t="shared" ca="1" si="658"/>
        <v>420.57530314433768</v>
      </c>
      <c r="AN610" s="6">
        <f t="shared" ca="1" si="673"/>
        <v>1586.5727660905263</v>
      </c>
      <c r="AO610" s="6">
        <f t="shared" ca="1" si="674"/>
        <v>21674.997658476706</v>
      </c>
      <c r="AP610" s="6">
        <f t="shared" ca="1" si="675"/>
        <v>10795.458793457976</v>
      </c>
      <c r="AQ610" s="6">
        <f t="shared" ca="1" si="676"/>
        <v>10879.538865018736</v>
      </c>
      <c r="AR610" s="6">
        <f t="shared" ca="1" si="698"/>
        <v>2638.7216547986986</v>
      </c>
      <c r="AS610" s="6">
        <f t="shared" ca="1" si="698"/>
        <v>1752.5127926112568</v>
      </c>
      <c r="AT610" s="6">
        <f t="shared" ca="1" si="698"/>
        <v>1718.7551052066037</v>
      </c>
      <c r="AU610" s="6">
        <f t="shared" ca="1" si="698"/>
        <v>1851.5342263182301</v>
      </c>
      <c r="AV610" s="6">
        <f t="shared" ca="1" si="677"/>
        <v>7961.5237789347893</v>
      </c>
      <c r="AW610" s="6">
        <f t="shared" ca="1" si="678"/>
        <v>2918.0150860839412</v>
      </c>
      <c r="AX610" s="27">
        <f t="shared" ca="1" si="699"/>
        <v>4.0440362958904101</v>
      </c>
      <c r="AY610" s="27">
        <f t="shared" ca="1" si="699"/>
        <v>4.4250557808219178</v>
      </c>
      <c r="AZ610">
        <f t="shared" ca="1" si="679"/>
        <v>254</v>
      </c>
      <c r="BA610" s="9">
        <f t="shared" ca="1" si="659"/>
        <v>10</v>
      </c>
      <c r="BB610" s="4">
        <f t="shared" ca="1" si="680"/>
        <v>113</v>
      </c>
      <c r="BC610" s="9">
        <f t="shared" ca="1" si="660"/>
        <v>8</v>
      </c>
      <c r="BD610" s="9">
        <f t="shared" ca="1" si="661"/>
        <v>7</v>
      </c>
      <c r="BE610" s="4">
        <f t="shared" ca="1" si="681"/>
        <v>141</v>
      </c>
      <c r="BF610" s="9">
        <f t="shared" ca="1" si="662"/>
        <v>10</v>
      </c>
      <c r="BG610" s="9">
        <f t="shared" ca="1" si="663"/>
        <v>15</v>
      </c>
      <c r="BH610" s="24">
        <f t="shared" ca="1" si="682"/>
        <v>706.137613098315</v>
      </c>
      <c r="BI610" s="24">
        <f t="shared" ca="1" si="683"/>
        <v>447.09971919712581</v>
      </c>
      <c r="BJ610" s="9">
        <f t="shared" ca="1" si="664"/>
        <v>13</v>
      </c>
      <c r="BK610" s="30">
        <f t="shared" ca="1" si="665"/>
        <v>33.882573698630139</v>
      </c>
      <c r="BL610" s="15">
        <f t="shared" ca="1" si="666"/>
        <v>4.1362081227397249</v>
      </c>
      <c r="BM610" s="15">
        <f t="shared" ca="1" si="684"/>
        <v>6374.2919403900942</v>
      </c>
      <c r="BN610" s="36">
        <f t="shared" ca="1" si="693"/>
        <v>106</v>
      </c>
      <c r="BO610" s="9">
        <f t="shared" ca="1" si="667"/>
        <v>0</v>
      </c>
      <c r="BP610" s="20">
        <f t="shared" ca="1" si="685"/>
        <v>1.7067839011391326</v>
      </c>
      <c r="BQ610" s="20">
        <f t="shared" ca="1" si="686"/>
        <v>102.63715910395034</v>
      </c>
    </row>
    <row r="611" spans="1:69" x14ac:dyDescent="0.25">
      <c r="A611" s="3">
        <f t="shared" si="634"/>
        <v>40578</v>
      </c>
      <c r="B611" s="17">
        <f t="shared" si="668"/>
        <v>2011</v>
      </c>
      <c r="C611" s="4">
        <f t="shared" si="633"/>
        <v>2</v>
      </c>
      <c r="D611" s="4">
        <f t="shared" si="635"/>
        <v>6</v>
      </c>
      <c r="E611" s="5">
        <f t="shared" si="643"/>
        <v>0.5</v>
      </c>
      <c r="F611" s="5">
        <f t="shared" si="644"/>
        <v>1</v>
      </c>
      <c r="G611" s="10">
        <f t="shared" si="642"/>
        <v>0.51232876712328623</v>
      </c>
      <c r="H611" s="13">
        <f t="shared" ca="1" si="645"/>
        <v>126</v>
      </c>
      <c r="I611" s="9">
        <f t="shared" ca="1" si="646"/>
        <v>206</v>
      </c>
      <c r="J611" s="14">
        <f t="shared" ca="1" si="669"/>
        <v>1.6349206349206349</v>
      </c>
      <c r="K611" s="5">
        <f t="shared" ca="1" si="670"/>
        <v>0.45777777777777778</v>
      </c>
      <c r="L611" s="21">
        <f t="shared" ca="1" si="647"/>
        <v>98.635929549902173</v>
      </c>
      <c r="M611" s="9">
        <f t="shared" ca="1" si="694"/>
        <v>35</v>
      </c>
      <c r="N611" s="9">
        <f t="shared" ca="1" si="694"/>
        <v>43</v>
      </c>
      <c r="O611" s="9">
        <f t="shared" ca="1" si="694"/>
        <v>19</v>
      </c>
      <c r="P611" s="9">
        <f t="shared" ca="1" si="694"/>
        <v>57</v>
      </c>
      <c r="Q611" s="20">
        <f t="shared" ca="1" si="648"/>
        <v>36.751046002107486</v>
      </c>
      <c r="R611" s="20">
        <f t="shared" ca="1" si="649"/>
        <v>48.09648671377073</v>
      </c>
      <c r="S611" s="20">
        <f t="shared" ca="1" si="650"/>
        <v>16.928370064888249</v>
      </c>
      <c r="T611" s="6">
        <f t="shared" ca="1" si="695"/>
        <v>12428.127123287673</v>
      </c>
      <c r="U611" s="6">
        <f t="shared" ca="1" si="695"/>
        <v>1370.6338082191783</v>
      </c>
      <c r="V611" s="6">
        <f t="shared" ca="1" si="695"/>
        <v>2105.9327500273971</v>
      </c>
      <c r="W611" s="6">
        <f t="shared" ca="1" si="651"/>
        <v>2323.718196361644</v>
      </c>
      <c r="X611" s="6">
        <f t="shared" ca="1" si="652"/>
        <v>1098.1605225205478</v>
      </c>
      <c r="Y611" s="6">
        <f t="shared" ca="1" si="671"/>
        <v>8270.949462597262</v>
      </c>
      <c r="Z611" s="6">
        <f t="shared" ca="1" si="696"/>
        <v>2866.5815881643839</v>
      </c>
      <c r="AA611" s="6">
        <f t="shared" ca="1" si="696"/>
        <v>913.83324756164382</v>
      </c>
      <c r="AB611" s="6">
        <f t="shared" ca="1" si="696"/>
        <v>964.91709369863008</v>
      </c>
      <c r="AC611" s="6">
        <f t="shared" ca="1" si="653"/>
        <v>1341.9174198910489</v>
      </c>
      <c r="AD611" s="6">
        <f t="shared" ca="1" si="654"/>
        <v>906.97664211994856</v>
      </c>
      <c r="AE611" s="6">
        <f t="shared" ca="1" si="655"/>
        <v>405.04186568665693</v>
      </c>
      <c r="AF611" s="6">
        <f t="shared" ca="1" si="672"/>
        <v>2091.3960017270037</v>
      </c>
      <c r="AG611" s="6">
        <f t="shared" ca="1" si="697"/>
        <v>373.32708835068496</v>
      </c>
      <c r="AH611" s="6">
        <f t="shared" ca="1" si="697"/>
        <v>1323.9383274958907</v>
      </c>
      <c r="AI611" s="6">
        <f t="shared" ca="1" si="697"/>
        <v>2181.9497763287673</v>
      </c>
      <c r="AJ611" s="6">
        <f t="shared" ca="1" si="697"/>
        <v>1024.1995818082191</v>
      </c>
      <c r="AK611" s="6">
        <f t="shared" ca="1" si="656"/>
        <v>1493.9114208571407</v>
      </c>
      <c r="AL611" s="6">
        <f t="shared" ca="1" si="657"/>
        <v>1127.1174384228198</v>
      </c>
      <c r="AM611" s="6">
        <f t="shared" ca="1" si="658"/>
        <v>454.11127960127118</v>
      </c>
      <c r="AN611" s="6">
        <f t="shared" ca="1" si="673"/>
        <v>1828.2746351023306</v>
      </c>
      <c r="AO611" s="6">
        <f t="shared" ca="1" si="674"/>
        <v>23447.507634915066</v>
      </c>
      <c r="AP611" s="6">
        <f t="shared" ca="1" si="675"/>
        <v>11256.887535488475</v>
      </c>
      <c r="AQ611" s="6">
        <f t="shared" ca="1" si="676"/>
        <v>12190.620099426596</v>
      </c>
      <c r="AR611" s="6">
        <f t="shared" ca="1" si="698"/>
        <v>2663.5935177210722</v>
      </c>
      <c r="AS611" s="6">
        <f t="shared" ca="1" si="698"/>
        <v>1756.2179190529339</v>
      </c>
      <c r="AT611" s="6">
        <f t="shared" ca="1" si="698"/>
        <v>1792.943429652943</v>
      </c>
      <c r="AU611" s="6">
        <f t="shared" ca="1" si="698"/>
        <v>1882.7592429263136</v>
      </c>
      <c r="AV611" s="6">
        <f t="shared" ca="1" si="677"/>
        <v>8095.514109353262</v>
      </c>
      <c r="AW611" s="6">
        <f t="shared" ca="1" si="678"/>
        <v>4095.1059900733289</v>
      </c>
      <c r="AX611" s="27">
        <f t="shared" ca="1" si="699"/>
        <v>3.8048066630136983</v>
      </c>
      <c r="AY611" s="27">
        <f t="shared" ca="1" si="699"/>
        <v>4.5205682054794512</v>
      </c>
      <c r="AZ611">
        <f t="shared" ca="1" si="679"/>
        <v>280</v>
      </c>
      <c r="BA611" s="9">
        <f t="shared" ca="1" si="659"/>
        <v>11</v>
      </c>
      <c r="BB611" s="4">
        <f t="shared" ca="1" si="680"/>
        <v>126</v>
      </c>
      <c r="BC611" s="9">
        <f t="shared" ca="1" si="660"/>
        <v>12</v>
      </c>
      <c r="BD611" s="9">
        <f t="shared" ca="1" si="661"/>
        <v>7</v>
      </c>
      <c r="BE611" s="4">
        <f t="shared" ca="1" si="681"/>
        <v>154</v>
      </c>
      <c r="BF611" s="9">
        <f t="shared" ca="1" si="662"/>
        <v>10</v>
      </c>
      <c r="BG611" s="9">
        <f t="shared" ca="1" si="663"/>
        <v>16</v>
      </c>
      <c r="BH611" s="24">
        <f t="shared" ca="1" si="682"/>
        <v>833.55887229589052</v>
      </c>
      <c r="BI611" s="24">
        <f t="shared" ca="1" si="683"/>
        <v>448.06710467622736</v>
      </c>
      <c r="BJ611" s="9">
        <f t="shared" ca="1" si="664"/>
        <v>15</v>
      </c>
      <c r="BK611" s="30">
        <f t="shared" ca="1" si="665"/>
        <v>33.407450520547947</v>
      </c>
      <c r="BL611" s="15">
        <f t="shared" ca="1" si="666"/>
        <v>4.4865143024657526</v>
      </c>
      <c r="BM611" s="15">
        <f t="shared" ca="1" si="684"/>
        <v>6488.6870910812704</v>
      </c>
      <c r="BN611" s="36">
        <f t="shared" ca="1" si="693"/>
        <v>106</v>
      </c>
      <c r="BO611" s="9">
        <f t="shared" ca="1" si="667"/>
        <v>0</v>
      </c>
      <c r="BP611" s="20">
        <f t="shared" ca="1" si="685"/>
        <v>1.8787498808784691</v>
      </c>
      <c r="BQ611" s="20">
        <f t="shared" ca="1" si="686"/>
        <v>115.00584999459053</v>
      </c>
    </row>
    <row r="612" spans="1:69" x14ac:dyDescent="0.25">
      <c r="A612" s="3">
        <f t="shared" si="634"/>
        <v>40577</v>
      </c>
      <c r="B612" s="17">
        <f t="shared" si="668"/>
        <v>2011</v>
      </c>
      <c r="C612" s="4">
        <f t="shared" si="633"/>
        <v>2</v>
      </c>
      <c r="D612" s="4">
        <f t="shared" si="635"/>
        <v>5</v>
      </c>
      <c r="E612" s="5">
        <f t="shared" si="643"/>
        <v>0.5</v>
      </c>
      <c r="F612" s="5">
        <f t="shared" si="644"/>
        <v>0.77499999999999991</v>
      </c>
      <c r="G612" s="10">
        <f t="shared" si="642"/>
        <v>0.50958904109588898</v>
      </c>
      <c r="H612" s="13">
        <f t="shared" ca="1" si="645"/>
        <v>99</v>
      </c>
      <c r="I612" s="9">
        <f t="shared" ca="1" si="646"/>
        <v>170</v>
      </c>
      <c r="J612" s="14">
        <f t="shared" ca="1" si="669"/>
        <v>1.7171717171717171</v>
      </c>
      <c r="K612" s="5">
        <f t="shared" ca="1" si="670"/>
        <v>0.37777777777777777</v>
      </c>
      <c r="L612" s="21">
        <f t="shared" ca="1" si="647"/>
        <v>99.19052885014527</v>
      </c>
      <c r="M612" s="9">
        <f t="shared" ca="1" si="694"/>
        <v>31</v>
      </c>
      <c r="N612" s="9">
        <f t="shared" ca="1" si="694"/>
        <v>37</v>
      </c>
      <c r="O612" s="9">
        <f t="shared" ca="1" si="694"/>
        <v>15</v>
      </c>
      <c r="P612" s="9">
        <f t="shared" ca="1" si="694"/>
        <v>45</v>
      </c>
      <c r="Q612" s="20">
        <f t="shared" ca="1" si="648"/>
        <v>34.463454794520544</v>
      </c>
      <c r="R612" s="20">
        <f t="shared" ca="1" si="649"/>
        <v>47.301879951780812</v>
      </c>
      <c r="S612" s="20">
        <f t="shared" ca="1" si="650"/>
        <v>16.826471861917803</v>
      </c>
      <c r="T612" s="6">
        <f t="shared" ca="1" si="695"/>
        <v>9819.8623561643817</v>
      </c>
      <c r="U612" s="6">
        <f t="shared" ca="1" si="695"/>
        <v>1053.8339589041095</v>
      </c>
      <c r="V612" s="6">
        <f t="shared" ca="1" si="695"/>
        <v>1632.1518712109589</v>
      </c>
      <c r="W612" s="6">
        <f t="shared" ca="1" si="651"/>
        <v>2503.1370697643838</v>
      </c>
      <c r="X612" s="6">
        <f t="shared" ca="1" si="652"/>
        <v>796.90992894246551</v>
      </c>
      <c r="Y612" s="6">
        <f t="shared" ca="1" si="671"/>
        <v>5941.4974451506832</v>
      </c>
      <c r="Z612" s="6">
        <f t="shared" ca="1" si="696"/>
        <v>2343.514926027397</v>
      </c>
      <c r="AA612" s="6">
        <f t="shared" ca="1" si="696"/>
        <v>709.52819927671214</v>
      </c>
      <c r="AB612" s="6">
        <f t="shared" ca="1" si="696"/>
        <v>757.19123378630115</v>
      </c>
      <c r="AC612" s="6">
        <f t="shared" ca="1" si="653"/>
        <v>1052.6778523695086</v>
      </c>
      <c r="AD612" s="6">
        <f t="shared" ca="1" si="654"/>
        <v>927.24741512125695</v>
      </c>
      <c r="AE612" s="6">
        <f t="shared" ca="1" si="655"/>
        <v>305.6701390179511</v>
      </c>
      <c r="AF612" s="6">
        <f t="shared" ca="1" si="672"/>
        <v>1524.638952581694</v>
      </c>
      <c r="AG612" s="6">
        <f t="shared" ca="1" si="697"/>
        <v>308.70282673972605</v>
      </c>
      <c r="AH612" s="6">
        <f t="shared" ca="1" si="697"/>
        <v>1096.9005553972602</v>
      </c>
      <c r="AI612" s="6">
        <f t="shared" ca="1" si="697"/>
        <v>1941.5537824657531</v>
      </c>
      <c r="AJ612" s="6">
        <f t="shared" ca="1" si="697"/>
        <v>809.31926268493135</v>
      </c>
      <c r="AK612" s="6">
        <f t="shared" ca="1" si="656"/>
        <v>1200.5236295393013</v>
      </c>
      <c r="AL612" s="6">
        <f t="shared" ca="1" si="657"/>
        <v>1126.8264844619273</v>
      </c>
      <c r="AM612" s="6">
        <f t="shared" ca="1" si="658"/>
        <v>354.07053687867705</v>
      </c>
      <c r="AN612" s="6">
        <f t="shared" ca="1" si="673"/>
        <v>1475.0557764077651</v>
      </c>
      <c r="AO612" s="6">
        <f t="shared" ca="1" si="674"/>
        <v>18840.40710144657</v>
      </c>
      <c r="AP612" s="6">
        <f t="shared" ca="1" si="675"/>
        <v>9899.2149273064315</v>
      </c>
      <c r="AQ612" s="6">
        <f t="shared" ca="1" si="676"/>
        <v>8941.192174140142</v>
      </c>
      <c r="AR612" s="6">
        <f t="shared" ca="1" si="698"/>
        <v>2610.9613652917028</v>
      </c>
      <c r="AS612" s="6">
        <f t="shared" ca="1" si="698"/>
        <v>1556.8412052414456</v>
      </c>
      <c r="AT612" s="6">
        <f t="shared" ca="1" si="698"/>
        <v>1653.7694088981395</v>
      </c>
      <c r="AU612" s="6">
        <f t="shared" ca="1" si="698"/>
        <v>1761.8834903361912</v>
      </c>
      <c r="AV612" s="6">
        <f t="shared" ca="1" si="677"/>
        <v>7583.4554697674794</v>
      </c>
      <c r="AW612" s="6">
        <f t="shared" ca="1" si="678"/>
        <v>1357.736704372659</v>
      </c>
      <c r="AX612" s="27">
        <f t="shared" ca="1" si="699"/>
        <v>3.9237829479452051</v>
      </c>
      <c r="AY612" s="27">
        <f t="shared" ca="1" si="699"/>
        <v>4.1805895890410953</v>
      </c>
      <c r="AZ612">
        <f t="shared" ca="1" si="679"/>
        <v>227</v>
      </c>
      <c r="BA612" s="9">
        <f t="shared" ca="1" si="659"/>
        <v>8</v>
      </c>
      <c r="BB612" s="4">
        <f t="shared" ca="1" si="680"/>
        <v>99</v>
      </c>
      <c r="BC612" s="9">
        <f t="shared" ca="1" si="660"/>
        <v>9</v>
      </c>
      <c r="BD612" s="9">
        <f t="shared" ca="1" si="661"/>
        <v>6</v>
      </c>
      <c r="BE612" s="4">
        <f t="shared" ca="1" si="681"/>
        <v>128</v>
      </c>
      <c r="BF612" s="9">
        <f t="shared" ca="1" si="662"/>
        <v>9</v>
      </c>
      <c r="BG612" s="9">
        <f t="shared" ca="1" si="663"/>
        <v>16</v>
      </c>
      <c r="BH612" s="24">
        <f t="shared" ca="1" si="682"/>
        <v>747.30285907845587</v>
      </c>
      <c r="BI612" s="24">
        <f t="shared" ca="1" si="683"/>
        <v>446.40535283373373</v>
      </c>
      <c r="BJ612" s="9">
        <f t="shared" ca="1" si="664"/>
        <v>11</v>
      </c>
      <c r="BK612" s="30">
        <f t="shared" ca="1" si="665"/>
        <v>34.027670082191783</v>
      </c>
      <c r="BL612" s="15">
        <f t="shared" ca="1" si="666"/>
        <v>4.3133159101369856</v>
      </c>
      <c r="BM612" s="15">
        <f t="shared" ca="1" si="684"/>
        <v>6645.9800615809299</v>
      </c>
      <c r="BN612" s="36">
        <f t="shared" ca="1" si="693"/>
        <v>106</v>
      </c>
      <c r="BO612" s="9">
        <f t="shared" ca="1" si="667"/>
        <v>0</v>
      </c>
      <c r="BP612" s="20">
        <f t="shared" ca="1" si="685"/>
        <v>1.3453534454349887</v>
      </c>
      <c r="BQ612" s="20">
        <f t="shared" ca="1" si="686"/>
        <v>84.350869567359837</v>
      </c>
    </row>
    <row r="613" spans="1:69" x14ac:dyDescent="0.25">
      <c r="A613" s="3">
        <f t="shared" si="634"/>
        <v>40576</v>
      </c>
      <c r="B613" s="17">
        <f t="shared" si="668"/>
        <v>2011</v>
      </c>
      <c r="C613" s="4">
        <f t="shared" si="633"/>
        <v>2</v>
      </c>
      <c r="D613" s="4">
        <f t="shared" si="635"/>
        <v>4</v>
      </c>
      <c r="E613" s="5">
        <f t="shared" si="643"/>
        <v>0.5</v>
      </c>
      <c r="F613" s="5">
        <f t="shared" si="644"/>
        <v>0.7</v>
      </c>
      <c r="G613" s="10">
        <f t="shared" si="642"/>
        <v>0.50684931506849173</v>
      </c>
      <c r="H613" s="13">
        <f t="shared" ca="1" si="645"/>
        <v>83</v>
      </c>
      <c r="I613" s="9">
        <f t="shared" ca="1" si="646"/>
        <v>149</v>
      </c>
      <c r="J613" s="14">
        <f t="shared" ca="1" si="669"/>
        <v>1.7951807228915662</v>
      </c>
      <c r="K613" s="5">
        <f t="shared" ca="1" si="670"/>
        <v>0.33111111111111113</v>
      </c>
      <c r="L613" s="21">
        <f t="shared" ca="1" si="647"/>
        <v>103.56563657369203</v>
      </c>
      <c r="M613" s="9">
        <f t="shared" ca="1" si="694"/>
        <v>25</v>
      </c>
      <c r="N613" s="9">
        <f t="shared" ca="1" si="694"/>
        <v>31</v>
      </c>
      <c r="O613" s="9">
        <f t="shared" ca="1" si="694"/>
        <v>13</v>
      </c>
      <c r="P613" s="9">
        <f t="shared" ca="1" si="694"/>
        <v>42</v>
      </c>
      <c r="Q613" s="20">
        <f t="shared" ca="1" si="648"/>
        <v>38.575283561643836</v>
      </c>
      <c r="R613" s="20">
        <f t="shared" ca="1" si="649"/>
        <v>46.621511787565858</v>
      </c>
      <c r="S613" s="20">
        <f t="shared" ca="1" si="650"/>
        <v>17.211797457534246</v>
      </c>
      <c r="T613" s="6">
        <f t="shared" ca="1" si="695"/>
        <v>8595.9478356164382</v>
      </c>
      <c r="U613" s="6">
        <f t="shared" ca="1" si="695"/>
        <v>909.73510273972602</v>
      </c>
      <c r="V613" s="6">
        <f t="shared" ca="1" si="695"/>
        <v>1495.2897073972599</v>
      </c>
      <c r="W613" s="6">
        <f t="shared" ca="1" si="651"/>
        <v>2350.2588465205481</v>
      </c>
      <c r="X613" s="6">
        <f t="shared" ca="1" si="652"/>
        <v>785.31076208219179</v>
      </c>
      <c r="Y613" s="6">
        <f t="shared" ca="1" si="671"/>
        <v>4874.8236223561635</v>
      </c>
      <c r="Z613" s="6">
        <f t="shared" ca="1" si="696"/>
        <v>2160.2158794520547</v>
      </c>
      <c r="AA613" s="6">
        <f t="shared" ca="1" si="696"/>
        <v>606.07965323835617</v>
      </c>
      <c r="AB613" s="6">
        <f t="shared" ca="1" si="696"/>
        <v>722.89549321643835</v>
      </c>
      <c r="AC613" s="6">
        <f t="shared" ca="1" si="653"/>
        <v>953.69548205627802</v>
      </c>
      <c r="AD613" s="6">
        <f t="shared" ca="1" si="654"/>
        <v>931.83265941484979</v>
      </c>
      <c r="AE613" s="6">
        <f t="shared" ca="1" si="655"/>
        <v>291.27474360767587</v>
      </c>
      <c r="AF613" s="6">
        <f t="shared" ca="1" si="672"/>
        <v>1312.3881408280456</v>
      </c>
      <c r="AG613" s="6">
        <f t="shared" ca="1" si="697"/>
        <v>274.57900841095892</v>
      </c>
      <c r="AH613" s="6">
        <f t="shared" ca="1" si="697"/>
        <v>1009.7282428493151</v>
      </c>
      <c r="AI613" s="6">
        <f t="shared" ca="1" si="697"/>
        <v>1640.7180312328769</v>
      </c>
      <c r="AJ613" s="6">
        <f t="shared" ca="1" si="697"/>
        <v>730.42964515068479</v>
      </c>
      <c r="AK613" s="6">
        <f t="shared" ca="1" si="656"/>
        <v>1096.1359284148059</v>
      </c>
      <c r="AL613" s="6">
        <f t="shared" ca="1" si="657"/>
        <v>1050.0689696352856</v>
      </c>
      <c r="AM613" s="6">
        <f t="shared" ca="1" si="658"/>
        <v>330.05693449342164</v>
      </c>
      <c r="AN613" s="6">
        <f t="shared" ca="1" si="673"/>
        <v>1179.1930951003228</v>
      </c>
      <c r="AO613" s="6">
        <f t="shared" ca="1" si="674"/>
        <v>16650.328891906847</v>
      </c>
      <c r="AP613" s="6">
        <f t="shared" ca="1" si="675"/>
        <v>9283.9240336223174</v>
      </c>
      <c r="AQ613" s="6">
        <f t="shared" ca="1" si="676"/>
        <v>7366.4048582845317</v>
      </c>
      <c r="AR613" s="6">
        <f t="shared" ca="1" si="698"/>
        <v>2572.7011683132409</v>
      </c>
      <c r="AS613" s="6">
        <f t="shared" ca="1" si="698"/>
        <v>1504.0048362996763</v>
      </c>
      <c r="AT613" s="6">
        <f t="shared" ca="1" si="698"/>
        <v>1627.4113656435914</v>
      </c>
      <c r="AU613" s="6">
        <f t="shared" ca="1" si="698"/>
        <v>1711.8913881495141</v>
      </c>
      <c r="AV613" s="6">
        <f t="shared" ca="1" si="677"/>
        <v>7416.008758406022</v>
      </c>
      <c r="AW613" s="6">
        <f t="shared" ca="1" si="678"/>
        <v>-49.603900121492188</v>
      </c>
      <c r="AX613" s="27">
        <f t="shared" ca="1" si="699"/>
        <v>4.0228382465753416</v>
      </c>
      <c r="AY613" s="27">
        <f t="shared" ca="1" si="699"/>
        <v>4.4720574315068484</v>
      </c>
      <c r="AZ613">
        <f t="shared" ca="1" si="679"/>
        <v>194</v>
      </c>
      <c r="BA613" s="9">
        <f t="shared" ca="1" si="659"/>
        <v>7</v>
      </c>
      <c r="BB613" s="4">
        <f t="shared" ca="1" si="680"/>
        <v>83</v>
      </c>
      <c r="BC613" s="9">
        <f t="shared" ca="1" si="660"/>
        <v>7</v>
      </c>
      <c r="BD613" s="9">
        <f t="shared" ca="1" si="661"/>
        <v>4</v>
      </c>
      <c r="BE613" s="4">
        <f t="shared" ca="1" si="681"/>
        <v>111</v>
      </c>
      <c r="BF613" s="9">
        <f t="shared" ca="1" si="662"/>
        <v>7</v>
      </c>
      <c r="BG613" s="9">
        <f t="shared" ca="1" si="663"/>
        <v>12</v>
      </c>
      <c r="BH613" s="24">
        <f t="shared" ca="1" si="682"/>
        <v>613.72834308433733</v>
      </c>
      <c r="BI613" s="24">
        <f t="shared" ca="1" si="683"/>
        <v>372.60589924772313</v>
      </c>
      <c r="BJ613" s="9">
        <f t="shared" ca="1" si="664"/>
        <v>11</v>
      </c>
      <c r="BK613" s="30">
        <f t="shared" ca="1" si="665"/>
        <v>33.72363390410959</v>
      </c>
      <c r="BL613" s="15">
        <f t="shared" ca="1" si="666"/>
        <v>4.4862211013698623</v>
      </c>
      <c r="BM613" s="15">
        <f t="shared" ca="1" si="684"/>
        <v>6390.321410221276</v>
      </c>
      <c r="BN613" s="36">
        <f t="shared" ca="1" si="693"/>
        <v>106</v>
      </c>
      <c r="BO613" s="9">
        <f t="shared" ca="1" si="667"/>
        <v>0</v>
      </c>
      <c r="BP613" s="20">
        <f t="shared" ca="1" si="685"/>
        <v>1.152744030449238</v>
      </c>
      <c r="BQ613" s="20">
        <f t="shared" ca="1" si="686"/>
        <v>69.494385455514447</v>
      </c>
    </row>
    <row r="614" spans="1:69" x14ac:dyDescent="0.25">
      <c r="A614" s="3">
        <f t="shared" si="634"/>
        <v>40575</v>
      </c>
      <c r="B614" s="17">
        <f t="shared" si="668"/>
        <v>2011</v>
      </c>
      <c r="C614" s="4">
        <f t="shared" si="633"/>
        <v>2</v>
      </c>
      <c r="D614" s="4">
        <f t="shared" si="635"/>
        <v>3</v>
      </c>
      <c r="E614" s="5">
        <f t="shared" si="643"/>
        <v>0.5</v>
      </c>
      <c r="F614" s="5">
        <f t="shared" si="644"/>
        <v>0.5</v>
      </c>
      <c r="G614" s="10">
        <f t="shared" si="642"/>
        <v>0.50410958904109449</v>
      </c>
      <c r="H614" s="13">
        <f t="shared" ca="1" si="645"/>
        <v>62</v>
      </c>
      <c r="I614" s="9">
        <f t="shared" ca="1" si="646"/>
        <v>108</v>
      </c>
      <c r="J614" s="14">
        <f t="shared" ca="1" si="669"/>
        <v>1.7419354838709677</v>
      </c>
      <c r="K614" s="5">
        <f t="shared" ca="1" si="670"/>
        <v>0.24</v>
      </c>
      <c r="L614" s="21">
        <f t="shared" ca="1" si="647"/>
        <v>101.38134511710119</v>
      </c>
      <c r="M614" s="9">
        <f t="shared" ca="1" si="694"/>
        <v>19</v>
      </c>
      <c r="N614" s="9">
        <f t="shared" ca="1" si="694"/>
        <v>24</v>
      </c>
      <c r="O614" s="9">
        <f t="shared" ca="1" si="694"/>
        <v>9</v>
      </c>
      <c r="P614" s="9">
        <f t="shared" ca="1" si="694"/>
        <v>29</v>
      </c>
      <c r="Q614" s="20">
        <f t="shared" ca="1" si="648"/>
        <v>34.149979014972921</v>
      </c>
      <c r="R614" s="20">
        <f t="shared" ca="1" si="649"/>
        <v>50.732448341917795</v>
      </c>
      <c r="S614" s="20">
        <f t="shared" ca="1" si="650"/>
        <v>16.688624311232878</v>
      </c>
      <c r="T614" s="6">
        <f t="shared" ca="1" si="695"/>
        <v>6285.6433972602736</v>
      </c>
      <c r="U614" s="6">
        <f t="shared" ca="1" si="695"/>
        <v>661.05249315068477</v>
      </c>
      <c r="V614" s="6">
        <f t="shared" ca="1" si="695"/>
        <v>1046.6300712328766</v>
      </c>
      <c r="W614" s="6">
        <f t="shared" ca="1" si="651"/>
        <v>2469.0317862575343</v>
      </c>
      <c r="X614" s="6">
        <f t="shared" ca="1" si="652"/>
        <v>512.00677873972597</v>
      </c>
      <c r="Y614" s="6">
        <f t="shared" ca="1" si="671"/>
        <v>2919.0272541808208</v>
      </c>
      <c r="Z614" s="6">
        <f t="shared" ca="1" si="696"/>
        <v>1468.4490976438356</v>
      </c>
      <c r="AA614" s="6">
        <f t="shared" ca="1" si="696"/>
        <v>456.59203507726016</v>
      </c>
      <c r="AB614" s="6">
        <f t="shared" ca="1" si="696"/>
        <v>483.97010502575347</v>
      </c>
      <c r="AC614" s="6">
        <f t="shared" ca="1" si="653"/>
        <v>670.34474302419574</v>
      </c>
      <c r="AD614" s="6">
        <f t="shared" ca="1" si="654"/>
        <v>889.36610110824961</v>
      </c>
      <c r="AE614" s="6">
        <f t="shared" ca="1" si="655"/>
        <v>202.94346430231758</v>
      </c>
      <c r="AF614" s="6">
        <f t="shared" ca="1" si="672"/>
        <v>646.35692931208598</v>
      </c>
      <c r="AG614" s="6">
        <f t="shared" ca="1" si="697"/>
        <v>186.26347055342467</v>
      </c>
      <c r="AH614" s="6">
        <f t="shared" ca="1" si="697"/>
        <v>710.77470825205467</v>
      </c>
      <c r="AI614" s="6">
        <f t="shared" ca="1" si="697"/>
        <v>1226.226520109589</v>
      </c>
      <c r="AJ614" s="6">
        <f t="shared" ca="1" si="697"/>
        <v>513.51647316164383</v>
      </c>
      <c r="AK614" s="6">
        <f t="shared" ca="1" si="656"/>
        <v>796.73967389138352</v>
      </c>
      <c r="AL614" s="6">
        <f t="shared" ca="1" si="657"/>
        <v>1078.8690876608239</v>
      </c>
      <c r="AM614" s="6">
        <f t="shared" ca="1" si="658"/>
        <v>219.75314836191106</v>
      </c>
      <c r="AN614" s="6">
        <f t="shared" ca="1" si="673"/>
        <v>541.41926216259378</v>
      </c>
      <c r="AO614" s="6">
        <f t="shared" ca="1" si="674"/>
        <v>11992.48830023452</v>
      </c>
      <c r="AP614" s="6">
        <f t="shared" ca="1" si="675"/>
        <v>7885.6848545790181</v>
      </c>
      <c r="AQ614" s="6">
        <f t="shared" ca="1" si="676"/>
        <v>4106.8034456555006</v>
      </c>
      <c r="AR614" s="6">
        <f t="shared" ca="1" si="698"/>
        <v>2510.070683319098</v>
      </c>
      <c r="AS614" s="6">
        <f t="shared" ca="1" si="698"/>
        <v>1261.0496331397026</v>
      </c>
      <c r="AT614" s="6">
        <f t="shared" ca="1" si="698"/>
        <v>1503.146836580835</v>
      </c>
      <c r="AU614" s="6">
        <f t="shared" ca="1" si="698"/>
        <v>1569.8849913349179</v>
      </c>
      <c r="AV614" s="6">
        <f t="shared" ca="1" si="677"/>
        <v>6844.1521443745532</v>
      </c>
      <c r="AW614" s="6">
        <f t="shared" ca="1" si="678"/>
        <v>-2737.3486987190518</v>
      </c>
      <c r="AX614" s="27">
        <f t="shared" ca="1" si="699"/>
        <v>3.9826197369863006</v>
      </c>
      <c r="AY614" s="27">
        <f t="shared" ca="1" si="699"/>
        <v>4.3454833972602733</v>
      </c>
      <c r="AZ614">
        <f t="shared" ca="1" si="679"/>
        <v>143</v>
      </c>
      <c r="BA614" s="9">
        <f t="shared" ca="1" si="659"/>
        <v>5</v>
      </c>
      <c r="BB614" s="4">
        <f t="shared" ca="1" si="680"/>
        <v>62</v>
      </c>
      <c r="BC614" s="9">
        <f t="shared" ca="1" si="660"/>
        <v>4</v>
      </c>
      <c r="BD614" s="9">
        <f t="shared" ca="1" si="661"/>
        <v>3</v>
      </c>
      <c r="BE614" s="4">
        <f t="shared" ca="1" si="681"/>
        <v>81</v>
      </c>
      <c r="BF614" s="9">
        <f t="shared" ca="1" si="662"/>
        <v>5</v>
      </c>
      <c r="BG614" s="9">
        <f t="shared" ca="1" si="663"/>
        <v>9</v>
      </c>
      <c r="BH614" s="24">
        <f t="shared" ca="1" si="682"/>
        <v>454.73678150985421</v>
      </c>
      <c r="BI614" s="24">
        <f t="shared" ca="1" si="683"/>
        <v>304.65630022329236</v>
      </c>
      <c r="BJ614" s="9">
        <f t="shared" ca="1" si="664"/>
        <v>8</v>
      </c>
      <c r="BK614" s="30">
        <f t="shared" ca="1" si="665"/>
        <v>34.515245589041101</v>
      </c>
      <c r="BL614" s="15">
        <f t="shared" ca="1" si="666"/>
        <v>4.1529715726027385</v>
      </c>
      <c r="BM614" s="15">
        <f t="shared" ca="1" si="684"/>
        <v>6445.3235216818866</v>
      </c>
      <c r="BN614" s="36">
        <f t="shared" ca="1" si="693"/>
        <v>106</v>
      </c>
      <c r="BO614" s="9">
        <f t="shared" ca="1" si="667"/>
        <v>0</v>
      </c>
      <c r="BP614" s="20">
        <f t="shared" ca="1" si="685"/>
        <v>0.63717568743296271</v>
      </c>
      <c r="BQ614" s="20">
        <f t="shared" ca="1" si="686"/>
        <v>38.743428732599064</v>
      </c>
    </row>
    <row r="615" spans="1:69" x14ac:dyDescent="0.25">
      <c r="A615" s="3">
        <f t="shared" si="634"/>
        <v>40574</v>
      </c>
      <c r="B615" s="17">
        <f t="shared" si="668"/>
        <v>2011</v>
      </c>
      <c r="C615" s="4">
        <f t="shared" si="633"/>
        <v>1</v>
      </c>
      <c r="D615" s="4">
        <f t="shared" si="635"/>
        <v>2</v>
      </c>
      <c r="E615" s="5">
        <f t="shared" si="643"/>
        <v>0.55000000000000004</v>
      </c>
      <c r="F615" s="5">
        <f t="shared" si="644"/>
        <v>0.6</v>
      </c>
      <c r="G615" s="10">
        <f t="shared" si="642"/>
        <v>0.50136986301369724</v>
      </c>
      <c r="H615" s="13">
        <f t="shared" ca="1" si="645"/>
        <v>86</v>
      </c>
      <c r="I615" s="9">
        <f t="shared" ca="1" si="646"/>
        <v>132</v>
      </c>
      <c r="J615" s="14">
        <f t="shared" ca="1" si="669"/>
        <v>1.5348837209302326</v>
      </c>
      <c r="K615" s="5">
        <f t="shared" ca="1" si="670"/>
        <v>0.29333333333333333</v>
      </c>
      <c r="L615" s="21">
        <f t="shared" ca="1" si="647"/>
        <v>95.067332704682997</v>
      </c>
      <c r="M615" s="9">
        <f t="shared" ca="1" si="694"/>
        <v>22</v>
      </c>
      <c r="N615" s="9">
        <f t="shared" ca="1" si="694"/>
        <v>29</v>
      </c>
      <c r="O615" s="9">
        <f t="shared" ca="1" si="694"/>
        <v>11</v>
      </c>
      <c r="P615" s="9">
        <f t="shared" ca="1" si="694"/>
        <v>36</v>
      </c>
      <c r="Q615" s="20">
        <f t="shared" ca="1" si="648"/>
        <v>37.146795423045923</v>
      </c>
      <c r="R615" s="20">
        <f t="shared" ca="1" si="649"/>
        <v>51.740524957808198</v>
      </c>
      <c r="S615" s="20">
        <f t="shared" ca="1" si="650"/>
        <v>17.751217946301367</v>
      </c>
      <c r="T615" s="6">
        <f t="shared" ca="1" si="695"/>
        <v>8175.7906126027374</v>
      </c>
      <c r="U615" s="6">
        <f t="shared" ca="1" si="695"/>
        <v>855.7620304109588</v>
      </c>
      <c r="V615" s="6">
        <f t="shared" ca="1" si="695"/>
        <v>1452.4485396164384</v>
      </c>
      <c r="W615" s="6">
        <f t="shared" ca="1" si="651"/>
        <v>2357.3938795397262</v>
      </c>
      <c r="X615" s="6">
        <f t="shared" ca="1" si="652"/>
        <v>700.71175564273983</v>
      </c>
      <c r="Y615" s="6">
        <f t="shared" ca="1" si="671"/>
        <v>4520.9984682147915</v>
      </c>
      <c r="Z615" s="6">
        <f t="shared" ca="1" si="696"/>
        <v>1894.4865665753421</v>
      </c>
      <c r="AA615" s="6">
        <f t="shared" ca="1" si="696"/>
        <v>569.14577453589015</v>
      </c>
      <c r="AB615" s="6">
        <f t="shared" ca="1" si="696"/>
        <v>639.04384606684926</v>
      </c>
      <c r="AC615" s="6">
        <f t="shared" ca="1" si="653"/>
        <v>883.98596924481092</v>
      </c>
      <c r="AD615" s="6">
        <f t="shared" ca="1" si="654"/>
        <v>905.94536936919155</v>
      </c>
      <c r="AE615" s="6">
        <f t="shared" ca="1" si="655"/>
        <v>271.94204333754118</v>
      </c>
      <c r="AF615" s="6">
        <f t="shared" ca="1" si="672"/>
        <v>1040.8028052265377</v>
      </c>
      <c r="AG615" s="6">
        <f t="shared" ca="1" si="697"/>
        <v>246.33791250410962</v>
      </c>
      <c r="AH615" s="6">
        <f t="shared" ca="1" si="697"/>
        <v>861.79425139725993</v>
      </c>
      <c r="AI615" s="6">
        <f t="shared" ca="1" si="697"/>
        <v>1390.6937355616437</v>
      </c>
      <c r="AJ615" s="6">
        <f t="shared" ca="1" si="697"/>
        <v>641.78257078356148</v>
      </c>
      <c r="AK615" s="6">
        <f t="shared" ca="1" si="656"/>
        <v>1002.1398049109965</v>
      </c>
      <c r="AL615" s="6">
        <f t="shared" ca="1" si="657"/>
        <v>1114.1128101047061</v>
      </c>
      <c r="AM615" s="6">
        <f t="shared" ca="1" si="658"/>
        <v>288.87312817739019</v>
      </c>
      <c r="AN615" s="6">
        <f t="shared" ca="1" si="673"/>
        <v>735.48272705348165</v>
      </c>
      <c r="AO615" s="6">
        <f t="shared" ca="1" si="674"/>
        <v>15274.83730043835</v>
      </c>
      <c r="AP615" s="6">
        <f t="shared" ca="1" si="675"/>
        <v>8977.5532999435418</v>
      </c>
      <c r="AQ615" s="6">
        <f t="shared" ca="1" si="676"/>
        <v>6297.2840004948112</v>
      </c>
      <c r="AR615" s="6">
        <f t="shared" ca="1" si="698"/>
        <v>2573.8086555377263</v>
      </c>
      <c r="AS615" s="6">
        <f t="shared" ca="1" si="698"/>
        <v>1446.9380163928085</v>
      </c>
      <c r="AT615" s="6">
        <f t="shared" ca="1" si="698"/>
        <v>1608.3938249180824</v>
      </c>
      <c r="AU615" s="6">
        <f t="shared" ca="1" si="698"/>
        <v>1680.555361107831</v>
      </c>
      <c r="AV615" s="6">
        <f t="shared" ca="1" si="677"/>
        <v>7309.695857956448</v>
      </c>
      <c r="AW615" s="6">
        <f t="shared" ca="1" si="678"/>
        <v>-1012.4118574616396</v>
      </c>
      <c r="AX615" s="27">
        <f t="shared" ca="1" si="699"/>
        <v>3.8310197917808213</v>
      </c>
      <c r="AY615" s="27">
        <f t="shared" ca="1" si="699"/>
        <v>4.4322674109589029</v>
      </c>
      <c r="AZ615">
        <f t="shared" ca="1" si="679"/>
        <v>184</v>
      </c>
      <c r="BA615" s="9">
        <f t="shared" ca="1" si="659"/>
        <v>7</v>
      </c>
      <c r="BB615" s="4">
        <f t="shared" ca="1" si="680"/>
        <v>86</v>
      </c>
      <c r="BC615" s="9">
        <f t="shared" ca="1" si="660"/>
        <v>7</v>
      </c>
      <c r="BD615" s="9">
        <f t="shared" ca="1" si="661"/>
        <v>5</v>
      </c>
      <c r="BE615" s="4">
        <f t="shared" ca="1" si="681"/>
        <v>98</v>
      </c>
      <c r="BF615" s="9">
        <f t="shared" ca="1" si="662"/>
        <v>7</v>
      </c>
      <c r="BG615" s="9">
        <f t="shared" ca="1" si="663"/>
        <v>11</v>
      </c>
      <c r="BH615" s="24">
        <f t="shared" ca="1" si="682"/>
        <v>629.3796522975216</v>
      </c>
      <c r="BI615" s="24">
        <f t="shared" ca="1" si="683"/>
        <v>378.71143750130392</v>
      </c>
      <c r="BJ615" s="9">
        <f t="shared" ca="1" si="664"/>
        <v>10</v>
      </c>
      <c r="BK615" s="30">
        <f t="shared" ca="1" si="665"/>
        <v>34.519401863013705</v>
      </c>
      <c r="BL615" s="15">
        <f t="shared" ca="1" si="666"/>
        <v>4.109577150684931</v>
      </c>
      <c r="BM615" s="15">
        <f t="shared" ca="1" si="684"/>
        <v>6436.4989834438047</v>
      </c>
      <c r="BN615" s="36">
        <f t="shared" ca="1" si="693"/>
        <v>106</v>
      </c>
      <c r="BO615" s="9">
        <f t="shared" ca="1" si="667"/>
        <v>0</v>
      </c>
      <c r="BP615" s="20">
        <f t="shared" ca="1" si="685"/>
        <v>0.97837100832190182</v>
      </c>
      <c r="BQ615" s="20">
        <f t="shared" ca="1" si="686"/>
        <v>59.408339627309537</v>
      </c>
    </row>
    <row r="616" spans="1:69" x14ac:dyDescent="0.25">
      <c r="A616" s="3">
        <f t="shared" si="634"/>
        <v>40573</v>
      </c>
      <c r="B616" s="17">
        <f t="shared" si="668"/>
        <v>2011</v>
      </c>
      <c r="C616" s="4">
        <f t="shared" si="633"/>
        <v>1</v>
      </c>
      <c r="D616" s="4">
        <f t="shared" si="635"/>
        <v>1</v>
      </c>
      <c r="E616" s="5">
        <f t="shared" si="643"/>
        <v>0.55000000000000004</v>
      </c>
      <c r="F616" s="5">
        <f t="shared" si="644"/>
        <v>0.64</v>
      </c>
      <c r="G616" s="10">
        <f t="shared" si="642"/>
        <v>0.49863013698629993</v>
      </c>
      <c r="H616" s="13">
        <f t="shared" ca="1" si="645"/>
        <v>87</v>
      </c>
      <c r="I616" s="9">
        <f t="shared" ca="1" si="646"/>
        <v>147</v>
      </c>
      <c r="J616" s="14">
        <f t="shared" ca="1" si="669"/>
        <v>1.6896551724137931</v>
      </c>
      <c r="K616" s="5">
        <f t="shared" ca="1" si="670"/>
        <v>0.32666666666666666</v>
      </c>
      <c r="L616" s="21">
        <f t="shared" ca="1" si="647"/>
        <v>100.33001761738311</v>
      </c>
      <c r="M616" s="9">
        <f t="shared" ca="1" si="694"/>
        <v>27</v>
      </c>
      <c r="N616" s="9">
        <f t="shared" ca="1" si="694"/>
        <v>32</v>
      </c>
      <c r="O616" s="9">
        <f t="shared" ca="1" si="694"/>
        <v>12</v>
      </c>
      <c r="P616" s="9">
        <f t="shared" ca="1" si="694"/>
        <v>41</v>
      </c>
      <c r="Q616" s="20">
        <f t="shared" ca="1" si="648"/>
        <v>36.786692182957978</v>
      </c>
      <c r="R616" s="20">
        <f t="shared" ca="1" si="649"/>
        <v>53.899034981917815</v>
      </c>
      <c r="S616" s="20">
        <f t="shared" ca="1" si="650"/>
        <v>16.080091416986299</v>
      </c>
      <c r="T616" s="6">
        <f t="shared" ca="1" si="695"/>
        <v>8728.7115327123302</v>
      </c>
      <c r="U616" s="6">
        <f t="shared" ca="1" si="695"/>
        <v>945.52145358904124</v>
      </c>
      <c r="V616" s="6">
        <f t="shared" ca="1" si="695"/>
        <v>1484.3334159991236</v>
      </c>
      <c r="W616" s="6">
        <f t="shared" ca="1" si="651"/>
        <v>2405.8278175561645</v>
      </c>
      <c r="X616" s="6">
        <f t="shared" ca="1" si="652"/>
        <v>751.98604290805497</v>
      </c>
      <c r="Y616" s="6">
        <f t="shared" ca="1" si="671"/>
        <v>5032.0857098380275</v>
      </c>
      <c r="Z616" s="6">
        <f t="shared" ca="1" si="696"/>
        <v>2170.4148387945206</v>
      </c>
      <c r="AA616" s="6">
        <f t="shared" ca="1" si="696"/>
        <v>646.78841978301375</v>
      </c>
      <c r="AB616" s="6">
        <f t="shared" ca="1" si="696"/>
        <v>659.28374809643822</v>
      </c>
      <c r="AC616" s="6">
        <f t="shared" ca="1" si="653"/>
        <v>912.28452871395666</v>
      </c>
      <c r="AD616" s="6">
        <f t="shared" ca="1" si="654"/>
        <v>900.38307480179355</v>
      </c>
      <c r="AE616" s="6">
        <f t="shared" ca="1" si="655"/>
        <v>295.83912554779533</v>
      </c>
      <c r="AF616" s="6">
        <f t="shared" ca="1" si="672"/>
        <v>1367.9802776104266</v>
      </c>
      <c r="AG616" s="6">
        <f t="shared" ca="1" si="697"/>
        <v>269.59935964931503</v>
      </c>
      <c r="AH616" s="6">
        <f t="shared" ca="1" si="697"/>
        <v>985.42928376986299</v>
      </c>
      <c r="AI616" s="6">
        <f t="shared" ca="1" si="697"/>
        <v>1693.3154889863013</v>
      </c>
      <c r="AJ616" s="6">
        <f t="shared" ca="1" si="697"/>
        <v>696.64379020273964</v>
      </c>
      <c r="AK616" s="6">
        <f t="shared" ca="1" si="656"/>
        <v>1072.1792272525054</v>
      </c>
      <c r="AL616" s="6">
        <f t="shared" ca="1" si="657"/>
        <v>1089.0732510915645</v>
      </c>
      <c r="AM616" s="6">
        <f t="shared" ca="1" si="658"/>
        <v>315.86571917582239</v>
      </c>
      <c r="AN616" s="6">
        <f t="shared" ca="1" si="673"/>
        <v>1167.8697250883265</v>
      </c>
      <c r="AO616" s="6">
        <f t="shared" ca="1" si="674"/>
        <v>16795.707915583564</v>
      </c>
      <c r="AP616" s="6">
        <f t="shared" ca="1" si="675"/>
        <v>9227.772203046783</v>
      </c>
      <c r="AQ616" s="6">
        <f t="shared" ca="1" si="676"/>
        <v>7567.9357125367806</v>
      </c>
      <c r="AR616" s="6">
        <f t="shared" ca="1" si="698"/>
        <v>2567.405603078304</v>
      </c>
      <c r="AS616" s="6">
        <f t="shared" ca="1" si="698"/>
        <v>1446.8627458989235</v>
      </c>
      <c r="AT616" s="6">
        <f t="shared" ca="1" si="698"/>
        <v>1625.0430218541953</v>
      </c>
      <c r="AU616" s="6">
        <f t="shared" ca="1" si="698"/>
        <v>1710.0897038612925</v>
      </c>
      <c r="AV616" s="6">
        <f t="shared" ca="1" si="677"/>
        <v>7349.4010746927161</v>
      </c>
      <c r="AW616" s="6">
        <f t="shared" ca="1" si="678"/>
        <v>218.53463784406449</v>
      </c>
      <c r="AX616" s="27">
        <f t="shared" ca="1" si="699"/>
        <v>3.8226526356164379</v>
      </c>
      <c r="AY616" s="27">
        <f t="shared" ca="1" si="699"/>
        <v>4.4450283972602733</v>
      </c>
      <c r="AZ616">
        <f t="shared" ca="1" si="679"/>
        <v>199</v>
      </c>
      <c r="BA616" s="9">
        <f t="shared" ca="1" si="659"/>
        <v>7</v>
      </c>
      <c r="BB616" s="4">
        <f t="shared" ca="1" si="680"/>
        <v>87</v>
      </c>
      <c r="BC616" s="9">
        <f t="shared" ca="1" si="660"/>
        <v>7</v>
      </c>
      <c r="BD616" s="9">
        <f t="shared" ca="1" si="661"/>
        <v>5</v>
      </c>
      <c r="BE616" s="4">
        <f t="shared" ca="1" si="681"/>
        <v>112</v>
      </c>
      <c r="BF616" s="9">
        <f t="shared" ca="1" si="662"/>
        <v>7</v>
      </c>
      <c r="BG616" s="9">
        <f t="shared" ca="1" si="663"/>
        <v>13</v>
      </c>
      <c r="BH616" s="24">
        <f t="shared" ca="1" si="682"/>
        <v>640.29617606390946</v>
      </c>
      <c r="BI616" s="24">
        <f t="shared" ca="1" si="683"/>
        <v>376.51905876134742</v>
      </c>
      <c r="BJ616" s="9">
        <f t="shared" ca="1" si="664"/>
        <v>9</v>
      </c>
      <c r="BK616" s="30">
        <f t="shared" ca="1" si="665"/>
        <v>33.564570410958908</v>
      </c>
      <c r="BL616" s="15">
        <f t="shared" ca="1" si="666"/>
        <v>4.3776380668493138</v>
      </c>
      <c r="BM616" s="15">
        <f t="shared" ca="1" si="684"/>
        <v>6449.2086259121661</v>
      </c>
      <c r="BN616" s="36">
        <f t="shared" ca="1" si="693"/>
        <v>106</v>
      </c>
      <c r="BO616" s="9">
        <f t="shared" ca="1" si="667"/>
        <v>0</v>
      </c>
      <c r="BP616" s="20">
        <f t="shared" ca="1" si="685"/>
        <v>1.1734673432845233</v>
      </c>
      <c r="BQ616" s="20">
        <f t="shared" ca="1" si="686"/>
        <v>71.395619929592272</v>
      </c>
    </row>
    <row r="617" spans="1:69" x14ac:dyDescent="0.25">
      <c r="A617" s="3">
        <f t="shared" si="634"/>
        <v>40572</v>
      </c>
      <c r="B617" s="17">
        <f t="shared" si="668"/>
        <v>2011</v>
      </c>
      <c r="C617" s="4">
        <f t="shared" si="633"/>
        <v>1</v>
      </c>
      <c r="D617" s="4">
        <f t="shared" si="635"/>
        <v>7</v>
      </c>
      <c r="E617" s="5">
        <f t="shared" si="643"/>
        <v>0.55000000000000004</v>
      </c>
      <c r="F617" s="5">
        <f t="shared" si="644"/>
        <v>0.95</v>
      </c>
      <c r="G617" s="10">
        <f t="shared" si="642"/>
        <v>0.49589041095890268</v>
      </c>
      <c r="H617" s="13">
        <f t="shared" ca="1" si="645"/>
        <v>128</v>
      </c>
      <c r="I617" s="9">
        <f t="shared" ca="1" si="646"/>
        <v>213</v>
      </c>
      <c r="J617" s="14">
        <f t="shared" ca="1" si="669"/>
        <v>1.6640625</v>
      </c>
      <c r="K617" s="5">
        <f t="shared" ca="1" si="670"/>
        <v>0.47333333333333333</v>
      </c>
      <c r="L617" s="21">
        <f t="shared" ca="1" si="647"/>
        <v>97.139400244006836</v>
      </c>
      <c r="M617" s="9">
        <f t="shared" ca="1" si="694"/>
        <v>36</v>
      </c>
      <c r="N617" s="9">
        <f t="shared" ca="1" si="694"/>
        <v>47</v>
      </c>
      <c r="O617" s="9">
        <f t="shared" ca="1" si="694"/>
        <v>20</v>
      </c>
      <c r="P617" s="9">
        <f t="shared" ca="1" si="694"/>
        <v>58</v>
      </c>
      <c r="Q617" s="20">
        <f t="shared" ca="1" si="648"/>
        <v>37.519727754414923</v>
      </c>
      <c r="R617" s="20">
        <f t="shared" ca="1" si="649"/>
        <v>45.729986891178086</v>
      </c>
      <c r="S617" s="20">
        <f t="shared" ca="1" si="650"/>
        <v>17.568932176551726</v>
      </c>
      <c r="T617" s="6">
        <f t="shared" ca="1" si="695"/>
        <v>12433.843231232875</v>
      </c>
      <c r="U617" s="6">
        <f t="shared" ca="1" si="695"/>
        <v>1368.5162391095892</v>
      </c>
      <c r="V617" s="6">
        <f t="shared" ca="1" si="695"/>
        <v>2270.6933313402742</v>
      </c>
      <c r="W617" s="6">
        <f t="shared" ca="1" si="651"/>
        <v>2364.5280402739727</v>
      </c>
      <c r="X617" s="6">
        <f t="shared" ca="1" si="652"/>
        <v>1096.0196370410958</v>
      </c>
      <c r="Y617" s="6">
        <f t="shared" ca="1" si="671"/>
        <v>8071.1184616871215</v>
      </c>
      <c r="Z617" s="6">
        <f t="shared" ca="1" si="696"/>
        <v>3114.1374036164389</v>
      </c>
      <c r="AA617" s="6">
        <f t="shared" ca="1" si="696"/>
        <v>914.59973782356167</v>
      </c>
      <c r="AB617" s="6">
        <f t="shared" ca="1" si="696"/>
        <v>1018.9980662400001</v>
      </c>
      <c r="AC617" s="6">
        <f t="shared" ca="1" si="653"/>
        <v>1396.8920457897966</v>
      </c>
      <c r="AD617" s="6">
        <f t="shared" ca="1" si="654"/>
        <v>883.75116013793672</v>
      </c>
      <c r="AE617" s="6">
        <f t="shared" ca="1" si="655"/>
        <v>427.17304729360558</v>
      </c>
      <c r="AF617" s="6">
        <f t="shared" ca="1" si="672"/>
        <v>2339.918954458662</v>
      </c>
      <c r="AG617" s="6">
        <f t="shared" ca="1" si="697"/>
        <v>390.27322755616433</v>
      </c>
      <c r="AH617" s="6">
        <f t="shared" ca="1" si="697"/>
        <v>1395.9312536547941</v>
      </c>
      <c r="AI617" s="6">
        <f t="shared" ca="1" si="697"/>
        <v>2251.0154889863011</v>
      </c>
      <c r="AJ617" s="6">
        <f t="shared" ca="1" si="697"/>
        <v>1011.399536219178</v>
      </c>
      <c r="AK617" s="6">
        <f t="shared" ca="1" si="656"/>
        <v>1549.8783641780819</v>
      </c>
      <c r="AL617" s="6">
        <f t="shared" ca="1" si="657"/>
        <v>1112.4611404931331</v>
      </c>
      <c r="AM617" s="6">
        <f t="shared" ca="1" si="658"/>
        <v>476.99872326519045</v>
      </c>
      <c r="AN617" s="6">
        <f t="shared" ca="1" si="673"/>
        <v>1909.2812784800324</v>
      </c>
      <c r="AO617" s="6">
        <f t="shared" ca="1" si="674"/>
        <v>23898.714184438904</v>
      </c>
      <c r="AP617" s="6">
        <f t="shared" ca="1" si="675"/>
        <v>11578.395489813089</v>
      </c>
      <c r="AQ617" s="6">
        <f t="shared" ca="1" si="676"/>
        <v>12320.318694625816</v>
      </c>
      <c r="AR617" s="6">
        <f t="shared" ca="1" si="698"/>
        <v>2680.6186982388126</v>
      </c>
      <c r="AS617" s="6">
        <f t="shared" ca="1" si="698"/>
        <v>1887.0002001603475</v>
      </c>
      <c r="AT617" s="6">
        <f t="shared" ca="1" si="698"/>
        <v>1783.4605183274175</v>
      </c>
      <c r="AU617" s="6">
        <f t="shared" ca="1" si="698"/>
        <v>1909.2197541744927</v>
      </c>
      <c r="AV617" s="6">
        <f t="shared" ca="1" si="677"/>
        <v>8260.2991709010712</v>
      </c>
      <c r="AW617" s="6">
        <f t="shared" ca="1" si="678"/>
        <v>4060.0195237247444</v>
      </c>
      <c r="AX617" s="27">
        <f t="shared" ca="1" si="699"/>
        <v>4.1642947726027399</v>
      </c>
      <c r="AY617" s="27">
        <f t="shared" ca="1" si="699"/>
        <v>4.5187339315068495</v>
      </c>
      <c r="AZ617">
        <f t="shared" ca="1" si="679"/>
        <v>289</v>
      </c>
      <c r="BA617" s="9">
        <f t="shared" ca="1" si="659"/>
        <v>11</v>
      </c>
      <c r="BB617" s="4">
        <f t="shared" ca="1" si="680"/>
        <v>128</v>
      </c>
      <c r="BC617" s="9">
        <f t="shared" ca="1" si="660"/>
        <v>10</v>
      </c>
      <c r="BD617" s="9">
        <f t="shared" ca="1" si="661"/>
        <v>8</v>
      </c>
      <c r="BE617" s="4">
        <f t="shared" ca="1" si="681"/>
        <v>161</v>
      </c>
      <c r="BF617" s="9">
        <f t="shared" ca="1" si="662"/>
        <v>10</v>
      </c>
      <c r="BG617" s="9">
        <f t="shared" ca="1" si="663"/>
        <v>19</v>
      </c>
      <c r="BH617" s="24">
        <f t="shared" ca="1" si="682"/>
        <v>805.95576684215757</v>
      </c>
      <c r="BI617" s="24">
        <f t="shared" ca="1" si="683"/>
        <v>487.74330026968215</v>
      </c>
      <c r="BJ617" s="9">
        <f t="shared" ca="1" si="664"/>
        <v>16</v>
      </c>
      <c r="BK617" s="30">
        <f t="shared" ca="1" si="665"/>
        <v>35.93211549315069</v>
      </c>
      <c r="BL617" s="15">
        <f t="shared" ca="1" si="666"/>
        <v>4.3731694126027385</v>
      </c>
      <c r="BM617" s="15">
        <f t="shared" ca="1" si="684"/>
        <v>6505.2352994960929</v>
      </c>
      <c r="BN617" s="36">
        <f t="shared" ca="1" si="693"/>
        <v>108</v>
      </c>
      <c r="BO617" s="9">
        <f t="shared" ca="1" si="667"/>
        <v>0</v>
      </c>
      <c r="BP617" s="20">
        <f t="shared" ca="1" si="685"/>
        <v>1.8939082335085049</v>
      </c>
      <c r="BQ617" s="20">
        <f t="shared" ca="1" si="686"/>
        <v>114.07702495023904</v>
      </c>
    </row>
    <row r="618" spans="1:69" x14ac:dyDescent="0.25">
      <c r="A618" s="3">
        <f t="shared" si="634"/>
        <v>40571</v>
      </c>
      <c r="B618" s="17">
        <f t="shared" si="668"/>
        <v>2011</v>
      </c>
      <c r="C618" s="4">
        <f t="shared" si="633"/>
        <v>1</v>
      </c>
      <c r="D618" s="4">
        <f t="shared" si="635"/>
        <v>6</v>
      </c>
      <c r="E618" s="5">
        <f t="shared" si="643"/>
        <v>0.55000000000000004</v>
      </c>
      <c r="F618" s="5">
        <f t="shared" si="644"/>
        <v>1</v>
      </c>
      <c r="G618" s="10">
        <f t="shared" si="642"/>
        <v>0.49315068493150543</v>
      </c>
      <c r="H618" s="13">
        <f t="shared" ca="1" si="645"/>
        <v>143</v>
      </c>
      <c r="I618" s="9">
        <f t="shared" ca="1" si="646"/>
        <v>238</v>
      </c>
      <c r="J618" s="14">
        <f t="shared" ca="1" si="669"/>
        <v>1.6643356643356644</v>
      </c>
      <c r="K618" s="5">
        <f t="shared" ca="1" si="670"/>
        <v>0.52888888888888885</v>
      </c>
      <c r="L618" s="21">
        <f t="shared" ca="1" si="647"/>
        <v>96.67088724973658</v>
      </c>
      <c r="M618" s="9">
        <f t="shared" ca="1" si="694"/>
        <v>41</v>
      </c>
      <c r="N618" s="9">
        <f t="shared" ca="1" si="694"/>
        <v>52</v>
      </c>
      <c r="O618" s="9">
        <f t="shared" ca="1" si="694"/>
        <v>20</v>
      </c>
      <c r="P618" s="9">
        <f t="shared" ca="1" si="694"/>
        <v>61</v>
      </c>
      <c r="Q618" s="20">
        <f t="shared" ca="1" si="648"/>
        <v>35.767471545146556</v>
      </c>
      <c r="R618" s="20">
        <f t="shared" ca="1" si="649"/>
        <v>49.032114726575337</v>
      </c>
      <c r="S618" s="20">
        <f t="shared" ca="1" si="650"/>
        <v>18.225265059600268</v>
      </c>
      <c r="T618" s="6">
        <f t="shared" ca="1" si="695"/>
        <v>13823.936876712331</v>
      </c>
      <c r="U618" s="6">
        <f t="shared" ca="1" si="695"/>
        <v>1534.1275068493151</v>
      </c>
      <c r="V618" s="6">
        <f t="shared" ca="1" si="695"/>
        <v>2359.5773483835619</v>
      </c>
      <c r="W618" s="6">
        <f t="shared" ca="1" si="651"/>
        <v>2531.787982027397</v>
      </c>
      <c r="X618" s="6">
        <f t="shared" ca="1" si="652"/>
        <v>1211.7126101917811</v>
      </c>
      <c r="Y618" s="6">
        <f t="shared" ca="1" si="671"/>
        <v>9254.986442958907</v>
      </c>
      <c r="Z618" s="6">
        <f t="shared" ca="1" si="696"/>
        <v>3326.3748536986295</v>
      </c>
      <c r="AA618" s="6">
        <f t="shared" ca="1" si="696"/>
        <v>980.64229453150676</v>
      </c>
      <c r="AB618" s="6">
        <f t="shared" ca="1" si="696"/>
        <v>1111.7411686356163</v>
      </c>
      <c r="AC618" s="6">
        <f t="shared" ca="1" si="653"/>
        <v>1531.8553173830148</v>
      </c>
      <c r="AD618" s="6">
        <f t="shared" ca="1" si="654"/>
        <v>953.83226497818737</v>
      </c>
      <c r="AE618" s="6">
        <f t="shared" ca="1" si="655"/>
        <v>455.06712417843005</v>
      </c>
      <c r="AF618" s="6">
        <f t="shared" ca="1" si="672"/>
        <v>2478.00361032612</v>
      </c>
      <c r="AG618" s="6">
        <f t="shared" ca="1" si="697"/>
        <v>419.46674498630131</v>
      </c>
      <c r="AH618" s="6">
        <f t="shared" ca="1" si="697"/>
        <v>1517.9117834520548</v>
      </c>
      <c r="AI618" s="6">
        <f t="shared" ca="1" si="697"/>
        <v>2580.923381917808</v>
      </c>
      <c r="AJ618" s="6">
        <f t="shared" ca="1" si="697"/>
        <v>1181.2441038904108</v>
      </c>
      <c r="AK618" s="6">
        <f t="shared" ca="1" si="656"/>
        <v>1751.1035291783962</v>
      </c>
      <c r="AL618" s="6">
        <f t="shared" ca="1" si="657"/>
        <v>1088.5102579588236</v>
      </c>
      <c r="AM618" s="6">
        <f t="shared" ca="1" si="658"/>
        <v>525.76166496943438</v>
      </c>
      <c r="AN618" s="6">
        <f t="shared" ca="1" si="673"/>
        <v>2334.1705621399196</v>
      </c>
      <c r="AO618" s="6">
        <f t="shared" ca="1" si="674"/>
        <v>26476.368714673972</v>
      </c>
      <c r="AP618" s="6">
        <f t="shared" ca="1" si="675"/>
        <v>12409.208099249025</v>
      </c>
      <c r="AQ618" s="6">
        <f t="shared" ca="1" si="676"/>
        <v>14067.160615424946</v>
      </c>
      <c r="AR618" s="6">
        <f t="shared" ca="1" si="698"/>
        <v>2696.3590909291102</v>
      </c>
      <c r="AS618" s="6">
        <f t="shared" ca="1" si="698"/>
        <v>1858.0571658199522</v>
      </c>
      <c r="AT618" s="6">
        <f t="shared" ca="1" si="698"/>
        <v>1807.0724058828582</v>
      </c>
      <c r="AU618" s="6">
        <f t="shared" ca="1" si="698"/>
        <v>1942.5216136541148</v>
      </c>
      <c r="AV618" s="6">
        <f t="shared" ca="1" si="677"/>
        <v>8304.0102762860352</v>
      </c>
      <c r="AW618" s="6">
        <f t="shared" ca="1" si="678"/>
        <v>5763.1503391389124</v>
      </c>
      <c r="AX618" s="27">
        <f t="shared" ca="1" si="699"/>
        <v>3.8576235616438348</v>
      </c>
      <c r="AY618" s="27">
        <f t="shared" ca="1" si="699"/>
        <v>4.1745401369863009</v>
      </c>
      <c r="AZ618">
        <f t="shared" ca="1" si="679"/>
        <v>317</v>
      </c>
      <c r="BA618" s="9">
        <f t="shared" ca="1" si="659"/>
        <v>12</v>
      </c>
      <c r="BB618" s="4">
        <f t="shared" ca="1" si="680"/>
        <v>143</v>
      </c>
      <c r="BC618" s="9">
        <f t="shared" ca="1" si="660"/>
        <v>12</v>
      </c>
      <c r="BD618" s="9">
        <f t="shared" ca="1" si="661"/>
        <v>8</v>
      </c>
      <c r="BE618" s="4">
        <f t="shared" ca="1" si="681"/>
        <v>174</v>
      </c>
      <c r="BF618" s="9">
        <f t="shared" ca="1" si="662"/>
        <v>11</v>
      </c>
      <c r="BG618" s="9">
        <f t="shared" ca="1" si="663"/>
        <v>21</v>
      </c>
      <c r="BH618" s="24">
        <f t="shared" ca="1" si="682"/>
        <v>853.57733435003365</v>
      </c>
      <c r="BI618" s="24">
        <f t="shared" ca="1" si="683"/>
        <v>540.82845177740364</v>
      </c>
      <c r="BJ618" s="9">
        <f t="shared" ca="1" si="664"/>
        <v>17</v>
      </c>
      <c r="BK618" s="30">
        <f t="shared" ca="1" si="665"/>
        <v>34.155034794520553</v>
      </c>
      <c r="BL618" s="15">
        <f t="shared" ca="1" si="666"/>
        <v>4.2086595178082185</v>
      </c>
      <c r="BM618" s="15">
        <f t="shared" ca="1" si="684"/>
        <v>6731.2177777076959</v>
      </c>
      <c r="BN618" s="36">
        <f t="shared" ca="1" si="693"/>
        <v>108</v>
      </c>
      <c r="BO618" s="9">
        <f t="shared" ca="1" si="667"/>
        <v>0</v>
      </c>
      <c r="BP618" s="20">
        <f t="shared" ca="1" si="685"/>
        <v>2.0898388790825146</v>
      </c>
      <c r="BQ618" s="20">
        <f t="shared" ca="1" si="686"/>
        <v>130.25148717986062</v>
      </c>
    </row>
    <row r="619" spans="1:69" x14ac:dyDescent="0.25">
      <c r="A619" s="3">
        <f t="shared" si="634"/>
        <v>40570</v>
      </c>
      <c r="B619" s="17">
        <f t="shared" si="668"/>
        <v>2011</v>
      </c>
      <c r="C619" s="4">
        <f t="shared" si="633"/>
        <v>1</v>
      </c>
      <c r="D619" s="4">
        <f t="shared" si="635"/>
        <v>5</v>
      </c>
      <c r="E619" s="5">
        <f t="shared" si="643"/>
        <v>0.55000000000000004</v>
      </c>
      <c r="F619" s="5">
        <f t="shared" si="644"/>
        <v>0.82</v>
      </c>
      <c r="G619" s="10">
        <f t="shared" si="642"/>
        <v>0.49041095890410819</v>
      </c>
      <c r="H619" s="13">
        <f t="shared" ca="1" si="645"/>
        <v>115</v>
      </c>
      <c r="I619" s="9">
        <f t="shared" ca="1" si="646"/>
        <v>183</v>
      </c>
      <c r="J619" s="14">
        <f t="shared" ca="1" si="669"/>
        <v>1.5913043478260869</v>
      </c>
      <c r="K619" s="5">
        <f t="shared" ca="1" si="670"/>
        <v>0.40666666666666668</v>
      </c>
      <c r="L619" s="21">
        <f t="shared" ca="1" si="647"/>
        <v>96.557060480762331</v>
      </c>
      <c r="M619" s="9">
        <f t="shared" ca="1" si="694"/>
        <v>34</v>
      </c>
      <c r="N619" s="9">
        <f t="shared" ca="1" si="694"/>
        <v>39</v>
      </c>
      <c r="O619" s="9">
        <f t="shared" ca="1" si="694"/>
        <v>16</v>
      </c>
      <c r="P619" s="9">
        <f t="shared" ca="1" si="694"/>
        <v>49</v>
      </c>
      <c r="Q619" s="20">
        <f t="shared" ca="1" si="648"/>
        <v>35.533856354287856</v>
      </c>
      <c r="R619" s="20">
        <f t="shared" ca="1" si="649"/>
        <v>50.211317391780817</v>
      </c>
      <c r="S619" s="20">
        <f t="shared" ca="1" si="650"/>
        <v>17.286251026715124</v>
      </c>
      <c r="T619" s="6">
        <f t="shared" ca="1" si="695"/>
        <v>11104.061955287669</v>
      </c>
      <c r="U619" s="6">
        <f t="shared" ca="1" si="695"/>
        <v>1172.5203274520547</v>
      </c>
      <c r="V619" s="6">
        <f t="shared" ca="1" si="695"/>
        <v>2006.5810239754521</v>
      </c>
      <c r="W619" s="6">
        <f t="shared" ca="1" si="651"/>
        <v>2512.3120005698624</v>
      </c>
      <c r="X619" s="6">
        <f t="shared" ca="1" si="652"/>
        <v>993.62620424416446</v>
      </c>
      <c r="Y619" s="6">
        <f t="shared" ca="1" si="671"/>
        <v>6764.0630539502454</v>
      </c>
      <c r="Z619" s="6">
        <f t="shared" ca="1" si="696"/>
        <v>2593.9715138630136</v>
      </c>
      <c r="AA619" s="6">
        <f t="shared" ca="1" si="696"/>
        <v>803.38107826849307</v>
      </c>
      <c r="AB619" s="6">
        <f t="shared" ca="1" si="696"/>
        <v>847.02630030904106</v>
      </c>
      <c r="AC619" s="6">
        <f t="shared" ca="1" si="653"/>
        <v>1218.0973607157293</v>
      </c>
      <c r="AD619" s="6">
        <f t="shared" ca="1" si="654"/>
        <v>885.54306331186115</v>
      </c>
      <c r="AE619" s="6">
        <f t="shared" ca="1" si="655"/>
        <v>361.72105628322436</v>
      </c>
      <c r="AF619" s="6">
        <f t="shared" ca="1" si="672"/>
        <v>1779.0174121297332</v>
      </c>
      <c r="AG619" s="6">
        <f t="shared" ca="1" si="697"/>
        <v>334.0124934410959</v>
      </c>
      <c r="AH619" s="6">
        <f t="shared" ca="1" si="697"/>
        <v>1162.2855957041095</v>
      </c>
      <c r="AI619" s="6">
        <f t="shared" ca="1" si="697"/>
        <v>1943.9799656712325</v>
      </c>
      <c r="AJ619" s="6">
        <f t="shared" ca="1" si="697"/>
        <v>926.97816723287667</v>
      </c>
      <c r="AK619" s="6">
        <f t="shared" ca="1" si="656"/>
        <v>1357.1230867180811</v>
      </c>
      <c r="AL619" s="6">
        <f t="shared" ca="1" si="657"/>
        <v>1110.8105835162096</v>
      </c>
      <c r="AM619" s="6">
        <f t="shared" ca="1" si="658"/>
        <v>395.65316351700972</v>
      </c>
      <c r="AN619" s="6">
        <f t="shared" ca="1" si="673"/>
        <v>1503.6693882980142</v>
      </c>
      <c r="AO619" s="6">
        <f t="shared" ca="1" si="674"/>
        <v>20888.217397229582</v>
      </c>
      <c r="AP619" s="6">
        <f t="shared" ca="1" si="675"/>
        <v>10841.467542851595</v>
      </c>
      <c r="AQ619" s="6">
        <f t="shared" ca="1" si="676"/>
        <v>10046.749854377993</v>
      </c>
      <c r="AR619" s="6">
        <f t="shared" ca="1" si="698"/>
        <v>2639.5016173712229</v>
      </c>
      <c r="AS619" s="6">
        <f t="shared" ca="1" si="698"/>
        <v>1665.2766429867866</v>
      </c>
      <c r="AT619" s="6">
        <f t="shared" ca="1" si="698"/>
        <v>1738.3563819558572</v>
      </c>
      <c r="AU619" s="6">
        <f t="shared" ca="1" si="698"/>
        <v>1833.5012612357543</v>
      </c>
      <c r="AV619" s="6">
        <f t="shared" ca="1" si="677"/>
        <v>7876.6359035496198</v>
      </c>
      <c r="AW619" s="6">
        <f t="shared" ca="1" si="678"/>
        <v>2170.1139508283677</v>
      </c>
      <c r="AX619" s="27">
        <f t="shared" ca="1" si="699"/>
        <v>4.0560341917808218</v>
      </c>
      <c r="AY619" s="27">
        <f t="shared" ca="1" si="699"/>
        <v>4.5398861027397253</v>
      </c>
      <c r="AZ619">
        <f t="shared" ca="1" si="679"/>
        <v>253</v>
      </c>
      <c r="BA619" s="9">
        <f t="shared" ca="1" si="659"/>
        <v>9</v>
      </c>
      <c r="BB619" s="4">
        <f t="shared" ca="1" si="680"/>
        <v>115</v>
      </c>
      <c r="BC619" s="9">
        <f t="shared" ca="1" si="660"/>
        <v>9</v>
      </c>
      <c r="BD619" s="9">
        <f t="shared" ca="1" si="661"/>
        <v>7</v>
      </c>
      <c r="BE619" s="4">
        <f t="shared" ca="1" si="681"/>
        <v>138</v>
      </c>
      <c r="BF619" s="9">
        <f t="shared" ca="1" si="662"/>
        <v>10</v>
      </c>
      <c r="BG619" s="9">
        <f t="shared" ca="1" si="663"/>
        <v>17</v>
      </c>
      <c r="BH619" s="24">
        <f t="shared" ca="1" si="682"/>
        <v>766.95919704897096</v>
      </c>
      <c r="BI619" s="24">
        <f t="shared" ca="1" si="683"/>
        <v>482.35333310428985</v>
      </c>
      <c r="BJ619" s="9">
        <f t="shared" ca="1" si="664"/>
        <v>13</v>
      </c>
      <c r="BK619" s="30">
        <f t="shared" ca="1" si="665"/>
        <v>34.19340764383562</v>
      </c>
      <c r="BL619" s="15">
        <f t="shared" ca="1" si="666"/>
        <v>4.2258231857534243</v>
      </c>
      <c r="BM619" s="15">
        <f t="shared" ca="1" si="684"/>
        <v>6620.2669412949108</v>
      </c>
      <c r="BN619" s="36">
        <f t="shared" ca="1" si="693"/>
        <v>108</v>
      </c>
      <c r="BO619" s="9">
        <f t="shared" ca="1" si="667"/>
        <v>0</v>
      </c>
      <c r="BP619" s="20">
        <f t="shared" ca="1" si="685"/>
        <v>1.517574735802552</v>
      </c>
      <c r="BQ619" s="20">
        <f t="shared" ca="1" si="686"/>
        <v>93.025461614611046</v>
      </c>
    </row>
    <row r="620" spans="1:69" x14ac:dyDescent="0.25">
      <c r="A620" s="3">
        <f t="shared" si="634"/>
        <v>40569</v>
      </c>
      <c r="B620" s="17">
        <f t="shared" si="668"/>
        <v>2011</v>
      </c>
      <c r="C620" s="4">
        <f t="shared" si="633"/>
        <v>1</v>
      </c>
      <c r="D620" s="4">
        <f t="shared" si="635"/>
        <v>4</v>
      </c>
      <c r="E620" s="5">
        <f t="shared" si="643"/>
        <v>0.55000000000000004</v>
      </c>
      <c r="F620" s="5">
        <f t="shared" si="644"/>
        <v>0.76</v>
      </c>
      <c r="G620" s="10">
        <f t="shared" si="642"/>
        <v>0.48767123287671094</v>
      </c>
      <c r="H620" s="13">
        <f t="shared" ca="1" si="645"/>
        <v>101</v>
      </c>
      <c r="I620" s="9">
        <f t="shared" ca="1" si="646"/>
        <v>177</v>
      </c>
      <c r="J620" s="14">
        <f t="shared" ca="1" si="669"/>
        <v>1.7524752475247525</v>
      </c>
      <c r="K620" s="5">
        <f t="shared" ca="1" si="670"/>
        <v>0.39333333333333331</v>
      </c>
      <c r="L620" s="21">
        <f t="shared" ca="1" si="647"/>
        <v>100.77989637867897</v>
      </c>
      <c r="M620" s="9">
        <f t="shared" ca="1" si="694"/>
        <v>32</v>
      </c>
      <c r="N620" s="9">
        <f t="shared" ca="1" si="694"/>
        <v>38</v>
      </c>
      <c r="O620" s="9">
        <f t="shared" ca="1" si="694"/>
        <v>15</v>
      </c>
      <c r="P620" s="9">
        <f t="shared" ca="1" si="694"/>
        <v>46</v>
      </c>
      <c r="Q620" s="20">
        <f t="shared" ca="1" si="648"/>
        <v>36.9567154849315</v>
      </c>
      <c r="R620" s="20">
        <f t="shared" ca="1" si="649"/>
        <v>48.360605093260268</v>
      </c>
      <c r="S620" s="20">
        <f t="shared" ca="1" si="650"/>
        <v>17.141752348016677</v>
      </c>
      <c r="T620" s="6">
        <f t="shared" ca="1" si="695"/>
        <v>10178.769534246576</v>
      </c>
      <c r="U620" s="6">
        <f t="shared" ca="1" si="695"/>
        <v>1063.2015523287669</v>
      </c>
      <c r="V620" s="6">
        <f t="shared" ca="1" si="695"/>
        <v>1719.7945046058082</v>
      </c>
      <c r="W620" s="6">
        <f t="shared" ca="1" si="651"/>
        <v>2427.3638320438354</v>
      </c>
      <c r="X620" s="6">
        <f t="shared" ca="1" si="652"/>
        <v>897.55881611572613</v>
      </c>
      <c r="Y620" s="6">
        <f t="shared" ca="1" si="671"/>
        <v>6197.2539338099723</v>
      </c>
      <c r="Z620" s="6">
        <f t="shared" ca="1" si="696"/>
        <v>2586.9700839452053</v>
      </c>
      <c r="AA620" s="6">
        <f t="shared" ca="1" si="696"/>
        <v>725.40907639890406</v>
      </c>
      <c r="AB620" s="6">
        <f t="shared" ca="1" si="696"/>
        <v>788.52060800876711</v>
      </c>
      <c r="AC620" s="6">
        <f t="shared" ca="1" si="653"/>
        <v>1149.4916111390444</v>
      </c>
      <c r="AD620" s="6">
        <f t="shared" ca="1" si="654"/>
        <v>907.65443187970607</v>
      </c>
      <c r="AE620" s="6">
        <f t="shared" ca="1" si="655"/>
        <v>332.86631718212317</v>
      </c>
      <c r="AF620" s="6">
        <f t="shared" ca="1" si="672"/>
        <v>1710.8874081520034</v>
      </c>
      <c r="AG620" s="6">
        <f t="shared" ca="1" si="697"/>
        <v>301.19396547945206</v>
      </c>
      <c r="AH620" s="6">
        <f t="shared" ca="1" si="697"/>
        <v>1186.1529557917809</v>
      </c>
      <c r="AI620" s="6">
        <f t="shared" ca="1" si="697"/>
        <v>1868.4526857534247</v>
      </c>
      <c r="AJ620" s="6">
        <f t="shared" ca="1" si="697"/>
        <v>870.50388427397263</v>
      </c>
      <c r="AK620" s="6">
        <f t="shared" ca="1" si="656"/>
        <v>1311.6110593849407</v>
      </c>
      <c r="AL620" s="6">
        <f t="shared" ca="1" si="657"/>
        <v>1087.9472648260828</v>
      </c>
      <c r="AM620" s="6">
        <f t="shared" ca="1" si="658"/>
        <v>370.15250155259292</v>
      </c>
      <c r="AN620" s="6">
        <f t="shared" ca="1" si="673"/>
        <v>1456.592665535014</v>
      </c>
      <c r="AO620" s="6">
        <f t="shared" ca="1" si="674"/>
        <v>19569.17434622685</v>
      </c>
      <c r="AP620" s="6">
        <f t="shared" ca="1" si="675"/>
        <v>10204.440338729863</v>
      </c>
      <c r="AQ620" s="6">
        <f t="shared" ca="1" si="676"/>
        <v>9364.7340074969907</v>
      </c>
      <c r="AR620" s="6">
        <f t="shared" ca="1" si="698"/>
        <v>2617.1442320439951</v>
      </c>
      <c r="AS620" s="6">
        <f t="shared" ca="1" si="698"/>
        <v>1663.9986718301207</v>
      </c>
      <c r="AT620" s="6">
        <f t="shared" ca="1" si="698"/>
        <v>1692.2485952632433</v>
      </c>
      <c r="AU620" s="6">
        <f t="shared" ca="1" si="698"/>
        <v>1754.8430020707358</v>
      </c>
      <c r="AV620" s="6">
        <f t="shared" ca="1" si="677"/>
        <v>7728.2345012080941</v>
      </c>
      <c r="AW620" s="6">
        <f t="shared" ca="1" si="678"/>
        <v>1636.4995062888929</v>
      </c>
      <c r="AX620" s="27">
        <f t="shared" ca="1" si="699"/>
        <v>4.1470480109589039</v>
      </c>
      <c r="AY620" s="27">
        <f t="shared" ca="1" si="699"/>
        <v>4.1913849452054794</v>
      </c>
      <c r="AZ620">
        <f t="shared" ca="1" si="679"/>
        <v>232</v>
      </c>
      <c r="BA620" s="9">
        <f t="shared" ca="1" si="659"/>
        <v>8</v>
      </c>
      <c r="BB620" s="4">
        <f t="shared" ca="1" si="680"/>
        <v>101</v>
      </c>
      <c r="BC620" s="9">
        <f t="shared" ca="1" si="660"/>
        <v>9</v>
      </c>
      <c r="BD620" s="9">
        <f t="shared" ca="1" si="661"/>
        <v>6</v>
      </c>
      <c r="BE620" s="4">
        <f t="shared" ca="1" si="681"/>
        <v>131</v>
      </c>
      <c r="BF620" s="9">
        <f t="shared" ca="1" si="662"/>
        <v>9</v>
      </c>
      <c r="BG620" s="9">
        <f t="shared" ca="1" si="663"/>
        <v>16</v>
      </c>
      <c r="BH620" s="24">
        <f t="shared" ca="1" si="682"/>
        <v>749.21541872753016</v>
      </c>
      <c r="BI620" s="24">
        <f t="shared" ca="1" si="683"/>
        <v>456.10922904596822</v>
      </c>
      <c r="BJ620" s="9">
        <f t="shared" ca="1" si="664"/>
        <v>11</v>
      </c>
      <c r="BK620" s="30">
        <f t="shared" ca="1" si="665"/>
        <v>34.060458465753428</v>
      </c>
      <c r="BL620" s="15">
        <f t="shared" ca="1" si="666"/>
        <v>4.1435069545205474</v>
      </c>
      <c r="BM620" s="15">
        <f t="shared" ca="1" si="684"/>
        <v>6516.6809143848204</v>
      </c>
      <c r="BN620" s="36">
        <f t="shared" ca="1" si="693"/>
        <v>108</v>
      </c>
      <c r="BO620" s="9">
        <f t="shared" ca="1" si="667"/>
        <v>0</v>
      </c>
      <c r="BP620" s="20">
        <f t="shared" ca="1" si="685"/>
        <v>1.4370404398388483</v>
      </c>
      <c r="BQ620" s="20">
        <f t="shared" ca="1" si="686"/>
        <v>86.710500069416582</v>
      </c>
    </row>
    <row r="621" spans="1:69" x14ac:dyDescent="0.25">
      <c r="A621" s="3">
        <f t="shared" si="634"/>
        <v>40568</v>
      </c>
      <c r="B621" s="17">
        <f t="shared" si="668"/>
        <v>2011</v>
      </c>
      <c r="C621" s="4">
        <f t="shared" si="633"/>
        <v>1</v>
      </c>
      <c r="D621" s="4">
        <f t="shared" si="635"/>
        <v>3</v>
      </c>
      <c r="E621" s="5">
        <f t="shared" si="643"/>
        <v>0.55000000000000004</v>
      </c>
      <c r="F621" s="5">
        <f t="shared" si="644"/>
        <v>0.6</v>
      </c>
      <c r="G621" s="10">
        <f t="shared" si="642"/>
        <v>0.48493150684931369</v>
      </c>
      <c r="H621" s="13">
        <f t="shared" ca="1" si="645"/>
        <v>84</v>
      </c>
      <c r="I621" s="9">
        <f t="shared" ca="1" si="646"/>
        <v>129</v>
      </c>
      <c r="J621" s="14">
        <f t="shared" ca="1" si="669"/>
        <v>1.5357142857142858</v>
      </c>
      <c r="K621" s="5">
        <f t="shared" ca="1" si="670"/>
        <v>0.28666666666666668</v>
      </c>
      <c r="L621" s="21">
        <f t="shared" ca="1" si="647"/>
        <v>92.69199898238746</v>
      </c>
      <c r="M621" s="9">
        <f t="shared" ca="1" si="694"/>
        <v>23</v>
      </c>
      <c r="N621" s="9">
        <f t="shared" ca="1" si="694"/>
        <v>28</v>
      </c>
      <c r="O621" s="9">
        <f t="shared" ca="1" si="694"/>
        <v>11</v>
      </c>
      <c r="P621" s="9">
        <f t="shared" ca="1" si="694"/>
        <v>35</v>
      </c>
      <c r="Q621" s="20">
        <f t="shared" ca="1" si="648"/>
        <v>36.06255726672039</v>
      </c>
      <c r="R621" s="20">
        <f t="shared" ca="1" si="649"/>
        <v>48.255347118306332</v>
      </c>
      <c r="S621" s="20">
        <f t="shared" ca="1" si="650"/>
        <v>16.659230605150679</v>
      </c>
      <c r="T621" s="6">
        <f t="shared" ca="1" si="695"/>
        <v>7786.1279145205463</v>
      </c>
      <c r="U621" s="6">
        <f t="shared" ca="1" si="695"/>
        <v>893.74322219178066</v>
      </c>
      <c r="V621" s="6">
        <f t="shared" ca="1" si="695"/>
        <v>1472.5790427353427</v>
      </c>
      <c r="W621" s="6">
        <f t="shared" ca="1" si="651"/>
        <v>2342.4207518465755</v>
      </c>
      <c r="X621" s="6">
        <f t="shared" ca="1" si="652"/>
        <v>674.5329902465752</v>
      </c>
      <c r="Y621" s="6">
        <f t="shared" ca="1" si="671"/>
        <v>4190.3383518838336</v>
      </c>
      <c r="Z621" s="6">
        <f t="shared" ca="1" si="696"/>
        <v>1839.1904206027398</v>
      </c>
      <c r="AA621" s="6">
        <f t="shared" ca="1" si="696"/>
        <v>530.80881830136968</v>
      </c>
      <c r="AB621" s="6">
        <f t="shared" ca="1" si="696"/>
        <v>583.07307118027381</v>
      </c>
      <c r="AC621" s="6">
        <f t="shared" ca="1" si="653"/>
        <v>923.6970723867496</v>
      </c>
      <c r="AD621" s="6">
        <f t="shared" ca="1" si="654"/>
        <v>960.20319110082232</v>
      </c>
      <c r="AE621" s="6">
        <f t="shared" ca="1" si="655"/>
        <v>275.21899765614683</v>
      </c>
      <c r="AF621" s="6">
        <f t="shared" ca="1" si="672"/>
        <v>793.95304894066464</v>
      </c>
      <c r="AG621" s="6">
        <f t="shared" ca="1" si="697"/>
        <v>233.84687690958901</v>
      </c>
      <c r="AH621" s="6">
        <f t="shared" ca="1" si="697"/>
        <v>866.0895502027397</v>
      </c>
      <c r="AI621" s="6">
        <f t="shared" ca="1" si="697"/>
        <v>1400.2153168767122</v>
      </c>
      <c r="AJ621" s="6">
        <f t="shared" ca="1" si="697"/>
        <v>620.48020024109587</v>
      </c>
      <c r="AK621" s="6">
        <f t="shared" ca="1" si="656"/>
        <v>980.8715278784623</v>
      </c>
      <c r="AL621" s="6">
        <f t="shared" ca="1" si="657"/>
        <v>1097.3386851711127</v>
      </c>
      <c r="AM621" s="6">
        <f t="shared" ca="1" si="658"/>
        <v>316.98728678716088</v>
      </c>
      <c r="AN621" s="6">
        <f t="shared" ca="1" si="673"/>
        <v>725.43444439340078</v>
      </c>
      <c r="AO621" s="6">
        <f t="shared" ca="1" si="674"/>
        <v>14753.575391026847</v>
      </c>
      <c r="AP621" s="6">
        <f t="shared" ca="1" si="675"/>
        <v>9043.8495458089492</v>
      </c>
      <c r="AQ621" s="6">
        <f t="shared" ca="1" si="676"/>
        <v>5709.7258452178985</v>
      </c>
      <c r="AR621" s="6">
        <f t="shared" ca="1" si="698"/>
        <v>2572.3472191355945</v>
      </c>
      <c r="AS621" s="6">
        <f t="shared" ca="1" si="698"/>
        <v>1403.6151273114328</v>
      </c>
      <c r="AT621" s="6">
        <f t="shared" ca="1" si="698"/>
        <v>1583.9690894644659</v>
      </c>
      <c r="AU621" s="6">
        <f t="shared" ca="1" si="698"/>
        <v>1677.229066748245</v>
      </c>
      <c r="AV621" s="6">
        <f t="shared" ca="1" si="677"/>
        <v>7237.1605026597381</v>
      </c>
      <c r="AW621" s="6">
        <f t="shared" ca="1" si="678"/>
        <v>-1527.4346574418405</v>
      </c>
      <c r="AX621" s="27">
        <f t="shared" ca="1" si="699"/>
        <v>3.9438441205479444</v>
      </c>
      <c r="AY621" s="27">
        <f t="shared" ca="1" si="699"/>
        <v>4.5001025616438364</v>
      </c>
      <c r="AZ621">
        <f t="shared" ca="1" si="679"/>
        <v>181</v>
      </c>
      <c r="BA621" s="9">
        <f t="shared" ca="1" si="659"/>
        <v>6</v>
      </c>
      <c r="BB621" s="4">
        <f t="shared" ca="1" si="680"/>
        <v>84</v>
      </c>
      <c r="BC621" s="9">
        <f t="shared" ca="1" si="660"/>
        <v>7</v>
      </c>
      <c r="BD621" s="9">
        <f t="shared" ca="1" si="661"/>
        <v>4</v>
      </c>
      <c r="BE621" s="4">
        <f t="shared" ca="1" si="681"/>
        <v>97</v>
      </c>
      <c r="BF621" s="9">
        <f t="shared" ca="1" si="662"/>
        <v>6</v>
      </c>
      <c r="BG621" s="9">
        <f t="shared" ca="1" si="663"/>
        <v>12</v>
      </c>
      <c r="BH621" s="24">
        <f t="shared" ca="1" si="682"/>
        <v>587.91500753706464</v>
      </c>
      <c r="BI621" s="24">
        <f t="shared" ca="1" si="683"/>
        <v>400.66130619161788</v>
      </c>
      <c r="BJ621" s="9">
        <f t="shared" ca="1" si="664"/>
        <v>10</v>
      </c>
      <c r="BK621" s="30">
        <f t="shared" ca="1" si="665"/>
        <v>34.167367547945211</v>
      </c>
      <c r="BL621" s="15">
        <f t="shared" ca="1" si="666"/>
        <v>4.4634231846575334</v>
      </c>
      <c r="BM621" s="15">
        <f t="shared" ca="1" si="684"/>
        <v>6457.8404034269861</v>
      </c>
      <c r="BN621" s="36">
        <f t="shared" ca="1" si="693"/>
        <v>108</v>
      </c>
      <c r="BO621" s="9">
        <f t="shared" ca="1" si="667"/>
        <v>0</v>
      </c>
      <c r="BP621" s="20">
        <f t="shared" ca="1" si="685"/>
        <v>0.88415406521782647</v>
      </c>
      <c r="BQ621" s="20">
        <f t="shared" ca="1" si="686"/>
        <v>52.867831900165726</v>
      </c>
    </row>
    <row r="622" spans="1:69" x14ac:dyDescent="0.25">
      <c r="A622" s="3">
        <f t="shared" si="634"/>
        <v>40567</v>
      </c>
      <c r="B622" s="17">
        <f t="shared" si="668"/>
        <v>2011</v>
      </c>
      <c r="C622" s="4">
        <f t="shared" si="633"/>
        <v>1</v>
      </c>
      <c r="D622" s="4">
        <f t="shared" si="635"/>
        <v>2</v>
      </c>
      <c r="E622" s="5">
        <f t="shared" si="643"/>
        <v>0.55000000000000004</v>
      </c>
      <c r="F622" s="5">
        <f t="shared" si="644"/>
        <v>0.6</v>
      </c>
      <c r="G622" s="10">
        <f t="shared" si="642"/>
        <v>0.48219178082191644</v>
      </c>
      <c r="H622" s="13">
        <f t="shared" ca="1" si="645"/>
        <v>83</v>
      </c>
      <c r="I622" s="9">
        <f t="shared" ca="1" si="646"/>
        <v>135</v>
      </c>
      <c r="J622" s="14">
        <f t="shared" ca="1" si="669"/>
        <v>1.6265060240963856</v>
      </c>
      <c r="K622" s="5">
        <f t="shared" ca="1" si="670"/>
        <v>0.3</v>
      </c>
      <c r="L622" s="21">
        <f t="shared" ca="1" si="647"/>
        <v>97.86685570556196</v>
      </c>
      <c r="M622" s="9">
        <f t="shared" ca="1" si="694"/>
        <v>24</v>
      </c>
      <c r="N622" s="9">
        <f t="shared" ca="1" si="694"/>
        <v>30</v>
      </c>
      <c r="O622" s="9">
        <f t="shared" ca="1" si="694"/>
        <v>12</v>
      </c>
      <c r="P622" s="9">
        <f t="shared" ca="1" si="694"/>
        <v>36</v>
      </c>
      <c r="Q622" s="20">
        <f t="shared" ca="1" si="648"/>
        <v>36.031819178082188</v>
      </c>
      <c r="R622" s="20">
        <f t="shared" ca="1" si="649"/>
        <v>48.565209723287659</v>
      </c>
      <c r="S622" s="20">
        <f t="shared" ca="1" si="650"/>
        <v>17.895378821917813</v>
      </c>
      <c r="T622" s="6">
        <f t="shared" ca="1" si="695"/>
        <v>8122.9490235616431</v>
      </c>
      <c r="U622" s="6">
        <f t="shared" ca="1" si="695"/>
        <v>864.62705095890408</v>
      </c>
      <c r="V622" s="6">
        <f t="shared" ca="1" si="695"/>
        <v>1386.1693256942465</v>
      </c>
      <c r="W622" s="6">
        <f t="shared" ca="1" si="651"/>
        <v>2475.7141760876711</v>
      </c>
      <c r="X622" s="6">
        <f t="shared" ca="1" si="652"/>
        <v>737.74231322301364</v>
      </c>
      <c r="Y622" s="6">
        <f t="shared" ca="1" si="671"/>
        <v>4387.9502595156173</v>
      </c>
      <c r="Z622" s="6">
        <f t="shared" ca="1" si="696"/>
        <v>1945.7182356164381</v>
      </c>
      <c r="AA622" s="6">
        <f t="shared" ca="1" si="696"/>
        <v>582.78251667945187</v>
      </c>
      <c r="AB622" s="6">
        <f t="shared" ca="1" si="696"/>
        <v>644.23363758904122</v>
      </c>
      <c r="AC622" s="6">
        <f t="shared" ca="1" si="653"/>
        <v>922.82905053951822</v>
      </c>
      <c r="AD622" s="6">
        <f t="shared" ca="1" si="654"/>
        <v>914.05652002759575</v>
      </c>
      <c r="AE622" s="6">
        <f t="shared" ca="1" si="655"/>
        <v>273.60449366007271</v>
      </c>
      <c r="AF622" s="6">
        <f t="shared" ca="1" si="672"/>
        <v>1062.2443256577449</v>
      </c>
      <c r="AG622" s="6">
        <f t="shared" ca="1" si="697"/>
        <v>243.27924361643835</v>
      </c>
      <c r="AH622" s="6">
        <f t="shared" ca="1" si="697"/>
        <v>857.21544591780821</v>
      </c>
      <c r="AI622" s="6">
        <f t="shared" ca="1" si="697"/>
        <v>1481.7154241095891</v>
      </c>
      <c r="AJ622" s="6">
        <f t="shared" ca="1" si="697"/>
        <v>633.41797610958895</v>
      </c>
      <c r="AK622" s="6">
        <f t="shared" ca="1" si="656"/>
        <v>963.67572061910323</v>
      </c>
      <c r="AL622" s="6">
        <f t="shared" ca="1" si="657"/>
        <v>1091.682233241537</v>
      </c>
      <c r="AM622" s="6">
        <f t="shared" ca="1" si="658"/>
        <v>288.61572762410475</v>
      </c>
      <c r="AN622" s="6">
        <f t="shared" ca="1" si="673"/>
        <v>871.65440826867984</v>
      </c>
      <c r="AO622" s="6">
        <f t="shared" ca="1" si="674"/>
        <v>15375.938554158902</v>
      </c>
      <c r="AP622" s="6">
        <f t="shared" ca="1" si="675"/>
        <v>9054.0895607168623</v>
      </c>
      <c r="AQ622" s="6">
        <f t="shared" ca="1" si="676"/>
        <v>6321.8489934420413</v>
      </c>
      <c r="AR622" s="6">
        <f t="shared" ca="1" si="698"/>
        <v>2571.3280367992111</v>
      </c>
      <c r="AS622" s="6">
        <f t="shared" ca="1" si="698"/>
        <v>1429.9265622350031</v>
      </c>
      <c r="AT622" s="6">
        <f t="shared" ca="1" si="698"/>
        <v>1602.9306811490264</v>
      </c>
      <c r="AU622" s="6">
        <f t="shared" ca="1" si="698"/>
        <v>1676.0003240526016</v>
      </c>
      <c r="AV622" s="6">
        <f t="shared" ca="1" si="677"/>
        <v>7280.1856042358431</v>
      </c>
      <c r="AW622" s="6">
        <f t="shared" ca="1" si="678"/>
        <v>-958.33661079380363</v>
      </c>
      <c r="AX622" s="27">
        <f t="shared" ca="1" si="699"/>
        <v>4.1183299068493149</v>
      </c>
      <c r="AY622" s="27">
        <f t="shared" ca="1" si="699"/>
        <v>4.208225041095889</v>
      </c>
      <c r="AZ622">
        <f t="shared" ca="1" si="679"/>
        <v>185</v>
      </c>
      <c r="BA622" s="9">
        <f t="shared" ca="1" si="659"/>
        <v>7</v>
      </c>
      <c r="BB622" s="4">
        <f t="shared" ca="1" si="680"/>
        <v>83</v>
      </c>
      <c r="BC622" s="9">
        <f t="shared" ca="1" si="660"/>
        <v>7</v>
      </c>
      <c r="BD622" s="9">
        <f t="shared" ca="1" si="661"/>
        <v>5</v>
      </c>
      <c r="BE622" s="4">
        <f t="shared" ca="1" si="681"/>
        <v>102</v>
      </c>
      <c r="BF622" s="9">
        <f t="shared" ca="1" si="662"/>
        <v>7</v>
      </c>
      <c r="BG622" s="9">
        <f t="shared" ca="1" si="663"/>
        <v>13</v>
      </c>
      <c r="BH622" s="24">
        <f t="shared" ca="1" si="682"/>
        <v>665.00614192842374</v>
      </c>
      <c r="BI622" s="24">
        <f t="shared" ca="1" si="683"/>
        <v>413.82158122101697</v>
      </c>
      <c r="BJ622" s="9">
        <f t="shared" ca="1" si="664"/>
        <v>10</v>
      </c>
      <c r="BK622" s="30">
        <f t="shared" ca="1" si="665"/>
        <v>34.959787397260278</v>
      </c>
      <c r="BL622" s="15">
        <f t="shared" ca="1" si="666"/>
        <v>4.4070538367123273</v>
      </c>
      <c r="BM622" s="15">
        <f t="shared" ca="1" si="684"/>
        <v>6538.5153587961722</v>
      </c>
      <c r="BN622" s="36">
        <f t="shared" ca="1" si="693"/>
        <v>108</v>
      </c>
      <c r="BO622" s="9">
        <f t="shared" ca="1" si="667"/>
        <v>1</v>
      </c>
      <c r="BP622" s="20">
        <f t="shared" ca="1" si="685"/>
        <v>0.96686306394269572</v>
      </c>
      <c r="BQ622" s="20">
        <f t="shared" ca="1" si="686"/>
        <v>58.535638828167052</v>
      </c>
    </row>
    <row r="623" spans="1:69" x14ac:dyDescent="0.25">
      <c r="A623" s="3">
        <f t="shared" si="634"/>
        <v>40566</v>
      </c>
      <c r="B623" s="17">
        <f t="shared" si="668"/>
        <v>2011</v>
      </c>
      <c r="C623" s="4">
        <f t="shared" si="633"/>
        <v>1</v>
      </c>
      <c r="D623" s="4">
        <f t="shared" si="635"/>
        <v>1</v>
      </c>
      <c r="E623" s="5">
        <f t="shared" si="643"/>
        <v>0.55000000000000004</v>
      </c>
      <c r="F623" s="5">
        <f t="shared" si="644"/>
        <v>0.64</v>
      </c>
      <c r="G623" s="10">
        <f t="shared" si="642"/>
        <v>0.47945205479451919</v>
      </c>
      <c r="H623" s="13">
        <f t="shared" ca="1" si="645"/>
        <v>85</v>
      </c>
      <c r="I623" s="9">
        <f t="shared" ca="1" si="646"/>
        <v>140</v>
      </c>
      <c r="J623" s="14">
        <f t="shared" ca="1" si="669"/>
        <v>1.6470588235294117</v>
      </c>
      <c r="K623" s="5">
        <f t="shared" ca="1" si="670"/>
        <v>0.31111111111111112</v>
      </c>
      <c r="L623" s="21">
        <f t="shared" ca="1" si="647"/>
        <v>102.53169456889601</v>
      </c>
      <c r="M623" s="9">
        <f t="shared" ca="1" si="694"/>
        <v>24</v>
      </c>
      <c r="N623" s="9">
        <f t="shared" ca="1" si="694"/>
        <v>31</v>
      </c>
      <c r="O623" s="9">
        <f t="shared" ca="1" si="694"/>
        <v>12</v>
      </c>
      <c r="P623" s="9">
        <f t="shared" ca="1" si="694"/>
        <v>39</v>
      </c>
      <c r="Q623" s="20">
        <f t="shared" ca="1" si="648"/>
        <v>37.409394769613954</v>
      </c>
      <c r="R623" s="20">
        <f t="shared" ca="1" si="649"/>
        <v>50.456958904109591</v>
      </c>
      <c r="S623" s="20">
        <f t="shared" ca="1" si="650"/>
        <v>16.373095890410958</v>
      </c>
      <c r="T623" s="6">
        <f t="shared" ca="1" si="695"/>
        <v>8715.1940383561614</v>
      </c>
      <c r="U623" s="6">
        <f t="shared" ca="1" si="695"/>
        <v>976.49959452054816</v>
      </c>
      <c r="V623" s="6">
        <f t="shared" ca="1" si="695"/>
        <v>1471.0700522958903</v>
      </c>
      <c r="W623" s="6">
        <f t="shared" ca="1" si="651"/>
        <v>2509.5860506849317</v>
      </c>
      <c r="X623" s="6">
        <f t="shared" ca="1" si="652"/>
        <v>789.21465968219184</v>
      </c>
      <c r="Y623" s="6">
        <f t="shared" ca="1" si="671"/>
        <v>4921.8228702136958</v>
      </c>
      <c r="Z623" s="6">
        <f t="shared" ca="1" si="696"/>
        <v>2057.5167123287674</v>
      </c>
      <c r="AA623" s="6">
        <f t="shared" ca="1" si="696"/>
        <v>605.48350684931506</v>
      </c>
      <c r="AB623" s="6">
        <f t="shared" ca="1" si="696"/>
        <v>638.55073972602736</v>
      </c>
      <c r="AC623" s="6">
        <f t="shared" ca="1" si="653"/>
        <v>968.08897097560509</v>
      </c>
      <c r="AD623" s="6">
        <f t="shared" ca="1" si="654"/>
        <v>953.68931229800376</v>
      </c>
      <c r="AE623" s="6">
        <f t="shared" ca="1" si="655"/>
        <v>280.90319273555025</v>
      </c>
      <c r="AF623" s="6">
        <f t="shared" ca="1" si="672"/>
        <v>1098.8694828949504</v>
      </c>
      <c r="AG623" s="6">
        <f t="shared" ca="1" si="697"/>
        <v>247.28069589041098</v>
      </c>
      <c r="AH623" s="6">
        <f t="shared" ca="1" si="697"/>
        <v>944.3342904109586</v>
      </c>
      <c r="AI623" s="6">
        <f t="shared" ca="1" si="697"/>
        <v>1476.2039178082191</v>
      </c>
      <c r="AJ623" s="6">
        <f t="shared" ca="1" si="697"/>
        <v>697.90053698630129</v>
      </c>
      <c r="AK623" s="6">
        <f t="shared" ca="1" si="656"/>
        <v>1061.3520455174187</v>
      </c>
      <c r="AL623" s="6">
        <f t="shared" ca="1" si="657"/>
        <v>1089.2511995837442</v>
      </c>
      <c r="AM623" s="6">
        <f t="shared" ca="1" si="658"/>
        <v>311.0838798267522</v>
      </c>
      <c r="AN623" s="6">
        <f t="shared" ca="1" si="673"/>
        <v>904.03231616797427</v>
      </c>
      <c r="AO623" s="6">
        <f t="shared" ca="1" si="674"/>
        <v>16358.964032876709</v>
      </c>
      <c r="AP623" s="6">
        <f t="shared" ca="1" si="675"/>
        <v>9434.239363600087</v>
      </c>
      <c r="AQ623" s="6">
        <f t="shared" ca="1" si="676"/>
        <v>6924.7246692766203</v>
      </c>
      <c r="AR623" s="6">
        <f t="shared" ca="1" si="698"/>
        <v>2577.4987775636473</v>
      </c>
      <c r="AS623" s="6">
        <f t="shared" ca="1" si="698"/>
        <v>1443.5560945694699</v>
      </c>
      <c r="AT623" s="6">
        <f t="shared" ca="1" si="698"/>
        <v>1601.2708216362812</v>
      </c>
      <c r="AU623" s="6">
        <f t="shared" ca="1" si="698"/>
        <v>1683.647694082149</v>
      </c>
      <c r="AV623" s="6">
        <f t="shared" ca="1" si="677"/>
        <v>7305.9733878515472</v>
      </c>
      <c r="AW623" s="6">
        <f t="shared" ca="1" si="678"/>
        <v>-381.24871857492508</v>
      </c>
      <c r="AX623" s="27">
        <f t="shared" ca="1" si="699"/>
        <v>4.0145424657534248</v>
      </c>
      <c r="AY623" s="27">
        <f t="shared" ca="1" si="699"/>
        <v>4.3515410958904104</v>
      </c>
      <c r="AZ623">
        <f t="shared" ca="1" si="679"/>
        <v>191</v>
      </c>
      <c r="BA623" s="9">
        <f t="shared" ca="1" si="659"/>
        <v>7</v>
      </c>
      <c r="BB623" s="4">
        <f t="shared" ca="1" si="680"/>
        <v>85</v>
      </c>
      <c r="BC623" s="9">
        <f t="shared" ca="1" si="660"/>
        <v>8</v>
      </c>
      <c r="BD623" s="9">
        <f t="shared" ca="1" si="661"/>
        <v>5</v>
      </c>
      <c r="BE623" s="4">
        <f t="shared" ca="1" si="681"/>
        <v>106</v>
      </c>
      <c r="BF623" s="9">
        <f t="shared" ca="1" si="662"/>
        <v>7</v>
      </c>
      <c r="BG623" s="9">
        <f t="shared" ca="1" si="663"/>
        <v>13</v>
      </c>
      <c r="BH623" s="24">
        <f t="shared" ca="1" si="682"/>
        <v>729.50964605434331</v>
      </c>
      <c r="BI623" s="24">
        <f t="shared" ca="1" si="683"/>
        <v>415.60027849229419</v>
      </c>
      <c r="BJ623" s="9">
        <f t="shared" ca="1" si="664"/>
        <v>9</v>
      </c>
      <c r="BK623" s="30">
        <f t="shared" ca="1" si="665"/>
        <v>34.963993150684935</v>
      </c>
      <c r="BL623" s="15">
        <f t="shared" ca="1" si="666"/>
        <v>4.2122964931506841</v>
      </c>
      <c r="BM623" s="15">
        <f t="shared" ca="1" si="684"/>
        <v>6614.5255846175978</v>
      </c>
      <c r="BN623" s="36">
        <f t="shared" ca="1" si="693"/>
        <v>108</v>
      </c>
      <c r="BO623" s="9">
        <f t="shared" ca="1" si="667"/>
        <v>0</v>
      </c>
      <c r="BP623" s="20">
        <f t="shared" ca="1" si="685"/>
        <v>1.0468966490023723</v>
      </c>
      <c r="BQ623" s="20">
        <f t="shared" ca="1" si="686"/>
        <v>64.117821011820553</v>
      </c>
    </row>
    <row r="624" spans="1:69" x14ac:dyDescent="0.25">
      <c r="A624" s="3">
        <f t="shared" si="634"/>
        <v>40565</v>
      </c>
      <c r="B624" s="17">
        <f t="shared" si="668"/>
        <v>2011</v>
      </c>
      <c r="C624" s="4">
        <f t="shared" si="633"/>
        <v>1</v>
      </c>
      <c r="D624" s="4">
        <f t="shared" si="635"/>
        <v>7</v>
      </c>
      <c r="E624" s="5">
        <f t="shared" si="643"/>
        <v>0.55000000000000004</v>
      </c>
      <c r="F624" s="5">
        <f t="shared" si="644"/>
        <v>0.95</v>
      </c>
      <c r="G624" s="10">
        <f t="shared" si="642"/>
        <v>0.47671232876712194</v>
      </c>
      <c r="H624" s="13">
        <f t="shared" ca="1" si="645"/>
        <v>133</v>
      </c>
      <c r="I624" s="9">
        <f t="shared" ca="1" si="646"/>
        <v>203</v>
      </c>
      <c r="J624" s="14">
        <f t="shared" ca="1" si="669"/>
        <v>1.5263157894736843</v>
      </c>
      <c r="K624" s="5">
        <f t="shared" ca="1" si="670"/>
        <v>0.45111111111111113</v>
      </c>
      <c r="L624" s="21">
        <f t="shared" ca="1" si="647"/>
        <v>91.617495733855165</v>
      </c>
      <c r="M624" s="9">
        <f t="shared" ca="1" si="694"/>
        <v>36</v>
      </c>
      <c r="N624" s="9">
        <f t="shared" ca="1" si="694"/>
        <v>45</v>
      </c>
      <c r="O624" s="9">
        <f t="shared" ca="1" si="694"/>
        <v>18</v>
      </c>
      <c r="P624" s="9">
        <f t="shared" ca="1" si="694"/>
        <v>56</v>
      </c>
      <c r="Q624" s="20">
        <f t="shared" ca="1" si="648"/>
        <v>35.648198513106713</v>
      </c>
      <c r="R624" s="20">
        <f t="shared" ca="1" si="649"/>
        <v>48.056111024657518</v>
      </c>
      <c r="S624" s="20">
        <f t="shared" ca="1" si="650"/>
        <v>16.566037294931505</v>
      </c>
      <c r="T624" s="6">
        <f t="shared" ca="1" si="695"/>
        <v>12185.126932602738</v>
      </c>
      <c r="U624" s="6">
        <f t="shared" ca="1" si="695"/>
        <v>1371.4083553424657</v>
      </c>
      <c r="V624" s="6">
        <f t="shared" ca="1" si="695"/>
        <v>2167.9818014860271</v>
      </c>
      <c r="W624" s="6">
        <f t="shared" ca="1" si="651"/>
        <v>2453.7439090849316</v>
      </c>
      <c r="X624" s="6">
        <f t="shared" ca="1" si="652"/>
        <v>1177.1377651331504</v>
      </c>
      <c r="Y624" s="6">
        <f t="shared" ca="1" si="671"/>
        <v>7757.6718122410957</v>
      </c>
      <c r="Z624" s="6">
        <f t="shared" ca="1" si="696"/>
        <v>2887.5040795616437</v>
      </c>
      <c r="AA624" s="6">
        <f t="shared" ca="1" si="696"/>
        <v>865.00999844383534</v>
      </c>
      <c r="AB624" s="6">
        <f t="shared" ca="1" si="696"/>
        <v>927.69808851616426</v>
      </c>
      <c r="AC624" s="6">
        <f t="shared" ca="1" si="653"/>
        <v>1410.0208836576419</v>
      </c>
      <c r="AD624" s="6">
        <f t="shared" ca="1" si="654"/>
        <v>896.47797055380249</v>
      </c>
      <c r="AE624" s="6">
        <f t="shared" ca="1" si="655"/>
        <v>415.26418482424765</v>
      </c>
      <c r="AF624" s="6">
        <f t="shared" ca="1" si="672"/>
        <v>1958.4491274859513</v>
      </c>
      <c r="AG624" s="6">
        <f t="shared" ca="1" si="697"/>
        <v>371.65857120000004</v>
      </c>
      <c r="AH624" s="6">
        <f t="shared" ca="1" si="697"/>
        <v>1361.2670909369863</v>
      </c>
      <c r="AI624" s="6">
        <f t="shared" ca="1" si="697"/>
        <v>2138.1936719452051</v>
      </c>
      <c r="AJ624" s="6">
        <f t="shared" ca="1" si="697"/>
        <v>946.31026375890394</v>
      </c>
      <c r="AK624" s="6">
        <f t="shared" ca="1" si="656"/>
        <v>1575.4358182625094</v>
      </c>
      <c r="AL624" s="6">
        <f t="shared" ca="1" si="657"/>
        <v>1082.5255422817056</v>
      </c>
      <c r="AM624" s="6">
        <f t="shared" ca="1" si="658"/>
        <v>465.12149174913873</v>
      </c>
      <c r="AN624" s="6">
        <f t="shared" ca="1" si="673"/>
        <v>1694.3467455477421</v>
      </c>
      <c r="AO624" s="6">
        <f t="shared" ca="1" si="674"/>
        <v>23054.177052307947</v>
      </c>
      <c r="AP624" s="6">
        <f t="shared" ca="1" si="675"/>
        <v>11643.709367033154</v>
      </c>
      <c r="AQ624" s="6">
        <f t="shared" ca="1" si="676"/>
        <v>11410.467685274789</v>
      </c>
      <c r="AR624" s="6">
        <f t="shared" ca="1" si="698"/>
        <v>2686.3063107902758</v>
      </c>
      <c r="AS624" s="6">
        <f t="shared" ca="1" si="698"/>
        <v>1862.3828861491843</v>
      </c>
      <c r="AT624" s="6">
        <f t="shared" ca="1" si="698"/>
        <v>1779.3564508961817</v>
      </c>
      <c r="AU624" s="6">
        <f t="shared" ca="1" si="698"/>
        <v>1899.4488668275567</v>
      </c>
      <c r="AV624" s="6">
        <f t="shared" ca="1" si="677"/>
        <v>8227.4945146631981</v>
      </c>
      <c r="AW624" s="6">
        <f t="shared" ca="1" si="678"/>
        <v>3182.9731706115945</v>
      </c>
      <c r="AX624" s="27">
        <f t="shared" ca="1" si="699"/>
        <v>3.9703927561643835</v>
      </c>
      <c r="AY624" s="27">
        <f t="shared" ca="1" si="699"/>
        <v>4.3294903424657534</v>
      </c>
      <c r="AZ624">
        <f t="shared" ca="1" si="679"/>
        <v>288</v>
      </c>
      <c r="BA624" s="9">
        <f t="shared" ca="1" si="659"/>
        <v>11</v>
      </c>
      <c r="BB624" s="4">
        <f t="shared" ca="1" si="680"/>
        <v>133</v>
      </c>
      <c r="BC624" s="9">
        <f t="shared" ca="1" si="660"/>
        <v>11</v>
      </c>
      <c r="BD624" s="9">
        <f t="shared" ca="1" si="661"/>
        <v>7</v>
      </c>
      <c r="BE624" s="4">
        <f t="shared" ca="1" si="681"/>
        <v>155</v>
      </c>
      <c r="BF624" s="9">
        <f t="shared" ca="1" si="662"/>
        <v>11</v>
      </c>
      <c r="BG624" s="9">
        <f t="shared" ca="1" si="663"/>
        <v>18</v>
      </c>
      <c r="BH624" s="24">
        <f t="shared" ca="1" si="682"/>
        <v>784.80859069679673</v>
      </c>
      <c r="BI624" s="24">
        <f t="shared" ca="1" si="683"/>
        <v>509.23308472280678</v>
      </c>
      <c r="BJ624" s="9">
        <f t="shared" ca="1" si="664"/>
        <v>15</v>
      </c>
      <c r="BK624" s="30">
        <f t="shared" ca="1" si="665"/>
        <v>33.66546208219178</v>
      </c>
      <c r="BL624" s="15">
        <f t="shared" ca="1" si="666"/>
        <v>4.3764935364383559</v>
      </c>
      <c r="BM624" s="15">
        <f t="shared" ca="1" si="684"/>
        <v>6581.7924705526602</v>
      </c>
      <c r="BN624" s="36">
        <f t="shared" ca="1" si="693"/>
        <v>107</v>
      </c>
      <c r="BO624" s="9">
        <f t="shared" ca="1" si="667"/>
        <v>0</v>
      </c>
      <c r="BP624" s="20">
        <f t="shared" ca="1" si="685"/>
        <v>1.7336413653766682</v>
      </c>
      <c r="BQ624" s="20">
        <f t="shared" ca="1" si="686"/>
        <v>106.63988490911018</v>
      </c>
    </row>
    <row r="625" spans="1:69" x14ac:dyDescent="0.25">
      <c r="A625" s="3">
        <f t="shared" si="634"/>
        <v>40564</v>
      </c>
      <c r="B625" s="17">
        <f t="shared" si="668"/>
        <v>2011</v>
      </c>
      <c r="C625" s="4">
        <f t="shared" ref="C625:C688" si="700">MONTH(A625)</f>
        <v>1</v>
      </c>
      <c r="D625" s="4">
        <f t="shared" si="635"/>
        <v>6</v>
      </c>
      <c r="E625" s="5">
        <f t="shared" si="643"/>
        <v>0.55000000000000004</v>
      </c>
      <c r="F625" s="5">
        <f t="shared" si="644"/>
        <v>1</v>
      </c>
      <c r="G625" s="10">
        <f t="shared" si="642"/>
        <v>0.47397260273972469</v>
      </c>
      <c r="H625" s="13">
        <f t="shared" ca="1" si="645"/>
        <v>142</v>
      </c>
      <c r="I625" s="9">
        <f t="shared" ca="1" si="646"/>
        <v>220</v>
      </c>
      <c r="J625" s="14">
        <f t="shared" ca="1" si="669"/>
        <v>1.5492957746478873</v>
      </c>
      <c r="K625" s="5">
        <f t="shared" ca="1" si="670"/>
        <v>0.48888888888888887</v>
      </c>
      <c r="L625" s="21">
        <f t="shared" ca="1" si="647"/>
        <v>90.036950414817667</v>
      </c>
      <c r="M625" s="9">
        <f t="shared" ca="1" si="694"/>
        <v>40</v>
      </c>
      <c r="N625" s="9">
        <f t="shared" ca="1" si="694"/>
        <v>49</v>
      </c>
      <c r="O625" s="9">
        <f t="shared" ca="1" si="694"/>
        <v>20</v>
      </c>
      <c r="P625" s="9">
        <f t="shared" ca="1" si="694"/>
        <v>57</v>
      </c>
      <c r="Q625" s="20">
        <f t="shared" ca="1" si="648"/>
        <v>36.320732892104047</v>
      </c>
      <c r="R625" s="20">
        <f t="shared" ca="1" si="649"/>
        <v>47.238649486027391</v>
      </c>
      <c r="S625" s="20">
        <f t="shared" ca="1" si="650"/>
        <v>18.250229703244408</v>
      </c>
      <c r="T625" s="6">
        <f t="shared" ca="1" si="695"/>
        <v>12785.246958904108</v>
      </c>
      <c r="U625" s="6">
        <f t="shared" ca="1" si="695"/>
        <v>1500.4862671232875</v>
      </c>
      <c r="V625" s="6">
        <f t="shared" ca="1" si="695"/>
        <v>2284.524052076712</v>
      </c>
      <c r="W625" s="6">
        <f t="shared" ca="1" si="651"/>
        <v>2378.5085077150688</v>
      </c>
      <c r="X625" s="6">
        <f t="shared" ca="1" si="652"/>
        <v>1204.7982809424659</v>
      </c>
      <c r="Y625" s="6">
        <f t="shared" ca="1" si="671"/>
        <v>8417.9023852931477</v>
      </c>
      <c r="Z625" s="6">
        <f t="shared" ca="1" si="696"/>
        <v>3232.5452273972601</v>
      </c>
      <c r="AA625" s="6">
        <f t="shared" ca="1" si="696"/>
        <v>944.7729897205478</v>
      </c>
      <c r="AB625" s="6">
        <f t="shared" ca="1" si="696"/>
        <v>1040.2630930849311</v>
      </c>
      <c r="AC625" s="6">
        <f t="shared" ca="1" si="653"/>
        <v>1532.209952612483</v>
      </c>
      <c r="AD625" s="6">
        <f t="shared" ca="1" si="654"/>
        <v>899.21791870917025</v>
      </c>
      <c r="AE625" s="6">
        <f t="shared" ca="1" si="655"/>
        <v>449.28481186651294</v>
      </c>
      <c r="AF625" s="6">
        <f t="shared" ca="1" si="672"/>
        <v>2336.8686270145727</v>
      </c>
      <c r="AG625" s="6">
        <f t="shared" ca="1" si="697"/>
        <v>398.85254531506854</v>
      </c>
      <c r="AH625" s="6">
        <f t="shared" ca="1" si="697"/>
        <v>1378.0398816438355</v>
      </c>
      <c r="AI625" s="6">
        <f t="shared" ca="1" si="697"/>
        <v>2465.5107189041096</v>
      </c>
      <c r="AJ625" s="6">
        <f t="shared" ca="1" si="697"/>
        <v>1025.4476344109589</v>
      </c>
      <c r="AK625" s="6">
        <f t="shared" ca="1" si="656"/>
        <v>1766.2042140245885</v>
      </c>
      <c r="AL625" s="6">
        <f t="shared" ca="1" si="657"/>
        <v>1061.8456960398164</v>
      </c>
      <c r="AM625" s="6">
        <f t="shared" ca="1" si="658"/>
        <v>506.2178996824677</v>
      </c>
      <c r="AN625" s="6">
        <f t="shared" ca="1" si="673"/>
        <v>1933.5829705270999</v>
      </c>
      <c r="AO625" s="6">
        <f t="shared" ca="1" si="674"/>
        <v>24771.165316504106</v>
      </c>
      <c r="AP625" s="6">
        <f t="shared" ca="1" si="675"/>
        <v>12082.811333669286</v>
      </c>
      <c r="AQ625" s="6">
        <f t="shared" ca="1" si="676"/>
        <v>12688.353982834818</v>
      </c>
      <c r="AR625" s="6">
        <f t="shared" ca="1" si="698"/>
        <v>2691.555329347254</v>
      </c>
      <c r="AS625" s="6">
        <f t="shared" ca="1" si="698"/>
        <v>1893.1251735874746</v>
      </c>
      <c r="AT625" s="6">
        <f t="shared" ca="1" si="698"/>
        <v>1829.0044071322604</v>
      </c>
      <c r="AU625" s="6">
        <f t="shared" ca="1" si="698"/>
        <v>1962.5860010913045</v>
      </c>
      <c r="AV625" s="6">
        <f t="shared" ca="1" si="677"/>
        <v>8376.2709111582935</v>
      </c>
      <c r="AW625" s="6">
        <f t="shared" ca="1" si="678"/>
        <v>4312.0830716765267</v>
      </c>
      <c r="AX625" s="27">
        <f t="shared" ca="1" si="699"/>
        <v>3.894460931506849</v>
      </c>
      <c r="AY625" s="27">
        <f t="shared" ca="1" si="699"/>
        <v>4.3770577671232864</v>
      </c>
      <c r="AZ625">
        <f t="shared" ca="1" si="679"/>
        <v>308</v>
      </c>
      <c r="BA625" s="9">
        <f t="shared" ca="1" si="659"/>
        <v>11</v>
      </c>
      <c r="BB625" s="4">
        <f t="shared" ca="1" si="680"/>
        <v>142</v>
      </c>
      <c r="BC625" s="9">
        <f t="shared" ca="1" si="660"/>
        <v>11</v>
      </c>
      <c r="BD625" s="9">
        <f t="shared" ca="1" si="661"/>
        <v>9</v>
      </c>
      <c r="BE625" s="4">
        <f t="shared" ca="1" si="681"/>
        <v>166</v>
      </c>
      <c r="BF625" s="9">
        <f t="shared" ca="1" si="662"/>
        <v>11</v>
      </c>
      <c r="BG625" s="9">
        <f t="shared" ca="1" si="663"/>
        <v>21</v>
      </c>
      <c r="BH625" s="24">
        <f t="shared" ca="1" si="682"/>
        <v>826.45504799073899</v>
      </c>
      <c r="BI625" s="24">
        <f t="shared" ca="1" si="683"/>
        <v>555.31810760253802</v>
      </c>
      <c r="BJ625" s="9">
        <f t="shared" ca="1" si="664"/>
        <v>17</v>
      </c>
      <c r="BK625" s="30">
        <f t="shared" ca="1" si="665"/>
        <v>33.70379782191781</v>
      </c>
      <c r="BL625" s="15">
        <f t="shared" ca="1" si="666"/>
        <v>4.216345561643835</v>
      </c>
      <c r="BM625" s="15">
        <f t="shared" ca="1" si="684"/>
        <v>6492.8163859418582</v>
      </c>
      <c r="BN625" s="36">
        <f t="shared" ca="1" si="693"/>
        <v>107</v>
      </c>
      <c r="BO625" s="9">
        <f t="shared" ca="1" si="667"/>
        <v>0</v>
      </c>
      <c r="BP625" s="20">
        <f t="shared" ca="1" si="685"/>
        <v>1.9542142005289782</v>
      </c>
      <c r="BQ625" s="20">
        <f t="shared" ca="1" si="686"/>
        <v>118.58274750312914</v>
      </c>
    </row>
    <row r="626" spans="1:69" x14ac:dyDescent="0.25">
      <c r="A626" s="3">
        <f t="shared" ref="A626:A689" si="701">A625-1</f>
        <v>40563</v>
      </c>
      <c r="B626" s="17">
        <f t="shared" si="668"/>
        <v>2011</v>
      </c>
      <c r="C626" s="4">
        <f t="shared" si="700"/>
        <v>1</v>
      </c>
      <c r="D626" s="4">
        <f t="shared" ref="D626:D689" si="702">WEEKDAY(A626)</f>
        <v>5</v>
      </c>
      <c r="E626" s="5">
        <f t="shared" si="643"/>
        <v>0.55000000000000004</v>
      </c>
      <c r="F626" s="5">
        <f t="shared" si="644"/>
        <v>0.82</v>
      </c>
      <c r="G626" s="10">
        <f t="shared" si="642"/>
        <v>0.47123287671232744</v>
      </c>
      <c r="H626" s="13">
        <f t="shared" ca="1" si="645"/>
        <v>115</v>
      </c>
      <c r="I626" s="9">
        <f t="shared" ca="1" si="646"/>
        <v>187</v>
      </c>
      <c r="J626" s="14">
        <f t="shared" ca="1" si="669"/>
        <v>1.6260869565217391</v>
      </c>
      <c r="K626" s="5">
        <f t="shared" ca="1" si="670"/>
        <v>0.41555555555555557</v>
      </c>
      <c r="L626" s="21">
        <f t="shared" ca="1" si="647"/>
        <v>94.211456487909473</v>
      </c>
      <c r="M626" s="9">
        <f t="shared" ca="1" si="694"/>
        <v>32</v>
      </c>
      <c r="N626" s="9">
        <f t="shared" ca="1" si="694"/>
        <v>42</v>
      </c>
      <c r="O626" s="9">
        <f t="shared" ca="1" si="694"/>
        <v>16</v>
      </c>
      <c r="P626" s="9">
        <f t="shared" ca="1" si="694"/>
        <v>50</v>
      </c>
      <c r="Q626" s="20">
        <f t="shared" ca="1" si="648"/>
        <v>34.783653298778226</v>
      </c>
      <c r="R626" s="20">
        <f t="shared" ca="1" si="649"/>
        <v>48.31233171780822</v>
      </c>
      <c r="S626" s="20">
        <f t="shared" ca="1" si="650"/>
        <v>18.294726870049317</v>
      </c>
      <c r="T626" s="6">
        <f t="shared" ca="1" si="695"/>
        <v>10834.31749610959</v>
      </c>
      <c r="U626" s="6">
        <f t="shared" ca="1" si="695"/>
        <v>1145.0178779178079</v>
      </c>
      <c r="V626" s="6">
        <f t="shared" ca="1" si="695"/>
        <v>1935.3653480889861</v>
      </c>
      <c r="W626" s="6">
        <f t="shared" ca="1" si="651"/>
        <v>2395.4087176767125</v>
      </c>
      <c r="X626" s="6">
        <f t="shared" ca="1" si="652"/>
        <v>986.98583860076724</v>
      </c>
      <c r="Y626" s="6">
        <f t="shared" ca="1" si="671"/>
        <v>6661.575469660932</v>
      </c>
      <c r="Z626" s="6">
        <f t="shared" ca="1" si="696"/>
        <v>2573.9903441095889</v>
      </c>
      <c r="AA626" s="6">
        <f t="shared" ca="1" si="696"/>
        <v>772.99730748493153</v>
      </c>
      <c r="AB626" s="6">
        <f t="shared" ca="1" si="696"/>
        <v>914.73634350246584</v>
      </c>
      <c r="AC626" s="6">
        <f t="shared" ca="1" si="653"/>
        <v>1181.5331997746446</v>
      </c>
      <c r="AD626" s="6">
        <f t="shared" ca="1" si="654"/>
        <v>902.87994810000544</v>
      </c>
      <c r="AE626" s="6">
        <f t="shared" ca="1" si="655"/>
        <v>380.9730903041044</v>
      </c>
      <c r="AF626" s="6">
        <f t="shared" ca="1" si="672"/>
        <v>1796.3377569182326</v>
      </c>
      <c r="AG626" s="6">
        <f t="shared" ca="1" si="697"/>
        <v>329.31859502465755</v>
      </c>
      <c r="AH626" s="6">
        <f t="shared" ca="1" si="697"/>
        <v>1166.3840985424656</v>
      </c>
      <c r="AI626" s="6">
        <f t="shared" ca="1" si="697"/>
        <v>2066.6932602739726</v>
      </c>
      <c r="AJ626" s="6">
        <f t="shared" ca="1" si="697"/>
        <v>874.28030281643828</v>
      </c>
      <c r="AK626" s="6">
        <f t="shared" ca="1" si="656"/>
        <v>1333.5779997540985</v>
      </c>
      <c r="AL626" s="6">
        <f t="shared" ca="1" si="657"/>
        <v>1064.7907303798791</v>
      </c>
      <c r="AM626" s="6">
        <f t="shared" ca="1" si="658"/>
        <v>392.41304941479888</v>
      </c>
      <c r="AN626" s="6">
        <f t="shared" ca="1" si="673"/>
        <v>1645.894477108757</v>
      </c>
      <c r="AO626" s="6">
        <f t="shared" ca="1" si="674"/>
        <v>20677.735625781916</v>
      </c>
      <c r="AP626" s="6">
        <f t="shared" ca="1" si="675"/>
        <v>10573.927922093995</v>
      </c>
      <c r="AQ626" s="6">
        <f t="shared" ca="1" si="676"/>
        <v>10103.807703687922</v>
      </c>
      <c r="AR626" s="6">
        <f t="shared" ca="1" si="698"/>
        <v>2652.1520508033227</v>
      </c>
      <c r="AS626" s="6">
        <f t="shared" ca="1" si="698"/>
        <v>1654.0407763213971</v>
      </c>
      <c r="AT626" s="6">
        <f t="shared" ca="1" si="698"/>
        <v>1723.0658913237407</v>
      </c>
      <c r="AU626" s="6">
        <f t="shared" ca="1" si="698"/>
        <v>1836.1250135981741</v>
      </c>
      <c r="AV626" s="6">
        <f t="shared" ca="1" si="677"/>
        <v>7865.3837320466337</v>
      </c>
      <c r="AW626" s="6">
        <f t="shared" ca="1" si="678"/>
        <v>2238.4239716412867</v>
      </c>
      <c r="AX626" s="27">
        <f t="shared" ca="1" si="699"/>
        <v>3.810598323287671</v>
      </c>
      <c r="AY626" s="27">
        <f t="shared" ca="1" si="699"/>
        <v>4.3985147671232872</v>
      </c>
      <c r="AZ626">
        <f t="shared" ca="1" si="679"/>
        <v>255</v>
      </c>
      <c r="BA626" s="9">
        <f t="shared" ca="1" si="659"/>
        <v>10</v>
      </c>
      <c r="BB626" s="4">
        <f t="shared" ca="1" si="680"/>
        <v>115</v>
      </c>
      <c r="BC626" s="9">
        <f t="shared" ca="1" si="660"/>
        <v>9</v>
      </c>
      <c r="BD626" s="9">
        <f t="shared" ca="1" si="661"/>
        <v>7</v>
      </c>
      <c r="BE626" s="4">
        <f t="shared" ca="1" si="681"/>
        <v>140</v>
      </c>
      <c r="BF626" s="9">
        <f t="shared" ca="1" si="662"/>
        <v>9</v>
      </c>
      <c r="BG626" s="9">
        <f t="shared" ca="1" si="663"/>
        <v>16</v>
      </c>
      <c r="BH626" s="24">
        <f t="shared" ca="1" si="682"/>
        <v>739.86224756402999</v>
      </c>
      <c r="BI626" s="24">
        <f t="shared" ca="1" si="683"/>
        <v>440.24754253192043</v>
      </c>
      <c r="BJ626" s="9">
        <f t="shared" ca="1" si="664"/>
        <v>15</v>
      </c>
      <c r="BK626" s="30">
        <f t="shared" ca="1" si="665"/>
        <v>34.976610410958912</v>
      </c>
      <c r="BL626" s="15">
        <f t="shared" ca="1" si="666"/>
        <v>4.242153619726027</v>
      </c>
      <c r="BM626" s="15">
        <f t="shared" ca="1" si="684"/>
        <v>6484.8010367992556</v>
      </c>
      <c r="BN626" s="36">
        <f t="shared" ca="1" si="693"/>
        <v>107</v>
      </c>
      <c r="BO626" s="9">
        <f t="shared" ca="1" si="667"/>
        <v>0</v>
      </c>
      <c r="BP626" s="20">
        <f t="shared" ca="1" si="685"/>
        <v>1.5580752048292483</v>
      </c>
      <c r="BQ626" s="20">
        <f t="shared" ca="1" si="686"/>
        <v>94.428109380260949</v>
      </c>
    </row>
    <row r="627" spans="1:69" x14ac:dyDescent="0.25">
      <c r="A627" s="3">
        <f t="shared" si="701"/>
        <v>40562</v>
      </c>
      <c r="B627" s="17">
        <f t="shared" si="668"/>
        <v>2011</v>
      </c>
      <c r="C627" s="4">
        <f t="shared" si="700"/>
        <v>1</v>
      </c>
      <c r="D627" s="4">
        <f t="shared" si="702"/>
        <v>4</v>
      </c>
      <c r="E627" s="5">
        <f t="shared" si="643"/>
        <v>0.55000000000000004</v>
      </c>
      <c r="F627" s="5">
        <f t="shared" si="644"/>
        <v>0.76</v>
      </c>
      <c r="G627" s="10">
        <f t="shared" si="642"/>
        <v>0.46849315068493019</v>
      </c>
      <c r="H627" s="13">
        <f t="shared" ca="1" si="645"/>
        <v>101</v>
      </c>
      <c r="I627" s="9">
        <f t="shared" ca="1" si="646"/>
        <v>164</v>
      </c>
      <c r="J627" s="14">
        <f t="shared" ca="1" si="669"/>
        <v>1.6237623762376239</v>
      </c>
      <c r="K627" s="5">
        <f t="shared" ca="1" si="670"/>
        <v>0.36444444444444446</v>
      </c>
      <c r="L627" s="21">
        <f t="shared" ca="1" si="647"/>
        <v>99.010462750033881</v>
      </c>
      <c r="M627" s="9">
        <f t="shared" ref="M627:P646" ca="1" si="703">INT($I627*M$1*(1+RANDBETWEEN(-limite,limite)/1000))</f>
        <v>30</v>
      </c>
      <c r="N627" s="9">
        <f t="shared" ca="1" si="703"/>
        <v>35</v>
      </c>
      <c r="O627" s="9">
        <f t="shared" ca="1" si="703"/>
        <v>14</v>
      </c>
      <c r="P627" s="9">
        <f t="shared" ca="1" si="703"/>
        <v>45</v>
      </c>
      <c r="Q627" s="20">
        <f t="shared" ca="1" si="648"/>
        <v>35.33729131633298</v>
      </c>
      <c r="R627" s="20">
        <f t="shared" ca="1" si="649"/>
        <v>47.380321420273965</v>
      </c>
      <c r="S627" s="20">
        <f t="shared" ca="1" si="650"/>
        <v>17.092602571397258</v>
      </c>
      <c r="T627" s="6">
        <f t="shared" ref="T627:V646" ca="1" si="704">(1+T$2*$G627)*(1+RANDBETWEEN(-limite,limite)/1000)*T$1*$E627*$F627</f>
        <v>10000.056737753423</v>
      </c>
      <c r="U627" s="6">
        <f t="shared" ca="1" si="704"/>
        <v>1082.2269540273971</v>
      </c>
      <c r="V627" s="6">
        <f t="shared" ca="1" si="704"/>
        <v>1788.4257330358357</v>
      </c>
      <c r="W627" s="6">
        <f t="shared" ca="1" si="651"/>
        <v>2392.9124694904112</v>
      </c>
      <c r="X627" s="6">
        <f t="shared" ca="1" si="652"/>
        <v>884.20462229391796</v>
      </c>
      <c r="Y627" s="6">
        <f t="shared" ca="1" si="671"/>
        <v>6016.7408669606548</v>
      </c>
      <c r="Z627" s="6">
        <f t="shared" ref="Z627:AB646" ca="1" si="705">(1+Z$2*$G627)*(1+RANDBETWEEN(-limite,limite)/1000)*$I627*Z$1</f>
        <v>2296.9239355616437</v>
      </c>
      <c r="AA627" s="6">
        <f t="shared" ca="1" si="705"/>
        <v>663.32449988383553</v>
      </c>
      <c r="AB627" s="6">
        <f t="shared" ca="1" si="705"/>
        <v>769.16711571287658</v>
      </c>
      <c r="AC627" s="6">
        <f t="shared" ca="1" si="653"/>
        <v>1099.6692542480096</v>
      </c>
      <c r="AD627" s="6">
        <f t="shared" ca="1" si="654"/>
        <v>947.11941374082289</v>
      </c>
      <c r="AE627" s="6">
        <f t="shared" ca="1" si="655"/>
        <v>331.54896393165211</v>
      </c>
      <c r="AF627" s="6">
        <f t="shared" ca="1" si="672"/>
        <v>1351.0779192378714</v>
      </c>
      <c r="AG627" s="6">
        <f t="shared" ref="AG627:AJ646" ca="1" si="706">(1+AG$2*$G627)*(1+RANDBETWEEN(-limite,limite)/1000)*$I627*AG$1</f>
        <v>305.27587153972598</v>
      </c>
      <c r="AH627" s="6">
        <f t="shared" ca="1" si="706"/>
        <v>1030.2926511342464</v>
      </c>
      <c r="AI627" s="6">
        <f t="shared" ca="1" si="706"/>
        <v>1758.0780679452055</v>
      </c>
      <c r="AJ627" s="6">
        <f t="shared" ca="1" si="706"/>
        <v>789.92263364383541</v>
      </c>
      <c r="AK627" s="6">
        <f t="shared" ca="1" si="656"/>
        <v>1326.9306531610348</v>
      </c>
      <c r="AL627" s="6">
        <f t="shared" ca="1" si="657"/>
        <v>1093.4884860176464</v>
      </c>
      <c r="AM627" s="6">
        <f t="shared" ca="1" si="658"/>
        <v>400.80534214677357</v>
      </c>
      <c r="AN627" s="6">
        <f t="shared" ca="1" si="673"/>
        <v>1062.3447429375583</v>
      </c>
      <c r="AO627" s="6">
        <f t="shared" ca="1" si="674"/>
        <v>18695.268467202193</v>
      </c>
      <c r="AP627" s="6">
        <f t="shared" ca="1" si="675"/>
        <v>10265.104938066104</v>
      </c>
      <c r="AQ627" s="6">
        <f t="shared" ca="1" si="676"/>
        <v>8430.1635291360835</v>
      </c>
      <c r="AR627" s="6">
        <f t="shared" ref="AR627:AU646" ca="1" si="707">(1+AR$2*$G627)*(1+RANDBETWEEN(-limite,limite)/1000)*AR$1*$E627*$F627+AR$3*(1+ipc)^($B627-2010)</f>
        <v>2611.6995367354716</v>
      </c>
      <c r="AS627" s="6">
        <f t="shared" ca="1" si="707"/>
        <v>1649.8621354197189</v>
      </c>
      <c r="AT627" s="6">
        <f t="shared" ca="1" si="707"/>
        <v>1698.0287045670964</v>
      </c>
      <c r="AU627" s="6">
        <f t="shared" ca="1" si="707"/>
        <v>1788.0353092754067</v>
      </c>
      <c r="AV627" s="6">
        <f t="shared" ca="1" si="677"/>
        <v>7747.6256859976938</v>
      </c>
      <c r="AW627" s="6">
        <f t="shared" ca="1" si="678"/>
        <v>682.53784313839515</v>
      </c>
      <c r="AX627" s="27">
        <f t="shared" ref="AX627:AY646" ca="1" si="708">MIN(5,(1+AX$2*$G627)*(1+RANDBETWEEN(-limite,limite)/1000)*AX$1)</f>
        <v>3.7903230246575337</v>
      </c>
      <c r="AY627" s="27">
        <f t="shared" ca="1" si="708"/>
        <v>4.3938666438356169</v>
      </c>
      <c r="AZ627">
        <f t="shared" ca="1" si="679"/>
        <v>225</v>
      </c>
      <c r="BA627" s="9">
        <f t="shared" ca="1" si="659"/>
        <v>8</v>
      </c>
      <c r="BB627" s="4">
        <f t="shared" ca="1" si="680"/>
        <v>101</v>
      </c>
      <c r="BC627" s="9">
        <f t="shared" ca="1" si="660"/>
        <v>8</v>
      </c>
      <c r="BD627" s="9">
        <f t="shared" ca="1" si="661"/>
        <v>5</v>
      </c>
      <c r="BE627" s="4">
        <f t="shared" ca="1" si="681"/>
        <v>124</v>
      </c>
      <c r="BF627" s="9">
        <f t="shared" ca="1" si="662"/>
        <v>8</v>
      </c>
      <c r="BG627" s="9">
        <f t="shared" ca="1" si="663"/>
        <v>13</v>
      </c>
      <c r="BH627" s="24">
        <f t="shared" ca="1" si="682"/>
        <v>652.00056161051634</v>
      </c>
      <c r="BI627" s="24">
        <f t="shared" ca="1" si="683"/>
        <v>402.78298605104982</v>
      </c>
      <c r="BJ627" s="9">
        <f t="shared" ca="1" si="664"/>
        <v>13</v>
      </c>
      <c r="BK627" s="30">
        <f t="shared" ca="1" si="665"/>
        <v>33.403249945205481</v>
      </c>
      <c r="BL627" s="15">
        <f t="shared" ca="1" si="666"/>
        <v>4.1685039736986296</v>
      </c>
      <c r="BM627" s="15">
        <f t="shared" ca="1" si="684"/>
        <v>6522.8799986372578</v>
      </c>
      <c r="BN627" s="36">
        <f t="shared" ca="1" si="693"/>
        <v>107</v>
      </c>
      <c r="BO627" s="9">
        <f t="shared" ca="1" si="667"/>
        <v>1</v>
      </c>
      <c r="BP627" s="20">
        <f t="shared" ca="1" si="685"/>
        <v>1.2923989910740792</v>
      </c>
      <c r="BQ627" s="20">
        <f t="shared" ca="1" si="686"/>
        <v>78.786575038654988</v>
      </c>
    </row>
    <row r="628" spans="1:69" x14ac:dyDescent="0.25">
      <c r="A628" s="3">
        <f t="shared" si="701"/>
        <v>40561</v>
      </c>
      <c r="B628" s="17">
        <f t="shared" si="668"/>
        <v>2011</v>
      </c>
      <c r="C628" s="4">
        <f t="shared" si="700"/>
        <v>1</v>
      </c>
      <c r="D628" s="4">
        <f t="shared" si="702"/>
        <v>3</v>
      </c>
      <c r="E628" s="5">
        <f t="shared" si="643"/>
        <v>0.55000000000000004</v>
      </c>
      <c r="F628" s="5">
        <f t="shared" si="644"/>
        <v>0.6</v>
      </c>
      <c r="G628" s="10">
        <f t="shared" si="642"/>
        <v>0.46575342465753294</v>
      </c>
      <c r="H628" s="13">
        <f t="shared" ca="1" si="645"/>
        <v>81</v>
      </c>
      <c r="I628" s="9">
        <f t="shared" ca="1" si="646"/>
        <v>133</v>
      </c>
      <c r="J628" s="14">
        <f t="shared" ca="1" si="669"/>
        <v>1.6419753086419753</v>
      </c>
      <c r="K628" s="5">
        <f t="shared" ca="1" si="670"/>
        <v>0.29555555555555557</v>
      </c>
      <c r="L628" s="21">
        <f t="shared" ca="1" si="647"/>
        <v>103.40717929984778</v>
      </c>
      <c r="M628" s="9">
        <f t="shared" ca="1" si="703"/>
        <v>24</v>
      </c>
      <c r="N628" s="9">
        <f t="shared" ca="1" si="703"/>
        <v>29</v>
      </c>
      <c r="O628" s="9">
        <f t="shared" ca="1" si="703"/>
        <v>11</v>
      </c>
      <c r="P628" s="9">
        <f t="shared" ca="1" si="703"/>
        <v>35</v>
      </c>
      <c r="Q628" s="20">
        <f t="shared" ca="1" si="648"/>
        <v>37.32541425691393</v>
      </c>
      <c r="R628" s="20">
        <f t="shared" ca="1" si="649"/>
        <v>53.538366575342458</v>
      </c>
      <c r="S628" s="20">
        <f t="shared" ca="1" si="650"/>
        <v>18.584226404383561</v>
      </c>
      <c r="T628" s="6">
        <f t="shared" ca="1" si="704"/>
        <v>8375.9815232876699</v>
      </c>
      <c r="U628" s="6">
        <f t="shared" ca="1" si="704"/>
        <v>892.02851506849311</v>
      </c>
      <c r="V628" s="6">
        <f t="shared" ca="1" si="704"/>
        <v>1480.0080825863017</v>
      </c>
      <c r="W628" s="6">
        <f t="shared" ca="1" si="651"/>
        <v>2307.9882161095888</v>
      </c>
      <c r="X628" s="6">
        <f t="shared" ca="1" si="652"/>
        <v>710.14408767123291</v>
      </c>
      <c r="Y628" s="6">
        <f t="shared" ca="1" si="671"/>
        <v>4769.8696519890382</v>
      </c>
      <c r="Z628" s="6">
        <f t="shared" ca="1" si="705"/>
        <v>1978.2469556164383</v>
      </c>
      <c r="AA628" s="6">
        <f t="shared" ca="1" si="705"/>
        <v>588.92203232876705</v>
      </c>
      <c r="AB628" s="6">
        <f t="shared" ca="1" si="705"/>
        <v>650.44792415342465</v>
      </c>
      <c r="AC628" s="6">
        <f t="shared" ca="1" si="653"/>
        <v>903.23973538715234</v>
      </c>
      <c r="AD628" s="6">
        <f t="shared" ca="1" si="654"/>
        <v>948.0132085948926</v>
      </c>
      <c r="AE628" s="6">
        <f t="shared" ca="1" si="655"/>
        <v>271.74971129620894</v>
      </c>
      <c r="AF628" s="6">
        <f t="shared" ca="1" si="672"/>
        <v>1094.6142568203757</v>
      </c>
      <c r="AG628" s="6">
        <f t="shared" ca="1" si="706"/>
        <v>236.61699139726028</v>
      </c>
      <c r="AH628" s="6">
        <f t="shared" ca="1" si="706"/>
        <v>844.10542290410967</v>
      </c>
      <c r="AI628" s="6">
        <f t="shared" ca="1" si="706"/>
        <v>1422.779925479452</v>
      </c>
      <c r="AJ628" s="6">
        <f t="shared" ca="1" si="706"/>
        <v>640.53907726027398</v>
      </c>
      <c r="AK628" s="6">
        <f t="shared" ca="1" si="656"/>
        <v>991.95680099670631</v>
      </c>
      <c r="AL628" s="6">
        <f t="shared" ca="1" si="657"/>
        <v>1023.4716490608142</v>
      </c>
      <c r="AM628" s="6">
        <f t="shared" ca="1" si="658"/>
        <v>313.41284003287893</v>
      </c>
      <c r="AN628" s="6">
        <f t="shared" ca="1" si="673"/>
        <v>815.20012695069659</v>
      </c>
      <c r="AO628" s="6">
        <f t="shared" ca="1" si="674"/>
        <v>15629.668367495886</v>
      </c>
      <c r="AP628" s="6">
        <f t="shared" ca="1" si="675"/>
        <v>8949.9843317357772</v>
      </c>
      <c r="AQ628" s="6">
        <f t="shared" ca="1" si="676"/>
        <v>6679.6840357601104</v>
      </c>
      <c r="AR628" s="6">
        <f t="shared" ca="1" si="707"/>
        <v>2573.5089610686005</v>
      </c>
      <c r="AS628" s="6">
        <f t="shared" ca="1" si="707"/>
        <v>1401.2461644891778</v>
      </c>
      <c r="AT628" s="6">
        <f t="shared" ca="1" si="707"/>
        <v>1608.2208619658963</v>
      </c>
      <c r="AU628" s="6">
        <f t="shared" ca="1" si="707"/>
        <v>1684.4094803299774</v>
      </c>
      <c r="AV628" s="6">
        <f t="shared" ca="1" si="677"/>
        <v>7267.3854678536518</v>
      </c>
      <c r="AW628" s="6">
        <f t="shared" ca="1" si="678"/>
        <v>-587.70143209354319</v>
      </c>
      <c r="AX628" s="27">
        <f t="shared" ca="1" si="708"/>
        <v>3.8018332602739719</v>
      </c>
      <c r="AY628" s="27">
        <f t="shared" ca="1" si="708"/>
        <v>4.5371214383561638</v>
      </c>
      <c r="AZ628">
        <f t="shared" ca="1" si="679"/>
        <v>180</v>
      </c>
      <c r="BA628" s="9">
        <f t="shared" ca="1" si="659"/>
        <v>7</v>
      </c>
      <c r="BB628" s="4">
        <f t="shared" ca="1" si="680"/>
        <v>81</v>
      </c>
      <c r="BC628" s="9">
        <f t="shared" ca="1" si="660"/>
        <v>7</v>
      </c>
      <c r="BD628" s="9">
        <f t="shared" ca="1" si="661"/>
        <v>5</v>
      </c>
      <c r="BE628" s="4">
        <f t="shared" ca="1" si="681"/>
        <v>99</v>
      </c>
      <c r="BF628" s="9">
        <f t="shared" ca="1" si="662"/>
        <v>7</v>
      </c>
      <c r="BG628" s="9">
        <f t="shared" ca="1" si="663"/>
        <v>11</v>
      </c>
      <c r="BH628" s="24">
        <f t="shared" ca="1" si="682"/>
        <v>666.39116835068501</v>
      </c>
      <c r="BI628" s="24">
        <f t="shared" ca="1" si="683"/>
        <v>386.00048277786436</v>
      </c>
      <c r="BJ628" s="9">
        <f t="shared" ca="1" si="664"/>
        <v>9</v>
      </c>
      <c r="BK628" s="30">
        <f t="shared" ca="1" si="665"/>
        <v>35.293713287671231</v>
      </c>
      <c r="BL628" s="15">
        <f t="shared" ca="1" si="666"/>
        <v>4.1856638246575333</v>
      </c>
      <c r="BM628" s="15">
        <f t="shared" ca="1" si="684"/>
        <v>6338.2802426201761</v>
      </c>
      <c r="BN628" s="36">
        <f t="shared" ca="1" si="693"/>
        <v>107</v>
      </c>
      <c r="BO628" s="9">
        <f t="shared" ca="1" si="667"/>
        <v>0</v>
      </c>
      <c r="BP628" s="20">
        <f t="shared" ca="1" si="685"/>
        <v>1.0538637895567082</v>
      </c>
      <c r="BQ628" s="20">
        <f t="shared" ca="1" si="686"/>
        <v>62.426953605234679</v>
      </c>
    </row>
    <row r="629" spans="1:69" x14ac:dyDescent="0.25">
      <c r="A629" s="3">
        <f t="shared" si="701"/>
        <v>40560</v>
      </c>
      <c r="B629" s="17">
        <f t="shared" si="668"/>
        <v>2011</v>
      </c>
      <c r="C629" s="4">
        <f t="shared" si="700"/>
        <v>1</v>
      </c>
      <c r="D629" s="4">
        <f t="shared" si="702"/>
        <v>2</v>
      </c>
      <c r="E629" s="5">
        <f t="shared" si="643"/>
        <v>0.55000000000000004</v>
      </c>
      <c r="F629" s="5">
        <f t="shared" si="644"/>
        <v>0.6</v>
      </c>
      <c r="G629" s="10">
        <f t="shared" si="642"/>
        <v>0.46301369863013569</v>
      </c>
      <c r="H629" s="13">
        <f t="shared" ca="1" si="645"/>
        <v>80</v>
      </c>
      <c r="I629" s="9">
        <f t="shared" ca="1" si="646"/>
        <v>132</v>
      </c>
      <c r="J629" s="14">
        <f t="shared" ca="1" si="669"/>
        <v>1.65</v>
      </c>
      <c r="K629" s="5">
        <f t="shared" ca="1" si="670"/>
        <v>0.29333333333333333</v>
      </c>
      <c r="L629" s="21">
        <f t="shared" ca="1" si="647"/>
        <v>102.28227854794518</v>
      </c>
      <c r="M629" s="9">
        <f t="shared" ca="1" si="703"/>
        <v>22</v>
      </c>
      <c r="N629" s="9">
        <f t="shared" ca="1" si="703"/>
        <v>28</v>
      </c>
      <c r="O629" s="9">
        <f t="shared" ca="1" si="703"/>
        <v>12</v>
      </c>
      <c r="P629" s="9">
        <f t="shared" ca="1" si="703"/>
        <v>35</v>
      </c>
      <c r="Q629" s="20">
        <f t="shared" ca="1" si="648"/>
        <v>37.531585893698626</v>
      </c>
      <c r="R629" s="20">
        <f t="shared" ca="1" si="649"/>
        <v>48.470679912328762</v>
      </c>
      <c r="S629" s="20">
        <f t="shared" ca="1" si="650"/>
        <v>18.072250295107629</v>
      </c>
      <c r="T629" s="6">
        <f t="shared" ca="1" si="704"/>
        <v>8182.5822838356144</v>
      </c>
      <c r="U629" s="6">
        <f t="shared" ca="1" si="704"/>
        <v>891.03123698630145</v>
      </c>
      <c r="V629" s="6">
        <f t="shared" ca="1" si="704"/>
        <v>1460.2095060164386</v>
      </c>
      <c r="W629" s="6">
        <f t="shared" ca="1" si="651"/>
        <v>2414.5875407342464</v>
      </c>
      <c r="X629" s="6">
        <f t="shared" ca="1" si="652"/>
        <v>697.3768358926028</v>
      </c>
      <c r="Y629" s="6">
        <f t="shared" ca="1" si="671"/>
        <v>4501.4396381786291</v>
      </c>
      <c r="Z629" s="6">
        <f t="shared" ca="1" si="705"/>
        <v>1876.5792946849313</v>
      </c>
      <c r="AA629" s="6">
        <f t="shared" ca="1" si="705"/>
        <v>581.64815894794515</v>
      </c>
      <c r="AB629" s="6">
        <f t="shared" ca="1" si="705"/>
        <v>632.52876032876702</v>
      </c>
      <c r="AC629" s="6">
        <f t="shared" ca="1" si="653"/>
        <v>934.72674801620985</v>
      </c>
      <c r="AD629" s="6">
        <f t="shared" ca="1" si="654"/>
        <v>886.19978345028392</v>
      </c>
      <c r="AE629" s="6">
        <f t="shared" ca="1" si="655"/>
        <v>257.97881082725627</v>
      </c>
      <c r="AF629" s="6">
        <f t="shared" ca="1" si="672"/>
        <v>1011.8508716678932</v>
      </c>
      <c r="AG629" s="6">
        <f t="shared" ca="1" si="706"/>
        <v>242.41237643835612</v>
      </c>
      <c r="AH629" s="6">
        <f t="shared" ca="1" si="706"/>
        <v>896.79174627945201</v>
      </c>
      <c r="AI629" s="6">
        <f t="shared" ca="1" si="706"/>
        <v>1417.8787160547945</v>
      </c>
      <c r="AJ629" s="6">
        <f t="shared" ca="1" si="706"/>
        <v>615.0038920767123</v>
      </c>
      <c r="AK629" s="6">
        <f t="shared" ca="1" si="656"/>
        <v>994.98486110555632</v>
      </c>
      <c r="AL629" s="6">
        <f t="shared" ca="1" si="657"/>
        <v>1113.2999209154559</v>
      </c>
      <c r="AM629" s="6">
        <f t="shared" ca="1" si="658"/>
        <v>304.66330699597989</v>
      </c>
      <c r="AN629" s="6">
        <f t="shared" ca="1" si="673"/>
        <v>759.13864183232272</v>
      </c>
      <c r="AO629" s="6">
        <f t="shared" ca="1" si="674"/>
        <v>15336.456465632875</v>
      </c>
      <c r="AP629" s="6">
        <f t="shared" ca="1" si="675"/>
        <v>9064.0273139540313</v>
      </c>
      <c r="AQ629" s="6">
        <f t="shared" ca="1" si="676"/>
        <v>6272.4291516788453</v>
      </c>
      <c r="AR629" s="6">
        <f t="shared" ca="1" si="707"/>
        <v>2560.1498045345661</v>
      </c>
      <c r="AS629" s="6">
        <f t="shared" ca="1" si="707"/>
        <v>1460.4634907893333</v>
      </c>
      <c r="AT629" s="6">
        <f t="shared" ca="1" si="707"/>
        <v>1592.1015189609882</v>
      </c>
      <c r="AU629" s="6">
        <f t="shared" ca="1" si="707"/>
        <v>1671.8520890294419</v>
      </c>
      <c r="AV629" s="6">
        <f t="shared" ca="1" si="677"/>
        <v>7284.5669033143295</v>
      </c>
      <c r="AW629" s="6">
        <f t="shared" ca="1" si="678"/>
        <v>-1012.137751635486</v>
      </c>
      <c r="AX629" s="27">
        <f t="shared" ca="1" si="708"/>
        <v>4.0715358904109582</v>
      </c>
      <c r="AY629" s="27">
        <f t="shared" ca="1" si="708"/>
        <v>4.1540341438356156</v>
      </c>
      <c r="AZ629">
        <f t="shared" ca="1" si="679"/>
        <v>177</v>
      </c>
      <c r="BA629" s="9">
        <f t="shared" ca="1" si="659"/>
        <v>6</v>
      </c>
      <c r="BB629" s="4">
        <f t="shared" ca="1" si="680"/>
        <v>80</v>
      </c>
      <c r="BC629" s="9">
        <f t="shared" ca="1" si="660"/>
        <v>7</v>
      </c>
      <c r="BD629" s="9">
        <f t="shared" ca="1" si="661"/>
        <v>4</v>
      </c>
      <c r="BE629" s="4">
        <f t="shared" ca="1" si="681"/>
        <v>97</v>
      </c>
      <c r="BF629" s="9">
        <f t="shared" ca="1" si="662"/>
        <v>7</v>
      </c>
      <c r="BG629" s="9">
        <f t="shared" ca="1" si="663"/>
        <v>11</v>
      </c>
      <c r="BH629" s="24">
        <f t="shared" ca="1" si="682"/>
        <v>628.67390886345197</v>
      </c>
      <c r="BI629" s="24">
        <f t="shared" ca="1" si="683"/>
        <v>385.77624908543817</v>
      </c>
      <c r="BJ629" s="9">
        <f t="shared" ca="1" si="664"/>
        <v>10</v>
      </c>
      <c r="BK629" s="30">
        <f t="shared" ca="1" si="665"/>
        <v>34.543286534246576</v>
      </c>
      <c r="BL629" s="15">
        <f t="shared" ca="1" si="666"/>
        <v>4.3455109643835605</v>
      </c>
      <c r="BM629" s="15">
        <f t="shared" ca="1" si="684"/>
        <v>6462.2070887276404</v>
      </c>
      <c r="BN629" s="36">
        <f t="shared" ca="1" si="693"/>
        <v>107</v>
      </c>
      <c r="BO629" s="9">
        <f t="shared" ca="1" si="667"/>
        <v>0</v>
      </c>
      <c r="BP629" s="20">
        <f t="shared" ca="1" si="685"/>
        <v>0.97063264385633286</v>
      </c>
      <c r="BQ629" s="20">
        <f t="shared" ca="1" si="686"/>
        <v>58.620833193260239</v>
      </c>
    </row>
    <row r="630" spans="1:69" x14ac:dyDescent="0.25">
      <c r="A630" s="3">
        <f t="shared" si="701"/>
        <v>40559</v>
      </c>
      <c r="B630" s="17">
        <f t="shared" si="668"/>
        <v>2011</v>
      </c>
      <c r="C630" s="4">
        <f t="shared" si="700"/>
        <v>1</v>
      </c>
      <c r="D630" s="4">
        <f t="shared" si="702"/>
        <v>1</v>
      </c>
      <c r="E630" s="5">
        <f t="shared" si="643"/>
        <v>0.55000000000000004</v>
      </c>
      <c r="F630" s="5">
        <f t="shared" si="644"/>
        <v>0.64</v>
      </c>
      <c r="G630" s="10">
        <f t="shared" si="642"/>
        <v>0.46027397260273845</v>
      </c>
      <c r="H630" s="13">
        <f t="shared" ca="1" si="645"/>
        <v>84</v>
      </c>
      <c r="I630" s="9">
        <f t="shared" ca="1" si="646"/>
        <v>144</v>
      </c>
      <c r="J630" s="14">
        <f t="shared" ca="1" si="669"/>
        <v>1.7142857142857142</v>
      </c>
      <c r="K630" s="5">
        <f t="shared" ca="1" si="670"/>
        <v>0.32</v>
      </c>
      <c r="L630" s="21">
        <f t="shared" ca="1" si="647"/>
        <v>105.01894512720156</v>
      </c>
      <c r="M630" s="9">
        <f t="shared" ca="1" si="703"/>
        <v>25</v>
      </c>
      <c r="N630" s="9">
        <f t="shared" ca="1" si="703"/>
        <v>33</v>
      </c>
      <c r="O630" s="9">
        <f t="shared" ca="1" si="703"/>
        <v>12</v>
      </c>
      <c r="P630" s="9">
        <f t="shared" ca="1" si="703"/>
        <v>38</v>
      </c>
      <c r="Q630" s="20">
        <f t="shared" ca="1" si="648"/>
        <v>35.964937190363713</v>
      </c>
      <c r="R630" s="20">
        <f t="shared" ca="1" si="649"/>
        <v>52.061901475068481</v>
      </c>
      <c r="S630" s="20">
        <f t="shared" ca="1" si="650"/>
        <v>17.129359301398701</v>
      </c>
      <c r="T630" s="6">
        <f t="shared" ca="1" si="704"/>
        <v>8821.591390684931</v>
      </c>
      <c r="U630" s="6">
        <f t="shared" ca="1" si="704"/>
        <v>962.477476821918</v>
      </c>
      <c r="V630" s="6">
        <f t="shared" ca="1" si="704"/>
        <v>1537.9491659888217</v>
      </c>
      <c r="W630" s="6">
        <f t="shared" ca="1" si="651"/>
        <v>2324.8192974904109</v>
      </c>
      <c r="X630" s="6">
        <f t="shared" ca="1" si="652"/>
        <v>772.67076306410979</v>
      </c>
      <c r="Y630" s="6">
        <f t="shared" ca="1" si="671"/>
        <v>5148.6296409635061</v>
      </c>
      <c r="Z630" s="6">
        <f t="shared" ca="1" si="705"/>
        <v>2085.9663570410953</v>
      </c>
      <c r="AA630" s="6">
        <f t="shared" ca="1" si="705"/>
        <v>624.74281770082177</v>
      </c>
      <c r="AB630" s="6">
        <f t="shared" ca="1" si="705"/>
        <v>650.91565345315064</v>
      </c>
      <c r="AC630" s="6">
        <f t="shared" ca="1" si="653"/>
        <v>956.8083437505021</v>
      </c>
      <c r="AD630" s="6">
        <f t="shared" ca="1" si="654"/>
        <v>900.00525943969876</v>
      </c>
      <c r="AE630" s="6">
        <f t="shared" ca="1" si="655"/>
        <v>296.50656757130974</v>
      </c>
      <c r="AF630" s="6">
        <f t="shared" ca="1" si="672"/>
        <v>1208.3046574335574</v>
      </c>
      <c r="AG630" s="6">
        <f t="shared" ca="1" si="706"/>
        <v>263.68312320000001</v>
      </c>
      <c r="AH630" s="6">
        <f t="shared" ca="1" si="706"/>
        <v>899.75560556712321</v>
      </c>
      <c r="AI630" s="6">
        <f t="shared" ca="1" si="706"/>
        <v>1565.8300878904108</v>
      </c>
      <c r="AJ630" s="6">
        <f t="shared" ca="1" si="706"/>
        <v>675.76862860273957</v>
      </c>
      <c r="AK630" s="6">
        <f t="shared" ca="1" si="656"/>
        <v>1088.2755868892343</v>
      </c>
      <c r="AL630" s="6">
        <f t="shared" ca="1" si="657"/>
        <v>1103.360806164118</v>
      </c>
      <c r="AM630" s="6">
        <f t="shared" ca="1" si="658"/>
        <v>316.60719573427991</v>
      </c>
      <c r="AN630" s="6">
        <f t="shared" ca="1" si="673"/>
        <v>896.79385647264121</v>
      </c>
      <c r="AO630" s="6">
        <f t="shared" ca="1" si="674"/>
        <v>16550.731140962191</v>
      </c>
      <c r="AP630" s="6">
        <f t="shared" ca="1" si="675"/>
        <v>9297.0029860924842</v>
      </c>
      <c r="AQ630" s="6">
        <f t="shared" ca="1" si="676"/>
        <v>7253.7281548697047</v>
      </c>
      <c r="AR630" s="6">
        <f t="shared" ca="1" si="707"/>
        <v>2581.5451703257472</v>
      </c>
      <c r="AS630" s="6">
        <f t="shared" ca="1" si="707"/>
        <v>1469.1153081647681</v>
      </c>
      <c r="AT630" s="6">
        <f t="shared" ca="1" si="707"/>
        <v>1625.61201762476</v>
      </c>
      <c r="AU630" s="6">
        <f t="shared" ca="1" si="707"/>
        <v>1699.5110171078277</v>
      </c>
      <c r="AV630" s="6">
        <f t="shared" ca="1" si="677"/>
        <v>7375.783513223103</v>
      </c>
      <c r="AW630" s="6">
        <f t="shared" ca="1" si="678"/>
        <v>-122.05535835339651</v>
      </c>
      <c r="AX630" s="27">
        <f t="shared" ca="1" si="708"/>
        <v>4.094928624657534</v>
      </c>
      <c r="AY630" s="27">
        <f t="shared" ca="1" si="708"/>
        <v>4.249441424657534</v>
      </c>
      <c r="AZ630">
        <f t="shared" ca="1" si="679"/>
        <v>192</v>
      </c>
      <c r="BA630" s="9">
        <f t="shared" ca="1" si="659"/>
        <v>7</v>
      </c>
      <c r="BB630" s="4">
        <f t="shared" ca="1" si="680"/>
        <v>84</v>
      </c>
      <c r="BC630" s="9">
        <f t="shared" ca="1" si="660"/>
        <v>6</v>
      </c>
      <c r="BD630" s="9">
        <f t="shared" ca="1" si="661"/>
        <v>5</v>
      </c>
      <c r="BE630" s="4">
        <f t="shared" ca="1" si="681"/>
        <v>108</v>
      </c>
      <c r="BF630" s="9">
        <f t="shared" ca="1" si="662"/>
        <v>8</v>
      </c>
      <c r="BG630" s="9">
        <f t="shared" ca="1" si="663"/>
        <v>13</v>
      </c>
      <c r="BH630" s="24">
        <f t="shared" ca="1" si="682"/>
        <v>607.02180347591388</v>
      </c>
      <c r="BI630" s="24">
        <f t="shared" ca="1" si="683"/>
        <v>418.7011443147382</v>
      </c>
      <c r="BJ630" s="9">
        <f t="shared" ca="1" si="664"/>
        <v>11</v>
      </c>
      <c r="BK630" s="30">
        <f t="shared" ca="1" si="665"/>
        <v>35.508042739726022</v>
      </c>
      <c r="BL630" s="15">
        <f t="shared" ca="1" si="666"/>
        <v>4.2243038838356162</v>
      </c>
      <c r="BM630" s="15">
        <f t="shared" ca="1" si="684"/>
        <v>6393.4214993548258</v>
      </c>
      <c r="BN630" s="36">
        <f t="shared" ca="1" si="693"/>
        <v>107</v>
      </c>
      <c r="BO630" s="9">
        <f t="shared" ca="1" si="667"/>
        <v>0</v>
      </c>
      <c r="BP630" s="20">
        <f t="shared" ca="1" si="685"/>
        <v>1.1345612291637106</v>
      </c>
      <c r="BQ630" s="20">
        <f t="shared" ca="1" si="686"/>
        <v>67.791851914670133</v>
      </c>
    </row>
    <row r="631" spans="1:69" x14ac:dyDescent="0.25">
      <c r="A631" s="3">
        <f t="shared" si="701"/>
        <v>40558</v>
      </c>
      <c r="B631" s="17">
        <f t="shared" si="668"/>
        <v>2011</v>
      </c>
      <c r="C631" s="4">
        <f t="shared" si="700"/>
        <v>1</v>
      </c>
      <c r="D631" s="4">
        <f t="shared" si="702"/>
        <v>7</v>
      </c>
      <c r="E631" s="5">
        <f t="shared" si="643"/>
        <v>0.55000000000000004</v>
      </c>
      <c r="F631" s="5">
        <f t="shared" si="644"/>
        <v>0.95</v>
      </c>
      <c r="G631" s="10">
        <f t="shared" si="642"/>
        <v>0.4575342465753412</v>
      </c>
      <c r="H631" s="13">
        <f t="shared" ca="1" si="645"/>
        <v>127</v>
      </c>
      <c r="I631" s="9">
        <f t="shared" ca="1" si="646"/>
        <v>221</v>
      </c>
      <c r="J631" s="14">
        <f t="shared" ca="1" si="669"/>
        <v>1.7401574803149606</v>
      </c>
      <c r="K631" s="5">
        <f t="shared" ca="1" si="670"/>
        <v>0.49111111111111111</v>
      </c>
      <c r="L631" s="21">
        <f t="shared" ca="1" si="647"/>
        <v>101.29661319814474</v>
      </c>
      <c r="M631" s="9">
        <f t="shared" ca="1" si="703"/>
        <v>39</v>
      </c>
      <c r="N631" s="9">
        <f t="shared" ca="1" si="703"/>
        <v>46</v>
      </c>
      <c r="O631" s="9">
        <f t="shared" ca="1" si="703"/>
        <v>20</v>
      </c>
      <c r="P631" s="9">
        <f t="shared" ca="1" si="703"/>
        <v>62</v>
      </c>
      <c r="Q631" s="20">
        <f t="shared" ca="1" si="648"/>
        <v>37.733360920547945</v>
      </c>
      <c r="R631" s="20">
        <f t="shared" ca="1" si="649"/>
        <v>47.050075094794508</v>
      </c>
      <c r="S631" s="20">
        <f t="shared" ca="1" si="650"/>
        <v>16.910468507644719</v>
      </c>
      <c r="T631" s="6">
        <f t="shared" ca="1" si="704"/>
        <v>12864.669876164382</v>
      </c>
      <c r="U631" s="6">
        <f t="shared" ca="1" si="704"/>
        <v>1435.4340881506848</v>
      </c>
      <c r="V631" s="6">
        <f t="shared" ca="1" si="704"/>
        <v>2312.1512557150686</v>
      </c>
      <c r="W631" s="6">
        <f t="shared" ca="1" si="651"/>
        <v>2467.7738060054794</v>
      </c>
      <c r="X631" s="6">
        <f t="shared" ca="1" si="652"/>
        <v>1105.3530415430137</v>
      </c>
      <c r="Y631" s="6">
        <f t="shared" ca="1" si="671"/>
        <v>8414.825861051504</v>
      </c>
      <c r="Z631" s="6">
        <f t="shared" ca="1" si="705"/>
        <v>3207.3356782465753</v>
      </c>
      <c r="AA631" s="6">
        <f t="shared" ca="1" si="705"/>
        <v>941.00150189589021</v>
      </c>
      <c r="AB631" s="6">
        <f t="shared" ca="1" si="705"/>
        <v>1048.4490474739725</v>
      </c>
      <c r="AC631" s="6">
        <f t="shared" ca="1" si="653"/>
        <v>1386.1536025601556</v>
      </c>
      <c r="AD631" s="6">
        <f t="shared" ca="1" si="654"/>
        <v>877.8476593667732</v>
      </c>
      <c r="AE631" s="6">
        <f t="shared" ca="1" si="655"/>
        <v>411.90628146123038</v>
      </c>
      <c r="AF631" s="6">
        <f t="shared" ca="1" si="672"/>
        <v>2520.8786842282789</v>
      </c>
      <c r="AG631" s="6">
        <f t="shared" ca="1" si="706"/>
        <v>413.40304563287674</v>
      </c>
      <c r="AH631" s="6">
        <f t="shared" ca="1" si="706"/>
        <v>1382.1967857972602</v>
      </c>
      <c r="AI631" s="6">
        <f t="shared" ca="1" si="706"/>
        <v>2385.9538364109585</v>
      </c>
      <c r="AJ631" s="6">
        <f t="shared" ca="1" si="706"/>
        <v>1081.2943072438354</v>
      </c>
      <c r="AK631" s="6">
        <f t="shared" ca="1" si="656"/>
        <v>1650.6220396729282</v>
      </c>
      <c r="AL631" s="6">
        <f t="shared" ca="1" si="657"/>
        <v>1109.5065026550083</v>
      </c>
      <c r="AM631" s="6">
        <f t="shared" ca="1" si="658"/>
        <v>474.27706170398</v>
      </c>
      <c r="AN631" s="6">
        <f t="shared" ca="1" si="673"/>
        <v>2028.4423710530145</v>
      </c>
      <c r="AO631" s="6">
        <f t="shared" ca="1" si="674"/>
        <v>24759.738167016436</v>
      </c>
      <c r="AP631" s="6">
        <f t="shared" ca="1" si="675"/>
        <v>11795.591250683638</v>
      </c>
      <c r="AQ631" s="6">
        <f t="shared" ca="1" si="676"/>
        <v>12964.146916332797</v>
      </c>
      <c r="AR631" s="6">
        <f t="shared" ca="1" si="707"/>
        <v>2687.5071094602436</v>
      </c>
      <c r="AS631" s="6">
        <f t="shared" ca="1" si="707"/>
        <v>1812.3028412428423</v>
      </c>
      <c r="AT631" s="6">
        <f t="shared" ca="1" si="707"/>
        <v>1812.6535010605437</v>
      </c>
      <c r="AU631" s="6">
        <f t="shared" ca="1" si="707"/>
        <v>1876.23087353042</v>
      </c>
      <c r="AV631" s="6">
        <f t="shared" ca="1" si="677"/>
        <v>8188.6943252940491</v>
      </c>
      <c r="AW631" s="6">
        <f t="shared" ca="1" si="678"/>
        <v>4775.4525910387492</v>
      </c>
      <c r="AX631" s="27">
        <f t="shared" ca="1" si="708"/>
        <v>3.8204630794520544</v>
      </c>
      <c r="AY631" s="27">
        <f t="shared" ca="1" si="708"/>
        <v>4.5231523287671234</v>
      </c>
      <c r="AZ631">
        <f t="shared" ca="1" si="679"/>
        <v>294</v>
      </c>
      <c r="BA631" s="9">
        <f t="shared" ca="1" si="659"/>
        <v>11</v>
      </c>
      <c r="BB631" s="4">
        <f t="shared" ca="1" si="680"/>
        <v>127</v>
      </c>
      <c r="BC631" s="9">
        <f t="shared" ca="1" si="660"/>
        <v>11</v>
      </c>
      <c r="BD631" s="9">
        <f t="shared" ca="1" si="661"/>
        <v>7</v>
      </c>
      <c r="BE631" s="4">
        <f t="shared" ca="1" si="681"/>
        <v>167</v>
      </c>
      <c r="BF631" s="9">
        <f t="shared" ca="1" si="662"/>
        <v>11</v>
      </c>
      <c r="BG631" s="9">
        <f t="shared" ca="1" si="663"/>
        <v>22</v>
      </c>
      <c r="BH631" s="24">
        <f t="shared" ca="1" si="682"/>
        <v>834.13390439955981</v>
      </c>
      <c r="BI631" s="24">
        <f t="shared" ca="1" si="683"/>
        <v>528.77214929227102</v>
      </c>
      <c r="BJ631" s="9">
        <f t="shared" ca="1" si="664"/>
        <v>16</v>
      </c>
      <c r="BK631" s="30">
        <f t="shared" ca="1" si="665"/>
        <v>35.443687520547947</v>
      </c>
      <c r="BL631" s="15">
        <f t="shared" ca="1" si="666"/>
        <v>4.4187281599999997</v>
      </c>
      <c r="BM631" s="15">
        <f t="shared" ca="1" si="684"/>
        <v>6605.1336555954558</v>
      </c>
      <c r="BN631" s="36">
        <f t="shared" ca="1" si="693"/>
        <v>108</v>
      </c>
      <c r="BO631" s="9">
        <f t="shared" ca="1" si="667"/>
        <v>1</v>
      </c>
      <c r="BP631" s="20">
        <f t="shared" ca="1" si="685"/>
        <v>1.9627380144458368</v>
      </c>
      <c r="BQ631" s="20">
        <f t="shared" ca="1" si="686"/>
        <v>120.03839737345182</v>
      </c>
    </row>
    <row r="632" spans="1:69" x14ac:dyDescent="0.25">
      <c r="A632" s="3">
        <f t="shared" si="701"/>
        <v>40557</v>
      </c>
      <c r="B632" s="17">
        <f t="shared" si="668"/>
        <v>2011</v>
      </c>
      <c r="C632" s="4">
        <f t="shared" si="700"/>
        <v>1</v>
      </c>
      <c r="D632" s="4">
        <f t="shared" si="702"/>
        <v>6</v>
      </c>
      <c r="E632" s="5">
        <f t="shared" si="643"/>
        <v>0.55000000000000004</v>
      </c>
      <c r="F632" s="5">
        <f t="shared" si="644"/>
        <v>1</v>
      </c>
      <c r="G632" s="10">
        <f t="shared" si="642"/>
        <v>0.45479452054794395</v>
      </c>
      <c r="H632" s="13">
        <f t="shared" ca="1" si="645"/>
        <v>133</v>
      </c>
      <c r="I632" s="9">
        <f t="shared" ca="1" si="646"/>
        <v>214</v>
      </c>
      <c r="J632" s="14">
        <f t="shared" ca="1" si="669"/>
        <v>1.6090225563909775</v>
      </c>
      <c r="K632" s="5">
        <f t="shared" ca="1" si="670"/>
        <v>0.47555555555555556</v>
      </c>
      <c r="L632" s="21">
        <f t="shared" ca="1" si="647"/>
        <v>98.590200432588333</v>
      </c>
      <c r="M632" s="9">
        <f t="shared" ca="1" si="703"/>
        <v>40</v>
      </c>
      <c r="N632" s="9">
        <f t="shared" ca="1" si="703"/>
        <v>46</v>
      </c>
      <c r="O632" s="9">
        <f t="shared" ca="1" si="703"/>
        <v>19</v>
      </c>
      <c r="P632" s="9">
        <f t="shared" ca="1" si="703"/>
        <v>58</v>
      </c>
      <c r="Q632" s="20">
        <f t="shared" ca="1" si="648"/>
        <v>35.790198820006367</v>
      </c>
      <c r="R632" s="20">
        <f t="shared" ca="1" si="649"/>
        <v>48.664690520547943</v>
      </c>
      <c r="S632" s="20">
        <f t="shared" ca="1" si="650"/>
        <v>16.622834698611243</v>
      </c>
      <c r="T632" s="6">
        <f t="shared" ca="1" si="704"/>
        <v>13112.496657534248</v>
      </c>
      <c r="U632" s="6">
        <f t="shared" ca="1" si="704"/>
        <v>1398.1670246575341</v>
      </c>
      <c r="V632" s="6">
        <f t="shared" ca="1" si="704"/>
        <v>2374.8480631232878</v>
      </c>
      <c r="W632" s="6">
        <f t="shared" ca="1" si="651"/>
        <v>2482.2442068164382</v>
      </c>
      <c r="X632" s="6">
        <f t="shared" ca="1" si="652"/>
        <v>1131.5958170301371</v>
      </c>
      <c r="Y632" s="6">
        <f t="shared" ca="1" si="671"/>
        <v>8521.9755952219184</v>
      </c>
      <c r="Z632" s="6">
        <f t="shared" ca="1" si="705"/>
        <v>3077.9570985205478</v>
      </c>
      <c r="AA632" s="6">
        <f t="shared" ca="1" si="705"/>
        <v>924.62911989041095</v>
      </c>
      <c r="AB632" s="6">
        <f t="shared" ca="1" si="705"/>
        <v>964.12441251945211</v>
      </c>
      <c r="AC632" s="6">
        <f t="shared" ca="1" si="653"/>
        <v>1532.5645878419509</v>
      </c>
      <c r="AD632" s="6">
        <f t="shared" ca="1" si="654"/>
        <v>908.25001693575234</v>
      </c>
      <c r="AE632" s="6">
        <f t="shared" ca="1" si="655"/>
        <v>460.61036846818081</v>
      </c>
      <c r="AF632" s="6">
        <f t="shared" ca="1" si="672"/>
        <v>2065.285657684527</v>
      </c>
      <c r="AG632" s="6">
        <f t="shared" ca="1" si="706"/>
        <v>375.77916887671233</v>
      </c>
      <c r="AH632" s="6">
        <f t="shared" ca="1" si="706"/>
        <v>1443.818061150685</v>
      </c>
      <c r="AI632" s="6">
        <f t="shared" ca="1" si="706"/>
        <v>2336.3293926575343</v>
      </c>
      <c r="AJ632" s="6">
        <f t="shared" ca="1" si="706"/>
        <v>1086.6761745534245</v>
      </c>
      <c r="AK632" s="6">
        <f t="shared" ca="1" si="656"/>
        <v>1715.5791898506802</v>
      </c>
      <c r="AL632" s="6">
        <f t="shared" ca="1" si="657"/>
        <v>1052.4180420169016</v>
      </c>
      <c r="AM632" s="6">
        <f t="shared" ca="1" si="658"/>
        <v>495.22378510855691</v>
      </c>
      <c r="AN632" s="6">
        <f t="shared" ca="1" si="673"/>
        <v>1979.3817802622175</v>
      </c>
      <c r="AO632" s="6">
        <f t="shared" ca="1" si="674"/>
        <v>24719.977110360553</v>
      </c>
      <c r="AP632" s="6">
        <f t="shared" ca="1" si="675"/>
        <v>12153.334077191885</v>
      </c>
      <c r="AQ632" s="6">
        <f t="shared" ca="1" si="676"/>
        <v>12566.643033168664</v>
      </c>
      <c r="AR632" s="6">
        <f t="shared" ca="1" si="707"/>
        <v>2700.2390125472157</v>
      </c>
      <c r="AS632" s="6">
        <f t="shared" ca="1" si="707"/>
        <v>1918.4248917331736</v>
      </c>
      <c r="AT632" s="6">
        <f t="shared" ca="1" si="707"/>
        <v>1849.1360991178681</v>
      </c>
      <c r="AU632" s="6">
        <f t="shared" ca="1" si="707"/>
        <v>1913.1920699810883</v>
      </c>
      <c r="AV632" s="6">
        <f t="shared" ca="1" si="677"/>
        <v>8380.992073379346</v>
      </c>
      <c r="AW632" s="6">
        <f t="shared" ca="1" si="678"/>
        <v>4185.6509597893219</v>
      </c>
      <c r="AX632" s="27">
        <f t="shared" ca="1" si="708"/>
        <v>4.0344831123287674</v>
      </c>
      <c r="AY632" s="27">
        <f t="shared" ca="1" si="708"/>
        <v>4.5532882602739724</v>
      </c>
      <c r="AZ632">
        <f t="shared" ca="1" si="679"/>
        <v>296</v>
      </c>
      <c r="BA632" s="9">
        <f t="shared" ca="1" si="659"/>
        <v>11</v>
      </c>
      <c r="BB632" s="4">
        <f t="shared" ca="1" si="680"/>
        <v>133</v>
      </c>
      <c r="BC632" s="9">
        <f t="shared" ca="1" si="660"/>
        <v>11</v>
      </c>
      <c r="BD632" s="9">
        <f t="shared" ca="1" si="661"/>
        <v>7</v>
      </c>
      <c r="BE632" s="4">
        <f t="shared" ca="1" si="681"/>
        <v>163</v>
      </c>
      <c r="BF632" s="9">
        <f t="shared" ca="1" si="662"/>
        <v>11</v>
      </c>
      <c r="BG632" s="9">
        <f t="shared" ca="1" si="663"/>
        <v>20</v>
      </c>
      <c r="BH632" s="24">
        <f t="shared" ca="1" si="682"/>
        <v>810.49913958990635</v>
      </c>
      <c r="BI632" s="24">
        <f t="shared" ca="1" si="683"/>
        <v>551.80474951302085</v>
      </c>
      <c r="BJ632" s="9">
        <f t="shared" ca="1" si="664"/>
        <v>17</v>
      </c>
      <c r="BK632" s="30">
        <f t="shared" ca="1" si="665"/>
        <v>35.139107068493161</v>
      </c>
      <c r="BL632" s="15">
        <f t="shared" ca="1" si="666"/>
        <v>4.2715857884931498</v>
      </c>
      <c r="BM632" s="15">
        <f t="shared" ca="1" si="684"/>
        <v>6603.1034758068654</v>
      </c>
      <c r="BN632" s="36">
        <f t="shared" ca="1" si="693"/>
        <v>108</v>
      </c>
      <c r="BO632" s="9">
        <f t="shared" ca="1" si="667"/>
        <v>0</v>
      </c>
      <c r="BP632" s="20">
        <f t="shared" ca="1" si="685"/>
        <v>1.9031419209484801</v>
      </c>
      <c r="BQ632" s="20">
        <f t="shared" ca="1" si="686"/>
        <v>116.35780586267282</v>
      </c>
    </row>
    <row r="633" spans="1:69" x14ac:dyDescent="0.25">
      <c r="A633" s="3">
        <f t="shared" si="701"/>
        <v>40556</v>
      </c>
      <c r="B633" s="17">
        <f t="shared" si="668"/>
        <v>2011</v>
      </c>
      <c r="C633" s="4">
        <f t="shared" si="700"/>
        <v>1</v>
      </c>
      <c r="D633" s="4">
        <f t="shared" si="702"/>
        <v>5</v>
      </c>
      <c r="E633" s="5">
        <f t="shared" si="643"/>
        <v>0.55000000000000004</v>
      </c>
      <c r="F633" s="5">
        <f t="shared" si="644"/>
        <v>0.82</v>
      </c>
      <c r="G633" s="10">
        <f t="shared" si="642"/>
        <v>0.4520547945205467</v>
      </c>
      <c r="H633" s="13">
        <f t="shared" ca="1" si="645"/>
        <v>116</v>
      </c>
      <c r="I633" s="9">
        <f t="shared" ca="1" si="646"/>
        <v>180</v>
      </c>
      <c r="J633" s="14">
        <f t="shared" ca="1" si="669"/>
        <v>1.5517241379310345</v>
      </c>
      <c r="K633" s="5">
        <f t="shared" ca="1" si="670"/>
        <v>0.4</v>
      </c>
      <c r="L633" s="21">
        <f t="shared" ca="1" si="647"/>
        <v>92.778846547000455</v>
      </c>
      <c r="M633" s="9">
        <f t="shared" ca="1" si="703"/>
        <v>33</v>
      </c>
      <c r="N633" s="9">
        <f t="shared" ca="1" si="703"/>
        <v>39</v>
      </c>
      <c r="O633" s="9">
        <f t="shared" ca="1" si="703"/>
        <v>15</v>
      </c>
      <c r="P633" s="9">
        <f t="shared" ca="1" si="703"/>
        <v>49</v>
      </c>
      <c r="Q633" s="20">
        <f t="shared" ca="1" si="648"/>
        <v>36.844394520547944</v>
      </c>
      <c r="R633" s="20">
        <f t="shared" ca="1" si="649"/>
        <v>50.881793227397246</v>
      </c>
      <c r="S633" s="20">
        <f t="shared" ca="1" si="650"/>
        <v>17.955753554375175</v>
      </c>
      <c r="T633" s="6">
        <f t="shared" ca="1" si="704"/>
        <v>10762.346199452053</v>
      </c>
      <c r="U633" s="6">
        <f t="shared" ca="1" si="704"/>
        <v>1219.4887401369863</v>
      </c>
      <c r="V633" s="6">
        <f t="shared" ca="1" si="704"/>
        <v>1986.194807013698</v>
      </c>
      <c r="W633" s="6">
        <f t="shared" ca="1" si="651"/>
        <v>2467.6258083287671</v>
      </c>
      <c r="X633" s="6">
        <f t="shared" ca="1" si="652"/>
        <v>938.60598906739722</v>
      </c>
      <c r="Y633" s="6">
        <f t="shared" ca="1" si="671"/>
        <v>6589.4083351791778</v>
      </c>
      <c r="Z633" s="6">
        <f t="shared" ca="1" si="705"/>
        <v>2652.796405479452</v>
      </c>
      <c r="AA633" s="6">
        <f t="shared" ca="1" si="705"/>
        <v>763.22689841095871</v>
      </c>
      <c r="AB633" s="6">
        <f t="shared" ca="1" si="705"/>
        <v>879.83192416438351</v>
      </c>
      <c r="AC633" s="6">
        <f t="shared" ca="1" si="653"/>
        <v>1267.8009082843448</v>
      </c>
      <c r="AD633" s="6">
        <f t="shared" ca="1" si="654"/>
        <v>962.623942788097</v>
      </c>
      <c r="AE633" s="6">
        <f t="shared" ca="1" si="655"/>
        <v>372.17055838381106</v>
      </c>
      <c r="AF633" s="6">
        <f t="shared" ca="1" si="672"/>
        <v>1693.2598185985412</v>
      </c>
      <c r="AG633" s="6">
        <f t="shared" ca="1" si="706"/>
        <v>308.3437873972602</v>
      </c>
      <c r="AH633" s="6">
        <f t="shared" ca="1" si="706"/>
        <v>1211.992688219178</v>
      </c>
      <c r="AI633" s="6">
        <f t="shared" ca="1" si="706"/>
        <v>1953.1495726027399</v>
      </c>
      <c r="AJ633" s="6">
        <f t="shared" ca="1" si="706"/>
        <v>845.31771616438334</v>
      </c>
      <c r="AK633" s="6">
        <f t="shared" ca="1" si="656"/>
        <v>1408.149127484302</v>
      </c>
      <c r="AL633" s="6">
        <f t="shared" ca="1" si="657"/>
        <v>1023.2162628828263</v>
      </c>
      <c r="AM633" s="6">
        <f t="shared" ca="1" si="658"/>
        <v>420.53678155379316</v>
      </c>
      <c r="AN633" s="6">
        <f t="shared" ca="1" si="673"/>
        <v>1466.9015924626399</v>
      </c>
      <c r="AO633" s="6">
        <f t="shared" ca="1" si="674"/>
        <v>20596.493932027399</v>
      </c>
      <c r="AP633" s="6">
        <f t="shared" ca="1" si="675"/>
        <v>10846.924185787037</v>
      </c>
      <c r="AQ633" s="6">
        <f t="shared" ca="1" si="676"/>
        <v>9749.5697462403587</v>
      </c>
      <c r="AR633" s="6">
        <f t="shared" ca="1" si="707"/>
        <v>2630.5182570379138</v>
      </c>
      <c r="AS633" s="6">
        <f t="shared" ca="1" si="707"/>
        <v>1699.7772064440715</v>
      </c>
      <c r="AT633" s="6">
        <f t="shared" ca="1" si="707"/>
        <v>1720.4989203872512</v>
      </c>
      <c r="AU633" s="6">
        <f t="shared" ca="1" si="707"/>
        <v>1831.5600890524724</v>
      </c>
      <c r="AV633" s="6">
        <f t="shared" ca="1" si="677"/>
        <v>7882.3544729217083</v>
      </c>
      <c r="AW633" s="6">
        <f t="shared" ca="1" si="678"/>
        <v>1867.215273318654</v>
      </c>
      <c r="AX633" s="27">
        <f t="shared" ca="1" si="708"/>
        <v>4.0936066849315065</v>
      </c>
      <c r="AY633" s="27">
        <f t="shared" ca="1" si="708"/>
        <v>4.4051276369863013</v>
      </c>
      <c r="AZ633">
        <f t="shared" ca="1" si="679"/>
        <v>252</v>
      </c>
      <c r="BA633" s="9">
        <f t="shared" ca="1" si="659"/>
        <v>10</v>
      </c>
      <c r="BB633" s="4">
        <f t="shared" ca="1" si="680"/>
        <v>116</v>
      </c>
      <c r="BC633" s="9">
        <f t="shared" ca="1" si="660"/>
        <v>11</v>
      </c>
      <c r="BD633" s="9">
        <f t="shared" ca="1" si="661"/>
        <v>7</v>
      </c>
      <c r="BE633" s="4">
        <f t="shared" ca="1" si="681"/>
        <v>136</v>
      </c>
      <c r="BF633" s="9">
        <f t="shared" ca="1" si="662"/>
        <v>10</v>
      </c>
      <c r="BG633" s="9">
        <f t="shared" ca="1" si="663"/>
        <v>16</v>
      </c>
      <c r="BH633" s="24">
        <f t="shared" ca="1" si="682"/>
        <v>836.7558524084269</v>
      </c>
      <c r="BI633" s="24">
        <f t="shared" ca="1" si="683"/>
        <v>497.55500474898957</v>
      </c>
      <c r="BJ633" s="9">
        <f t="shared" ca="1" si="664"/>
        <v>13</v>
      </c>
      <c r="BK633" s="30">
        <f t="shared" ca="1" si="665"/>
        <v>33.736223356164388</v>
      </c>
      <c r="BL633" s="15">
        <f t="shared" ca="1" si="666"/>
        <v>4.1979495726027389</v>
      </c>
      <c r="BM633" s="15">
        <f t="shared" ca="1" si="684"/>
        <v>6557.8806196300211</v>
      </c>
      <c r="BN633" s="36">
        <f t="shared" ca="1" si="693"/>
        <v>108</v>
      </c>
      <c r="BO633" s="9">
        <f t="shared" ca="1" si="667"/>
        <v>0</v>
      </c>
      <c r="BP633" s="20">
        <f t="shared" ca="1" si="685"/>
        <v>1.4866952162954141</v>
      </c>
      <c r="BQ633" s="20">
        <f t="shared" ca="1" si="686"/>
        <v>90.273793946669983</v>
      </c>
    </row>
    <row r="634" spans="1:69" x14ac:dyDescent="0.25">
      <c r="A634" s="3">
        <f t="shared" si="701"/>
        <v>40555</v>
      </c>
      <c r="B634" s="17">
        <f t="shared" si="668"/>
        <v>2011</v>
      </c>
      <c r="C634" s="4">
        <f t="shared" si="700"/>
        <v>1</v>
      </c>
      <c r="D634" s="4">
        <f t="shared" si="702"/>
        <v>4</v>
      </c>
      <c r="E634" s="5">
        <f t="shared" si="643"/>
        <v>0.55000000000000004</v>
      </c>
      <c r="F634" s="5">
        <f t="shared" si="644"/>
        <v>0.76</v>
      </c>
      <c r="G634" s="10">
        <f t="shared" si="642"/>
        <v>0.44931506849314945</v>
      </c>
      <c r="H634" s="13">
        <f t="shared" ca="1" si="645"/>
        <v>101</v>
      </c>
      <c r="I634" s="9">
        <f t="shared" ca="1" si="646"/>
        <v>179</v>
      </c>
      <c r="J634" s="14">
        <f t="shared" ca="1" si="669"/>
        <v>1.7722772277227723</v>
      </c>
      <c r="K634" s="5">
        <f t="shared" ca="1" si="670"/>
        <v>0.39777777777777779</v>
      </c>
      <c r="L634" s="21">
        <f t="shared" ca="1" si="647"/>
        <v>101.8735898353452</v>
      </c>
      <c r="M634" s="9">
        <f t="shared" ca="1" si="703"/>
        <v>32</v>
      </c>
      <c r="N634" s="9">
        <f t="shared" ca="1" si="703"/>
        <v>39</v>
      </c>
      <c r="O634" s="9">
        <f t="shared" ca="1" si="703"/>
        <v>15</v>
      </c>
      <c r="P634" s="9">
        <f t="shared" ca="1" si="703"/>
        <v>47</v>
      </c>
      <c r="Q634" s="20">
        <f t="shared" ca="1" si="648"/>
        <v>36.864315005209342</v>
      </c>
      <c r="R634" s="20">
        <f t="shared" ca="1" si="649"/>
        <v>48.984328585643837</v>
      </c>
      <c r="S634" s="20">
        <f t="shared" ca="1" si="650"/>
        <v>17.813039289513256</v>
      </c>
      <c r="T634" s="6">
        <f t="shared" ca="1" si="704"/>
        <v>10289.232573369865</v>
      </c>
      <c r="U634" s="6">
        <f t="shared" ca="1" si="704"/>
        <v>1098.992407232877</v>
      </c>
      <c r="V634" s="6">
        <f t="shared" ca="1" si="704"/>
        <v>1860.6805924260823</v>
      </c>
      <c r="W634" s="6">
        <f t="shared" ca="1" si="651"/>
        <v>2482.0953368547948</v>
      </c>
      <c r="X634" s="6">
        <f t="shared" ca="1" si="652"/>
        <v>863.6491961161646</v>
      </c>
      <c r="Y634" s="6">
        <f t="shared" ca="1" si="671"/>
        <v>6181.7998552057015</v>
      </c>
      <c r="Z634" s="6">
        <f t="shared" ca="1" si="705"/>
        <v>2617.3663653698632</v>
      </c>
      <c r="AA634" s="6">
        <f t="shared" ca="1" si="705"/>
        <v>734.76492878465751</v>
      </c>
      <c r="AB634" s="6">
        <f t="shared" ca="1" si="705"/>
        <v>837.21284660712308</v>
      </c>
      <c r="AC634" s="6">
        <f t="shared" ca="1" si="653"/>
        <v>1167.1033681314996</v>
      </c>
      <c r="AD634" s="6">
        <f t="shared" ca="1" si="654"/>
        <v>967.20520542096517</v>
      </c>
      <c r="AE634" s="6">
        <f t="shared" ca="1" si="655"/>
        <v>356.23903408801283</v>
      </c>
      <c r="AF634" s="6">
        <f t="shared" ca="1" si="672"/>
        <v>1698.7965331211662</v>
      </c>
      <c r="AG634" s="6">
        <f t="shared" ca="1" si="706"/>
        <v>308.24296688219175</v>
      </c>
      <c r="AH634" s="6">
        <f t="shared" ca="1" si="706"/>
        <v>1137.8212190684933</v>
      </c>
      <c r="AI634" s="6">
        <f t="shared" ca="1" si="706"/>
        <v>2051.0273532054794</v>
      </c>
      <c r="AJ634" s="6">
        <f t="shared" ca="1" si="706"/>
        <v>878.14062851506844</v>
      </c>
      <c r="AK634" s="6">
        <f t="shared" ca="1" si="656"/>
        <v>1306.3874526367379</v>
      </c>
      <c r="AL634" s="6">
        <f t="shared" ca="1" si="657"/>
        <v>1113.9985824236885</v>
      </c>
      <c r="AM634" s="6">
        <f t="shared" ca="1" si="658"/>
        <v>376.38663534312849</v>
      </c>
      <c r="AN634" s="6">
        <f t="shared" ca="1" si="673"/>
        <v>1578.4594972676775</v>
      </c>
      <c r="AO634" s="6">
        <f t="shared" ca="1" si="674"/>
        <v>19952.801289035619</v>
      </c>
      <c r="AP634" s="6">
        <f t="shared" ca="1" si="675"/>
        <v>10493.745403441073</v>
      </c>
      <c r="AQ634" s="6">
        <f t="shared" ca="1" si="676"/>
        <v>9459.0558855945455</v>
      </c>
      <c r="AR634" s="6">
        <f t="shared" ca="1" si="707"/>
        <v>2627.009615799625</v>
      </c>
      <c r="AS634" s="6">
        <f t="shared" ca="1" si="707"/>
        <v>1634.8062292776951</v>
      </c>
      <c r="AT634" s="6">
        <f t="shared" ca="1" si="707"/>
        <v>1663.0111520028124</v>
      </c>
      <c r="AU634" s="6">
        <f t="shared" ca="1" si="707"/>
        <v>1784.3184705381404</v>
      </c>
      <c r="AV634" s="6">
        <f t="shared" ca="1" si="677"/>
        <v>7709.145467618273</v>
      </c>
      <c r="AW634" s="6">
        <f t="shared" ca="1" si="678"/>
        <v>1749.9104179762726</v>
      </c>
      <c r="AX634" s="27">
        <f t="shared" ca="1" si="708"/>
        <v>3.985973523287671</v>
      </c>
      <c r="AY634" s="27">
        <f t="shared" ca="1" si="708"/>
        <v>4.2135040273972599</v>
      </c>
      <c r="AZ634">
        <f t="shared" ca="1" si="679"/>
        <v>234</v>
      </c>
      <c r="BA634" s="9">
        <f t="shared" ca="1" si="659"/>
        <v>9</v>
      </c>
      <c r="BB634" s="4">
        <f t="shared" ca="1" si="680"/>
        <v>101</v>
      </c>
      <c r="BC634" s="9">
        <f t="shared" ca="1" si="660"/>
        <v>8</v>
      </c>
      <c r="BD634" s="9">
        <f t="shared" ca="1" si="661"/>
        <v>6</v>
      </c>
      <c r="BE634" s="4">
        <f t="shared" ca="1" si="681"/>
        <v>133</v>
      </c>
      <c r="BF634" s="9">
        <f t="shared" ca="1" si="662"/>
        <v>9</v>
      </c>
      <c r="BG634" s="9">
        <f t="shared" ca="1" si="663"/>
        <v>17</v>
      </c>
      <c r="BH634" s="24">
        <f t="shared" ca="1" si="682"/>
        <v>721.68269064909487</v>
      </c>
      <c r="BI634" s="24">
        <f t="shared" ca="1" si="683"/>
        <v>486.87396841092044</v>
      </c>
      <c r="BJ634" s="9">
        <f t="shared" ca="1" si="664"/>
        <v>11</v>
      </c>
      <c r="BK634" s="30">
        <f t="shared" ca="1" si="665"/>
        <v>33.808924109589043</v>
      </c>
      <c r="BL634" s="15">
        <f t="shared" ca="1" si="666"/>
        <v>4.1286413479452042</v>
      </c>
      <c r="BM634" s="15">
        <f t="shared" ca="1" si="684"/>
        <v>6664.9068173391488</v>
      </c>
      <c r="BN634" s="36">
        <f t="shared" ca="1" si="693"/>
        <v>108</v>
      </c>
      <c r="BO634" s="9">
        <f t="shared" ca="1" si="667"/>
        <v>0</v>
      </c>
      <c r="BP634" s="20">
        <f t="shared" ca="1" si="685"/>
        <v>1.4192330282827441</v>
      </c>
      <c r="BQ634" s="20">
        <f t="shared" ca="1" si="686"/>
        <v>87.583850792542094</v>
      </c>
    </row>
    <row r="635" spans="1:69" x14ac:dyDescent="0.25">
      <c r="A635" s="3">
        <f t="shared" si="701"/>
        <v>40554</v>
      </c>
      <c r="B635" s="17">
        <f t="shared" si="668"/>
        <v>2011</v>
      </c>
      <c r="C635" s="4">
        <f t="shared" si="700"/>
        <v>1</v>
      </c>
      <c r="D635" s="4">
        <f t="shared" si="702"/>
        <v>3</v>
      </c>
      <c r="E635" s="5">
        <f t="shared" si="643"/>
        <v>0.55000000000000004</v>
      </c>
      <c r="F635" s="5">
        <f t="shared" si="644"/>
        <v>0.6</v>
      </c>
      <c r="G635" s="10">
        <f t="shared" si="642"/>
        <v>0.4465753424657522</v>
      </c>
      <c r="H635" s="13">
        <f t="shared" ca="1" si="645"/>
        <v>80</v>
      </c>
      <c r="I635" s="9">
        <f t="shared" ca="1" si="646"/>
        <v>134</v>
      </c>
      <c r="J635" s="14">
        <f t="shared" ca="1" si="669"/>
        <v>1.675</v>
      </c>
      <c r="K635" s="5">
        <f t="shared" ca="1" si="670"/>
        <v>0.29777777777777775</v>
      </c>
      <c r="L635" s="21">
        <f t="shared" ca="1" si="647"/>
        <v>104.84101356164383</v>
      </c>
      <c r="M635" s="9">
        <f t="shared" ca="1" si="703"/>
        <v>23</v>
      </c>
      <c r="N635" s="9">
        <f t="shared" ca="1" si="703"/>
        <v>30</v>
      </c>
      <c r="O635" s="9">
        <f t="shared" ca="1" si="703"/>
        <v>12</v>
      </c>
      <c r="P635" s="9">
        <f t="shared" ca="1" si="703"/>
        <v>36</v>
      </c>
      <c r="Q635" s="20">
        <f t="shared" ca="1" si="648"/>
        <v>34.479283775652625</v>
      </c>
      <c r="R635" s="20">
        <f t="shared" ca="1" si="649"/>
        <v>46.585249052054792</v>
      </c>
      <c r="S635" s="20">
        <f t="shared" ca="1" si="650"/>
        <v>18.033626603835614</v>
      </c>
      <c r="T635" s="6">
        <f t="shared" ca="1" si="704"/>
        <v>8387.2810849315065</v>
      </c>
      <c r="U635" s="6">
        <f t="shared" ca="1" si="704"/>
        <v>905.22714082191794</v>
      </c>
      <c r="V635" s="6">
        <f t="shared" ca="1" si="704"/>
        <v>1399.5268617994523</v>
      </c>
      <c r="W635" s="6">
        <f t="shared" ca="1" si="651"/>
        <v>2365.6761720986306</v>
      </c>
      <c r="X635" s="6">
        <f t="shared" ca="1" si="652"/>
        <v>687.52533840657543</v>
      </c>
      <c r="Y635" s="6">
        <f t="shared" ca="1" si="671"/>
        <v>4839.7798534487665</v>
      </c>
      <c r="Z635" s="6">
        <f t="shared" ca="1" si="705"/>
        <v>1827.4020401095891</v>
      </c>
      <c r="AA635" s="6">
        <f t="shared" ca="1" si="705"/>
        <v>559.0229886246575</v>
      </c>
      <c r="AB635" s="6">
        <f t="shared" ca="1" si="705"/>
        <v>649.21055773808212</v>
      </c>
      <c r="AC635" s="6">
        <f t="shared" ca="1" si="653"/>
        <v>924.12471463413146</v>
      </c>
      <c r="AD635" s="6">
        <f t="shared" ca="1" si="654"/>
        <v>955.19022243396819</v>
      </c>
      <c r="AE635" s="6">
        <f t="shared" ca="1" si="655"/>
        <v>272.87224248170054</v>
      </c>
      <c r="AF635" s="6">
        <f t="shared" ca="1" si="672"/>
        <v>883.44840692252819</v>
      </c>
      <c r="AG635" s="6">
        <f t="shared" ca="1" si="706"/>
        <v>245.40556319999999</v>
      </c>
      <c r="AH635" s="6">
        <f t="shared" ca="1" si="706"/>
        <v>886.47128021917797</v>
      </c>
      <c r="AI635" s="6">
        <f t="shared" ca="1" si="706"/>
        <v>1448.0097050958902</v>
      </c>
      <c r="AJ635" s="6">
        <f t="shared" ca="1" si="706"/>
        <v>635.70349518904106</v>
      </c>
      <c r="AK635" s="6">
        <f t="shared" ca="1" si="656"/>
        <v>1044.4975624627077</v>
      </c>
      <c r="AL635" s="6">
        <f t="shared" ca="1" si="657"/>
        <v>1060.1655811929065</v>
      </c>
      <c r="AM635" s="6">
        <f t="shared" ca="1" si="658"/>
        <v>314.97103337965268</v>
      </c>
      <c r="AN635" s="6">
        <f t="shared" ca="1" si="673"/>
        <v>795.95586666884219</v>
      </c>
      <c r="AO635" s="6">
        <f t="shared" ca="1" si="674"/>
        <v>15543.733855929866</v>
      </c>
      <c r="AP635" s="6">
        <f t="shared" ca="1" si="675"/>
        <v>9024.5497288897241</v>
      </c>
      <c r="AQ635" s="6">
        <f t="shared" ca="1" si="676"/>
        <v>6519.1841270401364</v>
      </c>
      <c r="AR635" s="6">
        <f t="shared" ca="1" si="707"/>
        <v>2570.6249995570593</v>
      </c>
      <c r="AS635" s="6">
        <f t="shared" ca="1" si="707"/>
        <v>1414.2341180794579</v>
      </c>
      <c r="AT635" s="6">
        <f t="shared" ca="1" si="707"/>
        <v>1583.7948847269822</v>
      </c>
      <c r="AU635" s="6">
        <f t="shared" ca="1" si="707"/>
        <v>1677.8329380135515</v>
      </c>
      <c r="AV635" s="6">
        <f t="shared" ca="1" si="677"/>
        <v>7246.4869403770499</v>
      </c>
      <c r="AW635" s="6">
        <f t="shared" ca="1" si="678"/>
        <v>-727.302813336908</v>
      </c>
      <c r="AX635" s="27">
        <f t="shared" ca="1" si="708"/>
        <v>3.9736354191780818</v>
      </c>
      <c r="AY635" s="27">
        <f t="shared" ca="1" si="708"/>
        <v>4.1393025205479441</v>
      </c>
      <c r="AZ635">
        <f t="shared" ca="1" si="679"/>
        <v>181</v>
      </c>
      <c r="BA635" s="9">
        <f t="shared" ca="1" si="659"/>
        <v>6</v>
      </c>
      <c r="BB635" s="4">
        <f t="shared" ca="1" si="680"/>
        <v>80</v>
      </c>
      <c r="BC635" s="9">
        <f t="shared" ca="1" si="660"/>
        <v>6</v>
      </c>
      <c r="BD635" s="9">
        <f t="shared" ca="1" si="661"/>
        <v>5</v>
      </c>
      <c r="BE635" s="4">
        <f t="shared" ca="1" si="681"/>
        <v>101</v>
      </c>
      <c r="BF635" s="9">
        <f t="shared" ca="1" si="662"/>
        <v>6</v>
      </c>
      <c r="BG635" s="9">
        <f t="shared" ca="1" si="663"/>
        <v>13</v>
      </c>
      <c r="BH635" s="24">
        <f t="shared" ca="1" si="682"/>
        <v>612.25015119189061</v>
      </c>
      <c r="BI635" s="24">
        <f t="shared" ca="1" si="683"/>
        <v>404.86689516283371</v>
      </c>
      <c r="BJ635" s="9">
        <f t="shared" ca="1" si="664"/>
        <v>9</v>
      </c>
      <c r="BK635" s="30">
        <f t="shared" ca="1" si="665"/>
        <v>35.426397041095889</v>
      </c>
      <c r="BL635" s="15">
        <f t="shared" ca="1" si="666"/>
        <v>4.1587676427397255</v>
      </c>
      <c r="BM635" s="15">
        <f t="shared" ca="1" si="684"/>
        <v>6437.5319753711537</v>
      </c>
      <c r="BN635" s="36">
        <f t="shared" ca="1" si="693"/>
        <v>108</v>
      </c>
      <c r="BO635" s="9">
        <f t="shared" ca="1" si="667"/>
        <v>0</v>
      </c>
      <c r="BP635" s="20">
        <f t="shared" ca="1" si="685"/>
        <v>1.0126837663845973</v>
      </c>
      <c r="BQ635" s="20">
        <f t="shared" ca="1" si="686"/>
        <v>60.362815991112377</v>
      </c>
    </row>
    <row r="636" spans="1:69" x14ac:dyDescent="0.25">
      <c r="A636" s="3">
        <f t="shared" si="701"/>
        <v>40553</v>
      </c>
      <c r="B636" s="17">
        <f t="shared" si="668"/>
        <v>2011</v>
      </c>
      <c r="C636" s="4">
        <f t="shared" si="700"/>
        <v>1</v>
      </c>
      <c r="D636" s="4">
        <f t="shared" si="702"/>
        <v>2</v>
      </c>
      <c r="E636" s="5">
        <f t="shared" si="643"/>
        <v>0.55000000000000004</v>
      </c>
      <c r="F636" s="5">
        <f t="shared" si="644"/>
        <v>0.6</v>
      </c>
      <c r="G636" s="10">
        <f t="shared" si="642"/>
        <v>0.44383561643835495</v>
      </c>
      <c r="H636" s="13">
        <f t="shared" ca="1" si="645"/>
        <v>83</v>
      </c>
      <c r="I636" s="9">
        <f t="shared" ca="1" si="646"/>
        <v>134</v>
      </c>
      <c r="J636" s="14">
        <f t="shared" ca="1" si="669"/>
        <v>1.6144578313253013</v>
      </c>
      <c r="K636" s="5">
        <f t="shared" ca="1" si="670"/>
        <v>0.29777777777777775</v>
      </c>
      <c r="L636" s="21">
        <f t="shared" ca="1" si="647"/>
        <v>94.565003914837447</v>
      </c>
      <c r="M636" s="9">
        <f t="shared" ca="1" si="703"/>
        <v>24</v>
      </c>
      <c r="N636" s="9">
        <f t="shared" ca="1" si="703"/>
        <v>28</v>
      </c>
      <c r="O636" s="9">
        <f t="shared" ca="1" si="703"/>
        <v>12</v>
      </c>
      <c r="P636" s="9">
        <f t="shared" ca="1" si="703"/>
        <v>35</v>
      </c>
      <c r="Q636" s="20">
        <f t="shared" ca="1" si="648"/>
        <v>36.643977188619594</v>
      </c>
      <c r="R636" s="20">
        <f t="shared" ca="1" si="649"/>
        <v>48.55636452821917</v>
      </c>
      <c r="S636" s="20">
        <f t="shared" ca="1" si="650"/>
        <v>18.242828851350289</v>
      </c>
      <c r="T636" s="6">
        <f t="shared" ca="1" si="704"/>
        <v>7848.8953249315082</v>
      </c>
      <c r="U636" s="6">
        <f t="shared" ca="1" si="704"/>
        <v>877.04054794520528</v>
      </c>
      <c r="V636" s="6">
        <f t="shared" ca="1" si="704"/>
        <v>1447.7853668646576</v>
      </c>
      <c r="W636" s="6">
        <f t="shared" ca="1" si="651"/>
        <v>2392.266760569863</v>
      </c>
      <c r="X636" s="6">
        <f t="shared" ca="1" si="652"/>
        <v>710.26907178082206</v>
      </c>
      <c r="Y636" s="6">
        <f t="shared" ca="1" si="671"/>
        <v>4175.61467366137</v>
      </c>
      <c r="Z636" s="6">
        <f t="shared" ca="1" si="705"/>
        <v>1905.486813808219</v>
      </c>
      <c r="AA636" s="6">
        <f t="shared" ca="1" si="705"/>
        <v>582.67637433863001</v>
      </c>
      <c r="AB636" s="6">
        <f t="shared" ca="1" si="705"/>
        <v>638.4990097972601</v>
      </c>
      <c r="AC636" s="6">
        <f t="shared" ca="1" si="653"/>
        <v>938.53899997211875</v>
      </c>
      <c r="AD636" s="6">
        <f t="shared" ca="1" si="654"/>
        <v>930.2683694850017</v>
      </c>
      <c r="AE636" s="6">
        <f t="shared" ca="1" si="655"/>
        <v>273.68877412633691</v>
      </c>
      <c r="AF636" s="6">
        <f t="shared" ca="1" si="672"/>
        <v>984.16605436065197</v>
      </c>
      <c r="AG636" s="6">
        <f t="shared" ca="1" si="706"/>
        <v>231.48480762739723</v>
      </c>
      <c r="AH636" s="6">
        <f t="shared" ca="1" si="706"/>
        <v>845.55548966575338</v>
      </c>
      <c r="AI636" s="6">
        <f t="shared" ca="1" si="706"/>
        <v>1470.1783420273971</v>
      </c>
      <c r="AJ636" s="6">
        <f t="shared" ca="1" si="706"/>
        <v>653.96438373698618</v>
      </c>
      <c r="AK636" s="6">
        <f t="shared" ca="1" si="656"/>
        <v>1029.3249733716343</v>
      </c>
      <c r="AL636" s="6">
        <f t="shared" ca="1" si="657"/>
        <v>1074.8785504379573</v>
      </c>
      <c r="AM636" s="6">
        <f t="shared" ca="1" si="658"/>
        <v>309.54210033203441</v>
      </c>
      <c r="AN636" s="6">
        <f t="shared" ca="1" si="673"/>
        <v>787.43739891590781</v>
      </c>
      <c r="AO636" s="6">
        <f t="shared" ca="1" si="674"/>
        <v>15053.781093878355</v>
      </c>
      <c r="AP636" s="6">
        <f t="shared" ca="1" si="675"/>
        <v>9106.5629669404279</v>
      </c>
      <c r="AQ636" s="6">
        <f t="shared" ca="1" si="676"/>
        <v>5947.2181269379298</v>
      </c>
      <c r="AR636" s="6">
        <f t="shared" ca="1" si="707"/>
        <v>2565.5614172650435</v>
      </c>
      <c r="AS636" s="6">
        <f t="shared" ca="1" si="707"/>
        <v>1425.1768291625863</v>
      </c>
      <c r="AT636" s="6">
        <f t="shared" ca="1" si="707"/>
        <v>1595.5906091185532</v>
      </c>
      <c r="AU636" s="6">
        <f t="shared" ca="1" si="707"/>
        <v>1670.9418262488348</v>
      </c>
      <c r="AV636" s="6">
        <f t="shared" ca="1" si="677"/>
        <v>7257.2706817950184</v>
      </c>
      <c r="AW636" s="6">
        <f t="shared" ca="1" si="678"/>
        <v>-1310.0525548570913</v>
      </c>
      <c r="AX636" s="27">
        <f t="shared" ca="1" si="708"/>
        <v>3.8580996821917806</v>
      </c>
      <c r="AY636" s="27">
        <f t="shared" ca="1" si="708"/>
        <v>4.4346665753424652</v>
      </c>
      <c r="AZ636">
        <f t="shared" ca="1" si="679"/>
        <v>182</v>
      </c>
      <c r="BA636" s="9">
        <f t="shared" ca="1" si="659"/>
        <v>7</v>
      </c>
      <c r="BB636" s="4">
        <f t="shared" ca="1" si="680"/>
        <v>83</v>
      </c>
      <c r="BC636" s="9">
        <f t="shared" ca="1" si="660"/>
        <v>7</v>
      </c>
      <c r="BD636" s="9">
        <f t="shared" ca="1" si="661"/>
        <v>5</v>
      </c>
      <c r="BE636" s="4">
        <f t="shared" ca="1" si="681"/>
        <v>99</v>
      </c>
      <c r="BF636" s="9">
        <f t="shared" ca="1" si="662"/>
        <v>7</v>
      </c>
      <c r="BG636" s="9">
        <f t="shared" ca="1" si="663"/>
        <v>11</v>
      </c>
      <c r="BH636" s="24">
        <f t="shared" ca="1" si="682"/>
        <v>657.87776374197733</v>
      </c>
      <c r="BI636" s="24">
        <f t="shared" ca="1" si="683"/>
        <v>389.54475337881036</v>
      </c>
      <c r="BJ636" s="9">
        <f t="shared" ca="1" si="664"/>
        <v>10</v>
      </c>
      <c r="BK636" s="30">
        <f t="shared" ca="1" si="665"/>
        <v>32.821418191780822</v>
      </c>
      <c r="BL636" s="15">
        <f t="shared" ca="1" si="666"/>
        <v>4.5001408964383547</v>
      </c>
      <c r="BM636" s="15">
        <f t="shared" ca="1" si="684"/>
        <v>6449.8628143048572</v>
      </c>
      <c r="BN636" s="36">
        <f t="shared" ca="1" si="693"/>
        <v>108</v>
      </c>
      <c r="BO636" s="9">
        <f t="shared" ca="1" si="667"/>
        <v>0</v>
      </c>
      <c r="BP636" s="20">
        <f t="shared" ca="1" si="685"/>
        <v>0.92206893358225628</v>
      </c>
      <c r="BQ636" s="20">
        <f t="shared" ca="1" si="686"/>
        <v>55.066834508684536</v>
      </c>
    </row>
    <row r="637" spans="1:69" x14ac:dyDescent="0.25">
      <c r="A637" s="3">
        <f t="shared" si="701"/>
        <v>40552</v>
      </c>
      <c r="B637" s="17">
        <f t="shared" si="668"/>
        <v>2011</v>
      </c>
      <c r="C637" s="4">
        <f t="shared" si="700"/>
        <v>1</v>
      </c>
      <c r="D637" s="4">
        <f t="shared" si="702"/>
        <v>1</v>
      </c>
      <c r="E637" s="5">
        <f t="shared" si="643"/>
        <v>0.55000000000000004</v>
      </c>
      <c r="F637" s="5">
        <f t="shared" si="644"/>
        <v>0.64</v>
      </c>
      <c r="G637" s="10">
        <f t="shared" si="642"/>
        <v>0.4410958904109577</v>
      </c>
      <c r="H637" s="13">
        <f t="shared" ca="1" si="645"/>
        <v>85</v>
      </c>
      <c r="I637" s="9">
        <f t="shared" ca="1" si="646"/>
        <v>142</v>
      </c>
      <c r="J637" s="14">
        <f t="shared" ca="1" si="669"/>
        <v>1.6705882352941177</v>
      </c>
      <c r="K637" s="5">
        <f t="shared" ca="1" si="670"/>
        <v>0.31555555555555553</v>
      </c>
      <c r="L637" s="21">
        <f t="shared" ca="1" si="647"/>
        <v>104.83226808831586</v>
      </c>
      <c r="M637" s="9">
        <f t="shared" ca="1" si="703"/>
        <v>24</v>
      </c>
      <c r="N637" s="9">
        <f t="shared" ca="1" si="703"/>
        <v>32</v>
      </c>
      <c r="O637" s="9">
        <f t="shared" ca="1" si="703"/>
        <v>13</v>
      </c>
      <c r="P637" s="9">
        <f t="shared" ca="1" si="703"/>
        <v>36</v>
      </c>
      <c r="Q637" s="20">
        <f t="shared" ca="1" si="648"/>
        <v>34.78968098630137</v>
      </c>
      <c r="R637" s="20">
        <f t="shared" ca="1" si="649"/>
        <v>46.249516951738663</v>
      </c>
      <c r="S637" s="20">
        <f t="shared" ca="1" si="650"/>
        <v>18.719232710136986</v>
      </c>
      <c r="T637" s="6">
        <f t="shared" ca="1" si="704"/>
        <v>8910.7427875068479</v>
      </c>
      <c r="U637" s="6">
        <f t="shared" ca="1" si="704"/>
        <v>908.25839605479462</v>
      </c>
      <c r="V637" s="6">
        <f t="shared" ca="1" si="704"/>
        <v>1458.1377465021369</v>
      </c>
      <c r="W637" s="6">
        <f t="shared" ca="1" si="651"/>
        <v>2428.5505624767125</v>
      </c>
      <c r="X637" s="6">
        <f t="shared" ca="1" si="652"/>
        <v>761.42519281972613</v>
      </c>
      <c r="Y637" s="6">
        <f t="shared" ca="1" si="671"/>
        <v>5170.887681763068</v>
      </c>
      <c r="Z637" s="6">
        <f t="shared" ca="1" si="705"/>
        <v>1948.2221352328768</v>
      </c>
      <c r="AA637" s="6">
        <f t="shared" ca="1" si="705"/>
        <v>601.24372037260264</v>
      </c>
      <c r="AB637" s="6">
        <f t="shared" ca="1" si="705"/>
        <v>673.89237756493151</v>
      </c>
      <c r="AC637" s="6">
        <f t="shared" ca="1" si="653"/>
        <v>953.19397306921383</v>
      </c>
      <c r="AD637" s="6">
        <f t="shared" ca="1" si="654"/>
        <v>936.69407109302233</v>
      </c>
      <c r="AE637" s="6">
        <f t="shared" ca="1" si="655"/>
        <v>288.19458417599634</v>
      </c>
      <c r="AF637" s="6">
        <f t="shared" ca="1" si="672"/>
        <v>1045.275604832178</v>
      </c>
      <c r="AG637" s="6">
        <f t="shared" ca="1" si="706"/>
        <v>257.2717570520548</v>
      </c>
      <c r="AH637" s="6">
        <f t="shared" ca="1" si="706"/>
        <v>950.29247158356156</v>
      </c>
      <c r="AI637" s="6">
        <f t="shared" ca="1" si="706"/>
        <v>1546.9254589589038</v>
      </c>
      <c r="AJ637" s="6">
        <f t="shared" ca="1" si="706"/>
        <v>704.03042893150689</v>
      </c>
      <c r="AK637" s="6">
        <f t="shared" ca="1" si="656"/>
        <v>1046.1713247830596</v>
      </c>
      <c r="AL637" s="6">
        <f t="shared" ca="1" si="657"/>
        <v>1099.2165933044721</v>
      </c>
      <c r="AM637" s="6">
        <f t="shared" ca="1" si="658"/>
        <v>336.3060146861493</v>
      </c>
      <c r="AN637" s="6">
        <f t="shared" ca="1" si="673"/>
        <v>976.82618375234608</v>
      </c>
      <c r="AO637" s="6">
        <f t="shared" ca="1" si="674"/>
        <v>16500.879533258078</v>
      </c>
      <c r="AP637" s="6">
        <f t="shared" ca="1" si="675"/>
        <v>9307.8900629104883</v>
      </c>
      <c r="AQ637" s="6">
        <f t="shared" ca="1" si="676"/>
        <v>7192.989470347592</v>
      </c>
      <c r="AR637" s="6">
        <f t="shared" ca="1" si="707"/>
        <v>2585.8052544675556</v>
      </c>
      <c r="AS637" s="6">
        <f t="shared" ca="1" si="707"/>
        <v>1493.1019147106767</v>
      </c>
      <c r="AT637" s="6">
        <f t="shared" ca="1" si="707"/>
        <v>1595.7447260456638</v>
      </c>
      <c r="AU637" s="6">
        <f t="shared" ca="1" si="707"/>
        <v>1689.4796073557277</v>
      </c>
      <c r="AV637" s="6">
        <f t="shared" ca="1" si="677"/>
        <v>7364.1315025796248</v>
      </c>
      <c r="AW637" s="6">
        <f t="shared" ca="1" si="678"/>
        <v>-171.14203223203549</v>
      </c>
      <c r="AX637" s="27">
        <f t="shared" ca="1" si="708"/>
        <v>3.9132476054794521</v>
      </c>
      <c r="AY637" s="27">
        <f t="shared" ca="1" si="708"/>
        <v>4.3430703904109578</v>
      </c>
      <c r="AZ637">
        <f t="shared" ca="1" si="679"/>
        <v>190</v>
      </c>
      <c r="BA637" s="9">
        <f t="shared" ca="1" si="659"/>
        <v>7</v>
      </c>
      <c r="BB637" s="4">
        <f t="shared" ca="1" si="680"/>
        <v>85</v>
      </c>
      <c r="BC637" s="9">
        <f t="shared" ca="1" si="660"/>
        <v>7</v>
      </c>
      <c r="BD637" s="9">
        <f t="shared" ca="1" si="661"/>
        <v>5</v>
      </c>
      <c r="BE637" s="4">
        <f t="shared" ca="1" si="681"/>
        <v>105</v>
      </c>
      <c r="BF637" s="9">
        <f t="shared" ca="1" si="662"/>
        <v>6</v>
      </c>
      <c r="BG637" s="9">
        <f t="shared" ca="1" si="663"/>
        <v>11</v>
      </c>
      <c r="BH637" s="24">
        <f t="shared" ca="1" si="682"/>
        <v>656.20425907744584</v>
      </c>
      <c r="BI637" s="24">
        <f t="shared" ca="1" si="683"/>
        <v>352.64194934999955</v>
      </c>
      <c r="BJ637" s="9">
        <f t="shared" ca="1" si="664"/>
        <v>10</v>
      </c>
      <c r="BK637" s="30">
        <f t="shared" ca="1" si="665"/>
        <v>32.791023904109593</v>
      </c>
      <c r="BL637" s="15">
        <f t="shared" ca="1" si="666"/>
        <v>4.4481206038356156</v>
      </c>
      <c r="BM637" s="15">
        <f t="shared" ca="1" si="684"/>
        <v>6533.1054304482523</v>
      </c>
      <c r="BN637" s="36">
        <f t="shared" ca="1" si="693"/>
        <v>108</v>
      </c>
      <c r="BO637" s="9">
        <f t="shared" ca="1" si="667"/>
        <v>0</v>
      </c>
      <c r="BP637" s="20">
        <f t="shared" ca="1" si="685"/>
        <v>1.1010061825764939</v>
      </c>
      <c r="BQ637" s="20">
        <f t="shared" ca="1" si="686"/>
        <v>66.601754355070298</v>
      </c>
    </row>
    <row r="638" spans="1:69" x14ac:dyDescent="0.25">
      <c r="A638" s="3">
        <f t="shared" si="701"/>
        <v>40551</v>
      </c>
      <c r="B638" s="17">
        <f t="shared" si="668"/>
        <v>2011</v>
      </c>
      <c r="C638" s="4">
        <f t="shared" si="700"/>
        <v>1</v>
      </c>
      <c r="D638" s="4">
        <f t="shared" si="702"/>
        <v>7</v>
      </c>
      <c r="E638" s="5">
        <f t="shared" si="643"/>
        <v>0.55000000000000004</v>
      </c>
      <c r="F638" s="5">
        <f t="shared" si="644"/>
        <v>0.95</v>
      </c>
      <c r="G638" s="10">
        <f t="shared" si="642"/>
        <v>0.43835616438356045</v>
      </c>
      <c r="H638" s="13">
        <f t="shared" ca="1" si="645"/>
        <v>135</v>
      </c>
      <c r="I638" s="9">
        <f t="shared" ca="1" si="646"/>
        <v>215</v>
      </c>
      <c r="J638" s="14">
        <f t="shared" ca="1" si="669"/>
        <v>1.5925925925925926</v>
      </c>
      <c r="K638" s="5">
        <f t="shared" ca="1" si="670"/>
        <v>0.4777777777777778</v>
      </c>
      <c r="L638" s="21">
        <f t="shared" ca="1" si="647"/>
        <v>96.369091993911738</v>
      </c>
      <c r="M638" s="9">
        <f t="shared" ca="1" si="703"/>
        <v>39</v>
      </c>
      <c r="N638" s="9">
        <f t="shared" ca="1" si="703"/>
        <v>46</v>
      </c>
      <c r="O638" s="9">
        <f t="shared" ca="1" si="703"/>
        <v>18</v>
      </c>
      <c r="P638" s="9">
        <f t="shared" ca="1" si="703"/>
        <v>57</v>
      </c>
      <c r="Q638" s="20">
        <f t="shared" ca="1" si="648"/>
        <v>37.221761869460117</v>
      </c>
      <c r="R638" s="20">
        <f t="shared" ca="1" si="649"/>
        <v>50.367385561643829</v>
      </c>
      <c r="S638" s="20">
        <f t="shared" ca="1" si="650"/>
        <v>17.651964536409515</v>
      </c>
      <c r="T638" s="6">
        <f t="shared" ca="1" si="704"/>
        <v>13009.827419178084</v>
      </c>
      <c r="U638" s="6">
        <f t="shared" ca="1" si="704"/>
        <v>1357.7332849315069</v>
      </c>
      <c r="V638" s="6">
        <f t="shared" ca="1" si="704"/>
        <v>2155.513449205479</v>
      </c>
      <c r="W638" s="6">
        <f t="shared" ca="1" si="651"/>
        <v>2428.4777266849319</v>
      </c>
      <c r="X638" s="6">
        <f t="shared" ca="1" si="652"/>
        <v>1166.2539301479451</v>
      </c>
      <c r="Y638" s="6">
        <f t="shared" ca="1" si="671"/>
        <v>8617.3155980712345</v>
      </c>
      <c r="Z638" s="6">
        <f t="shared" ca="1" si="705"/>
        <v>3163.8497589041099</v>
      </c>
      <c r="AA638" s="6">
        <f t="shared" ca="1" si="705"/>
        <v>906.61294010958898</v>
      </c>
      <c r="AB638" s="6">
        <f t="shared" ca="1" si="705"/>
        <v>1006.1619785753425</v>
      </c>
      <c r="AC638" s="6">
        <f t="shared" ca="1" si="653"/>
        <v>1434.8728581757571</v>
      </c>
      <c r="AD638" s="6">
        <f t="shared" ca="1" si="654"/>
        <v>953.26045425745258</v>
      </c>
      <c r="AE638" s="6">
        <f t="shared" ca="1" si="655"/>
        <v>444.05457860425167</v>
      </c>
      <c r="AF638" s="6">
        <f t="shared" ca="1" si="672"/>
        <v>2244.4367865515801</v>
      </c>
      <c r="AG638" s="6">
        <f t="shared" ca="1" si="706"/>
        <v>392.2390257534247</v>
      </c>
      <c r="AH638" s="6">
        <f t="shared" ca="1" si="706"/>
        <v>1324.3905753424658</v>
      </c>
      <c r="AI638" s="6">
        <f t="shared" ca="1" si="706"/>
        <v>2470.3818082191783</v>
      </c>
      <c r="AJ638" s="6">
        <f t="shared" ca="1" si="706"/>
        <v>1038.5442936986301</v>
      </c>
      <c r="AK638" s="6">
        <f t="shared" ca="1" si="656"/>
        <v>1653.7606459387532</v>
      </c>
      <c r="AL638" s="6">
        <f t="shared" ca="1" si="657"/>
        <v>1089.3005657221156</v>
      </c>
      <c r="AM638" s="6">
        <f t="shared" ca="1" si="658"/>
        <v>467.65563783760507</v>
      </c>
      <c r="AN638" s="6">
        <f t="shared" ca="1" si="673"/>
        <v>2014.8388535152246</v>
      </c>
      <c r="AO638" s="6">
        <f t="shared" ca="1" si="674"/>
        <v>24669.741084712332</v>
      </c>
      <c r="AP638" s="6">
        <f t="shared" ca="1" si="675"/>
        <v>11793.149846574292</v>
      </c>
      <c r="AQ638" s="6">
        <f t="shared" ca="1" si="676"/>
        <v>12876.591238138039</v>
      </c>
      <c r="AR638" s="6">
        <f t="shared" ca="1" si="707"/>
        <v>2698.3133693647142</v>
      </c>
      <c r="AS638" s="6">
        <f t="shared" ca="1" si="707"/>
        <v>1901.1664077792734</v>
      </c>
      <c r="AT638" s="6">
        <f t="shared" ca="1" si="707"/>
        <v>1792.1152091900194</v>
      </c>
      <c r="AU638" s="6">
        <f t="shared" ca="1" si="707"/>
        <v>1929.8730809688902</v>
      </c>
      <c r="AV638" s="6">
        <f t="shared" ca="1" si="677"/>
        <v>8321.4680673028979</v>
      </c>
      <c r="AW638" s="6">
        <f t="shared" ca="1" si="678"/>
        <v>4555.1231708351424</v>
      </c>
      <c r="AX638" s="27">
        <f t="shared" ca="1" si="708"/>
        <v>4.1469608219178085</v>
      </c>
      <c r="AY638" s="27">
        <f t="shared" ca="1" si="708"/>
        <v>4.2167095890410957</v>
      </c>
      <c r="AZ638">
        <f t="shared" ca="1" si="679"/>
        <v>295</v>
      </c>
      <c r="BA638" s="9">
        <f t="shared" ca="1" si="659"/>
        <v>11</v>
      </c>
      <c r="BB638" s="4">
        <f t="shared" ca="1" si="680"/>
        <v>135</v>
      </c>
      <c r="BC638" s="9">
        <f t="shared" ca="1" si="660"/>
        <v>11</v>
      </c>
      <c r="BD638" s="9">
        <f t="shared" ca="1" si="661"/>
        <v>7</v>
      </c>
      <c r="BE638" s="4">
        <f t="shared" ca="1" si="681"/>
        <v>160</v>
      </c>
      <c r="BF638" s="9">
        <f t="shared" ca="1" si="662"/>
        <v>10</v>
      </c>
      <c r="BG638" s="9">
        <f t="shared" ca="1" si="663"/>
        <v>18</v>
      </c>
      <c r="BH638" s="24">
        <f t="shared" ca="1" si="682"/>
        <v>766.6993474717807</v>
      </c>
      <c r="BI638" s="24">
        <f t="shared" ca="1" si="683"/>
        <v>495.63288093155569</v>
      </c>
      <c r="BJ638" s="9">
        <f t="shared" ca="1" si="664"/>
        <v>17</v>
      </c>
      <c r="BK638" s="30">
        <f t="shared" ca="1" si="665"/>
        <v>35.439162739726036</v>
      </c>
      <c r="BL638" s="15">
        <f t="shared" ca="1" si="666"/>
        <v>4.1583596493150674</v>
      </c>
      <c r="BM638" s="15">
        <f t="shared" ca="1" si="684"/>
        <v>6629.689442156272</v>
      </c>
      <c r="BN638" s="36">
        <f t="shared" ca="1" si="693"/>
        <v>107</v>
      </c>
      <c r="BO638" s="9">
        <f t="shared" ca="1" si="667"/>
        <v>0</v>
      </c>
      <c r="BP638" s="20">
        <f t="shared" ca="1" si="685"/>
        <v>1.9422616022191823</v>
      </c>
      <c r="BQ638" s="20">
        <f t="shared" ca="1" si="686"/>
        <v>120.34197418820597</v>
      </c>
    </row>
    <row r="639" spans="1:69" x14ac:dyDescent="0.25">
      <c r="A639" s="3">
        <f t="shared" si="701"/>
        <v>40550</v>
      </c>
      <c r="B639" s="17">
        <f t="shared" si="668"/>
        <v>2011</v>
      </c>
      <c r="C639" s="4">
        <f t="shared" si="700"/>
        <v>1</v>
      </c>
      <c r="D639" s="4">
        <f t="shared" si="702"/>
        <v>6</v>
      </c>
      <c r="E639" s="5">
        <f t="shared" si="643"/>
        <v>0.55000000000000004</v>
      </c>
      <c r="F639" s="5">
        <f t="shared" si="644"/>
        <v>1</v>
      </c>
      <c r="G639" s="10">
        <f t="shared" si="642"/>
        <v>0.4356164383561632</v>
      </c>
      <c r="H639" s="13">
        <f t="shared" ca="1" si="645"/>
        <v>133</v>
      </c>
      <c r="I639" s="9">
        <f t="shared" ca="1" si="646"/>
        <v>228</v>
      </c>
      <c r="J639" s="14">
        <f t="shared" ca="1" si="669"/>
        <v>1.7142857142857142</v>
      </c>
      <c r="K639" s="5">
        <f t="shared" ca="1" si="670"/>
        <v>0.50666666666666671</v>
      </c>
      <c r="L639" s="21">
        <f t="shared" ca="1" si="647"/>
        <v>101.34950483056957</v>
      </c>
      <c r="M639" s="9">
        <f t="shared" ca="1" si="703"/>
        <v>42</v>
      </c>
      <c r="N639" s="9">
        <f t="shared" ca="1" si="703"/>
        <v>52</v>
      </c>
      <c r="O639" s="9">
        <f t="shared" ca="1" si="703"/>
        <v>20</v>
      </c>
      <c r="P639" s="9">
        <f t="shared" ca="1" si="703"/>
        <v>60</v>
      </c>
      <c r="Q639" s="20">
        <f t="shared" ca="1" si="648"/>
        <v>34.20365225298746</v>
      </c>
      <c r="R639" s="20">
        <f t="shared" ca="1" si="649"/>
        <v>45.905565674958893</v>
      </c>
      <c r="S639" s="20">
        <f t="shared" ca="1" si="650"/>
        <v>17.887888243726024</v>
      </c>
      <c r="T639" s="6">
        <f t="shared" ca="1" si="704"/>
        <v>13479.484142465753</v>
      </c>
      <c r="U639" s="6">
        <f t="shared" ca="1" si="704"/>
        <v>1497.6752397260275</v>
      </c>
      <c r="V639" s="6">
        <f t="shared" ca="1" si="704"/>
        <v>2451.0321531616432</v>
      </c>
      <c r="W639" s="6">
        <f t="shared" ca="1" si="651"/>
        <v>2457.4875841972603</v>
      </c>
      <c r="X639" s="6">
        <f t="shared" ca="1" si="652"/>
        <v>1200.4339399890414</v>
      </c>
      <c r="Y639" s="6">
        <f t="shared" ca="1" si="671"/>
        <v>8868.2057048438364</v>
      </c>
      <c r="Z639" s="6">
        <f t="shared" ca="1" si="705"/>
        <v>3215.1433117808215</v>
      </c>
      <c r="AA639" s="6">
        <f t="shared" ca="1" si="705"/>
        <v>918.11131349917787</v>
      </c>
      <c r="AB639" s="6">
        <f t="shared" ca="1" si="705"/>
        <v>1073.2732946235615</v>
      </c>
      <c r="AC639" s="6">
        <f t="shared" ca="1" si="653"/>
        <v>1505.9470373282268</v>
      </c>
      <c r="AD639" s="6">
        <f t="shared" ca="1" si="654"/>
        <v>930.18467165851894</v>
      </c>
      <c r="AE639" s="6">
        <f t="shared" ca="1" si="655"/>
        <v>463.38323859626843</v>
      </c>
      <c r="AF639" s="6">
        <f t="shared" ca="1" si="672"/>
        <v>2307.0129723205478</v>
      </c>
      <c r="AG639" s="6">
        <f t="shared" ca="1" si="706"/>
        <v>388.18161863013694</v>
      </c>
      <c r="AH639" s="6">
        <f t="shared" ca="1" si="706"/>
        <v>1525.5741706520548</v>
      </c>
      <c r="AI639" s="6">
        <f t="shared" ca="1" si="706"/>
        <v>2491.2170824109589</v>
      </c>
      <c r="AJ639" s="6">
        <f t="shared" ca="1" si="706"/>
        <v>1166.9160833753424</v>
      </c>
      <c r="AK639" s="6">
        <f t="shared" ca="1" si="656"/>
        <v>1725.6245278303463</v>
      </c>
      <c r="AL639" s="6">
        <f t="shared" ca="1" si="657"/>
        <v>1107.2033489301596</v>
      </c>
      <c r="AM639" s="6">
        <f t="shared" ca="1" si="658"/>
        <v>523.9912030734838</v>
      </c>
      <c r="AN639" s="6">
        <f t="shared" ca="1" si="673"/>
        <v>2215.0698752345024</v>
      </c>
      <c r="AO639" s="6">
        <f t="shared" ca="1" si="674"/>
        <v>25755.576257163837</v>
      </c>
      <c r="AP639" s="6">
        <f t="shared" ca="1" si="675"/>
        <v>12365.287704764949</v>
      </c>
      <c r="AQ639" s="6">
        <f t="shared" ca="1" si="676"/>
        <v>13390.288552398888</v>
      </c>
      <c r="AR639" s="6">
        <f t="shared" ca="1" si="707"/>
        <v>2694.4254556590377</v>
      </c>
      <c r="AS639" s="6">
        <f t="shared" ca="1" si="707"/>
        <v>1948.5860978928151</v>
      </c>
      <c r="AT639" s="6">
        <f t="shared" ca="1" si="707"/>
        <v>1800.0859242557563</v>
      </c>
      <c r="AU639" s="6">
        <f t="shared" ca="1" si="707"/>
        <v>1968.980288184609</v>
      </c>
      <c r="AV639" s="6">
        <f t="shared" ca="1" si="677"/>
        <v>8412.0777659922169</v>
      </c>
      <c r="AW639" s="6">
        <f t="shared" ca="1" si="678"/>
        <v>4978.2107864066711</v>
      </c>
      <c r="AX639" s="27">
        <f t="shared" ca="1" si="708"/>
        <v>3.9481163835616435</v>
      </c>
      <c r="AY639" s="27">
        <f t="shared" ca="1" si="708"/>
        <v>4.398990712328767</v>
      </c>
      <c r="AZ639">
        <f t="shared" ca="1" si="679"/>
        <v>307</v>
      </c>
      <c r="BA639" s="9">
        <f t="shared" ca="1" si="659"/>
        <v>12</v>
      </c>
      <c r="BB639" s="4">
        <f t="shared" ca="1" si="680"/>
        <v>133</v>
      </c>
      <c r="BC639" s="9">
        <f t="shared" ca="1" si="660"/>
        <v>12</v>
      </c>
      <c r="BD639" s="9">
        <f t="shared" ca="1" si="661"/>
        <v>7</v>
      </c>
      <c r="BE639" s="4">
        <f t="shared" ca="1" si="681"/>
        <v>174</v>
      </c>
      <c r="BF639" s="9">
        <f t="shared" ca="1" si="662"/>
        <v>11</v>
      </c>
      <c r="BG639" s="9">
        <f t="shared" ca="1" si="663"/>
        <v>19</v>
      </c>
      <c r="BH639" s="24">
        <f t="shared" ca="1" si="682"/>
        <v>872.70766819256357</v>
      </c>
      <c r="BI639" s="24">
        <f t="shared" ca="1" si="683"/>
        <v>499.91637027293348</v>
      </c>
      <c r="BJ639" s="9">
        <f t="shared" ca="1" si="664"/>
        <v>17</v>
      </c>
      <c r="BK639" s="30">
        <f t="shared" ca="1" si="665"/>
        <v>34.928252013698625</v>
      </c>
      <c r="BL639" s="15">
        <f t="shared" ca="1" si="666"/>
        <v>4.240350729863013</v>
      </c>
      <c r="BM639" s="15">
        <f t="shared" ca="1" si="684"/>
        <v>6650.4159693131696</v>
      </c>
      <c r="BN639" s="36">
        <f t="shared" ca="1" si="693"/>
        <v>107</v>
      </c>
      <c r="BO639" s="9">
        <f t="shared" ca="1" si="667"/>
        <v>1</v>
      </c>
      <c r="BP639" s="20">
        <f t="shared" ca="1" si="685"/>
        <v>2.0134512809702922</v>
      </c>
      <c r="BQ639" s="20">
        <f t="shared" ca="1" si="686"/>
        <v>125.14288366727932</v>
      </c>
    </row>
    <row r="640" spans="1:69" x14ac:dyDescent="0.25">
      <c r="A640" s="3">
        <f t="shared" si="701"/>
        <v>40549</v>
      </c>
      <c r="B640" s="17">
        <f t="shared" si="668"/>
        <v>2011</v>
      </c>
      <c r="C640" s="4">
        <f t="shared" si="700"/>
        <v>1</v>
      </c>
      <c r="D640" s="4">
        <f t="shared" si="702"/>
        <v>5</v>
      </c>
      <c r="E640" s="5">
        <f t="shared" si="643"/>
        <v>0.55000000000000004</v>
      </c>
      <c r="F640" s="5">
        <f t="shared" si="644"/>
        <v>0.82</v>
      </c>
      <c r="G640" s="10">
        <f t="shared" si="642"/>
        <v>0.43287671232876596</v>
      </c>
      <c r="H640" s="13">
        <f t="shared" ca="1" si="645"/>
        <v>113</v>
      </c>
      <c r="I640" s="9">
        <f t="shared" ca="1" si="646"/>
        <v>181</v>
      </c>
      <c r="J640" s="14">
        <f t="shared" ca="1" si="669"/>
        <v>1.6017699115044248</v>
      </c>
      <c r="K640" s="5">
        <f t="shared" ca="1" si="670"/>
        <v>0.4022222222222222</v>
      </c>
      <c r="L640" s="21">
        <f t="shared" ca="1" si="647"/>
        <v>95.770127412292396</v>
      </c>
      <c r="M640" s="9">
        <f t="shared" ca="1" si="703"/>
        <v>32</v>
      </c>
      <c r="N640" s="9">
        <f t="shared" ca="1" si="703"/>
        <v>39</v>
      </c>
      <c r="O640" s="9">
        <f t="shared" ca="1" si="703"/>
        <v>16</v>
      </c>
      <c r="P640" s="9">
        <f t="shared" ca="1" si="703"/>
        <v>48</v>
      </c>
      <c r="Q640" s="20">
        <f t="shared" ca="1" si="648"/>
        <v>35.763496307158015</v>
      </c>
      <c r="R640" s="20">
        <f t="shared" ca="1" si="649"/>
        <v>48.454639142054788</v>
      </c>
      <c r="S640" s="20">
        <f t="shared" ca="1" si="650"/>
        <v>16.991542796917805</v>
      </c>
      <c r="T640" s="6">
        <f t="shared" ca="1" si="704"/>
        <v>10822.024397589041</v>
      </c>
      <c r="U640" s="6">
        <f t="shared" ca="1" si="704"/>
        <v>1207.5633981369863</v>
      </c>
      <c r="V640" s="6">
        <f t="shared" ca="1" si="704"/>
        <v>1893.6208252563288</v>
      </c>
      <c r="W640" s="6">
        <f t="shared" ca="1" si="651"/>
        <v>2418.6381147616435</v>
      </c>
      <c r="X640" s="6">
        <f t="shared" ca="1" si="652"/>
        <v>936.80894410520557</v>
      </c>
      <c r="Y640" s="6">
        <f t="shared" ca="1" si="671"/>
        <v>6780.5199116028507</v>
      </c>
      <c r="Z640" s="6">
        <f t="shared" ca="1" si="705"/>
        <v>2539.2082378082191</v>
      </c>
      <c r="AA640" s="6">
        <f t="shared" ca="1" si="705"/>
        <v>775.2742262728766</v>
      </c>
      <c r="AB640" s="6">
        <f t="shared" ca="1" si="705"/>
        <v>815.59405425205466</v>
      </c>
      <c r="AC640" s="6">
        <f t="shared" ca="1" si="653"/>
        <v>1242.2900237219112</v>
      </c>
      <c r="AD640" s="6">
        <f t="shared" ca="1" si="654"/>
        <v>927.39119228674235</v>
      </c>
      <c r="AE640" s="6">
        <f t="shared" ca="1" si="655"/>
        <v>369.27367636201927</v>
      </c>
      <c r="AF640" s="6">
        <f t="shared" ca="1" si="672"/>
        <v>1591.121625962478</v>
      </c>
      <c r="AG640" s="6">
        <f t="shared" ca="1" si="706"/>
        <v>333.7969886136986</v>
      </c>
      <c r="AH640" s="6">
        <f t="shared" ca="1" si="706"/>
        <v>1127.6790415780822</v>
      </c>
      <c r="AI640" s="6">
        <f t="shared" ca="1" si="706"/>
        <v>2041.6105654246576</v>
      </c>
      <c r="AJ640" s="6">
        <f t="shared" ca="1" si="706"/>
        <v>870.58568153424653</v>
      </c>
      <c r="AK640" s="6">
        <f t="shared" ca="1" si="656"/>
        <v>1365.2581188341032</v>
      </c>
      <c r="AL640" s="6">
        <f t="shared" ca="1" si="657"/>
        <v>1058.7886958139204</v>
      </c>
      <c r="AM640" s="6">
        <f t="shared" ca="1" si="658"/>
        <v>418.53774088109031</v>
      </c>
      <c r="AN640" s="6">
        <f t="shared" ca="1" si="673"/>
        <v>1531.0877216215708</v>
      </c>
      <c r="AO640" s="6">
        <f t="shared" ca="1" si="674"/>
        <v>20533.33659120986</v>
      </c>
      <c r="AP640" s="6">
        <f t="shared" ca="1" si="675"/>
        <v>10630.607332022964</v>
      </c>
      <c r="AQ640" s="6">
        <f t="shared" ca="1" si="676"/>
        <v>9902.7292591868991</v>
      </c>
      <c r="AR640" s="6">
        <f t="shared" ca="1" si="707"/>
        <v>2628.7935291889717</v>
      </c>
      <c r="AS640" s="6">
        <f t="shared" ca="1" si="707"/>
        <v>1665.5571944186104</v>
      </c>
      <c r="AT640" s="6">
        <f t="shared" ca="1" si="707"/>
        <v>1722.8227201961254</v>
      </c>
      <c r="AU640" s="6">
        <f t="shared" ca="1" si="707"/>
        <v>1808.2044451405727</v>
      </c>
      <c r="AV640" s="6">
        <f t="shared" ca="1" si="677"/>
        <v>7825.3778889442801</v>
      </c>
      <c r="AW640" s="6">
        <f t="shared" ca="1" si="678"/>
        <v>2077.3513702426153</v>
      </c>
      <c r="AX640" s="27">
        <f t="shared" ca="1" si="708"/>
        <v>3.979431353424657</v>
      </c>
      <c r="AY640" s="27">
        <f t="shared" ca="1" si="708"/>
        <v>4.5508213561643833</v>
      </c>
      <c r="AZ640">
        <f t="shared" ca="1" si="679"/>
        <v>248</v>
      </c>
      <c r="BA640" s="9">
        <f t="shared" ca="1" si="659"/>
        <v>9</v>
      </c>
      <c r="BB640" s="4">
        <f t="shared" ca="1" si="680"/>
        <v>113</v>
      </c>
      <c r="BC640" s="9">
        <f t="shared" ca="1" si="660"/>
        <v>9</v>
      </c>
      <c r="BD640" s="9">
        <f t="shared" ca="1" si="661"/>
        <v>6</v>
      </c>
      <c r="BE640" s="4">
        <f t="shared" ca="1" si="681"/>
        <v>135</v>
      </c>
      <c r="BF640" s="9">
        <f t="shared" ca="1" si="662"/>
        <v>9</v>
      </c>
      <c r="BG640" s="9">
        <f t="shared" ca="1" si="663"/>
        <v>17</v>
      </c>
      <c r="BH640" s="24">
        <f t="shared" ca="1" si="682"/>
        <v>696.77892267121831</v>
      </c>
      <c r="BI640" s="24">
        <f t="shared" ca="1" si="683"/>
        <v>488.98390519731481</v>
      </c>
      <c r="BJ640" s="9">
        <f t="shared" ca="1" si="664"/>
        <v>14</v>
      </c>
      <c r="BK640" s="30">
        <f t="shared" ca="1" si="665"/>
        <v>35.825506931506851</v>
      </c>
      <c r="BL640" s="15">
        <f t="shared" ca="1" si="666"/>
        <v>4.1278312986301362</v>
      </c>
      <c r="BM640" s="15">
        <f t="shared" ca="1" si="684"/>
        <v>6507.8528262134841</v>
      </c>
      <c r="BN640" s="36">
        <f t="shared" ca="1" si="693"/>
        <v>107</v>
      </c>
      <c r="BO640" s="9">
        <f t="shared" ca="1" si="667"/>
        <v>1</v>
      </c>
      <c r="BP640" s="20">
        <f t="shared" ca="1" si="685"/>
        <v>1.5216584522776744</v>
      </c>
      <c r="BQ640" s="20">
        <f t="shared" ca="1" si="686"/>
        <v>92.548871581185978</v>
      </c>
    </row>
    <row r="641" spans="1:69" x14ac:dyDescent="0.25">
      <c r="A641" s="3">
        <f t="shared" si="701"/>
        <v>40548</v>
      </c>
      <c r="B641" s="17">
        <f t="shared" si="668"/>
        <v>2011</v>
      </c>
      <c r="C641" s="4">
        <f t="shared" si="700"/>
        <v>1</v>
      </c>
      <c r="D641" s="4">
        <f t="shared" si="702"/>
        <v>4</v>
      </c>
      <c r="E641" s="5">
        <f t="shared" si="643"/>
        <v>0.55000000000000004</v>
      </c>
      <c r="F641" s="5">
        <f t="shared" si="644"/>
        <v>0.76</v>
      </c>
      <c r="G641" s="10">
        <f t="shared" si="642"/>
        <v>0.43013698630136871</v>
      </c>
      <c r="H641" s="13">
        <f t="shared" ca="1" si="645"/>
        <v>101</v>
      </c>
      <c r="I641" s="9">
        <f t="shared" ca="1" si="646"/>
        <v>171</v>
      </c>
      <c r="J641" s="14">
        <f t="shared" ca="1" si="669"/>
        <v>1.693069306930693</v>
      </c>
      <c r="K641" s="5">
        <f t="shared" ca="1" si="670"/>
        <v>0.38</v>
      </c>
      <c r="L641" s="21">
        <f t="shared" ca="1" si="647"/>
        <v>105.13583622406075</v>
      </c>
      <c r="M641" s="9">
        <f t="shared" ca="1" si="703"/>
        <v>29</v>
      </c>
      <c r="N641" s="9">
        <f t="shared" ca="1" si="703"/>
        <v>38</v>
      </c>
      <c r="O641" s="9">
        <f t="shared" ca="1" si="703"/>
        <v>14</v>
      </c>
      <c r="P641" s="9">
        <f t="shared" ca="1" si="703"/>
        <v>45</v>
      </c>
      <c r="Q641" s="20">
        <f t="shared" ca="1" si="648"/>
        <v>36.019003112655888</v>
      </c>
      <c r="R641" s="20">
        <f t="shared" ca="1" si="649"/>
        <v>52.465918290410954</v>
      </c>
      <c r="S641" s="20">
        <f t="shared" ca="1" si="650"/>
        <v>17.014671955726023</v>
      </c>
      <c r="T641" s="6">
        <f t="shared" ca="1" si="704"/>
        <v>10618.719458630136</v>
      </c>
      <c r="U641" s="6">
        <f t="shared" ca="1" si="704"/>
        <v>1059.1056562191779</v>
      </c>
      <c r="V641" s="6">
        <f t="shared" ca="1" si="704"/>
        <v>1710.2102231460822</v>
      </c>
      <c r="W641" s="6">
        <f t="shared" ca="1" si="651"/>
        <v>2314.3588367671232</v>
      </c>
      <c r="X641" s="6">
        <f t="shared" ca="1" si="652"/>
        <v>937.56357368284932</v>
      </c>
      <c r="Y641" s="6">
        <f t="shared" ca="1" si="671"/>
        <v>6715.6924812532607</v>
      </c>
      <c r="Z641" s="6">
        <f t="shared" ca="1" si="705"/>
        <v>2413.2732085479447</v>
      </c>
      <c r="AA641" s="6">
        <f t="shared" ca="1" si="705"/>
        <v>734.52285606575333</v>
      </c>
      <c r="AB641" s="6">
        <f t="shared" ca="1" si="705"/>
        <v>765.66023800767107</v>
      </c>
      <c r="AC641" s="6">
        <f t="shared" ca="1" si="653"/>
        <v>1166.2345169366949</v>
      </c>
      <c r="AD641" s="6">
        <f t="shared" ca="1" si="654"/>
        <v>939.34719692425517</v>
      </c>
      <c r="AE641" s="6">
        <f t="shared" ca="1" si="655"/>
        <v>339.18082817112594</v>
      </c>
      <c r="AF641" s="6">
        <f t="shared" ca="1" si="672"/>
        <v>1468.6937605892931</v>
      </c>
      <c r="AG641" s="6">
        <f t="shared" ca="1" si="706"/>
        <v>307.70194250958906</v>
      </c>
      <c r="AH641" s="6">
        <f t="shared" ca="1" si="706"/>
        <v>1114.0648688219178</v>
      </c>
      <c r="AI641" s="6">
        <f t="shared" ca="1" si="706"/>
        <v>1951.4308756438354</v>
      </c>
      <c r="AJ641" s="6">
        <f t="shared" ca="1" si="706"/>
        <v>833.25241301917788</v>
      </c>
      <c r="AK641" s="6">
        <f t="shared" ca="1" si="656"/>
        <v>1329.3904023708744</v>
      </c>
      <c r="AL641" s="6">
        <f t="shared" ca="1" si="657"/>
        <v>1117.3196142235747</v>
      </c>
      <c r="AM641" s="6">
        <f t="shared" ca="1" si="658"/>
        <v>401.31135731445892</v>
      </c>
      <c r="AN641" s="6">
        <f t="shared" ca="1" si="673"/>
        <v>1358.428726085612</v>
      </c>
      <c r="AO641" s="6">
        <f t="shared" ca="1" si="674"/>
        <v>19797.731517465203</v>
      </c>
      <c r="AP641" s="6">
        <f t="shared" ca="1" si="675"/>
        <v>10254.916549537036</v>
      </c>
      <c r="AQ641" s="6">
        <f t="shared" ca="1" si="676"/>
        <v>9542.8149679281669</v>
      </c>
      <c r="AR641" s="6">
        <f t="shared" ca="1" si="707"/>
        <v>2628.9930361925594</v>
      </c>
      <c r="AS641" s="6">
        <f t="shared" ca="1" si="707"/>
        <v>1670.6891994760679</v>
      </c>
      <c r="AT641" s="6">
        <f t="shared" ca="1" si="707"/>
        <v>1692.3599830145654</v>
      </c>
      <c r="AU641" s="6">
        <f t="shared" ca="1" si="707"/>
        <v>1754.4776040473409</v>
      </c>
      <c r="AV641" s="6">
        <f t="shared" ca="1" si="677"/>
        <v>7746.5198227305336</v>
      </c>
      <c r="AW641" s="6">
        <f t="shared" ca="1" si="678"/>
        <v>1796.2951451976332</v>
      </c>
      <c r="AX641" s="27">
        <f t="shared" ca="1" si="708"/>
        <v>3.8401541260273966</v>
      </c>
      <c r="AY641" s="27">
        <f t="shared" ca="1" si="708"/>
        <v>4.3288547671232873</v>
      </c>
      <c r="AZ641">
        <f t="shared" ca="1" si="679"/>
        <v>227</v>
      </c>
      <c r="BA641" s="9">
        <f t="shared" ca="1" si="659"/>
        <v>9</v>
      </c>
      <c r="BB641" s="4">
        <f t="shared" ca="1" si="680"/>
        <v>101</v>
      </c>
      <c r="BC641" s="9">
        <f t="shared" ca="1" si="660"/>
        <v>9</v>
      </c>
      <c r="BD641" s="9">
        <f t="shared" ca="1" si="661"/>
        <v>5</v>
      </c>
      <c r="BE641" s="4">
        <f t="shared" ca="1" si="681"/>
        <v>126</v>
      </c>
      <c r="BF641" s="9">
        <f t="shared" ca="1" si="662"/>
        <v>9</v>
      </c>
      <c r="BG641" s="9">
        <f t="shared" ca="1" si="663"/>
        <v>15</v>
      </c>
      <c r="BH641" s="24">
        <f t="shared" ca="1" si="682"/>
        <v>687.82036505291853</v>
      </c>
      <c r="BI641" s="24">
        <f t="shared" ca="1" si="683"/>
        <v>465.66905562515728</v>
      </c>
      <c r="BJ641" s="9">
        <f t="shared" ca="1" si="664"/>
        <v>13</v>
      </c>
      <c r="BK641" s="30">
        <f t="shared" ca="1" si="665"/>
        <v>34.833580849315069</v>
      </c>
      <c r="BL641" s="15">
        <f t="shared" ca="1" si="666"/>
        <v>4.2962618980821912</v>
      </c>
      <c r="BM641" s="15">
        <f t="shared" ca="1" si="684"/>
        <v>6474.220076869</v>
      </c>
      <c r="BN641" s="36">
        <f t="shared" ca="1" si="693"/>
        <v>107</v>
      </c>
      <c r="BO641" s="9">
        <f t="shared" ca="1" si="667"/>
        <v>0</v>
      </c>
      <c r="BP641" s="20">
        <f t="shared" ca="1" si="685"/>
        <v>1.4739713594263808</v>
      </c>
      <c r="BQ641" s="20">
        <f t="shared" ca="1" si="686"/>
        <v>89.185186616151086</v>
      </c>
    </row>
    <row r="642" spans="1:69" x14ac:dyDescent="0.25">
      <c r="A642" s="3">
        <f t="shared" si="701"/>
        <v>40547</v>
      </c>
      <c r="B642" s="17">
        <f t="shared" si="668"/>
        <v>2011</v>
      </c>
      <c r="C642" s="4">
        <f t="shared" si="700"/>
        <v>1</v>
      </c>
      <c r="D642" s="4">
        <f t="shared" si="702"/>
        <v>3</v>
      </c>
      <c r="E642" s="5">
        <f t="shared" si="643"/>
        <v>0.55000000000000004</v>
      </c>
      <c r="F642" s="5">
        <f t="shared" si="644"/>
        <v>0.6</v>
      </c>
      <c r="G642" s="10">
        <f t="shared" si="642"/>
        <v>0.42739726027397146</v>
      </c>
      <c r="H642" s="13">
        <f t="shared" ca="1" si="645"/>
        <v>86</v>
      </c>
      <c r="I642" s="9">
        <f t="shared" ca="1" si="646"/>
        <v>137</v>
      </c>
      <c r="J642" s="14">
        <f t="shared" ca="1" si="669"/>
        <v>1.5930232558139534</v>
      </c>
      <c r="K642" s="5">
        <f t="shared" ca="1" si="670"/>
        <v>0.30444444444444446</v>
      </c>
      <c r="L642" s="21">
        <f t="shared" ca="1" si="647"/>
        <v>97.657702554953815</v>
      </c>
      <c r="M642" s="9">
        <f t="shared" ca="1" si="703"/>
        <v>25</v>
      </c>
      <c r="N642" s="9">
        <f t="shared" ca="1" si="703"/>
        <v>31</v>
      </c>
      <c r="O642" s="9">
        <f t="shared" ca="1" si="703"/>
        <v>11</v>
      </c>
      <c r="P642" s="9">
        <f t="shared" ca="1" si="703"/>
        <v>38</v>
      </c>
      <c r="Q642" s="20">
        <f t="shared" ca="1" si="648"/>
        <v>33.860139287671231</v>
      </c>
      <c r="R642" s="20">
        <f t="shared" ca="1" si="649"/>
        <v>50.08336427297634</v>
      </c>
      <c r="S642" s="20">
        <f t="shared" ca="1" si="650"/>
        <v>16.561766374390771</v>
      </c>
      <c r="T642" s="6">
        <f t="shared" ca="1" si="704"/>
        <v>8398.5624197260277</v>
      </c>
      <c r="U642" s="6">
        <f t="shared" ca="1" si="704"/>
        <v>857.05596493150676</v>
      </c>
      <c r="V642" s="6">
        <f t="shared" ca="1" si="704"/>
        <v>1433.8896023145205</v>
      </c>
      <c r="W642" s="6">
        <f t="shared" ca="1" si="651"/>
        <v>2435.4564026301368</v>
      </c>
      <c r="X642" s="6">
        <f t="shared" ca="1" si="652"/>
        <v>691.89337680657536</v>
      </c>
      <c r="Y642" s="6">
        <f t="shared" ca="1" si="671"/>
        <v>4694.379002906302</v>
      </c>
      <c r="Z642" s="6">
        <f t="shared" ca="1" si="705"/>
        <v>1896.1678001095888</v>
      </c>
      <c r="AA642" s="6">
        <f t="shared" ca="1" si="705"/>
        <v>550.91700700273975</v>
      </c>
      <c r="AB642" s="6">
        <f t="shared" ca="1" si="705"/>
        <v>629.34712222684925</v>
      </c>
      <c r="AC642" s="6">
        <f t="shared" ca="1" si="653"/>
        <v>886.57373176771694</v>
      </c>
      <c r="AD642" s="6">
        <f t="shared" ca="1" si="654"/>
        <v>967.8949678133182</v>
      </c>
      <c r="AE642" s="6">
        <f t="shared" ca="1" si="655"/>
        <v>281.29083414959246</v>
      </c>
      <c r="AF642" s="6">
        <f t="shared" ca="1" si="672"/>
        <v>940.67239560855091</v>
      </c>
      <c r="AG642" s="6">
        <f t="shared" ca="1" si="706"/>
        <v>250.94805120000004</v>
      </c>
      <c r="AH642" s="6">
        <f t="shared" ca="1" si="706"/>
        <v>847.19231368767123</v>
      </c>
      <c r="AI642" s="6">
        <f t="shared" ca="1" si="706"/>
        <v>1474.091413917808</v>
      </c>
      <c r="AJ642" s="6">
        <f t="shared" ca="1" si="706"/>
        <v>663.49151947397252</v>
      </c>
      <c r="AK642" s="6">
        <f t="shared" ca="1" si="656"/>
        <v>976.71440376848273</v>
      </c>
      <c r="AL642" s="6">
        <f t="shared" ca="1" si="657"/>
        <v>1065.7204321589286</v>
      </c>
      <c r="AM642" s="6">
        <f t="shared" ca="1" si="658"/>
        <v>302.63621287355659</v>
      </c>
      <c r="AN642" s="6">
        <f t="shared" ca="1" si="673"/>
        <v>890.65224947848401</v>
      </c>
      <c r="AO642" s="6">
        <f t="shared" ca="1" si="674"/>
        <v>15567.773612276165</v>
      </c>
      <c r="AP642" s="6">
        <f t="shared" ca="1" si="675"/>
        <v>9042.0699642828276</v>
      </c>
      <c r="AQ642" s="6">
        <f t="shared" ca="1" si="676"/>
        <v>6525.7036479933367</v>
      </c>
      <c r="AR642" s="6">
        <f t="shared" ca="1" si="707"/>
        <v>2558.4410137566665</v>
      </c>
      <c r="AS642" s="6">
        <f t="shared" ca="1" si="707"/>
        <v>1465.9611272194793</v>
      </c>
      <c r="AT642" s="6">
        <f t="shared" ca="1" si="707"/>
        <v>1582.9922878931523</v>
      </c>
      <c r="AU642" s="6">
        <f t="shared" ca="1" si="707"/>
        <v>1673.2816538604732</v>
      </c>
      <c r="AV642" s="6">
        <f t="shared" ca="1" si="677"/>
        <v>7280.6760827297712</v>
      </c>
      <c r="AW642" s="6">
        <f t="shared" ca="1" si="678"/>
        <v>-754.97243473643357</v>
      </c>
      <c r="AX642" s="27">
        <f t="shared" ca="1" si="708"/>
        <v>3.8278403835616435</v>
      </c>
      <c r="AY642" s="27">
        <f t="shared" ca="1" si="708"/>
        <v>4.3676749315068495</v>
      </c>
      <c r="AZ642">
        <f t="shared" ca="1" si="679"/>
        <v>191</v>
      </c>
      <c r="BA642" s="9">
        <f t="shared" ca="1" si="659"/>
        <v>7</v>
      </c>
      <c r="BB642" s="4">
        <f t="shared" ca="1" si="680"/>
        <v>86</v>
      </c>
      <c r="BC642" s="9">
        <f t="shared" ca="1" si="660"/>
        <v>7</v>
      </c>
      <c r="BD642" s="9">
        <f t="shared" ca="1" si="661"/>
        <v>5</v>
      </c>
      <c r="BE642" s="4">
        <f t="shared" ca="1" si="681"/>
        <v>105</v>
      </c>
      <c r="BF642" s="9">
        <f t="shared" ca="1" si="662"/>
        <v>8</v>
      </c>
      <c r="BG642" s="9">
        <f t="shared" ca="1" si="663"/>
        <v>12</v>
      </c>
      <c r="BH642" s="24">
        <f t="shared" ca="1" si="682"/>
        <v>636.45200675598596</v>
      </c>
      <c r="BI642" s="24">
        <f t="shared" ca="1" si="683"/>
        <v>406.81133975821473</v>
      </c>
      <c r="BJ642" s="9">
        <f t="shared" ca="1" si="664"/>
        <v>10</v>
      </c>
      <c r="BK642" s="30">
        <f t="shared" ca="1" si="665"/>
        <v>34.97518893150685</v>
      </c>
      <c r="BL642" s="15">
        <f t="shared" ca="1" si="666"/>
        <v>4.3652742356164378</v>
      </c>
      <c r="BM642" s="15">
        <f t="shared" ca="1" si="684"/>
        <v>6515.8246136077169</v>
      </c>
      <c r="BN642" s="36">
        <f t="shared" ca="1" si="693"/>
        <v>107</v>
      </c>
      <c r="BO642" s="9">
        <f t="shared" ca="1" si="667"/>
        <v>0</v>
      </c>
      <c r="BP642" s="20">
        <f t="shared" ca="1" si="685"/>
        <v>1.0015161602669582</v>
      </c>
      <c r="BQ642" s="20">
        <f t="shared" ca="1" si="686"/>
        <v>60.987884560685387</v>
      </c>
    </row>
    <row r="643" spans="1:69" x14ac:dyDescent="0.25">
      <c r="A643" s="3">
        <f t="shared" si="701"/>
        <v>40546</v>
      </c>
      <c r="B643" s="17">
        <f t="shared" si="668"/>
        <v>2011</v>
      </c>
      <c r="C643" s="4">
        <f t="shared" si="700"/>
        <v>1</v>
      </c>
      <c r="D643" s="4">
        <f t="shared" si="702"/>
        <v>2</v>
      </c>
      <c r="E643" s="5">
        <f t="shared" si="643"/>
        <v>0.55000000000000004</v>
      </c>
      <c r="F643" s="5">
        <f t="shared" si="644"/>
        <v>0.6</v>
      </c>
      <c r="G643" s="10">
        <f t="shared" ref="G643:G706" si="709">G644+100%/365</f>
        <v>0.42465753424657421</v>
      </c>
      <c r="H643" s="13">
        <f t="shared" ca="1" si="645"/>
        <v>80</v>
      </c>
      <c r="I643" s="9">
        <f t="shared" ca="1" si="646"/>
        <v>131</v>
      </c>
      <c r="J643" s="14">
        <f t="shared" ca="1" si="669"/>
        <v>1.6375</v>
      </c>
      <c r="K643" s="5">
        <f t="shared" ca="1" si="670"/>
        <v>0.2911111111111111</v>
      </c>
      <c r="L643" s="21">
        <f t="shared" ca="1" si="647"/>
        <v>98.957836849315072</v>
      </c>
      <c r="M643" s="9">
        <f t="shared" ca="1" si="703"/>
        <v>23</v>
      </c>
      <c r="N643" s="9">
        <f t="shared" ca="1" si="703"/>
        <v>30</v>
      </c>
      <c r="O643" s="9">
        <f t="shared" ca="1" si="703"/>
        <v>11</v>
      </c>
      <c r="P643" s="9">
        <f t="shared" ca="1" si="703"/>
        <v>36</v>
      </c>
      <c r="Q643" s="20">
        <f t="shared" ca="1" si="648"/>
        <v>33.959858981649006</v>
      </c>
      <c r="R643" s="20">
        <f t="shared" ca="1" si="649"/>
        <v>47.73434889564134</v>
      </c>
      <c r="S643" s="20">
        <f t="shared" ca="1" si="650"/>
        <v>16.901282630136983</v>
      </c>
      <c r="T643" s="6">
        <f t="shared" ca="1" si="704"/>
        <v>7916.6269479452058</v>
      </c>
      <c r="U643" s="6">
        <f t="shared" ca="1" si="704"/>
        <v>889.3610753424656</v>
      </c>
      <c r="V643" s="6">
        <f t="shared" ca="1" si="704"/>
        <v>1483.5787223671232</v>
      </c>
      <c r="W643" s="6">
        <f t="shared" ca="1" si="651"/>
        <v>2476.5788879999996</v>
      </c>
      <c r="X643" s="6">
        <f t="shared" ca="1" si="652"/>
        <v>708.95767601095883</v>
      </c>
      <c r="Y643" s="6">
        <f t="shared" ca="1" si="671"/>
        <v>4136.8727369095895</v>
      </c>
      <c r="Z643" s="6">
        <f t="shared" ca="1" si="705"/>
        <v>1799.8725260273973</v>
      </c>
      <c r="AA643" s="6">
        <f t="shared" ca="1" si="705"/>
        <v>525.0778378520547</v>
      </c>
      <c r="AB643" s="6">
        <f t="shared" ca="1" si="705"/>
        <v>608.44617468493141</v>
      </c>
      <c r="AC643" s="6">
        <f t="shared" ca="1" si="653"/>
        <v>923.4698899189849</v>
      </c>
      <c r="AD643" s="6">
        <f t="shared" ca="1" si="654"/>
        <v>877.53178094928421</v>
      </c>
      <c r="AE643" s="6">
        <f t="shared" ca="1" si="655"/>
        <v>260.22001039305894</v>
      </c>
      <c r="AF643" s="6">
        <f t="shared" ca="1" si="672"/>
        <v>872.17485730305577</v>
      </c>
      <c r="AG643" s="6">
        <f t="shared" ca="1" si="706"/>
        <v>240.90342263013699</v>
      </c>
      <c r="AH643" s="6">
        <f t="shared" ca="1" si="706"/>
        <v>811.72142290410955</v>
      </c>
      <c r="AI643" s="6">
        <f t="shared" ca="1" si="706"/>
        <v>1429.753883287671</v>
      </c>
      <c r="AJ643" s="6">
        <f t="shared" ca="1" si="706"/>
        <v>640.1204672876712</v>
      </c>
      <c r="AK643" s="6">
        <f t="shared" ca="1" si="656"/>
        <v>1024.2300975298178</v>
      </c>
      <c r="AL643" s="6">
        <f t="shared" ca="1" si="657"/>
        <v>1094.2966324612182</v>
      </c>
      <c r="AM643" s="6">
        <f t="shared" ca="1" si="658"/>
        <v>310.79791611529572</v>
      </c>
      <c r="AN643" s="6">
        <f t="shared" ca="1" si="673"/>
        <v>693.17455000325685</v>
      </c>
      <c r="AO643" s="6">
        <f t="shared" ca="1" si="674"/>
        <v>14861.883757961645</v>
      </c>
      <c r="AP643" s="6">
        <f t="shared" ca="1" si="675"/>
        <v>9159.6616137457422</v>
      </c>
      <c r="AQ643" s="6">
        <f t="shared" ca="1" si="676"/>
        <v>5702.2221442159016</v>
      </c>
      <c r="AR643" s="6">
        <f t="shared" ca="1" si="707"/>
        <v>2556.2098836779674</v>
      </c>
      <c r="AS643" s="6">
        <f t="shared" ca="1" si="707"/>
        <v>1415.4933659246822</v>
      </c>
      <c r="AT643" s="6">
        <f t="shared" ca="1" si="707"/>
        <v>1595.5005796844666</v>
      </c>
      <c r="AU643" s="6">
        <f t="shared" ca="1" si="707"/>
        <v>1672.0539424967185</v>
      </c>
      <c r="AV643" s="6">
        <f t="shared" ca="1" si="677"/>
        <v>7239.2577717838349</v>
      </c>
      <c r="AW643" s="6">
        <f t="shared" ca="1" si="678"/>
        <v>-1537.0356275679324</v>
      </c>
      <c r="AX643" s="27">
        <f t="shared" ca="1" si="708"/>
        <v>3.9860778082191781</v>
      </c>
      <c r="AY643" s="27">
        <f t="shared" ca="1" si="708"/>
        <v>4.2370094178082196</v>
      </c>
      <c r="AZ643">
        <f t="shared" ca="1" si="679"/>
        <v>180</v>
      </c>
      <c r="BA643" s="9">
        <f t="shared" ca="1" si="659"/>
        <v>7</v>
      </c>
      <c r="BB643" s="4">
        <f t="shared" ca="1" si="680"/>
        <v>80</v>
      </c>
      <c r="BC643" s="9">
        <f t="shared" ca="1" si="660"/>
        <v>7</v>
      </c>
      <c r="BD643" s="9">
        <f t="shared" ca="1" si="661"/>
        <v>4</v>
      </c>
      <c r="BE643" s="4">
        <f t="shared" ca="1" si="681"/>
        <v>100</v>
      </c>
      <c r="BF643" s="9">
        <f t="shared" ca="1" si="662"/>
        <v>6</v>
      </c>
      <c r="BG643" s="9">
        <f t="shared" ca="1" si="663"/>
        <v>12</v>
      </c>
      <c r="BH643" s="24">
        <f t="shared" ca="1" si="682"/>
        <v>642.00335187698624</v>
      </c>
      <c r="BI643" s="24">
        <f t="shared" ca="1" si="683"/>
        <v>371.01990262703913</v>
      </c>
      <c r="BJ643" s="9">
        <f t="shared" ca="1" si="664"/>
        <v>11</v>
      </c>
      <c r="BK643" s="30">
        <f t="shared" ca="1" si="665"/>
        <v>33.811116164383563</v>
      </c>
      <c r="BL643" s="15">
        <f t="shared" ca="1" si="666"/>
        <v>4.2959808547945197</v>
      </c>
      <c r="BM643" s="15">
        <f t="shared" ca="1" si="684"/>
        <v>6493.3752083528752</v>
      </c>
      <c r="BN643" s="36">
        <f t="shared" ca="1" si="693"/>
        <v>107</v>
      </c>
      <c r="BO643" s="9">
        <f t="shared" ca="1" si="667"/>
        <v>0</v>
      </c>
      <c r="BP643" s="20">
        <f t="shared" ca="1" si="685"/>
        <v>0.87815996477159386</v>
      </c>
      <c r="BQ643" s="20">
        <f t="shared" ca="1" si="686"/>
        <v>53.29179574033553</v>
      </c>
    </row>
    <row r="644" spans="1:69" x14ac:dyDescent="0.25">
      <c r="A644" s="3">
        <f t="shared" si="701"/>
        <v>40545</v>
      </c>
      <c r="B644" s="17">
        <f t="shared" si="668"/>
        <v>2011</v>
      </c>
      <c r="C644" s="4">
        <f t="shared" si="700"/>
        <v>1</v>
      </c>
      <c r="D644" s="4">
        <f t="shared" si="702"/>
        <v>1</v>
      </c>
      <c r="E644" s="5">
        <f t="shared" si="643"/>
        <v>0.55000000000000004</v>
      </c>
      <c r="F644" s="5">
        <f t="shared" si="644"/>
        <v>0.64</v>
      </c>
      <c r="G644" s="10">
        <f t="shared" si="709"/>
        <v>0.42191780821917696</v>
      </c>
      <c r="H644" s="13">
        <f t="shared" ca="1" si="645"/>
        <v>89</v>
      </c>
      <c r="I644" s="9">
        <f t="shared" ca="1" si="646"/>
        <v>147</v>
      </c>
      <c r="J644" s="14">
        <f t="shared" ca="1" si="669"/>
        <v>1.651685393258427</v>
      </c>
      <c r="K644" s="5">
        <f t="shared" ca="1" si="670"/>
        <v>0.32666666666666666</v>
      </c>
      <c r="L644" s="21">
        <f t="shared" ca="1" si="647"/>
        <v>96.026695713098363</v>
      </c>
      <c r="M644" s="9">
        <f t="shared" ca="1" si="703"/>
        <v>27</v>
      </c>
      <c r="N644" s="9">
        <f t="shared" ca="1" si="703"/>
        <v>31</v>
      </c>
      <c r="O644" s="9">
        <f t="shared" ca="1" si="703"/>
        <v>13</v>
      </c>
      <c r="P644" s="9">
        <f t="shared" ca="1" si="703"/>
        <v>38</v>
      </c>
      <c r="Q644" s="20">
        <f t="shared" ca="1" si="648"/>
        <v>34.818735247992436</v>
      </c>
      <c r="R644" s="20">
        <f t="shared" ca="1" si="649"/>
        <v>49.27004681728134</v>
      </c>
      <c r="S644" s="20">
        <f t="shared" ca="1" si="650"/>
        <v>17.74876924472963</v>
      </c>
      <c r="T644" s="6">
        <f t="shared" ca="1" si="704"/>
        <v>8546.3759184657538</v>
      </c>
      <c r="U644" s="6">
        <f t="shared" ca="1" si="704"/>
        <v>978.42878597260278</v>
      </c>
      <c r="V644" s="6">
        <f t="shared" ca="1" si="704"/>
        <v>1478.143336335781</v>
      </c>
      <c r="W644" s="6">
        <f t="shared" ca="1" si="651"/>
        <v>2309.3041900931503</v>
      </c>
      <c r="X644" s="6">
        <f t="shared" ca="1" si="652"/>
        <v>770.63547182991783</v>
      </c>
      <c r="Y644" s="6">
        <f t="shared" ca="1" si="671"/>
        <v>4966.7217061795072</v>
      </c>
      <c r="Z644" s="6">
        <f t="shared" ca="1" si="705"/>
        <v>2019.4866443835613</v>
      </c>
      <c r="AA644" s="6">
        <f t="shared" ca="1" si="705"/>
        <v>640.51060862465738</v>
      </c>
      <c r="AB644" s="6">
        <f t="shared" ca="1" si="705"/>
        <v>674.45323129972587</v>
      </c>
      <c r="AC644" s="6">
        <f t="shared" ca="1" si="653"/>
        <v>929.43526750165245</v>
      </c>
      <c r="AD644" s="6">
        <f t="shared" ca="1" si="654"/>
        <v>960.46290648449121</v>
      </c>
      <c r="AE644" s="6">
        <f t="shared" ca="1" si="655"/>
        <v>297.17436457671562</v>
      </c>
      <c r="AF644" s="6">
        <f t="shared" ca="1" si="672"/>
        <v>1147.3779457450851</v>
      </c>
      <c r="AG644" s="6">
        <f t="shared" ca="1" si="706"/>
        <v>271.3881136438356</v>
      </c>
      <c r="AH644" s="6">
        <f t="shared" ca="1" si="706"/>
        <v>989.86382833972607</v>
      </c>
      <c r="AI644" s="6">
        <f t="shared" ca="1" si="706"/>
        <v>1625.446233369863</v>
      </c>
      <c r="AJ644" s="6">
        <f t="shared" ca="1" si="706"/>
        <v>701.00551943013693</v>
      </c>
      <c r="AK644" s="6">
        <f t="shared" ca="1" si="656"/>
        <v>1124.8606969616058</v>
      </c>
      <c r="AL644" s="6">
        <f t="shared" ca="1" si="657"/>
        <v>1053.4137039248301</v>
      </c>
      <c r="AM644" s="6">
        <f t="shared" ca="1" si="658"/>
        <v>314.44943291291816</v>
      </c>
      <c r="AN644" s="6">
        <f t="shared" ca="1" si="673"/>
        <v>1094.9798609842073</v>
      </c>
      <c r="AO644" s="6">
        <f t="shared" ca="1" si="674"/>
        <v>16446.958883529864</v>
      </c>
      <c r="AP644" s="6">
        <f t="shared" ca="1" si="675"/>
        <v>9237.8793706210618</v>
      </c>
      <c r="AQ644" s="6">
        <f t="shared" ca="1" si="676"/>
        <v>7209.0795129088001</v>
      </c>
      <c r="AR644" s="6">
        <f t="shared" ca="1" si="707"/>
        <v>2586.1811393879907</v>
      </c>
      <c r="AS644" s="6">
        <f t="shared" ca="1" si="707"/>
        <v>1501.4819336471919</v>
      </c>
      <c r="AT644" s="6">
        <f t="shared" ca="1" si="707"/>
        <v>1609.7727458102183</v>
      </c>
      <c r="AU644" s="6">
        <f t="shared" ca="1" si="707"/>
        <v>1692.8246579989191</v>
      </c>
      <c r="AV644" s="6">
        <f t="shared" ca="1" si="677"/>
        <v>7390.2604768443198</v>
      </c>
      <c r="AW644" s="6">
        <f t="shared" ca="1" si="678"/>
        <v>-181.18096393551787</v>
      </c>
      <c r="AX644" s="27">
        <f t="shared" ca="1" si="708"/>
        <v>4.057033019178081</v>
      </c>
      <c r="AY644" s="27">
        <f t="shared" ca="1" si="708"/>
        <v>4.1758872739726023</v>
      </c>
      <c r="AZ644">
        <f t="shared" ca="1" si="679"/>
        <v>198</v>
      </c>
      <c r="BA644" s="9">
        <f t="shared" ca="1" si="659"/>
        <v>8</v>
      </c>
      <c r="BB644" s="4">
        <f t="shared" ca="1" si="680"/>
        <v>89</v>
      </c>
      <c r="BC644" s="9">
        <f t="shared" ca="1" si="660"/>
        <v>7</v>
      </c>
      <c r="BD644" s="9">
        <f t="shared" ca="1" si="661"/>
        <v>5</v>
      </c>
      <c r="BE644" s="4">
        <f t="shared" ca="1" si="681"/>
        <v>109</v>
      </c>
      <c r="BF644" s="9">
        <f t="shared" ca="1" si="662"/>
        <v>7</v>
      </c>
      <c r="BG644" s="9">
        <f t="shared" ca="1" si="663"/>
        <v>14</v>
      </c>
      <c r="BH644" s="24">
        <f t="shared" ca="1" si="682"/>
        <v>614.57298852928307</v>
      </c>
      <c r="BI644" s="24">
        <f t="shared" ca="1" si="683"/>
        <v>421.36259917266096</v>
      </c>
      <c r="BJ644" s="9">
        <f t="shared" ca="1" si="664"/>
        <v>10</v>
      </c>
      <c r="BK644" s="30">
        <f t="shared" ca="1" si="665"/>
        <v>34.983583945205481</v>
      </c>
      <c r="BL644" s="15">
        <f t="shared" ca="1" si="666"/>
        <v>4.2742314783561639</v>
      </c>
      <c r="BM644" s="15">
        <f t="shared" ca="1" si="684"/>
        <v>6392.1257120128639</v>
      </c>
      <c r="BN644" s="36">
        <f t="shared" ca="1" si="693"/>
        <v>107</v>
      </c>
      <c r="BO644" s="9">
        <f t="shared" ca="1" si="667"/>
        <v>0</v>
      </c>
      <c r="BP644" s="20">
        <f t="shared" ca="1" si="685"/>
        <v>1.127806278803406</v>
      </c>
      <c r="BQ644" s="20">
        <f t="shared" ca="1" si="686"/>
        <v>67.374574886998133</v>
      </c>
    </row>
    <row r="645" spans="1:69" x14ac:dyDescent="0.25">
      <c r="A645" s="3">
        <f t="shared" si="701"/>
        <v>40544</v>
      </c>
      <c r="B645" s="17">
        <f t="shared" si="668"/>
        <v>2011</v>
      </c>
      <c r="C645" s="4">
        <f t="shared" si="700"/>
        <v>1</v>
      </c>
      <c r="D645" s="4">
        <f t="shared" si="702"/>
        <v>7</v>
      </c>
      <c r="E645" s="5">
        <f t="shared" si="643"/>
        <v>0.55000000000000004</v>
      </c>
      <c r="F645" s="5">
        <f t="shared" si="644"/>
        <v>0.95</v>
      </c>
      <c r="G645" s="10">
        <f t="shared" si="709"/>
        <v>0.41917808219177971</v>
      </c>
      <c r="H645" s="13">
        <f t="shared" ca="1" si="645"/>
        <v>134</v>
      </c>
      <c r="I645" s="9">
        <f t="shared" ca="1" si="646"/>
        <v>205</v>
      </c>
      <c r="J645" s="14">
        <f t="shared" ca="1" si="669"/>
        <v>1.5298507462686568</v>
      </c>
      <c r="K645" s="5">
        <f t="shared" ca="1" si="670"/>
        <v>0.45555555555555555</v>
      </c>
      <c r="L645" s="21">
        <f t="shared" ca="1" si="647"/>
        <v>96.275059039051314</v>
      </c>
      <c r="M645" s="9">
        <f t="shared" ca="1" si="703"/>
        <v>36</v>
      </c>
      <c r="N645" s="9">
        <f t="shared" ca="1" si="703"/>
        <v>45</v>
      </c>
      <c r="O645" s="9">
        <f t="shared" ca="1" si="703"/>
        <v>18</v>
      </c>
      <c r="P645" s="9">
        <f t="shared" ca="1" si="703"/>
        <v>57</v>
      </c>
      <c r="Q645" s="20">
        <f t="shared" ca="1" si="648"/>
        <v>36.926847962117364</v>
      </c>
      <c r="R645" s="20">
        <f t="shared" ca="1" si="649"/>
        <v>49.187024679452044</v>
      </c>
      <c r="S645" s="20">
        <f t="shared" ca="1" si="650"/>
        <v>17.2043017591925</v>
      </c>
      <c r="T645" s="6">
        <f t="shared" ca="1" si="704"/>
        <v>12900.857911232875</v>
      </c>
      <c r="U645" s="6">
        <f t="shared" ca="1" si="704"/>
        <v>1367.5550538356163</v>
      </c>
      <c r="V645" s="6">
        <f t="shared" ca="1" si="704"/>
        <v>2268.304434542466</v>
      </c>
      <c r="W645" s="6">
        <f t="shared" ca="1" si="651"/>
        <v>2318.9274026630137</v>
      </c>
      <c r="X645" s="6">
        <f t="shared" ca="1" si="652"/>
        <v>1133.8138475309588</v>
      </c>
      <c r="Y645" s="6">
        <f t="shared" ca="1" si="671"/>
        <v>8547.3672803320533</v>
      </c>
      <c r="Z645" s="6">
        <f t="shared" ca="1" si="705"/>
        <v>2991.0746849315065</v>
      </c>
      <c r="AA645" s="6">
        <f t="shared" ca="1" si="705"/>
        <v>885.36644423013684</v>
      </c>
      <c r="AB645" s="6">
        <f t="shared" ca="1" si="705"/>
        <v>980.64520027397248</v>
      </c>
      <c r="AC645" s="6">
        <f t="shared" ca="1" si="653"/>
        <v>1430.9333787884468</v>
      </c>
      <c r="AD645" s="6">
        <f t="shared" ca="1" si="654"/>
        <v>963.19926008503819</v>
      </c>
      <c r="AE645" s="6">
        <f t="shared" ca="1" si="655"/>
        <v>432.99848039689306</v>
      </c>
      <c r="AF645" s="6">
        <f t="shared" ca="1" si="672"/>
        <v>2029.9552101652378</v>
      </c>
      <c r="AG645" s="6">
        <f t="shared" ca="1" si="706"/>
        <v>355.32727619178081</v>
      </c>
      <c r="AH645" s="6">
        <f t="shared" ca="1" si="706"/>
        <v>1352.4118286027397</v>
      </c>
      <c r="AI645" s="6">
        <f t="shared" ca="1" si="706"/>
        <v>2241.8079410958908</v>
      </c>
      <c r="AJ645" s="6">
        <f t="shared" ca="1" si="706"/>
        <v>1033.5153113424656</v>
      </c>
      <c r="AK645" s="6">
        <f t="shared" ca="1" si="656"/>
        <v>1538.4347299830847</v>
      </c>
      <c r="AL645" s="6">
        <f t="shared" ca="1" si="657"/>
        <v>1088.3864998315137</v>
      </c>
      <c r="AM645" s="6">
        <f t="shared" ca="1" si="658"/>
        <v>502.16157695045229</v>
      </c>
      <c r="AN645" s="6">
        <f t="shared" ca="1" si="673"/>
        <v>1854.0795504678263</v>
      </c>
      <c r="AO645" s="6">
        <f t="shared" ca="1" si="674"/>
        <v>24108.561651736982</v>
      </c>
      <c r="AP645" s="6">
        <f t="shared" ca="1" si="675"/>
        <v>11677.159610771865</v>
      </c>
      <c r="AQ645" s="6">
        <f t="shared" ca="1" si="676"/>
        <v>12431.402040965117</v>
      </c>
      <c r="AR645" s="6">
        <f t="shared" ca="1" si="707"/>
        <v>2677.7420961691237</v>
      </c>
      <c r="AS645" s="6">
        <f t="shared" ca="1" si="707"/>
        <v>1863.8323646113631</v>
      </c>
      <c r="AT645" s="6">
        <f t="shared" ca="1" si="707"/>
        <v>1816.3304904398838</v>
      </c>
      <c r="AU645" s="6">
        <f t="shared" ca="1" si="707"/>
        <v>1923.9455846785713</v>
      </c>
      <c r="AV645" s="6">
        <f t="shared" ca="1" si="677"/>
        <v>8281.8505358989423</v>
      </c>
      <c r="AW645" s="6">
        <f t="shared" ca="1" si="678"/>
        <v>4149.5515050661743</v>
      </c>
      <c r="AX645" s="27">
        <f t="shared" ca="1" si="708"/>
        <v>3.8464300273972598</v>
      </c>
      <c r="AY645" s="27">
        <f t="shared" ca="1" si="708"/>
        <v>4.527554232876712</v>
      </c>
      <c r="AZ645">
        <f t="shared" ca="1" si="679"/>
        <v>290</v>
      </c>
      <c r="BA645" s="9">
        <f t="shared" ca="1" si="659"/>
        <v>11</v>
      </c>
      <c r="BB645" s="4">
        <f t="shared" ca="1" si="680"/>
        <v>134</v>
      </c>
      <c r="BC645" s="9">
        <f t="shared" ca="1" si="660"/>
        <v>12</v>
      </c>
      <c r="BD645" s="9">
        <f t="shared" ca="1" si="661"/>
        <v>8</v>
      </c>
      <c r="BE645" s="4">
        <f t="shared" ca="1" si="681"/>
        <v>156</v>
      </c>
      <c r="BF645" s="9">
        <f t="shared" ca="1" si="662"/>
        <v>11</v>
      </c>
      <c r="BG645" s="9">
        <f t="shared" ca="1" si="663"/>
        <v>19</v>
      </c>
      <c r="BH645" s="24">
        <f t="shared" ca="1" si="682"/>
        <v>853.88741563230428</v>
      </c>
      <c r="BI645" s="24">
        <f t="shared" ca="1" si="683"/>
        <v>543.67906139814966</v>
      </c>
      <c r="BJ645" s="9">
        <f t="shared" ca="1" si="664"/>
        <v>18</v>
      </c>
      <c r="BK645" s="30">
        <f t="shared" ca="1" si="665"/>
        <v>35.125258000000002</v>
      </c>
      <c r="BL645" s="15">
        <f t="shared" ca="1" si="666"/>
        <v>4.3562026257534239</v>
      </c>
      <c r="BM645" s="15">
        <f t="shared" ca="1" si="684"/>
        <v>6512.7068395148654</v>
      </c>
      <c r="BN645" s="36">
        <f t="shared" ca="1" si="693"/>
        <v>111</v>
      </c>
      <c r="BO645" s="9">
        <f t="shared" ca="1" si="667"/>
        <v>0</v>
      </c>
      <c r="BP645" s="20">
        <f t="shared" ca="1" si="685"/>
        <v>1.9087918967178841</v>
      </c>
      <c r="BQ645" s="20">
        <f t="shared" ca="1" si="686"/>
        <v>111.99461298166771</v>
      </c>
    </row>
    <row r="646" spans="1:69" x14ac:dyDescent="0.25">
      <c r="A646" s="3">
        <f t="shared" si="701"/>
        <v>40543</v>
      </c>
      <c r="B646" s="17">
        <f t="shared" si="668"/>
        <v>2010</v>
      </c>
      <c r="C646" s="4">
        <f t="shared" si="700"/>
        <v>12</v>
      </c>
      <c r="D646" s="4">
        <f t="shared" si="702"/>
        <v>6</v>
      </c>
      <c r="E646" s="5">
        <f t="shared" si="643"/>
        <v>0.67</v>
      </c>
      <c r="F646" s="5">
        <f t="shared" si="644"/>
        <v>1</v>
      </c>
      <c r="G646" s="10">
        <f t="shared" si="709"/>
        <v>0.41643835616438246</v>
      </c>
      <c r="H646" s="13">
        <f t="shared" ca="1" si="645"/>
        <v>163</v>
      </c>
      <c r="I646" s="9">
        <f t="shared" ca="1" si="646"/>
        <v>275</v>
      </c>
      <c r="J646" s="14">
        <f t="shared" ca="1" si="669"/>
        <v>1.6871165644171779</v>
      </c>
      <c r="K646" s="5">
        <f t="shared" ca="1" si="670"/>
        <v>0.61111111111111116</v>
      </c>
      <c r="L646" s="21">
        <f t="shared" ca="1" si="647"/>
        <v>101.98029785360114</v>
      </c>
      <c r="M646" s="9">
        <f t="shared" ca="1" si="703"/>
        <v>47</v>
      </c>
      <c r="N646" s="9">
        <f t="shared" ca="1" si="703"/>
        <v>57</v>
      </c>
      <c r="O646" s="9">
        <f t="shared" ca="1" si="703"/>
        <v>25</v>
      </c>
      <c r="P646" s="9">
        <f t="shared" ca="1" si="703"/>
        <v>76</v>
      </c>
      <c r="Q646" s="20">
        <f t="shared" ca="1" si="648"/>
        <v>37.711151633298215</v>
      </c>
      <c r="R646" s="20">
        <f t="shared" ca="1" si="649"/>
        <v>47.641243048767116</v>
      </c>
      <c r="S646" s="20">
        <f t="shared" ca="1" si="650"/>
        <v>17.290455209805337</v>
      </c>
      <c r="T646" s="6">
        <f t="shared" ca="1" si="704"/>
        <v>16622.788550136986</v>
      </c>
      <c r="U646" s="6">
        <f t="shared" ca="1" si="704"/>
        <v>1844.0678367123289</v>
      </c>
      <c r="V646" s="6">
        <f t="shared" ca="1" si="704"/>
        <v>3012.4129826367125</v>
      </c>
      <c r="W646" s="6">
        <f t="shared" ca="1" si="651"/>
        <v>2520.549538717808</v>
      </c>
      <c r="X646" s="6">
        <f t="shared" ca="1" si="652"/>
        <v>1505.843303592329</v>
      </c>
      <c r="Y646" s="6">
        <f t="shared" ca="1" si="671"/>
        <v>11428.050561902463</v>
      </c>
      <c r="Z646" s="6">
        <f t="shared" ca="1" si="705"/>
        <v>3921.9597698630141</v>
      </c>
      <c r="AA646" s="6">
        <f t="shared" ca="1" si="705"/>
        <v>1191.031076219178</v>
      </c>
      <c r="AB646" s="6">
        <f t="shared" ca="1" si="705"/>
        <v>1314.0745959452056</v>
      </c>
      <c r="AC646" s="6">
        <f t="shared" ca="1" si="653"/>
        <v>1758.2575777380528</v>
      </c>
      <c r="AD646" s="6">
        <f t="shared" ca="1" si="654"/>
        <v>1014.2487281267667</v>
      </c>
      <c r="AE646" s="6">
        <f t="shared" ca="1" si="655"/>
        <v>572.2531958537835</v>
      </c>
      <c r="AF646" s="6">
        <f t="shared" ca="1" si="672"/>
        <v>3082.3059403087941</v>
      </c>
      <c r="AG646" s="6">
        <f t="shared" ca="1" si="706"/>
        <v>512.16323671232885</v>
      </c>
      <c r="AH646" s="6">
        <f t="shared" ca="1" si="706"/>
        <v>1799.8078246575342</v>
      </c>
      <c r="AI646" s="6">
        <f t="shared" ca="1" si="706"/>
        <v>3137.8379698630133</v>
      </c>
      <c r="AJ646" s="6">
        <f t="shared" ca="1" si="706"/>
        <v>1374.195655890411</v>
      </c>
      <c r="AK646" s="6">
        <f t="shared" ca="1" si="656"/>
        <v>1997.3522277315058</v>
      </c>
      <c r="AL646" s="6">
        <f t="shared" ca="1" si="657"/>
        <v>1098.1596382357609</v>
      </c>
      <c r="AM646" s="6">
        <f t="shared" ca="1" si="658"/>
        <v>635.34847879335337</v>
      </c>
      <c r="AN646" s="6">
        <f t="shared" ca="1" si="673"/>
        <v>3093.1443423626674</v>
      </c>
      <c r="AO646" s="6">
        <f t="shared" ca="1" si="674"/>
        <v>31717.926515999996</v>
      </c>
      <c r="AP646" s="6">
        <f t="shared" ca="1" si="675"/>
        <v>14114.425671426072</v>
      </c>
      <c r="AQ646" s="6">
        <f t="shared" ca="1" si="676"/>
        <v>17603.500844573922</v>
      </c>
      <c r="AR646" s="6">
        <f t="shared" ca="1" si="707"/>
        <v>2709.2477361435517</v>
      </c>
      <c r="AS646" s="6">
        <f t="shared" ca="1" si="707"/>
        <v>2201.1410916376517</v>
      </c>
      <c r="AT646" s="6">
        <f t="shared" ca="1" si="707"/>
        <v>1921.8749898706799</v>
      </c>
      <c r="AU646" s="6">
        <f t="shared" ca="1" si="707"/>
        <v>2009.9104299626365</v>
      </c>
      <c r="AV646" s="6">
        <f t="shared" ca="1" si="677"/>
        <v>8842.1742476145209</v>
      </c>
      <c r="AW646" s="6">
        <f t="shared" ca="1" si="678"/>
        <v>8761.3265969594013</v>
      </c>
      <c r="AX646" s="27">
        <f t="shared" ca="1" si="708"/>
        <v>3.9451395616438361</v>
      </c>
      <c r="AY646" s="27">
        <f t="shared" ca="1" si="708"/>
        <v>4.4664206027397251</v>
      </c>
      <c r="AZ646">
        <f t="shared" ca="1" si="679"/>
        <v>368</v>
      </c>
      <c r="BA646" s="9">
        <f t="shared" ca="1" si="659"/>
        <v>14</v>
      </c>
      <c r="BB646" s="4">
        <f t="shared" ca="1" si="680"/>
        <v>163</v>
      </c>
      <c r="BC646" s="9">
        <f t="shared" ca="1" si="660"/>
        <v>15</v>
      </c>
      <c r="BD646" s="9">
        <f t="shared" ca="1" si="661"/>
        <v>10</v>
      </c>
      <c r="BE646" s="4">
        <f t="shared" ca="1" si="681"/>
        <v>205</v>
      </c>
      <c r="BF646" s="9">
        <f t="shared" ca="1" si="662"/>
        <v>14</v>
      </c>
      <c r="BG646" s="9">
        <f t="shared" ca="1" si="663"/>
        <v>22</v>
      </c>
      <c r="BH646" s="24">
        <f t="shared" ca="1" si="682"/>
        <v>1079.5714455439954</v>
      </c>
      <c r="BI646" s="24">
        <f t="shared" ca="1" si="683"/>
        <v>587.3724003018034</v>
      </c>
      <c r="BJ646" s="9">
        <f t="shared" ca="1" si="664"/>
        <v>20</v>
      </c>
      <c r="BK646" s="30">
        <f t="shared" ca="1" si="665"/>
        <v>35.370084821917807</v>
      </c>
      <c r="BL646" s="15">
        <f t="shared" ca="1" si="666"/>
        <v>4.2177725019178078</v>
      </c>
      <c r="BM646" s="15">
        <f t="shared" ca="1" si="684"/>
        <v>6800.3560939951767</v>
      </c>
      <c r="BN646" s="36">
        <f t="shared" ca="1" si="693"/>
        <v>111</v>
      </c>
      <c r="BO646" s="9">
        <f t="shared" ca="1" si="667"/>
        <v>0</v>
      </c>
      <c r="BP646" s="20">
        <f t="shared" ca="1" si="685"/>
        <v>2.588614566833948</v>
      </c>
      <c r="BQ646" s="20">
        <f t="shared" ca="1" si="686"/>
        <v>158.59009769886416</v>
      </c>
    </row>
    <row r="647" spans="1:69" x14ac:dyDescent="0.25">
      <c r="A647" s="3">
        <f t="shared" si="701"/>
        <v>40542</v>
      </c>
      <c r="B647" s="17">
        <f t="shared" si="668"/>
        <v>2010</v>
      </c>
      <c r="C647" s="4">
        <f t="shared" si="700"/>
        <v>12</v>
      </c>
      <c r="D647" s="4">
        <f t="shared" si="702"/>
        <v>5</v>
      </c>
      <c r="E647" s="5">
        <f t="shared" ref="E647:E710" si="710">VLOOKUP(C647,mes,2,TRUE)</f>
        <v>0.67</v>
      </c>
      <c r="F647" s="5">
        <f t="shared" ref="F647:F710" si="711">MIN(100%,100%-(100%-VLOOKUP(D647,semana,2,FALSE))/VLOOKUP(C647,mes,3,FALSE))</f>
        <v>0.79999999999999993</v>
      </c>
      <c r="G647" s="10">
        <f t="shared" si="709"/>
        <v>0.41369863013698521</v>
      </c>
      <c r="H647" s="13">
        <f t="shared" ref="H647:H710" ca="1" si="712">MIN(H$1,INT((1+H$2*$G647)*(1+RANDBETWEEN(-limite,limite)/1000)*H$1*$E647*$F647))</f>
        <v>138</v>
      </c>
      <c r="I647" s="9">
        <f t="shared" ref="I647:I710" ca="1" si="713">MIN(I$1,INT((1+RANDBETWEEN(-limite,limite)/1000)*T647/96*1.6))</f>
        <v>220</v>
      </c>
      <c r="J647" s="14">
        <f t="shared" ca="1" si="669"/>
        <v>1.5942028985507246</v>
      </c>
      <c r="K647" s="5">
        <f t="shared" ca="1" si="670"/>
        <v>0.48888888888888887</v>
      </c>
      <c r="L647" s="21">
        <f t="shared" ref="L647:L710" ca="1" si="714">T647/H647</f>
        <v>91.354330644431201</v>
      </c>
      <c r="M647" s="9">
        <f t="shared" ref="M647:P666" ca="1" si="715">INT($I647*M$1*(1+RANDBETWEEN(-limite,limite)/1000))</f>
        <v>38</v>
      </c>
      <c r="N647" s="9">
        <f t="shared" ca="1" si="715"/>
        <v>46</v>
      </c>
      <c r="O647" s="9">
        <f t="shared" ca="1" si="715"/>
        <v>19</v>
      </c>
      <c r="P647" s="9">
        <f t="shared" ca="1" si="715"/>
        <v>61</v>
      </c>
      <c r="Q647" s="20">
        <f t="shared" ref="Q647:Q710" ca="1" si="716">Z647/(M647+N647)</f>
        <v>36.639776438356158</v>
      </c>
      <c r="R647" s="20">
        <f t="shared" ref="R647:R710" ca="1" si="717">AA647/O647</f>
        <v>46.293593424657523</v>
      </c>
      <c r="S647" s="20">
        <f t="shared" ref="S647:S710" ca="1" si="718">AB647/P647</f>
        <v>16.861690742600491</v>
      </c>
      <c r="T647" s="6">
        <f t="shared" ref="T647:V666" ca="1" si="719">(1+T$2*$G647)*(1+RANDBETWEEN(-limite,limite)/1000)*T$1*$E647*$F647</f>
        <v>12606.897628931505</v>
      </c>
      <c r="U647" s="6">
        <f t="shared" ca="1" si="719"/>
        <v>1453.7199039999998</v>
      </c>
      <c r="V647" s="6">
        <f t="shared" ca="1" si="719"/>
        <v>2331.6731690222459</v>
      </c>
      <c r="W647" s="6">
        <f t="shared" ref="W647:W710" ca="1" si="720">(1+W$2*$G647)*(1+RANDBETWEEN(-limite,limite)/1000)*W$1*VLOOKUP($E647,reducir,2,TRUE)</f>
        <v>2517.8701279561642</v>
      </c>
      <c r="X647" s="6">
        <f t="shared" ref="X647:X710" ca="1" si="721">(1+X$2*$G647)*(1+RANDBETWEEN(-limite,limite)/1000)*X$1*$E647*$F647</f>
        <v>1152.7743619015889</v>
      </c>
      <c r="Y647" s="6">
        <f t="shared" ca="1" si="671"/>
        <v>8058.299874051505</v>
      </c>
      <c r="Z647" s="6">
        <f t="shared" ref="Z647:AB666" ca="1" si="722">(1+Z$2*$G647)*(1+RANDBETWEEN(-limite,limite)/1000)*$I647*Z$1</f>
        <v>3077.7412208219175</v>
      </c>
      <c r="AA647" s="6">
        <f t="shared" ca="1" si="722"/>
        <v>879.57827506849299</v>
      </c>
      <c r="AB647" s="6">
        <f t="shared" ca="1" si="722"/>
        <v>1028.56313529863</v>
      </c>
      <c r="AC647" s="6">
        <f t="shared" ref="AC647:AC710" ca="1" si="723">(1+AC$2*$G647)*(1+RANDBETWEEN(-limite,limite)/1000)*AC$1*$E647*$F647</f>
        <v>1435.8665066112778</v>
      </c>
      <c r="AD647" s="6">
        <f t="shared" ref="AD647:AD710" ca="1" si="724">(1+AD$2*$G647)*(1+RANDBETWEEN(-limite,limite)/1000)*AD$1*VLOOKUP($E647,reducir,2,TRUE)</f>
        <v>1037.9890425397048</v>
      </c>
      <c r="AE647" s="6">
        <f t="shared" ref="AE647:AE710" ca="1" si="725">(1+AE$2*$G647)*(1+RANDBETWEEN(-limite,limite)/1000)*AE$1*$E647*$F647</f>
        <v>442.88872279013174</v>
      </c>
      <c r="AF647" s="6">
        <f t="shared" ca="1" si="672"/>
        <v>2069.138359247926</v>
      </c>
      <c r="AG647" s="6">
        <f t="shared" ref="AG647:AJ666" ca="1" si="726">(1+AG$2*$G647)*(1+RANDBETWEEN(-limite,limite)/1000)*$I647*AG$1</f>
        <v>384.5027095890411</v>
      </c>
      <c r="AH647" s="6">
        <f t="shared" ca="1" si="726"/>
        <v>1372.7320688219179</v>
      </c>
      <c r="AI647" s="6">
        <f t="shared" ca="1" si="726"/>
        <v>2481.0417484931504</v>
      </c>
      <c r="AJ647" s="6">
        <f t="shared" ca="1" si="726"/>
        <v>1097.0910719999999</v>
      </c>
      <c r="AK647" s="6">
        <f t="shared" ref="AK647:AK710" ca="1" si="727">(1+AK$2*$G647)*(1+RANDBETWEEN(-limite,limite)/1000)*AK$1*$E647*$F647</f>
        <v>1724.3234179368208</v>
      </c>
      <c r="AL647" s="6">
        <f t="shared" ref="AL647:AL710" ca="1" si="728">(1+AL$2*$G647)*(1+RANDBETWEEN(-limite,limite)/1000)*AL$1*VLOOKUP($E647,reducir,2,TRUE)</f>
        <v>1115.0816246484746</v>
      </c>
      <c r="AM647" s="6">
        <f t="shared" ref="AM647:AM710" ca="1" si="729">(1+AM$2*$G647)*(1+RANDBETWEEN(-limite,limite)/1000)*AM$1*$E647*$F647</f>
        <v>496.51490362679863</v>
      </c>
      <c r="AN647" s="6">
        <f t="shared" ca="1" si="673"/>
        <v>1999.4476526920153</v>
      </c>
      <c r="AO647" s="6">
        <f t="shared" ca="1" si="674"/>
        <v>24381.867763024653</v>
      </c>
      <c r="AP647" s="6">
        <f t="shared" ca="1" si="675"/>
        <v>12254.981877033211</v>
      </c>
      <c r="AQ647" s="6">
        <f t="shared" ca="1" si="676"/>
        <v>12126.885885991447</v>
      </c>
      <c r="AR647" s="6">
        <f t="shared" ref="AR647:AU666" ca="1" si="730">(1+AR$2*$G647)*(1+RANDBETWEEN(-limite,limite)/1000)*AR$1*$E647*$F647+AR$3*(1+ipc)^($B647-2010)</f>
        <v>2641.8349460121349</v>
      </c>
      <c r="AS647" s="6">
        <f t="shared" ca="1" si="730"/>
        <v>1866.0028242154567</v>
      </c>
      <c r="AT647" s="6">
        <f t="shared" ca="1" si="730"/>
        <v>1798.3942858957716</v>
      </c>
      <c r="AU647" s="6">
        <f t="shared" ca="1" si="730"/>
        <v>1890.683872599823</v>
      </c>
      <c r="AV647" s="6">
        <f t="shared" ca="1" si="677"/>
        <v>8196.9159287231869</v>
      </c>
      <c r="AW647" s="6">
        <f t="shared" ca="1" si="678"/>
        <v>3929.9699572682548</v>
      </c>
      <c r="AX647" s="27">
        <f t="shared" ref="AX647:AY666" ca="1" si="731">MIN(5,(1+AX$2*$G647)*(1+RANDBETWEEN(-limite,limite)/1000)*AX$1)</f>
        <v>4.1429411506849299</v>
      </c>
      <c r="AY647" s="27">
        <f t="shared" ca="1" si="731"/>
        <v>4.2575831506849307</v>
      </c>
      <c r="AZ647">
        <f t="shared" ca="1" si="679"/>
        <v>302</v>
      </c>
      <c r="BA647" s="9">
        <f t="shared" ref="BA647:BA710" ca="1" si="732">INT((1+BA$2*$G647)*(1+RANDBETWEEN(-limite,limite)/1000)*BA$1*AZ647)</f>
        <v>11</v>
      </c>
      <c r="BB647" s="4">
        <f t="shared" ca="1" si="680"/>
        <v>138</v>
      </c>
      <c r="BC647" s="9">
        <f t="shared" ref="BC647:BC710" ca="1" si="733">INT((1+BC$2*$G647)*(1+RANDBETWEEN(-limite2,limite2)/1000)*BC$1*BB647)</f>
        <v>12</v>
      </c>
      <c r="BD647" s="9">
        <f t="shared" ref="BD647:BD710" ca="1" si="734">INT((1+BD$2*$G647)*(1+RANDBETWEEN(-limite2,limite2)/1000)*BD$1*BB647)</f>
        <v>9</v>
      </c>
      <c r="BE647" s="4">
        <f t="shared" ca="1" si="681"/>
        <v>164</v>
      </c>
      <c r="BF647" s="9">
        <f t="shared" ref="BF647:BF710" ca="1" si="735">INT((1+BF$2*$G647)*(1+RANDBETWEEN(-limite2,limite2)/1000)*BF$1*BE647)</f>
        <v>12</v>
      </c>
      <c r="BG647" s="9">
        <f t="shared" ref="BG647:BG710" ca="1" si="736">INT((1+BG$2*$G647)*(1+RANDBETWEEN(-limite2,limite2)/1000)*BG$1*BE647)</f>
        <v>18</v>
      </c>
      <c r="BH647" s="24">
        <f t="shared" ca="1" si="682"/>
        <v>913.3961654817391</v>
      </c>
      <c r="BI647" s="24">
        <f t="shared" ca="1" si="683"/>
        <v>533.55078145264292</v>
      </c>
      <c r="BJ647" s="9">
        <f t="shared" ref="BJ647:BJ710" ca="1" si="737">INT((1+BJ$2*$G647)*(1+RANDBETWEEN(-limite2,limite2)/1000)*BJ$1*BB647)</f>
        <v>19</v>
      </c>
      <c r="BK647" s="30">
        <f t="shared" ref="BK647:BK710" ca="1" si="738">(1+BK$2*$G647)*(1+RANDBETWEEN(-limite,limite)/1000)*BK$1</f>
        <v>33.655458506849314</v>
      </c>
      <c r="BL647" s="15">
        <f t="shared" ref="BL647:BL710" ca="1" si="739">MIN(5,(1+BL$2*$G647)*(1+RANDBETWEEN(-limite,limite)/1000)*BL$1)</f>
        <v>4.4942007232876708</v>
      </c>
      <c r="BM647" s="15">
        <f t="shared" ca="1" si="684"/>
        <v>6784.4087519540517</v>
      </c>
      <c r="BN647" s="36">
        <f t="shared" ca="1" si="693"/>
        <v>111</v>
      </c>
      <c r="BO647" s="9">
        <f t="shared" ref="BO647:BO710" ca="1" si="740">IF((1+BO$2*$G647)*(1+RANDBETWEEN(-limite2,limite2)/1000)*BO$1&gt;BO$3,1,0)</f>
        <v>1</v>
      </c>
      <c r="BP647" s="20">
        <f t="shared" ca="1" si="685"/>
        <v>1.7874639234404399</v>
      </c>
      <c r="BQ647" s="20">
        <f t="shared" ca="1" si="686"/>
        <v>109.25122419812115</v>
      </c>
    </row>
    <row r="648" spans="1:69" x14ac:dyDescent="0.25">
      <c r="A648" s="3">
        <f t="shared" si="701"/>
        <v>40541</v>
      </c>
      <c r="B648" s="17">
        <f t="shared" ref="B648:B711" si="741">YEAR(A648)</f>
        <v>2010</v>
      </c>
      <c r="C648" s="4">
        <f t="shared" si="700"/>
        <v>12</v>
      </c>
      <c r="D648" s="4">
        <f t="shared" si="702"/>
        <v>4</v>
      </c>
      <c r="E648" s="5">
        <f t="shared" si="710"/>
        <v>0.67</v>
      </c>
      <c r="F648" s="5">
        <f t="shared" si="711"/>
        <v>0.73333333333333339</v>
      </c>
      <c r="G648" s="10">
        <f t="shared" si="709"/>
        <v>0.41095890410958796</v>
      </c>
      <c r="H648" s="13">
        <f t="shared" ca="1" si="712"/>
        <v>126</v>
      </c>
      <c r="I648" s="9">
        <f t="shared" ca="1" si="713"/>
        <v>194</v>
      </c>
      <c r="J648" s="14">
        <f t="shared" ref="J648:J711" ca="1" si="742">I648/H648</f>
        <v>1.5396825396825398</v>
      </c>
      <c r="K648" s="5">
        <f t="shared" ref="K648:K711" ca="1" si="743">I648/I$1</f>
        <v>0.43111111111111111</v>
      </c>
      <c r="L648" s="21">
        <f t="shared" ca="1" si="714"/>
        <v>90.098802870189175</v>
      </c>
      <c r="M648" s="9">
        <f t="shared" ca="1" si="715"/>
        <v>33</v>
      </c>
      <c r="N648" s="9">
        <f t="shared" ca="1" si="715"/>
        <v>41</v>
      </c>
      <c r="O648" s="9">
        <f t="shared" ca="1" si="715"/>
        <v>18</v>
      </c>
      <c r="P648" s="9">
        <f t="shared" ca="1" si="715"/>
        <v>54</v>
      </c>
      <c r="Q648" s="20">
        <f t="shared" ca="1" si="716"/>
        <v>38.574439985190665</v>
      </c>
      <c r="R648" s="20">
        <f t="shared" ca="1" si="717"/>
        <v>46.079135123287671</v>
      </c>
      <c r="S648" s="20">
        <f t="shared" ca="1" si="718"/>
        <v>16.073864684931507</v>
      </c>
      <c r="T648" s="6">
        <f t="shared" ca="1" si="719"/>
        <v>11352.449161643835</v>
      </c>
      <c r="U648" s="6">
        <f t="shared" ca="1" si="719"/>
        <v>1335.0051652968039</v>
      </c>
      <c r="V648" s="6">
        <f t="shared" ca="1" si="719"/>
        <v>2198.6883766356168</v>
      </c>
      <c r="W648" s="6">
        <f t="shared" ca="1" si="720"/>
        <v>2536.020611506849</v>
      </c>
      <c r="X648" s="6">
        <f t="shared" ca="1" si="721"/>
        <v>1049.3285333917811</v>
      </c>
      <c r="Y648" s="6">
        <f t="shared" ref="Y648:Y711" ca="1" si="744">T648+U648-V648-W648-X648</f>
        <v>6903.4168054063921</v>
      </c>
      <c r="Z648" s="6">
        <f t="shared" ca="1" si="722"/>
        <v>2854.5085589041091</v>
      </c>
      <c r="AA648" s="6">
        <f t="shared" ca="1" si="722"/>
        <v>829.42443221917802</v>
      </c>
      <c r="AB648" s="6">
        <f t="shared" ca="1" si="722"/>
        <v>867.98869298630132</v>
      </c>
      <c r="AC648" s="6">
        <f t="shared" ca="1" si="723"/>
        <v>1349.7298968471364</v>
      </c>
      <c r="AD648" s="6">
        <f t="shared" ca="1" si="724"/>
        <v>973.58074241086797</v>
      </c>
      <c r="AE648" s="6">
        <f t="shared" ca="1" si="725"/>
        <v>416.45184934309339</v>
      </c>
      <c r="AF648" s="6">
        <f t="shared" ref="AF648:AF711" ca="1" si="745">Z648+AA648+AB648-AC648-AD648-AE648</f>
        <v>1812.1591955084909</v>
      </c>
      <c r="AG648" s="6">
        <f t="shared" ca="1" si="726"/>
        <v>339.41857315068495</v>
      </c>
      <c r="AH648" s="6">
        <f t="shared" ca="1" si="726"/>
        <v>1231.7692493150687</v>
      </c>
      <c r="AI648" s="6">
        <f t="shared" ca="1" si="726"/>
        <v>2132.0560136986301</v>
      </c>
      <c r="AJ648" s="6">
        <f t="shared" ca="1" si="726"/>
        <v>981.52817095890407</v>
      </c>
      <c r="AK648" s="6">
        <f t="shared" ca="1" si="727"/>
        <v>1490.2999376103453</v>
      </c>
      <c r="AL648" s="6">
        <f t="shared" ca="1" si="728"/>
        <v>1195.0743856002823</v>
      </c>
      <c r="AM648" s="6">
        <f t="shared" ca="1" si="729"/>
        <v>462.79444848519711</v>
      </c>
      <c r="AN648" s="6">
        <f t="shared" ref="AN648:AN711" ca="1" si="746">AG648+AH648+AI648+AJ648-AK648-AL648-AM648</f>
        <v>1536.6032354274632</v>
      </c>
      <c r="AO648" s="6">
        <f t="shared" ref="AO648:AO711" ca="1" si="747">T648+U648+Z648+AA648+AB648+AG648+AH648+AI648+AJ648</f>
        <v>21924.148018173513</v>
      </c>
      <c r="AP648" s="6">
        <f t="shared" ref="AP648:AP711" ca="1" si="748">V648+W648+X648+AC648+AD648+AE648+AK648+AL648+AM648</f>
        <v>11671.96878183117</v>
      </c>
      <c r="AQ648" s="6">
        <f t="shared" ref="AQ648:AQ711" ca="1" si="749">Y648+AF648+AN648</f>
        <v>10252.179236342346</v>
      </c>
      <c r="AR648" s="6">
        <f t="shared" ca="1" si="730"/>
        <v>2592.8698219508856</v>
      </c>
      <c r="AS648" s="6">
        <f t="shared" ca="1" si="730"/>
        <v>1764.9543036442831</v>
      </c>
      <c r="AT648" s="6">
        <f t="shared" ca="1" si="730"/>
        <v>1719.2193657402645</v>
      </c>
      <c r="AU648" s="6">
        <f t="shared" ca="1" si="730"/>
        <v>1847.043304213068</v>
      </c>
      <c r="AV648" s="6">
        <f t="shared" ref="AV648:AV711" ca="1" si="750">AR648+AS648+AT648+AU648</f>
        <v>7924.086795548501</v>
      </c>
      <c r="AW648" s="6">
        <f t="shared" ref="AW648:AW711" ca="1" si="751">AO648-AP648-AV648</f>
        <v>2328.0924407938419</v>
      </c>
      <c r="AX648" s="27">
        <f t="shared" ca="1" si="731"/>
        <v>3.912576164383561</v>
      </c>
      <c r="AY648" s="27">
        <f t="shared" ca="1" si="731"/>
        <v>4.2442619863013693</v>
      </c>
      <c r="AZ648">
        <f t="shared" ref="AZ648:AZ711" ca="1" si="752">BB648+BE648</f>
        <v>272</v>
      </c>
      <c r="BA648" s="9">
        <f t="shared" ca="1" si="732"/>
        <v>10</v>
      </c>
      <c r="BB648" s="4">
        <f t="shared" ref="BB648:BB711" ca="1" si="753">H648</f>
        <v>126</v>
      </c>
      <c r="BC648" s="9">
        <f t="shared" ca="1" si="733"/>
        <v>11</v>
      </c>
      <c r="BD648" s="9">
        <f t="shared" ca="1" si="734"/>
        <v>7</v>
      </c>
      <c r="BE648" s="4">
        <f t="shared" ref="BE648:BE711" ca="1" si="754">M648+N648+O648+P648</f>
        <v>146</v>
      </c>
      <c r="BF648" s="9">
        <f t="shared" ca="1" si="735"/>
        <v>10</v>
      </c>
      <c r="BG648" s="9">
        <f t="shared" ca="1" si="736"/>
        <v>19</v>
      </c>
      <c r="BH648" s="24">
        <f t="shared" ref="BH648:BH711" ca="1" si="755">(BC648+BD648)*(V648+W648+X648)/BB648</f>
        <v>826.29107450489244</v>
      </c>
      <c r="BI648" s="24">
        <f t="shared" ref="BI648:BI711" ca="1" si="756">(BF648+BG648)*(AC648+AD648+AE648)/BE648</f>
        <v>544.19939842076599</v>
      </c>
      <c r="BJ648" s="9">
        <f t="shared" ca="1" si="737"/>
        <v>15</v>
      </c>
      <c r="BK648" s="30">
        <f t="shared" ca="1" si="738"/>
        <v>35.344189041095895</v>
      </c>
      <c r="BL648" s="15">
        <f t="shared" ca="1" si="739"/>
        <v>4.3860235616438343</v>
      </c>
      <c r="BM648" s="15">
        <f t="shared" ref="BM648:BM711" ca="1" si="757">W648+AD648+AL648+AR648*80%</f>
        <v>6778.9715970787074</v>
      </c>
      <c r="BN648" s="36">
        <f t="shared" ca="1" si="693"/>
        <v>111</v>
      </c>
      <c r="BO648" s="9">
        <f t="shared" ca="1" si="740"/>
        <v>0</v>
      </c>
      <c r="BP648" s="20">
        <f t="shared" ref="BP648:BP711" ca="1" si="758">AQ648/BM648</f>
        <v>1.5123502273944271</v>
      </c>
      <c r="BQ648" s="20">
        <f t="shared" ref="BQ648:BQ711" ca="1" si="759">AQ648/BN648</f>
        <v>92.361975102183308</v>
      </c>
    </row>
    <row r="649" spans="1:69" x14ac:dyDescent="0.25">
      <c r="A649" s="3">
        <f t="shared" si="701"/>
        <v>40540</v>
      </c>
      <c r="B649" s="17">
        <f t="shared" si="741"/>
        <v>2010</v>
      </c>
      <c r="C649" s="4">
        <f t="shared" si="700"/>
        <v>12</v>
      </c>
      <c r="D649" s="4">
        <f t="shared" si="702"/>
        <v>3</v>
      </c>
      <c r="E649" s="5">
        <f t="shared" si="710"/>
        <v>0.67</v>
      </c>
      <c r="F649" s="5">
        <f t="shared" si="711"/>
        <v>0.55555555555555558</v>
      </c>
      <c r="G649" s="10">
        <f t="shared" si="709"/>
        <v>0.40821917808219071</v>
      </c>
      <c r="H649" s="13">
        <f t="shared" ca="1" si="712"/>
        <v>93</v>
      </c>
      <c r="I649" s="9">
        <f t="shared" ca="1" si="713"/>
        <v>160</v>
      </c>
      <c r="J649" s="14">
        <f t="shared" ca="1" si="742"/>
        <v>1.7204301075268817</v>
      </c>
      <c r="K649" s="5">
        <f t="shared" ca="1" si="743"/>
        <v>0.35555555555555557</v>
      </c>
      <c r="L649" s="21">
        <f t="shared" ca="1" si="714"/>
        <v>100.73413517945697</v>
      </c>
      <c r="M649" s="9">
        <f t="shared" ca="1" si="715"/>
        <v>28</v>
      </c>
      <c r="N649" s="9">
        <f t="shared" ca="1" si="715"/>
        <v>35</v>
      </c>
      <c r="O649" s="9">
        <f t="shared" ca="1" si="715"/>
        <v>14</v>
      </c>
      <c r="P649" s="9">
        <f t="shared" ca="1" si="715"/>
        <v>41</v>
      </c>
      <c r="Q649" s="20">
        <f t="shared" ca="1" si="716"/>
        <v>36.569767549467272</v>
      </c>
      <c r="R649" s="20">
        <f t="shared" ca="1" si="717"/>
        <v>46.067221141291576</v>
      </c>
      <c r="S649" s="20">
        <f t="shared" ca="1" si="718"/>
        <v>17.858790280253924</v>
      </c>
      <c r="T649" s="6">
        <f t="shared" ca="1" si="719"/>
        <v>9368.2745716894988</v>
      </c>
      <c r="U649" s="6">
        <f t="shared" ca="1" si="719"/>
        <v>977.65573972602738</v>
      </c>
      <c r="V649" s="6">
        <f t="shared" ca="1" si="719"/>
        <v>1672.1285378630134</v>
      </c>
      <c r="W649" s="6">
        <f t="shared" ca="1" si="720"/>
        <v>2593.2245886246574</v>
      </c>
      <c r="X649" s="6">
        <f t="shared" ca="1" si="721"/>
        <v>834.23068195068481</v>
      </c>
      <c r="Y649" s="6">
        <f t="shared" ca="1" si="744"/>
        <v>5246.3465029771714</v>
      </c>
      <c r="Z649" s="6">
        <f t="shared" ca="1" si="722"/>
        <v>2303.8953556164383</v>
      </c>
      <c r="AA649" s="6">
        <f t="shared" ca="1" si="722"/>
        <v>644.9410959780821</v>
      </c>
      <c r="AB649" s="6">
        <f t="shared" ca="1" si="722"/>
        <v>732.21040149041085</v>
      </c>
      <c r="AC649" s="6">
        <f t="shared" ca="1" si="723"/>
        <v>985.02211940482346</v>
      </c>
      <c r="AD649" s="6">
        <f t="shared" ca="1" si="724"/>
        <v>987.41696750757103</v>
      </c>
      <c r="AE649" s="6">
        <f t="shared" ca="1" si="725"/>
        <v>300.25918024836682</v>
      </c>
      <c r="AF649" s="6">
        <f t="shared" ca="1" si="745"/>
        <v>1408.3485859241698</v>
      </c>
      <c r="AG649" s="6">
        <f t="shared" ca="1" si="726"/>
        <v>298.29730191780823</v>
      </c>
      <c r="AH649" s="6">
        <f t="shared" ca="1" si="726"/>
        <v>1038.6135741369862</v>
      </c>
      <c r="AI649" s="6">
        <f t="shared" ca="1" si="726"/>
        <v>1809.5970893150684</v>
      </c>
      <c r="AJ649" s="6">
        <f t="shared" ca="1" si="726"/>
        <v>798.49292449315067</v>
      </c>
      <c r="AK649" s="6">
        <f t="shared" ca="1" si="727"/>
        <v>1084.5328138608752</v>
      </c>
      <c r="AL649" s="6">
        <f t="shared" ca="1" si="728"/>
        <v>1169.5375936763976</v>
      </c>
      <c r="AM649" s="6">
        <f t="shared" ca="1" si="729"/>
        <v>354.01684908370476</v>
      </c>
      <c r="AN649" s="6">
        <f t="shared" ca="1" si="746"/>
        <v>1336.9136332420364</v>
      </c>
      <c r="AO649" s="6">
        <f t="shared" ca="1" si="747"/>
        <v>17971.978054363473</v>
      </c>
      <c r="AP649" s="6">
        <f t="shared" ca="1" si="748"/>
        <v>9980.3693322200943</v>
      </c>
      <c r="AQ649" s="6">
        <f t="shared" ca="1" si="749"/>
        <v>7991.6087221433781</v>
      </c>
      <c r="AR649" s="6">
        <f t="shared" ca="1" si="730"/>
        <v>2523.4593552227579</v>
      </c>
      <c r="AS649" s="6">
        <f t="shared" ca="1" si="730"/>
        <v>1530.7592280788585</v>
      </c>
      <c r="AT649" s="6">
        <f t="shared" ca="1" si="730"/>
        <v>1612.2947883725396</v>
      </c>
      <c r="AU649" s="6">
        <f t="shared" ca="1" si="730"/>
        <v>1706.5612779750659</v>
      </c>
      <c r="AV649" s="6">
        <f t="shared" ca="1" si="750"/>
        <v>7373.0746496492229</v>
      </c>
      <c r="AW649" s="6">
        <f t="shared" ca="1" si="751"/>
        <v>618.53407249415613</v>
      </c>
      <c r="AX649" s="27">
        <f t="shared" ca="1" si="731"/>
        <v>4.1301568438356169</v>
      </c>
      <c r="AY649" s="27">
        <f t="shared" ca="1" si="731"/>
        <v>4.5219827876712326</v>
      </c>
      <c r="AZ649">
        <f t="shared" ca="1" si="752"/>
        <v>211</v>
      </c>
      <c r="BA649" s="9">
        <f t="shared" ca="1" si="732"/>
        <v>8</v>
      </c>
      <c r="BB649" s="4">
        <f t="shared" ca="1" si="753"/>
        <v>93</v>
      </c>
      <c r="BC649" s="9">
        <f t="shared" ca="1" si="733"/>
        <v>7</v>
      </c>
      <c r="BD649" s="9">
        <f t="shared" ca="1" si="734"/>
        <v>5</v>
      </c>
      <c r="BE649" s="4">
        <f t="shared" ca="1" si="754"/>
        <v>118</v>
      </c>
      <c r="BF649" s="9">
        <f t="shared" ca="1" si="735"/>
        <v>8</v>
      </c>
      <c r="BG649" s="9">
        <f t="shared" ca="1" si="736"/>
        <v>14</v>
      </c>
      <c r="BH649" s="24">
        <f t="shared" ca="1" si="755"/>
        <v>658.01081399204588</v>
      </c>
      <c r="BI649" s="24">
        <f t="shared" ca="1" si="756"/>
        <v>423.72340574183681</v>
      </c>
      <c r="BJ649" s="9">
        <f t="shared" ca="1" si="737"/>
        <v>12</v>
      </c>
      <c r="BK649" s="30">
        <f t="shared" ca="1" si="738"/>
        <v>33.938616945205482</v>
      </c>
      <c r="BL649" s="15">
        <f t="shared" ca="1" si="739"/>
        <v>4.1482215452054785</v>
      </c>
      <c r="BM649" s="15">
        <f t="shared" ca="1" si="757"/>
        <v>6768.9466339868322</v>
      </c>
      <c r="BN649" s="36">
        <f t="shared" ca="1" si="693"/>
        <v>111</v>
      </c>
      <c r="BO649" s="9">
        <f t="shared" ca="1" si="740"/>
        <v>0</v>
      </c>
      <c r="BP649" s="20">
        <f t="shared" ca="1" si="758"/>
        <v>1.1806281175297746</v>
      </c>
      <c r="BQ649" s="20">
        <f t="shared" ca="1" si="759"/>
        <v>71.996474974264672</v>
      </c>
    </row>
    <row r="650" spans="1:69" x14ac:dyDescent="0.25">
      <c r="A650" s="3">
        <f t="shared" si="701"/>
        <v>40539</v>
      </c>
      <c r="B650" s="17">
        <f t="shared" si="741"/>
        <v>2010</v>
      </c>
      <c r="C650" s="4">
        <f t="shared" si="700"/>
        <v>12</v>
      </c>
      <c r="D650" s="4">
        <f t="shared" si="702"/>
        <v>2</v>
      </c>
      <c r="E650" s="5">
        <f t="shared" si="710"/>
        <v>0.67</v>
      </c>
      <c r="F650" s="5">
        <f t="shared" si="711"/>
        <v>0.55555555555555558</v>
      </c>
      <c r="G650" s="10">
        <f t="shared" si="709"/>
        <v>0.40547945205479347</v>
      </c>
      <c r="H650" s="13">
        <f t="shared" ca="1" si="712"/>
        <v>88</v>
      </c>
      <c r="I650" s="9">
        <f t="shared" ca="1" si="713"/>
        <v>142</v>
      </c>
      <c r="J650" s="14">
        <f t="shared" ca="1" si="742"/>
        <v>1.6136363636363635</v>
      </c>
      <c r="K650" s="5">
        <f t="shared" ca="1" si="743"/>
        <v>0.31555555555555553</v>
      </c>
      <c r="L650" s="21">
        <f t="shared" ca="1" si="714"/>
        <v>100.2840202573682</v>
      </c>
      <c r="M650" s="9">
        <f t="shared" ca="1" si="715"/>
        <v>25</v>
      </c>
      <c r="N650" s="9">
        <f t="shared" ca="1" si="715"/>
        <v>31</v>
      </c>
      <c r="O650" s="9">
        <f t="shared" ca="1" si="715"/>
        <v>13</v>
      </c>
      <c r="P650" s="9">
        <f t="shared" ca="1" si="715"/>
        <v>37</v>
      </c>
      <c r="Q650" s="20">
        <f t="shared" ca="1" si="716"/>
        <v>37.807418301369857</v>
      </c>
      <c r="R650" s="20">
        <f t="shared" ca="1" si="717"/>
        <v>45.587354689820856</v>
      </c>
      <c r="S650" s="20">
        <f t="shared" ca="1" si="718"/>
        <v>18.438429080192517</v>
      </c>
      <c r="T650" s="6">
        <f t="shared" ca="1" si="719"/>
        <v>8824.993782648402</v>
      </c>
      <c r="U650" s="6">
        <f t="shared" ca="1" si="719"/>
        <v>1019.9826277016743</v>
      </c>
      <c r="V650" s="6">
        <f t="shared" ca="1" si="719"/>
        <v>1644.980792810959</v>
      </c>
      <c r="W650" s="6">
        <f t="shared" ca="1" si="720"/>
        <v>2603.5610301369861</v>
      </c>
      <c r="X650" s="6">
        <f t="shared" ca="1" si="721"/>
        <v>789.37107682191777</v>
      </c>
      <c r="Y650" s="6">
        <f t="shared" ca="1" si="744"/>
        <v>4807.0635105802139</v>
      </c>
      <c r="Z650" s="6">
        <f t="shared" ca="1" si="722"/>
        <v>2117.2154248767119</v>
      </c>
      <c r="AA650" s="6">
        <f t="shared" ca="1" si="722"/>
        <v>592.63561096767114</v>
      </c>
      <c r="AB650" s="6">
        <f t="shared" ca="1" si="722"/>
        <v>682.22187596712308</v>
      </c>
      <c r="AC650" s="6">
        <f t="shared" ca="1" si="723"/>
        <v>986.06913753460356</v>
      </c>
      <c r="AD650" s="6">
        <f t="shared" ca="1" si="724"/>
        <v>1020.0691705577945</v>
      </c>
      <c r="AE650" s="6">
        <f t="shared" ca="1" si="725"/>
        <v>292.33998552052947</v>
      </c>
      <c r="AF650" s="6">
        <f t="shared" ca="1" si="745"/>
        <v>1093.5946181985787</v>
      </c>
      <c r="AG650" s="6">
        <f t="shared" ca="1" si="726"/>
        <v>247.43581387397259</v>
      </c>
      <c r="AH650" s="6">
        <f t="shared" ca="1" si="726"/>
        <v>951.13006150136994</v>
      </c>
      <c r="AI650" s="6">
        <f t="shared" ca="1" si="726"/>
        <v>1489.9169095890411</v>
      </c>
      <c r="AJ650" s="6">
        <f t="shared" ca="1" si="726"/>
        <v>700.96685168219176</v>
      </c>
      <c r="AK650" s="6">
        <f t="shared" ca="1" si="727"/>
        <v>1167.7765731742184</v>
      </c>
      <c r="AL650" s="6">
        <f t="shared" ca="1" si="728"/>
        <v>1139.4287278215616</v>
      </c>
      <c r="AM650" s="6">
        <f t="shared" ca="1" si="729"/>
        <v>337.3285730916341</v>
      </c>
      <c r="AN650" s="6">
        <f t="shared" ca="1" si="746"/>
        <v>744.91576255916107</v>
      </c>
      <c r="AO650" s="6">
        <f t="shared" ca="1" si="747"/>
        <v>16626.498958808159</v>
      </c>
      <c r="AP650" s="6">
        <f t="shared" ca="1" si="748"/>
        <v>9980.9250674702052</v>
      </c>
      <c r="AQ650" s="6">
        <f t="shared" ca="1" si="749"/>
        <v>6645.5738913379537</v>
      </c>
      <c r="AR650" s="6">
        <f t="shared" ca="1" si="730"/>
        <v>2533.2559402991487</v>
      </c>
      <c r="AS650" s="6">
        <f t="shared" ca="1" si="730"/>
        <v>1530.7290870193171</v>
      </c>
      <c r="AT650" s="6">
        <f t="shared" ca="1" si="730"/>
        <v>1589.2860812797655</v>
      </c>
      <c r="AU650" s="6">
        <f t="shared" ca="1" si="730"/>
        <v>1707.4564408469373</v>
      </c>
      <c r="AV650" s="6">
        <f t="shared" ca="1" si="750"/>
        <v>7360.7275494451678</v>
      </c>
      <c r="AW650" s="6">
        <f t="shared" ca="1" si="751"/>
        <v>-715.15365810721414</v>
      </c>
      <c r="AX650" s="27">
        <f t="shared" ca="1" si="731"/>
        <v>3.8522836602739718</v>
      </c>
      <c r="AY650" s="27">
        <f t="shared" ca="1" si="731"/>
        <v>4.5043018356164382</v>
      </c>
      <c r="AZ650">
        <f t="shared" ca="1" si="752"/>
        <v>194</v>
      </c>
      <c r="BA650" s="9">
        <f t="shared" ca="1" si="732"/>
        <v>7</v>
      </c>
      <c r="BB650" s="4">
        <f t="shared" ca="1" si="753"/>
        <v>88</v>
      </c>
      <c r="BC650" s="9">
        <f t="shared" ca="1" si="733"/>
        <v>7</v>
      </c>
      <c r="BD650" s="9">
        <f t="shared" ca="1" si="734"/>
        <v>5</v>
      </c>
      <c r="BE650" s="4">
        <f t="shared" ca="1" si="754"/>
        <v>106</v>
      </c>
      <c r="BF650" s="9">
        <f t="shared" ca="1" si="735"/>
        <v>8</v>
      </c>
      <c r="BG650" s="9">
        <f t="shared" ca="1" si="736"/>
        <v>11</v>
      </c>
      <c r="BH650" s="24">
        <f t="shared" ca="1" si="755"/>
        <v>686.98812269589041</v>
      </c>
      <c r="BI650" s="24">
        <f t="shared" ca="1" si="756"/>
        <v>411.99139225137372</v>
      </c>
      <c r="BJ650" s="9">
        <f t="shared" ca="1" si="737"/>
        <v>10</v>
      </c>
      <c r="BK650" s="30">
        <f t="shared" ca="1" si="738"/>
        <v>34.4929226849315</v>
      </c>
      <c r="BL650" s="15">
        <f t="shared" ca="1" si="739"/>
        <v>4.5326479539726021</v>
      </c>
      <c r="BM650" s="15">
        <f t="shared" ca="1" si="757"/>
        <v>6789.6636807556615</v>
      </c>
      <c r="BN650" s="36">
        <f t="shared" ca="1" si="693"/>
        <v>111</v>
      </c>
      <c r="BO650" s="9">
        <f t="shared" ca="1" si="740"/>
        <v>0</v>
      </c>
      <c r="BP650" s="20">
        <f t="shared" ca="1" si="758"/>
        <v>0.9787780667507715</v>
      </c>
      <c r="BQ650" s="20">
        <f t="shared" ca="1" si="759"/>
        <v>59.870035057098683</v>
      </c>
    </row>
    <row r="651" spans="1:69" x14ac:dyDescent="0.25">
      <c r="A651" s="3">
        <f t="shared" si="701"/>
        <v>40538</v>
      </c>
      <c r="B651" s="17">
        <f t="shared" si="741"/>
        <v>2010</v>
      </c>
      <c r="C651" s="4">
        <f t="shared" si="700"/>
        <v>12</v>
      </c>
      <c r="D651" s="4">
        <f t="shared" si="702"/>
        <v>1</v>
      </c>
      <c r="E651" s="5">
        <f t="shared" si="710"/>
        <v>0.67</v>
      </c>
      <c r="F651" s="5">
        <f t="shared" si="711"/>
        <v>0.60000000000000009</v>
      </c>
      <c r="G651" s="10">
        <f t="shared" si="709"/>
        <v>0.40273972602739622</v>
      </c>
      <c r="H651" s="13">
        <f t="shared" ca="1" si="712"/>
        <v>99</v>
      </c>
      <c r="I651" s="9">
        <f t="shared" ca="1" si="713"/>
        <v>153</v>
      </c>
      <c r="J651" s="14">
        <f t="shared" ca="1" si="742"/>
        <v>1.5454545454545454</v>
      </c>
      <c r="K651" s="5">
        <f t="shared" ca="1" si="743"/>
        <v>0.34</v>
      </c>
      <c r="L651" s="21">
        <f t="shared" ca="1" si="714"/>
        <v>96.955265793275217</v>
      </c>
      <c r="M651" s="9">
        <f t="shared" ca="1" si="715"/>
        <v>28</v>
      </c>
      <c r="N651" s="9">
        <f t="shared" ca="1" si="715"/>
        <v>34</v>
      </c>
      <c r="O651" s="9">
        <f t="shared" ca="1" si="715"/>
        <v>14</v>
      </c>
      <c r="P651" s="9">
        <f t="shared" ca="1" si="715"/>
        <v>39</v>
      </c>
      <c r="Q651" s="20">
        <f t="shared" ca="1" si="716"/>
        <v>33.876274255413165</v>
      </c>
      <c r="R651" s="20">
        <f t="shared" ca="1" si="717"/>
        <v>46.846642462309191</v>
      </c>
      <c r="S651" s="20">
        <f t="shared" ca="1" si="718"/>
        <v>18.315304214794516</v>
      </c>
      <c r="T651" s="6">
        <f t="shared" ca="1" si="719"/>
        <v>9598.5713135342467</v>
      </c>
      <c r="U651" s="6">
        <f t="shared" ca="1" si="719"/>
        <v>1119.5595369863017</v>
      </c>
      <c r="V651" s="6">
        <f t="shared" ca="1" si="719"/>
        <v>1650.4759165019179</v>
      </c>
      <c r="W651" s="6">
        <f t="shared" ca="1" si="720"/>
        <v>2699.8117829260268</v>
      </c>
      <c r="X651" s="6">
        <f t="shared" ca="1" si="721"/>
        <v>833.49801758860292</v>
      </c>
      <c r="Y651" s="6">
        <f t="shared" ca="1" si="744"/>
        <v>5534.3451335040008</v>
      </c>
      <c r="Z651" s="6">
        <f t="shared" ca="1" si="722"/>
        <v>2100.3290038356163</v>
      </c>
      <c r="AA651" s="6">
        <f t="shared" ca="1" si="722"/>
        <v>655.85299447232865</v>
      </c>
      <c r="AB651" s="6">
        <f t="shared" ca="1" si="722"/>
        <v>714.29686437698615</v>
      </c>
      <c r="AC651" s="6">
        <f t="shared" ca="1" si="723"/>
        <v>1139.4953148322923</v>
      </c>
      <c r="AD651" s="6">
        <f t="shared" ca="1" si="724"/>
        <v>961.60917171146434</v>
      </c>
      <c r="AE651" s="6">
        <f t="shared" ca="1" si="725"/>
        <v>314.08796359936542</v>
      </c>
      <c r="AF651" s="6">
        <f t="shared" ca="1" si="745"/>
        <v>1055.2864125418096</v>
      </c>
      <c r="AG651" s="6">
        <f t="shared" ca="1" si="726"/>
        <v>283.34245300273972</v>
      </c>
      <c r="AH651" s="6">
        <f t="shared" ca="1" si="726"/>
        <v>975.17438807671226</v>
      </c>
      <c r="AI651" s="6">
        <f t="shared" ca="1" si="726"/>
        <v>1716.8145593424656</v>
      </c>
      <c r="AJ651" s="6">
        <f t="shared" ca="1" si="726"/>
        <v>770.11027042191779</v>
      </c>
      <c r="AK651" s="6">
        <f t="shared" ca="1" si="727"/>
        <v>1226.7060808342649</v>
      </c>
      <c r="AL651" s="6">
        <f t="shared" ca="1" si="728"/>
        <v>1146.0076504533536</v>
      </c>
      <c r="AM651" s="6">
        <f t="shared" ca="1" si="729"/>
        <v>379.77899166213422</v>
      </c>
      <c r="AN651" s="6">
        <f t="shared" ca="1" si="746"/>
        <v>992.94894789408261</v>
      </c>
      <c r="AO651" s="6">
        <f t="shared" ca="1" si="747"/>
        <v>17934.051384049319</v>
      </c>
      <c r="AP651" s="6">
        <f t="shared" ca="1" si="748"/>
        <v>10351.470890109422</v>
      </c>
      <c r="AQ651" s="6">
        <f t="shared" ca="1" si="749"/>
        <v>7582.5804939398922</v>
      </c>
      <c r="AR651" s="6">
        <f t="shared" ca="1" si="730"/>
        <v>2551.6612463240826</v>
      </c>
      <c r="AS651" s="6">
        <f t="shared" ca="1" si="730"/>
        <v>1547.119413986441</v>
      </c>
      <c r="AT651" s="6">
        <f t="shared" ca="1" si="730"/>
        <v>1642.1971846632327</v>
      </c>
      <c r="AU651" s="6">
        <f t="shared" ca="1" si="730"/>
        <v>1702.7882514111925</v>
      </c>
      <c r="AV651" s="6">
        <f t="shared" ca="1" si="750"/>
        <v>7443.7660963849494</v>
      </c>
      <c r="AW651" s="6">
        <f t="shared" ca="1" si="751"/>
        <v>138.81439755494739</v>
      </c>
      <c r="AX651" s="27">
        <f t="shared" ca="1" si="731"/>
        <v>3.8835708493150682</v>
      </c>
      <c r="AY651" s="27">
        <f t="shared" ca="1" si="731"/>
        <v>4.2998615753424652</v>
      </c>
      <c r="AZ651">
        <f t="shared" ca="1" si="752"/>
        <v>214</v>
      </c>
      <c r="BA651" s="9">
        <f t="shared" ca="1" si="732"/>
        <v>8</v>
      </c>
      <c r="BB651" s="4">
        <f t="shared" ca="1" si="753"/>
        <v>99</v>
      </c>
      <c r="BC651" s="9">
        <f t="shared" ca="1" si="733"/>
        <v>8</v>
      </c>
      <c r="BD651" s="9">
        <f t="shared" ca="1" si="734"/>
        <v>6</v>
      </c>
      <c r="BE651" s="4">
        <f t="shared" ca="1" si="754"/>
        <v>115</v>
      </c>
      <c r="BF651" s="9">
        <f t="shared" ca="1" si="735"/>
        <v>8</v>
      </c>
      <c r="BG651" s="9">
        <f t="shared" ca="1" si="736"/>
        <v>15</v>
      </c>
      <c r="BH651" s="24">
        <f t="shared" ca="1" si="755"/>
        <v>733.0606064467845</v>
      </c>
      <c r="BI651" s="24">
        <f t="shared" ca="1" si="756"/>
        <v>483.03849002862444</v>
      </c>
      <c r="BJ651" s="9">
        <f t="shared" ca="1" si="737"/>
        <v>13</v>
      </c>
      <c r="BK651" s="30">
        <f t="shared" ca="1" si="738"/>
        <v>32.914940013698633</v>
      </c>
      <c r="BL651" s="15">
        <f t="shared" ca="1" si="739"/>
        <v>4.2300449610958903</v>
      </c>
      <c r="BM651" s="15">
        <f t="shared" ca="1" si="757"/>
        <v>6848.7576021501109</v>
      </c>
      <c r="BN651" s="36">
        <f t="shared" ca="1" si="693"/>
        <v>111</v>
      </c>
      <c r="BO651" s="9">
        <f t="shared" ca="1" si="740"/>
        <v>0</v>
      </c>
      <c r="BP651" s="20">
        <f t="shared" ca="1" si="758"/>
        <v>1.1071468628937027</v>
      </c>
      <c r="BQ651" s="20">
        <f t="shared" ca="1" si="759"/>
        <v>68.311535981440471</v>
      </c>
    </row>
    <row r="652" spans="1:69" x14ac:dyDescent="0.25">
      <c r="A652" s="3">
        <f t="shared" si="701"/>
        <v>40537</v>
      </c>
      <c r="B652" s="17">
        <f t="shared" si="741"/>
        <v>2010</v>
      </c>
      <c r="C652" s="4">
        <f t="shared" si="700"/>
        <v>12</v>
      </c>
      <c r="D652" s="4">
        <f t="shared" si="702"/>
        <v>7</v>
      </c>
      <c r="E652" s="5">
        <f t="shared" si="710"/>
        <v>0.67</v>
      </c>
      <c r="F652" s="5">
        <f t="shared" si="711"/>
        <v>0.94444444444444442</v>
      </c>
      <c r="G652" s="10">
        <f t="shared" si="709"/>
        <v>0.39999999999999897</v>
      </c>
      <c r="H652" s="13">
        <f t="shared" ca="1" si="712"/>
        <v>164</v>
      </c>
      <c r="I652" s="9">
        <f t="shared" ca="1" si="713"/>
        <v>235</v>
      </c>
      <c r="J652" s="14">
        <f t="shared" ca="1" si="742"/>
        <v>1.4329268292682926</v>
      </c>
      <c r="K652" s="5">
        <f t="shared" ca="1" si="743"/>
        <v>0.52222222222222225</v>
      </c>
      <c r="L652" s="21">
        <f t="shared" ca="1" si="714"/>
        <v>89.214628943089423</v>
      </c>
      <c r="M652" s="9">
        <f t="shared" ca="1" si="715"/>
        <v>42</v>
      </c>
      <c r="N652" s="9">
        <f t="shared" ca="1" si="715"/>
        <v>49</v>
      </c>
      <c r="O652" s="9">
        <f t="shared" ca="1" si="715"/>
        <v>20</v>
      </c>
      <c r="P652" s="9">
        <f t="shared" ca="1" si="715"/>
        <v>61</v>
      </c>
      <c r="Q652" s="20">
        <f t="shared" ca="1" si="716"/>
        <v>37.613883076923074</v>
      </c>
      <c r="R652" s="20">
        <f t="shared" ca="1" si="717"/>
        <v>49.571589959999997</v>
      </c>
      <c r="S652" s="20">
        <f t="shared" ca="1" si="718"/>
        <v>17.642328668852461</v>
      </c>
      <c r="T652" s="6">
        <f t="shared" ca="1" si="719"/>
        <v>14631.199146666666</v>
      </c>
      <c r="U652" s="6">
        <f t="shared" ca="1" si="719"/>
        <v>1602.6109666666666</v>
      </c>
      <c r="V652" s="6">
        <f t="shared" ca="1" si="719"/>
        <v>2807.5340390400002</v>
      </c>
      <c r="W652" s="6">
        <f t="shared" ca="1" si="720"/>
        <v>2686.7137536</v>
      </c>
      <c r="X652" s="6">
        <f t="shared" ca="1" si="721"/>
        <v>1389.6747648</v>
      </c>
      <c r="Y652" s="6">
        <f t="shared" ca="1" si="744"/>
        <v>9349.8875558933341</v>
      </c>
      <c r="Z652" s="6">
        <f t="shared" ca="1" si="722"/>
        <v>3422.8633599999998</v>
      </c>
      <c r="AA652" s="6">
        <f t="shared" ca="1" si="722"/>
        <v>991.43179919999989</v>
      </c>
      <c r="AB652" s="6">
        <f t="shared" ca="1" si="722"/>
        <v>1076.1820488000001</v>
      </c>
      <c r="AC652" s="6">
        <f t="shared" ca="1" si="723"/>
        <v>1748.8665560905288</v>
      </c>
      <c r="AD652" s="6">
        <f t="shared" ca="1" si="724"/>
        <v>1020.9982589428693</v>
      </c>
      <c r="AE652" s="6">
        <f t="shared" ca="1" si="725"/>
        <v>521.3574876001569</v>
      </c>
      <c r="AF652" s="6">
        <f t="shared" ca="1" si="745"/>
        <v>2199.2549053664452</v>
      </c>
      <c r="AG652" s="6">
        <f t="shared" ca="1" si="726"/>
        <v>436.05377999999996</v>
      </c>
      <c r="AH652" s="6">
        <f t="shared" ca="1" si="726"/>
        <v>1485.5188480000002</v>
      </c>
      <c r="AI652" s="6">
        <f t="shared" ca="1" si="726"/>
        <v>2473.3590199999999</v>
      </c>
      <c r="AJ652" s="6">
        <f t="shared" ca="1" si="726"/>
        <v>1197.6201599999999</v>
      </c>
      <c r="AK652" s="6">
        <f t="shared" ca="1" si="727"/>
        <v>1876.6328967084364</v>
      </c>
      <c r="AL652" s="6">
        <f t="shared" ca="1" si="728"/>
        <v>1149.1458598828417</v>
      </c>
      <c r="AM652" s="6">
        <f t="shared" ca="1" si="729"/>
        <v>553.78839094911723</v>
      </c>
      <c r="AN652" s="6">
        <f t="shared" ca="1" si="746"/>
        <v>2012.9846604596048</v>
      </c>
      <c r="AO652" s="6">
        <f t="shared" ca="1" si="747"/>
        <v>27316.83912933333</v>
      </c>
      <c r="AP652" s="6">
        <f t="shared" ca="1" si="748"/>
        <v>13754.712007613949</v>
      </c>
      <c r="AQ652" s="6">
        <f t="shared" ca="1" si="749"/>
        <v>13562.127121719384</v>
      </c>
      <c r="AR652" s="6">
        <f t="shared" ca="1" si="730"/>
        <v>2679.0653433810135</v>
      </c>
      <c r="AS652" s="6">
        <f t="shared" ca="1" si="730"/>
        <v>2100.9136491153326</v>
      </c>
      <c r="AT652" s="6">
        <f t="shared" ca="1" si="730"/>
        <v>1878.8829533416451</v>
      </c>
      <c r="AU652" s="6">
        <f t="shared" ca="1" si="730"/>
        <v>1977.278100243961</v>
      </c>
      <c r="AV652" s="6">
        <f t="shared" ca="1" si="750"/>
        <v>8636.1400460819514</v>
      </c>
      <c r="AW652" s="6">
        <f t="shared" ca="1" si="751"/>
        <v>4925.9870756374294</v>
      </c>
      <c r="AX652" s="27">
        <f t="shared" ca="1" si="731"/>
        <v>3.7801296</v>
      </c>
      <c r="AY652" s="27">
        <f t="shared" ca="1" si="731"/>
        <v>4.5471209999999997</v>
      </c>
      <c r="AZ652">
        <f t="shared" ca="1" si="752"/>
        <v>336</v>
      </c>
      <c r="BA652" s="9">
        <f t="shared" ca="1" si="732"/>
        <v>13</v>
      </c>
      <c r="BB652" s="4">
        <f t="shared" ca="1" si="753"/>
        <v>164</v>
      </c>
      <c r="BC652" s="9">
        <f t="shared" ca="1" si="733"/>
        <v>14</v>
      </c>
      <c r="BD652" s="9">
        <f t="shared" ca="1" si="734"/>
        <v>9</v>
      </c>
      <c r="BE652" s="4">
        <f t="shared" ca="1" si="754"/>
        <v>172</v>
      </c>
      <c r="BF652" s="9">
        <f t="shared" ca="1" si="735"/>
        <v>12</v>
      </c>
      <c r="BG652" s="9">
        <f t="shared" ca="1" si="736"/>
        <v>22</v>
      </c>
      <c r="BH652" s="24">
        <f t="shared" ca="1" si="755"/>
        <v>965.42816354341471</v>
      </c>
      <c r="BI652" s="24">
        <f t="shared" ca="1" si="756"/>
        <v>650.59045517174923</v>
      </c>
      <c r="BJ652" s="9">
        <f t="shared" ca="1" si="737"/>
        <v>20</v>
      </c>
      <c r="BK652" s="30">
        <f t="shared" ca="1" si="738"/>
        <v>34.157214000000003</v>
      </c>
      <c r="BL652" s="15">
        <f t="shared" ca="1" si="739"/>
        <v>4.2428684799999994</v>
      </c>
      <c r="BM652" s="15">
        <f t="shared" ca="1" si="757"/>
        <v>7000.1101471305228</v>
      </c>
      <c r="BN652" s="36">
        <f t="shared" ca="1" si="693"/>
        <v>113</v>
      </c>
      <c r="BO652" s="9">
        <f t="shared" ca="1" si="740"/>
        <v>0</v>
      </c>
      <c r="BP652" s="20">
        <f t="shared" ca="1" si="758"/>
        <v>1.9374162458398967</v>
      </c>
      <c r="BQ652" s="20">
        <f t="shared" ca="1" si="759"/>
        <v>120.01882408601224</v>
      </c>
    </row>
    <row r="653" spans="1:69" x14ac:dyDescent="0.25">
      <c r="A653" s="3">
        <f t="shared" si="701"/>
        <v>40536</v>
      </c>
      <c r="B653" s="17">
        <f t="shared" si="741"/>
        <v>2010</v>
      </c>
      <c r="C653" s="4">
        <f t="shared" si="700"/>
        <v>12</v>
      </c>
      <c r="D653" s="4">
        <f t="shared" si="702"/>
        <v>6</v>
      </c>
      <c r="E653" s="5">
        <f t="shared" si="710"/>
        <v>0.67</v>
      </c>
      <c r="F653" s="5">
        <f t="shared" si="711"/>
        <v>1</v>
      </c>
      <c r="G653" s="10">
        <f t="shared" si="709"/>
        <v>0.39726027397260172</v>
      </c>
      <c r="H653" s="13">
        <f t="shared" ca="1" si="712"/>
        <v>164</v>
      </c>
      <c r="I653" s="9">
        <f t="shared" ca="1" si="713"/>
        <v>269</v>
      </c>
      <c r="J653" s="14">
        <f t="shared" ca="1" si="742"/>
        <v>1.6402439024390243</v>
      </c>
      <c r="K653" s="5">
        <f t="shared" ca="1" si="743"/>
        <v>0.59777777777777774</v>
      </c>
      <c r="L653" s="21">
        <f t="shared" ca="1" si="714"/>
        <v>97.927482058135638</v>
      </c>
      <c r="M653" s="9">
        <f t="shared" ca="1" si="715"/>
        <v>49</v>
      </c>
      <c r="N653" s="9">
        <f t="shared" ca="1" si="715"/>
        <v>60</v>
      </c>
      <c r="O653" s="9">
        <f t="shared" ca="1" si="715"/>
        <v>24</v>
      </c>
      <c r="P653" s="9">
        <f t="shared" ca="1" si="715"/>
        <v>71</v>
      </c>
      <c r="Q653" s="20">
        <f t="shared" ca="1" si="716"/>
        <v>35.731270338067105</v>
      </c>
      <c r="R653" s="20">
        <f t="shared" ca="1" si="717"/>
        <v>46.621316391780816</v>
      </c>
      <c r="S653" s="20">
        <f t="shared" ca="1" si="718"/>
        <v>17.790286755778503</v>
      </c>
      <c r="T653" s="6">
        <f t="shared" ca="1" si="719"/>
        <v>16060.107057534246</v>
      </c>
      <c r="U653" s="6">
        <f t="shared" ca="1" si="719"/>
        <v>1858.3250328767126</v>
      </c>
      <c r="V653" s="6">
        <f t="shared" ca="1" si="719"/>
        <v>2975.6619056219179</v>
      </c>
      <c r="W653" s="6">
        <f t="shared" ca="1" si="720"/>
        <v>2707.4597523287671</v>
      </c>
      <c r="X653" s="6">
        <f t="shared" ca="1" si="721"/>
        <v>1425.2894712986301</v>
      </c>
      <c r="Y653" s="6">
        <f t="shared" ca="1" si="744"/>
        <v>10810.020961161645</v>
      </c>
      <c r="Z653" s="6">
        <f t="shared" ca="1" si="722"/>
        <v>3894.7084668493144</v>
      </c>
      <c r="AA653" s="6">
        <f t="shared" ca="1" si="722"/>
        <v>1118.9115934027395</v>
      </c>
      <c r="AB653" s="6">
        <f t="shared" ca="1" si="722"/>
        <v>1263.1103596602736</v>
      </c>
      <c r="AC653" s="6">
        <f t="shared" ca="1" si="723"/>
        <v>1884.674461151033</v>
      </c>
      <c r="AD653" s="6">
        <f t="shared" ca="1" si="724"/>
        <v>1021.9578932027579</v>
      </c>
      <c r="AE653" s="6">
        <f t="shared" ca="1" si="725"/>
        <v>521.85672484558222</v>
      </c>
      <c r="AF653" s="6">
        <f t="shared" ca="1" si="745"/>
        <v>2848.2413407129543</v>
      </c>
      <c r="AG653" s="6">
        <f t="shared" ca="1" si="726"/>
        <v>481.79418928767126</v>
      </c>
      <c r="AH653" s="6">
        <f t="shared" ca="1" si="726"/>
        <v>1658.4960490958904</v>
      </c>
      <c r="AI653" s="6">
        <f t="shared" ca="1" si="726"/>
        <v>3015.3162554794517</v>
      </c>
      <c r="AJ653" s="6">
        <f t="shared" ca="1" si="726"/>
        <v>1295.977086246575</v>
      </c>
      <c r="AK653" s="6">
        <f t="shared" ca="1" si="727"/>
        <v>2110.1741004885762</v>
      </c>
      <c r="AL653" s="6">
        <f t="shared" ca="1" si="728"/>
        <v>1129.3740794734956</v>
      </c>
      <c r="AM653" s="6">
        <f t="shared" ca="1" si="729"/>
        <v>638.51310843963188</v>
      </c>
      <c r="AN653" s="6">
        <f t="shared" ca="1" si="746"/>
        <v>2573.5222917078845</v>
      </c>
      <c r="AO653" s="6">
        <f t="shared" ca="1" si="747"/>
        <v>30646.746090432873</v>
      </c>
      <c r="AP653" s="6">
        <f t="shared" ca="1" si="748"/>
        <v>14414.96149685039</v>
      </c>
      <c r="AQ653" s="6">
        <f t="shared" ca="1" si="749"/>
        <v>16231.784593582483</v>
      </c>
      <c r="AR653" s="6">
        <f t="shared" ca="1" si="730"/>
        <v>2692.7311584676663</v>
      </c>
      <c r="AS653" s="6">
        <f t="shared" ca="1" si="730"/>
        <v>2131.0313021561569</v>
      </c>
      <c r="AT653" s="6">
        <f t="shared" ca="1" si="730"/>
        <v>1899.9144156856441</v>
      </c>
      <c r="AU653" s="6">
        <f t="shared" ca="1" si="730"/>
        <v>2040.08496009945</v>
      </c>
      <c r="AV653" s="6">
        <f t="shared" ca="1" si="750"/>
        <v>8763.7618364089176</v>
      </c>
      <c r="AW653" s="6">
        <f t="shared" ca="1" si="751"/>
        <v>7468.022757173565</v>
      </c>
      <c r="AX653" s="27">
        <f t="shared" ca="1" si="731"/>
        <v>4.1204515068493146</v>
      </c>
      <c r="AY653" s="27">
        <f t="shared" ca="1" si="731"/>
        <v>4.5424699315068491</v>
      </c>
      <c r="AZ653">
        <f t="shared" ca="1" si="752"/>
        <v>368</v>
      </c>
      <c r="BA653" s="9">
        <f t="shared" ca="1" si="732"/>
        <v>14</v>
      </c>
      <c r="BB653" s="4">
        <f t="shared" ca="1" si="753"/>
        <v>164</v>
      </c>
      <c r="BC653" s="9">
        <f t="shared" ca="1" si="733"/>
        <v>13</v>
      </c>
      <c r="BD653" s="9">
        <f t="shared" ca="1" si="734"/>
        <v>9</v>
      </c>
      <c r="BE653" s="4">
        <f t="shared" ca="1" si="754"/>
        <v>204</v>
      </c>
      <c r="BF653" s="9">
        <f t="shared" ca="1" si="735"/>
        <v>15</v>
      </c>
      <c r="BG653" s="9">
        <f t="shared" ca="1" si="736"/>
        <v>25</v>
      </c>
      <c r="BH653" s="24">
        <f t="shared" ca="1" si="755"/>
        <v>953.5673466066155</v>
      </c>
      <c r="BI653" s="24">
        <f t="shared" ca="1" si="756"/>
        <v>672.25276062732814</v>
      </c>
      <c r="BJ653" s="9">
        <f t="shared" ca="1" si="737"/>
        <v>20</v>
      </c>
      <c r="BK653" s="30">
        <f t="shared" ca="1" si="738"/>
        <v>34.298916917808221</v>
      </c>
      <c r="BL653" s="15">
        <f t="shared" ca="1" si="739"/>
        <v>4.2988961369863006</v>
      </c>
      <c r="BM653" s="15">
        <f t="shared" ca="1" si="757"/>
        <v>7012.9766517791541</v>
      </c>
      <c r="BN653" s="36">
        <f t="shared" ca="1" si="693"/>
        <v>113</v>
      </c>
      <c r="BO653" s="9">
        <f t="shared" ca="1" si="740"/>
        <v>0</v>
      </c>
      <c r="BP653" s="20">
        <f t="shared" ca="1" si="758"/>
        <v>2.31453566717131</v>
      </c>
      <c r="BQ653" s="20">
        <f t="shared" ca="1" si="759"/>
        <v>143.64411144763258</v>
      </c>
    </row>
    <row r="654" spans="1:69" x14ac:dyDescent="0.25">
      <c r="A654" s="3">
        <f t="shared" si="701"/>
        <v>40535</v>
      </c>
      <c r="B654" s="17">
        <f t="shared" si="741"/>
        <v>2010</v>
      </c>
      <c r="C654" s="4">
        <f t="shared" si="700"/>
        <v>12</v>
      </c>
      <c r="D654" s="4">
        <f t="shared" si="702"/>
        <v>5</v>
      </c>
      <c r="E654" s="5">
        <f t="shared" si="710"/>
        <v>0.67</v>
      </c>
      <c r="F654" s="5">
        <f t="shared" si="711"/>
        <v>0.79999999999999993</v>
      </c>
      <c r="G654" s="10">
        <f t="shared" si="709"/>
        <v>0.39452054794520447</v>
      </c>
      <c r="H654" s="13">
        <f t="shared" ca="1" si="712"/>
        <v>135</v>
      </c>
      <c r="I654" s="9">
        <f t="shared" ca="1" si="713"/>
        <v>213</v>
      </c>
      <c r="J654" s="14">
        <f t="shared" ca="1" si="742"/>
        <v>1.5777777777777777</v>
      </c>
      <c r="K654" s="5">
        <f t="shared" ca="1" si="743"/>
        <v>0.47333333333333333</v>
      </c>
      <c r="L654" s="21">
        <f t="shared" ca="1" si="714"/>
        <v>99.502025760730589</v>
      </c>
      <c r="M654" s="9">
        <f t="shared" ca="1" si="715"/>
        <v>39</v>
      </c>
      <c r="N654" s="9">
        <f t="shared" ca="1" si="715"/>
        <v>46</v>
      </c>
      <c r="O654" s="9">
        <f t="shared" ca="1" si="715"/>
        <v>18</v>
      </c>
      <c r="P654" s="9">
        <f t="shared" ca="1" si="715"/>
        <v>59</v>
      </c>
      <c r="Q654" s="20">
        <f t="shared" ca="1" si="716"/>
        <v>35.956705137147459</v>
      </c>
      <c r="R654" s="20">
        <f t="shared" ca="1" si="717"/>
        <v>48.071156981917795</v>
      </c>
      <c r="S654" s="20">
        <f t="shared" ca="1" si="718"/>
        <v>16.327211577617831</v>
      </c>
      <c r="T654" s="6">
        <f t="shared" ca="1" si="719"/>
        <v>13432.773477698629</v>
      </c>
      <c r="U654" s="6">
        <f t="shared" ca="1" si="719"/>
        <v>1421.0901917808214</v>
      </c>
      <c r="V654" s="6">
        <f t="shared" ca="1" si="719"/>
        <v>2281.5121797961642</v>
      </c>
      <c r="W654" s="6">
        <f t="shared" ca="1" si="720"/>
        <v>2551.1835984657532</v>
      </c>
      <c r="X654" s="6">
        <f t="shared" ca="1" si="721"/>
        <v>1191.037308535233</v>
      </c>
      <c r="Y654" s="6">
        <f t="shared" ca="1" si="744"/>
        <v>8830.1305826823009</v>
      </c>
      <c r="Z654" s="6">
        <f t="shared" ca="1" si="722"/>
        <v>3056.3199366575341</v>
      </c>
      <c r="AA654" s="6">
        <f t="shared" ca="1" si="722"/>
        <v>865.28082567452032</v>
      </c>
      <c r="AB654" s="6">
        <f t="shared" ca="1" si="722"/>
        <v>963.30548307945196</v>
      </c>
      <c r="AC654" s="6">
        <f t="shared" ca="1" si="723"/>
        <v>1515.0945569614746</v>
      </c>
      <c r="AD654" s="6">
        <f t="shared" ca="1" si="724"/>
        <v>1003.1126767854086</v>
      </c>
      <c r="AE654" s="6">
        <f t="shared" ca="1" si="725"/>
        <v>428.03069971495785</v>
      </c>
      <c r="AF654" s="6">
        <f t="shared" ca="1" si="745"/>
        <v>1938.6683119496656</v>
      </c>
      <c r="AG654" s="6">
        <f t="shared" ca="1" si="726"/>
        <v>388.76138156712335</v>
      </c>
      <c r="AH654" s="6">
        <f t="shared" ca="1" si="726"/>
        <v>1360.0236319561645</v>
      </c>
      <c r="AI654" s="6">
        <f t="shared" ca="1" si="726"/>
        <v>2312.255474958904</v>
      </c>
      <c r="AJ654" s="6">
        <f t="shared" ca="1" si="726"/>
        <v>1034.3801750794519</v>
      </c>
      <c r="AK654" s="6">
        <f t="shared" ca="1" si="727"/>
        <v>1587.958897289398</v>
      </c>
      <c r="AL654" s="6">
        <f t="shared" ca="1" si="728"/>
        <v>1111.9026840346601</v>
      </c>
      <c r="AM654" s="6">
        <f t="shared" ca="1" si="729"/>
        <v>492.66571101433442</v>
      </c>
      <c r="AN654" s="6">
        <f t="shared" ca="1" si="746"/>
        <v>1902.8933712232513</v>
      </c>
      <c r="AO654" s="6">
        <f t="shared" ca="1" si="747"/>
        <v>24834.190578452602</v>
      </c>
      <c r="AP654" s="6">
        <f t="shared" ca="1" si="748"/>
        <v>12162.498312597385</v>
      </c>
      <c r="AQ654" s="6">
        <f t="shared" ca="1" si="749"/>
        <v>12671.692265855219</v>
      </c>
      <c r="AR654" s="6">
        <f t="shared" ca="1" si="730"/>
        <v>2634.5277912305364</v>
      </c>
      <c r="AS654" s="6">
        <f t="shared" ca="1" si="730"/>
        <v>1809.9246237502164</v>
      </c>
      <c r="AT654" s="6">
        <f t="shared" ca="1" si="730"/>
        <v>1752.9418371543611</v>
      </c>
      <c r="AU654" s="6">
        <f t="shared" ca="1" si="730"/>
        <v>1891.1766158373898</v>
      </c>
      <c r="AV654" s="6">
        <f t="shared" ca="1" si="750"/>
        <v>8088.5708679725049</v>
      </c>
      <c r="AW654" s="6">
        <f t="shared" ca="1" si="751"/>
        <v>4583.1213978827127</v>
      </c>
      <c r="AX654" s="27">
        <f t="shared" ca="1" si="731"/>
        <v>4.1239685589041084</v>
      </c>
      <c r="AY654" s="27">
        <f t="shared" ca="1" si="731"/>
        <v>4.2859596164383564</v>
      </c>
      <c r="AZ654">
        <f t="shared" ca="1" si="752"/>
        <v>297</v>
      </c>
      <c r="BA654" s="9">
        <f t="shared" ca="1" si="732"/>
        <v>11</v>
      </c>
      <c r="BB654" s="4">
        <f t="shared" ca="1" si="753"/>
        <v>135</v>
      </c>
      <c r="BC654" s="9">
        <f t="shared" ca="1" si="733"/>
        <v>11</v>
      </c>
      <c r="BD654" s="9">
        <f t="shared" ca="1" si="734"/>
        <v>8</v>
      </c>
      <c r="BE654" s="4">
        <f t="shared" ca="1" si="754"/>
        <v>162</v>
      </c>
      <c r="BF654" s="9">
        <f t="shared" ca="1" si="735"/>
        <v>11</v>
      </c>
      <c r="BG654" s="9">
        <f t="shared" ca="1" si="736"/>
        <v>21</v>
      </c>
      <c r="BH654" s="24">
        <f t="shared" ca="1" si="755"/>
        <v>847.78465666033969</v>
      </c>
      <c r="BI654" s="24">
        <f t="shared" ca="1" si="756"/>
        <v>581.97292512826482</v>
      </c>
      <c r="BJ654" s="9">
        <f t="shared" ca="1" si="737"/>
        <v>17</v>
      </c>
      <c r="BK654" s="30">
        <f t="shared" ca="1" si="738"/>
        <v>34.096590356164384</v>
      </c>
      <c r="BL654" s="15">
        <f t="shared" ca="1" si="739"/>
        <v>4.1389022553424653</v>
      </c>
      <c r="BM654" s="15">
        <f t="shared" ca="1" si="757"/>
        <v>6773.8211922702503</v>
      </c>
      <c r="BN654" s="36">
        <f t="shared" ca="1" si="693"/>
        <v>113</v>
      </c>
      <c r="BO654" s="9">
        <f t="shared" ca="1" si="740"/>
        <v>0</v>
      </c>
      <c r="BP654" s="20">
        <f t="shared" ca="1" si="758"/>
        <v>1.8706859697322913</v>
      </c>
      <c r="BQ654" s="20">
        <f t="shared" ca="1" si="759"/>
        <v>112.13886960933823</v>
      </c>
    </row>
    <row r="655" spans="1:69" x14ac:dyDescent="0.25">
      <c r="A655" s="3">
        <f t="shared" si="701"/>
        <v>40534</v>
      </c>
      <c r="B655" s="17">
        <f t="shared" si="741"/>
        <v>2010</v>
      </c>
      <c r="C655" s="4">
        <f t="shared" si="700"/>
        <v>12</v>
      </c>
      <c r="D655" s="4">
        <f t="shared" si="702"/>
        <v>4</v>
      </c>
      <c r="E655" s="5">
        <f t="shared" si="710"/>
        <v>0.67</v>
      </c>
      <c r="F655" s="5">
        <f t="shared" si="711"/>
        <v>0.73333333333333339</v>
      </c>
      <c r="G655" s="10">
        <f t="shared" si="709"/>
        <v>0.39178082191780722</v>
      </c>
      <c r="H655" s="13">
        <f t="shared" ca="1" si="712"/>
        <v>124</v>
      </c>
      <c r="I655" s="9">
        <f t="shared" ca="1" si="713"/>
        <v>208</v>
      </c>
      <c r="J655" s="14">
        <f t="shared" ca="1" si="742"/>
        <v>1.6774193548387097</v>
      </c>
      <c r="K655" s="5">
        <f t="shared" ca="1" si="743"/>
        <v>0.4622222222222222</v>
      </c>
      <c r="L655" s="21">
        <f t="shared" ca="1" si="714"/>
        <v>101.02521131241716</v>
      </c>
      <c r="M655" s="9">
        <f t="shared" ca="1" si="715"/>
        <v>38</v>
      </c>
      <c r="N655" s="9">
        <f t="shared" ca="1" si="715"/>
        <v>47</v>
      </c>
      <c r="O655" s="9">
        <f t="shared" ca="1" si="715"/>
        <v>18</v>
      </c>
      <c r="P655" s="9">
        <f t="shared" ca="1" si="715"/>
        <v>57</v>
      </c>
      <c r="Q655" s="20">
        <f t="shared" ca="1" si="716"/>
        <v>34.517335918775181</v>
      </c>
      <c r="R655" s="20">
        <f t="shared" ca="1" si="717"/>
        <v>47.423558698082189</v>
      </c>
      <c r="S655" s="20">
        <f t="shared" ca="1" si="718"/>
        <v>17.505305385897621</v>
      </c>
      <c r="T655" s="6">
        <f t="shared" ca="1" si="719"/>
        <v>12527.126202739728</v>
      </c>
      <c r="U655" s="6">
        <f t="shared" ca="1" si="719"/>
        <v>1320.7258878904111</v>
      </c>
      <c r="V655" s="6">
        <f t="shared" ca="1" si="719"/>
        <v>2123.1439656854795</v>
      </c>
      <c r="W655" s="6">
        <f t="shared" ca="1" si="720"/>
        <v>2522.4721706958899</v>
      </c>
      <c r="X655" s="6">
        <f t="shared" ca="1" si="721"/>
        <v>1007.1719098283837</v>
      </c>
      <c r="Y655" s="6">
        <f t="shared" ca="1" si="744"/>
        <v>8195.0640444203855</v>
      </c>
      <c r="Z655" s="6">
        <f t="shared" ca="1" si="722"/>
        <v>2933.9735530958906</v>
      </c>
      <c r="AA655" s="6">
        <f t="shared" ca="1" si="722"/>
        <v>853.62405656547935</v>
      </c>
      <c r="AB655" s="6">
        <f t="shared" ca="1" si="722"/>
        <v>997.80240699616434</v>
      </c>
      <c r="AC655" s="6">
        <f t="shared" ca="1" si="723"/>
        <v>1328.6128200154417</v>
      </c>
      <c r="AD655" s="6">
        <f t="shared" ca="1" si="724"/>
        <v>1014.9650948019329</v>
      </c>
      <c r="AE655" s="6">
        <f t="shared" ca="1" si="725"/>
        <v>398.80899564640907</v>
      </c>
      <c r="AF655" s="6">
        <f t="shared" ca="1" si="745"/>
        <v>2043.0131061937504</v>
      </c>
      <c r="AG655" s="6">
        <f t="shared" ca="1" si="726"/>
        <v>368.08504135890416</v>
      </c>
      <c r="AH655" s="6">
        <f t="shared" ca="1" si="726"/>
        <v>1400.7200052602739</v>
      </c>
      <c r="AI655" s="6">
        <f t="shared" ca="1" si="726"/>
        <v>2333.715368328767</v>
      </c>
      <c r="AJ655" s="6">
        <f t="shared" ca="1" si="726"/>
        <v>971.45622023013686</v>
      </c>
      <c r="AK655" s="6">
        <f t="shared" ca="1" si="727"/>
        <v>1556.4758366923284</v>
      </c>
      <c r="AL655" s="6">
        <f t="shared" ca="1" si="728"/>
        <v>1190.6044627018093</v>
      </c>
      <c r="AM655" s="6">
        <f t="shared" ca="1" si="729"/>
        <v>439.0251800684951</v>
      </c>
      <c r="AN655" s="6">
        <f t="shared" ca="1" si="746"/>
        <v>1887.8711557154488</v>
      </c>
      <c r="AO655" s="6">
        <f t="shared" ca="1" si="747"/>
        <v>23707.228742465755</v>
      </c>
      <c r="AP655" s="6">
        <f t="shared" ca="1" si="748"/>
        <v>11581.280436136169</v>
      </c>
      <c r="AQ655" s="6">
        <f t="shared" ca="1" si="749"/>
        <v>12125.948306329585</v>
      </c>
      <c r="AR655" s="6">
        <f t="shared" ca="1" si="730"/>
        <v>2595.2045698244742</v>
      </c>
      <c r="AS655" s="6">
        <f t="shared" ca="1" si="730"/>
        <v>1786.4442274790279</v>
      </c>
      <c r="AT655" s="6">
        <f t="shared" ca="1" si="730"/>
        <v>1729.2062162100783</v>
      </c>
      <c r="AU655" s="6">
        <f t="shared" ca="1" si="730"/>
        <v>1848.0939718852906</v>
      </c>
      <c r="AV655" s="6">
        <f t="shared" ca="1" si="750"/>
        <v>7958.9489853988707</v>
      </c>
      <c r="AW655" s="6">
        <f t="shared" ca="1" si="751"/>
        <v>4166.9993209307158</v>
      </c>
      <c r="AX655" s="27">
        <f t="shared" ca="1" si="731"/>
        <v>4.0799513424657539</v>
      </c>
      <c r="AY655" s="27">
        <f t="shared" ca="1" si="731"/>
        <v>4.4159324178082189</v>
      </c>
      <c r="AZ655">
        <f t="shared" ca="1" si="752"/>
        <v>284</v>
      </c>
      <c r="BA655" s="9">
        <f t="shared" ca="1" si="732"/>
        <v>11</v>
      </c>
      <c r="BB655" s="4">
        <f t="shared" ca="1" si="753"/>
        <v>124</v>
      </c>
      <c r="BC655" s="9">
        <f t="shared" ca="1" si="733"/>
        <v>10</v>
      </c>
      <c r="BD655" s="9">
        <f t="shared" ca="1" si="734"/>
        <v>8</v>
      </c>
      <c r="BE655" s="4">
        <f t="shared" ca="1" si="754"/>
        <v>160</v>
      </c>
      <c r="BF655" s="9">
        <f t="shared" ca="1" si="735"/>
        <v>11</v>
      </c>
      <c r="BG655" s="9">
        <f t="shared" ca="1" si="736"/>
        <v>21</v>
      </c>
      <c r="BH655" s="24">
        <f t="shared" ca="1" si="755"/>
        <v>820.56600670786747</v>
      </c>
      <c r="BI655" s="24">
        <f t="shared" ca="1" si="756"/>
        <v>548.47738209275678</v>
      </c>
      <c r="BJ655" s="9">
        <f t="shared" ca="1" si="737"/>
        <v>14</v>
      </c>
      <c r="BK655" s="30">
        <f t="shared" ca="1" si="738"/>
        <v>34.548011342465756</v>
      </c>
      <c r="BL655" s="15">
        <f t="shared" ca="1" si="739"/>
        <v>4.4930245260273969</v>
      </c>
      <c r="BM655" s="15">
        <f t="shared" ca="1" si="757"/>
        <v>6804.2053840592125</v>
      </c>
      <c r="BN655" s="36">
        <f t="shared" ref="BN655:BN718" ca="1" si="760">IF(D655=1,INT(SUM(BM649:BM655)/22000*52),BN656)</f>
        <v>113</v>
      </c>
      <c r="BO655" s="9">
        <f t="shared" ca="1" si="740"/>
        <v>0</v>
      </c>
      <c r="BP655" s="20">
        <f t="shared" ca="1" si="758"/>
        <v>1.7821255564592553</v>
      </c>
      <c r="BQ655" s="20">
        <f t="shared" ca="1" si="759"/>
        <v>107.30927704716447</v>
      </c>
    </row>
    <row r="656" spans="1:69" x14ac:dyDescent="0.25">
      <c r="A656" s="3">
        <f t="shared" si="701"/>
        <v>40533</v>
      </c>
      <c r="B656" s="17">
        <f t="shared" si="741"/>
        <v>2010</v>
      </c>
      <c r="C656" s="4">
        <f t="shared" si="700"/>
        <v>12</v>
      </c>
      <c r="D656" s="4">
        <f t="shared" si="702"/>
        <v>3</v>
      </c>
      <c r="E656" s="5">
        <f t="shared" si="710"/>
        <v>0.67</v>
      </c>
      <c r="F656" s="5">
        <f t="shared" si="711"/>
        <v>0.55555555555555558</v>
      </c>
      <c r="G656" s="10">
        <f t="shared" si="709"/>
        <v>0.38904109589040997</v>
      </c>
      <c r="H656" s="13">
        <f t="shared" ca="1" si="712"/>
        <v>95</v>
      </c>
      <c r="I656" s="9">
        <f t="shared" ca="1" si="713"/>
        <v>157</v>
      </c>
      <c r="J656" s="14">
        <f t="shared" ca="1" si="742"/>
        <v>1.6526315789473685</v>
      </c>
      <c r="K656" s="5">
        <f t="shared" ca="1" si="743"/>
        <v>0.34888888888888892</v>
      </c>
      <c r="L656" s="21">
        <f t="shared" ca="1" si="714"/>
        <v>97.986570920451811</v>
      </c>
      <c r="M656" s="9">
        <f t="shared" ca="1" si="715"/>
        <v>29</v>
      </c>
      <c r="N656" s="9">
        <f t="shared" ca="1" si="715"/>
        <v>32</v>
      </c>
      <c r="O656" s="9">
        <f t="shared" ca="1" si="715"/>
        <v>14</v>
      </c>
      <c r="P656" s="9">
        <f t="shared" ca="1" si="715"/>
        <v>40</v>
      </c>
      <c r="Q656" s="20">
        <f t="shared" ca="1" si="716"/>
        <v>38.167037481248585</v>
      </c>
      <c r="R656" s="20">
        <f t="shared" ca="1" si="717"/>
        <v>49.365657917964768</v>
      </c>
      <c r="S656" s="20">
        <f t="shared" ca="1" si="718"/>
        <v>19.137725500438354</v>
      </c>
      <c r="T656" s="6">
        <f t="shared" ca="1" si="719"/>
        <v>9308.7242374429225</v>
      </c>
      <c r="U656" s="6">
        <f t="shared" ca="1" si="719"/>
        <v>1015.2145324200914</v>
      </c>
      <c r="V656" s="6">
        <f t="shared" ca="1" si="719"/>
        <v>1592.4905976986304</v>
      </c>
      <c r="W656" s="6">
        <f t="shared" ca="1" si="720"/>
        <v>2644.7418171616437</v>
      </c>
      <c r="X656" s="6">
        <f t="shared" ca="1" si="721"/>
        <v>803.10068304657545</v>
      </c>
      <c r="Y656" s="6">
        <f t="shared" ca="1" si="744"/>
        <v>5283.6056719561648</v>
      </c>
      <c r="Z656" s="6">
        <f t="shared" ca="1" si="722"/>
        <v>2328.1892863561638</v>
      </c>
      <c r="AA656" s="6">
        <f t="shared" ca="1" si="722"/>
        <v>691.11921085150675</v>
      </c>
      <c r="AB656" s="6">
        <f t="shared" ca="1" si="722"/>
        <v>765.50902001753411</v>
      </c>
      <c r="AC656" s="6">
        <f t="shared" ca="1" si="723"/>
        <v>1036.9983766446628</v>
      </c>
      <c r="AD656" s="6">
        <f t="shared" ca="1" si="724"/>
        <v>1029.7873400892965</v>
      </c>
      <c r="AE656" s="6">
        <f t="shared" ca="1" si="725"/>
        <v>290.85416246011368</v>
      </c>
      <c r="AF656" s="6">
        <f t="shared" ca="1" si="745"/>
        <v>1427.1776380311317</v>
      </c>
      <c r="AG656" s="6">
        <f t="shared" ca="1" si="726"/>
        <v>286.56758012054792</v>
      </c>
      <c r="AH656" s="6">
        <f t="shared" ca="1" si="726"/>
        <v>965.70089205479462</v>
      </c>
      <c r="AI656" s="6">
        <f t="shared" ca="1" si="726"/>
        <v>1744.1210521643836</v>
      </c>
      <c r="AJ656" s="6">
        <f t="shared" ca="1" si="726"/>
        <v>766.09258204931484</v>
      </c>
      <c r="AK656" s="6">
        <f t="shared" ca="1" si="727"/>
        <v>1089.0527266660852</v>
      </c>
      <c r="AL656" s="6">
        <f t="shared" ca="1" si="728"/>
        <v>1155.9581972615229</v>
      </c>
      <c r="AM656" s="6">
        <f t="shared" ca="1" si="729"/>
        <v>338.39542113967491</v>
      </c>
      <c r="AN656" s="6">
        <f t="shared" ca="1" si="746"/>
        <v>1179.0757613217584</v>
      </c>
      <c r="AO656" s="6">
        <f t="shared" ca="1" si="747"/>
        <v>17871.238393477259</v>
      </c>
      <c r="AP656" s="6">
        <f t="shared" ca="1" si="748"/>
        <v>9981.3793221682063</v>
      </c>
      <c r="AQ656" s="6">
        <f t="shared" ca="1" si="749"/>
        <v>7889.8590713090553</v>
      </c>
      <c r="AR656" s="6">
        <f t="shared" ca="1" si="730"/>
        <v>2520.6683791128867</v>
      </c>
      <c r="AS656" s="6">
        <f t="shared" ca="1" si="730"/>
        <v>1533.0207646174802</v>
      </c>
      <c r="AT656" s="6">
        <f t="shared" ca="1" si="730"/>
        <v>1585.5734519973103</v>
      </c>
      <c r="AU656" s="6">
        <f t="shared" ca="1" si="730"/>
        <v>1697.3245632039439</v>
      </c>
      <c r="AV656" s="6">
        <f t="shared" ca="1" si="750"/>
        <v>7336.5871589316212</v>
      </c>
      <c r="AW656" s="6">
        <f t="shared" ca="1" si="751"/>
        <v>553.27191237743136</v>
      </c>
      <c r="AX656" s="27">
        <f t="shared" ca="1" si="731"/>
        <v>3.9725724821917798</v>
      </c>
      <c r="AY656" s="27">
        <f t="shared" ca="1" si="731"/>
        <v>4.4503674657534233</v>
      </c>
      <c r="AZ656">
        <f t="shared" ca="1" si="752"/>
        <v>210</v>
      </c>
      <c r="BA656" s="9">
        <f t="shared" ca="1" si="732"/>
        <v>8</v>
      </c>
      <c r="BB656" s="4">
        <f t="shared" ca="1" si="753"/>
        <v>95</v>
      </c>
      <c r="BC656" s="9">
        <f t="shared" ca="1" si="733"/>
        <v>8</v>
      </c>
      <c r="BD656" s="9">
        <f t="shared" ca="1" si="734"/>
        <v>6</v>
      </c>
      <c r="BE656" s="4">
        <f t="shared" ca="1" si="754"/>
        <v>115</v>
      </c>
      <c r="BF656" s="9">
        <f t="shared" ca="1" si="735"/>
        <v>7</v>
      </c>
      <c r="BG656" s="9">
        <f t="shared" ca="1" si="736"/>
        <v>14</v>
      </c>
      <c r="BH656" s="24">
        <f t="shared" ca="1" si="755"/>
        <v>742.7859302178515</v>
      </c>
      <c r="BI656" s="24">
        <f t="shared" ca="1" si="756"/>
        <v>430.5255431571785</v>
      </c>
      <c r="BJ656" s="9">
        <f t="shared" ca="1" si="737"/>
        <v>11</v>
      </c>
      <c r="BK656" s="30">
        <f t="shared" ca="1" si="738"/>
        <v>36.03197432876712</v>
      </c>
      <c r="BL656" s="15">
        <f t="shared" ca="1" si="739"/>
        <v>4.4755972032876707</v>
      </c>
      <c r="BM656" s="15">
        <f t="shared" ca="1" si="757"/>
        <v>6847.022057802772</v>
      </c>
      <c r="BN656" s="36">
        <f t="shared" ca="1" si="760"/>
        <v>113</v>
      </c>
      <c r="BO656" s="9">
        <f t="shared" ca="1" si="740"/>
        <v>0</v>
      </c>
      <c r="BP656" s="20">
        <f t="shared" ca="1" si="758"/>
        <v>1.1523051926374153</v>
      </c>
      <c r="BQ656" s="20">
        <f t="shared" ca="1" si="759"/>
        <v>69.821761693000482</v>
      </c>
    </row>
    <row r="657" spans="1:69" x14ac:dyDescent="0.25">
      <c r="A657" s="3">
        <f t="shared" si="701"/>
        <v>40532</v>
      </c>
      <c r="B657" s="17">
        <f t="shared" si="741"/>
        <v>2010</v>
      </c>
      <c r="C657" s="4">
        <f t="shared" si="700"/>
        <v>12</v>
      </c>
      <c r="D657" s="4">
        <f t="shared" si="702"/>
        <v>2</v>
      </c>
      <c r="E657" s="5">
        <f t="shared" si="710"/>
        <v>0.67</v>
      </c>
      <c r="F657" s="5">
        <f t="shared" si="711"/>
        <v>0.55555555555555558</v>
      </c>
      <c r="G657" s="10">
        <f t="shared" si="709"/>
        <v>0.38630136986301272</v>
      </c>
      <c r="H657" s="13">
        <f t="shared" ca="1" si="712"/>
        <v>93</v>
      </c>
      <c r="I657" s="9">
        <f t="shared" ca="1" si="713"/>
        <v>155</v>
      </c>
      <c r="J657" s="14">
        <f t="shared" ca="1" si="742"/>
        <v>1.6666666666666667</v>
      </c>
      <c r="K657" s="5">
        <f t="shared" ca="1" si="743"/>
        <v>0.34444444444444444</v>
      </c>
      <c r="L657" s="21">
        <f t="shared" ca="1" si="714"/>
        <v>100.28001814700251</v>
      </c>
      <c r="M657" s="9">
        <f t="shared" ca="1" si="715"/>
        <v>26</v>
      </c>
      <c r="N657" s="9">
        <f t="shared" ca="1" si="715"/>
        <v>32</v>
      </c>
      <c r="O657" s="9">
        <f t="shared" ca="1" si="715"/>
        <v>13</v>
      </c>
      <c r="P657" s="9">
        <f t="shared" ca="1" si="715"/>
        <v>40</v>
      </c>
      <c r="Q657" s="20">
        <f t="shared" ca="1" si="716"/>
        <v>36.130309343410481</v>
      </c>
      <c r="R657" s="20">
        <f t="shared" ca="1" si="717"/>
        <v>52.279619511907264</v>
      </c>
      <c r="S657" s="20">
        <f t="shared" ca="1" si="718"/>
        <v>17.483129418082189</v>
      </c>
      <c r="T657" s="6">
        <f t="shared" ca="1" si="719"/>
        <v>9326.0416876712334</v>
      </c>
      <c r="U657" s="6">
        <f t="shared" ca="1" si="719"/>
        <v>942.07930060882813</v>
      </c>
      <c r="V657" s="6">
        <f t="shared" ca="1" si="719"/>
        <v>1555.7306427616436</v>
      </c>
      <c r="W657" s="6">
        <f t="shared" ca="1" si="720"/>
        <v>2720.1498647671233</v>
      </c>
      <c r="X657" s="6">
        <f t="shared" ca="1" si="721"/>
        <v>799.91227896986322</v>
      </c>
      <c r="Y657" s="6">
        <f t="shared" ca="1" si="744"/>
        <v>5192.3282017814308</v>
      </c>
      <c r="Z657" s="6">
        <f t="shared" ca="1" si="722"/>
        <v>2095.557941917808</v>
      </c>
      <c r="AA657" s="6">
        <f t="shared" ca="1" si="722"/>
        <v>679.63505365479443</v>
      </c>
      <c r="AB657" s="6">
        <f t="shared" ca="1" si="722"/>
        <v>699.32517672328754</v>
      </c>
      <c r="AC657" s="6">
        <f t="shared" ca="1" si="723"/>
        <v>1009.6354858157018</v>
      </c>
      <c r="AD657" s="6">
        <f t="shared" ca="1" si="724"/>
        <v>1019.8549334396994</v>
      </c>
      <c r="AE657" s="6">
        <f t="shared" ca="1" si="725"/>
        <v>315.25137965933015</v>
      </c>
      <c r="AF657" s="6">
        <f t="shared" ca="1" si="745"/>
        <v>1129.776373381158</v>
      </c>
      <c r="AG657" s="6">
        <f t="shared" ca="1" si="726"/>
        <v>270.69624147945206</v>
      </c>
      <c r="AH657" s="6">
        <f t="shared" ca="1" si="726"/>
        <v>976.40192789041089</v>
      </c>
      <c r="AI657" s="6">
        <f t="shared" ca="1" si="726"/>
        <v>1663.6620180821917</v>
      </c>
      <c r="AJ657" s="6">
        <f t="shared" ca="1" si="726"/>
        <v>786.47167824657527</v>
      </c>
      <c r="AK657" s="6">
        <f t="shared" ca="1" si="727"/>
        <v>1102.7311211360513</v>
      </c>
      <c r="AL657" s="6">
        <f t="shared" ca="1" si="728"/>
        <v>1093.8687272317534</v>
      </c>
      <c r="AM657" s="6">
        <f t="shared" ca="1" si="729"/>
        <v>343.17389849923876</v>
      </c>
      <c r="AN657" s="6">
        <f t="shared" ca="1" si="746"/>
        <v>1157.4581188315867</v>
      </c>
      <c r="AO657" s="6">
        <f t="shared" ca="1" si="747"/>
        <v>17439.871026274581</v>
      </c>
      <c r="AP657" s="6">
        <f t="shared" ca="1" si="748"/>
        <v>9960.308332280405</v>
      </c>
      <c r="AQ657" s="6">
        <f t="shared" ca="1" si="749"/>
        <v>7479.5626939941758</v>
      </c>
      <c r="AR657" s="6">
        <f t="shared" ca="1" si="730"/>
        <v>2530.6905846604573</v>
      </c>
      <c r="AS657" s="6">
        <f t="shared" ca="1" si="730"/>
        <v>1480.2452274360971</v>
      </c>
      <c r="AT657" s="6">
        <f t="shared" ca="1" si="730"/>
        <v>1616.6142901298122</v>
      </c>
      <c r="AU657" s="6">
        <f t="shared" ca="1" si="730"/>
        <v>1688.189797596363</v>
      </c>
      <c r="AV657" s="6">
        <f t="shared" ca="1" si="750"/>
        <v>7315.73989982273</v>
      </c>
      <c r="AW657" s="6">
        <f t="shared" ca="1" si="751"/>
        <v>163.82279417144582</v>
      </c>
      <c r="AX657" s="27">
        <f t="shared" ca="1" si="731"/>
        <v>4.1582761643835617</v>
      </c>
      <c r="AY657" s="27">
        <f t="shared" ca="1" si="731"/>
        <v>4.5282130753424648</v>
      </c>
      <c r="AZ657">
        <f t="shared" ca="1" si="752"/>
        <v>204</v>
      </c>
      <c r="BA657" s="9">
        <f t="shared" ca="1" si="732"/>
        <v>8</v>
      </c>
      <c r="BB657" s="4">
        <f t="shared" ca="1" si="753"/>
        <v>93</v>
      </c>
      <c r="BC657" s="9">
        <f t="shared" ca="1" si="733"/>
        <v>8</v>
      </c>
      <c r="BD657" s="9">
        <f t="shared" ca="1" si="734"/>
        <v>5</v>
      </c>
      <c r="BE657" s="4">
        <f t="shared" ca="1" si="754"/>
        <v>111</v>
      </c>
      <c r="BF657" s="9">
        <f t="shared" ca="1" si="735"/>
        <v>7</v>
      </c>
      <c r="BG657" s="9">
        <f t="shared" ca="1" si="736"/>
        <v>12</v>
      </c>
      <c r="BH657" s="24">
        <f t="shared" ca="1" si="755"/>
        <v>709.51942176862576</v>
      </c>
      <c r="BI657" s="24">
        <f t="shared" ca="1" si="756"/>
        <v>401.3521998142333</v>
      </c>
      <c r="BJ657" s="9">
        <f t="shared" ca="1" si="737"/>
        <v>13</v>
      </c>
      <c r="BK657" s="30">
        <f t="shared" ca="1" si="738"/>
        <v>36.036291410958903</v>
      </c>
      <c r="BL657" s="15">
        <f t="shared" ca="1" si="739"/>
        <v>4.1514557578082183</v>
      </c>
      <c r="BM657" s="15">
        <f t="shared" ca="1" si="757"/>
        <v>6858.4259931669412</v>
      </c>
      <c r="BN657" s="36">
        <f t="shared" ca="1" si="760"/>
        <v>113</v>
      </c>
      <c r="BO657" s="9">
        <f t="shared" ca="1" si="740"/>
        <v>0</v>
      </c>
      <c r="BP657" s="20">
        <f t="shared" ca="1" si="758"/>
        <v>1.0905654885605056</v>
      </c>
      <c r="BQ657" s="20">
        <f t="shared" ca="1" si="759"/>
        <v>66.190820300833408</v>
      </c>
    </row>
    <row r="658" spans="1:69" x14ac:dyDescent="0.25">
      <c r="A658" s="3">
        <f t="shared" si="701"/>
        <v>40531</v>
      </c>
      <c r="B658" s="17">
        <f t="shared" si="741"/>
        <v>2010</v>
      </c>
      <c r="C658" s="4">
        <f t="shared" si="700"/>
        <v>12</v>
      </c>
      <c r="D658" s="4">
        <f t="shared" si="702"/>
        <v>1</v>
      </c>
      <c r="E658" s="5">
        <f t="shared" si="710"/>
        <v>0.67</v>
      </c>
      <c r="F658" s="5">
        <f t="shared" si="711"/>
        <v>0.60000000000000009</v>
      </c>
      <c r="G658" s="10">
        <f t="shared" si="709"/>
        <v>0.38356164383561547</v>
      </c>
      <c r="H658" s="13">
        <f t="shared" ca="1" si="712"/>
        <v>101</v>
      </c>
      <c r="I658" s="9">
        <f t="shared" ca="1" si="713"/>
        <v>155</v>
      </c>
      <c r="J658" s="14">
        <f t="shared" ca="1" si="742"/>
        <v>1.5346534653465347</v>
      </c>
      <c r="K658" s="5">
        <f t="shared" ca="1" si="743"/>
        <v>0.34444444444444444</v>
      </c>
      <c r="L658" s="21">
        <f t="shared" ca="1" si="714"/>
        <v>94.304966814051284</v>
      </c>
      <c r="M658" s="9">
        <f t="shared" ca="1" si="715"/>
        <v>28</v>
      </c>
      <c r="N658" s="9">
        <f t="shared" ca="1" si="715"/>
        <v>33</v>
      </c>
      <c r="O658" s="9">
        <f t="shared" ca="1" si="715"/>
        <v>14</v>
      </c>
      <c r="P658" s="9">
        <f t="shared" ca="1" si="715"/>
        <v>43</v>
      </c>
      <c r="Q658" s="20">
        <f t="shared" ca="1" si="716"/>
        <v>35.650005569279138</v>
      </c>
      <c r="R658" s="20">
        <f t="shared" ca="1" si="717"/>
        <v>45.328934536203519</v>
      </c>
      <c r="S658" s="20">
        <f t="shared" ca="1" si="718"/>
        <v>16.715199308697034</v>
      </c>
      <c r="T658" s="6">
        <f t="shared" ca="1" si="719"/>
        <v>9524.8016482191797</v>
      </c>
      <c r="U658" s="6">
        <f t="shared" ca="1" si="719"/>
        <v>1033.2875835616442</v>
      </c>
      <c r="V658" s="6">
        <f t="shared" ca="1" si="719"/>
        <v>1720.003464591781</v>
      </c>
      <c r="W658" s="6">
        <f t="shared" ca="1" si="720"/>
        <v>2631.5684067945203</v>
      </c>
      <c r="X658" s="6">
        <f t="shared" ca="1" si="721"/>
        <v>878.64039951780842</v>
      </c>
      <c r="Y658" s="6">
        <f t="shared" ca="1" si="744"/>
        <v>5327.8769608767161</v>
      </c>
      <c r="Z658" s="6">
        <f t="shared" ca="1" si="722"/>
        <v>2174.6503397260276</v>
      </c>
      <c r="AA658" s="6">
        <f t="shared" ca="1" si="722"/>
        <v>634.60508350684927</v>
      </c>
      <c r="AB658" s="6">
        <f t="shared" ca="1" si="722"/>
        <v>718.75357027397251</v>
      </c>
      <c r="AC658" s="6">
        <f t="shared" ca="1" si="723"/>
        <v>1125.5118430237023</v>
      </c>
      <c r="AD658" s="6">
        <f t="shared" ca="1" si="724"/>
        <v>1017.8440867232561</v>
      </c>
      <c r="AE658" s="6">
        <f t="shared" ca="1" si="725"/>
        <v>325.66122516744906</v>
      </c>
      <c r="AF658" s="6">
        <f t="shared" ca="1" si="745"/>
        <v>1058.9918385924411</v>
      </c>
      <c r="AG658" s="6">
        <f t="shared" ca="1" si="726"/>
        <v>275.98435397260272</v>
      </c>
      <c r="AH658" s="6">
        <f t="shared" ca="1" si="726"/>
        <v>1014.4523572602739</v>
      </c>
      <c r="AI658" s="6">
        <f t="shared" ca="1" si="726"/>
        <v>1665.3281534246576</v>
      </c>
      <c r="AJ658" s="6">
        <f t="shared" ca="1" si="726"/>
        <v>761.45811287671245</v>
      </c>
      <c r="AK658" s="6">
        <f t="shared" ca="1" si="727"/>
        <v>1189.711504704967</v>
      </c>
      <c r="AL658" s="6">
        <f t="shared" ca="1" si="728"/>
        <v>1130.188250255823</v>
      </c>
      <c r="AM658" s="6">
        <f t="shared" ca="1" si="729"/>
        <v>370.63595891075778</v>
      </c>
      <c r="AN658" s="6">
        <f t="shared" ca="1" si="746"/>
        <v>1026.6872636626988</v>
      </c>
      <c r="AO658" s="6">
        <f t="shared" ca="1" si="747"/>
        <v>17803.32120282192</v>
      </c>
      <c r="AP658" s="6">
        <f t="shared" ca="1" si="748"/>
        <v>10389.765139690066</v>
      </c>
      <c r="AQ658" s="6">
        <f t="shared" ca="1" si="749"/>
        <v>7413.5560631318558</v>
      </c>
      <c r="AR658" s="6">
        <f t="shared" ca="1" si="730"/>
        <v>2549.6293677031731</v>
      </c>
      <c r="AS658" s="6">
        <f t="shared" ca="1" si="730"/>
        <v>1585.1763121562713</v>
      </c>
      <c r="AT658" s="6">
        <f t="shared" ca="1" si="730"/>
        <v>1642.9586208424307</v>
      </c>
      <c r="AU658" s="6">
        <f t="shared" ca="1" si="730"/>
        <v>1744.0297039094926</v>
      </c>
      <c r="AV658" s="6">
        <f t="shared" ca="1" si="750"/>
        <v>7521.7940046113672</v>
      </c>
      <c r="AW658" s="6">
        <f t="shared" ca="1" si="751"/>
        <v>-108.2379414795123</v>
      </c>
      <c r="AX658" s="27">
        <f t="shared" ca="1" si="731"/>
        <v>4.0390323287671235</v>
      </c>
      <c r="AY658" s="27">
        <f t="shared" ca="1" si="731"/>
        <v>4.4193750684931503</v>
      </c>
      <c r="AZ658">
        <f t="shared" ca="1" si="752"/>
        <v>219</v>
      </c>
      <c r="BA658" s="9">
        <f t="shared" ca="1" si="732"/>
        <v>8</v>
      </c>
      <c r="BB658" s="4">
        <f t="shared" ca="1" si="753"/>
        <v>101</v>
      </c>
      <c r="BC658" s="9">
        <f t="shared" ca="1" si="733"/>
        <v>9</v>
      </c>
      <c r="BD658" s="9">
        <f t="shared" ca="1" si="734"/>
        <v>6</v>
      </c>
      <c r="BE658" s="4">
        <f t="shared" ca="1" si="754"/>
        <v>118</v>
      </c>
      <c r="BF658" s="9">
        <f t="shared" ca="1" si="735"/>
        <v>9</v>
      </c>
      <c r="BG658" s="9">
        <f t="shared" ca="1" si="736"/>
        <v>15</v>
      </c>
      <c r="BH658" s="24">
        <f t="shared" ca="1" si="755"/>
        <v>776.76419864912532</v>
      </c>
      <c r="BI658" s="24">
        <f t="shared" ca="1" si="756"/>
        <v>502.17298066055747</v>
      </c>
      <c r="BJ658" s="9">
        <f t="shared" ca="1" si="737"/>
        <v>13</v>
      </c>
      <c r="BK658" s="30">
        <f t="shared" ca="1" si="738"/>
        <v>32.770448219178078</v>
      </c>
      <c r="BL658" s="15">
        <f t="shared" ca="1" si="739"/>
        <v>4.233395945205479</v>
      </c>
      <c r="BM658" s="15">
        <f t="shared" ca="1" si="757"/>
        <v>6819.3042379361386</v>
      </c>
      <c r="BN658" s="36">
        <f t="shared" ca="1" si="760"/>
        <v>113</v>
      </c>
      <c r="BO658" s="9">
        <f t="shared" ca="1" si="740"/>
        <v>0</v>
      </c>
      <c r="BP658" s="20">
        <f t="shared" ca="1" si="758"/>
        <v>1.0871425888127799</v>
      </c>
      <c r="BQ658" s="20">
        <f t="shared" ca="1" si="759"/>
        <v>65.606690824175715</v>
      </c>
    </row>
    <row r="659" spans="1:69" x14ac:dyDescent="0.25">
      <c r="A659" s="3">
        <f t="shared" si="701"/>
        <v>40530</v>
      </c>
      <c r="B659" s="17">
        <f t="shared" si="741"/>
        <v>2010</v>
      </c>
      <c r="C659" s="4">
        <f t="shared" si="700"/>
        <v>12</v>
      </c>
      <c r="D659" s="4">
        <f t="shared" si="702"/>
        <v>7</v>
      </c>
      <c r="E659" s="5">
        <f t="shared" si="710"/>
        <v>0.67</v>
      </c>
      <c r="F659" s="5">
        <f t="shared" si="711"/>
        <v>0.94444444444444442</v>
      </c>
      <c r="G659" s="10">
        <f t="shared" si="709"/>
        <v>0.38082191780821822</v>
      </c>
      <c r="H659" s="13">
        <f t="shared" ca="1" si="712"/>
        <v>160</v>
      </c>
      <c r="I659" s="9">
        <f t="shared" ca="1" si="713"/>
        <v>266</v>
      </c>
      <c r="J659" s="14">
        <f t="shared" ca="1" si="742"/>
        <v>1.6625000000000001</v>
      </c>
      <c r="K659" s="5">
        <f t="shared" ca="1" si="743"/>
        <v>0.59111111111111114</v>
      </c>
      <c r="L659" s="21">
        <f t="shared" ca="1" si="714"/>
        <v>96.001057077625561</v>
      </c>
      <c r="M659" s="9">
        <f t="shared" ca="1" si="715"/>
        <v>45</v>
      </c>
      <c r="N659" s="9">
        <f t="shared" ca="1" si="715"/>
        <v>59</v>
      </c>
      <c r="O659" s="9">
        <f t="shared" ca="1" si="715"/>
        <v>22</v>
      </c>
      <c r="P659" s="9">
        <f t="shared" ca="1" si="715"/>
        <v>68</v>
      </c>
      <c r="Q659" s="20">
        <f t="shared" ca="1" si="716"/>
        <v>36.498559055848261</v>
      </c>
      <c r="R659" s="20">
        <f t="shared" ca="1" si="717"/>
        <v>49.395937802839349</v>
      </c>
      <c r="S659" s="20">
        <f t="shared" ca="1" si="718"/>
        <v>17.991535719452052</v>
      </c>
      <c r="T659" s="6">
        <f t="shared" ca="1" si="719"/>
        <v>15360.169132420089</v>
      </c>
      <c r="U659" s="6">
        <f t="shared" ca="1" si="719"/>
        <v>1617.8698393455095</v>
      </c>
      <c r="V659" s="6">
        <f t="shared" ca="1" si="719"/>
        <v>2639.4745877917808</v>
      </c>
      <c r="W659" s="6">
        <f t="shared" ca="1" si="720"/>
        <v>2722.5894622684937</v>
      </c>
      <c r="X659" s="6">
        <f t="shared" ca="1" si="721"/>
        <v>1414.416106573151</v>
      </c>
      <c r="Y659" s="6">
        <f t="shared" ca="1" si="744"/>
        <v>10201.558815132174</v>
      </c>
      <c r="Z659" s="6">
        <f t="shared" ca="1" si="722"/>
        <v>3795.8501418082192</v>
      </c>
      <c r="AA659" s="6">
        <f t="shared" ca="1" si="722"/>
        <v>1086.7106316624656</v>
      </c>
      <c r="AB659" s="6">
        <f t="shared" ca="1" si="722"/>
        <v>1223.4244289227395</v>
      </c>
      <c r="AC659" s="6">
        <f t="shared" ca="1" si="723"/>
        <v>1745.8207375738411</v>
      </c>
      <c r="AD659" s="6">
        <f t="shared" ca="1" si="724"/>
        <v>990.09099304323229</v>
      </c>
      <c r="AE659" s="6">
        <f t="shared" ca="1" si="725"/>
        <v>518.84609464656489</v>
      </c>
      <c r="AF659" s="6">
        <f t="shared" ca="1" si="745"/>
        <v>2851.2273771297855</v>
      </c>
      <c r="AG659" s="6">
        <f t="shared" ca="1" si="726"/>
        <v>497.96359614246575</v>
      </c>
      <c r="AH659" s="6">
        <f t="shared" ca="1" si="726"/>
        <v>1801.0544064876713</v>
      </c>
      <c r="AI659" s="6">
        <f t="shared" ca="1" si="726"/>
        <v>3019.3828490958904</v>
      </c>
      <c r="AJ659" s="6">
        <f t="shared" ca="1" si="726"/>
        <v>1300.1380849972597</v>
      </c>
      <c r="AK659" s="6">
        <f t="shared" ca="1" si="727"/>
        <v>1967.6749880309783</v>
      </c>
      <c r="AL659" s="6">
        <f t="shared" ca="1" si="728"/>
        <v>1111.5950594250301</v>
      </c>
      <c r="AM659" s="6">
        <f t="shared" ca="1" si="729"/>
        <v>560.24665142563072</v>
      </c>
      <c r="AN659" s="6">
        <f t="shared" ca="1" si="746"/>
        <v>2979.0222378416488</v>
      </c>
      <c r="AO659" s="6">
        <f t="shared" ca="1" si="747"/>
        <v>29702.563110882311</v>
      </c>
      <c r="AP659" s="6">
        <f t="shared" ca="1" si="748"/>
        <v>13670.754680778702</v>
      </c>
      <c r="AQ659" s="6">
        <f t="shared" ca="1" si="749"/>
        <v>16031.808430103609</v>
      </c>
      <c r="AR659" s="6">
        <f t="shared" ca="1" si="730"/>
        <v>2676.2588518711641</v>
      </c>
      <c r="AS659" s="6">
        <f t="shared" ca="1" si="730"/>
        <v>2136.9858733631067</v>
      </c>
      <c r="AT659" s="6">
        <f t="shared" ca="1" si="730"/>
        <v>1871.173300133328</v>
      </c>
      <c r="AU659" s="6">
        <f t="shared" ca="1" si="730"/>
        <v>2034.4422002930346</v>
      </c>
      <c r="AV659" s="6">
        <f t="shared" ca="1" si="750"/>
        <v>8718.8602256606337</v>
      </c>
      <c r="AW659" s="6">
        <f t="shared" ca="1" si="751"/>
        <v>7312.9482044429751</v>
      </c>
      <c r="AX659" s="27">
        <f t="shared" ca="1" si="731"/>
        <v>4.066312241095889</v>
      </c>
      <c r="AY659" s="27">
        <f t="shared" ca="1" si="731"/>
        <v>4.3062108493150681</v>
      </c>
      <c r="AZ659">
        <f t="shared" ca="1" si="752"/>
        <v>354</v>
      </c>
      <c r="BA659" s="9">
        <f t="shared" ca="1" si="732"/>
        <v>13</v>
      </c>
      <c r="BB659" s="4">
        <f t="shared" ca="1" si="753"/>
        <v>160</v>
      </c>
      <c r="BC659" s="9">
        <f t="shared" ca="1" si="733"/>
        <v>14</v>
      </c>
      <c r="BD659" s="9">
        <f t="shared" ca="1" si="734"/>
        <v>9</v>
      </c>
      <c r="BE659" s="4">
        <f t="shared" ca="1" si="754"/>
        <v>194</v>
      </c>
      <c r="BF659" s="9">
        <f t="shared" ca="1" si="735"/>
        <v>14</v>
      </c>
      <c r="BG659" s="9">
        <f t="shared" ca="1" si="736"/>
        <v>22</v>
      </c>
      <c r="BH659" s="24">
        <f t="shared" ca="1" si="755"/>
        <v>974.119022516055</v>
      </c>
      <c r="BI659" s="24">
        <f t="shared" ca="1" si="756"/>
        <v>603.97567891490189</v>
      </c>
      <c r="BJ659" s="9">
        <f t="shared" ca="1" si="737"/>
        <v>21</v>
      </c>
      <c r="BK659" s="30">
        <f t="shared" ca="1" si="738"/>
        <v>33.600618301369863</v>
      </c>
      <c r="BL659" s="15">
        <f t="shared" ca="1" si="739"/>
        <v>4.4621988745205474</v>
      </c>
      <c r="BM659" s="15">
        <f t="shared" ca="1" si="757"/>
        <v>6965.2825962336874</v>
      </c>
      <c r="BN659" s="36">
        <f t="shared" ca="1" si="760"/>
        <v>112</v>
      </c>
      <c r="BO659" s="9">
        <f t="shared" ca="1" si="740"/>
        <v>0</v>
      </c>
      <c r="BP659" s="20">
        <f t="shared" ca="1" si="758"/>
        <v>2.3016737955144033</v>
      </c>
      <c r="BQ659" s="20">
        <f t="shared" ca="1" si="759"/>
        <v>143.14114669735366</v>
      </c>
    </row>
    <row r="660" spans="1:69" x14ac:dyDescent="0.25">
      <c r="A660" s="3">
        <f t="shared" si="701"/>
        <v>40529</v>
      </c>
      <c r="B660" s="17">
        <f t="shared" si="741"/>
        <v>2010</v>
      </c>
      <c r="C660" s="4">
        <f t="shared" si="700"/>
        <v>12</v>
      </c>
      <c r="D660" s="4">
        <f t="shared" si="702"/>
        <v>6</v>
      </c>
      <c r="E660" s="5">
        <f t="shared" si="710"/>
        <v>0.67</v>
      </c>
      <c r="F660" s="5">
        <f t="shared" si="711"/>
        <v>1</v>
      </c>
      <c r="G660" s="10">
        <f t="shared" si="709"/>
        <v>0.37808219178082098</v>
      </c>
      <c r="H660" s="13">
        <f t="shared" ca="1" si="712"/>
        <v>169</v>
      </c>
      <c r="I660" s="9">
        <f t="shared" ca="1" si="713"/>
        <v>258</v>
      </c>
      <c r="J660" s="14">
        <f t="shared" ca="1" si="742"/>
        <v>1.5266272189349113</v>
      </c>
      <c r="K660" s="5">
        <f t="shared" ca="1" si="743"/>
        <v>0.57333333333333336</v>
      </c>
      <c r="L660" s="21">
        <f t="shared" ca="1" si="714"/>
        <v>96.419595402447925</v>
      </c>
      <c r="M660" s="9">
        <f t="shared" ca="1" si="715"/>
        <v>44</v>
      </c>
      <c r="N660" s="9">
        <f t="shared" ca="1" si="715"/>
        <v>54</v>
      </c>
      <c r="O660" s="9">
        <f t="shared" ca="1" si="715"/>
        <v>24</v>
      </c>
      <c r="P660" s="9">
        <f t="shared" ca="1" si="715"/>
        <v>66</v>
      </c>
      <c r="Q660" s="20">
        <f t="shared" ca="1" si="716"/>
        <v>37.302300399217224</v>
      </c>
      <c r="R660" s="20">
        <f t="shared" ca="1" si="717"/>
        <v>44.72628129863012</v>
      </c>
      <c r="S660" s="20">
        <f t="shared" ca="1" si="718"/>
        <v>18.85157310933997</v>
      </c>
      <c r="T660" s="6">
        <f t="shared" ca="1" si="719"/>
        <v>16294.911623013699</v>
      </c>
      <c r="U660" s="6">
        <f t="shared" ca="1" si="719"/>
        <v>1805.1047852054792</v>
      </c>
      <c r="V660" s="6">
        <f t="shared" ca="1" si="719"/>
        <v>2820.7615157654795</v>
      </c>
      <c r="W660" s="6">
        <f t="shared" ca="1" si="720"/>
        <v>2535.1076025863013</v>
      </c>
      <c r="X660" s="6">
        <f t="shared" ca="1" si="721"/>
        <v>1447.1511837632877</v>
      </c>
      <c r="Y660" s="6">
        <f t="shared" ca="1" si="744"/>
        <v>11296.996106104109</v>
      </c>
      <c r="Z660" s="6">
        <f t="shared" ca="1" si="722"/>
        <v>3655.6254391232878</v>
      </c>
      <c r="AA660" s="6">
        <f t="shared" ca="1" si="722"/>
        <v>1073.4307511671229</v>
      </c>
      <c r="AB660" s="6">
        <f t="shared" ca="1" si="722"/>
        <v>1244.203825216438</v>
      </c>
      <c r="AC660" s="6">
        <f t="shared" ca="1" si="723"/>
        <v>1917.9901023416612</v>
      </c>
      <c r="AD660" s="6">
        <f t="shared" ca="1" si="724"/>
        <v>966.29980845745411</v>
      </c>
      <c r="AE660" s="6">
        <f t="shared" ca="1" si="725"/>
        <v>547.7320417559099</v>
      </c>
      <c r="AF660" s="6">
        <f t="shared" ca="1" si="745"/>
        <v>2541.2380629518229</v>
      </c>
      <c r="AG660" s="6">
        <f t="shared" ca="1" si="726"/>
        <v>459.86832118356159</v>
      </c>
      <c r="AH660" s="6">
        <f t="shared" ca="1" si="726"/>
        <v>1721.6964685150685</v>
      </c>
      <c r="AI660" s="6">
        <f t="shared" ca="1" si="726"/>
        <v>2974.0740913972604</v>
      </c>
      <c r="AJ660" s="6">
        <f t="shared" ca="1" si="726"/>
        <v>1275.9856096438355</v>
      </c>
      <c r="AK660" s="6">
        <f t="shared" ca="1" si="727"/>
        <v>2071.0934490262025</v>
      </c>
      <c r="AL660" s="6">
        <f t="shared" ca="1" si="728"/>
        <v>1107.8745601245485</v>
      </c>
      <c r="AM660" s="6">
        <f t="shared" ca="1" si="729"/>
        <v>632.47678899223592</v>
      </c>
      <c r="AN660" s="6">
        <f t="shared" ca="1" si="746"/>
        <v>2620.1796925967392</v>
      </c>
      <c r="AO660" s="6">
        <f t="shared" ca="1" si="747"/>
        <v>30504.90091446575</v>
      </c>
      <c r="AP660" s="6">
        <f t="shared" ca="1" si="748"/>
        <v>14046.487052813078</v>
      </c>
      <c r="AQ660" s="6">
        <f t="shared" ca="1" si="749"/>
        <v>16458.413861652669</v>
      </c>
      <c r="AR660" s="6">
        <f t="shared" ca="1" si="730"/>
        <v>2690.5823697459996</v>
      </c>
      <c r="AS660" s="6">
        <f t="shared" ca="1" si="730"/>
        <v>2154.4042622651582</v>
      </c>
      <c r="AT660" s="6">
        <f t="shared" ca="1" si="730"/>
        <v>1928.049829320496</v>
      </c>
      <c r="AU660" s="6">
        <f t="shared" ca="1" si="730"/>
        <v>2080.0910400354105</v>
      </c>
      <c r="AV660" s="6">
        <f t="shared" ca="1" si="750"/>
        <v>8853.1275013670638</v>
      </c>
      <c r="AW660" s="6">
        <f t="shared" ca="1" si="751"/>
        <v>7605.2863602856087</v>
      </c>
      <c r="AX660" s="27">
        <f t="shared" ca="1" si="731"/>
        <v>4.0381604383561642</v>
      </c>
      <c r="AY660" s="27">
        <f t="shared" ca="1" si="731"/>
        <v>4.5099289452054787</v>
      </c>
      <c r="AZ660">
        <f t="shared" ca="1" si="752"/>
        <v>357</v>
      </c>
      <c r="BA660" s="9">
        <f t="shared" ca="1" si="732"/>
        <v>13</v>
      </c>
      <c r="BB660" s="4">
        <f t="shared" ca="1" si="753"/>
        <v>169</v>
      </c>
      <c r="BC660" s="9">
        <f t="shared" ca="1" si="733"/>
        <v>15</v>
      </c>
      <c r="BD660" s="9">
        <f t="shared" ca="1" si="734"/>
        <v>11</v>
      </c>
      <c r="BE660" s="4">
        <f t="shared" ca="1" si="754"/>
        <v>188</v>
      </c>
      <c r="BF660" s="9">
        <f t="shared" ca="1" si="735"/>
        <v>12</v>
      </c>
      <c r="BG660" s="9">
        <f t="shared" ca="1" si="736"/>
        <v>22</v>
      </c>
      <c r="BH660" s="24">
        <f t="shared" ca="1" si="755"/>
        <v>1046.6185080177029</v>
      </c>
      <c r="BI660" s="24">
        <f t="shared" ca="1" si="756"/>
        <v>620.68482120675992</v>
      </c>
      <c r="BJ660" s="9">
        <f t="shared" ca="1" si="737"/>
        <v>20</v>
      </c>
      <c r="BK660" s="30">
        <f t="shared" ca="1" si="738"/>
        <v>34.258831369863017</v>
      </c>
      <c r="BL660" s="15">
        <f t="shared" ca="1" si="739"/>
        <v>4.4879698936986294</v>
      </c>
      <c r="BM660" s="15">
        <f t="shared" ca="1" si="757"/>
        <v>6761.7478669651045</v>
      </c>
      <c r="BN660" s="36">
        <f t="shared" ca="1" si="760"/>
        <v>112</v>
      </c>
      <c r="BO660" s="9">
        <f t="shared" ca="1" si="740"/>
        <v>0</v>
      </c>
      <c r="BP660" s="20">
        <f t="shared" ca="1" si="758"/>
        <v>2.4340472590025377</v>
      </c>
      <c r="BQ660" s="20">
        <f t="shared" ca="1" si="759"/>
        <v>146.95012376475597</v>
      </c>
    </row>
    <row r="661" spans="1:69" x14ac:dyDescent="0.25">
      <c r="A661" s="3">
        <f t="shared" si="701"/>
        <v>40528</v>
      </c>
      <c r="B661" s="17">
        <f t="shared" si="741"/>
        <v>2010</v>
      </c>
      <c r="C661" s="4">
        <f t="shared" si="700"/>
        <v>12</v>
      </c>
      <c r="D661" s="4">
        <f t="shared" si="702"/>
        <v>5</v>
      </c>
      <c r="E661" s="5">
        <f t="shared" si="710"/>
        <v>0.67</v>
      </c>
      <c r="F661" s="5">
        <f t="shared" si="711"/>
        <v>0.79999999999999993</v>
      </c>
      <c r="G661" s="10">
        <f t="shared" si="709"/>
        <v>0.37534246575342373</v>
      </c>
      <c r="H661" s="13">
        <f t="shared" ca="1" si="712"/>
        <v>135</v>
      </c>
      <c r="I661" s="9">
        <f t="shared" ca="1" si="713"/>
        <v>221</v>
      </c>
      <c r="J661" s="14">
        <f t="shared" ca="1" si="742"/>
        <v>1.6370370370370371</v>
      </c>
      <c r="K661" s="5">
        <f t="shared" ca="1" si="743"/>
        <v>0.49111111111111111</v>
      </c>
      <c r="L661" s="21">
        <f t="shared" ca="1" si="714"/>
        <v>96.84367722374428</v>
      </c>
      <c r="M661" s="9">
        <f t="shared" ca="1" si="715"/>
        <v>41</v>
      </c>
      <c r="N661" s="9">
        <f t="shared" ca="1" si="715"/>
        <v>47</v>
      </c>
      <c r="O661" s="9">
        <f t="shared" ca="1" si="715"/>
        <v>19</v>
      </c>
      <c r="P661" s="9">
        <f t="shared" ca="1" si="715"/>
        <v>61</v>
      </c>
      <c r="Q661" s="20">
        <f t="shared" ca="1" si="716"/>
        <v>33.938297917808214</v>
      </c>
      <c r="R661" s="20">
        <f t="shared" ca="1" si="717"/>
        <v>47.264752869560198</v>
      </c>
      <c r="S661" s="20">
        <f t="shared" ca="1" si="718"/>
        <v>17.182834445524364</v>
      </c>
      <c r="T661" s="6">
        <f t="shared" ca="1" si="719"/>
        <v>13073.896425205477</v>
      </c>
      <c r="U661" s="6">
        <f t="shared" ca="1" si="719"/>
        <v>1361.5439546301368</v>
      </c>
      <c r="V661" s="6">
        <f t="shared" ca="1" si="719"/>
        <v>2355.8026383359997</v>
      </c>
      <c r="W661" s="6">
        <f t="shared" ca="1" si="720"/>
        <v>2712.015238487671</v>
      </c>
      <c r="X661" s="6">
        <f t="shared" ca="1" si="721"/>
        <v>1185.449203852274</v>
      </c>
      <c r="Y661" s="6">
        <f t="shared" ca="1" si="744"/>
        <v>8182.17329915967</v>
      </c>
      <c r="Z661" s="6">
        <f t="shared" ca="1" si="722"/>
        <v>2986.5702167671229</v>
      </c>
      <c r="AA661" s="6">
        <f t="shared" ca="1" si="722"/>
        <v>898.03030452164376</v>
      </c>
      <c r="AB661" s="6">
        <f t="shared" ca="1" si="722"/>
        <v>1048.1529011769862</v>
      </c>
      <c r="AC661" s="6">
        <f t="shared" ca="1" si="723"/>
        <v>1500.8311542945439</v>
      </c>
      <c r="AD661" s="6">
        <f t="shared" ca="1" si="724"/>
        <v>1022.7026069251729</v>
      </c>
      <c r="AE661" s="6">
        <f t="shared" ca="1" si="725"/>
        <v>439.0734134374286</v>
      </c>
      <c r="AF661" s="6">
        <f t="shared" ca="1" si="745"/>
        <v>1970.1462478086075</v>
      </c>
      <c r="AG661" s="6">
        <f t="shared" ca="1" si="726"/>
        <v>377.68046395068495</v>
      </c>
      <c r="AH661" s="6">
        <f t="shared" ca="1" si="726"/>
        <v>1406.0109804712329</v>
      </c>
      <c r="AI661" s="6">
        <f t="shared" ca="1" si="726"/>
        <v>2542.6098075068489</v>
      </c>
      <c r="AJ661" s="6">
        <f t="shared" ca="1" si="726"/>
        <v>1092.8774294794518</v>
      </c>
      <c r="AK661" s="6">
        <f t="shared" ca="1" si="727"/>
        <v>1642.0869051684945</v>
      </c>
      <c r="AL661" s="6">
        <f t="shared" ca="1" si="728"/>
        <v>1098.4407619110073</v>
      </c>
      <c r="AM661" s="6">
        <f t="shared" ca="1" si="729"/>
        <v>482.43519050500356</v>
      </c>
      <c r="AN661" s="6">
        <f t="shared" ca="1" si="746"/>
        <v>2196.2158238237134</v>
      </c>
      <c r="AO661" s="6">
        <f t="shared" ca="1" si="747"/>
        <v>24787.372483709583</v>
      </c>
      <c r="AP661" s="6">
        <f t="shared" ca="1" si="748"/>
        <v>12438.837112917598</v>
      </c>
      <c r="AQ661" s="6">
        <f t="shared" ca="1" si="749"/>
        <v>12348.535370791991</v>
      </c>
      <c r="AR661" s="6">
        <f t="shared" ca="1" si="730"/>
        <v>2643.6346616678165</v>
      </c>
      <c r="AS661" s="6">
        <f t="shared" ca="1" si="730"/>
        <v>1816.7639612265898</v>
      </c>
      <c r="AT661" s="6">
        <f t="shared" ca="1" si="730"/>
        <v>1769.6443223283336</v>
      </c>
      <c r="AU661" s="6">
        <f t="shared" ca="1" si="730"/>
        <v>1894.9511218137504</v>
      </c>
      <c r="AV661" s="6">
        <f t="shared" ca="1" si="750"/>
        <v>8124.9940670364904</v>
      </c>
      <c r="AW661" s="6">
        <f t="shared" ca="1" si="751"/>
        <v>4223.5413037554954</v>
      </c>
      <c r="AX661" s="27">
        <f t="shared" ca="1" si="731"/>
        <v>3.8397968219178082</v>
      </c>
      <c r="AY661" s="27">
        <f t="shared" ca="1" si="731"/>
        <v>4.2622230273972601</v>
      </c>
      <c r="AZ661">
        <f t="shared" ca="1" si="752"/>
        <v>303</v>
      </c>
      <c r="BA661" s="9">
        <f t="shared" ca="1" si="732"/>
        <v>12</v>
      </c>
      <c r="BB661" s="4">
        <f t="shared" ca="1" si="753"/>
        <v>135</v>
      </c>
      <c r="BC661" s="9">
        <f t="shared" ca="1" si="733"/>
        <v>11</v>
      </c>
      <c r="BD661" s="9">
        <f t="shared" ca="1" si="734"/>
        <v>9</v>
      </c>
      <c r="BE661" s="4">
        <f t="shared" ca="1" si="754"/>
        <v>168</v>
      </c>
      <c r="BF661" s="9">
        <f t="shared" ca="1" si="735"/>
        <v>11</v>
      </c>
      <c r="BG661" s="9">
        <f t="shared" ca="1" si="736"/>
        <v>22</v>
      </c>
      <c r="BH661" s="24">
        <f t="shared" ca="1" si="755"/>
        <v>926.40993787791774</v>
      </c>
      <c r="BI661" s="24">
        <f t="shared" ca="1" si="756"/>
        <v>581.94069502193918</v>
      </c>
      <c r="BJ661" s="9">
        <f t="shared" ca="1" si="737"/>
        <v>19</v>
      </c>
      <c r="BK661" s="30">
        <f t="shared" ca="1" si="738"/>
        <v>35.709208643835616</v>
      </c>
      <c r="BL661" s="15">
        <f t="shared" ca="1" si="739"/>
        <v>4.4273518630136977</v>
      </c>
      <c r="BM661" s="15">
        <f t="shared" ca="1" si="757"/>
        <v>6948.0663366581048</v>
      </c>
      <c r="BN661" s="36">
        <f t="shared" ca="1" si="760"/>
        <v>112</v>
      </c>
      <c r="BO661" s="9">
        <f t="shared" ca="1" si="740"/>
        <v>0</v>
      </c>
      <c r="BP661" s="20">
        <f t="shared" ca="1" si="758"/>
        <v>1.7772621579101697</v>
      </c>
      <c r="BQ661" s="20">
        <f t="shared" ca="1" si="759"/>
        <v>110.25478009635707</v>
      </c>
    </row>
    <row r="662" spans="1:69" x14ac:dyDescent="0.25">
      <c r="A662" s="3">
        <f t="shared" si="701"/>
        <v>40527</v>
      </c>
      <c r="B662" s="17">
        <f t="shared" si="741"/>
        <v>2010</v>
      </c>
      <c r="C662" s="4">
        <f t="shared" si="700"/>
        <v>12</v>
      </c>
      <c r="D662" s="4">
        <f t="shared" si="702"/>
        <v>4</v>
      </c>
      <c r="E662" s="5">
        <f t="shared" si="710"/>
        <v>0.67</v>
      </c>
      <c r="F662" s="5">
        <f t="shared" si="711"/>
        <v>0.73333333333333339</v>
      </c>
      <c r="G662" s="10">
        <f t="shared" si="709"/>
        <v>0.37260273972602648</v>
      </c>
      <c r="H662" s="13">
        <f t="shared" ca="1" si="712"/>
        <v>127</v>
      </c>
      <c r="I662" s="9">
        <f t="shared" ca="1" si="713"/>
        <v>218</v>
      </c>
      <c r="J662" s="14">
        <f t="shared" ca="1" si="742"/>
        <v>1.7165354330708662</v>
      </c>
      <c r="K662" s="5">
        <f t="shared" ca="1" si="743"/>
        <v>0.48444444444444446</v>
      </c>
      <c r="L662" s="21">
        <f t="shared" ca="1" si="714"/>
        <v>98.394920618703495</v>
      </c>
      <c r="M662" s="9">
        <f t="shared" ca="1" si="715"/>
        <v>39</v>
      </c>
      <c r="N662" s="9">
        <f t="shared" ca="1" si="715"/>
        <v>48</v>
      </c>
      <c r="O662" s="9">
        <f t="shared" ca="1" si="715"/>
        <v>20</v>
      </c>
      <c r="P662" s="9">
        <f t="shared" ca="1" si="715"/>
        <v>58</v>
      </c>
      <c r="Q662" s="20">
        <f t="shared" ca="1" si="716"/>
        <v>34.855633428436455</v>
      </c>
      <c r="R662" s="20">
        <f t="shared" ca="1" si="717"/>
        <v>46.989325483397252</v>
      </c>
      <c r="S662" s="20">
        <f t="shared" ca="1" si="718"/>
        <v>17.281576148020779</v>
      </c>
      <c r="T662" s="6">
        <f t="shared" ca="1" si="719"/>
        <v>12496.154918575345</v>
      </c>
      <c r="U662" s="6">
        <f t="shared" ca="1" si="719"/>
        <v>1264.8305963835619</v>
      </c>
      <c r="V662" s="6">
        <f t="shared" ca="1" si="719"/>
        <v>2165.8962784438354</v>
      </c>
      <c r="W662" s="6">
        <f t="shared" ca="1" si="720"/>
        <v>2592.2131547178078</v>
      </c>
      <c r="X662" s="6">
        <f t="shared" ca="1" si="721"/>
        <v>1094.0924747677811</v>
      </c>
      <c r="Y662" s="6">
        <f t="shared" ca="1" si="744"/>
        <v>7908.7836070294807</v>
      </c>
      <c r="Z662" s="6">
        <f t="shared" ca="1" si="722"/>
        <v>3032.4401082739719</v>
      </c>
      <c r="AA662" s="6">
        <f t="shared" ca="1" si="722"/>
        <v>939.7865096679451</v>
      </c>
      <c r="AB662" s="6">
        <f t="shared" ca="1" si="722"/>
        <v>1002.3314165852053</v>
      </c>
      <c r="AC662" s="6">
        <f t="shared" ca="1" si="723"/>
        <v>1342.3163985032331</v>
      </c>
      <c r="AD662" s="6">
        <f t="shared" ca="1" si="724"/>
        <v>988.0218476824474</v>
      </c>
      <c r="AE662" s="6">
        <f t="shared" ca="1" si="725"/>
        <v>400.8828392107763</v>
      </c>
      <c r="AF662" s="6">
        <f t="shared" ca="1" si="745"/>
        <v>2243.3369491306657</v>
      </c>
      <c r="AG662" s="6">
        <f t="shared" ca="1" si="726"/>
        <v>384.68290033972607</v>
      </c>
      <c r="AH662" s="6">
        <f t="shared" ca="1" si="726"/>
        <v>1386.8121340493153</v>
      </c>
      <c r="AI662" s="6">
        <f t="shared" ca="1" si="726"/>
        <v>2481.5499991232878</v>
      </c>
      <c r="AJ662" s="6">
        <f t="shared" ca="1" si="726"/>
        <v>1103.4134910246573</v>
      </c>
      <c r="AK662" s="6">
        <f t="shared" ca="1" si="727"/>
        <v>1506.7433260876405</v>
      </c>
      <c r="AL662" s="6">
        <f t="shared" ca="1" si="728"/>
        <v>1095.8680637616083</v>
      </c>
      <c r="AM662" s="6">
        <f t="shared" ca="1" si="729"/>
        <v>444.94132058814574</v>
      </c>
      <c r="AN662" s="6">
        <f t="shared" ca="1" si="746"/>
        <v>2308.905814099593</v>
      </c>
      <c r="AO662" s="6">
        <f t="shared" ca="1" si="747"/>
        <v>24092.002074023014</v>
      </c>
      <c r="AP662" s="6">
        <f t="shared" ca="1" si="748"/>
        <v>11630.975703763277</v>
      </c>
      <c r="AQ662" s="6">
        <f t="shared" ca="1" si="749"/>
        <v>12461.026370259739</v>
      </c>
      <c r="AR662" s="6">
        <f t="shared" ca="1" si="730"/>
        <v>2588.813547476906</v>
      </c>
      <c r="AS662" s="6">
        <f t="shared" ca="1" si="730"/>
        <v>1786.1697721032549</v>
      </c>
      <c r="AT662" s="6">
        <f t="shared" ca="1" si="730"/>
        <v>1734.3976312769801</v>
      </c>
      <c r="AU662" s="6">
        <f t="shared" ca="1" si="730"/>
        <v>1841.3220088261178</v>
      </c>
      <c r="AV662" s="6">
        <f t="shared" ca="1" si="750"/>
        <v>7950.702959683259</v>
      </c>
      <c r="AW662" s="6">
        <f t="shared" ca="1" si="751"/>
        <v>4510.3234105764777</v>
      </c>
      <c r="AX662" s="27">
        <f t="shared" ca="1" si="731"/>
        <v>3.950209775342465</v>
      </c>
      <c r="AY662" s="27">
        <f t="shared" ca="1" si="731"/>
        <v>4.3617550684931494</v>
      </c>
      <c r="AZ662">
        <f t="shared" ca="1" si="752"/>
        <v>292</v>
      </c>
      <c r="BA662" s="9">
        <f t="shared" ca="1" si="732"/>
        <v>11</v>
      </c>
      <c r="BB662" s="4">
        <f t="shared" ca="1" si="753"/>
        <v>127</v>
      </c>
      <c r="BC662" s="9">
        <f t="shared" ca="1" si="733"/>
        <v>11</v>
      </c>
      <c r="BD662" s="9">
        <f t="shared" ca="1" si="734"/>
        <v>7</v>
      </c>
      <c r="BE662" s="4">
        <f t="shared" ca="1" si="754"/>
        <v>165</v>
      </c>
      <c r="BF662" s="9">
        <f t="shared" ca="1" si="735"/>
        <v>11</v>
      </c>
      <c r="BG662" s="9">
        <f t="shared" ca="1" si="736"/>
        <v>18</v>
      </c>
      <c r="BH662" s="24">
        <f t="shared" ca="1" si="755"/>
        <v>829.44593970653261</v>
      </c>
      <c r="BI662" s="24">
        <f t="shared" ca="1" si="756"/>
        <v>480.03279682725605</v>
      </c>
      <c r="BJ662" s="9">
        <f t="shared" ca="1" si="737"/>
        <v>16</v>
      </c>
      <c r="BK662" s="30">
        <f t="shared" ca="1" si="738"/>
        <v>33.681569753424661</v>
      </c>
      <c r="BL662" s="15">
        <f t="shared" ca="1" si="739"/>
        <v>4.4444838641095883</v>
      </c>
      <c r="BM662" s="15">
        <f t="shared" ca="1" si="757"/>
        <v>6747.153904143388</v>
      </c>
      <c r="BN662" s="36">
        <f t="shared" ca="1" si="760"/>
        <v>112</v>
      </c>
      <c r="BO662" s="9">
        <f t="shared" ca="1" si="740"/>
        <v>0</v>
      </c>
      <c r="BP662" s="20">
        <f t="shared" ca="1" si="758"/>
        <v>1.8468566965113238</v>
      </c>
      <c r="BQ662" s="20">
        <f t="shared" ca="1" si="759"/>
        <v>111.25916402017624</v>
      </c>
    </row>
    <row r="663" spans="1:69" x14ac:dyDescent="0.25">
      <c r="A663" s="3">
        <f t="shared" si="701"/>
        <v>40526</v>
      </c>
      <c r="B663" s="17">
        <f t="shared" si="741"/>
        <v>2010</v>
      </c>
      <c r="C663" s="4">
        <f t="shared" si="700"/>
        <v>12</v>
      </c>
      <c r="D663" s="4">
        <f t="shared" si="702"/>
        <v>3</v>
      </c>
      <c r="E663" s="5">
        <f t="shared" si="710"/>
        <v>0.67</v>
      </c>
      <c r="F663" s="5">
        <f t="shared" si="711"/>
        <v>0.55555555555555558</v>
      </c>
      <c r="G663" s="10">
        <f t="shared" si="709"/>
        <v>0.36986301369862923</v>
      </c>
      <c r="H663" s="13">
        <f t="shared" ca="1" si="712"/>
        <v>93</v>
      </c>
      <c r="I663" s="9">
        <f t="shared" ca="1" si="713"/>
        <v>148</v>
      </c>
      <c r="J663" s="14">
        <f t="shared" ca="1" si="742"/>
        <v>1.5913978494623655</v>
      </c>
      <c r="K663" s="5">
        <f t="shared" ca="1" si="743"/>
        <v>0.3288888888888889</v>
      </c>
      <c r="L663" s="21">
        <f t="shared" ca="1" si="714"/>
        <v>92.849769136348016</v>
      </c>
      <c r="M663" s="9">
        <f t="shared" ca="1" si="715"/>
        <v>27</v>
      </c>
      <c r="N663" s="9">
        <f t="shared" ca="1" si="715"/>
        <v>31</v>
      </c>
      <c r="O663" s="9">
        <f t="shared" ca="1" si="715"/>
        <v>13</v>
      </c>
      <c r="P663" s="9">
        <f t="shared" ca="1" si="715"/>
        <v>39</v>
      </c>
      <c r="Q663" s="20">
        <f t="shared" ca="1" si="716"/>
        <v>35.708869532357106</v>
      </c>
      <c r="R663" s="20">
        <f t="shared" ca="1" si="717"/>
        <v>46.825185827608003</v>
      </c>
      <c r="S663" s="20">
        <f t="shared" ca="1" si="718"/>
        <v>16.933760633930454</v>
      </c>
      <c r="T663" s="6">
        <f t="shared" ca="1" si="719"/>
        <v>8635.028529680365</v>
      </c>
      <c r="U663" s="6">
        <f t="shared" ca="1" si="719"/>
        <v>1033.9731149162865</v>
      </c>
      <c r="V663" s="6">
        <f t="shared" ca="1" si="719"/>
        <v>1597.6613970410958</v>
      </c>
      <c r="W663" s="6">
        <f t="shared" ca="1" si="720"/>
        <v>2691.032082410959</v>
      </c>
      <c r="X663" s="6">
        <f t="shared" ca="1" si="721"/>
        <v>825.66967232876732</v>
      </c>
      <c r="Y663" s="6">
        <f t="shared" ca="1" si="744"/>
        <v>4554.6384928158295</v>
      </c>
      <c r="Z663" s="6">
        <f t="shared" ca="1" si="722"/>
        <v>2071.1144328767123</v>
      </c>
      <c r="AA663" s="6">
        <f t="shared" ca="1" si="722"/>
        <v>608.72741575890404</v>
      </c>
      <c r="AB663" s="6">
        <f t="shared" ca="1" si="722"/>
        <v>660.41666472328768</v>
      </c>
      <c r="AC663" s="6">
        <f t="shared" ca="1" si="723"/>
        <v>1056.5214400693553</v>
      </c>
      <c r="AD663" s="6">
        <f t="shared" ca="1" si="724"/>
        <v>986.01224894921586</v>
      </c>
      <c r="AE663" s="6">
        <f t="shared" ca="1" si="725"/>
        <v>312.54863640319593</v>
      </c>
      <c r="AF663" s="6">
        <f t="shared" ca="1" si="745"/>
        <v>985.17618793713689</v>
      </c>
      <c r="AG663" s="6">
        <f t="shared" ca="1" si="726"/>
        <v>254.00185347945202</v>
      </c>
      <c r="AH663" s="6">
        <f t="shared" ca="1" si="726"/>
        <v>963.45628756164388</v>
      </c>
      <c r="AI663" s="6">
        <f t="shared" ca="1" si="726"/>
        <v>1640.5574553424658</v>
      </c>
      <c r="AJ663" s="6">
        <f t="shared" ca="1" si="726"/>
        <v>688.46907616438341</v>
      </c>
      <c r="AK663" s="6">
        <f t="shared" ca="1" si="727"/>
        <v>1171.1144334170872</v>
      </c>
      <c r="AL663" s="6">
        <f t="shared" ca="1" si="728"/>
        <v>1135.566125299498</v>
      </c>
      <c r="AM663" s="6">
        <f t="shared" ca="1" si="729"/>
        <v>352.76250149284658</v>
      </c>
      <c r="AN663" s="6">
        <f t="shared" ca="1" si="746"/>
        <v>887.04161233851289</v>
      </c>
      <c r="AO663" s="6">
        <f t="shared" ca="1" si="747"/>
        <v>16555.744830503503</v>
      </c>
      <c r="AP663" s="6">
        <f t="shared" ca="1" si="748"/>
        <v>10128.888537412022</v>
      </c>
      <c r="AQ663" s="6">
        <f t="shared" ca="1" si="749"/>
        <v>6426.8562930914795</v>
      </c>
      <c r="AR663" s="6">
        <f t="shared" ca="1" si="730"/>
        <v>2523.1206131876265</v>
      </c>
      <c r="AS663" s="6">
        <f t="shared" ca="1" si="730"/>
        <v>1506.4421172529183</v>
      </c>
      <c r="AT663" s="6">
        <f t="shared" ca="1" si="730"/>
        <v>1595.1550735640055</v>
      </c>
      <c r="AU663" s="6">
        <f t="shared" ca="1" si="730"/>
        <v>1663.9342671187339</v>
      </c>
      <c r="AV663" s="6">
        <f t="shared" ca="1" si="750"/>
        <v>7288.6520711232843</v>
      </c>
      <c r="AW663" s="6">
        <f t="shared" ca="1" si="751"/>
        <v>-861.79577803180291</v>
      </c>
      <c r="AX663" s="27">
        <f t="shared" ca="1" si="731"/>
        <v>4.0566410958904102</v>
      </c>
      <c r="AY663" s="27">
        <f t="shared" ca="1" si="731"/>
        <v>4.2529650684931504</v>
      </c>
      <c r="AZ663">
        <f t="shared" ca="1" si="752"/>
        <v>203</v>
      </c>
      <c r="BA663" s="9">
        <f t="shared" ca="1" si="732"/>
        <v>8</v>
      </c>
      <c r="BB663" s="4">
        <f t="shared" ca="1" si="753"/>
        <v>93</v>
      </c>
      <c r="BC663" s="9">
        <f t="shared" ca="1" si="733"/>
        <v>7</v>
      </c>
      <c r="BD663" s="9">
        <f t="shared" ca="1" si="734"/>
        <v>5</v>
      </c>
      <c r="BE663" s="4">
        <f t="shared" ca="1" si="754"/>
        <v>110</v>
      </c>
      <c r="BF663" s="9">
        <f t="shared" ca="1" si="735"/>
        <v>7</v>
      </c>
      <c r="BG663" s="9">
        <f t="shared" ca="1" si="736"/>
        <v>13</v>
      </c>
      <c r="BH663" s="24">
        <f t="shared" ca="1" si="755"/>
        <v>659.91782603623517</v>
      </c>
      <c r="BI663" s="24">
        <f t="shared" ca="1" si="756"/>
        <v>428.19678644032126</v>
      </c>
      <c r="BJ663" s="9">
        <f t="shared" ca="1" si="737"/>
        <v>11</v>
      </c>
      <c r="BK663" s="30">
        <f t="shared" ca="1" si="738"/>
        <v>34.650016301369867</v>
      </c>
      <c r="BL663" s="15">
        <f t="shared" ca="1" si="739"/>
        <v>4.5307200931506841</v>
      </c>
      <c r="BM663" s="15">
        <f t="shared" ca="1" si="757"/>
        <v>6831.1069472097743</v>
      </c>
      <c r="BN663" s="36">
        <f t="shared" ca="1" si="760"/>
        <v>112</v>
      </c>
      <c r="BO663" s="9">
        <f t="shared" ca="1" si="740"/>
        <v>0</v>
      </c>
      <c r="BP663" s="20">
        <f t="shared" ca="1" si="758"/>
        <v>0.94082208678003287</v>
      </c>
      <c r="BQ663" s="20">
        <f t="shared" ca="1" si="759"/>
        <v>57.382645474031065</v>
      </c>
    </row>
    <row r="664" spans="1:69" x14ac:dyDescent="0.25">
      <c r="A664" s="3">
        <f t="shared" si="701"/>
        <v>40525</v>
      </c>
      <c r="B664" s="17">
        <f t="shared" si="741"/>
        <v>2010</v>
      </c>
      <c r="C664" s="4">
        <f t="shared" si="700"/>
        <v>12</v>
      </c>
      <c r="D664" s="4">
        <f t="shared" si="702"/>
        <v>2</v>
      </c>
      <c r="E664" s="5">
        <f t="shared" si="710"/>
        <v>0.67</v>
      </c>
      <c r="F664" s="5">
        <f t="shared" si="711"/>
        <v>0.55555555555555558</v>
      </c>
      <c r="G664" s="10">
        <f t="shared" si="709"/>
        <v>0.36712328767123198</v>
      </c>
      <c r="H664" s="13">
        <f t="shared" ca="1" si="712"/>
        <v>93</v>
      </c>
      <c r="I664" s="9">
        <f t="shared" ca="1" si="713"/>
        <v>142</v>
      </c>
      <c r="J664" s="14">
        <f t="shared" ca="1" si="742"/>
        <v>1.5268817204301075</v>
      </c>
      <c r="K664" s="5">
        <f t="shared" ca="1" si="743"/>
        <v>0.31555555555555553</v>
      </c>
      <c r="L664" s="21">
        <f t="shared" ca="1" si="714"/>
        <v>96.532602582609144</v>
      </c>
      <c r="M664" s="9">
        <f t="shared" ca="1" si="715"/>
        <v>24</v>
      </c>
      <c r="N664" s="9">
        <f t="shared" ca="1" si="715"/>
        <v>31</v>
      </c>
      <c r="O664" s="9">
        <f t="shared" ca="1" si="715"/>
        <v>12</v>
      </c>
      <c r="P664" s="9">
        <f t="shared" ca="1" si="715"/>
        <v>36</v>
      </c>
      <c r="Q664" s="20">
        <f t="shared" ca="1" si="716"/>
        <v>35.135845650809472</v>
      </c>
      <c r="R664" s="20">
        <f t="shared" ca="1" si="717"/>
        <v>51.300116067945218</v>
      </c>
      <c r="S664" s="20">
        <f t="shared" ca="1" si="718"/>
        <v>18.003453271232878</v>
      </c>
      <c r="T664" s="6">
        <f t="shared" ca="1" si="719"/>
        <v>8977.5320401826502</v>
      </c>
      <c r="U664" s="6">
        <f t="shared" ca="1" si="719"/>
        <v>1032.8485041095892</v>
      </c>
      <c r="V664" s="6">
        <f t="shared" ca="1" si="719"/>
        <v>1599.3150730520549</v>
      </c>
      <c r="W664" s="6">
        <f t="shared" ca="1" si="720"/>
        <v>2633.6970282082189</v>
      </c>
      <c r="X664" s="6">
        <f t="shared" ca="1" si="721"/>
        <v>777.58950312328761</v>
      </c>
      <c r="Y664" s="6">
        <f t="shared" ca="1" si="744"/>
        <v>4999.7789399086769</v>
      </c>
      <c r="Z664" s="6">
        <f t="shared" ca="1" si="722"/>
        <v>1932.4715107945208</v>
      </c>
      <c r="AA664" s="6">
        <f t="shared" ca="1" si="722"/>
        <v>615.60139281534259</v>
      </c>
      <c r="AB664" s="6">
        <f t="shared" ca="1" si="722"/>
        <v>648.12431776438359</v>
      </c>
      <c r="AC664" s="6">
        <f t="shared" ca="1" si="723"/>
        <v>1051.4816116711443</v>
      </c>
      <c r="AD664" s="6">
        <f t="shared" ca="1" si="724"/>
        <v>963.21397817565139</v>
      </c>
      <c r="AE664" s="6">
        <f t="shared" ca="1" si="725"/>
        <v>290.90532076760616</v>
      </c>
      <c r="AF664" s="6">
        <f t="shared" ca="1" si="745"/>
        <v>890.59631075984544</v>
      </c>
      <c r="AG664" s="6">
        <f t="shared" ca="1" si="726"/>
        <v>241.92855123287669</v>
      </c>
      <c r="AH664" s="6">
        <f t="shared" ca="1" si="726"/>
        <v>960.15566553424674</v>
      </c>
      <c r="AI664" s="6">
        <f t="shared" ca="1" si="726"/>
        <v>1603.7923584657535</v>
      </c>
      <c r="AJ664" s="6">
        <f t="shared" ca="1" si="726"/>
        <v>724.80649328219181</v>
      </c>
      <c r="AK664" s="6">
        <f t="shared" ca="1" si="727"/>
        <v>1106.1098154451881</v>
      </c>
      <c r="AL664" s="6">
        <f t="shared" ca="1" si="728"/>
        <v>1170.6747757336864</v>
      </c>
      <c r="AM664" s="6">
        <f t="shared" ca="1" si="729"/>
        <v>335.72821485594687</v>
      </c>
      <c r="AN664" s="6">
        <f t="shared" ca="1" si="746"/>
        <v>918.1702624802474</v>
      </c>
      <c r="AO664" s="6">
        <f t="shared" ca="1" si="747"/>
        <v>16737.260834181554</v>
      </c>
      <c r="AP664" s="6">
        <f t="shared" ca="1" si="748"/>
        <v>9928.7153210327851</v>
      </c>
      <c r="AQ664" s="6">
        <f t="shared" ca="1" si="749"/>
        <v>6808.5455131487697</v>
      </c>
      <c r="AR664" s="6">
        <f t="shared" ca="1" si="730"/>
        <v>2532.6844445827405</v>
      </c>
      <c r="AS664" s="6">
        <f t="shared" ca="1" si="730"/>
        <v>1484.1664161756555</v>
      </c>
      <c r="AT664" s="6">
        <f t="shared" ca="1" si="730"/>
        <v>1607.2372220038471</v>
      </c>
      <c r="AU664" s="6">
        <f t="shared" ca="1" si="730"/>
        <v>1694.9130920164455</v>
      </c>
      <c r="AV664" s="6">
        <f t="shared" ca="1" si="750"/>
        <v>7319.0011747786884</v>
      </c>
      <c r="AW664" s="6">
        <f t="shared" ca="1" si="751"/>
        <v>-510.45566162991963</v>
      </c>
      <c r="AX664" s="27">
        <f t="shared" ca="1" si="731"/>
        <v>3.9651857753424653</v>
      </c>
      <c r="AY664" s="27">
        <f t="shared" ca="1" si="731"/>
        <v>4.1355108630136979</v>
      </c>
      <c r="AZ664">
        <f t="shared" ca="1" si="752"/>
        <v>196</v>
      </c>
      <c r="BA664" s="9">
        <f t="shared" ca="1" si="732"/>
        <v>8</v>
      </c>
      <c r="BB664" s="4">
        <f t="shared" ca="1" si="753"/>
        <v>93</v>
      </c>
      <c r="BC664" s="9">
        <f t="shared" ca="1" si="733"/>
        <v>7</v>
      </c>
      <c r="BD664" s="9">
        <f t="shared" ca="1" si="734"/>
        <v>5</v>
      </c>
      <c r="BE664" s="4">
        <f t="shared" ca="1" si="754"/>
        <v>103</v>
      </c>
      <c r="BF664" s="9">
        <f t="shared" ca="1" si="735"/>
        <v>8</v>
      </c>
      <c r="BG664" s="9">
        <f t="shared" ca="1" si="736"/>
        <v>12</v>
      </c>
      <c r="BH664" s="24">
        <f t="shared" ca="1" si="755"/>
        <v>646.52923927529821</v>
      </c>
      <c r="BI664" s="24">
        <f t="shared" ca="1" si="756"/>
        <v>447.68949720667996</v>
      </c>
      <c r="BJ664" s="9">
        <f t="shared" ca="1" si="737"/>
        <v>11</v>
      </c>
      <c r="BK664" s="30">
        <f t="shared" ca="1" si="738"/>
        <v>35.859826109589044</v>
      </c>
      <c r="BL664" s="15">
        <f t="shared" ca="1" si="739"/>
        <v>4.5176149654794511</v>
      </c>
      <c r="BM664" s="15">
        <f t="shared" ca="1" si="757"/>
        <v>6793.7333377837494</v>
      </c>
      <c r="BN664" s="36">
        <f t="shared" ca="1" si="760"/>
        <v>112</v>
      </c>
      <c r="BO664" s="9">
        <f t="shared" ca="1" si="740"/>
        <v>0</v>
      </c>
      <c r="BP664" s="20">
        <f t="shared" ca="1" si="758"/>
        <v>1.0021802703504186</v>
      </c>
      <c r="BQ664" s="20">
        <f t="shared" ca="1" si="759"/>
        <v>60.790584938828303</v>
      </c>
    </row>
    <row r="665" spans="1:69" x14ac:dyDescent="0.25">
      <c r="A665" s="3">
        <f t="shared" si="701"/>
        <v>40524</v>
      </c>
      <c r="B665" s="17">
        <f t="shared" si="741"/>
        <v>2010</v>
      </c>
      <c r="C665" s="4">
        <f t="shared" si="700"/>
        <v>12</v>
      </c>
      <c r="D665" s="4">
        <f t="shared" si="702"/>
        <v>1</v>
      </c>
      <c r="E665" s="5">
        <f t="shared" si="710"/>
        <v>0.67</v>
      </c>
      <c r="F665" s="5">
        <f t="shared" si="711"/>
        <v>0.60000000000000009</v>
      </c>
      <c r="G665" s="10">
        <f t="shared" si="709"/>
        <v>0.36438356164383473</v>
      </c>
      <c r="H665" s="13">
        <f t="shared" ca="1" si="712"/>
        <v>97</v>
      </c>
      <c r="I665" s="9">
        <f t="shared" ca="1" si="713"/>
        <v>166</v>
      </c>
      <c r="J665" s="14">
        <f t="shared" ca="1" si="742"/>
        <v>1.7113402061855669</v>
      </c>
      <c r="K665" s="5">
        <f t="shared" ca="1" si="743"/>
        <v>0.36888888888888888</v>
      </c>
      <c r="L665" s="21">
        <f t="shared" ca="1" si="714"/>
        <v>98.640735069058067</v>
      </c>
      <c r="M665" s="9">
        <f t="shared" ca="1" si="715"/>
        <v>30</v>
      </c>
      <c r="N665" s="9">
        <f t="shared" ca="1" si="715"/>
        <v>37</v>
      </c>
      <c r="O665" s="9">
        <f t="shared" ca="1" si="715"/>
        <v>15</v>
      </c>
      <c r="P665" s="9">
        <f t="shared" ca="1" si="715"/>
        <v>44</v>
      </c>
      <c r="Q665" s="20">
        <f t="shared" ca="1" si="716"/>
        <v>33.678873921897356</v>
      </c>
      <c r="R665" s="20">
        <f t="shared" ca="1" si="717"/>
        <v>45.089270373698618</v>
      </c>
      <c r="S665" s="20">
        <f t="shared" ca="1" si="718"/>
        <v>17.744908904607719</v>
      </c>
      <c r="T665" s="6">
        <f t="shared" ca="1" si="719"/>
        <v>9568.1513016986319</v>
      </c>
      <c r="U665" s="6">
        <f t="shared" ca="1" si="719"/>
        <v>1037.6366178082192</v>
      </c>
      <c r="V665" s="6">
        <f t="shared" ca="1" si="719"/>
        <v>1729.0463631780822</v>
      </c>
      <c r="W665" s="6">
        <f t="shared" ca="1" si="720"/>
        <v>2498.2937319452053</v>
      </c>
      <c r="X665" s="6">
        <f t="shared" ca="1" si="721"/>
        <v>850.20458954695891</v>
      </c>
      <c r="Y665" s="6">
        <f t="shared" ca="1" si="744"/>
        <v>5528.2432348366046</v>
      </c>
      <c r="Z665" s="6">
        <f t="shared" ca="1" si="722"/>
        <v>2256.4845527671228</v>
      </c>
      <c r="AA665" s="6">
        <f t="shared" ca="1" si="722"/>
        <v>676.3390556054793</v>
      </c>
      <c r="AB665" s="6">
        <f t="shared" ca="1" si="722"/>
        <v>780.77599180273967</v>
      </c>
      <c r="AC665" s="6">
        <f t="shared" ca="1" si="723"/>
        <v>1098.3676794311755</v>
      </c>
      <c r="AD665" s="6">
        <f t="shared" ca="1" si="724"/>
        <v>944.37672507975174</v>
      </c>
      <c r="AE665" s="6">
        <f t="shared" ca="1" si="725"/>
        <v>335.59136394521613</v>
      </c>
      <c r="AF665" s="6">
        <f t="shared" ca="1" si="745"/>
        <v>1335.2638317191982</v>
      </c>
      <c r="AG665" s="6">
        <f t="shared" ca="1" si="726"/>
        <v>301.28375658082189</v>
      </c>
      <c r="AH665" s="6">
        <f t="shared" ca="1" si="726"/>
        <v>1090.1238373698629</v>
      </c>
      <c r="AI665" s="6">
        <f t="shared" ca="1" si="726"/>
        <v>1915.1230578082193</v>
      </c>
      <c r="AJ665" s="6">
        <f t="shared" ca="1" si="726"/>
        <v>805.17997834520543</v>
      </c>
      <c r="AK665" s="6">
        <f t="shared" ca="1" si="727"/>
        <v>1219.2228238560147</v>
      </c>
      <c r="AL665" s="6">
        <f t="shared" ca="1" si="728"/>
        <v>1090.4407889472318</v>
      </c>
      <c r="AM665" s="6">
        <f t="shared" ca="1" si="729"/>
        <v>372.16546337315481</v>
      </c>
      <c r="AN665" s="6">
        <f t="shared" ca="1" si="746"/>
        <v>1429.8815539277082</v>
      </c>
      <c r="AO665" s="6">
        <f t="shared" ca="1" si="747"/>
        <v>18431.098149786303</v>
      </c>
      <c r="AP665" s="6">
        <f t="shared" ca="1" si="748"/>
        <v>10137.709529302791</v>
      </c>
      <c r="AQ665" s="6">
        <f t="shared" ca="1" si="749"/>
        <v>8293.3886204835107</v>
      </c>
      <c r="AR665" s="6">
        <f t="shared" ca="1" si="730"/>
        <v>2546.8601010356997</v>
      </c>
      <c r="AS665" s="6">
        <f t="shared" ca="1" si="730"/>
        <v>1582.2822835462366</v>
      </c>
      <c r="AT665" s="6">
        <f t="shared" ca="1" si="730"/>
        <v>1625.4308865996786</v>
      </c>
      <c r="AU665" s="6">
        <f t="shared" ca="1" si="730"/>
        <v>1726.1814194296817</v>
      </c>
      <c r="AV665" s="6">
        <f t="shared" ca="1" si="750"/>
        <v>7480.7546906112966</v>
      </c>
      <c r="AW665" s="6">
        <f t="shared" ca="1" si="751"/>
        <v>812.63392987221596</v>
      </c>
      <c r="AX665" s="27">
        <f t="shared" ca="1" si="731"/>
        <v>4.0359807123287661</v>
      </c>
      <c r="AY665" s="27">
        <f t="shared" ca="1" si="731"/>
        <v>4.1395693561643832</v>
      </c>
      <c r="AZ665">
        <f t="shared" ca="1" si="752"/>
        <v>223</v>
      </c>
      <c r="BA665" s="9">
        <f t="shared" ca="1" si="732"/>
        <v>8</v>
      </c>
      <c r="BB665" s="4">
        <f t="shared" ca="1" si="753"/>
        <v>97</v>
      </c>
      <c r="BC665" s="9">
        <f t="shared" ca="1" si="733"/>
        <v>8</v>
      </c>
      <c r="BD665" s="9">
        <f t="shared" ca="1" si="734"/>
        <v>5</v>
      </c>
      <c r="BE665" s="4">
        <f t="shared" ca="1" si="754"/>
        <v>126</v>
      </c>
      <c r="BF665" s="9">
        <f t="shared" ca="1" si="735"/>
        <v>9</v>
      </c>
      <c r="BG665" s="9">
        <f t="shared" ca="1" si="736"/>
        <v>15</v>
      </c>
      <c r="BH665" s="24">
        <f t="shared" ca="1" si="755"/>
        <v>680.49567938879591</v>
      </c>
      <c r="BI665" s="24">
        <f t="shared" ca="1" si="756"/>
        <v>453.01633684878919</v>
      </c>
      <c r="BJ665" s="9">
        <f t="shared" ca="1" si="737"/>
        <v>12</v>
      </c>
      <c r="BK665" s="30">
        <f t="shared" ca="1" si="738"/>
        <v>35.691860438356173</v>
      </c>
      <c r="BL665" s="15">
        <f t="shared" ca="1" si="739"/>
        <v>4.245382554520547</v>
      </c>
      <c r="BM665" s="15">
        <f t="shared" ca="1" si="757"/>
        <v>6570.5993268007487</v>
      </c>
      <c r="BN665" s="36">
        <f t="shared" ca="1" si="760"/>
        <v>112</v>
      </c>
      <c r="BO665" s="9">
        <f t="shared" ca="1" si="740"/>
        <v>0</v>
      </c>
      <c r="BP665" s="20">
        <f t="shared" ca="1" si="758"/>
        <v>1.2621966746101372</v>
      </c>
      <c r="BQ665" s="20">
        <f t="shared" ca="1" si="759"/>
        <v>74.048112682888487</v>
      </c>
    </row>
    <row r="666" spans="1:69" x14ac:dyDescent="0.25">
      <c r="A666" s="3">
        <f t="shared" si="701"/>
        <v>40523</v>
      </c>
      <c r="B666" s="17">
        <f t="shared" si="741"/>
        <v>2010</v>
      </c>
      <c r="C666" s="4">
        <f t="shared" si="700"/>
        <v>12</v>
      </c>
      <c r="D666" s="4">
        <f t="shared" si="702"/>
        <v>7</v>
      </c>
      <c r="E666" s="5">
        <f t="shared" si="710"/>
        <v>0.67</v>
      </c>
      <c r="F666" s="5">
        <f t="shared" si="711"/>
        <v>0.94444444444444442</v>
      </c>
      <c r="G666" s="10">
        <f t="shared" si="709"/>
        <v>0.36164383561643748</v>
      </c>
      <c r="H666" s="13">
        <f t="shared" ca="1" si="712"/>
        <v>162</v>
      </c>
      <c r="I666" s="9">
        <f t="shared" ca="1" si="713"/>
        <v>257</v>
      </c>
      <c r="J666" s="14">
        <f t="shared" ca="1" si="742"/>
        <v>1.5864197530864197</v>
      </c>
      <c r="K666" s="5">
        <f t="shared" ca="1" si="743"/>
        <v>0.57111111111111112</v>
      </c>
      <c r="L666" s="21">
        <f t="shared" ca="1" si="714"/>
        <v>98.173352689554093</v>
      </c>
      <c r="M666" s="9">
        <f t="shared" ca="1" si="715"/>
        <v>45</v>
      </c>
      <c r="N666" s="9">
        <f t="shared" ca="1" si="715"/>
        <v>54</v>
      </c>
      <c r="O666" s="9">
        <f t="shared" ca="1" si="715"/>
        <v>23</v>
      </c>
      <c r="P666" s="9">
        <f t="shared" ca="1" si="715"/>
        <v>72</v>
      </c>
      <c r="Q666" s="20">
        <f t="shared" ca="1" si="716"/>
        <v>37.495945384806973</v>
      </c>
      <c r="R666" s="20">
        <f t="shared" ca="1" si="717"/>
        <v>45.943672852602731</v>
      </c>
      <c r="S666" s="20">
        <f t="shared" ca="1" si="718"/>
        <v>17.318824925753425</v>
      </c>
      <c r="T666" s="6">
        <f t="shared" ca="1" si="719"/>
        <v>15904.083135707764</v>
      </c>
      <c r="U666" s="6">
        <f t="shared" ca="1" si="719"/>
        <v>1683.346303196347</v>
      </c>
      <c r="V666" s="6">
        <f t="shared" ca="1" si="719"/>
        <v>2830.6064019287669</v>
      </c>
      <c r="W666" s="6">
        <f t="shared" ca="1" si="720"/>
        <v>2615.3227449863011</v>
      </c>
      <c r="X666" s="6">
        <f t="shared" ca="1" si="721"/>
        <v>1394.1910914016439</v>
      </c>
      <c r="Y666" s="6">
        <f t="shared" ca="1" si="744"/>
        <v>10747.309200587399</v>
      </c>
      <c r="Z666" s="6">
        <f t="shared" ca="1" si="722"/>
        <v>3712.09859309589</v>
      </c>
      <c r="AA666" s="6">
        <f t="shared" ca="1" si="722"/>
        <v>1056.7044756098628</v>
      </c>
      <c r="AB666" s="6">
        <f t="shared" ca="1" si="722"/>
        <v>1246.9553946542467</v>
      </c>
      <c r="AC666" s="6">
        <f t="shared" ca="1" si="723"/>
        <v>1760.0285051344981</v>
      </c>
      <c r="AD666" s="6">
        <f t="shared" ca="1" si="724"/>
        <v>1028.488432679005</v>
      </c>
      <c r="AE666" s="6">
        <f t="shared" ca="1" si="725"/>
        <v>507.52097593953562</v>
      </c>
      <c r="AF666" s="6">
        <f t="shared" ca="1" si="745"/>
        <v>2719.72054960696</v>
      </c>
      <c r="AG666" s="6">
        <f t="shared" ca="1" si="726"/>
        <v>470.14557632876716</v>
      </c>
      <c r="AH666" s="6">
        <f t="shared" ca="1" si="726"/>
        <v>1705.8737222136988</v>
      </c>
      <c r="AI666" s="6">
        <f t="shared" ca="1" si="726"/>
        <v>2808.8514345205476</v>
      </c>
      <c r="AJ666" s="6">
        <f t="shared" ca="1" si="726"/>
        <v>1253.9478433315069</v>
      </c>
      <c r="AK666" s="6">
        <f t="shared" ca="1" si="727"/>
        <v>1969.5380947518765</v>
      </c>
      <c r="AL666" s="6">
        <f t="shared" ca="1" si="728"/>
        <v>1118.6934209023941</v>
      </c>
      <c r="AM666" s="6">
        <f t="shared" ca="1" si="729"/>
        <v>573.66033200558763</v>
      </c>
      <c r="AN666" s="6">
        <f t="shared" ca="1" si="746"/>
        <v>2576.926728734662</v>
      </c>
      <c r="AO666" s="6">
        <f t="shared" ca="1" si="747"/>
        <v>29842.006478658626</v>
      </c>
      <c r="AP666" s="6">
        <f t="shared" ca="1" si="748"/>
        <v>13798.04999972961</v>
      </c>
      <c r="AQ666" s="6">
        <f t="shared" ca="1" si="749"/>
        <v>16043.95647892902</v>
      </c>
      <c r="AR666" s="6">
        <f t="shared" ca="1" si="730"/>
        <v>2698.2473132714463</v>
      </c>
      <c r="AS666" s="6">
        <f t="shared" ca="1" si="730"/>
        <v>2077.7991975688756</v>
      </c>
      <c r="AT666" s="6">
        <f t="shared" ca="1" si="730"/>
        <v>1905.276800598273</v>
      </c>
      <c r="AU666" s="6">
        <f t="shared" ca="1" si="730"/>
        <v>1988.5294157446419</v>
      </c>
      <c r="AV666" s="6">
        <f t="shared" ca="1" si="750"/>
        <v>8669.8527271832372</v>
      </c>
      <c r="AW666" s="6">
        <f t="shared" ca="1" si="751"/>
        <v>7374.1037517457789</v>
      </c>
      <c r="AX666" s="27">
        <f t="shared" ca="1" si="731"/>
        <v>4.0869781808219168</v>
      </c>
      <c r="AY666" s="27">
        <f t="shared" ca="1" si="731"/>
        <v>4.5297872876712324</v>
      </c>
      <c r="AZ666">
        <f t="shared" ca="1" si="752"/>
        <v>356</v>
      </c>
      <c r="BA666" s="9">
        <f t="shared" ca="1" si="732"/>
        <v>14</v>
      </c>
      <c r="BB666" s="4">
        <f t="shared" ca="1" si="753"/>
        <v>162</v>
      </c>
      <c r="BC666" s="9">
        <f t="shared" ca="1" si="733"/>
        <v>14</v>
      </c>
      <c r="BD666" s="9">
        <f t="shared" ca="1" si="734"/>
        <v>10</v>
      </c>
      <c r="BE666" s="4">
        <f t="shared" ca="1" si="754"/>
        <v>194</v>
      </c>
      <c r="BF666" s="9">
        <f t="shared" ca="1" si="735"/>
        <v>14</v>
      </c>
      <c r="BG666" s="9">
        <f t="shared" ca="1" si="736"/>
        <v>25</v>
      </c>
      <c r="BH666" s="24">
        <f t="shared" ca="1" si="755"/>
        <v>1013.3511464172909</v>
      </c>
      <c r="BI666" s="24">
        <f t="shared" ca="1" si="756"/>
        <v>662.60555998128109</v>
      </c>
      <c r="BJ666" s="9">
        <f t="shared" ca="1" si="737"/>
        <v>19</v>
      </c>
      <c r="BK666" s="30">
        <f t="shared" ca="1" si="738"/>
        <v>32.905218356164383</v>
      </c>
      <c r="BL666" s="15">
        <f t="shared" ca="1" si="739"/>
        <v>4.4525393073972594</v>
      </c>
      <c r="BM666" s="15">
        <f t="shared" ca="1" si="757"/>
        <v>6921.1024491848566</v>
      </c>
      <c r="BN666" s="36">
        <f t="shared" ca="1" si="760"/>
        <v>112</v>
      </c>
      <c r="BO666" s="9">
        <f t="shared" ca="1" si="740"/>
        <v>0</v>
      </c>
      <c r="BP666" s="20">
        <f t="shared" ca="1" si="758"/>
        <v>2.3181215126816426</v>
      </c>
      <c r="BQ666" s="20">
        <f t="shared" ca="1" si="759"/>
        <v>143.24961141900911</v>
      </c>
    </row>
    <row r="667" spans="1:69" x14ac:dyDescent="0.25">
      <c r="A667" s="3">
        <f t="shared" si="701"/>
        <v>40522</v>
      </c>
      <c r="B667" s="17">
        <f t="shared" si="741"/>
        <v>2010</v>
      </c>
      <c r="C667" s="4">
        <f t="shared" si="700"/>
        <v>12</v>
      </c>
      <c r="D667" s="4">
        <f t="shared" si="702"/>
        <v>6</v>
      </c>
      <c r="E667" s="5">
        <f t="shared" si="710"/>
        <v>0.67</v>
      </c>
      <c r="F667" s="5">
        <f t="shared" si="711"/>
        <v>1</v>
      </c>
      <c r="G667" s="10">
        <f t="shared" si="709"/>
        <v>0.35890410958904023</v>
      </c>
      <c r="H667" s="13">
        <f t="shared" ca="1" si="712"/>
        <v>161</v>
      </c>
      <c r="I667" s="9">
        <f t="shared" ca="1" si="713"/>
        <v>287</v>
      </c>
      <c r="J667" s="14">
        <f t="shared" ca="1" si="742"/>
        <v>1.7826086956521738</v>
      </c>
      <c r="K667" s="5">
        <f t="shared" ca="1" si="743"/>
        <v>0.63777777777777778</v>
      </c>
      <c r="L667" s="21">
        <f t="shared" ca="1" si="714"/>
        <v>105.09014839445248</v>
      </c>
      <c r="M667" s="9">
        <f t="shared" ref="M667:P686" ca="1" si="761">INT($I667*M$1*(1+RANDBETWEEN(-limite,limite)/1000))</f>
        <v>52</v>
      </c>
      <c r="N667" s="9">
        <f t="shared" ca="1" si="761"/>
        <v>61</v>
      </c>
      <c r="O667" s="9">
        <f t="shared" ca="1" si="761"/>
        <v>26</v>
      </c>
      <c r="P667" s="9">
        <f t="shared" ca="1" si="761"/>
        <v>76</v>
      </c>
      <c r="Q667" s="20">
        <f t="shared" ca="1" si="716"/>
        <v>35.743379830767367</v>
      </c>
      <c r="R667" s="20">
        <f t="shared" ca="1" si="717"/>
        <v>47.467823552876716</v>
      </c>
      <c r="S667" s="20">
        <f t="shared" ca="1" si="718"/>
        <v>17.617293284729634</v>
      </c>
      <c r="T667" s="6">
        <f t="shared" ref="T667:V686" ca="1" si="762">(1+T$2*$G667)*(1+RANDBETWEEN(-limite,limite)/1000)*T$1*$E667*$F667</f>
        <v>16919.513891506849</v>
      </c>
      <c r="U667" s="6">
        <f t="shared" ca="1" si="762"/>
        <v>1711.1964287671233</v>
      </c>
      <c r="V667" s="6">
        <f t="shared" ca="1" si="762"/>
        <v>2830.0594387463016</v>
      </c>
      <c r="W667" s="6">
        <f t="shared" ca="1" si="720"/>
        <v>2659.4822015999998</v>
      </c>
      <c r="X667" s="6">
        <f t="shared" ca="1" si="721"/>
        <v>1383.8799169578085</v>
      </c>
      <c r="Y667" s="6">
        <f t="shared" ca="1" si="744"/>
        <v>11757.28876296986</v>
      </c>
      <c r="Z667" s="6">
        <f t="shared" ref="Z667:AB686" ca="1" si="763">(1+Z$2*$G667)*(1+RANDBETWEEN(-limite,limite)/1000)*$I667*Z$1</f>
        <v>4039.0019208767126</v>
      </c>
      <c r="AA667" s="6">
        <f t="shared" ca="1" si="763"/>
        <v>1234.1634123747947</v>
      </c>
      <c r="AB667" s="6">
        <f t="shared" ca="1" si="763"/>
        <v>1338.9142896394521</v>
      </c>
      <c r="AC667" s="6">
        <f t="shared" ca="1" si="723"/>
        <v>1741.2067994042516</v>
      </c>
      <c r="AD667" s="6">
        <f t="shared" ca="1" si="724"/>
        <v>982.9243089815069</v>
      </c>
      <c r="AE667" s="6">
        <f t="shared" ca="1" si="725"/>
        <v>532.99564996992694</v>
      </c>
      <c r="AF667" s="6">
        <f t="shared" ca="1" si="745"/>
        <v>3354.9528645352739</v>
      </c>
      <c r="AG667" s="6">
        <f t="shared" ref="AG667:AJ686" ca="1" si="764">(1+AG$2*$G667)*(1+RANDBETWEEN(-limite,limite)/1000)*$I667*AG$1</f>
        <v>536.87997512876711</v>
      </c>
      <c r="AH667" s="6">
        <f t="shared" ca="1" si="764"/>
        <v>1941.9795964493151</v>
      </c>
      <c r="AI667" s="6">
        <f t="shared" ca="1" si="764"/>
        <v>3253.8755290136983</v>
      </c>
      <c r="AJ667" s="6">
        <f t="shared" ca="1" si="764"/>
        <v>1338.6872158684932</v>
      </c>
      <c r="AK667" s="6">
        <f t="shared" ca="1" si="727"/>
        <v>2081.2767758444134</v>
      </c>
      <c r="AL667" s="6">
        <f t="shared" ca="1" si="728"/>
        <v>1098.9996577704246</v>
      </c>
      <c r="AM667" s="6">
        <f t="shared" ca="1" si="729"/>
        <v>641.77743015052238</v>
      </c>
      <c r="AN667" s="6">
        <f t="shared" ca="1" si="746"/>
        <v>3249.3684526949132</v>
      </c>
      <c r="AO667" s="6">
        <f t="shared" ca="1" si="747"/>
        <v>32314.212259625201</v>
      </c>
      <c r="AP667" s="6">
        <f t="shared" ca="1" si="748"/>
        <v>13952.602179425154</v>
      </c>
      <c r="AQ667" s="6">
        <f t="shared" ca="1" si="749"/>
        <v>18361.610080200047</v>
      </c>
      <c r="AR667" s="6">
        <f t="shared" ref="AR667:AU686" ca="1" si="765">(1+AR$2*$G667)*(1+RANDBETWEEN(-limite,limite)/1000)*AR$1*$E667*$F667+AR$3*(1+ipc)^($B667-2010)</f>
        <v>2690.4854679546756</v>
      </c>
      <c r="AS667" s="6">
        <f t="shared" ca="1" si="765"/>
        <v>2113.9991946567579</v>
      </c>
      <c r="AT667" s="6">
        <f t="shared" ca="1" si="765"/>
        <v>1900.2929024930527</v>
      </c>
      <c r="AU667" s="6">
        <f t="shared" ca="1" si="765"/>
        <v>2055.2697074840407</v>
      </c>
      <c r="AV667" s="6">
        <f t="shared" ca="1" si="750"/>
        <v>8760.0472725885265</v>
      </c>
      <c r="AW667" s="6">
        <f t="shared" ca="1" si="751"/>
        <v>9601.5628076115208</v>
      </c>
      <c r="AX667" s="27">
        <f t="shared" ref="AX667:AY686" ca="1" si="766">MIN(5,(1+AX$2*$G667)*(1+RANDBETWEEN(-limite,limite)/1000)*AX$1)</f>
        <v>4.1300525589041097</v>
      </c>
      <c r="AY667" s="27">
        <f t="shared" ca="1" si="766"/>
        <v>4.5121254794520551</v>
      </c>
      <c r="AZ667">
        <f t="shared" ca="1" si="752"/>
        <v>376</v>
      </c>
      <c r="BA667" s="9">
        <f t="shared" ca="1" si="732"/>
        <v>15</v>
      </c>
      <c r="BB667" s="4">
        <f t="shared" ca="1" si="753"/>
        <v>161</v>
      </c>
      <c r="BC667" s="9">
        <f t="shared" ca="1" si="733"/>
        <v>15</v>
      </c>
      <c r="BD667" s="9">
        <f t="shared" ca="1" si="734"/>
        <v>9</v>
      </c>
      <c r="BE667" s="4">
        <f t="shared" ca="1" si="754"/>
        <v>215</v>
      </c>
      <c r="BF667" s="9">
        <f t="shared" ca="1" si="735"/>
        <v>15</v>
      </c>
      <c r="BG667" s="9">
        <f t="shared" ca="1" si="736"/>
        <v>26</v>
      </c>
      <c r="BH667" s="24">
        <f t="shared" ca="1" si="755"/>
        <v>1024.6094246912958</v>
      </c>
      <c r="BI667" s="24">
        <f t="shared" ca="1" si="756"/>
        <v>621.12649810503774</v>
      </c>
      <c r="BJ667" s="9">
        <f t="shared" ca="1" si="737"/>
        <v>20</v>
      </c>
      <c r="BK667" s="30">
        <f t="shared" ca="1" si="738"/>
        <v>35.562564493150688</v>
      </c>
      <c r="BL667" s="15">
        <f t="shared" ca="1" si="739"/>
        <v>4.3098824131506843</v>
      </c>
      <c r="BM667" s="15">
        <f t="shared" ca="1" si="757"/>
        <v>6893.7945427156719</v>
      </c>
      <c r="BN667" s="36">
        <f t="shared" ca="1" si="760"/>
        <v>112</v>
      </c>
      <c r="BO667" s="9">
        <f t="shared" ca="1" si="740"/>
        <v>0</v>
      </c>
      <c r="BP667" s="20">
        <f t="shared" ca="1" si="758"/>
        <v>2.6634983050955361</v>
      </c>
      <c r="BQ667" s="20">
        <f t="shared" ca="1" si="759"/>
        <v>163.94294714464328</v>
      </c>
    </row>
    <row r="668" spans="1:69" x14ac:dyDescent="0.25">
      <c r="A668" s="3">
        <f t="shared" si="701"/>
        <v>40521</v>
      </c>
      <c r="B668" s="17">
        <f t="shared" si="741"/>
        <v>2010</v>
      </c>
      <c r="C668" s="4">
        <f t="shared" si="700"/>
        <v>12</v>
      </c>
      <c r="D668" s="4">
        <f t="shared" si="702"/>
        <v>5</v>
      </c>
      <c r="E668" s="5">
        <f t="shared" si="710"/>
        <v>0.67</v>
      </c>
      <c r="F668" s="5">
        <f t="shared" si="711"/>
        <v>0.79999999999999993</v>
      </c>
      <c r="G668" s="10">
        <f t="shared" si="709"/>
        <v>0.35616438356164298</v>
      </c>
      <c r="H668" s="13">
        <f t="shared" ca="1" si="712"/>
        <v>127</v>
      </c>
      <c r="I668" s="9">
        <f t="shared" ca="1" si="713"/>
        <v>227</v>
      </c>
      <c r="J668" s="14">
        <f t="shared" ca="1" si="742"/>
        <v>1.7874015748031495</v>
      </c>
      <c r="K668" s="5">
        <f t="shared" ca="1" si="743"/>
        <v>0.50444444444444447</v>
      </c>
      <c r="L668" s="21">
        <f t="shared" ca="1" si="714"/>
        <v>106.05908026318629</v>
      </c>
      <c r="M668" s="9">
        <f t="shared" ca="1" si="761"/>
        <v>40</v>
      </c>
      <c r="N668" s="9">
        <f t="shared" ca="1" si="761"/>
        <v>51</v>
      </c>
      <c r="O668" s="9">
        <f t="shared" ca="1" si="761"/>
        <v>19</v>
      </c>
      <c r="P668" s="9">
        <f t="shared" ca="1" si="761"/>
        <v>62</v>
      </c>
      <c r="Q668" s="20">
        <f t="shared" ca="1" si="716"/>
        <v>35.314349336143309</v>
      </c>
      <c r="R668" s="20">
        <f t="shared" ca="1" si="717"/>
        <v>48.05976649574621</v>
      </c>
      <c r="S668" s="20">
        <f t="shared" ca="1" si="718"/>
        <v>17.436769915068489</v>
      </c>
      <c r="T668" s="6">
        <f t="shared" ca="1" si="762"/>
        <v>13469.503193424658</v>
      </c>
      <c r="U668" s="6">
        <f t="shared" ca="1" si="762"/>
        <v>1441.1122147945205</v>
      </c>
      <c r="V668" s="6">
        <f t="shared" ca="1" si="762"/>
        <v>2282.5672956493149</v>
      </c>
      <c r="W668" s="6">
        <f t="shared" ca="1" si="720"/>
        <v>2643.7894382465747</v>
      </c>
      <c r="X668" s="6">
        <f t="shared" ca="1" si="721"/>
        <v>1194.8673181808217</v>
      </c>
      <c r="Y668" s="6">
        <f t="shared" ca="1" si="744"/>
        <v>8789.391356142467</v>
      </c>
      <c r="Z668" s="6">
        <f t="shared" ca="1" si="763"/>
        <v>3213.6057895890413</v>
      </c>
      <c r="AA668" s="6">
        <f t="shared" ca="1" si="763"/>
        <v>913.13556341917797</v>
      </c>
      <c r="AB668" s="6">
        <f t="shared" ca="1" si="763"/>
        <v>1081.0797347342464</v>
      </c>
      <c r="AC668" s="6">
        <f t="shared" ca="1" si="723"/>
        <v>1414.9371121280035</v>
      </c>
      <c r="AD668" s="6">
        <f t="shared" ca="1" si="724"/>
        <v>1005.6607451582954</v>
      </c>
      <c r="AE668" s="6">
        <f t="shared" ca="1" si="725"/>
        <v>432.99300727917506</v>
      </c>
      <c r="AF668" s="6">
        <f t="shared" ca="1" si="745"/>
        <v>2354.2302231769922</v>
      </c>
      <c r="AG668" s="6">
        <f t="shared" ca="1" si="764"/>
        <v>412.43759358904111</v>
      </c>
      <c r="AH668" s="6">
        <f t="shared" ca="1" si="764"/>
        <v>1394.9069150684932</v>
      </c>
      <c r="AI668" s="6">
        <f t="shared" ca="1" si="764"/>
        <v>2478.3285969863014</v>
      </c>
      <c r="AJ668" s="6">
        <f t="shared" ca="1" si="764"/>
        <v>1106.2281915616436</v>
      </c>
      <c r="AK668" s="6">
        <f t="shared" ca="1" si="727"/>
        <v>1599.3313450842829</v>
      </c>
      <c r="AL668" s="6">
        <f t="shared" ca="1" si="728"/>
        <v>1164.8855127089541</v>
      </c>
      <c r="AM668" s="6">
        <f t="shared" ca="1" si="729"/>
        <v>466.31125059944219</v>
      </c>
      <c r="AN668" s="6">
        <f t="shared" ca="1" si="746"/>
        <v>2161.3731888127995</v>
      </c>
      <c r="AO668" s="6">
        <f t="shared" ca="1" si="747"/>
        <v>25510.337793167124</v>
      </c>
      <c r="AP668" s="6">
        <f t="shared" ca="1" si="748"/>
        <v>12205.343025034865</v>
      </c>
      <c r="AQ668" s="6">
        <f t="shared" ca="1" si="749"/>
        <v>13304.994768132259</v>
      </c>
      <c r="AR668" s="6">
        <f t="shared" ca="1" si="765"/>
        <v>2629.4399254966352</v>
      </c>
      <c r="AS668" s="6">
        <f t="shared" ca="1" si="765"/>
        <v>1924.4358448330213</v>
      </c>
      <c r="AT668" s="6">
        <f t="shared" ca="1" si="765"/>
        <v>1761.9560604702024</v>
      </c>
      <c r="AU668" s="6">
        <f t="shared" ca="1" si="765"/>
        <v>1913.1612797649341</v>
      </c>
      <c r="AV668" s="6">
        <f t="shared" ca="1" si="750"/>
        <v>8228.993110564792</v>
      </c>
      <c r="AW668" s="6">
        <f t="shared" ca="1" si="751"/>
        <v>5076.0016575674672</v>
      </c>
      <c r="AX668" s="27">
        <f t="shared" ca="1" si="766"/>
        <v>4.1177396712328758</v>
      </c>
      <c r="AY668" s="27">
        <f t="shared" ca="1" si="766"/>
        <v>4.546525479452054</v>
      </c>
      <c r="AZ668">
        <f t="shared" ca="1" si="752"/>
        <v>299</v>
      </c>
      <c r="BA668" s="9">
        <f t="shared" ca="1" si="732"/>
        <v>11</v>
      </c>
      <c r="BB668" s="4">
        <f t="shared" ca="1" si="753"/>
        <v>127</v>
      </c>
      <c r="BC668" s="9">
        <f t="shared" ca="1" si="733"/>
        <v>10</v>
      </c>
      <c r="BD668" s="9">
        <f t="shared" ca="1" si="734"/>
        <v>7</v>
      </c>
      <c r="BE668" s="4">
        <f t="shared" ca="1" si="754"/>
        <v>172</v>
      </c>
      <c r="BF668" s="9">
        <f t="shared" ca="1" si="735"/>
        <v>13</v>
      </c>
      <c r="BG668" s="9">
        <f t="shared" ca="1" si="736"/>
        <v>22</v>
      </c>
      <c r="BH668" s="24">
        <f t="shared" ca="1" si="755"/>
        <v>819.3764479157802</v>
      </c>
      <c r="BI668" s="24">
        <f t="shared" ca="1" si="756"/>
        <v>580.67255964995104</v>
      </c>
      <c r="BJ668" s="9">
        <f t="shared" ca="1" si="737"/>
        <v>16</v>
      </c>
      <c r="BK668" s="30">
        <f t="shared" ca="1" si="738"/>
        <v>34.188260821917808</v>
      </c>
      <c r="BL668" s="15">
        <f t="shared" ca="1" si="739"/>
        <v>4.1240510684931504</v>
      </c>
      <c r="BM668" s="15">
        <f t="shared" ca="1" si="757"/>
        <v>6917.8876365111319</v>
      </c>
      <c r="BN668" s="36">
        <f t="shared" ca="1" si="760"/>
        <v>112</v>
      </c>
      <c r="BO668" s="9">
        <f t="shared" ca="1" si="740"/>
        <v>0</v>
      </c>
      <c r="BP668" s="20">
        <f t="shared" ca="1" si="758"/>
        <v>1.9232741939766904</v>
      </c>
      <c r="BQ668" s="20">
        <f t="shared" ca="1" si="759"/>
        <v>118.79459614403802</v>
      </c>
    </row>
    <row r="669" spans="1:69" x14ac:dyDescent="0.25">
      <c r="A669" s="3">
        <f t="shared" si="701"/>
        <v>40520</v>
      </c>
      <c r="B669" s="17">
        <f t="shared" si="741"/>
        <v>2010</v>
      </c>
      <c r="C669" s="4">
        <f t="shared" si="700"/>
        <v>12</v>
      </c>
      <c r="D669" s="4">
        <f t="shared" si="702"/>
        <v>4</v>
      </c>
      <c r="E669" s="5">
        <f t="shared" si="710"/>
        <v>0.67</v>
      </c>
      <c r="F669" s="5">
        <f t="shared" si="711"/>
        <v>0.73333333333333339</v>
      </c>
      <c r="G669" s="10">
        <f t="shared" si="709"/>
        <v>0.35342465753424573</v>
      </c>
      <c r="H669" s="13">
        <f t="shared" ca="1" si="712"/>
        <v>125</v>
      </c>
      <c r="I669" s="9">
        <f t="shared" ca="1" si="713"/>
        <v>201</v>
      </c>
      <c r="J669" s="14">
        <f t="shared" ca="1" si="742"/>
        <v>1.6080000000000001</v>
      </c>
      <c r="K669" s="5">
        <f t="shared" ca="1" si="743"/>
        <v>0.44666666666666666</v>
      </c>
      <c r="L669" s="21">
        <f t="shared" ca="1" si="714"/>
        <v>93.810840533917812</v>
      </c>
      <c r="M669" s="9">
        <f t="shared" ca="1" si="761"/>
        <v>34</v>
      </c>
      <c r="N669" s="9">
        <f t="shared" ca="1" si="761"/>
        <v>43</v>
      </c>
      <c r="O669" s="9">
        <f t="shared" ca="1" si="761"/>
        <v>17</v>
      </c>
      <c r="P669" s="9">
        <f t="shared" ca="1" si="761"/>
        <v>53</v>
      </c>
      <c r="Q669" s="20">
        <f t="shared" ca="1" si="716"/>
        <v>37.099159232876708</v>
      </c>
      <c r="R669" s="20">
        <f t="shared" ca="1" si="717"/>
        <v>48.003242433650279</v>
      </c>
      <c r="S669" s="20">
        <f t="shared" ca="1" si="718"/>
        <v>18.377237368332899</v>
      </c>
      <c r="T669" s="6">
        <f t="shared" ca="1" si="762"/>
        <v>11726.355066739727</v>
      </c>
      <c r="U669" s="6">
        <f t="shared" ca="1" si="762"/>
        <v>1268.8400917625572</v>
      </c>
      <c r="V669" s="6">
        <f t="shared" ca="1" si="762"/>
        <v>2073.4004171362194</v>
      </c>
      <c r="W669" s="6">
        <f t="shared" ca="1" si="720"/>
        <v>2659.3225344000002</v>
      </c>
      <c r="X669" s="6">
        <f t="shared" ca="1" si="721"/>
        <v>1009.5984902031782</v>
      </c>
      <c r="Y669" s="6">
        <f t="shared" ca="1" si="744"/>
        <v>7252.873716762886</v>
      </c>
      <c r="Z669" s="6">
        <f t="shared" ca="1" si="763"/>
        <v>2856.6352609315068</v>
      </c>
      <c r="AA669" s="6">
        <f t="shared" ca="1" si="763"/>
        <v>816.05512137205471</v>
      </c>
      <c r="AB669" s="6">
        <f t="shared" ca="1" si="763"/>
        <v>973.99358052164371</v>
      </c>
      <c r="AC669" s="6">
        <f t="shared" ca="1" si="723"/>
        <v>1396.2245749548179</v>
      </c>
      <c r="AD669" s="6">
        <f t="shared" ca="1" si="724"/>
        <v>1006.6203497042978</v>
      </c>
      <c r="AE669" s="6">
        <f t="shared" ca="1" si="725"/>
        <v>421.87737527225767</v>
      </c>
      <c r="AF669" s="6">
        <f t="shared" ca="1" si="745"/>
        <v>1821.961662893832</v>
      </c>
      <c r="AG669" s="6">
        <f t="shared" ca="1" si="764"/>
        <v>356.91609649315069</v>
      </c>
      <c r="AH669" s="6">
        <f t="shared" ca="1" si="764"/>
        <v>1267.5383802739725</v>
      </c>
      <c r="AI669" s="6">
        <f t="shared" ca="1" si="764"/>
        <v>2145.5933499452058</v>
      </c>
      <c r="AJ669" s="6">
        <f t="shared" ca="1" si="764"/>
        <v>949.0861834520548</v>
      </c>
      <c r="AK669" s="6">
        <f t="shared" ca="1" si="727"/>
        <v>1437.4472780201522</v>
      </c>
      <c r="AL669" s="6">
        <f t="shared" ca="1" si="728"/>
        <v>1154.3146743481066</v>
      </c>
      <c r="AM669" s="6">
        <f t="shared" ca="1" si="729"/>
        <v>457.60865123968586</v>
      </c>
      <c r="AN669" s="6">
        <f t="shared" ca="1" si="746"/>
        <v>1669.7634065564389</v>
      </c>
      <c r="AO669" s="6">
        <f t="shared" ca="1" si="747"/>
        <v>22361.013131491876</v>
      </c>
      <c r="AP669" s="6">
        <f t="shared" ca="1" si="748"/>
        <v>11616.414345278716</v>
      </c>
      <c r="AQ669" s="6">
        <f t="shared" ca="1" si="749"/>
        <v>10744.598786213155</v>
      </c>
      <c r="AR669" s="6">
        <f t="shared" ca="1" si="765"/>
        <v>2586.3357066009607</v>
      </c>
      <c r="AS669" s="6">
        <f t="shared" ca="1" si="765"/>
        <v>1768.4967670051228</v>
      </c>
      <c r="AT669" s="6">
        <f t="shared" ca="1" si="765"/>
        <v>1711.9153073895329</v>
      </c>
      <c r="AU669" s="6">
        <f t="shared" ca="1" si="765"/>
        <v>1807.4837780187445</v>
      </c>
      <c r="AV669" s="6">
        <f t="shared" ca="1" si="750"/>
        <v>7874.2315590143617</v>
      </c>
      <c r="AW669" s="6">
        <f t="shared" ca="1" si="751"/>
        <v>2870.3672271987989</v>
      </c>
      <c r="AX669" s="27">
        <f t="shared" ca="1" si="766"/>
        <v>4.0816985424657535</v>
      </c>
      <c r="AY669" s="27">
        <f t="shared" ca="1" si="766"/>
        <v>4.3379931506849312</v>
      </c>
      <c r="AZ669">
        <f t="shared" ca="1" si="752"/>
        <v>272</v>
      </c>
      <c r="BA669" s="9">
        <f t="shared" ca="1" si="732"/>
        <v>10</v>
      </c>
      <c r="BB669" s="4">
        <f t="shared" ca="1" si="753"/>
        <v>125</v>
      </c>
      <c r="BC669" s="9">
        <f t="shared" ca="1" si="733"/>
        <v>10</v>
      </c>
      <c r="BD669" s="9">
        <f t="shared" ca="1" si="734"/>
        <v>7</v>
      </c>
      <c r="BE669" s="4">
        <f t="shared" ca="1" si="754"/>
        <v>147</v>
      </c>
      <c r="BF669" s="9">
        <f t="shared" ca="1" si="735"/>
        <v>9</v>
      </c>
      <c r="BG669" s="9">
        <f t="shared" ca="1" si="736"/>
        <v>19</v>
      </c>
      <c r="BH669" s="24">
        <f t="shared" ca="1" si="755"/>
        <v>780.95571607655802</v>
      </c>
      <c r="BI669" s="24">
        <f t="shared" ca="1" si="756"/>
        <v>538.04234284407107</v>
      </c>
      <c r="BJ669" s="9">
        <f t="shared" ca="1" si="737"/>
        <v>16</v>
      </c>
      <c r="BK669" s="30">
        <f t="shared" ca="1" si="738"/>
        <v>33.227244438356166</v>
      </c>
      <c r="BL669" s="15">
        <f t="shared" ca="1" si="739"/>
        <v>4.4477838136986296</v>
      </c>
      <c r="BM669" s="15">
        <f t="shared" ca="1" si="757"/>
        <v>6889.3261237331735</v>
      </c>
      <c r="BN669" s="36">
        <f t="shared" ca="1" si="760"/>
        <v>112</v>
      </c>
      <c r="BO669" s="9">
        <f t="shared" ca="1" si="740"/>
        <v>0</v>
      </c>
      <c r="BP669" s="20">
        <f t="shared" ca="1" si="758"/>
        <v>1.5596008366041605</v>
      </c>
      <c r="BQ669" s="20">
        <f t="shared" ca="1" si="759"/>
        <v>95.933917734046034</v>
      </c>
    </row>
    <row r="670" spans="1:69" x14ac:dyDescent="0.25">
      <c r="A670" s="3">
        <f t="shared" si="701"/>
        <v>40519</v>
      </c>
      <c r="B670" s="17">
        <f t="shared" si="741"/>
        <v>2010</v>
      </c>
      <c r="C670" s="4">
        <f t="shared" si="700"/>
        <v>12</v>
      </c>
      <c r="D670" s="4">
        <f t="shared" si="702"/>
        <v>3</v>
      </c>
      <c r="E670" s="5">
        <f t="shared" si="710"/>
        <v>0.67</v>
      </c>
      <c r="F670" s="5">
        <f t="shared" si="711"/>
        <v>0.55555555555555558</v>
      </c>
      <c r="G670" s="10">
        <f t="shared" si="709"/>
        <v>0.35068493150684849</v>
      </c>
      <c r="H670" s="13">
        <f t="shared" ca="1" si="712"/>
        <v>97</v>
      </c>
      <c r="I670" s="9">
        <f t="shared" ca="1" si="713"/>
        <v>148</v>
      </c>
      <c r="J670" s="14">
        <f t="shared" ca="1" si="742"/>
        <v>1.5257731958762886</v>
      </c>
      <c r="K670" s="5">
        <f t="shared" ca="1" si="743"/>
        <v>0.3288888888888889</v>
      </c>
      <c r="L670" s="21">
        <f t="shared" ca="1" si="714"/>
        <v>89.807843336628551</v>
      </c>
      <c r="M670" s="9">
        <f t="shared" ca="1" si="761"/>
        <v>27</v>
      </c>
      <c r="N670" s="9">
        <f t="shared" ca="1" si="761"/>
        <v>32</v>
      </c>
      <c r="O670" s="9">
        <f t="shared" ca="1" si="761"/>
        <v>13</v>
      </c>
      <c r="P670" s="9">
        <f t="shared" ca="1" si="761"/>
        <v>40</v>
      </c>
      <c r="Q670" s="20">
        <f t="shared" ca="1" si="716"/>
        <v>35.61126723937776</v>
      </c>
      <c r="R670" s="20">
        <f t="shared" ca="1" si="717"/>
        <v>48.319179260358268</v>
      </c>
      <c r="S670" s="20">
        <f t="shared" ca="1" si="718"/>
        <v>18.047846197479451</v>
      </c>
      <c r="T670" s="6">
        <f t="shared" ca="1" si="762"/>
        <v>8711.3608036529695</v>
      </c>
      <c r="U670" s="6">
        <f t="shared" ca="1" si="762"/>
        <v>1010.3504547945207</v>
      </c>
      <c r="V670" s="6">
        <f t="shared" ca="1" si="762"/>
        <v>1529.1776903013699</v>
      </c>
      <c r="W670" s="6">
        <f t="shared" ca="1" si="720"/>
        <v>2669.6506957150691</v>
      </c>
      <c r="X670" s="6">
        <f t="shared" ca="1" si="721"/>
        <v>796.93392815342463</v>
      </c>
      <c r="Y670" s="6">
        <f t="shared" ca="1" si="744"/>
        <v>4725.9489442776267</v>
      </c>
      <c r="Z670" s="6">
        <f t="shared" ca="1" si="763"/>
        <v>2101.0647671232878</v>
      </c>
      <c r="AA670" s="6">
        <f t="shared" ca="1" si="763"/>
        <v>628.14933038465745</v>
      </c>
      <c r="AB670" s="6">
        <f t="shared" ca="1" si="763"/>
        <v>721.91384789917811</v>
      </c>
      <c r="AC670" s="6">
        <f t="shared" ca="1" si="723"/>
        <v>1023.2658924618867</v>
      </c>
      <c r="AD670" s="6">
        <f t="shared" ca="1" si="724"/>
        <v>1022.4263569269857</v>
      </c>
      <c r="AE670" s="6">
        <f t="shared" ca="1" si="725"/>
        <v>308.32711748711324</v>
      </c>
      <c r="AF670" s="6">
        <f t="shared" ca="1" si="745"/>
        <v>1097.1085785311375</v>
      </c>
      <c r="AG670" s="6">
        <f t="shared" ca="1" si="764"/>
        <v>275.02254325479458</v>
      </c>
      <c r="AH670" s="6">
        <f t="shared" ca="1" si="764"/>
        <v>978.22269440000025</v>
      </c>
      <c r="AI670" s="6">
        <f t="shared" ca="1" si="764"/>
        <v>1710.4934807671234</v>
      </c>
      <c r="AJ670" s="6">
        <f t="shared" ca="1" si="764"/>
        <v>698.03374606027398</v>
      </c>
      <c r="AK670" s="6">
        <f t="shared" ca="1" si="727"/>
        <v>1118.6165781565751</v>
      </c>
      <c r="AL670" s="6">
        <f t="shared" ca="1" si="728"/>
        <v>1175.6784069793716</v>
      </c>
      <c r="AM670" s="6">
        <f t="shared" ca="1" si="729"/>
        <v>328.61389404105211</v>
      </c>
      <c r="AN670" s="6">
        <f t="shared" ca="1" si="746"/>
        <v>1038.8635853051935</v>
      </c>
      <c r="AO670" s="6">
        <f t="shared" ca="1" si="747"/>
        <v>16834.611668336805</v>
      </c>
      <c r="AP670" s="6">
        <f t="shared" ca="1" si="748"/>
        <v>9972.6905602228508</v>
      </c>
      <c r="AQ670" s="6">
        <f t="shared" ca="1" si="749"/>
        <v>6861.9211081139574</v>
      </c>
      <c r="AR670" s="6">
        <f t="shared" ca="1" si="765"/>
        <v>2535.5970077780489</v>
      </c>
      <c r="AS670" s="6">
        <f t="shared" ca="1" si="765"/>
        <v>1502.9419957002481</v>
      </c>
      <c r="AT670" s="6">
        <f t="shared" ca="1" si="765"/>
        <v>1615.2129976388917</v>
      </c>
      <c r="AU670" s="6">
        <f t="shared" ca="1" si="765"/>
        <v>1686.1559086766481</v>
      </c>
      <c r="AV670" s="6">
        <f t="shared" ca="1" si="750"/>
        <v>7339.9079097938366</v>
      </c>
      <c r="AW670" s="6">
        <f t="shared" ca="1" si="751"/>
        <v>-477.98680167988186</v>
      </c>
      <c r="AX670" s="27">
        <f t="shared" ca="1" si="766"/>
        <v>3.7886091616438358</v>
      </c>
      <c r="AY670" s="27">
        <f t="shared" ca="1" si="766"/>
        <v>4.5155442739726022</v>
      </c>
      <c r="AZ670">
        <f t="shared" ca="1" si="752"/>
        <v>209</v>
      </c>
      <c r="BA670" s="9">
        <f t="shared" ca="1" si="732"/>
        <v>8</v>
      </c>
      <c r="BB670" s="4">
        <f t="shared" ca="1" si="753"/>
        <v>97</v>
      </c>
      <c r="BC670" s="9">
        <f t="shared" ca="1" si="733"/>
        <v>8</v>
      </c>
      <c r="BD670" s="9">
        <f t="shared" ca="1" si="734"/>
        <v>5</v>
      </c>
      <c r="BE670" s="4">
        <f t="shared" ca="1" si="754"/>
        <v>112</v>
      </c>
      <c r="BF670" s="9">
        <f t="shared" ca="1" si="735"/>
        <v>7</v>
      </c>
      <c r="BG670" s="9">
        <f t="shared" ca="1" si="736"/>
        <v>14</v>
      </c>
      <c r="BH670" s="24">
        <f t="shared" ca="1" si="755"/>
        <v>669.5351555073014</v>
      </c>
      <c r="BI670" s="24">
        <f t="shared" ca="1" si="756"/>
        <v>441.37863128924738</v>
      </c>
      <c r="BJ670" s="9">
        <f t="shared" ca="1" si="737"/>
        <v>13</v>
      </c>
      <c r="BK670" s="30">
        <f t="shared" ca="1" si="738"/>
        <v>35.092719123287672</v>
      </c>
      <c r="BL670" s="15">
        <f t="shared" ca="1" si="739"/>
        <v>4.369912486575342</v>
      </c>
      <c r="BM670" s="15">
        <f t="shared" ca="1" si="757"/>
        <v>6896.2330658438659</v>
      </c>
      <c r="BN670" s="36">
        <f t="shared" ca="1" si="760"/>
        <v>112</v>
      </c>
      <c r="BO670" s="9">
        <f t="shared" ca="1" si="740"/>
        <v>1</v>
      </c>
      <c r="BP670" s="20">
        <f t="shared" ca="1" si="758"/>
        <v>0.99502453623560794</v>
      </c>
      <c r="BQ670" s="20">
        <f t="shared" ca="1" si="759"/>
        <v>61.267152751017477</v>
      </c>
    </row>
    <row r="671" spans="1:69" x14ac:dyDescent="0.25">
      <c r="A671" s="3">
        <f t="shared" si="701"/>
        <v>40518</v>
      </c>
      <c r="B671" s="17">
        <f t="shared" si="741"/>
        <v>2010</v>
      </c>
      <c r="C671" s="4">
        <f t="shared" si="700"/>
        <v>12</v>
      </c>
      <c r="D671" s="4">
        <f t="shared" si="702"/>
        <v>2</v>
      </c>
      <c r="E671" s="5">
        <f t="shared" si="710"/>
        <v>0.67</v>
      </c>
      <c r="F671" s="5">
        <f t="shared" si="711"/>
        <v>0.55555555555555558</v>
      </c>
      <c r="G671" s="10">
        <f t="shared" si="709"/>
        <v>0.34794520547945124</v>
      </c>
      <c r="H671" s="13">
        <f t="shared" ca="1" si="712"/>
        <v>97</v>
      </c>
      <c r="I671" s="9">
        <f t="shared" ca="1" si="713"/>
        <v>155</v>
      </c>
      <c r="J671" s="14">
        <f t="shared" ca="1" si="742"/>
        <v>1.597938144329897</v>
      </c>
      <c r="K671" s="5">
        <f t="shared" ca="1" si="743"/>
        <v>0.34444444444444444</v>
      </c>
      <c r="L671" s="21">
        <f t="shared" ca="1" si="714"/>
        <v>96.314567433978269</v>
      </c>
      <c r="M671" s="9">
        <f t="shared" ca="1" si="761"/>
        <v>26</v>
      </c>
      <c r="N671" s="9">
        <f t="shared" ca="1" si="761"/>
        <v>32</v>
      </c>
      <c r="O671" s="9">
        <f t="shared" ca="1" si="761"/>
        <v>13</v>
      </c>
      <c r="P671" s="9">
        <f t="shared" ca="1" si="761"/>
        <v>41</v>
      </c>
      <c r="Q671" s="20">
        <f t="shared" ca="1" si="716"/>
        <v>38.086249145016531</v>
      </c>
      <c r="R671" s="20">
        <f t="shared" ca="1" si="717"/>
        <v>48.647183686406734</v>
      </c>
      <c r="S671" s="20">
        <f t="shared" ca="1" si="718"/>
        <v>17.259661950952218</v>
      </c>
      <c r="T671" s="6">
        <f t="shared" ca="1" si="762"/>
        <v>9342.5130410958918</v>
      </c>
      <c r="U671" s="6">
        <f t="shared" ca="1" si="762"/>
        <v>952.12218249619468</v>
      </c>
      <c r="V671" s="6">
        <f t="shared" ca="1" si="762"/>
        <v>1530.8294631452054</v>
      </c>
      <c r="W671" s="6">
        <f t="shared" ca="1" si="720"/>
        <v>2477.0284242410958</v>
      </c>
      <c r="X671" s="6">
        <f t="shared" ca="1" si="721"/>
        <v>804.96906450410961</v>
      </c>
      <c r="Y671" s="6">
        <f t="shared" ca="1" si="744"/>
        <v>5481.808271701675</v>
      </c>
      <c r="Z671" s="6">
        <f t="shared" ca="1" si="763"/>
        <v>2209.0024504109588</v>
      </c>
      <c r="AA671" s="6">
        <f t="shared" ca="1" si="763"/>
        <v>632.41338792328759</v>
      </c>
      <c r="AB671" s="6">
        <f t="shared" ca="1" si="763"/>
        <v>707.64613998904088</v>
      </c>
      <c r="AC671" s="6">
        <f t="shared" ca="1" si="723"/>
        <v>1037.5121717533236</v>
      </c>
      <c r="AD671" s="6">
        <f t="shared" ca="1" si="724"/>
        <v>1007.5496460865752</v>
      </c>
      <c r="AE671" s="6">
        <f t="shared" ca="1" si="725"/>
        <v>308.63887347809447</v>
      </c>
      <c r="AF671" s="6">
        <f t="shared" ca="1" si="745"/>
        <v>1195.3612870052943</v>
      </c>
      <c r="AG671" s="6">
        <f t="shared" ca="1" si="764"/>
        <v>281.92164213698629</v>
      </c>
      <c r="AH671" s="6">
        <f t="shared" ca="1" si="764"/>
        <v>1045.4561078356162</v>
      </c>
      <c r="AI671" s="6">
        <f t="shared" ca="1" si="764"/>
        <v>1692.112208630137</v>
      </c>
      <c r="AJ671" s="6">
        <f t="shared" ca="1" si="764"/>
        <v>786.79210783561632</v>
      </c>
      <c r="AK671" s="6">
        <f t="shared" ca="1" si="727"/>
        <v>1109.4882475172026</v>
      </c>
      <c r="AL671" s="6">
        <f t="shared" ca="1" si="728"/>
        <v>1106.9684648865637</v>
      </c>
      <c r="AM671" s="6">
        <f t="shared" ca="1" si="729"/>
        <v>335.43898229445318</v>
      </c>
      <c r="AN671" s="6">
        <f t="shared" ca="1" si="746"/>
        <v>1254.3863717401364</v>
      </c>
      <c r="AO671" s="6">
        <f t="shared" ca="1" si="747"/>
        <v>17649.979268353727</v>
      </c>
      <c r="AP671" s="6">
        <f t="shared" ca="1" si="748"/>
        <v>9718.4233379066263</v>
      </c>
      <c r="AQ671" s="6">
        <f t="shared" ca="1" si="749"/>
        <v>7931.5559304471062</v>
      </c>
      <c r="AR671" s="6">
        <f t="shared" ca="1" si="765"/>
        <v>2519.6397129227362</v>
      </c>
      <c r="AS671" s="6">
        <f t="shared" ca="1" si="765"/>
        <v>1505.3840281186831</v>
      </c>
      <c r="AT671" s="6">
        <f t="shared" ca="1" si="765"/>
        <v>1595.4461253332026</v>
      </c>
      <c r="AU671" s="6">
        <f t="shared" ca="1" si="765"/>
        <v>1674.2919504142485</v>
      </c>
      <c r="AV671" s="6">
        <f t="shared" ca="1" si="750"/>
        <v>7294.7618167888704</v>
      </c>
      <c r="AW671" s="6">
        <f t="shared" ca="1" si="751"/>
        <v>636.79411365823034</v>
      </c>
      <c r="AX671" s="27">
        <f t="shared" ca="1" si="766"/>
        <v>3.7565654794520542</v>
      </c>
      <c r="AY671" s="27">
        <f t="shared" ca="1" si="766"/>
        <v>4.3243918972602735</v>
      </c>
      <c r="AZ671">
        <f t="shared" ca="1" si="752"/>
        <v>209</v>
      </c>
      <c r="BA671" s="9">
        <f t="shared" ca="1" si="732"/>
        <v>8</v>
      </c>
      <c r="BB671" s="4">
        <f t="shared" ca="1" si="753"/>
        <v>97</v>
      </c>
      <c r="BC671" s="9">
        <f t="shared" ca="1" si="733"/>
        <v>8</v>
      </c>
      <c r="BD671" s="9">
        <f t="shared" ca="1" si="734"/>
        <v>5</v>
      </c>
      <c r="BE671" s="4">
        <f t="shared" ca="1" si="754"/>
        <v>112</v>
      </c>
      <c r="BF671" s="9">
        <f t="shared" ca="1" si="735"/>
        <v>8</v>
      </c>
      <c r="BG671" s="9">
        <f t="shared" ca="1" si="736"/>
        <v>14</v>
      </c>
      <c r="BH671" s="24">
        <f t="shared" ca="1" si="755"/>
        <v>645.01804509871488</v>
      </c>
      <c r="BI671" s="24">
        <f t="shared" ca="1" si="756"/>
        <v>462.33406436603445</v>
      </c>
      <c r="BJ671" s="9">
        <f t="shared" ca="1" si="737"/>
        <v>13</v>
      </c>
      <c r="BK671" s="30">
        <f t="shared" ca="1" si="738"/>
        <v>34.614247835616439</v>
      </c>
      <c r="BL671" s="15">
        <f t="shared" ca="1" si="739"/>
        <v>4.3740873742465745</v>
      </c>
      <c r="BM671" s="15">
        <f t="shared" ca="1" si="757"/>
        <v>6607.2583055524237</v>
      </c>
      <c r="BN671" s="36">
        <f t="shared" ca="1" si="760"/>
        <v>112</v>
      </c>
      <c r="BO671" s="9">
        <f t="shared" ca="1" si="740"/>
        <v>1</v>
      </c>
      <c r="BP671" s="20">
        <f t="shared" ca="1" si="758"/>
        <v>1.2004307329383213</v>
      </c>
      <c r="BQ671" s="20">
        <f t="shared" ca="1" si="759"/>
        <v>70.81746366470631</v>
      </c>
    </row>
    <row r="672" spans="1:69" x14ac:dyDescent="0.25">
      <c r="A672" s="3">
        <f t="shared" si="701"/>
        <v>40517</v>
      </c>
      <c r="B672" s="17">
        <f t="shared" si="741"/>
        <v>2010</v>
      </c>
      <c r="C672" s="4">
        <f t="shared" si="700"/>
        <v>12</v>
      </c>
      <c r="D672" s="4">
        <f t="shared" si="702"/>
        <v>1</v>
      </c>
      <c r="E672" s="5">
        <f t="shared" si="710"/>
        <v>0.67</v>
      </c>
      <c r="F672" s="5">
        <f t="shared" si="711"/>
        <v>0.60000000000000009</v>
      </c>
      <c r="G672" s="10">
        <f t="shared" si="709"/>
        <v>0.34520547945205399</v>
      </c>
      <c r="H672" s="13">
        <f t="shared" ca="1" si="712"/>
        <v>99</v>
      </c>
      <c r="I672" s="9">
        <f t="shared" ca="1" si="713"/>
        <v>153</v>
      </c>
      <c r="J672" s="14">
        <f t="shared" ca="1" si="742"/>
        <v>1.5454545454545454</v>
      </c>
      <c r="K672" s="5">
        <f t="shared" ca="1" si="743"/>
        <v>0.34</v>
      </c>
      <c r="L672" s="21">
        <f t="shared" ca="1" si="714"/>
        <v>94.03292971357412</v>
      </c>
      <c r="M672" s="9">
        <f t="shared" ca="1" si="761"/>
        <v>27</v>
      </c>
      <c r="N672" s="9">
        <f t="shared" ca="1" si="761"/>
        <v>33</v>
      </c>
      <c r="O672" s="9">
        <f t="shared" ca="1" si="761"/>
        <v>13</v>
      </c>
      <c r="P672" s="9">
        <f t="shared" ca="1" si="761"/>
        <v>42</v>
      </c>
      <c r="Q672" s="20">
        <f t="shared" ca="1" si="716"/>
        <v>35.469094356164383</v>
      </c>
      <c r="R672" s="20">
        <f t="shared" ca="1" si="717"/>
        <v>47.421518931085345</v>
      </c>
      <c r="S672" s="20">
        <f t="shared" ca="1" si="718"/>
        <v>16.849887987945205</v>
      </c>
      <c r="T672" s="6">
        <f t="shared" ca="1" si="762"/>
        <v>9309.2600416438381</v>
      </c>
      <c r="U672" s="6">
        <f t="shared" ca="1" si="762"/>
        <v>1097.2641323835617</v>
      </c>
      <c r="V672" s="6">
        <f t="shared" ca="1" si="762"/>
        <v>1788.2471932352883</v>
      </c>
      <c r="W672" s="6">
        <f t="shared" ca="1" si="720"/>
        <v>2521.1853811726028</v>
      </c>
      <c r="X672" s="6">
        <f t="shared" ca="1" si="721"/>
        <v>863.32424339638374</v>
      </c>
      <c r="Y672" s="6">
        <f t="shared" ca="1" si="744"/>
        <v>5233.767356223123</v>
      </c>
      <c r="Z672" s="6">
        <f t="shared" ca="1" si="763"/>
        <v>2128.1456613698629</v>
      </c>
      <c r="AA672" s="6">
        <f t="shared" ca="1" si="763"/>
        <v>616.47974610410949</v>
      </c>
      <c r="AB672" s="6">
        <f t="shared" ca="1" si="763"/>
        <v>707.69529549369861</v>
      </c>
      <c r="AC672" s="6">
        <f t="shared" ca="1" si="723"/>
        <v>1049.2822727744933</v>
      </c>
      <c r="AD672" s="6">
        <f t="shared" ca="1" si="724"/>
        <v>971.89002769971614</v>
      </c>
      <c r="AE672" s="6">
        <f t="shared" ca="1" si="725"/>
        <v>339.5956187846341</v>
      </c>
      <c r="AF672" s="6">
        <f t="shared" ca="1" si="745"/>
        <v>1091.5527837088275</v>
      </c>
      <c r="AG672" s="6">
        <f t="shared" ca="1" si="764"/>
        <v>265.11802776986303</v>
      </c>
      <c r="AH672" s="6">
        <f t="shared" ca="1" si="764"/>
        <v>941.85239986849319</v>
      </c>
      <c r="AI672" s="6">
        <f t="shared" ca="1" si="764"/>
        <v>1771.5614888219175</v>
      </c>
      <c r="AJ672" s="6">
        <f t="shared" ca="1" si="764"/>
        <v>770.59968263013695</v>
      </c>
      <c r="AK672" s="6">
        <f t="shared" ca="1" si="727"/>
        <v>1246.2688952718552</v>
      </c>
      <c r="AL672" s="6">
        <f t="shared" ca="1" si="728"/>
        <v>1113.5165990908856</v>
      </c>
      <c r="AM672" s="6">
        <f t="shared" ca="1" si="729"/>
        <v>363.75475461036905</v>
      </c>
      <c r="AN672" s="6">
        <f t="shared" ca="1" si="746"/>
        <v>1025.5913501173013</v>
      </c>
      <c r="AO672" s="6">
        <f t="shared" ca="1" si="747"/>
        <v>17607.976476085481</v>
      </c>
      <c r="AP672" s="6">
        <f t="shared" ca="1" si="748"/>
        <v>10257.064986036228</v>
      </c>
      <c r="AQ672" s="6">
        <f t="shared" ca="1" si="749"/>
        <v>7350.9114900492514</v>
      </c>
      <c r="AR672" s="6">
        <f t="shared" ca="1" si="765"/>
        <v>2535.972176076561</v>
      </c>
      <c r="AS672" s="6">
        <f t="shared" ca="1" si="765"/>
        <v>1567.8247285671912</v>
      </c>
      <c r="AT672" s="6">
        <f t="shared" ca="1" si="765"/>
        <v>1634.9027584592238</v>
      </c>
      <c r="AU672" s="6">
        <f t="shared" ca="1" si="765"/>
        <v>1735.4086023579316</v>
      </c>
      <c r="AV672" s="6">
        <f t="shared" ca="1" si="750"/>
        <v>7474.1082654609072</v>
      </c>
      <c r="AW672" s="6">
        <f t="shared" ca="1" si="751"/>
        <v>-123.19677541165402</v>
      </c>
      <c r="AX672" s="27">
        <f t="shared" ca="1" si="766"/>
        <v>3.7680210082191778</v>
      </c>
      <c r="AY672" s="27">
        <f t="shared" ca="1" si="766"/>
        <v>4.1332654383561644</v>
      </c>
      <c r="AZ672">
        <f t="shared" ca="1" si="752"/>
        <v>214</v>
      </c>
      <c r="BA672" s="9">
        <f t="shared" ca="1" si="732"/>
        <v>8</v>
      </c>
      <c r="BB672" s="4">
        <f t="shared" ca="1" si="753"/>
        <v>99</v>
      </c>
      <c r="BC672" s="9">
        <f t="shared" ca="1" si="733"/>
        <v>9</v>
      </c>
      <c r="BD672" s="9">
        <f t="shared" ca="1" si="734"/>
        <v>5</v>
      </c>
      <c r="BE672" s="4">
        <f t="shared" ca="1" si="754"/>
        <v>115</v>
      </c>
      <c r="BF672" s="9">
        <f t="shared" ca="1" si="735"/>
        <v>7</v>
      </c>
      <c r="BG672" s="9">
        <f t="shared" ca="1" si="736"/>
        <v>13</v>
      </c>
      <c r="BH672" s="24">
        <f t="shared" ca="1" si="755"/>
        <v>731.50096413393794</v>
      </c>
      <c r="BI672" s="24">
        <f t="shared" ca="1" si="756"/>
        <v>410.56833378414672</v>
      </c>
      <c r="BJ672" s="9">
        <f t="shared" ca="1" si="737"/>
        <v>12</v>
      </c>
      <c r="BK672" s="30">
        <f t="shared" ca="1" si="738"/>
        <v>33.549493178082194</v>
      </c>
      <c r="BL672" s="15">
        <f t="shared" ca="1" si="739"/>
        <v>4.1882782246575339</v>
      </c>
      <c r="BM672" s="15">
        <f t="shared" ca="1" si="757"/>
        <v>6635.3697488244534</v>
      </c>
      <c r="BN672" s="36">
        <f t="shared" ca="1" si="760"/>
        <v>112</v>
      </c>
      <c r="BO672" s="9">
        <f t="shared" ca="1" si="740"/>
        <v>0</v>
      </c>
      <c r="BP672" s="20">
        <f t="shared" ca="1" si="758"/>
        <v>1.1078375084299659</v>
      </c>
      <c r="BQ672" s="20">
        <f t="shared" ca="1" si="759"/>
        <v>65.633138304011169</v>
      </c>
    </row>
    <row r="673" spans="1:69" x14ac:dyDescent="0.25">
      <c r="A673" s="3">
        <f t="shared" si="701"/>
        <v>40516</v>
      </c>
      <c r="B673" s="17">
        <f t="shared" si="741"/>
        <v>2010</v>
      </c>
      <c r="C673" s="4">
        <f t="shared" si="700"/>
        <v>12</v>
      </c>
      <c r="D673" s="4">
        <f t="shared" si="702"/>
        <v>7</v>
      </c>
      <c r="E673" s="5">
        <f t="shared" si="710"/>
        <v>0.67</v>
      </c>
      <c r="F673" s="5">
        <f t="shared" si="711"/>
        <v>0.94444444444444442</v>
      </c>
      <c r="G673" s="10">
        <f t="shared" si="709"/>
        <v>0.34246575342465674</v>
      </c>
      <c r="H673" s="13">
        <f t="shared" ca="1" si="712"/>
        <v>151</v>
      </c>
      <c r="I673" s="9">
        <f t="shared" ca="1" si="713"/>
        <v>253</v>
      </c>
      <c r="J673" s="14">
        <f t="shared" ca="1" si="742"/>
        <v>1.6754966887417218</v>
      </c>
      <c r="K673" s="5">
        <f t="shared" ca="1" si="743"/>
        <v>0.56222222222222218</v>
      </c>
      <c r="L673" s="21">
        <f t="shared" ca="1" si="714"/>
        <v>105.77314252018506</v>
      </c>
      <c r="M673" s="9">
        <f t="shared" ca="1" si="761"/>
        <v>45</v>
      </c>
      <c r="N673" s="9">
        <f t="shared" ca="1" si="761"/>
        <v>55</v>
      </c>
      <c r="O673" s="9">
        <f t="shared" ca="1" si="761"/>
        <v>23</v>
      </c>
      <c r="P673" s="9">
        <f t="shared" ca="1" si="761"/>
        <v>67</v>
      </c>
      <c r="Q673" s="20">
        <f t="shared" ca="1" si="716"/>
        <v>34.397186849315069</v>
      </c>
      <c r="R673" s="20">
        <f t="shared" ca="1" si="717"/>
        <v>44.594265205479452</v>
      </c>
      <c r="S673" s="20">
        <f t="shared" ca="1" si="718"/>
        <v>17.604957669188302</v>
      </c>
      <c r="T673" s="6">
        <f t="shared" ca="1" si="762"/>
        <v>15971.744520547945</v>
      </c>
      <c r="U673" s="6">
        <f t="shared" ca="1" si="762"/>
        <v>1743.6763767123289</v>
      </c>
      <c r="V673" s="6">
        <f t="shared" ca="1" si="762"/>
        <v>2657.0292427397258</v>
      </c>
      <c r="W673" s="6">
        <f t="shared" ca="1" si="720"/>
        <v>2497.6938082191782</v>
      </c>
      <c r="X673" s="6">
        <f t="shared" ca="1" si="721"/>
        <v>1390.3164493150687</v>
      </c>
      <c r="Y673" s="6">
        <f t="shared" ca="1" si="744"/>
        <v>11170.381396986304</v>
      </c>
      <c r="Z673" s="6">
        <f t="shared" ca="1" si="763"/>
        <v>3439.7186849315071</v>
      </c>
      <c r="AA673" s="6">
        <f t="shared" ca="1" si="763"/>
        <v>1025.6680997260273</v>
      </c>
      <c r="AB673" s="6">
        <f t="shared" ca="1" si="763"/>
        <v>1179.5321638356163</v>
      </c>
      <c r="AC673" s="6">
        <f t="shared" ca="1" si="723"/>
        <v>1674.1394693142088</v>
      </c>
      <c r="AD673" s="6">
        <f t="shared" ca="1" si="724"/>
        <v>946.12929869904099</v>
      </c>
      <c r="AE673" s="6">
        <f t="shared" ca="1" si="725"/>
        <v>543.37469190280331</v>
      </c>
      <c r="AF673" s="6">
        <f t="shared" ca="1" si="745"/>
        <v>2481.2754885770973</v>
      </c>
      <c r="AG673" s="6">
        <f t="shared" ca="1" si="764"/>
        <v>470.17866575342475</v>
      </c>
      <c r="AH673" s="6">
        <f t="shared" ca="1" si="764"/>
        <v>1709.4482191780819</v>
      </c>
      <c r="AI673" s="6">
        <f t="shared" ca="1" si="764"/>
        <v>2686.4146506849311</v>
      </c>
      <c r="AJ673" s="6">
        <f t="shared" ca="1" si="764"/>
        <v>1211.3390465753425</v>
      </c>
      <c r="AK673" s="6">
        <f t="shared" ca="1" si="727"/>
        <v>1901.6169448054827</v>
      </c>
      <c r="AL673" s="6">
        <f t="shared" ca="1" si="728"/>
        <v>1192.9847611086107</v>
      </c>
      <c r="AM673" s="6">
        <f t="shared" ca="1" si="729"/>
        <v>570.27133677251641</v>
      </c>
      <c r="AN673" s="6">
        <f t="shared" ca="1" si="746"/>
        <v>2412.5075395051708</v>
      </c>
      <c r="AO673" s="6">
        <f t="shared" ca="1" si="747"/>
        <v>29437.720427945209</v>
      </c>
      <c r="AP673" s="6">
        <f t="shared" ca="1" si="748"/>
        <v>13373.556002876634</v>
      </c>
      <c r="AQ673" s="6">
        <f t="shared" ca="1" si="749"/>
        <v>16064.164425068571</v>
      </c>
      <c r="AR673" s="6">
        <f t="shared" ca="1" si="765"/>
        <v>2704.3453524648407</v>
      </c>
      <c r="AS673" s="6">
        <f t="shared" ca="1" si="765"/>
        <v>2118.0596682968894</v>
      </c>
      <c r="AT673" s="6">
        <f t="shared" ca="1" si="765"/>
        <v>1902.3608668109796</v>
      </c>
      <c r="AU673" s="6">
        <f t="shared" ca="1" si="765"/>
        <v>2009.2556026429688</v>
      </c>
      <c r="AV673" s="6">
        <f t="shared" ca="1" si="750"/>
        <v>8734.0214902156786</v>
      </c>
      <c r="AW673" s="6">
        <f t="shared" ca="1" si="751"/>
        <v>7330.1429348528964</v>
      </c>
      <c r="AX673" s="27">
        <f t="shared" ca="1" si="766"/>
        <v>3.8664493150684933</v>
      </c>
      <c r="AY673" s="27">
        <f t="shared" ca="1" si="766"/>
        <v>4.1633424657534244</v>
      </c>
      <c r="AZ673">
        <f t="shared" ca="1" si="752"/>
        <v>341</v>
      </c>
      <c r="BA673" s="9">
        <f t="shared" ca="1" si="732"/>
        <v>13</v>
      </c>
      <c r="BB673" s="4">
        <f t="shared" ca="1" si="753"/>
        <v>151</v>
      </c>
      <c r="BC673" s="9">
        <f t="shared" ca="1" si="733"/>
        <v>14</v>
      </c>
      <c r="BD673" s="9">
        <f t="shared" ca="1" si="734"/>
        <v>9</v>
      </c>
      <c r="BE673" s="4">
        <f t="shared" ca="1" si="754"/>
        <v>190</v>
      </c>
      <c r="BF673" s="9">
        <f t="shared" ca="1" si="735"/>
        <v>13</v>
      </c>
      <c r="BG673" s="9">
        <f t="shared" ca="1" si="736"/>
        <v>25</v>
      </c>
      <c r="BH673" s="24">
        <f t="shared" ca="1" si="755"/>
        <v>996.92654639934688</v>
      </c>
      <c r="BI673" s="24">
        <f t="shared" ca="1" si="756"/>
        <v>632.72869198321052</v>
      </c>
      <c r="BJ673" s="9">
        <f t="shared" ca="1" si="737"/>
        <v>18</v>
      </c>
      <c r="BK673" s="30">
        <f t="shared" ca="1" si="738"/>
        <v>36.174333904109588</v>
      </c>
      <c r="BL673" s="15">
        <f t="shared" ca="1" si="739"/>
        <v>4.5249194520547942</v>
      </c>
      <c r="BM673" s="15">
        <f t="shared" ca="1" si="757"/>
        <v>6800.2841499987026</v>
      </c>
      <c r="BN673" s="36">
        <f t="shared" ca="1" si="760"/>
        <v>107</v>
      </c>
      <c r="BO673" s="9">
        <f t="shared" ca="1" si="740"/>
        <v>1</v>
      </c>
      <c r="BP673" s="20">
        <f t="shared" ca="1" si="758"/>
        <v>2.3622784093620024</v>
      </c>
      <c r="BQ673" s="20">
        <f t="shared" ca="1" si="759"/>
        <v>150.13237780437916</v>
      </c>
    </row>
    <row r="674" spans="1:69" x14ac:dyDescent="0.25">
      <c r="A674" s="3">
        <f t="shared" si="701"/>
        <v>40515</v>
      </c>
      <c r="B674" s="17">
        <f t="shared" si="741"/>
        <v>2010</v>
      </c>
      <c r="C674" s="4">
        <f t="shared" si="700"/>
        <v>12</v>
      </c>
      <c r="D674" s="4">
        <f t="shared" si="702"/>
        <v>6</v>
      </c>
      <c r="E674" s="5">
        <f t="shared" si="710"/>
        <v>0.67</v>
      </c>
      <c r="F674" s="5">
        <f t="shared" si="711"/>
        <v>1</v>
      </c>
      <c r="G674" s="10">
        <f t="shared" si="709"/>
        <v>0.33972602739725949</v>
      </c>
      <c r="H674" s="13">
        <f t="shared" ca="1" si="712"/>
        <v>166</v>
      </c>
      <c r="I674" s="9">
        <f t="shared" ca="1" si="713"/>
        <v>274</v>
      </c>
      <c r="J674" s="14">
        <f t="shared" ca="1" si="742"/>
        <v>1.6506024096385543</v>
      </c>
      <c r="K674" s="5">
        <f t="shared" ca="1" si="743"/>
        <v>0.60888888888888892</v>
      </c>
      <c r="L674" s="21">
        <f t="shared" ca="1" si="714"/>
        <v>101.96462022115863</v>
      </c>
      <c r="M674" s="9">
        <f t="shared" ca="1" si="761"/>
        <v>51</v>
      </c>
      <c r="N674" s="9">
        <f t="shared" ca="1" si="761"/>
        <v>59</v>
      </c>
      <c r="O674" s="9">
        <f t="shared" ca="1" si="761"/>
        <v>25</v>
      </c>
      <c r="P674" s="9">
        <f t="shared" ca="1" si="761"/>
        <v>73</v>
      </c>
      <c r="Q674" s="20">
        <f t="shared" ca="1" si="716"/>
        <v>36.725132150435854</v>
      </c>
      <c r="R674" s="20">
        <f t="shared" ca="1" si="717"/>
        <v>45.439102651265749</v>
      </c>
      <c r="S674" s="20">
        <f t="shared" ca="1" si="718"/>
        <v>18.160827522762244</v>
      </c>
      <c r="T674" s="6">
        <f t="shared" ca="1" si="762"/>
        <v>16926.126956712331</v>
      </c>
      <c r="U674" s="6">
        <f t="shared" ca="1" si="762"/>
        <v>1755.6458257534248</v>
      </c>
      <c r="V674" s="6">
        <f t="shared" ca="1" si="762"/>
        <v>2946.0175718400001</v>
      </c>
      <c r="W674" s="6">
        <f t="shared" ca="1" si="720"/>
        <v>2476.8053276054793</v>
      </c>
      <c r="X674" s="6">
        <f t="shared" ca="1" si="721"/>
        <v>1431.7206536416438</v>
      </c>
      <c r="Y674" s="6">
        <f t="shared" ca="1" si="744"/>
        <v>11827.229229378632</v>
      </c>
      <c r="Z674" s="6">
        <f t="shared" ca="1" si="763"/>
        <v>4039.7645365479443</v>
      </c>
      <c r="AA674" s="6">
        <f t="shared" ca="1" si="763"/>
        <v>1135.9775662816437</v>
      </c>
      <c r="AB674" s="6">
        <f t="shared" ca="1" si="763"/>
        <v>1325.7404091616438</v>
      </c>
      <c r="AC674" s="6">
        <f t="shared" ca="1" si="723"/>
        <v>1800.0893074991916</v>
      </c>
      <c r="AD674" s="6">
        <f t="shared" ca="1" si="724"/>
        <v>972.82131491235577</v>
      </c>
      <c r="AE674" s="6">
        <f t="shared" ca="1" si="725"/>
        <v>553.39060905884457</v>
      </c>
      <c r="AF674" s="6">
        <f t="shared" ca="1" si="745"/>
        <v>3175.1812805208401</v>
      </c>
      <c r="AG674" s="6">
        <f t="shared" ca="1" si="764"/>
        <v>500.86343618630144</v>
      </c>
      <c r="AH674" s="6">
        <f t="shared" ca="1" si="764"/>
        <v>1819.3020591342463</v>
      </c>
      <c r="AI674" s="6">
        <f t="shared" ca="1" si="764"/>
        <v>3154.281634191781</v>
      </c>
      <c r="AJ674" s="6">
        <f t="shared" ca="1" si="764"/>
        <v>1361.0668252931503</v>
      </c>
      <c r="AK674" s="6">
        <f t="shared" ca="1" si="727"/>
        <v>2077.0920782558096</v>
      </c>
      <c r="AL674" s="6">
        <f t="shared" ca="1" si="728"/>
        <v>1096.9846598133572</v>
      </c>
      <c r="AM674" s="6">
        <f t="shared" ca="1" si="729"/>
        <v>638.19428803819483</v>
      </c>
      <c r="AN674" s="6">
        <f t="shared" ca="1" si="746"/>
        <v>3023.2429286981178</v>
      </c>
      <c r="AO674" s="6">
        <f t="shared" ca="1" si="747"/>
        <v>32018.769249262466</v>
      </c>
      <c r="AP674" s="6">
        <f t="shared" ca="1" si="748"/>
        <v>13993.115810664876</v>
      </c>
      <c r="AQ674" s="6">
        <f t="shared" ca="1" si="749"/>
        <v>18025.65343859759</v>
      </c>
      <c r="AR674" s="6">
        <f t="shared" ca="1" si="765"/>
        <v>2692.0288542564749</v>
      </c>
      <c r="AS674" s="6">
        <f t="shared" ca="1" si="765"/>
        <v>2189.2543096842041</v>
      </c>
      <c r="AT674" s="6">
        <f t="shared" ca="1" si="765"/>
        <v>1917.5314087360825</v>
      </c>
      <c r="AU674" s="6">
        <f t="shared" ca="1" si="765"/>
        <v>2035.3814537235528</v>
      </c>
      <c r="AV674" s="6">
        <f t="shared" ca="1" si="750"/>
        <v>8834.1960264003137</v>
      </c>
      <c r="AW674" s="6">
        <f t="shared" ca="1" si="751"/>
        <v>9191.4574121972764</v>
      </c>
      <c r="AX674" s="27">
        <f t="shared" ca="1" si="766"/>
        <v>4.1427411287671232</v>
      </c>
      <c r="AY674" s="27">
        <f t="shared" ca="1" si="766"/>
        <v>4.3798857534246576</v>
      </c>
      <c r="AZ674">
        <f t="shared" ca="1" si="752"/>
        <v>374</v>
      </c>
      <c r="BA674" s="9">
        <f t="shared" ca="1" si="732"/>
        <v>15</v>
      </c>
      <c r="BB674" s="4">
        <f t="shared" ca="1" si="753"/>
        <v>166</v>
      </c>
      <c r="BC674" s="9">
        <f t="shared" ca="1" si="733"/>
        <v>16</v>
      </c>
      <c r="BD674" s="9">
        <f t="shared" ca="1" si="734"/>
        <v>10</v>
      </c>
      <c r="BE674" s="4">
        <f t="shared" ca="1" si="754"/>
        <v>208</v>
      </c>
      <c r="BF674" s="9">
        <f t="shared" ca="1" si="735"/>
        <v>16</v>
      </c>
      <c r="BG674" s="9">
        <f t="shared" ca="1" si="736"/>
        <v>24</v>
      </c>
      <c r="BH674" s="24">
        <f t="shared" ca="1" si="755"/>
        <v>1073.6032071100315</v>
      </c>
      <c r="BI674" s="24">
        <f t="shared" ca="1" si="756"/>
        <v>639.67331374430614</v>
      </c>
      <c r="BJ674" s="9">
        <f t="shared" ca="1" si="737"/>
        <v>23</v>
      </c>
      <c r="BK674" s="30">
        <f t="shared" ca="1" si="738"/>
        <v>33.798938082191782</v>
      </c>
      <c r="BL674" s="15">
        <f t="shared" ca="1" si="739"/>
        <v>4.3952454005479442</v>
      </c>
      <c r="BM674" s="15">
        <f t="shared" ca="1" si="757"/>
        <v>6700.2343857363721</v>
      </c>
      <c r="BN674" s="36">
        <f t="shared" ca="1" si="760"/>
        <v>107</v>
      </c>
      <c r="BO674" s="9">
        <f t="shared" ca="1" si="740"/>
        <v>0</v>
      </c>
      <c r="BP674" s="20">
        <f t="shared" ca="1" si="758"/>
        <v>2.6903019209254913</v>
      </c>
      <c r="BQ674" s="20">
        <f t="shared" ca="1" si="759"/>
        <v>168.46405082801485</v>
      </c>
    </row>
    <row r="675" spans="1:69" x14ac:dyDescent="0.25">
      <c r="A675" s="3">
        <f t="shared" si="701"/>
        <v>40514</v>
      </c>
      <c r="B675" s="17">
        <f t="shared" si="741"/>
        <v>2010</v>
      </c>
      <c r="C675" s="4">
        <f t="shared" si="700"/>
        <v>12</v>
      </c>
      <c r="D675" s="4">
        <f t="shared" si="702"/>
        <v>5</v>
      </c>
      <c r="E675" s="5">
        <f t="shared" si="710"/>
        <v>0.67</v>
      </c>
      <c r="F675" s="5">
        <f t="shared" si="711"/>
        <v>0.79999999999999993</v>
      </c>
      <c r="G675" s="10">
        <f t="shared" si="709"/>
        <v>0.33698630136986224</v>
      </c>
      <c r="H675" s="13">
        <f t="shared" ca="1" si="712"/>
        <v>134</v>
      </c>
      <c r="I675" s="9">
        <f t="shared" ca="1" si="713"/>
        <v>202</v>
      </c>
      <c r="J675" s="14">
        <f t="shared" ca="1" si="742"/>
        <v>1.5074626865671641</v>
      </c>
      <c r="K675" s="5">
        <f t="shared" ca="1" si="743"/>
        <v>0.44888888888888889</v>
      </c>
      <c r="L675" s="21">
        <f t="shared" ca="1" si="714"/>
        <v>95.322021698630124</v>
      </c>
      <c r="M675" s="9">
        <f t="shared" ca="1" si="761"/>
        <v>35</v>
      </c>
      <c r="N675" s="9">
        <f t="shared" ca="1" si="761"/>
        <v>45</v>
      </c>
      <c r="O675" s="9">
        <f t="shared" ca="1" si="761"/>
        <v>17</v>
      </c>
      <c r="P675" s="9">
        <f t="shared" ca="1" si="761"/>
        <v>55</v>
      </c>
      <c r="Q675" s="20">
        <f t="shared" ca="1" si="716"/>
        <v>37.546170564383559</v>
      </c>
      <c r="R675" s="20">
        <f t="shared" ca="1" si="717"/>
        <v>47.961505735890398</v>
      </c>
      <c r="S675" s="20">
        <f t="shared" ca="1" si="718"/>
        <v>17.067967281414692</v>
      </c>
      <c r="T675" s="6">
        <f t="shared" ca="1" si="762"/>
        <v>12773.150907616437</v>
      </c>
      <c r="U675" s="6">
        <f t="shared" ca="1" si="762"/>
        <v>1461.010722849315</v>
      </c>
      <c r="V675" s="6">
        <f t="shared" ca="1" si="762"/>
        <v>2225.4409431320546</v>
      </c>
      <c r="W675" s="6">
        <f t="shared" ca="1" si="720"/>
        <v>2690.0628306410958</v>
      </c>
      <c r="X675" s="6">
        <f t="shared" ca="1" si="721"/>
        <v>1192.741886513096</v>
      </c>
      <c r="Y675" s="6">
        <f t="shared" ca="1" si="744"/>
        <v>8125.9159701795043</v>
      </c>
      <c r="Z675" s="6">
        <f t="shared" ca="1" si="763"/>
        <v>3003.6936451506849</v>
      </c>
      <c r="AA675" s="6">
        <f t="shared" ca="1" si="763"/>
        <v>815.34559751013683</v>
      </c>
      <c r="AB675" s="6">
        <f t="shared" ca="1" si="763"/>
        <v>938.73820047780805</v>
      </c>
      <c r="AC675" s="6">
        <f t="shared" ca="1" si="723"/>
        <v>1448.891282998721</v>
      </c>
      <c r="AD675" s="6">
        <f t="shared" ca="1" si="724"/>
        <v>956.95825702853836</v>
      </c>
      <c r="AE675" s="6">
        <f t="shared" ca="1" si="725"/>
        <v>426.03229213161683</v>
      </c>
      <c r="AF675" s="6">
        <f t="shared" ca="1" si="745"/>
        <v>1925.8956109797532</v>
      </c>
      <c r="AG675" s="6">
        <f t="shared" ca="1" si="764"/>
        <v>361.64996837260276</v>
      </c>
      <c r="AH675" s="6">
        <f t="shared" ca="1" si="764"/>
        <v>1351.5751153972601</v>
      </c>
      <c r="AI675" s="6">
        <f t="shared" ca="1" si="764"/>
        <v>2149.2262735342465</v>
      </c>
      <c r="AJ675" s="6">
        <f t="shared" ca="1" si="764"/>
        <v>1018.0457850739726</v>
      </c>
      <c r="AK675" s="6">
        <f t="shared" ca="1" si="727"/>
        <v>1684.6520181646279</v>
      </c>
      <c r="AL675" s="6">
        <f t="shared" ca="1" si="728"/>
        <v>1101.2521375540914</v>
      </c>
      <c r="AM675" s="6">
        <f t="shared" ca="1" si="729"/>
        <v>499.27527331972874</v>
      </c>
      <c r="AN675" s="6">
        <f t="shared" ca="1" si="746"/>
        <v>1595.3177133396346</v>
      </c>
      <c r="AO675" s="6">
        <f t="shared" ca="1" si="747"/>
        <v>23872.436215982463</v>
      </c>
      <c r="AP675" s="6">
        <f t="shared" ca="1" si="748"/>
        <v>12225.30692148357</v>
      </c>
      <c r="AQ675" s="6">
        <f t="shared" ca="1" si="749"/>
        <v>11647.129294498893</v>
      </c>
      <c r="AR675" s="6">
        <f t="shared" ca="1" si="765"/>
        <v>2625.4216178705065</v>
      </c>
      <c r="AS675" s="6">
        <f t="shared" ca="1" si="765"/>
        <v>1849.4082363023426</v>
      </c>
      <c r="AT675" s="6">
        <f t="shared" ca="1" si="765"/>
        <v>1801.863446636899</v>
      </c>
      <c r="AU675" s="6">
        <f t="shared" ca="1" si="765"/>
        <v>1890.0285233421969</v>
      </c>
      <c r="AV675" s="6">
        <f t="shared" ca="1" si="750"/>
        <v>8166.721824151944</v>
      </c>
      <c r="AW675" s="6">
        <f t="shared" ca="1" si="751"/>
        <v>3480.4074703469487</v>
      </c>
      <c r="AX675" s="27">
        <f t="shared" ca="1" si="766"/>
        <v>3.9288544438356161</v>
      </c>
      <c r="AY675" s="27">
        <f t="shared" ca="1" si="766"/>
        <v>4.5053388424657523</v>
      </c>
      <c r="AZ675">
        <f t="shared" ca="1" si="752"/>
        <v>286</v>
      </c>
      <c r="BA675" s="9">
        <f t="shared" ca="1" si="732"/>
        <v>11</v>
      </c>
      <c r="BB675" s="4">
        <f t="shared" ca="1" si="753"/>
        <v>134</v>
      </c>
      <c r="BC675" s="9">
        <f t="shared" ca="1" si="733"/>
        <v>13</v>
      </c>
      <c r="BD675" s="9">
        <f t="shared" ca="1" si="734"/>
        <v>9</v>
      </c>
      <c r="BE675" s="4">
        <f t="shared" ca="1" si="754"/>
        <v>152</v>
      </c>
      <c r="BF675" s="9">
        <f t="shared" ca="1" si="735"/>
        <v>10</v>
      </c>
      <c r="BG675" s="9">
        <f t="shared" ca="1" si="736"/>
        <v>17</v>
      </c>
      <c r="BH675" s="24">
        <f t="shared" ca="1" si="755"/>
        <v>1002.8463024350555</v>
      </c>
      <c r="BI675" s="24">
        <f t="shared" ca="1" si="756"/>
        <v>503.0316412387478</v>
      </c>
      <c r="BJ675" s="9">
        <f t="shared" ca="1" si="737"/>
        <v>19</v>
      </c>
      <c r="BK675" s="30">
        <f t="shared" ca="1" si="738"/>
        <v>33.182107863013698</v>
      </c>
      <c r="BL675" s="15">
        <f t="shared" ca="1" si="739"/>
        <v>4.1749146728767119</v>
      </c>
      <c r="BM675" s="15">
        <f t="shared" ca="1" si="757"/>
        <v>6848.6105195201308</v>
      </c>
      <c r="BN675" s="36">
        <f t="shared" ca="1" si="760"/>
        <v>107</v>
      </c>
      <c r="BO675" s="9">
        <f t="shared" ca="1" si="740"/>
        <v>0</v>
      </c>
      <c r="BP675" s="20">
        <f t="shared" ca="1" si="758"/>
        <v>1.7006558135116414</v>
      </c>
      <c r="BQ675" s="20">
        <f t="shared" ca="1" si="759"/>
        <v>108.85167564952236</v>
      </c>
    </row>
    <row r="676" spans="1:69" x14ac:dyDescent="0.25">
      <c r="A676" s="3">
        <f t="shared" si="701"/>
        <v>40513</v>
      </c>
      <c r="B676" s="17">
        <f t="shared" si="741"/>
        <v>2010</v>
      </c>
      <c r="C676" s="4">
        <f t="shared" si="700"/>
        <v>12</v>
      </c>
      <c r="D676" s="4">
        <f t="shared" si="702"/>
        <v>4</v>
      </c>
      <c r="E676" s="5">
        <f t="shared" si="710"/>
        <v>0.67</v>
      </c>
      <c r="F676" s="5">
        <f t="shared" si="711"/>
        <v>0.73333333333333339</v>
      </c>
      <c r="G676" s="10">
        <f t="shared" si="709"/>
        <v>0.33424657534246499</v>
      </c>
      <c r="H676" s="13">
        <f t="shared" ca="1" si="712"/>
        <v>119</v>
      </c>
      <c r="I676" s="9">
        <f t="shared" ca="1" si="713"/>
        <v>210</v>
      </c>
      <c r="J676" s="14">
        <f t="shared" ca="1" si="742"/>
        <v>1.7647058823529411</v>
      </c>
      <c r="K676" s="5">
        <f t="shared" ca="1" si="743"/>
        <v>0.46666666666666667</v>
      </c>
      <c r="L676" s="21">
        <f t="shared" ca="1" si="714"/>
        <v>102.88848633958791</v>
      </c>
      <c r="M676" s="9">
        <f t="shared" ca="1" si="761"/>
        <v>39</v>
      </c>
      <c r="N676" s="9">
        <f t="shared" ca="1" si="761"/>
        <v>47</v>
      </c>
      <c r="O676" s="9">
        <f t="shared" ca="1" si="761"/>
        <v>19</v>
      </c>
      <c r="P676" s="9">
        <f t="shared" ca="1" si="761"/>
        <v>54</v>
      </c>
      <c r="Q676" s="20">
        <f t="shared" ca="1" si="716"/>
        <v>34.400607505575024</v>
      </c>
      <c r="R676" s="20">
        <f t="shared" ca="1" si="717"/>
        <v>44.514884660418168</v>
      </c>
      <c r="S676" s="20">
        <f t="shared" ca="1" si="718"/>
        <v>18.21527261917808</v>
      </c>
      <c r="T676" s="6">
        <f t="shared" ca="1" si="762"/>
        <v>12243.729874410961</v>
      </c>
      <c r="U676" s="6">
        <f t="shared" ca="1" si="762"/>
        <v>1306.6090062465753</v>
      </c>
      <c r="V676" s="6">
        <f t="shared" ca="1" si="762"/>
        <v>2145.7571965545203</v>
      </c>
      <c r="W676" s="6">
        <f t="shared" ca="1" si="720"/>
        <v>2676.9744094684929</v>
      </c>
      <c r="X676" s="6">
        <f t="shared" ca="1" si="721"/>
        <v>1045.7408603598906</v>
      </c>
      <c r="Y676" s="6">
        <f t="shared" ca="1" si="744"/>
        <v>7681.8664142746329</v>
      </c>
      <c r="Z676" s="6">
        <f t="shared" ca="1" si="763"/>
        <v>2958.4522454794524</v>
      </c>
      <c r="AA676" s="6">
        <f t="shared" ca="1" si="763"/>
        <v>845.78280854794525</v>
      </c>
      <c r="AB676" s="6">
        <f t="shared" ca="1" si="763"/>
        <v>983.62472143561627</v>
      </c>
      <c r="AC676" s="6">
        <f t="shared" ca="1" si="723"/>
        <v>1345.6175196755837</v>
      </c>
      <c r="AD676" s="6">
        <f t="shared" ca="1" si="724"/>
        <v>994.53378626605524</v>
      </c>
      <c r="AE676" s="6">
        <f t="shared" ca="1" si="725"/>
        <v>410.26640134429221</v>
      </c>
      <c r="AF676" s="6">
        <f t="shared" ca="1" si="745"/>
        <v>2037.4420681770821</v>
      </c>
      <c r="AG676" s="6">
        <f t="shared" ca="1" si="764"/>
        <v>369.95529008219177</v>
      </c>
      <c r="AH676" s="6">
        <f t="shared" ca="1" si="764"/>
        <v>1417.2058020821919</v>
      </c>
      <c r="AI676" s="6">
        <f t="shared" ca="1" si="764"/>
        <v>2361.7577967123284</v>
      </c>
      <c r="AJ676" s="6">
        <f t="shared" ca="1" si="764"/>
        <v>1020.4553450958904</v>
      </c>
      <c r="AK676" s="6">
        <f t="shared" ca="1" si="727"/>
        <v>1523.1841761095866</v>
      </c>
      <c r="AL676" s="6">
        <f t="shared" ca="1" si="728"/>
        <v>1116.9025712722973</v>
      </c>
      <c r="AM676" s="6">
        <f t="shared" ca="1" si="729"/>
        <v>461.27928734446988</v>
      </c>
      <c r="AN676" s="6">
        <f t="shared" ca="1" si="746"/>
        <v>2068.0081992462483</v>
      </c>
      <c r="AO676" s="6">
        <f t="shared" ca="1" si="747"/>
        <v>23507.572890093154</v>
      </c>
      <c r="AP676" s="6">
        <f t="shared" ca="1" si="748"/>
        <v>11720.256208395189</v>
      </c>
      <c r="AQ676" s="6">
        <f t="shared" ca="1" si="749"/>
        <v>11787.316681697965</v>
      </c>
      <c r="AR676" s="6">
        <f t="shared" ca="1" si="765"/>
        <v>2606.4114217938891</v>
      </c>
      <c r="AS676" s="6">
        <f t="shared" ca="1" si="765"/>
        <v>1787.7951403317522</v>
      </c>
      <c r="AT676" s="6">
        <f t="shared" ca="1" si="765"/>
        <v>1709.1282407416993</v>
      </c>
      <c r="AU676" s="6">
        <f t="shared" ca="1" si="765"/>
        <v>1815.1586131608519</v>
      </c>
      <c r="AV676" s="6">
        <f t="shared" ca="1" si="750"/>
        <v>7918.4934160281928</v>
      </c>
      <c r="AW676" s="6">
        <f t="shared" ca="1" si="751"/>
        <v>3868.8232656697719</v>
      </c>
      <c r="AX676" s="27">
        <f t="shared" ca="1" si="766"/>
        <v>3.8533389041095893</v>
      </c>
      <c r="AY676" s="27">
        <f t="shared" ca="1" si="766"/>
        <v>4.3185877808219182</v>
      </c>
      <c r="AZ676">
        <f t="shared" ca="1" si="752"/>
        <v>278</v>
      </c>
      <c r="BA676" s="9">
        <f t="shared" ca="1" si="732"/>
        <v>10</v>
      </c>
      <c r="BB676" s="4">
        <f t="shared" ca="1" si="753"/>
        <v>119</v>
      </c>
      <c r="BC676" s="9">
        <f t="shared" ca="1" si="733"/>
        <v>11</v>
      </c>
      <c r="BD676" s="9">
        <f t="shared" ca="1" si="734"/>
        <v>7</v>
      </c>
      <c r="BE676" s="4">
        <f t="shared" ca="1" si="754"/>
        <v>159</v>
      </c>
      <c r="BF676" s="9">
        <f t="shared" ca="1" si="735"/>
        <v>12</v>
      </c>
      <c r="BG676" s="9">
        <f t="shared" ca="1" si="736"/>
        <v>21</v>
      </c>
      <c r="BH676" s="24">
        <f t="shared" ca="1" si="755"/>
        <v>887.66810415875852</v>
      </c>
      <c r="BI676" s="24">
        <f t="shared" ca="1" si="756"/>
        <v>570.84141094613665</v>
      </c>
      <c r="BJ676" s="9">
        <f t="shared" ca="1" si="737"/>
        <v>17</v>
      </c>
      <c r="BK676" s="30">
        <f t="shared" ca="1" si="738"/>
        <v>35.773346383561645</v>
      </c>
      <c r="BL676" s="15">
        <f t="shared" ca="1" si="739"/>
        <v>4.1488744854794515</v>
      </c>
      <c r="BM676" s="15">
        <f t="shared" ca="1" si="757"/>
        <v>6873.5399044419573</v>
      </c>
      <c r="BN676" s="36">
        <f t="shared" ca="1" si="760"/>
        <v>107</v>
      </c>
      <c r="BO676" s="9">
        <f t="shared" ca="1" si="740"/>
        <v>0</v>
      </c>
      <c r="BP676" s="20">
        <f t="shared" ca="1" si="758"/>
        <v>1.714882992689186</v>
      </c>
      <c r="BQ676" s="20">
        <f t="shared" ca="1" si="759"/>
        <v>110.16183814670995</v>
      </c>
    </row>
    <row r="677" spans="1:69" x14ac:dyDescent="0.25">
      <c r="A677" s="3">
        <f t="shared" si="701"/>
        <v>40512</v>
      </c>
      <c r="B677" s="17">
        <f t="shared" si="741"/>
        <v>2010</v>
      </c>
      <c r="C677" s="4">
        <f t="shared" si="700"/>
        <v>11</v>
      </c>
      <c r="D677" s="4">
        <f t="shared" si="702"/>
        <v>3</v>
      </c>
      <c r="E677" s="5">
        <f t="shared" si="710"/>
        <v>0.48</v>
      </c>
      <c r="F677" s="5">
        <f t="shared" si="711"/>
        <v>0.48051948051948046</v>
      </c>
      <c r="G677" s="10">
        <f t="shared" si="709"/>
        <v>0.33150684931506774</v>
      </c>
      <c r="H677" s="13">
        <f t="shared" ca="1" si="712"/>
        <v>56</v>
      </c>
      <c r="I677" s="9">
        <f t="shared" ca="1" si="713"/>
        <v>95</v>
      </c>
      <c r="J677" s="14">
        <f t="shared" ca="1" si="742"/>
        <v>1.6964285714285714</v>
      </c>
      <c r="K677" s="5">
        <f t="shared" ca="1" si="743"/>
        <v>0.21111111111111111</v>
      </c>
      <c r="L677" s="21">
        <f t="shared" ca="1" si="714"/>
        <v>104.82444262586725</v>
      </c>
      <c r="M677" s="9">
        <f t="shared" ca="1" si="761"/>
        <v>17</v>
      </c>
      <c r="N677" s="9">
        <f t="shared" ca="1" si="761"/>
        <v>21</v>
      </c>
      <c r="O677" s="9">
        <f t="shared" ca="1" si="761"/>
        <v>8</v>
      </c>
      <c r="P677" s="9">
        <f t="shared" ca="1" si="761"/>
        <v>26</v>
      </c>
      <c r="Q677" s="20">
        <f t="shared" ca="1" si="716"/>
        <v>34.293793972602735</v>
      </c>
      <c r="R677" s="20">
        <f t="shared" ca="1" si="717"/>
        <v>52.056056589041084</v>
      </c>
      <c r="S677" s="20">
        <f t="shared" ca="1" si="718"/>
        <v>16.585698886406739</v>
      </c>
      <c r="T677" s="6">
        <f t="shared" ca="1" si="762"/>
        <v>5870.1687870485657</v>
      </c>
      <c r="U677" s="6">
        <f t="shared" ca="1" si="762"/>
        <v>620.6016611421453</v>
      </c>
      <c r="V677" s="6">
        <f t="shared" ca="1" si="762"/>
        <v>991.4489716308982</v>
      </c>
      <c r="W677" s="6">
        <f t="shared" ca="1" si="720"/>
        <v>2282.7018001315068</v>
      </c>
      <c r="X677" s="6">
        <f t="shared" ca="1" si="721"/>
        <v>498.37198082595967</v>
      </c>
      <c r="Y677" s="6">
        <f t="shared" ca="1" si="744"/>
        <v>2718.2476956023465</v>
      </c>
      <c r="Z677" s="6">
        <f t="shared" ca="1" si="763"/>
        <v>1303.1641709589039</v>
      </c>
      <c r="AA677" s="6">
        <f t="shared" ca="1" si="763"/>
        <v>416.44845271232867</v>
      </c>
      <c r="AB677" s="6">
        <f t="shared" ca="1" si="763"/>
        <v>431.22817104657526</v>
      </c>
      <c r="AC677" s="6">
        <f t="shared" ca="1" si="723"/>
        <v>631.70159844258637</v>
      </c>
      <c r="AD677" s="6">
        <f t="shared" ca="1" si="724"/>
        <v>859.78684999647317</v>
      </c>
      <c r="AE677" s="6">
        <f t="shared" ca="1" si="725"/>
        <v>185.60463073969845</v>
      </c>
      <c r="AF677" s="6">
        <f t="shared" ca="1" si="745"/>
        <v>473.74771553904998</v>
      </c>
      <c r="AG677" s="6">
        <f t="shared" ca="1" si="764"/>
        <v>177.25044821917811</v>
      </c>
      <c r="AH677" s="6">
        <f t="shared" ca="1" si="764"/>
        <v>641.67878575342456</v>
      </c>
      <c r="AI677" s="6">
        <f t="shared" ca="1" si="764"/>
        <v>1065.2396745205479</v>
      </c>
      <c r="AJ677" s="6">
        <f t="shared" ca="1" si="764"/>
        <v>485.14901917808209</v>
      </c>
      <c r="AK677" s="6">
        <f t="shared" ca="1" si="727"/>
        <v>711.50016759075186</v>
      </c>
      <c r="AL677" s="6">
        <f t="shared" ca="1" si="728"/>
        <v>985.04824437249124</v>
      </c>
      <c r="AM677" s="6">
        <f t="shared" ca="1" si="729"/>
        <v>218.65831151403472</v>
      </c>
      <c r="AN677" s="6">
        <f t="shared" ca="1" si="746"/>
        <v>454.11120419395468</v>
      </c>
      <c r="AO677" s="6">
        <f t="shared" ca="1" si="747"/>
        <v>11010.929170579753</v>
      </c>
      <c r="AP677" s="6">
        <f t="shared" ca="1" si="748"/>
        <v>7364.8225552444001</v>
      </c>
      <c r="AQ677" s="6">
        <f t="shared" ca="1" si="749"/>
        <v>3646.1066153353509</v>
      </c>
      <c r="AR677" s="6">
        <f t="shared" ca="1" si="765"/>
        <v>2442.4237899575842</v>
      </c>
      <c r="AS677" s="6">
        <f t="shared" ca="1" si="765"/>
        <v>1176.0347960983661</v>
      </c>
      <c r="AT677" s="6">
        <f t="shared" ca="1" si="765"/>
        <v>1443.7393639527213</v>
      </c>
      <c r="AU677" s="6">
        <f t="shared" ca="1" si="765"/>
        <v>1503.8376139917868</v>
      </c>
      <c r="AV677" s="6">
        <f t="shared" ca="1" si="750"/>
        <v>6566.0355640004582</v>
      </c>
      <c r="AW677" s="6">
        <f t="shared" ca="1" si="751"/>
        <v>-2919.9289486651051</v>
      </c>
      <c r="AX677" s="27">
        <f t="shared" ca="1" si="766"/>
        <v>4.1295422465753422</v>
      </c>
      <c r="AY677" s="27">
        <f t="shared" ca="1" si="766"/>
        <v>4.2749380684931513</v>
      </c>
      <c r="AZ677">
        <f t="shared" ca="1" si="752"/>
        <v>128</v>
      </c>
      <c r="BA677" s="9">
        <f t="shared" ca="1" si="732"/>
        <v>5</v>
      </c>
      <c r="BB677" s="4">
        <f t="shared" ca="1" si="753"/>
        <v>56</v>
      </c>
      <c r="BC677" s="9">
        <f t="shared" ca="1" si="733"/>
        <v>5</v>
      </c>
      <c r="BD677" s="9">
        <f t="shared" ca="1" si="734"/>
        <v>3</v>
      </c>
      <c r="BE677" s="4">
        <f t="shared" ca="1" si="754"/>
        <v>72</v>
      </c>
      <c r="BF677" s="9">
        <f t="shared" ca="1" si="735"/>
        <v>5</v>
      </c>
      <c r="BG677" s="9">
        <f t="shared" ca="1" si="736"/>
        <v>9</v>
      </c>
      <c r="BH677" s="24">
        <f t="shared" ca="1" si="755"/>
        <v>538.93182179833786</v>
      </c>
      <c r="BI677" s="24">
        <f t="shared" ca="1" si="756"/>
        <v>326.10143206253628</v>
      </c>
      <c r="BJ677" s="9">
        <f t="shared" ca="1" si="737"/>
        <v>7</v>
      </c>
      <c r="BK677" s="30">
        <f t="shared" ca="1" si="738"/>
        <v>33.190041068493151</v>
      </c>
      <c r="BL677" s="15">
        <f t="shared" ca="1" si="739"/>
        <v>4.2480320613698623</v>
      </c>
      <c r="BM677" s="15">
        <f t="shared" ca="1" si="757"/>
        <v>6081.475926466539</v>
      </c>
      <c r="BN677" s="36">
        <f t="shared" ca="1" si="760"/>
        <v>107</v>
      </c>
      <c r="BO677" s="9">
        <f t="shared" ca="1" si="740"/>
        <v>0</v>
      </c>
      <c r="BP677" s="20">
        <f t="shared" ca="1" si="758"/>
        <v>0.59954304833593464</v>
      </c>
      <c r="BQ677" s="20">
        <f t="shared" ca="1" si="759"/>
        <v>34.075762760143469</v>
      </c>
    </row>
    <row r="678" spans="1:69" x14ac:dyDescent="0.25">
      <c r="A678" s="3">
        <f t="shared" si="701"/>
        <v>40511</v>
      </c>
      <c r="B678" s="17">
        <f t="shared" si="741"/>
        <v>2010</v>
      </c>
      <c r="C678" s="4">
        <f t="shared" si="700"/>
        <v>11</v>
      </c>
      <c r="D678" s="4">
        <f t="shared" si="702"/>
        <v>2</v>
      </c>
      <c r="E678" s="5">
        <f t="shared" si="710"/>
        <v>0.48</v>
      </c>
      <c r="F678" s="5">
        <f t="shared" si="711"/>
        <v>0.48051948051948046</v>
      </c>
      <c r="G678" s="10">
        <f t="shared" si="709"/>
        <v>0.32876712328767049</v>
      </c>
      <c r="H678" s="13">
        <f t="shared" ca="1" si="712"/>
        <v>55</v>
      </c>
      <c r="I678" s="9">
        <f t="shared" ca="1" si="713"/>
        <v>91</v>
      </c>
      <c r="J678" s="14">
        <f t="shared" ca="1" si="742"/>
        <v>1.6545454545454545</v>
      </c>
      <c r="K678" s="5">
        <f t="shared" ca="1" si="743"/>
        <v>0.20222222222222222</v>
      </c>
      <c r="L678" s="21">
        <f t="shared" ca="1" si="714"/>
        <v>98.285562832883173</v>
      </c>
      <c r="M678" s="9">
        <f t="shared" ca="1" si="761"/>
        <v>17</v>
      </c>
      <c r="N678" s="9">
        <f t="shared" ca="1" si="761"/>
        <v>20</v>
      </c>
      <c r="O678" s="9">
        <f t="shared" ca="1" si="761"/>
        <v>8</v>
      </c>
      <c r="P678" s="9">
        <f t="shared" ca="1" si="761"/>
        <v>24</v>
      </c>
      <c r="Q678" s="20">
        <f t="shared" ca="1" si="716"/>
        <v>33.175865620140691</v>
      </c>
      <c r="R678" s="20">
        <f t="shared" ca="1" si="717"/>
        <v>48.379763810958899</v>
      </c>
      <c r="S678" s="20">
        <f t="shared" ca="1" si="718"/>
        <v>16.750990171232875</v>
      </c>
      <c r="T678" s="6">
        <f t="shared" ca="1" si="762"/>
        <v>5405.7059558085748</v>
      </c>
      <c r="U678" s="6">
        <f t="shared" ca="1" si="762"/>
        <v>633.92804981320046</v>
      </c>
      <c r="V678" s="6">
        <f t="shared" ca="1" si="762"/>
        <v>988.50427488461116</v>
      </c>
      <c r="W678" s="6">
        <f t="shared" ca="1" si="720"/>
        <v>2282.6332563287665</v>
      </c>
      <c r="X678" s="6">
        <f t="shared" ca="1" si="721"/>
        <v>518.7555156027754</v>
      </c>
      <c r="Y678" s="6">
        <f t="shared" ca="1" si="744"/>
        <v>2249.7409588056225</v>
      </c>
      <c r="Z678" s="6">
        <f t="shared" ca="1" si="763"/>
        <v>1227.5070279452054</v>
      </c>
      <c r="AA678" s="6">
        <f t="shared" ca="1" si="763"/>
        <v>387.03811048767119</v>
      </c>
      <c r="AB678" s="6">
        <f t="shared" ca="1" si="763"/>
        <v>402.02376410958897</v>
      </c>
      <c r="AC678" s="6">
        <f t="shared" ca="1" si="723"/>
        <v>634.23927217079563</v>
      </c>
      <c r="AD678" s="6">
        <f t="shared" ca="1" si="724"/>
        <v>814.60014600116858</v>
      </c>
      <c r="AE678" s="6">
        <f t="shared" ca="1" si="725"/>
        <v>187.87684047469247</v>
      </c>
      <c r="AF678" s="6">
        <f t="shared" ca="1" si="745"/>
        <v>379.85264389580891</v>
      </c>
      <c r="AG678" s="6">
        <f t="shared" ca="1" si="764"/>
        <v>156.40449731506851</v>
      </c>
      <c r="AH678" s="6">
        <f t="shared" ca="1" si="764"/>
        <v>577.55762323287672</v>
      </c>
      <c r="AI678" s="6">
        <f t="shared" ca="1" si="764"/>
        <v>977.1751030136985</v>
      </c>
      <c r="AJ678" s="6">
        <f t="shared" ca="1" si="764"/>
        <v>457.14817841095891</v>
      </c>
      <c r="AK678" s="6">
        <f t="shared" ca="1" si="727"/>
        <v>710.08317070560463</v>
      </c>
      <c r="AL678" s="6">
        <f t="shared" ca="1" si="728"/>
        <v>977.93032607244413</v>
      </c>
      <c r="AM678" s="6">
        <f t="shared" ca="1" si="729"/>
        <v>213.17013026056989</v>
      </c>
      <c r="AN678" s="6">
        <f t="shared" ca="1" si="746"/>
        <v>267.10177493398385</v>
      </c>
      <c r="AO678" s="6">
        <f t="shared" ca="1" si="747"/>
        <v>10224.488310136843</v>
      </c>
      <c r="AP678" s="6">
        <f t="shared" ca="1" si="748"/>
        <v>7327.7929325014293</v>
      </c>
      <c r="AQ678" s="6">
        <f t="shared" ca="1" si="749"/>
        <v>2896.6953776354153</v>
      </c>
      <c r="AR678" s="6">
        <f t="shared" ca="1" si="765"/>
        <v>2438.0431385891566</v>
      </c>
      <c r="AS678" s="6">
        <f t="shared" ca="1" si="765"/>
        <v>1212.7592200953854</v>
      </c>
      <c r="AT678" s="6">
        <f t="shared" ca="1" si="765"/>
        <v>1448.4754779465823</v>
      </c>
      <c r="AU678" s="6">
        <f t="shared" ca="1" si="765"/>
        <v>1499.3111538119742</v>
      </c>
      <c r="AV678" s="6">
        <f t="shared" ca="1" si="750"/>
        <v>6598.5889904430987</v>
      </c>
      <c r="AW678" s="6">
        <f t="shared" ca="1" si="751"/>
        <v>-3701.8936128076848</v>
      </c>
      <c r="AX678" s="27">
        <f t="shared" ca="1" si="766"/>
        <v>4.0579724383561633</v>
      </c>
      <c r="AY678" s="27">
        <f t="shared" ca="1" si="766"/>
        <v>4.4957501369863007</v>
      </c>
      <c r="AZ678">
        <f t="shared" ca="1" si="752"/>
        <v>124</v>
      </c>
      <c r="BA678" s="9">
        <f t="shared" ca="1" si="732"/>
        <v>4</v>
      </c>
      <c r="BB678" s="4">
        <f t="shared" ca="1" si="753"/>
        <v>55</v>
      </c>
      <c r="BC678" s="9">
        <f t="shared" ca="1" si="733"/>
        <v>5</v>
      </c>
      <c r="BD678" s="9">
        <f t="shared" ca="1" si="734"/>
        <v>3</v>
      </c>
      <c r="BE678" s="4">
        <f t="shared" ca="1" si="754"/>
        <v>69</v>
      </c>
      <c r="BF678" s="9">
        <f t="shared" ca="1" si="735"/>
        <v>4</v>
      </c>
      <c r="BG678" s="9">
        <f t="shared" ca="1" si="736"/>
        <v>9</v>
      </c>
      <c r="BH678" s="24">
        <f t="shared" ca="1" si="755"/>
        <v>551.25717044598593</v>
      </c>
      <c r="BI678" s="24">
        <f t="shared" ca="1" si="756"/>
        <v>308.3668313392252</v>
      </c>
      <c r="BJ678" s="9">
        <f t="shared" ca="1" si="737"/>
        <v>7</v>
      </c>
      <c r="BK678" s="30">
        <f t="shared" ca="1" si="738"/>
        <v>34.194658630136985</v>
      </c>
      <c r="BL678" s="15">
        <f t="shared" ca="1" si="739"/>
        <v>4.4464733150684932</v>
      </c>
      <c r="BM678" s="15">
        <f t="shared" ca="1" si="757"/>
        <v>6025.5982392737042</v>
      </c>
      <c r="BN678" s="36">
        <f t="shared" ca="1" si="760"/>
        <v>107</v>
      </c>
      <c r="BO678" s="9">
        <f t="shared" ca="1" si="740"/>
        <v>0</v>
      </c>
      <c r="BP678" s="20">
        <f t="shared" ca="1" si="758"/>
        <v>0.48073158259296234</v>
      </c>
      <c r="BQ678" s="20">
        <f t="shared" ca="1" si="759"/>
        <v>27.071919417153413</v>
      </c>
    </row>
    <row r="679" spans="1:69" x14ac:dyDescent="0.25">
      <c r="A679" s="3">
        <f t="shared" si="701"/>
        <v>40510</v>
      </c>
      <c r="B679" s="17">
        <f t="shared" si="741"/>
        <v>2010</v>
      </c>
      <c r="C679" s="4">
        <f t="shared" si="700"/>
        <v>11</v>
      </c>
      <c r="D679" s="4">
        <f t="shared" si="702"/>
        <v>1</v>
      </c>
      <c r="E679" s="5">
        <f t="shared" si="710"/>
        <v>0.48</v>
      </c>
      <c r="F679" s="5">
        <f t="shared" si="711"/>
        <v>0.53246753246753253</v>
      </c>
      <c r="G679" s="10">
        <f t="shared" si="709"/>
        <v>0.32602739726027324</v>
      </c>
      <c r="H679" s="13">
        <f t="shared" ca="1" si="712"/>
        <v>63</v>
      </c>
      <c r="I679" s="9">
        <f t="shared" ca="1" si="713"/>
        <v>99</v>
      </c>
      <c r="J679" s="14">
        <f t="shared" ca="1" si="742"/>
        <v>1.5714285714285714</v>
      </c>
      <c r="K679" s="5">
        <f t="shared" ca="1" si="743"/>
        <v>0.22</v>
      </c>
      <c r="L679" s="21">
        <f t="shared" ca="1" si="714"/>
        <v>94.876682969476704</v>
      </c>
      <c r="M679" s="9">
        <f t="shared" ca="1" si="761"/>
        <v>17</v>
      </c>
      <c r="N679" s="9">
        <f t="shared" ca="1" si="761"/>
        <v>21</v>
      </c>
      <c r="O679" s="9">
        <f t="shared" ca="1" si="761"/>
        <v>9</v>
      </c>
      <c r="P679" s="9">
        <f t="shared" ca="1" si="761"/>
        <v>26</v>
      </c>
      <c r="Q679" s="20">
        <f t="shared" ca="1" si="716"/>
        <v>36.358151567411682</v>
      </c>
      <c r="R679" s="20">
        <f t="shared" ca="1" si="717"/>
        <v>44.93441032767123</v>
      </c>
      <c r="S679" s="20">
        <f t="shared" ca="1" si="718"/>
        <v>17.758346630642784</v>
      </c>
      <c r="T679" s="6">
        <f t="shared" ca="1" si="762"/>
        <v>5977.2310270770322</v>
      </c>
      <c r="U679" s="6">
        <f t="shared" ca="1" si="762"/>
        <v>652.39008836861774</v>
      </c>
      <c r="V679" s="6">
        <f t="shared" ca="1" si="762"/>
        <v>1106.4038064544816</v>
      </c>
      <c r="W679" s="6">
        <f t="shared" ca="1" si="720"/>
        <v>2206.404555287671</v>
      </c>
      <c r="X679" s="6">
        <f t="shared" ca="1" si="721"/>
        <v>552.27430540000705</v>
      </c>
      <c r="Y679" s="6">
        <f t="shared" ca="1" si="744"/>
        <v>2764.5384483034904</v>
      </c>
      <c r="Z679" s="6">
        <f t="shared" ca="1" si="763"/>
        <v>1381.6097595616438</v>
      </c>
      <c r="AA679" s="6">
        <f t="shared" ca="1" si="763"/>
        <v>404.40969294904107</v>
      </c>
      <c r="AB679" s="6">
        <f t="shared" ca="1" si="763"/>
        <v>461.71701239671233</v>
      </c>
      <c r="AC679" s="6">
        <f t="shared" ca="1" si="723"/>
        <v>685.39760567024427</v>
      </c>
      <c r="AD679" s="6">
        <f t="shared" ca="1" si="724"/>
        <v>841.84181658102716</v>
      </c>
      <c r="AE679" s="6">
        <f t="shared" ca="1" si="725"/>
        <v>205.46958674974147</v>
      </c>
      <c r="AF679" s="6">
        <f t="shared" ca="1" si="745"/>
        <v>515.02745590638415</v>
      </c>
      <c r="AG679" s="6">
        <f t="shared" ca="1" si="764"/>
        <v>174.06663879452057</v>
      </c>
      <c r="AH679" s="6">
        <f t="shared" ca="1" si="764"/>
        <v>667.94820243287677</v>
      </c>
      <c r="AI679" s="6">
        <f t="shared" ca="1" si="764"/>
        <v>1076.1621817808218</v>
      </c>
      <c r="AJ679" s="6">
        <f t="shared" ca="1" si="764"/>
        <v>469.84359767671231</v>
      </c>
      <c r="AK679" s="6">
        <f t="shared" ca="1" si="727"/>
        <v>768.05429117208428</v>
      </c>
      <c r="AL679" s="6">
        <f t="shared" ca="1" si="728"/>
        <v>973.75490949733853</v>
      </c>
      <c r="AM679" s="6">
        <f t="shared" ca="1" si="729"/>
        <v>232.00669381739436</v>
      </c>
      <c r="AN679" s="6">
        <f t="shared" ca="1" si="746"/>
        <v>414.20472619811443</v>
      </c>
      <c r="AO679" s="6">
        <f t="shared" ca="1" si="747"/>
        <v>11265.378201037978</v>
      </c>
      <c r="AP679" s="6">
        <f t="shared" ca="1" si="748"/>
        <v>7571.6075706299889</v>
      </c>
      <c r="AQ679" s="6">
        <f t="shared" ca="1" si="749"/>
        <v>3693.7706304079888</v>
      </c>
      <c r="AR679" s="6">
        <f t="shared" ca="1" si="765"/>
        <v>2449.2076447552195</v>
      </c>
      <c r="AS679" s="6">
        <f t="shared" ca="1" si="765"/>
        <v>1249.9775341012164</v>
      </c>
      <c r="AT679" s="6">
        <f t="shared" ca="1" si="765"/>
        <v>1465.6430250117119</v>
      </c>
      <c r="AU679" s="6">
        <f t="shared" ca="1" si="765"/>
        <v>1540.9274609783822</v>
      </c>
      <c r="AV679" s="6">
        <f t="shared" ca="1" si="750"/>
        <v>6705.7556648465306</v>
      </c>
      <c r="AW679" s="6">
        <f t="shared" ca="1" si="751"/>
        <v>-3011.9850344385413</v>
      </c>
      <c r="AX679" s="27">
        <f t="shared" ca="1" si="766"/>
        <v>3.9982705972602743</v>
      </c>
      <c r="AY679" s="27">
        <f t="shared" ca="1" si="766"/>
        <v>4.2873624178082181</v>
      </c>
      <c r="AZ679">
        <f t="shared" ca="1" si="752"/>
        <v>136</v>
      </c>
      <c r="BA679" s="9">
        <f t="shared" ca="1" si="732"/>
        <v>5</v>
      </c>
      <c r="BB679" s="4">
        <f t="shared" ca="1" si="753"/>
        <v>63</v>
      </c>
      <c r="BC679" s="9">
        <f t="shared" ca="1" si="733"/>
        <v>6</v>
      </c>
      <c r="BD679" s="9">
        <f t="shared" ca="1" si="734"/>
        <v>4</v>
      </c>
      <c r="BE679" s="4">
        <f t="shared" ca="1" si="754"/>
        <v>73</v>
      </c>
      <c r="BF679" s="9">
        <f t="shared" ca="1" si="735"/>
        <v>5</v>
      </c>
      <c r="BG679" s="9">
        <f t="shared" ca="1" si="736"/>
        <v>9</v>
      </c>
      <c r="BH679" s="24">
        <f t="shared" ca="1" si="755"/>
        <v>613.50518526066026</v>
      </c>
      <c r="BI679" s="24">
        <f t="shared" ca="1" si="756"/>
        <v>332.3003578906052</v>
      </c>
      <c r="BJ679" s="9">
        <f t="shared" ca="1" si="737"/>
        <v>8</v>
      </c>
      <c r="BK679" s="30">
        <f t="shared" ca="1" si="738"/>
        <v>32.818371657534243</v>
      </c>
      <c r="BL679" s="15">
        <f t="shared" ca="1" si="739"/>
        <v>4.3772585358904106</v>
      </c>
      <c r="BM679" s="15">
        <f t="shared" ca="1" si="757"/>
        <v>5981.3673971702128</v>
      </c>
      <c r="BN679" s="36">
        <f t="shared" ca="1" si="760"/>
        <v>107</v>
      </c>
      <c r="BO679" s="9">
        <f t="shared" ca="1" si="740"/>
        <v>1</v>
      </c>
      <c r="BP679" s="20">
        <f t="shared" ca="1" si="758"/>
        <v>0.61754618720721166</v>
      </c>
      <c r="BQ679" s="20">
        <f t="shared" ca="1" si="759"/>
        <v>34.521220844934476</v>
      </c>
    </row>
    <row r="680" spans="1:69" x14ac:dyDescent="0.25">
      <c r="A680" s="3">
        <f t="shared" si="701"/>
        <v>40509</v>
      </c>
      <c r="B680" s="17">
        <f t="shared" si="741"/>
        <v>2010</v>
      </c>
      <c r="C680" s="4">
        <f t="shared" si="700"/>
        <v>11</v>
      </c>
      <c r="D680" s="4">
        <f t="shared" si="702"/>
        <v>7</v>
      </c>
      <c r="E680" s="5">
        <f t="shared" si="710"/>
        <v>0.48</v>
      </c>
      <c r="F680" s="5">
        <f t="shared" si="711"/>
        <v>0.93506493506493504</v>
      </c>
      <c r="G680" s="10">
        <f t="shared" si="709"/>
        <v>0.32328767123287599</v>
      </c>
      <c r="H680" s="13">
        <f t="shared" ca="1" si="712"/>
        <v>116</v>
      </c>
      <c r="I680" s="9">
        <f t="shared" ca="1" si="713"/>
        <v>176</v>
      </c>
      <c r="J680" s="14">
        <f t="shared" ca="1" si="742"/>
        <v>1.5172413793103448</v>
      </c>
      <c r="K680" s="5">
        <f t="shared" ca="1" si="743"/>
        <v>0.39111111111111113</v>
      </c>
      <c r="L680" s="21">
        <f t="shared" ca="1" si="714"/>
        <v>90.011761588623926</v>
      </c>
      <c r="M680" s="9">
        <f t="shared" ca="1" si="761"/>
        <v>32</v>
      </c>
      <c r="N680" s="9">
        <f t="shared" ca="1" si="761"/>
        <v>37</v>
      </c>
      <c r="O680" s="9">
        <f t="shared" ca="1" si="761"/>
        <v>16</v>
      </c>
      <c r="P680" s="9">
        <f t="shared" ca="1" si="761"/>
        <v>45</v>
      </c>
      <c r="Q680" s="20">
        <f t="shared" ca="1" si="716"/>
        <v>34.580365951161404</v>
      </c>
      <c r="R680" s="20">
        <f t="shared" ca="1" si="717"/>
        <v>46.128900821917803</v>
      </c>
      <c r="S680" s="20">
        <f t="shared" ca="1" si="718"/>
        <v>17.438596408109586</v>
      </c>
      <c r="T680" s="6">
        <f t="shared" ca="1" si="762"/>
        <v>10441.364344280375</v>
      </c>
      <c r="U680" s="6">
        <f t="shared" ca="1" si="762"/>
        <v>1236.8146873225401</v>
      </c>
      <c r="V680" s="6">
        <f t="shared" ca="1" si="762"/>
        <v>1997.0971551010564</v>
      </c>
      <c r="W680" s="6">
        <f t="shared" ca="1" si="720"/>
        <v>2186.178862290411</v>
      </c>
      <c r="X680" s="6">
        <f t="shared" ca="1" si="721"/>
        <v>1003.7127521490412</v>
      </c>
      <c r="Y680" s="6">
        <f t="shared" ca="1" si="744"/>
        <v>6491.1902620624051</v>
      </c>
      <c r="Z680" s="6">
        <f t="shared" ca="1" si="763"/>
        <v>2386.0452506301367</v>
      </c>
      <c r="AA680" s="6">
        <f t="shared" ca="1" si="763"/>
        <v>738.06241315068485</v>
      </c>
      <c r="AB680" s="6">
        <f t="shared" ca="1" si="763"/>
        <v>784.73683836493137</v>
      </c>
      <c r="AC680" s="6">
        <f t="shared" ca="1" si="723"/>
        <v>1203.6647902747566</v>
      </c>
      <c r="AD680" s="6">
        <f t="shared" ca="1" si="724"/>
        <v>829.0359212318931</v>
      </c>
      <c r="AE680" s="6">
        <f t="shared" ca="1" si="725"/>
        <v>365.61424454259065</v>
      </c>
      <c r="AF680" s="6">
        <f t="shared" ca="1" si="745"/>
        <v>1510.5295460965126</v>
      </c>
      <c r="AG680" s="6">
        <f t="shared" ca="1" si="764"/>
        <v>308.82875651506851</v>
      </c>
      <c r="AH680" s="6">
        <f t="shared" ca="1" si="764"/>
        <v>1174.8562467068493</v>
      </c>
      <c r="AI680" s="6">
        <f t="shared" ca="1" si="764"/>
        <v>1860.6839776438355</v>
      </c>
      <c r="AJ680" s="6">
        <f t="shared" ca="1" si="764"/>
        <v>898.51076383561644</v>
      </c>
      <c r="AK680" s="6">
        <f t="shared" ca="1" si="727"/>
        <v>1376.2687589764389</v>
      </c>
      <c r="AL680" s="6">
        <f t="shared" ca="1" si="728"/>
        <v>1002.880312502726</v>
      </c>
      <c r="AM680" s="6">
        <f t="shared" ca="1" si="729"/>
        <v>403.32398676372566</v>
      </c>
      <c r="AN680" s="6">
        <f t="shared" ca="1" si="746"/>
        <v>1460.4066864584793</v>
      </c>
      <c r="AO680" s="6">
        <f t="shared" ca="1" si="747"/>
        <v>19829.903278450038</v>
      </c>
      <c r="AP680" s="6">
        <f t="shared" ca="1" si="748"/>
        <v>10367.77678383264</v>
      </c>
      <c r="AQ680" s="6">
        <f t="shared" ca="1" si="749"/>
        <v>9462.1264946173978</v>
      </c>
      <c r="AR680" s="6">
        <f t="shared" ca="1" si="765"/>
        <v>2578.4927489739257</v>
      </c>
      <c r="AS680" s="6">
        <f t="shared" ca="1" si="765"/>
        <v>1697.7809271596784</v>
      </c>
      <c r="AT680" s="6">
        <f t="shared" ca="1" si="765"/>
        <v>1665.0207781569627</v>
      </c>
      <c r="AU680" s="6">
        <f t="shared" ca="1" si="765"/>
        <v>1789.7319747621902</v>
      </c>
      <c r="AV680" s="6">
        <f t="shared" ca="1" si="750"/>
        <v>7731.0264290527566</v>
      </c>
      <c r="AW680" s="6">
        <f t="shared" ca="1" si="751"/>
        <v>1731.1000655646412</v>
      </c>
      <c r="AX680" s="27">
        <f t="shared" ca="1" si="766"/>
        <v>3.8951268164383555</v>
      </c>
      <c r="AY680" s="27">
        <f t="shared" ca="1" si="766"/>
        <v>4.1787023013698628</v>
      </c>
      <c r="AZ680">
        <f t="shared" ca="1" si="752"/>
        <v>246</v>
      </c>
      <c r="BA680" s="9">
        <f t="shared" ca="1" si="732"/>
        <v>9</v>
      </c>
      <c r="BB680" s="4">
        <f t="shared" ca="1" si="753"/>
        <v>116</v>
      </c>
      <c r="BC680" s="9">
        <f t="shared" ca="1" si="733"/>
        <v>10</v>
      </c>
      <c r="BD680" s="9">
        <f t="shared" ca="1" si="734"/>
        <v>7</v>
      </c>
      <c r="BE680" s="4">
        <f t="shared" ca="1" si="754"/>
        <v>130</v>
      </c>
      <c r="BF680" s="9">
        <f t="shared" ca="1" si="735"/>
        <v>9</v>
      </c>
      <c r="BG680" s="9">
        <f t="shared" ca="1" si="736"/>
        <v>16</v>
      </c>
      <c r="BH680" s="24">
        <f t="shared" ca="1" si="755"/>
        <v>760.16214726024691</v>
      </c>
      <c r="BI680" s="24">
        <f t="shared" ca="1" si="756"/>
        <v>461.21441462485387</v>
      </c>
      <c r="BJ680" s="9">
        <f t="shared" ca="1" si="737"/>
        <v>15</v>
      </c>
      <c r="BK680" s="30">
        <f t="shared" ca="1" si="738"/>
        <v>35.928503589041092</v>
      </c>
      <c r="BL680" s="15">
        <f t="shared" ca="1" si="739"/>
        <v>4.1526477413698624</v>
      </c>
      <c r="BM680" s="15">
        <f t="shared" ca="1" si="757"/>
        <v>6080.8892952041715</v>
      </c>
      <c r="BN680" s="36">
        <f t="shared" ca="1" si="760"/>
        <v>100</v>
      </c>
      <c r="BO680" s="9">
        <f t="shared" ca="1" si="740"/>
        <v>0</v>
      </c>
      <c r="BP680" s="20">
        <f t="shared" ca="1" si="758"/>
        <v>1.5560432093509602</v>
      </c>
      <c r="BQ680" s="20">
        <f t="shared" ca="1" si="759"/>
        <v>94.62126494617398</v>
      </c>
    </row>
    <row r="681" spans="1:69" x14ac:dyDescent="0.25">
      <c r="A681" s="3">
        <f t="shared" si="701"/>
        <v>40508</v>
      </c>
      <c r="B681" s="17">
        <f t="shared" si="741"/>
        <v>2010</v>
      </c>
      <c r="C681" s="4">
        <f t="shared" si="700"/>
        <v>11</v>
      </c>
      <c r="D681" s="4">
        <f t="shared" si="702"/>
        <v>6</v>
      </c>
      <c r="E681" s="5">
        <f t="shared" si="710"/>
        <v>0.48</v>
      </c>
      <c r="F681" s="5">
        <f t="shared" si="711"/>
        <v>1</v>
      </c>
      <c r="G681" s="10">
        <f t="shared" si="709"/>
        <v>0.32054794520547875</v>
      </c>
      <c r="H681" s="13">
        <f t="shared" ca="1" si="712"/>
        <v>121</v>
      </c>
      <c r="I681" s="9">
        <f t="shared" ca="1" si="713"/>
        <v>186</v>
      </c>
      <c r="J681" s="14">
        <f t="shared" ca="1" si="742"/>
        <v>1.5371900826446281</v>
      </c>
      <c r="K681" s="5">
        <f t="shared" ca="1" si="743"/>
        <v>0.41333333333333333</v>
      </c>
      <c r="L681" s="21">
        <f t="shared" ca="1" si="714"/>
        <v>94.488083360126794</v>
      </c>
      <c r="M681" s="9">
        <f t="shared" ca="1" si="761"/>
        <v>34</v>
      </c>
      <c r="N681" s="9">
        <f t="shared" ca="1" si="761"/>
        <v>39</v>
      </c>
      <c r="O681" s="9">
        <f t="shared" ca="1" si="761"/>
        <v>17</v>
      </c>
      <c r="P681" s="9">
        <f t="shared" ca="1" si="761"/>
        <v>51</v>
      </c>
      <c r="Q681" s="20">
        <f t="shared" ca="1" si="716"/>
        <v>37.465364933008068</v>
      </c>
      <c r="R681" s="20">
        <f t="shared" ca="1" si="717"/>
        <v>44.042167882675251</v>
      </c>
      <c r="S681" s="20">
        <f t="shared" ca="1" si="718"/>
        <v>17.531096626849312</v>
      </c>
      <c r="T681" s="6">
        <f t="shared" ca="1" si="762"/>
        <v>11433.058086575342</v>
      </c>
      <c r="U681" s="6">
        <f t="shared" ca="1" si="762"/>
        <v>1297.1662421917806</v>
      </c>
      <c r="V681" s="6">
        <f t="shared" ca="1" si="762"/>
        <v>1962.3425543013695</v>
      </c>
      <c r="W681" s="6">
        <f t="shared" ca="1" si="720"/>
        <v>2139.0759389589039</v>
      </c>
      <c r="X681" s="6">
        <f t="shared" ca="1" si="721"/>
        <v>1034.1412471232875</v>
      </c>
      <c r="Y681" s="6">
        <f t="shared" ca="1" si="744"/>
        <v>7594.6645883835627</v>
      </c>
      <c r="Z681" s="6">
        <f t="shared" ca="1" si="763"/>
        <v>2734.9716401095889</v>
      </c>
      <c r="AA681" s="6">
        <f t="shared" ca="1" si="763"/>
        <v>748.71685400547926</v>
      </c>
      <c r="AB681" s="6">
        <f t="shared" ca="1" si="763"/>
        <v>894.08592796931498</v>
      </c>
      <c r="AC681" s="6">
        <f t="shared" ca="1" si="723"/>
        <v>1326.5818360083638</v>
      </c>
      <c r="AD681" s="6">
        <f t="shared" ca="1" si="724"/>
        <v>815.3787780494232</v>
      </c>
      <c r="AE681" s="6">
        <f t="shared" ca="1" si="725"/>
        <v>376.45791556768029</v>
      </c>
      <c r="AF681" s="6">
        <f t="shared" ca="1" si="745"/>
        <v>1859.3558924589161</v>
      </c>
      <c r="AG681" s="6">
        <f t="shared" ca="1" si="764"/>
        <v>335.06171270136986</v>
      </c>
      <c r="AH681" s="6">
        <f t="shared" ca="1" si="764"/>
        <v>1205.4529504438353</v>
      </c>
      <c r="AI681" s="6">
        <f t="shared" ca="1" si="764"/>
        <v>2060.7686446027396</v>
      </c>
      <c r="AJ681" s="6">
        <f t="shared" ca="1" si="764"/>
        <v>883.44971783013705</v>
      </c>
      <c r="AK681" s="6">
        <f t="shared" ca="1" si="727"/>
        <v>1511.5347616290364</v>
      </c>
      <c r="AL681" s="6">
        <f t="shared" ca="1" si="728"/>
        <v>999.67938062228598</v>
      </c>
      <c r="AM681" s="6">
        <f t="shared" ca="1" si="729"/>
        <v>420.34966770642853</v>
      </c>
      <c r="AN681" s="6">
        <f t="shared" ca="1" si="746"/>
        <v>1553.1692156203308</v>
      </c>
      <c r="AO681" s="6">
        <f t="shared" ca="1" si="747"/>
        <v>21592.731776429584</v>
      </c>
      <c r="AP681" s="6">
        <f t="shared" ca="1" si="748"/>
        <v>10585.542079966779</v>
      </c>
      <c r="AQ681" s="6">
        <f t="shared" ca="1" si="749"/>
        <v>11007.18969646281</v>
      </c>
      <c r="AR681" s="6">
        <f t="shared" ca="1" si="765"/>
        <v>2592.2414694971785</v>
      </c>
      <c r="AS681" s="6">
        <f t="shared" ca="1" si="765"/>
        <v>1774.7928015017217</v>
      </c>
      <c r="AT681" s="6">
        <f t="shared" ca="1" si="765"/>
        <v>1719.640803899119</v>
      </c>
      <c r="AU681" s="6">
        <f t="shared" ca="1" si="765"/>
        <v>1836.2174804443985</v>
      </c>
      <c r="AV681" s="6">
        <f t="shared" ca="1" si="750"/>
        <v>7922.8925553424178</v>
      </c>
      <c r="AW681" s="6">
        <f t="shared" ca="1" si="751"/>
        <v>3084.2971411203871</v>
      </c>
      <c r="AX681" s="27">
        <f t="shared" ca="1" si="766"/>
        <v>3.815705293150685</v>
      </c>
      <c r="AY681" s="27">
        <f t="shared" ca="1" si="766"/>
        <v>4.1784183835616435</v>
      </c>
      <c r="AZ681">
        <f t="shared" ca="1" si="752"/>
        <v>262</v>
      </c>
      <c r="BA681" s="9">
        <f t="shared" ca="1" si="732"/>
        <v>10</v>
      </c>
      <c r="BB681" s="4">
        <f t="shared" ca="1" si="753"/>
        <v>121</v>
      </c>
      <c r="BC681" s="9">
        <f t="shared" ca="1" si="733"/>
        <v>10</v>
      </c>
      <c r="BD681" s="9">
        <f t="shared" ca="1" si="734"/>
        <v>7</v>
      </c>
      <c r="BE681" s="4">
        <f t="shared" ca="1" si="754"/>
        <v>141</v>
      </c>
      <c r="BF681" s="9">
        <f t="shared" ca="1" si="735"/>
        <v>11</v>
      </c>
      <c r="BG681" s="9">
        <f t="shared" ca="1" si="736"/>
        <v>16</v>
      </c>
      <c r="BH681" s="24">
        <f t="shared" ca="1" si="755"/>
        <v>721.5249222026489</v>
      </c>
      <c r="BI681" s="24">
        <f t="shared" ca="1" si="756"/>
        <v>482.25035673679162</v>
      </c>
      <c r="BJ681" s="9">
        <f t="shared" ca="1" si="737"/>
        <v>14</v>
      </c>
      <c r="BK681" s="30">
        <f t="shared" ca="1" si="738"/>
        <v>35.967313506849315</v>
      </c>
      <c r="BL681" s="15">
        <f t="shared" ca="1" si="739"/>
        <v>4.2863244920547938</v>
      </c>
      <c r="BM681" s="15">
        <f t="shared" ca="1" si="757"/>
        <v>6027.9272732283553</v>
      </c>
      <c r="BN681" s="36">
        <f t="shared" ca="1" si="760"/>
        <v>100</v>
      </c>
      <c r="BO681" s="9">
        <f t="shared" ca="1" si="740"/>
        <v>1</v>
      </c>
      <c r="BP681" s="20">
        <f t="shared" ca="1" si="758"/>
        <v>1.8260322657422723</v>
      </c>
      <c r="BQ681" s="20">
        <f t="shared" ca="1" si="759"/>
        <v>110.07189696462811</v>
      </c>
    </row>
    <row r="682" spans="1:69" x14ac:dyDescent="0.25">
      <c r="A682" s="3">
        <f t="shared" si="701"/>
        <v>40507</v>
      </c>
      <c r="B682" s="17">
        <f t="shared" si="741"/>
        <v>2010</v>
      </c>
      <c r="C682" s="4">
        <f t="shared" si="700"/>
        <v>11</v>
      </c>
      <c r="D682" s="4">
        <f t="shared" si="702"/>
        <v>5</v>
      </c>
      <c r="E682" s="5">
        <f t="shared" si="710"/>
        <v>0.48</v>
      </c>
      <c r="F682" s="5">
        <f t="shared" si="711"/>
        <v>0.76623376623376616</v>
      </c>
      <c r="G682" s="10">
        <f t="shared" si="709"/>
        <v>0.3178082191780815</v>
      </c>
      <c r="H682" s="13">
        <f t="shared" ca="1" si="712"/>
        <v>94</v>
      </c>
      <c r="I682" s="9">
        <f t="shared" ca="1" si="713"/>
        <v>152</v>
      </c>
      <c r="J682" s="14">
        <f t="shared" ca="1" si="742"/>
        <v>1.6170212765957446</v>
      </c>
      <c r="K682" s="5">
        <f t="shared" ca="1" si="743"/>
        <v>0.33777777777777779</v>
      </c>
      <c r="L682" s="21">
        <f t="shared" ca="1" si="714"/>
        <v>99.539686176836867</v>
      </c>
      <c r="M682" s="9">
        <f t="shared" ca="1" si="761"/>
        <v>27</v>
      </c>
      <c r="N682" s="9">
        <f t="shared" ca="1" si="761"/>
        <v>34</v>
      </c>
      <c r="O682" s="9">
        <f t="shared" ca="1" si="761"/>
        <v>13</v>
      </c>
      <c r="P682" s="9">
        <f t="shared" ca="1" si="761"/>
        <v>41</v>
      </c>
      <c r="Q682" s="20">
        <f t="shared" ca="1" si="716"/>
        <v>33.632940123063108</v>
      </c>
      <c r="R682" s="20">
        <f t="shared" ca="1" si="717"/>
        <v>47.992057103645941</v>
      </c>
      <c r="S682" s="20">
        <f t="shared" ca="1" si="718"/>
        <v>18.008386554226526</v>
      </c>
      <c r="T682" s="6">
        <f t="shared" ca="1" si="762"/>
        <v>9356.7305006226652</v>
      </c>
      <c r="U682" s="6">
        <f t="shared" ca="1" si="762"/>
        <v>1001.5702086319155</v>
      </c>
      <c r="V682" s="6">
        <f t="shared" ca="1" si="762"/>
        <v>1614.4589534525526</v>
      </c>
      <c r="W682" s="6">
        <f t="shared" ca="1" si="720"/>
        <v>2197.2465736767126</v>
      </c>
      <c r="X682" s="6">
        <f t="shared" ca="1" si="721"/>
        <v>824.10780898260077</v>
      </c>
      <c r="Y682" s="6">
        <f t="shared" ca="1" si="744"/>
        <v>5722.4873731427151</v>
      </c>
      <c r="Z682" s="6">
        <f t="shared" ca="1" si="763"/>
        <v>2051.6093475068496</v>
      </c>
      <c r="AA682" s="6">
        <f t="shared" ca="1" si="763"/>
        <v>623.89674234739721</v>
      </c>
      <c r="AB682" s="6">
        <f t="shared" ca="1" si="763"/>
        <v>738.34384872328758</v>
      </c>
      <c r="AC682" s="6">
        <f t="shared" ca="1" si="723"/>
        <v>1014.4984229969293</v>
      </c>
      <c r="AD682" s="6">
        <f t="shared" ca="1" si="724"/>
        <v>832.39408843320848</v>
      </c>
      <c r="AE682" s="6">
        <f t="shared" ca="1" si="725"/>
        <v>295.3938170576493</v>
      </c>
      <c r="AF682" s="6">
        <f t="shared" ca="1" si="745"/>
        <v>1271.5636100897475</v>
      </c>
      <c r="AG682" s="6">
        <f t="shared" ca="1" si="764"/>
        <v>265.91221479452054</v>
      </c>
      <c r="AH682" s="6">
        <f t="shared" ca="1" si="764"/>
        <v>982.07491506849328</v>
      </c>
      <c r="AI682" s="6">
        <f t="shared" ca="1" si="764"/>
        <v>1714.2146559999999</v>
      </c>
      <c r="AJ682" s="6">
        <f t="shared" ca="1" si="764"/>
        <v>752.174663539726</v>
      </c>
      <c r="AK682" s="6">
        <f t="shared" ca="1" si="727"/>
        <v>1088.3311493837982</v>
      </c>
      <c r="AL682" s="6">
        <f t="shared" ca="1" si="728"/>
        <v>972.0084805433695</v>
      </c>
      <c r="AM682" s="6">
        <f t="shared" ca="1" si="729"/>
        <v>352.75268447997257</v>
      </c>
      <c r="AN682" s="6">
        <f t="shared" ca="1" si="746"/>
        <v>1301.2841349955988</v>
      </c>
      <c r="AO682" s="6">
        <f t="shared" ca="1" si="747"/>
        <v>17486.527097234852</v>
      </c>
      <c r="AP682" s="6">
        <f t="shared" ca="1" si="748"/>
        <v>9191.1919790067932</v>
      </c>
      <c r="AQ682" s="6">
        <f t="shared" ca="1" si="749"/>
        <v>8295.3351182280603</v>
      </c>
      <c r="AR682" s="6">
        <f t="shared" ca="1" si="765"/>
        <v>2524.3674246026808</v>
      </c>
      <c r="AS682" s="6">
        <f t="shared" ca="1" si="765"/>
        <v>1469.2069198083641</v>
      </c>
      <c r="AT682" s="6">
        <f t="shared" ca="1" si="765"/>
        <v>1594.9669901809089</v>
      </c>
      <c r="AU682" s="6">
        <f t="shared" ca="1" si="765"/>
        <v>1694.9379129680424</v>
      </c>
      <c r="AV682" s="6">
        <f t="shared" ca="1" si="750"/>
        <v>7283.4792475599952</v>
      </c>
      <c r="AW682" s="6">
        <f t="shared" ca="1" si="751"/>
        <v>1011.8558706680633</v>
      </c>
      <c r="AX682" s="27">
        <f t="shared" ca="1" si="766"/>
        <v>3.7836958027397261</v>
      </c>
      <c r="AY682" s="27">
        <f t="shared" ca="1" si="766"/>
        <v>4.4208476712328766</v>
      </c>
      <c r="AZ682">
        <f t="shared" ca="1" si="752"/>
        <v>209</v>
      </c>
      <c r="BA682" s="9">
        <f t="shared" ca="1" si="732"/>
        <v>8</v>
      </c>
      <c r="BB682" s="4">
        <f t="shared" ca="1" si="753"/>
        <v>94</v>
      </c>
      <c r="BC682" s="9">
        <f t="shared" ca="1" si="733"/>
        <v>8</v>
      </c>
      <c r="BD682" s="9">
        <f t="shared" ca="1" si="734"/>
        <v>6</v>
      </c>
      <c r="BE682" s="4">
        <f t="shared" ca="1" si="754"/>
        <v>115</v>
      </c>
      <c r="BF682" s="9">
        <f t="shared" ca="1" si="735"/>
        <v>8</v>
      </c>
      <c r="BG682" s="9">
        <f t="shared" ca="1" si="736"/>
        <v>15</v>
      </c>
      <c r="BH682" s="24">
        <f t="shared" ca="1" si="755"/>
        <v>690.44028410176725</v>
      </c>
      <c r="BI682" s="24">
        <f t="shared" ca="1" si="756"/>
        <v>428.45726569755743</v>
      </c>
      <c r="BJ682" s="9">
        <f t="shared" ca="1" si="737"/>
        <v>12</v>
      </c>
      <c r="BK682" s="30">
        <f t="shared" ca="1" si="738"/>
        <v>36.144218465753418</v>
      </c>
      <c r="BL682" s="15">
        <f t="shared" ca="1" si="739"/>
        <v>4.1696413413698625</v>
      </c>
      <c r="BM682" s="15">
        <f t="shared" ca="1" si="757"/>
        <v>6021.1430823354349</v>
      </c>
      <c r="BN682" s="36">
        <f t="shared" ca="1" si="760"/>
        <v>100</v>
      </c>
      <c r="BO682" s="9">
        <f t="shared" ca="1" si="740"/>
        <v>0</v>
      </c>
      <c r="BP682" s="20">
        <f t="shared" ca="1" si="758"/>
        <v>1.3777010452657321</v>
      </c>
      <c r="BQ682" s="20">
        <f t="shared" ca="1" si="759"/>
        <v>82.953351182280599</v>
      </c>
    </row>
    <row r="683" spans="1:69" x14ac:dyDescent="0.25">
      <c r="A683" s="3">
        <f t="shared" si="701"/>
        <v>40506</v>
      </c>
      <c r="B683" s="17">
        <f t="shared" si="741"/>
        <v>2010</v>
      </c>
      <c r="C683" s="4">
        <f t="shared" si="700"/>
        <v>11</v>
      </c>
      <c r="D683" s="4">
        <f t="shared" si="702"/>
        <v>4</v>
      </c>
      <c r="E683" s="5">
        <f t="shared" si="710"/>
        <v>0.48</v>
      </c>
      <c r="F683" s="5">
        <f t="shared" si="711"/>
        <v>0.68831168831168832</v>
      </c>
      <c r="G683" s="10">
        <f t="shared" si="709"/>
        <v>0.31506849315068425</v>
      </c>
      <c r="H683" s="13">
        <f t="shared" ca="1" si="712"/>
        <v>81</v>
      </c>
      <c r="I683" s="9">
        <f t="shared" ca="1" si="713"/>
        <v>134</v>
      </c>
      <c r="J683" s="14">
        <f t="shared" ca="1" si="742"/>
        <v>1.654320987654321</v>
      </c>
      <c r="K683" s="5">
        <f t="shared" ca="1" si="743"/>
        <v>0.29777777777777775</v>
      </c>
      <c r="L683" s="21">
        <f t="shared" ca="1" si="714"/>
        <v>99.016146972662028</v>
      </c>
      <c r="M683" s="9">
        <f t="shared" ca="1" si="761"/>
        <v>24</v>
      </c>
      <c r="N683" s="9">
        <f t="shared" ca="1" si="761"/>
        <v>28</v>
      </c>
      <c r="O683" s="9">
        <f t="shared" ca="1" si="761"/>
        <v>11</v>
      </c>
      <c r="P683" s="9">
        <f t="shared" ca="1" si="761"/>
        <v>36</v>
      </c>
      <c r="Q683" s="20">
        <f t="shared" ca="1" si="716"/>
        <v>36.969970242360375</v>
      </c>
      <c r="R683" s="20">
        <f t="shared" ca="1" si="717"/>
        <v>53.26425547397259</v>
      </c>
      <c r="S683" s="20">
        <f t="shared" ca="1" si="718"/>
        <v>16.954311452054796</v>
      </c>
      <c r="T683" s="6">
        <f t="shared" ca="1" si="762"/>
        <v>8020.3079047856245</v>
      </c>
      <c r="U683" s="6">
        <f t="shared" ca="1" si="762"/>
        <v>904.82956256893772</v>
      </c>
      <c r="V683" s="6">
        <f t="shared" ca="1" si="762"/>
        <v>1430.4181344734388</v>
      </c>
      <c r="W683" s="6">
        <f t="shared" ca="1" si="720"/>
        <v>2331.564719671233</v>
      </c>
      <c r="X683" s="6">
        <f t="shared" ca="1" si="721"/>
        <v>720.38490416594902</v>
      </c>
      <c r="Y683" s="6">
        <f t="shared" ca="1" si="744"/>
        <v>4442.7697090439415</v>
      </c>
      <c r="Z683" s="6">
        <f t="shared" ca="1" si="763"/>
        <v>1922.4384526027395</v>
      </c>
      <c r="AA683" s="6">
        <f t="shared" ca="1" si="763"/>
        <v>585.90681021369846</v>
      </c>
      <c r="AB683" s="6">
        <f t="shared" ca="1" si="763"/>
        <v>610.3552122739726</v>
      </c>
      <c r="AC683" s="6">
        <f t="shared" ca="1" si="723"/>
        <v>871.69566320969557</v>
      </c>
      <c r="AD683" s="6">
        <f t="shared" ca="1" si="724"/>
        <v>839.18480412098052</v>
      </c>
      <c r="AE683" s="6">
        <f t="shared" ca="1" si="725"/>
        <v>268.60889987106117</v>
      </c>
      <c r="AF683" s="6">
        <f t="shared" ca="1" si="745"/>
        <v>1139.2111078886728</v>
      </c>
      <c r="AG683" s="6">
        <f t="shared" ca="1" si="764"/>
        <v>229.13937221917809</v>
      </c>
      <c r="AH683" s="6">
        <f t="shared" ca="1" si="764"/>
        <v>894.27438290410942</v>
      </c>
      <c r="AI683" s="6">
        <f t="shared" ca="1" si="764"/>
        <v>1447.592583287671</v>
      </c>
      <c r="AJ683" s="6">
        <f t="shared" ca="1" si="764"/>
        <v>672.14787682191763</v>
      </c>
      <c r="AK683" s="6">
        <f t="shared" ca="1" si="727"/>
        <v>1049.5041715240941</v>
      </c>
      <c r="AL683" s="6">
        <f t="shared" ca="1" si="728"/>
        <v>994.2607531748846</v>
      </c>
      <c r="AM683" s="6">
        <f t="shared" ca="1" si="729"/>
        <v>292.0682577596603</v>
      </c>
      <c r="AN683" s="6">
        <f t="shared" ca="1" si="746"/>
        <v>907.32103277423721</v>
      </c>
      <c r="AO683" s="6">
        <f t="shared" ca="1" si="747"/>
        <v>15286.992157677851</v>
      </c>
      <c r="AP683" s="6">
        <f t="shared" ca="1" si="748"/>
        <v>8797.6903079709973</v>
      </c>
      <c r="AQ683" s="6">
        <f t="shared" ca="1" si="749"/>
        <v>6489.3018497068515</v>
      </c>
      <c r="AR683" s="6">
        <f t="shared" ca="1" si="765"/>
        <v>2496.4895069381823</v>
      </c>
      <c r="AS683" s="6">
        <f t="shared" ca="1" si="765"/>
        <v>1388.9234426489184</v>
      </c>
      <c r="AT683" s="6">
        <f t="shared" ca="1" si="765"/>
        <v>1551.2117761717147</v>
      </c>
      <c r="AU683" s="6">
        <f t="shared" ca="1" si="765"/>
        <v>1617.3188223184748</v>
      </c>
      <c r="AV683" s="6">
        <f t="shared" ca="1" si="750"/>
        <v>7053.94354807729</v>
      </c>
      <c r="AW683" s="6">
        <f t="shared" ca="1" si="751"/>
        <v>-564.64169837043664</v>
      </c>
      <c r="AX683" s="27">
        <f t="shared" ca="1" si="766"/>
        <v>4.0399811506849312</v>
      </c>
      <c r="AY683" s="27">
        <f t="shared" ca="1" si="766"/>
        <v>4.1388457191780814</v>
      </c>
      <c r="AZ683">
        <f t="shared" ca="1" si="752"/>
        <v>180</v>
      </c>
      <c r="BA683" s="9">
        <f t="shared" ca="1" si="732"/>
        <v>7</v>
      </c>
      <c r="BB683" s="4">
        <f t="shared" ca="1" si="753"/>
        <v>81</v>
      </c>
      <c r="BC683" s="9">
        <f t="shared" ca="1" si="733"/>
        <v>8</v>
      </c>
      <c r="BD683" s="9">
        <f t="shared" ca="1" si="734"/>
        <v>5</v>
      </c>
      <c r="BE683" s="4">
        <f t="shared" ca="1" si="754"/>
        <v>99</v>
      </c>
      <c r="BF683" s="9">
        <f t="shared" ca="1" si="735"/>
        <v>6</v>
      </c>
      <c r="BG683" s="9">
        <f t="shared" ca="1" si="736"/>
        <v>13</v>
      </c>
      <c r="BH683" s="24">
        <f t="shared" ca="1" si="755"/>
        <v>719.39235627207495</v>
      </c>
      <c r="BI683" s="24">
        <f t="shared" ca="1" si="756"/>
        <v>379.90199976598996</v>
      </c>
      <c r="BJ683" s="9">
        <f t="shared" ca="1" si="737"/>
        <v>10</v>
      </c>
      <c r="BK683" s="30">
        <f t="shared" ca="1" si="738"/>
        <v>35.527070753424653</v>
      </c>
      <c r="BL683" s="15">
        <f t="shared" ca="1" si="739"/>
        <v>4.432796487671232</v>
      </c>
      <c r="BM683" s="15">
        <f t="shared" ca="1" si="757"/>
        <v>6162.2018825176447</v>
      </c>
      <c r="BN683" s="36">
        <f t="shared" ca="1" si="760"/>
        <v>100</v>
      </c>
      <c r="BO683" s="9">
        <f t="shared" ca="1" si="740"/>
        <v>1</v>
      </c>
      <c r="BP683" s="20">
        <f t="shared" ca="1" si="758"/>
        <v>1.0530816700629688</v>
      </c>
      <c r="BQ683" s="20">
        <f t="shared" ca="1" si="759"/>
        <v>64.89301849706851</v>
      </c>
    </row>
    <row r="684" spans="1:69" x14ac:dyDescent="0.25">
      <c r="A684" s="3">
        <f t="shared" si="701"/>
        <v>40505</v>
      </c>
      <c r="B684" s="17">
        <f t="shared" si="741"/>
        <v>2010</v>
      </c>
      <c r="C684" s="4">
        <f t="shared" si="700"/>
        <v>11</v>
      </c>
      <c r="D684" s="4">
        <f t="shared" si="702"/>
        <v>3</v>
      </c>
      <c r="E684" s="5">
        <f t="shared" si="710"/>
        <v>0.48</v>
      </c>
      <c r="F684" s="5">
        <f t="shared" si="711"/>
        <v>0.48051948051948046</v>
      </c>
      <c r="G684" s="10">
        <f t="shared" si="709"/>
        <v>0.312328767123287</v>
      </c>
      <c r="H684" s="13">
        <f t="shared" ca="1" si="712"/>
        <v>59</v>
      </c>
      <c r="I684" s="9">
        <f t="shared" ca="1" si="713"/>
        <v>100</v>
      </c>
      <c r="J684" s="14">
        <f t="shared" ca="1" si="742"/>
        <v>1.6949152542372881</v>
      </c>
      <c r="K684" s="5">
        <f t="shared" ca="1" si="743"/>
        <v>0.22222222222222221</v>
      </c>
      <c r="L684" s="21">
        <f t="shared" ca="1" si="714"/>
        <v>97.259547279783106</v>
      </c>
      <c r="M684" s="9">
        <f t="shared" ca="1" si="761"/>
        <v>18</v>
      </c>
      <c r="N684" s="9">
        <f t="shared" ca="1" si="761"/>
        <v>21</v>
      </c>
      <c r="O684" s="9">
        <f t="shared" ca="1" si="761"/>
        <v>8</v>
      </c>
      <c r="P684" s="9">
        <f t="shared" ca="1" si="761"/>
        <v>27</v>
      </c>
      <c r="Q684" s="20">
        <f t="shared" ca="1" si="716"/>
        <v>35.29187664207938</v>
      </c>
      <c r="R684" s="20">
        <f t="shared" ca="1" si="717"/>
        <v>53.130071835616441</v>
      </c>
      <c r="S684" s="20">
        <f t="shared" ca="1" si="718"/>
        <v>17.057472109589039</v>
      </c>
      <c r="T684" s="6">
        <f t="shared" ca="1" si="762"/>
        <v>5738.3132895072031</v>
      </c>
      <c r="U684" s="6">
        <f t="shared" ca="1" si="762"/>
        <v>629.76111968688826</v>
      </c>
      <c r="V684" s="6">
        <f t="shared" ca="1" si="762"/>
        <v>986.71469839621398</v>
      </c>
      <c r="W684" s="6">
        <f t="shared" ca="1" si="720"/>
        <v>2203.8336031561644</v>
      </c>
      <c r="X684" s="6">
        <f t="shared" ca="1" si="721"/>
        <v>477.07946244326621</v>
      </c>
      <c r="Y684" s="6">
        <f t="shared" ca="1" si="744"/>
        <v>2700.4466451984472</v>
      </c>
      <c r="Z684" s="6">
        <f t="shared" ca="1" si="763"/>
        <v>1376.3831890410959</v>
      </c>
      <c r="AA684" s="6">
        <f t="shared" ca="1" si="763"/>
        <v>425.04057468493153</v>
      </c>
      <c r="AB684" s="6">
        <f t="shared" ca="1" si="763"/>
        <v>460.55174695890406</v>
      </c>
      <c r="AC684" s="6">
        <f t="shared" ca="1" si="723"/>
        <v>606.67434753832686</v>
      </c>
      <c r="AD684" s="6">
        <f t="shared" ca="1" si="724"/>
        <v>821.26888866304785</v>
      </c>
      <c r="AE684" s="6">
        <f t="shared" ca="1" si="725"/>
        <v>183.55378868365142</v>
      </c>
      <c r="AF684" s="6">
        <f t="shared" ca="1" si="745"/>
        <v>650.47848579990546</v>
      </c>
      <c r="AG684" s="6">
        <f t="shared" ca="1" si="764"/>
        <v>179.61724602739724</v>
      </c>
      <c r="AH684" s="6">
        <f t="shared" ca="1" si="764"/>
        <v>662.14663013698635</v>
      </c>
      <c r="AI684" s="6">
        <f t="shared" ca="1" si="764"/>
        <v>1053.78101369863</v>
      </c>
      <c r="AJ684" s="6">
        <f t="shared" ca="1" si="764"/>
        <v>484.53872219178072</v>
      </c>
      <c r="AK684" s="6">
        <f t="shared" ca="1" si="727"/>
        <v>673.32042619493336</v>
      </c>
      <c r="AL684" s="6">
        <f t="shared" ca="1" si="728"/>
        <v>995.95592561867716</v>
      </c>
      <c r="AM684" s="6">
        <f t="shared" ca="1" si="729"/>
        <v>209.81749242425849</v>
      </c>
      <c r="AN684" s="6">
        <f t="shared" ca="1" si="746"/>
        <v>500.98976781692522</v>
      </c>
      <c r="AO684" s="6">
        <f t="shared" ca="1" si="747"/>
        <v>11010.133531933818</v>
      </c>
      <c r="AP684" s="6">
        <f t="shared" ca="1" si="748"/>
        <v>7158.2186331185394</v>
      </c>
      <c r="AQ684" s="6">
        <f t="shared" ca="1" si="749"/>
        <v>3851.9148988152783</v>
      </c>
      <c r="AR684" s="6">
        <f t="shared" ca="1" si="765"/>
        <v>2444.7874461970041</v>
      </c>
      <c r="AS684" s="6">
        <f t="shared" ca="1" si="765"/>
        <v>1212.1356575216187</v>
      </c>
      <c r="AT684" s="6">
        <f t="shared" ca="1" si="765"/>
        <v>1451.168985613007</v>
      </c>
      <c r="AU684" s="6">
        <f t="shared" ca="1" si="765"/>
        <v>1512.8012107005816</v>
      </c>
      <c r="AV684" s="6">
        <f t="shared" ca="1" si="750"/>
        <v>6620.8933000322113</v>
      </c>
      <c r="AW684" s="6">
        <f t="shared" ca="1" si="751"/>
        <v>-2768.978401216933</v>
      </c>
      <c r="AX684" s="27">
        <f t="shared" ca="1" si="766"/>
        <v>3.8065692493150682</v>
      </c>
      <c r="AY684" s="27">
        <f t="shared" ca="1" si="766"/>
        <v>4.3032403150684928</v>
      </c>
      <c r="AZ684">
        <f t="shared" ca="1" si="752"/>
        <v>133</v>
      </c>
      <c r="BA684" s="9">
        <f t="shared" ca="1" si="732"/>
        <v>5</v>
      </c>
      <c r="BB684" s="4">
        <f t="shared" ca="1" si="753"/>
        <v>59</v>
      </c>
      <c r="BC684" s="9">
        <f t="shared" ca="1" si="733"/>
        <v>5</v>
      </c>
      <c r="BD684" s="9">
        <f t="shared" ca="1" si="734"/>
        <v>3</v>
      </c>
      <c r="BE684" s="4">
        <f t="shared" ca="1" si="754"/>
        <v>74</v>
      </c>
      <c r="BF684" s="9">
        <f t="shared" ca="1" si="735"/>
        <v>5</v>
      </c>
      <c r="BG684" s="9">
        <f t="shared" ca="1" si="736"/>
        <v>8</v>
      </c>
      <c r="BH684" s="24">
        <f t="shared" ca="1" si="755"/>
        <v>497.30545952483311</v>
      </c>
      <c r="BI684" s="24">
        <f t="shared" ca="1" si="756"/>
        <v>283.10082869601808</v>
      </c>
      <c r="BJ684" s="9">
        <f t="shared" ca="1" si="737"/>
        <v>7</v>
      </c>
      <c r="BK684" s="30">
        <f t="shared" ca="1" si="738"/>
        <v>34.909774602739724</v>
      </c>
      <c r="BL684" s="15">
        <f t="shared" ca="1" si="739"/>
        <v>4.3074839320547937</v>
      </c>
      <c r="BM684" s="15">
        <f t="shared" ca="1" si="757"/>
        <v>5976.888374395493</v>
      </c>
      <c r="BN684" s="36">
        <f t="shared" ca="1" si="760"/>
        <v>100</v>
      </c>
      <c r="BO684" s="9">
        <f t="shared" ca="1" si="740"/>
        <v>1</v>
      </c>
      <c r="BP684" s="20">
        <f t="shared" ca="1" si="758"/>
        <v>0.64446826802330304</v>
      </c>
      <c r="BQ684" s="20">
        <f t="shared" ca="1" si="759"/>
        <v>38.519148988152786</v>
      </c>
    </row>
    <row r="685" spans="1:69" x14ac:dyDescent="0.25">
      <c r="A685" s="3">
        <f t="shared" si="701"/>
        <v>40504</v>
      </c>
      <c r="B685" s="17">
        <f t="shared" si="741"/>
        <v>2010</v>
      </c>
      <c r="C685" s="4">
        <f t="shared" si="700"/>
        <v>11</v>
      </c>
      <c r="D685" s="4">
        <f t="shared" si="702"/>
        <v>2</v>
      </c>
      <c r="E685" s="5">
        <f t="shared" si="710"/>
        <v>0.48</v>
      </c>
      <c r="F685" s="5">
        <f t="shared" si="711"/>
        <v>0.48051948051948046</v>
      </c>
      <c r="G685" s="10">
        <f t="shared" si="709"/>
        <v>0.30958904109588975</v>
      </c>
      <c r="H685" s="13">
        <f t="shared" ca="1" si="712"/>
        <v>54</v>
      </c>
      <c r="I685" s="9">
        <f t="shared" ca="1" si="713"/>
        <v>89</v>
      </c>
      <c r="J685" s="14">
        <f t="shared" ca="1" si="742"/>
        <v>1.6481481481481481</v>
      </c>
      <c r="K685" s="5">
        <f t="shared" ca="1" si="743"/>
        <v>0.19777777777777777</v>
      </c>
      <c r="L685" s="21">
        <f t="shared" ca="1" si="714"/>
        <v>103.98022387475534</v>
      </c>
      <c r="M685" s="9">
        <f t="shared" ca="1" si="761"/>
        <v>16</v>
      </c>
      <c r="N685" s="9">
        <f t="shared" ca="1" si="761"/>
        <v>20</v>
      </c>
      <c r="O685" s="9">
        <f t="shared" ca="1" si="761"/>
        <v>8</v>
      </c>
      <c r="P685" s="9">
        <f t="shared" ca="1" si="761"/>
        <v>24</v>
      </c>
      <c r="Q685" s="20">
        <f t="shared" ca="1" si="716"/>
        <v>34.233806380517507</v>
      </c>
      <c r="R685" s="20">
        <f t="shared" ca="1" si="717"/>
        <v>46.721111602191776</v>
      </c>
      <c r="S685" s="20">
        <f t="shared" ca="1" si="718"/>
        <v>17.559442338904109</v>
      </c>
      <c r="T685" s="6">
        <f t="shared" ca="1" si="762"/>
        <v>5614.9320892367887</v>
      </c>
      <c r="U685" s="6">
        <f t="shared" ca="1" si="762"/>
        <v>619.32366784557894</v>
      </c>
      <c r="V685" s="6">
        <f t="shared" ca="1" si="762"/>
        <v>1010.5721439222342</v>
      </c>
      <c r="W685" s="6">
        <f t="shared" ca="1" si="720"/>
        <v>2179.1318023232875</v>
      </c>
      <c r="X685" s="6">
        <f t="shared" ca="1" si="721"/>
        <v>491.99900595851267</v>
      </c>
      <c r="Y685" s="6">
        <f t="shared" ca="1" si="744"/>
        <v>2552.5528048783331</v>
      </c>
      <c r="Z685" s="6">
        <f t="shared" ca="1" si="763"/>
        <v>1232.4170296986304</v>
      </c>
      <c r="AA685" s="6">
        <f t="shared" ca="1" si="763"/>
        <v>373.76889281753421</v>
      </c>
      <c r="AB685" s="6">
        <f t="shared" ca="1" si="763"/>
        <v>421.42661613369859</v>
      </c>
      <c r="AC685" s="6">
        <f t="shared" ca="1" si="723"/>
        <v>648.86088531227676</v>
      </c>
      <c r="AD685" s="6">
        <f t="shared" ca="1" si="724"/>
        <v>829.76335377840439</v>
      </c>
      <c r="AE685" s="6">
        <f t="shared" ca="1" si="725"/>
        <v>185.07014170832787</v>
      </c>
      <c r="AF685" s="6">
        <f t="shared" ca="1" si="745"/>
        <v>363.91815785085424</v>
      </c>
      <c r="AG685" s="6">
        <f t="shared" ca="1" si="764"/>
        <v>154.11439701369861</v>
      </c>
      <c r="AH685" s="6">
        <f t="shared" ca="1" si="764"/>
        <v>590.98718474520547</v>
      </c>
      <c r="AI685" s="6">
        <f t="shared" ca="1" si="764"/>
        <v>965.33635180821909</v>
      </c>
      <c r="AJ685" s="6">
        <f t="shared" ca="1" si="764"/>
        <v>422.97547186849312</v>
      </c>
      <c r="AK685" s="6">
        <f t="shared" ca="1" si="727"/>
        <v>704.40376584881096</v>
      </c>
      <c r="AL685" s="6">
        <f t="shared" ca="1" si="728"/>
        <v>1016.2337462060846</v>
      </c>
      <c r="AM685" s="6">
        <f t="shared" ca="1" si="729"/>
        <v>214.25942811753711</v>
      </c>
      <c r="AN685" s="6">
        <f t="shared" ca="1" si="746"/>
        <v>198.51646526318373</v>
      </c>
      <c r="AO685" s="6">
        <f t="shared" ca="1" si="747"/>
        <v>10395.281701167845</v>
      </c>
      <c r="AP685" s="6">
        <f t="shared" ca="1" si="748"/>
        <v>7280.2942731754756</v>
      </c>
      <c r="AQ685" s="6">
        <f t="shared" ca="1" si="749"/>
        <v>3114.9874279923711</v>
      </c>
      <c r="AR685" s="6">
        <f t="shared" ca="1" si="765"/>
        <v>2434.9043748409517</v>
      </c>
      <c r="AS685" s="6">
        <f t="shared" ca="1" si="765"/>
        <v>1187.6281855034688</v>
      </c>
      <c r="AT685" s="6">
        <f t="shared" ca="1" si="765"/>
        <v>1445.1681855614529</v>
      </c>
      <c r="AU685" s="6">
        <f t="shared" ca="1" si="765"/>
        <v>1502.066563486773</v>
      </c>
      <c r="AV685" s="6">
        <f t="shared" ca="1" si="750"/>
        <v>6569.767309392646</v>
      </c>
      <c r="AW685" s="6">
        <f t="shared" ca="1" si="751"/>
        <v>-3454.7798814002763</v>
      </c>
      <c r="AX685" s="27">
        <f t="shared" ca="1" si="766"/>
        <v>3.8456401972602743</v>
      </c>
      <c r="AY685" s="27">
        <f t="shared" ca="1" si="766"/>
        <v>4.2596150479452053</v>
      </c>
      <c r="AZ685">
        <f t="shared" ca="1" si="752"/>
        <v>122</v>
      </c>
      <c r="BA685" s="9">
        <f t="shared" ca="1" si="732"/>
        <v>5</v>
      </c>
      <c r="BB685" s="4">
        <f t="shared" ca="1" si="753"/>
        <v>54</v>
      </c>
      <c r="BC685" s="9">
        <f t="shared" ca="1" si="733"/>
        <v>5</v>
      </c>
      <c r="BD685" s="9">
        <f t="shared" ca="1" si="734"/>
        <v>3</v>
      </c>
      <c r="BE685" s="4">
        <f t="shared" ca="1" si="754"/>
        <v>68</v>
      </c>
      <c r="BF685" s="9">
        <f t="shared" ca="1" si="735"/>
        <v>5</v>
      </c>
      <c r="BG685" s="9">
        <f t="shared" ca="1" si="736"/>
        <v>8</v>
      </c>
      <c r="BH685" s="24">
        <f t="shared" ca="1" si="755"/>
        <v>545.43747440059769</v>
      </c>
      <c r="BI685" s="24">
        <f t="shared" ca="1" si="756"/>
        <v>318.05921985863409</v>
      </c>
      <c r="BJ685" s="9">
        <f t="shared" ca="1" si="737"/>
        <v>7</v>
      </c>
      <c r="BK685" s="30">
        <f t="shared" ca="1" si="738"/>
        <v>34.292330013698631</v>
      </c>
      <c r="BL685" s="15">
        <f t="shared" ca="1" si="739"/>
        <v>4.4929297610958896</v>
      </c>
      <c r="BM685" s="15">
        <f t="shared" ca="1" si="757"/>
        <v>5973.0524021805377</v>
      </c>
      <c r="BN685" s="36">
        <f t="shared" ca="1" si="760"/>
        <v>100</v>
      </c>
      <c r="BO685" s="9">
        <f t="shared" ca="1" si="740"/>
        <v>0</v>
      </c>
      <c r="BP685" s="20">
        <f t="shared" ca="1" si="758"/>
        <v>0.52150679723740678</v>
      </c>
      <c r="BQ685" s="20">
        <f t="shared" ca="1" si="759"/>
        <v>31.149874279923711</v>
      </c>
    </row>
    <row r="686" spans="1:69" x14ac:dyDescent="0.25">
      <c r="A686" s="3">
        <f t="shared" si="701"/>
        <v>40503</v>
      </c>
      <c r="B686" s="17">
        <f t="shared" si="741"/>
        <v>2010</v>
      </c>
      <c r="C686" s="4">
        <f t="shared" si="700"/>
        <v>11</v>
      </c>
      <c r="D686" s="4">
        <f t="shared" si="702"/>
        <v>1</v>
      </c>
      <c r="E686" s="5">
        <f t="shared" si="710"/>
        <v>0.48</v>
      </c>
      <c r="F686" s="5">
        <f t="shared" si="711"/>
        <v>0.53246753246753253</v>
      </c>
      <c r="G686" s="10">
        <f t="shared" si="709"/>
        <v>0.3068493150684925</v>
      </c>
      <c r="H686" s="13">
        <f t="shared" ca="1" si="712"/>
        <v>65</v>
      </c>
      <c r="I686" s="9">
        <f t="shared" ca="1" si="713"/>
        <v>104</v>
      </c>
      <c r="J686" s="14">
        <f t="shared" ca="1" si="742"/>
        <v>1.6</v>
      </c>
      <c r="K686" s="5">
        <f t="shared" ca="1" si="743"/>
        <v>0.2311111111111111</v>
      </c>
      <c r="L686" s="21">
        <f t="shared" ca="1" si="714"/>
        <v>97.04787667609105</v>
      </c>
      <c r="M686" s="9">
        <f t="shared" ca="1" si="761"/>
        <v>18</v>
      </c>
      <c r="N686" s="9">
        <f t="shared" ca="1" si="761"/>
        <v>23</v>
      </c>
      <c r="O686" s="9">
        <f t="shared" ca="1" si="761"/>
        <v>9</v>
      </c>
      <c r="P686" s="9">
        <f t="shared" ca="1" si="761"/>
        <v>27</v>
      </c>
      <c r="Q686" s="20">
        <f t="shared" ca="1" si="716"/>
        <v>35.948070831941195</v>
      </c>
      <c r="R686" s="20">
        <f t="shared" ca="1" si="717"/>
        <v>50.170565575890407</v>
      </c>
      <c r="S686" s="20">
        <f t="shared" ca="1" si="718"/>
        <v>17.467475743561643</v>
      </c>
      <c r="T686" s="6">
        <f t="shared" ca="1" si="762"/>
        <v>6308.1119839459179</v>
      </c>
      <c r="U686" s="6">
        <f t="shared" ca="1" si="762"/>
        <v>649.0756836719446</v>
      </c>
      <c r="V686" s="6">
        <f t="shared" ca="1" si="762"/>
        <v>1116.559962667995</v>
      </c>
      <c r="W686" s="6">
        <f t="shared" ca="1" si="720"/>
        <v>2304.4802435506845</v>
      </c>
      <c r="X686" s="6">
        <f t="shared" ca="1" si="721"/>
        <v>532.53380250483542</v>
      </c>
      <c r="Y686" s="6">
        <f t="shared" ca="1" si="744"/>
        <v>3003.6136588943477</v>
      </c>
      <c r="Z686" s="6">
        <f t="shared" ca="1" si="763"/>
        <v>1473.870904109589</v>
      </c>
      <c r="AA686" s="6">
        <f t="shared" ca="1" si="763"/>
        <v>451.53509018301366</v>
      </c>
      <c r="AB686" s="6">
        <f t="shared" ca="1" si="763"/>
        <v>471.62184507616433</v>
      </c>
      <c r="AC686" s="6">
        <f t="shared" ca="1" si="723"/>
        <v>682.06890072630313</v>
      </c>
      <c r="AD686" s="6">
        <f t="shared" ca="1" si="724"/>
        <v>862.11015735819956</v>
      </c>
      <c r="AE686" s="6">
        <f t="shared" ca="1" si="725"/>
        <v>199.63571580324944</v>
      </c>
      <c r="AF686" s="6">
        <f t="shared" ca="1" si="745"/>
        <v>653.21306548101461</v>
      </c>
      <c r="AG686" s="6">
        <f t="shared" ca="1" si="764"/>
        <v>187.18545481643835</v>
      </c>
      <c r="AH686" s="6">
        <f t="shared" ca="1" si="764"/>
        <v>665.00989545205493</v>
      </c>
      <c r="AI686" s="6">
        <f t="shared" ca="1" si="764"/>
        <v>1146.3628458082192</v>
      </c>
      <c r="AJ686" s="6">
        <f t="shared" ca="1" si="764"/>
        <v>514.92838329863002</v>
      </c>
      <c r="AK686" s="6">
        <f t="shared" ca="1" si="727"/>
        <v>784.46574969796927</v>
      </c>
      <c r="AL686" s="6">
        <f t="shared" ca="1" si="728"/>
        <v>1007.1658289144926</v>
      </c>
      <c r="AM686" s="6">
        <f t="shared" ca="1" si="729"/>
        <v>222.91054297797518</v>
      </c>
      <c r="AN686" s="6">
        <f t="shared" ca="1" si="746"/>
        <v>498.94445778490524</v>
      </c>
      <c r="AO686" s="6">
        <f t="shared" ca="1" si="747"/>
        <v>11867.702086361971</v>
      </c>
      <c r="AP686" s="6">
        <f t="shared" ca="1" si="748"/>
        <v>7711.9309042017048</v>
      </c>
      <c r="AQ686" s="6">
        <f t="shared" ca="1" si="749"/>
        <v>4155.7711821602679</v>
      </c>
      <c r="AR686" s="6">
        <f t="shared" ca="1" si="765"/>
        <v>2455.8942245651351</v>
      </c>
      <c r="AS686" s="6">
        <f t="shared" ca="1" si="765"/>
        <v>1237.3991323815676</v>
      </c>
      <c r="AT686" s="6">
        <f t="shared" ca="1" si="765"/>
        <v>1485.4953563982758</v>
      </c>
      <c r="AU686" s="6">
        <f t="shared" ca="1" si="765"/>
        <v>1541.162995872236</v>
      </c>
      <c r="AV686" s="6">
        <f t="shared" ca="1" si="750"/>
        <v>6719.9517092172146</v>
      </c>
      <c r="AW686" s="6">
        <f t="shared" ca="1" si="751"/>
        <v>-2564.1805270569484</v>
      </c>
      <c r="AX686" s="27">
        <f t="shared" ca="1" si="766"/>
        <v>4.1255225753424645</v>
      </c>
      <c r="AY686" s="27">
        <f t="shared" ca="1" si="766"/>
        <v>4.3633172054794516</v>
      </c>
      <c r="AZ686">
        <f t="shared" ca="1" si="752"/>
        <v>142</v>
      </c>
      <c r="BA686" s="9">
        <f t="shared" ca="1" si="732"/>
        <v>6</v>
      </c>
      <c r="BB686" s="4">
        <f t="shared" ca="1" si="753"/>
        <v>65</v>
      </c>
      <c r="BC686" s="9">
        <f t="shared" ca="1" si="733"/>
        <v>6</v>
      </c>
      <c r="BD686" s="9">
        <f t="shared" ca="1" si="734"/>
        <v>4</v>
      </c>
      <c r="BE686" s="4">
        <f t="shared" ca="1" si="754"/>
        <v>77</v>
      </c>
      <c r="BF686" s="9">
        <f t="shared" ca="1" si="735"/>
        <v>5</v>
      </c>
      <c r="BG686" s="9">
        <f t="shared" ca="1" si="736"/>
        <v>10</v>
      </c>
      <c r="BH686" s="24">
        <f t="shared" ca="1" si="755"/>
        <v>608.24215518823303</v>
      </c>
      <c r="BI686" s="24">
        <f t="shared" ca="1" si="756"/>
        <v>339.7041767313803</v>
      </c>
      <c r="BJ686" s="9">
        <f t="shared" ca="1" si="737"/>
        <v>8</v>
      </c>
      <c r="BK686" s="30">
        <f t="shared" ca="1" si="738"/>
        <v>35.436184767123287</v>
      </c>
      <c r="BL686" s="15">
        <f t="shared" ca="1" si="739"/>
        <v>4.3762550926027393</v>
      </c>
      <c r="BM686" s="15">
        <f t="shared" ca="1" si="757"/>
        <v>6138.4716094754849</v>
      </c>
      <c r="BN686" s="36">
        <f t="shared" ca="1" si="760"/>
        <v>100</v>
      </c>
      <c r="BO686" s="9">
        <f t="shared" ca="1" si="740"/>
        <v>0</v>
      </c>
      <c r="BP686" s="20">
        <f t="shared" ca="1" si="758"/>
        <v>0.67700421970598101</v>
      </c>
      <c r="BQ686" s="20">
        <f t="shared" ca="1" si="759"/>
        <v>41.55771182160268</v>
      </c>
    </row>
    <row r="687" spans="1:69" x14ac:dyDescent="0.25">
      <c r="A687" s="3">
        <f t="shared" si="701"/>
        <v>40502</v>
      </c>
      <c r="B687" s="17">
        <f t="shared" si="741"/>
        <v>2010</v>
      </c>
      <c r="C687" s="4">
        <f t="shared" si="700"/>
        <v>11</v>
      </c>
      <c r="D687" s="4">
        <f t="shared" si="702"/>
        <v>7</v>
      </c>
      <c r="E687" s="5">
        <f t="shared" si="710"/>
        <v>0.48</v>
      </c>
      <c r="F687" s="5">
        <f t="shared" si="711"/>
        <v>0.93506493506493504</v>
      </c>
      <c r="G687" s="10">
        <f t="shared" si="709"/>
        <v>0.30410958904109525</v>
      </c>
      <c r="H687" s="13">
        <f t="shared" ca="1" si="712"/>
        <v>113</v>
      </c>
      <c r="I687" s="9">
        <f t="shared" ca="1" si="713"/>
        <v>185</v>
      </c>
      <c r="J687" s="14">
        <f t="shared" ca="1" si="742"/>
        <v>1.6371681415929205</v>
      </c>
      <c r="K687" s="5">
        <f t="shared" ca="1" si="743"/>
        <v>0.41111111111111109</v>
      </c>
      <c r="L687" s="21">
        <f t="shared" ca="1" si="714"/>
        <v>94.753719277110321</v>
      </c>
      <c r="M687" s="9">
        <f t="shared" ref="M687:P706" ca="1" si="767">INT($I687*M$1*(1+RANDBETWEEN(-limite,limite)/1000))</f>
        <v>32</v>
      </c>
      <c r="N687" s="9">
        <f t="shared" ca="1" si="767"/>
        <v>40</v>
      </c>
      <c r="O687" s="9">
        <f t="shared" ca="1" si="767"/>
        <v>15</v>
      </c>
      <c r="P687" s="9">
        <f t="shared" ca="1" si="767"/>
        <v>50</v>
      </c>
      <c r="Q687" s="20">
        <f t="shared" ca="1" si="716"/>
        <v>37.538505996955863</v>
      </c>
      <c r="R687" s="20">
        <f t="shared" ca="1" si="717"/>
        <v>51.836156764931495</v>
      </c>
      <c r="S687" s="20">
        <f t="shared" ca="1" si="718"/>
        <v>17.911550410520547</v>
      </c>
      <c r="T687" s="6">
        <f t="shared" ref="T687:V706" ca="1" si="768">(1+T$2*$G687)*(1+RANDBETWEEN(-limite,limite)/1000)*T$1*$E687*$F687</f>
        <v>10707.170278313466</v>
      </c>
      <c r="U687" s="6">
        <f t="shared" ca="1" si="768"/>
        <v>1227.354629738481</v>
      </c>
      <c r="V687" s="6">
        <f t="shared" ca="1" si="768"/>
        <v>1962.7848044493721</v>
      </c>
      <c r="W687" s="6">
        <f t="shared" ca="1" si="720"/>
        <v>2140.929972690411</v>
      </c>
      <c r="X687" s="6">
        <f t="shared" ca="1" si="721"/>
        <v>979.68922797429639</v>
      </c>
      <c r="Y687" s="6">
        <f t="shared" ca="1" si="744"/>
        <v>6851.120902937866</v>
      </c>
      <c r="Z687" s="6">
        <f t="shared" ref="Z687:AB706" ca="1" si="769">(1+Z$2*$G687)*(1+RANDBETWEEN(-limite,limite)/1000)*$I687*Z$1</f>
        <v>2702.772431780822</v>
      </c>
      <c r="AA687" s="6">
        <f t="shared" ca="1" si="769"/>
        <v>777.54235147397242</v>
      </c>
      <c r="AB687" s="6">
        <f t="shared" ca="1" si="769"/>
        <v>895.57752052602734</v>
      </c>
      <c r="AC687" s="6">
        <f t="shared" ca="1" si="723"/>
        <v>1213.7409877861751</v>
      </c>
      <c r="AD687" s="6">
        <f t="shared" ca="1" si="724"/>
        <v>885.9363971260974</v>
      </c>
      <c r="AE687" s="6">
        <f t="shared" ca="1" si="725"/>
        <v>355.00202946418204</v>
      </c>
      <c r="AF687" s="6">
        <f t="shared" ca="1" si="745"/>
        <v>1921.2128894043674</v>
      </c>
      <c r="AG687" s="6">
        <f t="shared" ref="AG687:AJ706" ca="1" si="770">(1+AG$2*$G687)*(1+RANDBETWEEN(-limite,limite)/1000)*$I687*AG$1</f>
        <v>336.30315016438351</v>
      </c>
      <c r="AH687" s="6">
        <f t="shared" ca="1" si="770"/>
        <v>1192.4123686575342</v>
      </c>
      <c r="AI687" s="6">
        <f t="shared" ca="1" si="770"/>
        <v>2139.1656843835617</v>
      </c>
      <c r="AJ687" s="6">
        <f t="shared" ca="1" si="770"/>
        <v>879.02832920547939</v>
      </c>
      <c r="AK687" s="6">
        <f t="shared" ca="1" si="727"/>
        <v>1321.2223581540306</v>
      </c>
      <c r="AL687" s="6">
        <f t="shared" ca="1" si="728"/>
        <v>967.79776629239097</v>
      </c>
      <c r="AM687" s="6">
        <f t="shared" ca="1" si="729"/>
        <v>412.43240075878822</v>
      </c>
      <c r="AN687" s="6">
        <f t="shared" ca="1" si="746"/>
        <v>1845.4570072057488</v>
      </c>
      <c r="AO687" s="6">
        <f t="shared" ca="1" si="747"/>
        <v>20857.326744243728</v>
      </c>
      <c r="AP687" s="6">
        <f t="shared" ca="1" si="748"/>
        <v>10239.535944695743</v>
      </c>
      <c r="AQ687" s="6">
        <f t="shared" ca="1" si="749"/>
        <v>10617.790799547982</v>
      </c>
      <c r="AR687" s="6">
        <f t="shared" ref="AR687:AU706" ca="1" si="771">(1+AR$2*$G687)*(1+RANDBETWEEN(-limite,limite)/1000)*AR$1*$E687*$F687+AR$3*(1+ipc)^($B687-2010)</f>
        <v>2576.7761301551463</v>
      </c>
      <c r="AS687" s="6">
        <f t="shared" ca="1" si="771"/>
        <v>1685.6157152637866</v>
      </c>
      <c r="AT687" s="6">
        <f t="shared" ca="1" si="771"/>
        <v>1690.166640148846</v>
      </c>
      <c r="AU687" s="6">
        <f t="shared" ca="1" si="771"/>
        <v>1803.3219838928028</v>
      </c>
      <c r="AV687" s="6">
        <f t="shared" ca="1" si="750"/>
        <v>7755.8804694605815</v>
      </c>
      <c r="AW687" s="6">
        <f t="shared" ca="1" si="751"/>
        <v>2861.910330087404</v>
      </c>
      <c r="AX687" s="27">
        <f t="shared" ref="AX687:AY706" ca="1" si="772">MIN(5,(1+AX$2*$G687)*(1+RANDBETWEEN(-limite,limite)/1000)*AX$1)</f>
        <v>4.0382322410958897</v>
      </c>
      <c r="AY687" s="27">
        <f t="shared" ca="1" si="772"/>
        <v>4.1203898835616437</v>
      </c>
      <c r="AZ687">
        <f t="shared" ca="1" si="752"/>
        <v>250</v>
      </c>
      <c r="BA687" s="9">
        <f t="shared" ca="1" si="732"/>
        <v>9</v>
      </c>
      <c r="BB687" s="4">
        <f t="shared" ca="1" si="753"/>
        <v>113</v>
      </c>
      <c r="BC687" s="9">
        <f t="shared" ca="1" si="733"/>
        <v>9</v>
      </c>
      <c r="BD687" s="9">
        <f t="shared" ca="1" si="734"/>
        <v>7</v>
      </c>
      <c r="BE687" s="4">
        <f t="shared" ca="1" si="754"/>
        <v>137</v>
      </c>
      <c r="BF687" s="9">
        <f t="shared" ca="1" si="735"/>
        <v>9</v>
      </c>
      <c r="BG687" s="9">
        <f t="shared" ca="1" si="736"/>
        <v>16</v>
      </c>
      <c r="BH687" s="24">
        <f t="shared" ca="1" si="755"/>
        <v>719.77401842323241</v>
      </c>
      <c r="BI687" s="24">
        <f t="shared" ca="1" si="756"/>
        <v>447.93419970373259</v>
      </c>
      <c r="BJ687" s="9">
        <f t="shared" ca="1" si="737"/>
        <v>14</v>
      </c>
      <c r="BK687" s="30">
        <f t="shared" ca="1" si="738"/>
        <v>34.196891917808223</v>
      </c>
      <c r="BL687" s="15">
        <f t="shared" ca="1" si="739"/>
        <v>4.3415862071232878</v>
      </c>
      <c r="BM687" s="15">
        <f t="shared" ca="1" si="757"/>
        <v>6056.0850402330161</v>
      </c>
      <c r="BN687" s="36">
        <f t="shared" ca="1" si="760"/>
        <v>100</v>
      </c>
      <c r="BO687" s="9">
        <f t="shared" ca="1" si="740"/>
        <v>0</v>
      </c>
      <c r="BP687" s="20">
        <f t="shared" ca="1" si="758"/>
        <v>1.753243345991629</v>
      </c>
      <c r="BQ687" s="20">
        <f t="shared" ca="1" si="759"/>
        <v>106.17790799547981</v>
      </c>
    </row>
    <row r="688" spans="1:69" x14ac:dyDescent="0.25">
      <c r="A688" s="3">
        <f t="shared" si="701"/>
        <v>40501</v>
      </c>
      <c r="B688" s="17">
        <f t="shared" si="741"/>
        <v>2010</v>
      </c>
      <c r="C688" s="4">
        <f t="shared" si="700"/>
        <v>11</v>
      </c>
      <c r="D688" s="4">
        <f t="shared" si="702"/>
        <v>6</v>
      </c>
      <c r="E688" s="5">
        <f t="shared" si="710"/>
        <v>0.48</v>
      </c>
      <c r="F688" s="5">
        <f t="shared" si="711"/>
        <v>1</v>
      </c>
      <c r="G688" s="10">
        <f t="shared" si="709"/>
        <v>0.301369863013698</v>
      </c>
      <c r="H688" s="13">
        <f t="shared" ca="1" si="712"/>
        <v>124</v>
      </c>
      <c r="I688" s="9">
        <f t="shared" ca="1" si="713"/>
        <v>196</v>
      </c>
      <c r="J688" s="14">
        <f t="shared" ca="1" si="742"/>
        <v>1.5806451612903225</v>
      </c>
      <c r="K688" s="5">
        <f t="shared" ca="1" si="743"/>
        <v>0.43555555555555553</v>
      </c>
      <c r="L688" s="21">
        <f t="shared" ca="1" si="714"/>
        <v>92.149538842244809</v>
      </c>
      <c r="M688" s="9">
        <f t="shared" ca="1" si="767"/>
        <v>34</v>
      </c>
      <c r="N688" s="9">
        <f t="shared" ca="1" si="767"/>
        <v>43</v>
      </c>
      <c r="O688" s="9">
        <f t="shared" ca="1" si="767"/>
        <v>16</v>
      </c>
      <c r="P688" s="9">
        <f t="shared" ca="1" si="767"/>
        <v>53</v>
      </c>
      <c r="Q688" s="20">
        <f t="shared" ca="1" si="716"/>
        <v>37.544656737235364</v>
      </c>
      <c r="R688" s="20">
        <f t="shared" ca="1" si="717"/>
        <v>52.763496953424671</v>
      </c>
      <c r="S688" s="20">
        <f t="shared" ca="1" si="718"/>
        <v>17.058709066322045</v>
      </c>
      <c r="T688" s="6">
        <f t="shared" ca="1" si="768"/>
        <v>11426.542816438356</v>
      </c>
      <c r="U688" s="6">
        <f t="shared" ca="1" si="768"/>
        <v>1304.8096438356163</v>
      </c>
      <c r="V688" s="6">
        <f t="shared" ca="1" si="768"/>
        <v>2055.770448657534</v>
      </c>
      <c r="W688" s="6">
        <f t="shared" ca="1" si="720"/>
        <v>2268.5114229041092</v>
      </c>
      <c r="X688" s="6">
        <f t="shared" ca="1" si="721"/>
        <v>1036.3689184438356</v>
      </c>
      <c r="Y688" s="6">
        <f t="shared" ca="1" si="744"/>
        <v>7370.7016702684941</v>
      </c>
      <c r="Z688" s="6">
        <f t="shared" ca="1" si="769"/>
        <v>2890.9385687671229</v>
      </c>
      <c r="AA688" s="6">
        <f t="shared" ca="1" si="769"/>
        <v>844.21595125479473</v>
      </c>
      <c r="AB688" s="6">
        <f t="shared" ca="1" si="769"/>
        <v>904.11158051506845</v>
      </c>
      <c r="AC688" s="6">
        <f t="shared" ca="1" si="723"/>
        <v>1252.2262830919765</v>
      </c>
      <c r="AD688" s="6">
        <f t="shared" ca="1" si="724"/>
        <v>840.76246102253197</v>
      </c>
      <c r="AE688" s="6">
        <f t="shared" ca="1" si="725"/>
        <v>385.17135812639845</v>
      </c>
      <c r="AF688" s="6">
        <f t="shared" ca="1" si="745"/>
        <v>2161.1059982960796</v>
      </c>
      <c r="AG688" s="6">
        <f t="shared" ca="1" si="770"/>
        <v>340.83292734246578</v>
      </c>
      <c r="AH688" s="6">
        <f t="shared" ca="1" si="770"/>
        <v>1202.4540931506849</v>
      </c>
      <c r="AI688" s="6">
        <f t="shared" ca="1" si="770"/>
        <v>2108.435095890411</v>
      </c>
      <c r="AJ688" s="6">
        <f t="shared" ca="1" si="770"/>
        <v>977.84896175342465</v>
      </c>
      <c r="AK688" s="6">
        <f t="shared" ca="1" si="727"/>
        <v>1421.788022343198</v>
      </c>
      <c r="AL688" s="6">
        <f t="shared" ca="1" si="728"/>
        <v>941.15540502432998</v>
      </c>
      <c r="AM688" s="6">
        <f t="shared" ca="1" si="729"/>
        <v>459.11355213435854</v>
      </c>
      <c r="AN688" s="6">
        <f t="shared" ca="1" si="746"/>
        <v>1807.5140986351007</v>
      </c>
      <c r="AO688" s="6">
        <f t="shared" ca="1" si="747"/>
        <v>22000.189638947944</v>
      </c>
      <c r="AP688" s="6">
        <f t="shared" ca="1" si="748"/>
        <v>10660.867871748273</v>
      </c>
      <c r="AQ688" s="6">
        <f t="shared" ca="1" si="749"/>
        <v>11339.321767199675</v>
      </c>
      <c r="AR688" s="6">
        <f t="shared" ca="1" si="771"/>
        <v>2601.5652987611056</v>
      </c>
      <c r="AS688" s="6">
        <f t="shared" ca="1" si="771"/>
        <v>1772.3977637617666</v>
      </c>
      <c r="AT688" s="6">
        <f t="shared" ca="1" si="771"/>
        <v>1713.2776457978698</v>
      </c>
      <c r="AU688" s="6">
        <f t="shared" ca="1" si="771"/>
        <v>1795.5450490884998</v>
      </c>
      <c r="AV688" s="6">
        <f t="shared" ca="1" si="750"/>
        <v>7882.7857574092413</v>
      </c>
      <c r="AW688" s="6">
        <f t="shared" ca="1" si="751"/>
        <v>3456.5360097904304</v>
      </c>
      <c r="AX688" s="27">
        <f t="shared" ca="1" si="772"/>
        <v>3.9864838356164389</v>
      </c>
      <c r="AY688" s="27">
        <f t="shared" ca="1" si="772"/>
        <v>4.1547689726027395</v>
      </c>
      <c r="AZ688">
        <f t="shared" ca="1" si="752"/>
        <v>270</v>
      </c>
      <c r="BA688" s="9">
        <f t="shared" ca="1" si="732"/>
        <v>11</v>
      </c>
      <c r="BB688" s="4">
        <f t="shared" ca="1" si="753"/>
        <v>124</v>
      </c>
      <c r="BC688" s="9">
        <f t="shared" ca="1" si="733"/>
        <v>10</v>
      </c>
      <c r="BD688" s="9">
        <f t="shared" ca="1" si="734"/>
        <v>8</v>
      </c>
      <c r="BE688" s="4">
        <f t="shared" ca="1" si="754"/>
        <v>146</v>
      </c>
      <c r="BF688" s="9">
        <f t="shared" ca="1" si="735"/>
        <v>10</v>
      </c>
      <c r="BG688" s="9">
        <f t="shared" ca="1" si="736"/>
        <v>19</v>
      </c>
      <c r="BH688" s="24">
        <f t="shared" ca="1" si="755"/>
        <v>778.15898564595659</v>
      </c>
      <c r="BI688" s="24">
        <f t="shared" ca="1" si="756"/>
        <v>492.23728058209792</v>
      </c>
      <c r="BJ688" s="9">
        <f t="shared" ca="1" si="737"/>
        <v>17</v>
      </c>
      <c r="BK688" s="30">
        <f t="shared" ca="1" si="738"/>
        <v>33.682777397260274</v>
      </c>
      <c r="BL688" s="15">
        <f t="shared" ca="1" si="739"/>
        <v>4.2810262794520542</v>
      </c>
      <c r="BM688" s="15">
        <f t="shared" ca="1" si="757"/>
        <v>6131.6815279598559</v>
      </c>
      <c r="BN688" s="36">
        <f t="shared" ca="1" si="760"/>
        <v>100</v>
      </c>
      <c r="BO688" s="9">
        <f t="shared" ca="1" si="740"/>
        <v>0</v>
      </c>
      <c r="BP688" s="20">
        <f t="shared" ca="1" si="758"/>
        <v>1.8493005084320671</v>
      </c>
      <c r="BQ688" s="20">
        <f t="shared" ca="1" si="759"/>
        <v>113.39321767199675</v>
      </c>
    </row>
    <row r="689" spans="1:69" x14ac:dyDescent="0.25">
      <c r="A689" s="3">
        <f t="shared" si="701"/>
        <v>40500</v>
      </c>
      <c r="B689" s="17">
        <f t="shared" si="741"/>
        <v>2010</v>
      </c>
      <c r="C689" s="4">
        <f t="shared" ref="C689:C752" si="773">MONTH(A689)</f>
        <v>11</v>
      </c>
      <c r="D689" s="4">
        <f t="shared" si="702"/>
        <v>5</v>
      </c>
      <c r="E689" s="5">
        <f t="shared" si="710"/>
        <v>0.48</v>
      </c>
      <c r="F689" s="5">
        <f t="shared" si="711"/>
        <v>0.76623376623376616</v>
      </c>
      <c r="G689" s="10">
        <f t="shared" si="709"/>
        <v>0.29863013698630075</v>
      </c>
      <c r="H689" s="13">
        <f t="shared" ca="1" si="712"/>
        <v>89</v>
      </c>
      <c r="I689" s="9">
        <f t="shared" ca="1" si="713"/>
        <v>147</v>
      </c>
      <c r="J689" s="14">
        <f t="shared" ca="1" si="742"/>
        <v>1.651685393258427</v>
      </c>
      <c r="K689" s="5">
        <f t="shared" ca="1" si="743"/>
        <v>0.32666666666666666</v>
      </c>
      <c r="L689" s="21">
        <f t="shared" ca="1" si="714"/>
        <v>98.267232243133179</v>
      </c>
      <c r="M689" s="9">
        <f t="shared" ca="1" si="767"/>
        <v>27</v>
      </c>
      <c r="N689" s="9">
        <f t="shared" ca="1" si="767"/>
        <v>31</v>
      </c>
      <c r="O689" s="9">
        <f t="shared" ca="1" si="767"/>
        <v>13</v>
      </c>
      <c r="P689" s="9">
        <f t="shared" ca="1" si="767"/>
        <v>40</v>
      </c>
      <c r="Q689" s="20">
        <f t="shared" ca="1" si="716"/>
        <v>34.218996912612184</v>
      </c>
      <c r="R689" s="20">
        <f t="shared" ca="1" si="717"/>
        <v>48.699492486069545</v>
      </c>
      <c r="S689" s="20">
        <f t="shared" ca="1" si="718"/>
        <v>17.41113960657534</v>
      </c>
      <c r="T689" s="6">
        <f t="shared" ca="1" si="768"/>
        <v>8745.7836696388531</v>
      </c>
      <c r="U689" s="6">
        <f t="shared" ca="1" si="768"/>
        <v>930.74607541718535</v>
      </c>
      <c r="V689" s="6">
        <f t="shared" ca="1" si="768"/>
        <v>1526.1744836766125</v>
      </c>
      <c r="W689" s="6">
        <f t="shared" ca="1" si="720"/>
        <v>2212.4599835178083</v>
      </c>
      <c r="X689" s="6">
        <f t="shared" ca="1" si="721"/>
        <v>780.64524151916009</v>
      </c>
      <c r="Y689" s="6">
        <f t="shared" ca="1" si="744"/>
        <v>5157.2500363424588</v>
      </c>
      <c r="Z689" s="6">
        <f t="shared" ca="1" si="769"/>
        <v>1984.7018209315067</v>
      </c>
      <c r="AA689" s="6">
        <f t="shared" ca="1" si="769"/>
        <v>633.09340231890405</v>
      </c>
      <c r="AB689" s="6">
        <f t="shared" ca="1" si="769"/>
        <v>696.44558426301364</v>
      </c>
      <c r="AC689" s="6">
        <f t="shared" ca="1" si="723"/>
        <v>1012.7254060603559</v>
      </c>
      <c r="AD689" s="6">
        <f t="shared" ca="1" si="724"/>
        <v>873.10601505873808</v>
      </c>
      <c r="AE689" s="6">
        <f t="shared" ca="1" si="725"/>
        <v>292.12309838921493</v>
      </c>
      <c r="AF689" s="6">
        <f t="shared" ca="1" si="745"/>
        <v>1136.2862880051155</v>
      </c>
      <c r="AG689" s="6">
        <f t="shared" ca="1" si="770"/>
        <v>273.83459799452055</v>
      </c>
      <c r="AH689" s="6">
        <f t="shared" ca="1" si="770"/>
        <v>971.06079333698619</v>
      </c>
      <c r="AI689" s="6">
        <f t="shared" ca="1" si="770"/>
        <v>1628.3161647123288</v>
      </c>
      <c r="AJ689" s="6">
        <f t="shared" ca="1" si="770"/>
        <v>719.74076528219166</v>
      </c>
      <c r="AK689" s="6">
        <f t="shared" ca="1" si="727"/>
        <v>1098.4287742230695</v>
      </c>
      <c r="AL689" s="6">
        <f t="shared" ca="1" si="728"/>
        <v>978.03575889907324</v>
      </c>
      <c r="AM689" s="6">
        <f t="shared" ca="1" si="729"/>
        <v>328.54514785714099</v>
      </c>
      <c r="AN689" s="6">
        <f t="shared" ca="1" si="746"/>
        <v>1187.9426403467435</v>
      </c>
      <c r="AO689" s="6">
        <f t="shared" ca="1" si="747"/>
        <v>16583.722873895491</v>
      </c>
      <c r="AP689" s="6">
        <f t="shared" ca="1" si="748"/>
        <v>9102.2439092011737</v>
      </c>
      <c r="AQ689" s="6">
        <f t="shared" ca="1" si="749"/>
        <v>7481.4789646943173</v>
      </c>
      <c r="AR689" s="6">
        <f t="shared" ca="1" si="771"/>
        <v>2531.2863035558548</v>
      </c>
      <c r="AS689" s="6">
        <f t="shared" ca="1" si="771"/>
        <v>1460.8768345136318</v>
      </c>
      <c r="AT689" s="6">
        <f t="shared" ca="1" si="771"/>
        <v>1580.1409501350161</v>
      </c>
      <c r="AU689" s="6">
        <f t="shared" ca="1" si="771"/>
        <v>1668.7240193909699</v>
      </c>
      <c r="AV689" s="6">
        <f t="shared" ca="1" si="750"/>
        <v>7241.0281075954726</v>
      </c>
      <c r="AW689" s="6">
        <f t="shared" ca="1" si="751"/>
        <v>240.45085709884461</v>
      </c>
      <c r="AX689" s="27">
        <f t="shared" ca="1" si="772"/>
        <v>4.1202360986301363</v>
      </c>
      <c r="AY689" s="27">
        <f t="shared" ca="1" si="772"/>
        <v>4.2801175068493151</v>
      </c>
      <c r="AZ689">
        <f t="shared" ca="1" si="752"/>
        <v>200</v>
      </c>
      <c r="BA689" s="9">
        <f t="shared" ca="1" si="732"/>
        <v>8</v>
      </c>
      <c r="BB689" s="4">
        <f t="shared" ca="1" si="753"/>
        <v>89</v>
      </c>
      <c r="BC689" s="9">
        <f t="shared" ca="1" si="733"/>
        <v>8</v>
      </c>
      <c r="BD689" s="9">
        <f t="shared" ca="1" si="734"/>
        <v>5</v>
      </c>
      <c r="BE689" s="4">
        <f t="shared" ca="1" si="754"/>
        <v>111</v>
      </c>
      <c r="BF689" s="9">
        <f t="shared" ca="1" si="735"/>
        <v>7</v>
      </c>
      <c r="BG689" s="9">
        <f t="shared" ca="1" si="736"/>
        <v>13</v>
      </c>
      <c r="BH689" s="24">
        <f t="shared" ca="1" si="755"/>
        <v>660.1195080143433</v>
      </c>
      <c r="BI689" s="24">
        <f t="shared" ca="1" si="756"/>
        <v>392.42423774924487</v>
      </c>
      <c r="BJ689" s="9">
        <f t="shared" ca="1" si="737"/>
        <v>11</v>
      </c>
      <c r="BK689" s="30">
        <f t="shared" ca="1" si="738"/>
        <v>34.343258273972602</v>
      </c>
      <c r="BL689" s="15">
        <f t="shared" ca="1" si="739"/>
        <v>4.3758250454794521</v>
      </c>
      <c r="BM689" s="15">
        <f t="shared" ca="1" si="757"/>
        <v>6088.6308003203039</v>
      </c>
      <c r="BN689" s="36">
        <f t="shared" ca="1" si="760"/>
        <v>100</v>
      </c>
      <c r="BO689" s="9">
        <f t="shared" ca="1" si="740"/>
        <v>0</v>
      </c>
      <c r="BP689" s="20">
        <f t="shared" ca="1" si="758"/>
        <v>1.2287621322515958</v>
      </c>
      <c r="BQ689" s="20">
        <f t="shared" ca="1" si="759"/>
        <v>74.814789646943169</v>
      </c>
    </row>
    <row r="690" spans="1:69" x14ac:dyDescent="0.25">
      <c r="A690" s="3">
        <f t="shared" ref="A690:A753" si="774">A689-1</f>
        <v>40499</v>
      </c>
      <c r="B690" s="17">
        <f t="shared" si="741"/>
        <v>2010</v>
      </c>
      <c r="C690" s="4">
        <f t="shared" si="773"/>
        <v>11</v>
      </c>
      <c r="D690" s="4">
        <f t="shared" ref="D690:D753" si="775">WEEKDAY(A690)</f>
        <v>4</v>
      </c>
      <c r="E690" s="5">
        <f t="shared" si="710"/>
        <v>0.48</v>
      </c>
      <c r="F690" s="5">
        <f t="shared" si="711"/>
        <v>0.68831168831168832</v>
      </c>
      <c r="G690" s="10">
        <f t="shared" si="709"/>
        <v>0.2958904109589035</v>
      </c>
      <c r="H690" s="13">
        <f t="shared" ca="1" si="712"/>
        <v>79</v>
      </c>
      <c r="I690" s="9">
        <f t="shared" ca="1" si="713"/>
        <v>131</v>
      </c>
      <c r="J690" s="14">
        <f t="shared" ca="1" si="742"/>
        <v>1.6582278481012658</v>
      </c>
      <c r="K690" s="5">
        <f t="shared" ca="1" si="743"/>
        <v>0.2911111111111111</v>
      </c>
      <c r="L690" s="21">
        <f t="shared" ca="1" si="714"/>
        <v>103.28774630758525</v>
      </c>
      <c r="M690" s="9">
        <f t="shared" ca="1" si="767"/>
        <v>24</v>
      </c>
      <c r="N690" s="9">
        <f t="shared" ca="1" si="767"/>
        <v>28</v>
      </c>
      <c r="O690" s="9">
        <f t="shared" ca="1" si="767"/>
        <v>11</v>
      </c>
      <c r="P690" s="9">
        <f t="shared" ca="1" si="767"/>
        <v>35</v>
      </c>
      <c r="Q690" s="20">
        <f t="shared" ca="1" si="716"/>
        <v>34.544690613277133</v>
      </c>
      <c r="R690" s="20">
        <f t="shared" ca="1" si="717"/>
        <v>50.735257272627635</v>
      </c>
      <c r="S690" s="20">
        <f t="shared" ca="1" si="718"/>
        <v>16.600809688767125</v>
      </c>
      <c r="T690" s="6">
        <f t="shared" ca="1" si="768"/>
        <v>8159.731958299235</v>
      </c>
      <c r="U690" s="6">
        <f t="shared" ca="1" si="768"/>
        <v>873.46511564490311</v>
      </c>
      <c r="V690" s="6">
        <f t="shared" ca="1" si="768"/>
        <v>1388.0821174055577</v>
      </c>
      <c r="W690" s="6">
        <f t="shared" ca="1" si="720"/>
        <v>2165.3689662246575</v>
      </c>
      <c r="X690" s="6">
        <f t="shared" ca="1" si="721"/>
        <v>739.71841984421258</v>
      </c>
      <c r="Y690" s="6">
        <f t="shared" ca="1" si="744"/>
        <v>4740.0275704697096</v>
      </c>
      <c r="Z690" s="6">
        <f t="shared" ca="1" si="769"/>
        <v>1796.323911890411</v>
      </c>
      <c r="AA690" s="6">
        <f t="shared" ca="1" si="769"/>
        <v>558.087829998904</v>
      </c>
      <c r="AB690" s="6">
        <f t="shared" ca="1" si="769"/>
        <v>581.02833910684933</v>
      </c>
      <c r="AC690" s="6">
        <f t="shared" ca="1" si="723"/>
        <v>888.1267615925932</v>
      </c>
      <c r="AD690" s="6">
        <f t="shared" ca="1" si="724"/>
        <v>811.75125694763108</v>
      </c>
      <c r="AE690" s="6">
        <f t="shared" ca="1" si="725"/>
        <v>272.71246647535611</v>
      </c>
      <c r="AF690" s="6">
        <f t="shared" ca="1" si="745"/>
        <v>962.84959598058356</v>
      </c>
      <c r="AG690" s="6">
        <f t="shared" ca="1" si="770"/>
        <v>243.56597286575348</v>
      </c>
      <c r="AH690" s="6">
        <f t="shared" ca="1" si="770"/>
        <v>866.14244927123309</v>
      </c>
      <c r="AI690" s="6">
        <f t="shared" ca="1" si="770"/>
        <v>1381.6721744657532</v>
      </c>
      <c r="AJ690" s="6">
        <f t="shared" ca="1" si="770"/>
        <v>645.14962691506844</v>
      </c>
      <c r="AK690" s="6">
        <f t="shared" ca="1" si="727"/>
        <v>989.75480732641995</v>
      </c>
      <c r="AL690" s="6">
        <f t="shared" ca="1" si="728"/>
        <v>1002.1981334363743</v>
      </c>
      <c r="AM690" s="6">
        <f t="shared" ca="1" si="729"/>
        <v>302.70796006677256</v>
      </c>
      <c r="AN690" s="6">
        <f t="shared" ca="1" si="746"/>
        <v>841.86932268824125</v>
      </c>
      <c r="AO690" s="6">
        <f t="shared" ca="1" si="747"/>
        <v>15105.167378458111</v>
      </c>
      <c r="AP690" s="6">
        <f t="shared" ca="1" si="748"/>
        <v>8560.4208893195755</v>
      </c>
      <c r="AQ690" s="6">
        <f t="shared" ca="1" si="749"/>
        <v>6544.7464891385343</v>
      </c>
      <c r="AR690" s="6">
        <f t="shared" ca="1" si="771"/>
        <v>2504.1205001678945</v>
      </c>
      <c r="AS690" s="6">
        <f t="shared" ca="1" si="771"/>
        <v>1429.6647950568322</v>
      </c>
      <c r="AT690" s="6">
        <f t="shared" ca="1" si="771"/>
        <v>1566.4996794712956</v>
      </c>
      <c r="AU690" s="6">
        <f t="shared" ca="1" si="771"/>
        <v>1644.7081844995241</v>
      </c>
      <c r="AV690" s="6">
        <f t="shared" ca="1" si="750"/>
        <v>7144.9931591955465</v>
      </c>
      <c r="AW690" s="6">
        <f t="shared" ca="1" si="751"/>
        <v>-600.24667005701122</v>
      </c>
      <c r="AX690" s="27">
        <f t="shared" ca="1" si="772"/>
        <v>3.997458969863013</v>
      </c>
      <c r="AY690" s="27">
        <f t="shared" ca="1" si="772"/>
        <v>4.4964169315068494</v>
      </c>
      <c r="AZ690">
        <f t="shared" ca="1" si="752"/>
        <v>177</v>
      </c>
      <c r="BA690" s="9">
        <f t="shared" ca="1" si="732"/>
        <v>7</v>
      </c>
      <c r="BB690" s="4">
        <f t="shared" ca="1" si="753"/>
        <v>79</v>
      </c>
      <c r="BC690" s="9">
        <f t="shared" ca="1" si="733"/>
        <v>7</v>
      </c>
      <c r="BD690" s="9">
        <f t="shared" ca="1" si="734"/>
        <v>5</v>
      </c>
      <c r="BE690" s="4">
        <f t="shared" ca="1" si="754"/>
        <v>98</v>
      </c>
      <c r="BF690" s="9">
        <f t="shared" ca="1" si="735"/>
        <v>7</v>
      </c>
      <c r="BG690" s="9">
        <f t="shared" ca="1" si="736"/>
        <v>11</v>
      </c>
      <c r="BH690" s="24">
        <f t="shared" ca="1" si="755"/>
        <v>652.12701318598909</v>
      </c>
      <c r="BI690" s="24">
        <f t="shared" ca="1" si="756"/>
        <v>362.31253806408614</v>
      </c>
      <c r="BJ690" s="9">
        <f t="shared" ca="1" si="737"/>
        <v>10</v>
      </c>
      <c r="BK690" s="30">
        <f t="shared" ca="1" si="738"/>
        <v>33.068833479452053</v>
      </c>
      <c r="BL690" s="15">
        <f t="shared" ca="1" si="739"/>
        <v>4.3541053567123278</v>
      </c>
      <c r="BM690" s="15">
        <f t="shared" ca="1" si="757"/>
        <v>5982.614756742978</v>
      </c>
      <c r="BN690" s="36">
        <f t="shared" ca="1" si="760"/>
        <v>100</v>
      </c>
      <c r="BO690" s="9">
        <f t="shared" ca="1" si="740"/>
        <v>0</v>
      </c>
      <c r="BP690" s="20">
        <f t="shared" ca="1" si="758"/>
        <v>1.093960877517975</v>
      </c>
      <c r="BQ690" s="20">
        <f t="shared" ca="1" si="759"/>
        <v>65.447464891385337</v>
      </c>
    </row>
    <row r="691" spans="1:69" x14ac:dyDescent="0.25">
      <c r="A691" s="3">
        <f t="shared" si="774"/>
        <v>40498</v>
      </c>
      <c r="B691" s="17">
        <f t="shared" si="741"/>
        <v>2010</v>
      </c>
      <c r="C691" s="4">
        <f t="shared" si="773"/>
        <v>11</v>
      </c>
      <c r="D691" s="4">
        <f t="shared" si="775"/>
        <v>3</v>
      </c>
      <c r="E691" s="5">
        <f t="shared" si="710"/>
        <v>0.48</v>
      </c>
      <c r="F691" s="5">
        <f t="shared" si="711"/>
        <v>0.48051948051948046</v>
      </c>
      <c r="G691" s="10">
        <f t="shared" si="709"/>
        <v>0.29315068493150626</v>
      </c>
      <c r="H691" s="13">
        <f t="shared" ca="1" si="712"/>
        <v>59</v>
      </c>
      <c r="I691" s="9">
        <f t="shared" ca="1" si="713"/>
        <v>91</v>
      </c>
      <c r="J691" s="14">
        <f t="shared" ca="1" si="742"/>
        <v>1.5423728813559323</v>
      </c>
      <c r="K691" s="5">
        <f t="shared" ca="1" si="743"/>
        <v>0.20222222222222222</v>
      </c>
      <c r="L691" s="21">
        <f t="shared" ca="1" si="714"/>
        <v>95.595083029438612</v>
      </c>
      <c r="M691" s="9">
        <f t="shared" ca="1" si="767"/>
        <v>16</v>
      </c>
      <c r="N691" s="9">
        <f t="shared" ca="1" si="767"/>
        <v>20</v>
      </c>
      <c r="O691" s="9">
        <f t="shared" ca="1" si="767"/>
        <v>8</v>
      </c>
      <c r="P691" s="9">
        <f t="shared" ca="1" si="767"/>
        <v>24</v>
      </c>
      <c r="Q691" s="20">
        <f t="shared" ca="1" si="716"/>
        <v>36.233506289193294</v>
      </c>
      <c r="R691" s="20">
        <f t="shared" ca="1" si="717"/>
        <v>47.120616157808207</v>
      </c>
      <c r="S691" s="20">
        <f t="shared" ca="1" si="718"/>
        <v>16.8330824679452</v>
      </c>
      <c r="T691" s="6">
        <f t="shared" ca="1" si="768"/>
        <v>5640.1098987368778</v>
      </c>
      <c r="U691" s="6">
        <f t="shared" ca="1" si="768"/>
        <v>602.39348101761243</v>
      </c>
      <c r="V691" s="6">
        <f t="shared" ca="1" si="768"/>
        <v>986.94263222674954</v>
      </c>
      <c r="W691" s="6">
        <f t="shared" ca="1" si="720"/>
        <v>2277.2637920219177</v>
      </c>
      <c r="X691" s="6">
        <f t="shared" ca="1" si="721"/>
        <v>475.66173891381595</v>
      </c>
      <c r="Y691" s="6">
        <f t="shared" ca="1" si="744"/>
        <v>2502.6352165920075</v>
      </c>
      <c r="Z691" s="6">
        <f t="shared" ca="1" si="769"/>
        <v>1304.4062264109587</v>
      </c>
      <c r="AA691" s="6">
        <f t="shared" ca="1" si="769"/>
        <v>376.96492926246566</v>
      </c>
      <c r="AB691" s="6">
        <f t="shared" ca="1" si="769"/>
        <v>403.99397923068483</v>
      </c>
      <c r="AC691" s="6">
        <f t="shared" ca="1" si="723"/>
        <v>617.51557641642887</v>
      </c>
      <c r="AD691" s="6">
        <f t="shared" ca="1" si="724"/>
        <v>825.3550257369792</v>
      </c>
      <c r="AE691" s="6">
        <f t="shared" ca="1" si="725"/>
        <v>179.98978774393757</v>
      </c>
      <c r="AF691" s="6">
        <f t="shared" ca="1" si="745"/>
        <v>462.50474500676376</v>
      </c>
      <c r="AG691" s="6">
        <f t="shared" ca="1" si="770"/>
        <v>156.46038677260276</v>
      </c>
      <c r="AH691" s="6">
        <f t="shared" ca="1" si="770"/>
        <v>568.13370511780829</v>
      </c>
      <c r="AI691" s="6">
        <f t="shared" ca="1" si="770"/>
        <v>1031.0406681917807</v>
      </c>
      <c r="AJ691" s="6">
        <f t="shared" ca="1" si="770"/>
        <v>428.66427090410951</v>
      </c>
      <c r="AK691" s="6">
        <f t="shared" ca="1" si="727"/>
        <v>682.47911791516105</v>
      </c>
      <c r="AL691" s="6">
        <f t="shared" ca="1" si="728"/>
        <v>984.35625028504205</v>
      </c>
      <c r="AM691" s="6">
        <f t="shared" ca="1" si="729"/>
        <v>209.0044479656591</v>
      </c>
      <c r="AN691" s="6">
        <f t="shared" ca="1" si="746"/>
        <v>308.45921482043889</v>
      </c>
      <c r="AO691" s="6">
        <f t="shared" ca="1" si="747"/>
        <v>10512.167545644903</v>
      </c>
      <c r="AP691" s="6">
        <f t="shared" ca="1" si="748"/>
        <v>7238.5683692256907</v>
      </c>
      <c r="AQ691" s="6">
        <f t="shared" ca="1" si="749"/>
        <v>3273.5991764192099</v>
      </c>
      <c r="AR691" s="6">
        <f t="shared" ca="1" si="771"/>
        <v>2441.2244112799644</v>
      </c>
      <c r="AS691" s="6">
        <f t="shared" ca="1" si="771"/>
        <v>1207.9229606327413</v>
      </c>
      <c r="AT691" s="6">
        <f t="shared" ca="1" si="771"/>
        <v>1454.8507530997772</v>
      </c>
      <c r="AU691" s="6">
        <f t="shared" ca="1" si="771"/>
        <v>1517.8099890221051</v>
      </c>
      <c r="AV691" s="6">
        <f t="shared" ca="1" si="750"/>
        <v>6621.8081140345876</v>
      </c>
      <c r="AW691" s="6">
        <f t="shared" ca="1" si="751"/>
        <v>-3348.2089376153754</v>
      </c>
      <c r="AX691" s="27">
        <f t="shared" ca="1" si="772"/>
        <v>3.8825998027397253</v>
      </c>
      <c r="AY691" s="27">
        <f t="shared" ca="1" si="772"/>
        <v>4.2578779657534236</v>
      </c>
      <c r="AZ691">
        <f t="shared" ca="1" si="752"/>
        <v>127</v>
      </c>
      <c r="BA691" s="9">
        <f t="shared" ca="1" si="732"/>
        <v>5</v>
      </c>
      <c r="BB691" s="4">
        <f t="shared" ca="1" si="753"/>
        <v>59</v>
      </c>
      <c r="BC691" s="9">
        <f t="shared" ca="1" si="733"/>
        <v>4</v>
      </c>
      <c r="BD691" s="9">
        <f t="shared" ca="1" si="734"/>
        <v>4</v>
      </c>
      <c r="BE691" s="4">
        <f t="shared" ca="1" si="754"/>
        <v>68</v>
      </c>
      <c r="BF691" s="9">
        <f t="shared" ca="1" si="735"/>
        <v>4</v>
      </c>
      <c r="BG691" s="9">
        <f t="shared" ca="1" si="736"/>
        <v>8</v>
      </c>
      <c r="BH691" s="24">
        <f t="shared" ca="1" si="755"/>
        <v>507.1007678864384</v>
      </c>
      <c r="BI691" s="24">
        <f t="shared" ca="1" si="756"/>
        <v>286.38712762894335</v>
      </c>
      <c r="BJ691" s="9">
        <f t="shared" ca="1" si="737"/>
        <v>7</v>
      </c>
      <c r="BK691" s="30">
        <f t="shared" ca="1" si="738"/>
        <v>33.141897082191775</v>
      </c>
      <c r="BL691" s="15">
        <f t="shared" ca="1" si="739"/>
        <v>4.2590299298630132</v>
      </c>
      <c r="BM691" s="15">
        <f t="shared" ca="1" si="757"/>
        <v>6039.954597067911</v>
      </c>
      <c r="BN691" s="36">
        <f t="shared" ca="1" si="760"/>
        <v>100</v>
      </c>
      <c r="BO691" s="9">
        <f t="shared" ca="1" si="740"/>
        <v>0</v>
      </c>
      <c r="BP691" s="20">
        <f t="shared" ca="1" si="758"/>
        <v>0.54199069277911049</v>
      </c>
      <c r="BQ691" s="20">
        <f t="shared" ca="1" si="759"/>
        <v>32.7359917641921</v>
      </c>
    </row>
    <row r="692" spans="1:69" x14ac:dyDescent="0.25">
      <c r="A692" s="3">
        <f t="shared" si="774"/>
        <v>40497</v>
      </c>
      <c r="B692" s="17">
        <f t="shared" si="741"/>
        <v>2010</v>
      </c>
      <c r="C692" s="4">
        <f t="shared" si="773"/>
        <v>11</v>
      </c>
      <c r="D692" s="4">
        <f t="shared" si="775"/>
        <v>2</v>
      </c>
      <c r="E692" s="5">
        <f t="shared" si="710"/>
        <v>0.48</v>
      </c>
      <c r="F692" s="5">
        <f t="shared" si="711"/>
        <v>0.48051948051948046</v>
      </c>
      <c r="G692" s="10">
        <f t="shared" si="709"/>
        <v>0.29041095890410901</v>
      </c>
      <c r="H692" s="13">
        <f t="shared" ca="1" si="712"/>
        <v>57</v>
      </c>
      <c r="I692" s="9">
        <f t="shared" ca="1" si="713"/>
        <v>93</v>
      </c>
      <c r="J692" s="14">
        <f t="shared" ca="1" si="742"/>
        <v>1.631578947368421</v>
      </c>
      <c r="K692" s="5">
        <f t="shared" ca="1" si="743"/>
        <v>0.20666666666666667</v>
      </c>
      <c r="L692" s="21">
        <f t="shared" ca="1" si="714"/>
        <v>95.512577908032824</v>
      </c>
      <c r="M692" s="9">
        <f t="shared" ca="1" si="767"/>
        <v>15</v>
      </c>
      <c r="N692" s="9">
        <f t="shared" ca="1" si="767"/>
        <v>21</v>
      </c>
      <c r="O692" s="9">
        <f t="shared" ca="1" si="767"/>
        <v>8</v>
      </c>
      <c r="P692" s="9">
        <f t="shared" ca="1" si="767"/>
        <v>24</v>
      </c>
      <c r="Q692" s="20">
        <f t="shared" ca="1" si="716"/>
        <v>37.13559643835616</v>
      </c>
      <c r="R692" s="20">
        <f t="shared" ca="1" si="717"/>
        <v>46.446987910684925</v>
      </c>
      <c r="S692" s="20">
        <f t="shared" ca="1" si="718"/>
        <v>18.154798642602739</v>
      </c>
      <c r="T692" s="6">
        <f t="shared" ca="1" si="768"/>
        <v>5444.2169407578713</v>
      </c>
      <c r="U692" s="6">
        <f t="shared" ca="1" si="768"/>
        <v>587.71064667496876</v>
      </c>
      <c r="V692" s="6">
        <f t="shared" ca="1" si="768"/>
        <v>977.04586629305811</v>
      </c>
      <c r="W692" s="6">
        <f t="shared" ca="1" si="720"/>
        <v>2203.3040871452054</v>
      </c>
      <c r="X692" s="6">
        <f t="shared" ca="1" si="721"/>
        <v>514.44170898103528</v>
      </c>
      <c r="Y692" s="6">
        <f t="shared" ca="1" si="744"/>
        <v>2337.1359250135411</v>
      </c>
      <c r="Z692" s="6">
        <f t="shared" ca="1" si="769"/>
        <v>1336.8814717808218</v>
      </c>
      <c r="AA692" s="6">
        <f t="shared" ca="1" si="769"/>
        <v>371.5759032854794</v>
      </c>
      <c r="AB692" s="6">
        <f t="shared" ca="1" si="769"/>
        <v>435.7151674224657</v>
      </c>
      <c r="AC692" s="6">
        <f t="shared" ca="1" si="723"/>
        <v>613.12947530016095</v>
      </c>
      <c r="AD692" s="6">
        <f t="shared" ca="1" si="724"/>
        <v>879.84120704896702</v>
      </c>
      <c r="AE692" s="6">
        <f t="shared" ca="1" si="725"/>
        <v>180.93908728273658</v>
      </c>
      <c r="AF692" s="6">
        <f t="shared" ca="1" si="745"/>
        <v>470.26277285690225</v>
      </c>
      <c r="AG692" s="6">
        <f t="shared" ca="1" si="770"/>
        <v>165.07779968219177</v>
      </c>
      <c r="AH692" s="6">
        <f t="shared" ca="1" si="770"/>
        <v>599.78519250410955</v>
      </c>
      <c r="AI692" s="6">
        <f t="shared" ca="1" si="770"/>
        <v>1067.0097402739727</v>
      </c>
      <c r="AJ692" s="6">
        <f t="shared" ca="1" si="770"/>
        <v>449.77923576986296</v>
      </c>
      <c r="AK692" s="6">
        <f t="shared" ca="1" si="727"/>
        <v>688.12735051961249</v>
      </c>
      <c r="AL692" s="6">
        <f t="shared" ca="1" si="728"/>
        <v>1012.4090989849618</v>
      </c>
      <c r="AM692" s="6">
        <f t="shared" ca="1" si="729"/>
        <v>211.12237675820481</v>
      </c>
      <c r="AN692" s="6">
        <f t="shared" ca="1" si="746"/>
        <v>369.99314196735816</v>
      </c>
      <c r="AO692" s="6">
        <f t="shared" ca="1" si="747"/>
        <v>10457.752098151743</v>
      </c>
      <c r="AP692" s="6">
        <f t="shared" ca="1" si="748"/>
        <v>7280.3602583139418</v>
      </c>
      <c r="AQ692" s="6">
        <f t="shared" ca="1" si="749"/>
        <v>3177.3918398378014</v>
      </c>
      <c r="AR692" s="6">
        <f t="shared" ca="1" si="771"/>
        <v>2446.0160634183057</v>
      </c>
      <c r="AS692" s="6">
        <f t="shared" ca="1" si="771"/>
        <v>1165.5698804599531</v>
      </c>
      <c r="AT692" s="6">
        <f t="shared" ca="1" si="771"/>
        <v>1439.6161040710658</v>
      </c>
      <c r="AU692" s="6">
        <f t="shared" ca="1" si="771"/>
        <v>1513.2852708637274</v>
      </c>
      <c r="AV692" s="6">
        <f t="shared" ca="1" si="750"/>
        <v>6564.4873188130523</v>
      </c>
      <c r="AW692" s="6">
        <f t="shared" ca="1" si="751"/>
        <v>-3387.0954789752514</v>
      </c>
      <c r="AX692" s="27">
        <f t="shared" ca="1" si="772"/>
        <v>4.142569315068493</v>
      </c>
      <c r="AY692" s="27">
        <f t="shared" ca="1" si="772"/>
        <v>4.409181123287671</v>
      </c>
      <c r="AZ692">
        <f t="shared" ca="1" si="752"/>
        <v>125</v>
      </c>
      <c r="BA692" s="9">
        <f t="shared" ca="1" si="732"/>
        <v>4</v>
      </c>
      <c r="BB692" s="4">
        <f t="shared" ca="1" si="753"/>
        <v>57</v>
      </c>
      <c r="BC692" s="9">
        <f t="shared" ca="1" si="733"/>
        <v>5</v>
      </c>
      <c r="BD692" s="9">
        <f t="shared" ca="1" si="734"/>
        <v>3</v>
      </c>
      <c r="BE692" s="4">
        <f t="shared" ca="1" si="754"/>
        <v>68</v>
      </c>
      <c r="BF692" s="9">
        <f t="shared" ca="1" si="735"/>
        <v>4</v>
      </c>
      <c r="BG692" s="9">
        <f t="shared" ca="1" si="736"/>
        <v>8</v>
      </c>
      <c r="BH692" s="24">
        <f t="shared" ca="1" si="755"/>
        <v>518.56725086586653</v>
      </c>
      <c r="BI692" s="24">
        <f t="shared" ca="1" si="756"/>
        <v>295.3958416997408</v>
      </c>
      <c r="BJ692" s="9">
        <f t="shared" ca="1" si="737"/>
        <v>7</v>
      </c>
      <c r="BK692" s="30">
        <f t="shared" ca="1" si="738"/>
        <v>35.392441863013701</v>
      </c>
      <c r="BL692" s="15">
        <f t="shared" ca="1" si="739"/>
        <v>4.2502604273972597</v>
      </c>
      <c r="BM692" s="15">
        <f t="shared" ca="1" si="757"/>
        <v>6052.367243913779</v>
      </c>
      <c r="BN692" s="36">
        <f t="shared" ca="1" si="760"/>
        <v>100</v>
      </c>
      <c r="BO692" s="9">
        <f t="shared" ca="1" si="740"/>
        <v>0</v>
      </c>
      <c r="BP692" s="20">
        <f t="shared" ca="1" si="758"/>
        <v>0.52498331839214907</v>
      </c>
      <c r="BQ692" s="20">
        <f t="shared" ca="1" si="759"/>
        <v>31.773918398378015</v>
      </c>
    </row>
    <row r="693" spans="1:69" x14ac:dyDescent="0.25">
      <c r="A693" s="3">
        <f t="shared" si="774"/>
        <v>40496</v>
      </c>
      <c r="B693" s="17">
        <f t="shared" si="741"/>
        <v>2010</v>
      </c>
      <c r="C693" s="4">
        <f t="shared" si="773"/>
        <v>11</v>
      </c>
      <c r="D693" s="4">
        <f t="shared" si="775"/>
        <v>1</v>
      </c>
      <c r="E693" s="5">
        <f t="shared" si="710"/>
        <v>0.48</v>
      </c>
      <c r="F693" s="5">
        <f t="shared" si="711"/>
        <v>0.53246753246753253</v>
      </c>
      <c r="G693" s="10">
        <f t="shared" si="709"/>
        <v>0.28767123287671176</v>
      </c>
      <c r="H693" s="13">
        <f t="shared" ca="1" si="712"/>
        <v>64</v>
      </c>
      <c r="I693" s="9">
        <f t="shared" ca="1" si="713"/>
        <v>98</v>
      </c>
      <c r="J693" s="14">
        <f t="shared" ca="1" si="742"/>
        <v>1.53125</v>
      </c>
      <c r="K693" s="5">
        <f t="shared" ca="1" si="743"/>
        <v>0.21777777777777776</v>
      </c>
      <c r="L693" s="21">
        <f t="shared" ca="1" si="714"/>
        <v>92.707780572851803</v>
      </c>
      <c r="M693" s="9">
        <f t="shared" ca="1" si="767"/>
        <v>18</v>
      </c>
      <c r="N693" s="9">
        <f t="shared" ca="1" si="767"/>
        <v>21</v>
      </c>
      <c r="O693" s="9">
        <f t="shared" ca="1" si="767"/>
        <v>8</v>
      </c>
      <c r="P693" s="9">
        <f t="shared" ca="1" si="767"/>
        <v>26</v>
      </c>
      <c r="Q693" s="20">
        <f t="shared" ca="1" si="716"/>
        <v>36.509483835616436</v>
      </c>
      <c r="R693" s="20">
        <f t="shared" ca="1" si="717"/>
        <v>52.427138399999997</v>
      </c>
      <c r="S693" s="20">
        <f t="shared" ca="1" si="718"/>
        <v>16.852352252054793</v>
      </c>
      <c r="T693" s="6">
        <f t="shared" ca="1" si="768"/>
        <v>5933.2979566625154</v>
      </c>
      <c r="U693" s="6">
        <f t="shared" ca="1" si="768"/>
        <v>665.31462814445842</v>
      </c>
      <c r="V693" s="6">
        <f t="shared" ca="1" si="768"/>
        <v>1153.1282089148551</v>
      </c>
      <c r="W693" s="6">
        <f t="shared" ca="1" si="720"/>
        <v>2321.9082315616433</v>
      </c>
      <c r="X693" s="6">
        <f t="shared" ca="1" si="721"/>
        <v>567.31559317701488</v>
      </c>
      <c r="Y693" s="6">
        <f t="shared" ca="1" si="744"/>
        <v>2556.2605511534607</v>
      </c>
      <c r="Z693" s="6">
        <f t="shared" ca="1" si="769"/>
        <v>1423.8698695890409</v>
      </c>
      <c r="AA693" s="6">
        <f t="shared" ca="1" si="769"/>
        <v>419.41710719999998</v>
      </c>
      <c r="AB693" s="6">
        <f t="shared" ca="1" si="769"/>
        <v>438.16115855342463</v>
      </c>
      <c r="AC693" s="6">
        <f t="shared" ca="1" si="723"/>
        <v>683.62159624949788</v>
      </c>
      <c r="AD693" s="6">
        <f t="shared" ca="1" si="724"/>
        <v>872.14940013485739</v>
      </c>
      <c r="AE693" s="6">
        <f t="shared" ca="1" si="725"/>
        <v>214.54188279415411</v>
      </c>
      <c r="AF693" s="6">
        <f t="shared" ca="1" si="745"/>
        <v>511.13525616395583</v>
      </c>
      <c r="AG693" s="6">
        <f t="shared" ca="1" si="770"/>
        <v>172.37469698630139</v>
      </c>
      <c r="AH693" s="6">
        <f t="shared" ca="1" si="770"/>
        <v>656.65210915068496</v>
      </c>
      <c r="AI693" s="6">
        <f t="shared" ca="1" si="770"/>
        <v>1103.8042189041098</v>
      </c>
      <c r="AJ693" s="6">
        <f t="shared" ca="1" si="770"/>
        <v>473.90957063013695</v>
      </c>
      <c r="AK693" s="6">
        <f t="shared" ca="1" si="727"/>
        <v>808.70464716951005</v>
      </c>
      <c r="AL693" s="6">
        <f t="shared" ca="1" si="728"/>
        <v>929.17970128241745</v>
      </c>
      <c r="AM693" s="6">
        <f t="shared" ca="1" si="729"/>
        <v>238.40108613468149</v>
      </c>
      <c r="AN693" s="6">
        <f t="shared" ca="1" si="746"/>
        <v>430.45516108462425</v>
      </c>
      <c r="AO693" s="6">
        <f t="shared" ca="1" si="747"/>
        <v>11286.801315820674</v>
      </c>
      <c r="AP693" s="6">
        <f t="shared" ca="1" si="748"/>
        <v>7788.9503474186313</v>
      </c>
      <c r="AQ693" s="6">
        <f t="shared" ca="1" si="749"/>
        <v>3497.850968402041</v>
      </c>
      <c r="AR693" s="6">
        <f t="shared" ca="1" si="771"/>
        <v>2459.4509753813963</v>
      </c>
      <c r="AS693" s="6">
        <f t="shared" ca="1" si="771"/>
        <v>1231.0438119798255</v>
      </c>
      <c r="AT693" s="6">
        <f t="shared" ca="1" si="771"/>
        <v>1479.8929791083999</v>
      </c>
      <c r="AU693" s="6">
        <f t="shared" ca="1" si="771"/>
        <v>1542.3363223647352</v>
      </c>
      <c r="AV693" s="6">
        <f t="shared" ca="1" si="750"/>
        <v>6712.7240888343567</v>
      </c>
      <c r="AW693" s="6">
        <f t="shared" ca="1" si="751"/>
        <v>-3214.873120432314</v>
      </c>
      <c r="AX693" s="27">
        <f t="shared" ca="1" si="772"/>
        <v>3.8068060273972599</v>
      </c>
      <c r="AY693" s="27">
        <f t="shared" ca="1" si="772"/>
        <v>4.3915576027397254</v>
      </c>
      <c r="AZ693">
        <f t="shared" ca="1" si="752"/>
        <v>137</v>
      </c>
      <c r="BA693" s="9">
        <f t="shared" ca="1" si="732"/>
        <v>5</v>
      </c>
      <c r="BB693" s="4">
        <f t="shared" ca="1" si="753"/>
        <v>64</v>
      </c>
      <c r="BC693" s="9">
        <f t="shared" ca="1" si="733"/>
        <v>5</v>
      </c>
      <c r="BD693" s="9">
        <f t="shared" ca="1" si="734"/>
        <v>4</v>
      </c>
      <c r="BE693" s="4">
        <f t="shared" ca="1" si="754"/>
        <v>73</v>
      </c>
      <c r="BF693" s="9">
        <f t="shared" ca="1" si="735"/>
        <v>5</v>
      </c>
      <c r="BG693" s="9">
        <f t="shared" ca="1" si="736"/>
        <v>9</v>
      </c>
      <c r="BH693" s="24">
        <f t="shared" ca="1" si="755"/>
        <v>568.45575473252529</v>
      </c>
      <c r="BI693" s="24">
        <f t="shared" ca="1" si="756"/>
        <v>339.51205902053607</v>
      </c>
      <c r="BJ693" s="9">
        <f t="shared" ca="1" si="737"/>
        <v>7</v>
      </c>
      <c r="BK693" s="30">
        <f t="shared" ca="1" si="738"/>
        <v>35.569499383561649</v>
      </c>
      <c r="BL693" s="15">
        <f t="shared" ca="1" si="739"/>
        <v>4.2501211780821917</v>
      </c>
      <c r="BM693" s="15">
        <f t="shared" ca="1" si="757"/>
        <v>6090.798113284035</v>
      </c>
      <c r="BN693" s="36">
        <f t="shared" ca="1" si="760"/>
        <v>100</v>
      </c>
      <c r="BO693" s="9">
        <f t="shared" ca="1" si="740"/>
        <v>0</v>
      </c>
      <c r="BP693" s="20">
        <f t="shared" ca="1" si="758"/>
        <v>0.57428450317097612</v>
      </c>
      <c r="BQ693" s="20">
        <f t="shared" ca="1" si="759"/>
        <v>34.978509684020409</v>
      </c>
    </row>
    <row r="694" spans="1:69" x14ac:dyDescent="0.25">
      <c r="A694" s="3">
        <f t="shared" si="774"/>
        <v>40495</v>
      </c>
      <c r="B694" s="17">
        <f t="shared" si="741"/>
        <v>2010</v>
      </c>
      <c r="C694" s="4">
        <f t="shared" si="773"/>
        <v>11</v>
      </c>
      <c r="D694" s="4">
        <f t="shared" si="775"/>
        <v>7</v>
      </c>
      <c r="E694" s="5">
        <f t="shared" si="710"/>
        <v>0.48</v>
      </c>
      <c r="F694" s="5">
        <f t="shared" si="711"/>
        <v>0.93506493506493504</v>
      </c>
      <c r="G694" s="10">
        <f t="shared" si="709"/>
        <v>0.28493150684931451</v>
      </c>
      <c r="H694" s="13">
        <f t="shared" ca="1" si="712"/>
        <v>111</v>
      </c>
      <c r="I694" s="9">
        <f t="shared" ca="1" si="713"/>
        <v>172</v>
      </c>
      <c r="J694" s="14">
        <f t="shared" ca="1" si="742"/>
        <v>1.5495495495495495</v>
      </c>
      <c r="K694" s="5">
        <f t="shared" ca="1" si="743"/>
        <v>0.38222222222222224</v>
      </c>
      <c r="L694" s="21">
        <f t="shared" ca="1" si="714"/>
        <v>94.448514964635493</v>
      </c>
      <c r="M694" s="9">
        <f t="shared" ca="1" si="767"/>
        <v>30</v>
      </c>
      <c r="N694" s="9">
        <f t="shared" ca="1" si="767"/>
        <v>38</v>
      </c>
      <c r="O694" s="9">
        <f t="shared" ca="1" si="767"/>
        <v>15</v>
      </c>
      <c r="P694" s="9">
        <f t="shared" ca="1" si="767"/>
        <v>46</v>
      </c>
      <c r="Q694" s="20">
        <f t="shared" ca="1" si="716"/>
        <v>35.027423845286052</v>
      </c>
      <c r="R694" s="20">
        <f t="shared" ca="1" si="717"/>
        <v>46.620672268273964</v>
      </c>
      <c r="S694" s="20">
        <f t="shared" ca="1" si="718"/>
        <v>18.069902245908274</v>
      </c>
      <c r="T694" s="6">
        <f t="shared" ca="1" si="768"/>
        <v>10483.78516107454</v>
      </c>
      <c r="U694" s="6">
        <f t="shared" ca="1" si="768"/>
        <v>1226.195341867995</v>
      </c>
      <c r="V694" s="6">
        <f t="shared" ca="1" si="768"/>
        <v>2005.7492309958798</v>
      </c>
      <c r="W694" s="6">
        <f t="shared" ca="1" si="720"/>
        <v>2198.6937168657537</v>
      </c>
      <c r="X694" s="6">
        <f t="shared" ca="1" si="721"/>
        <v>991.44708845828131</v>
      </c>
      <c r="Y694" s="6">
        <f t="shared" ca="1" si="744"/>
        <v>6514.0904666226206</v>
      </c>
      <c r="Z694" s="6">
        <f t="shared" ca="1" si="769"/>
        <v>2381.8648214794516</v>
      </c>
      <c r="AA694" s="6">
        <f t="shared" ca="1" si="769"/>
        <v>699.31008402410941</v>
      </c>
      <c r="AB694" s="6">
        <f t="shared" ca="1" si="769"/>
        <v>831.21550331178059</v>
      </c>
      <c r="AC694" s="6">
        <f t="shared" ca="1" si="723"/>
        <v>1206.6710570135865</v>
      </c>
      <c r="AD694" s="6">
        <f t="shared" ca="1" si="724"/>
        <v>838.90756943762653</v>
      </c>
      <c r="AE694" s="6">
        <f t="shared" ca="1" si="725"/>
        <v>349.90554774264791</v>
      </c>
      <c r="AF694" s="6">
        <f t="shared" ca="1" si="745"/>
        <v>1516.9062346214807</v>
      </c>
      <c r="AG694" s="6">
        <f t="shared" ca="1" si="770"/>
        <v>294.20811300821919</v>
      </c>
      <c r="AH694" s="6">
        <f t="shared" ca="1" si="770"/>
        <v>1112.4299972383562</v>
      </c>
      <c r="AI694" s="6">
        <f t="shared" ca="1" si="770"/>
        <v>1931.5439403835617</v>
      </c>
      <c r="AJ694" s="6">
        <f t="shared" ca="1" si="770"/>
        <v>805.78424284931498</v>
      </c>
      <c r="AK694" s="6">
        <f t="shared" ca="1" si="727"/>
        <v>1310.1734042404569</v>
      </c>
      <c r="AL694" s="6">
        <f t="shared" ca="1" si="728"/>
        <v>999.19021817082614</v>
      </c>
      <c r="AM694" s="6">
        <f t="shared" ca="1" si="729"/>
        <v>428.12379013711103</v>
      </c>
      <c r="AN694" s="6">
        <f t="shared" ca="1" si="746"/>
        <v>1406.4788809310585</v>
      </c>
      <c r="AO694" s="6">
        <f t="shared" ca="1" si="747"/>
        <v>19766.337205237331</v>
      </c>
      <c r="AP694" s="6">
        <f t="shared" ca="1" si="748"/>
        <v>10328.86162306217</v>
      </c>
      <c r="AQ694" s="6">
        <f t="shared" ca="1" si="749"/>
        <v>9437.4755821751605</v>
      </c>
      <c r="AR694" s="6">
        <f t="shared" ca="1" si="771"/>
        <v>2571.2171712855852</v>
      </c>
      <c r="AS694" s="6">
        <f t="shared" ca="1" si="771"/>
        <v>1667.5016361857979</v>
      </c>
      <c r="AT694" s="6">
        <f t="shared" ca="1" si="771"/>
        <v>1669.6466137155637</v>
      </c>
      <c r="AU694" s="6">
        <f t="shared" ca="1" si="771"/>
        <v>1776.8265234826779</v>
      </c>
      <c r="AV694" s="6">
        <f t="shared" ca="1" si="750"/>
        <v>7685.1919446696247</v>
      </c>
      <c r="AW694" s="6">
        <f t="shared" ca="1" si="751"/>
        <v>1752.2836375055358</v>
      </c>
      <c r="AX694" s="27">
        <f t="shared" ca="1" si="772"/>
        <v>3.7866713424657523</v>
      </c>
      <c r="AY694" s="27">
        <f t="shared" ca="1" si="772"/>
        <v>4.2137031232876705</v>
      </c>
      <c r="AZ694">
        <f t="shared" ca="1" si="752"/>
        <v>240</v>
      </c>
      <c r="BA694" s="9">
        <f t="shared" ca="1" si="732"/>
        <v>9</v>
      </c>
      <c r="BB694" s="4">
        <f t="shared" ca="1" si="753"/>
        <v>111</v>
      </c>
      <c r="BC694" s="9">
        <f t="shared" ca="1" si="733"/>
        <v>11</v>
      </c>
      <c r="BD694" s="9">
        <f t="shared" ca="1" si="734"/>
        <v>7</v>
      </c>
      <c r="BE694" s="4">
        <f t="shared" ca="1" si="754"/>
        <v>129</v>
      </c>
      <c r="BF694" s="9">
        <f t="shared" ca="1" si="735"/>
        <v>8</v>
      </c>
      <c r="BG694" s="9">
        <f t="shared" ca="1" si="736"/>
        <v>15</v>
      </c>
      <c r="BH694" s="24">
        <f t="shared" ca="1" si="755"/>
        <v>842.57676264647262</v>
      </c>
      <c r="BI694" s="24">
        <f t="shared" ca="1" si="756"/>
        <v>427.10182950743257</v>
      </c>
      <c r="BJ694" s="9">
        <f t="shared" ca="1" si="737"/>
        <v>14</v>
      </c>
      <c r="BK694" s="30">
        <f t="shared" ca="1" si="738"/>
        <v>34.12175276712329</v>
      </c>
      <c r="BL694" s="15">
        <f t="shared" ca="1" si="739"/>
        <v>4.2370378213698627</v>
      </c>
      <c r="BM694" s="15">
        <f t="shared" ca="1" si="757"/>
        <v>6093.7652415026751</v>
      </c>
      <c r="BN694" s="36">
        <f t="shared" ca="1" si="760"/>
        <v>99</v>
      </c>
      <c r="BO694" s="9">
        <f t="shared" ca="1" si="740"/>
        <v>1</v>
      </c>
      <c r="BP694" s="20">
        <f t="shared" ca="1" si="758"/>
        <v>1.5487100681036332</v>
      </c>
      <c r="BQ694" s="20">
        <f t="shared" ca="1" si="759"/>
        <v>95.328036183587486</v>
      </c>
    </row>
    <row r="695" spans="1:69" x14ac:dyDescent="0.25">
      <c r="A695" s="3">
        <f t="shared" si="774"/>
        <v>40494</v>
      </c>
      <c r="B695" s="17">
        <f t="shared" si="741"/>
        <v>2010</v>
      </c>
      <c r="C695" s="4">
        <f t="shared" si="773"/>
        <v>11</v>
      </c>
      <c r="D695" s="4">
        <f t="shared" si="775"/>
        <v>6</v>
      </c>
      <c r="E695" s="5">
        <f t="shared" si="710"/>
        <v>0.48</v>
      </c>
      <c r="F695" s="5">
        <f t="shared" si="711"/>
        <v>1</v>
      </c>
      <c r="G695" s="10">
        <f t="shared" si="709"/>
        <v>0.28219178082191726</v>
      </c>
      <c r="H695" s="13">
        <f t="shared" ca="1" si="712"/>
        <v>123</v>
      </c>
      <c r="I695" s="9">
        <f t="shared" ca="1" si="713"/>
        <v>198</v>
      </c>
      <c r="J695" s="14">
        <f t="shared" ca="1" si="742"/>
        <v>1.6097560975609757</v>
      </c>
      <c r="K695" s="5">
        <f t="shared" ca="1" si="743"/>
        <v>0.44</v>
      </c>
      <c r="L695" s="21">
        <f t="shared" ca="1" si="714"/>
        <v>92.373495275643165</v>
      </c>
      <c r="M695" s="9">
        <f t="shared" ca="1" si="767"/>
        <v>34</v>
      </c>
      <c r="N695" s="9">
        <f t="shared" ca="1" si="767"/>
        <v>42</v>
      </c>
      <c r="O695" s="9">
        <f t="shared" ca="1" si="767"/>
        <v>17</v>
      </c>
      <c r="P695" s="9">
        <f t="shared" ca="1" si="767"/>
        <v>54</v>
      </c>
      <c r="Q695" s="20">
        <f t="shared" ca="1" si="716"/>
        <v>38.176375717375628</v>
      </c>
      <c r="R695" s="20">
        <f t="shared" ca="1" si="717"/>
        <v>48.86062796016116</v>
      </c>
      <c r="S695" s="20">
        <f t="shared" ca="1" si="718"/>
        <v>16.645532133698627</v>
      </c>
      <c r="T695" s="6">
        <f t="shared" ca="1" si="768"/>
        <v>11361.939918904109</v>
      </c>
      <c r="U695" s="6">
        <f t="shared" ca="1" si="768"/>
        <v>1212.4531989041093</v>
      </c>
      <c r="V695" s="6">
        <f t="shared" ca="1" si="768"/>
        <v>1998.3810860186302</v>
      </c>
      <c r="W695" s="6">
        <f t="shared" ca="1" si="720"/>
        <v>2140.4155242082193</v>
      </c>
      <c r="X695" s="6">
        <f t="shared" ca="1" si="721"/>
        <v>1048.9418199320546</v>
      </c>
      <c r="Y695" s="6">
        <f t="shared" ca="1" si="744"/>
        <v>7386.6546876493148</v>
      </c>
      <c r="Z695" s="6">
        <f t="shared" ca="1" si="769"/>
        <v>2901.4045545205477</v>
      </c>
      <c r="AA695" s="6">
        <f t="shared" ca="1" si="769"/>
        <v>830.63067532273976</v>
      </c>
      <c r="AB695" s="6">
        <f t="shared" ca="1" si="769"/>
        <v>898.85873521972587</v>
      </c>
      <c r="AC695" s="6">
        <f t="shared" ca="1" si="723"/>
        <v>1272.1679527079546</v>
      </c>
      <c r="AD695" s="6">
        <f t="shared" ca="1" si="724"/>
        <v>811.62933509565323</v>
      </c>
      <c r="AE695" s="6">
        <f t="shared" ca="1" si="725"/>
        <v>379.7216801624146</v>
      </c>
      <c r="AF695" s="6">
        <f t="shared" ca="1" si="745"/>
        <v>2167.3749970969902</v>
      </c>
      <c r="AG695" s="6">
        <f t="shared" ca="1" si="770"/>
        <v>342.60007482739729</v>
      </c>
      <c r="AH695" s="6">
        <f t="shared" ca="1" si="770"/>
        <v>1330.3228426520548</v>
      </c>
      <c r="AI695" s="6">
        <f t="shared" ca="1" si="770"/>
        <v>2210.3558906301369</v>
      </c>
      <c r="AJ695" s="6">
        <f t="shared" ca="1" si="770"/>
        <v>960.16667493698617</v>
      </c>
      <c r="AK695" s="6">
        <f t="shared" ca="1" si="727"/>
        <v>1489.365105097686</v>
      </c>
      <c r="AL695" s="6">
        <f t="shared" ca="1" si="728"/>
        <v>1019.4124402387242</v>
      </c>
      <c r="AM695" s="6">
        <f t="shared" ca="1" si="729"/>
        <v>454.34601441293302</v>
      </c>
      <c r="AN695" s="6">
        <f t="shared" ca="1" si="746"/>
        <v>1880.3219232972315</v>
      </c>
      <c r="AO695" s="6">
        <f t="shared" ca="1" si="747"/>
        <v>22048.73256591781</v>
      </c>
      <c r="AP695" s="6">
        <f t="shared" ca="1" si="748"/>
        <v>10614.380957874269</v>
      </c>
      <c r="AQ695" s="6">
        <f t="shared" ca="1" si="749"/>
        <v>11434.351608043537</v>
      </c>
      <c r="AR695" s="6">
        <f t="shared" ca="1" si="771"/>
        <v>2588.8671478866795</v>
      </c>
      <c r="AS695" s="6">
        <f t="shared" ca="1" si="771"/>
        <v>1748.776832577287</v>
      </c>
      <c r="AT695" s="6">
        <f t="shared" ca="1" si="771"/>
        <v>1737.5611675611638</v>
      </c>
      <c r="AU695" s="6">
        <f t="shared" ca="1" si="771"/>
        <v>1837.6778415908807</v>
      </c>
      <c r="AV695" s="6">
        <f t="shared" ca="1" si="750"/>
        <v>7912.8829896160114</v>
      </c>
      <c r="AW695" s="6">
        <f t="shared" ca="1" si="751"/>
        <v>3521.4686184275288</v>
      </c>
      <c r="AX695" s="27">
        <f t="shared" ca="1" si="772"/>
        <v>3.9795181150684922</v>
      </c>
      <c r="AY695" s="27">
        <f t="shared" ca="1" si="772"/>
        <v>4.3606479657534232</v>
      </c>
      <c r="AZ695">
        <f t="shared" ca="1" si="752"/>
        <v>270</v>
      </c>
      <c r="BA695" s="9">
        <f t="shared" ca="1" si="732"/>
        <v>11</v>
      </c>
      <c r="BB695" s="4">
        <f t="shared" ca="1" si="753"/>
        <v>123</v>
      </c>
      <c r="BC695" s="9">
        <f t="shared" ca="1" si="733"/>
        <v>11</v>
      </c>
      <c r="BD695" s="9">
        <f t="shared" ca="1" si="734"/>
        <v>8</v>
      </c>
      <c r="BE695" s="4">
        <f t="shared" ca="1" si="754"/>
        <v>147</v>
      </c>
      <c r="BF695" s="9">
        <f t="shared" ca="1" si="735"/>
        <v>10</v>
      </c>
      <c r="BG695" s="9">
        <f t="shared" ca="1" si="736"/>
        <v>18</v>
      </c>
      <c r="BH695" s="24">
        <f t="shared" ca="1" si="755"/>
        <v>801.35796888633467</v>
      </c>
      <c r="BI695" s="24">
        <f t="shared" ca="1" si="756"/>
        <v>469.24170818400432</v>
      </c>
      <c r="BJ695" s="9">
        <f t="shared" ca="1" si="737"/>
        <v>15</v>
      </c>
      <c r="BK695" s="30">
        <f t="shared" ca="1" si="738"/>
        <v>35.612560410958906</v>
      </c>
      <c r="BL695" s="15">
        <f t="shared" ca="1" si="739"/>
        <v>4.3404484624657531</v>
      </c>
      <c r="BM695" s="15">
        <f t="shared" ca="1" si="757"/>
        <v>6042.5510178519407</v>
      </c>
      <c r="BN695" s="36">
        <f t="shared" ca="1" si="760"/>
        <v>99</v>
      </c>
      <c r="BO695" s="9">
        <f t="shared" ca="1" si="740"/>
        <v>0</v>
      </c>
      <c r="BP695" s="20">
        <f t="shared" ca="1" si="758"/>
        <v>1.8923053482316017</v>
      </c>
      <c r="BQ695" s="20">
        <f t="shared" ca="1" si="759"/>
        <v>115.49850109134886</v>
      </c>
    </row>
    <row r="696" spans="1:69" x14ac:dyDescent="0.25">
      <c r="A696" s="3">
        <f t="shared" si="774"/>
        <v>40493</v>
      </c>
      <c r="B696" s="17">
        <f t="shared" si="741"/>
        <v>2010</v>
      </c>
      <c r="C696" s="4">
        <f t="shared" si="773"/>
        <v>11</v>
      </c>
      <c r="D696" s="4">
        <f t="shared" si="775"/>
        <v>5</v>
      </c>
      <c r="E696" s="5">
        <f t="shared" si="710"/>
        <v>0.48</v>
      </c>
      <c r="F696" s="5">
        <f t="shared" si="711"/>
        <v>0.76623376623376616</v>
      </c>
      <c r="G696" s="10">
        <f t="shared" si="709"/>
        <v>0.27945205479452001</v>
      </c>
      <c r="H696" s="13">
        <f t="shared" ca="1" si="712"/>
        <v>91</v>
      </c>
      <c r="I696" s="9">
        <f t="shared" ca="1" si="713"/>
        <v>157</v>
      </c>
      <c r="J696" s="14">
        <f t="shared" ca="1" si="742"/>
        <v>1.7252747252747254</v>
      </c>
      <c r="K696" s="5">
        <f t="shared" ca="1" si="743"/>
        <v>0.34888888888888892</v>
      </c>
      <c r="L696" s="21">
        <f t="shared" ca="1" si="714"/>
        <v>100.64993652265539</v>
      </c>
      <c r="M696" s="9">
        <f t="shared" ca="1" si="767"/>
        <v>26</v>
      </c>
      <c r="N696" s="9">
        <f t="shared" ca="1" si="767"/>
        <v>33</v>
      </c>
      <c r="O696" s="9">
        <f t="shared" ca="1" si="767"/>
        <v>13</v>
      </c>
      <c r="P696" s="9">
        <f t="shared" ca="1" si="767"/>
        <v>41</v>
      </c>
      <c r="Q696" s="20">
        <f t="shared" ca="1" si="716"/>
        <v>37.406973537032741</v>
      </c>
      <c r="R696" s="20">
        <f t="shared" ca="1" si="717"/>
        <v>48.433939816059009</v>
      </c>
      <c r="S696" s="20">
        <f t="shared" ca="1" si="718"/>
        <v>17.666174385405945</v>
      </c>
      <c r="T696" s="6">
        <f t="shared" ca="1" si="768"/>
        <v>9159.1442235616414</v>
      </c>
      <c r="U696" s="6">
        <f t="shared" ca="1" si="768"/>
        <v>981.25663185909946</v>
      </c>
      <c r="V696" s="6">
        <f t="shared" ca="1" si="768"/>
        <v>1532.8611128810956</v>
      </c>
      <c r="W696" s="6">
        <f t="shared" ca="1" si="720"/>
        <v>2142.5900792547945</v>
      </c>
      <c r="X696" s="6">
        <f t="shared" ca="1" si="721"/>
        <v>810.88619333635995</v>
      </c>
      <c r="Y696" s="6">
        <f t="shared" ca="1" si="744"/>
        <v>5654.0634699484917</v>
      </c>
      <c r="Z696" s="6">
        <f t="shared" ca="1" si="769"/>
        <v>2207.0114386849318</v>
      </c>
      <c r="AA696" s="6">
        <f t="shared" ca="1" si="769"/>
        <v>629.64121760876708</v>
      </c>
      <c r="AB696" s="6">
        <f t="shared" ca="1" si="769"/>
        <v>724.31314980164382</v>
      </c>
      <c r="AC696" s="6">
        <f t="shared" ca="1" si="723"/>
        <v>1051.1084216099562</v>
      </c>
      <c r="AD696" s="6">
        <f t="shared" ca="1" si="724"/>
        <v>846.52184787083524</v>
      </c>
      <c r="AE696" s="6">
        <f t="shared" ca="1" si="725"/>
        <v>301.51498927360342</v>
      </c>
      <c r="AF696" s="6">
        <f t="shared" ca="1" si="745"/>
        <v>1361.8205473409475</v>
      </c>
      <c r="AG696" s="6">
        <f t="shared" ca="1" si="770"/>
        <v>286.60104305753424</v>
      </c>
      <c r="AH696" s="6">
        <f t="shared" ca="1" si="770"/>
        <v>991.94610288219201</v>
      </c>
      <c r="AI696" s="6">
        <f t="shared" ca="1" si="770"/>
        <v>1738.7534415342468</v>
      </c>
      <c r="AJ696" s="6">
        <f t="shared" ca="1" si="770"/>
        <v>795.55285006027395</v>
      </c>
      <c r="AK696" s="6">
        <f t="shared" ca="1" si="727"/>
        <v>1082.6149618569048</v>
      </c>
      <c r="AL696" s="6">
        <f t="shared" ca="1" si="728"/>
        <v>999.63831873402307</v>
      </c>
      <c r="AM696" s="6">
        <f t="shared" ca="1" si="729"/>
        <v>344.77269336714158</v>
      </c>
      <c r="AN696" s="6">
        <f t="shared" ca="1" si="746"/>
        <v>1385.8274635761777</v>
      </c>
      <c r="AO696" s="6">
        <f t="shared" ca="1" si="747"/>
        <v>17514.22009905033</v>
      </c>
      <c r="AP696" s="6">
        <f t="shared" ca="1" si="748"/>
        <v>9112.5086181847146</v>
      </c>
      <c r="AQ696" s="6">
        <f t="shared" ca="1" si="749"/>
        <v>8401.711480865617</v>
      </c>
      <c r="AR696" s="6">
        <f t="shared" ca="1" si="771"/>
        <v>2526.9551781707073</v>
      </c>
      <c r="AS696" s="6">
        <f t="shared" ca="1" si="771"/>
        <v>1472.8810733912219</v>
      </c>
      <c r="AT696" s="6">
        <f t="shared" ca="1" si="771"/>
        <v>1593.5769945756711</v>
      </c>
      <c r="AU696" s="6">
        <f t="shared" ca="1" si="771"/>
        <v>1695.6067579914409</v>
      </c>
      <c r="AV696" s="6">
        <f t="shared" ca="1" si="750"/>
        <v>7289.0200041290409</v>
      </c>
      <c r="AW696" s="6">
        <f t="shared" ca="1" si="751"/>
        <v>1112.6914767365743</v>
      </c>
      <c r="AX696" s="27">
        <f t="shared" ca="1" si="772"/>
        <v>3.9711996821917803</v>
      </c>
      <c r="AY696" s="27">
        <f t="shared" ca="1" si="772"/>
        <v>4.5162328630136983</v>
      </c>
      <c r="AZ696">
        <f t="shared" ca="1" si="752"/>
        <v>204</v>
      </c>
      <c r="BA696" s="9">
        <f t="shared" ca="1" si="732"/>
        <v>8</v>
      </c>
      <c r="BB696" s="4">
        <f t="shared" ca="1" si="753"/>
        <v>91</v>
      </c>
      <c r="BC696" s="9">
        <f t="shared" ca="1" si="733"/>
        <v>8</v>
      </c>
      <c r="BD696" s="9">
        <f t="shared" ca="1" si="734"/>
        <v>5</v>
      </c>
      <c r="BE696" s="4">
        <f t="shared" ca="1" si="754"/>
        <v>113</v>
      </c>
      <c r="BF696" s="9">
        <f t="shared" ca="1" si="735"/>
        <v>7</v>
      </c>
      <c r="BG696" s="9">
        <f t="shared" ca="1" si="736"/>
        <v>14</v>
      </c>
      <c r="BH696" s="24">
        <f t="shared" ca="1" si="755"/>
        <v>640.90534078174994</v>
      </c>
      <c r="BI696" s="24">
        <f t="shared" ca="1" si="756"/>
        <v>408.6907118039141</v>
      </c>
      <c r="BJ696" s="9">
        <f t="shared" ca="1" si="737"/>
        <v>11</v>
      </c>
      <c r="BK696" s="30">
        <f t="shared" ca="1" si="738"/>
        <v>36.308395890410956</v>
      </c>
      <c r="BL696" s="15">
        <f t="shared" ca="1" si="739"/>
        <v>4.2971620471232868</v>
      </c>
      <c r="BM696" s="15">
        <f t="shared" ca="1" si="757"/>
        <v>6010.3143883962184</v>
      </c>
      <c r="BN696" s="36">
        <f t="shared" ca="1" si="760"/>
        <v>99</v>
      </c>
      <c r="BO696" s="9">
        <f t="shared" ca="1" si="740"/>
        <v>0</v>
      </c>
      <c r="BP696" s="20">
        <f t="shared" ca="1" si="758"/>
        <v>1.3978821968258992</v>
      </c>
      <c r="BQ696" s="20">
        <f t="shared" ca="1" si="759"/>
        <v>84.865772533996136</v>
      </c>
    </row>
    <row r="697" spans="1:69" x14ac:dyDescent="0.25">
      <c r="A697" s="3">
        <f t="shared" si="774"/>
        <v>40492</v>
      </c>
      <c r="B697" s="17">
        <f t="shared" si="741"/>
        <v>2010</v>
      </c>
      <c r="C697" s="4">
        <f t="shared" si="773"/>
        <v>11</v>
      </c>
      <c r="D697" s="4">
        <f t="shared" si="775"/>
        <v>4</v>
      </c>
      <c r="E697" s="5">
        <f t="shared" si="710"/>
        <v>0.48</v>
      </c>
      <c r="F697" s="5">
        <f t="shared" si="711"/>
        <v>0.68831168831168832</v>
      </c>
      <c r="G697" s="10">
        <f t="shared" si="709"/>
        <v>0.27671232876712276</v>
      </c>
      <c r="H697" s="13">
        <f t="shared" ca="1" si="712"/>
        <v>84</v>
      </c>
      <c r="I697" s="9">
        <f t="shared" ca="1" si="713"/>
        <v>143</v>
      </c>
      <c r="J697" s="14">
        <f t="shared" ca="1" si="742"/>
        <v>1.7023809523809523</v>
      </c>
      <c r="K697" s="5">
        <f t="shared" ca="1" si="743"/>
        <v>0.31777777777777777</v>
      </c>
      <c r="L697" s="21">
        <f t="shared" ca="1" si="714"/>
        <v>98.702340492540699</v>
      </c>
      <c r="M697" s="9">
        <f t="shared" ca="1" si="767"/>
        <v>25</v>
      </c>
      <c r="N697" s="9">
        <f t="shared" ca="1" si="767"/>
        <v>32</v>
      </c>
      <c r="O697" s="9">
        <f t="shared" ca="1" si="767"/>
        <v>12</v>
      </c>
      <c r="P697" s="9">
        <f t="shared" ca="1" si="767"/>
        <v>36</v>
      </c>
      <c r="Q697" s="20">
        <f t="shared" ca="1" si="716"/>
        <v>33.771496951694303</v>
      </c>
      <c r="R697" s="20">
        <f t="shared" ca="1" si="717"/>
        <v>47.536654096438347</v>
      </c>
      <c r="S697" s="20">
        <f t="shared" ca="1" si="718"/>
        <v>19.356021616438355</v>
      </c>
      <c r="T697" s="6">
        <f t="shared" ca="1" si="768"/>
        <v>8290.9966013734193</v>
      </c>
      <c r="U697" s="6">
        <f t="shared" ca="1" si="768"/>
        <v>893.54130820850389</v>
      </c>
      <c r="V697" s="6">
        <f t="shared" ca="1" si="768"/>
        <v>1483.7131363211956</v>
      </c>
      <c r="W697" s="6">
        <f t="shared" ca="1" si="720"/>
        <v>2176.1076135452054</v>
      </c>
      <c r="X697" s="6">
        <f t="shared" ca="1" si="721"/>
        <v>702.09290630581029</v>
      </c>
      <c r="Y697" s="6">
        <f t="shared" ca="1" si="744"/>
        <v>4822.6242534097109</v>
      </c>
      <c r="Z697" s="6">
        <f t="shared" ca="1" si="769"/>
        <v>1924.9753262465752</v>
      </c>
      <c r="AA697" s="6">
        <f t="shared" ca="1" si="769"/>
        <v>570.43984915726014</v>
      </c>
      <c r="AB697" s="6">
        <f t="shared" ca="1" si="769"/>
        <v>696.81677819178071</v>
      </c>
      <c r="AC697" s="6">
        <f t="shared" ca="1" si="723"/>
        <v>862.17794717825279</v>
      </c>
      <c r="AD697" s="6">
        <f t="shared" ca="1" si="724"/>
        <v>830.31589947113389</v>
      </c>
      <c r="AE697" s="6">
        <f t="shared" ca="1" si="725"/>
        <v>274.10869855842901</v>
      </c>
      <c r="AF697" s="6">
        <f t="shared" ca="1" si="745"/>
        <v>1225.6294083877999</v>
      </c>
      <c r="AG697" s="6">
        <f t="shared" ca="1" si="770"/>
        <v>262.84824828493151</v>
      </c>
      <c r="AH697" s="6">
        <f t="shared" ca="1" si="770"/>
        <v>930.17979300821924</v>
      </c>
      <c r="AI697" s="6">
        <f t="shared" ca="1" si="770"/>
        <v>1605.7450332602739</v>
      </c>
      <c r="AJ697" s="6">
        <f t="shared" ca="1" si="770"/>
        <v>705.79536973150664</v>
      </c>
      <c r="AK697" s="6">
        <f t="shared" ca="1" si="727"/>
        <v>1034.2440057727169</v>
      </c>
      <c r="AL697" s="6">
        <f t="shared" ca="1" si="728"/>
        <v>1004.2494806457688</v>
      </c>
      <c r="AM697" s="6">
        <f t="shared" ca="1" si="729"/>
        <v>305.78205826000288</v>
      </c>
      <c r="AN697" s="6">
        <f t="shared" ca="1" si="746"/>
        <v>1160.2928996064425</v>
      </c>
      <c r="AO697" s="6">
        <f t="shared" ca="1" si="747"/>
        <v>15881.338307462469</v>
      </c>
      <c r="AP697" s="6">
        <f t="shared" ca="1" si="748"/>
        <v>8672.7917460585159</v>
      </c>
      <c r="AQ697" s="6">
        <f t="shared" ca="1" si="749"/>
        <v>7208.5465614039531</v>
      </c>
      <c r="AR697" s="6">
        <f t="shared" ca="1" si="771"/>
        <v>2492.9570927092</v>
      </c>
      <c r="AS697" s="6">
        <f t="shared" ca="1" si="771"/>
        <v>1400.2591695795193</v>
      </c>
      <c r="AT697" s="6">
        <f t="shared" ca="1" si="771"/>
        <v>1561.0465778199523</v>
      </c>
      <c r="AU697" s="6">
        <f t="shared" ca="1" si="771"/>
        <v>1647.4338780494311</v>
      </c>
      <c r="AV697" s="6">
        <f t="shared" ca="1" si="750"/>
        <v>7101.6967181581022</v>
      </c>
      <c r="AW697" s="6">
        <f t="shared" ca="1" si="751"/>
        <v>106.84984324585093</v>
      </c>
      <c r="AX697" s="27">
        <f t="shared" ca="1" si="772"/>
        <v>4.0535758027397248</v>
      </c>
      <c r="AY697" s="27">
        <f t="shared" ca="1" si="772"/>
        <v>4.3817035342465749</v>
      </c>
      <c r="AZ697">
        <f t="shared" ca="1" si="752"/>
        <v>189</v>
      </c>
      <c r="BA697" s="9">
        <f t="shared" ca="1" si="732"/>
        <v>7</v>
      </c>
      <c r="BB697" s="4">
        <f t="shared" ca="1" si="753"/>
        <v>84</v>
      </c>
      <c r="BC697" s="9">
        <f t="shared" ca="1" si="733"/>
        <v>7</v>
      </c>
      <c r="BD697" s="9">
        <f t="shared" ca="1" si="734"/>
        <v>5</v>
      </c>
      <c r="BE697" s="4">
        <f t="shared" ca="1" si="754"/>
        <v>105</v>
      </c>
      <c r="BF697" s="9">
        <f t="shared" ca="1" si="735"/>
        <v>8</v>
      </c>
      <c r="BG697" s="9">
        <f t="shared" ca="1" si="736"/>
        <v>13</v>
      </c>
      <c r="BH697" s="24">
        <f t="shared" ca="1" si="755"/>
        <v>623.130522310316</v>
      </c>
      <c r="BI697" s="24">
        <f t="shared" ca="1" si="756"/>
        <v>393.32050904156313</v>
      </c>
      <c r="BJ697" s="9">
        <f t="shared" ca="1" si="737"/>
        <v>11</v>
      </c>
      <c r="BK697" s="30">
        <f t="shared" ca="1" si="738"/>
        <v>35.863139219178073</v>
      </c>
      <c r="BL697" s="15">
        <f t="shared" ca="1" si="739"/>
        <v>4.2581927375342463</v>
      </c>
      <c r="BM697" s="15">
        <f t="shared" ca="1" si="757"/>
        <v>6005.0386678294681</v>
      </c>
      <c r="BN697" s="36">
        <f t="shared" ca="1" si="760"/>
        <v>99</v>
      </c>
      <c r="BO697" s="9">
        <f t="shared" ca="1" si="740"/>
        <v>1</v>
      </c>
      <c r="BP697" s="20">
        <f t="shared" ca="1" si="758"/>
        <v>1.2004163436984987</v>
      </c>
      <c r="BQ697" s="20">
        <f t="shared" ca="1" si="759"/>
        <v>72.813601630342959</v>
      </c>
    </row>
    <row r="698" spans="1:69" x14ac:dyDescent="0.25">
      <c r="A698" s="3">
        <f t="shared" si="774"/>
        <v>40491</v>
      </c>
      <c r="B698" s="17">
        <f t="shared" si="741"/>
        <v>2010</v>
      </c>
      <c r="C698" s="4">
        <f t="shared" si="773"/>
        <v>11</v>
      </c>
      <c r="D698" s="4">
        <f t="shared" si="775"/>
        <v>3</v>
      </c>
      <c r="E698" s="5">
        <f t="shared" si="710"/>
        <v>0.48</v>
      </c>
      <c r="F698" s="5">
        <f t="shared" si="711"/>
        <v>0.48051948051948046</v>
      </c>
      <c r="G698" s="10">
        <f t="shared" si="709"/>
        <v>0.27397260273972551</v>
      </c>
      <c r="H698" s="13">
        <f t="shared" ca="1" si="712"/>
        <v>59</v>
      </c>
      <c r="I698" s="9">
        <f t="shared" ca="1" si="713"/>
        <v>94</v>
      </c>
      <c r="J698" s="14">
        <f t="shared" ca="1" si="742"/>
        <v>1.5932203389830508</v>
      </c>
      <c r="K698" s="5">
        <f t="shared" ca="1" si="743"/>
        <v>0.2088888888888889</v>
      </c>
      <c r="L698" s="21">
        <f t="shared" ca="1" si="714"/>
        <v>94.500021818905481</v>
      </c>
      <c r="M698" s="9">
        <f t="shared" ca="1" si="767"/>
        <v>17</v>
      </c>
      <c r="N698" s="9">
        <f t="shared" ca="1" si="767"/>
        <v>20</v>
      </c>
      <c r="O698" s="9">
        <f t="shared" ca="1" si="767"/>
        <v>8</v>
      </c>
      <c r="P698" s="9">
        <f t="shared" ca="1" si="767"/>
        <v>26</v>
      </c>
      <c r="Q698" s="20">
        <f t="shared" ca="1" si="716"/>
        <v>36.137135875601622</v>
      </c>
      <c r="R698" s="20">
        <f t="shared" ca="1" si="717"/>
        <v>47.456862534246568</v>
      </c>
      <c r="S698" s="20">
        <f t="shared" ca="1" si="718"/>
        <v>16.726144760800842</v>
      </c>
      <c r="T698" s="6">
        <f t="shared" ca="1" si="768"/>
        <v>5575.5012873154237</v>
      </c>
      <c r="U698" s="6">
        <f t="shared" ca="1" si="768"/>
        <v>624.31660700942871</v>
      </c>
      <c r="V698" s="6">
        <f t="shared" ca="1" si="768"/>
        <v>951.41790974132698</v>
      </c>
      <c r="W698" s="6">
        <f t="shared" ca="1" si="720"/>
        <v>2225.2942158904111</v>
      </c>
      <c r="X698" s="6">
        <f t="shared" ca="1" si="721"/>
        <v>508.0470807272726</v>
      </c>
      <c r="Y698" s="6">
        <f t="shared" ca="1" si="744"/>
        <v>2515.0586879658413</v>
      </c>
      <c r="Z698" s="6">
        <f t="shared" ca="1" si="769"/>
        <v>1337.0740273972601</v>
      </c>
      <c r="AA698" s="6">
        <f t="shared" ca="1" si="769"/>
        <v>379.65490027397254</v>
      </c>
      <c r="AB698" s="6">
        <f t="shared" ca="1" si="769"/>
        <v>434.87976378082186</v>
      </c>
      <c r="AC698" s="6">
        <f t="shared" ca="1" si="723"/>
        <v>656.06507167764164</v>
      </c>
      <c r="AD698" s="6">
        <f t="shared" ca="1" si="724"/>
        <v>843.91623960819118</v>
      </c>
      <c r="AE698" s="6">
        <f t="shared" ca="1" si="725"/>
        <v>191.7412941971557</v>
      </c>
      <c r="AF698" s="6">
        <f t="shared" ca="1" si="745"/>
        <v>459.88608596906607</v>
      </c>
      <c r="AG698" s="6">
        <f t="shared" ca="1" si="770"/>
        <v>171.77369424657536</v>
      </c>
      <c r="AH698" s="6">
        <f t="shared" ca="1" si="770"/>
        <v>627.16717589041116</v>
      </c>
      <c r="AI698" s="6">
        <f t="shared" ca="1" si="770"/>
        <v>1070.0115287671235</v>
      </c>
      <c r="AJ698" s="6">
        <f t="shared" ca="1" si="770"/>
        <v>468.46056328767116</v>
      </c>
      <c r="AK698" s="6">
        <f t="shared" ca="1" si="727"/>
        <v>718.48308097747895</v>
      </c>
      <c r="AL698" s="6">
        <f t="shared" ca="1" si="728"/>
        <v>944.52509026750715</v>
      </c>
      <c r="AM698" s="6">
        <f t="shared" ca="1" si="729"/>
        <v>203.1184659041717</v>
      </c>
      <c r="AN698" s="6">
        <f t="shared" ca="1" si="746"/>
        <v>471.28632504262316</v>
      </c>
      <c r="AO698" s="6">
        <f t="shared" ca="1" si="747"/>
        <v>10688.839547968686</v>
      </c>
      <c r="AP698" s="6">
        <f t="shared" ca="1" si="748"/>
        <v>7242.6084489911573</v>
      </c>
      <c r="AQ698" s="6">
        <f t="shared" ca="1" si="749"/>
        <v>3446.2310989775306</v>
      </c>
      <c r="AR698" s="6">
        <f t="shared" ca="1" si="771"/>
        <v>2437.6631283959769</v>
      </c>
      <c r="AS698" s="6">
        <f t="shared" ca="1" si="771"/>
        <v>1207.791841174519</v>
      </c>
      <c r="AT698" s="6">
        <f t="shared" ca="1" si="771"/>
        <v>1453.7892683094494</v>
      </c>
      <c r="AU698" s="6">
        <f t="shared" ca="1" si="771"/>
        <v>1508.1472225377729</v>
      </c>
      <c r="AV698" s="6">
        <f t="shared" ca="1" si="750"/>
        <v>6607.391460417718</v>
      </c>
      <c r="AW698" s="6">
        <f t="shared" ca="1" si="751"/>
        <v>-3161.1603614401893</v>
      </c>
      <c r="AX698" s="27">
        <f t="shared" ca="1" si="772"/>
        <v>3.9111978082191774</v>
      </c>
      <c r="AY698" s="27">
        <f t="shared" ca="1" si="772"/>
        <v>4.125967808219178</v>
      </c>
      <c r="AZ698">
        <f t="shared" ca="1" si="752"/>
        <v>130</v>
      </c>
      <c r="BA698" s="9">
        <f t="shared" ca="1" si="732"/>
        <v>5</v>
      </c>
      <c r="BB698" s="4">
        <f t="shared" ca="1" si="753"/>
        <v>59</v>
      </c>
      <c r="BC698" s="9">
        <f t="shared" ca="1" si="733"/>
        <v>5</v>
      </c>
      <c r="BD698" s="9">
        <f t="shared" ca="1" si="734"/>
        <v>3</v>
      </c>
      <c r="BE698" s="4">
        <f t="shared" ca="1" si="754"/>
        <v>71</v>
      </c>
      <c r="BF698" s="9">
        <f t="shared" ca="1" si="735"/>
        <v>5</v>
      </c>
      <c r="BG698" s="9">
        <f t="shared" ca="1" si="736"/>
        <v>8</v>
      </c>
      <c r="BH698" s="24">
        <f t="shared" ca="1" si="755"/>
        <v>499.62836696393367</v>
      </c>
      <c r="BI698" s="24">
        <f t="shared" ca="1" si="756"/>
        <v>309.75202635604018</v>
      </c>
      <c r="BJ698" s="9">
        <f t="shared" ca="1" si="737"/>
        <v>8</v>
      </c>
      <c r="BK698" s="30">
        <f t="shared" ca="1" si="738"/>
        <v>34.380145205479451</v>
      </c>
      <c r="BL698" s="15">
        <f t="shared" ca="1" si="739"/>
        <v>4.4392469589041088</v>
      </c>
      <c r="BM698" s="15">
        <f t="shared" ca="1" si="757"/>
        <v>5963.8660484828906</v>
      </c>
      <c r="BN698" s="36">
        <f t="shared" ca="1" si="760"/>
        <v>99</v>
      </c>
      <c r="BO698" s="9">
        <f t="shared" ca="1" si="740"/>
        <v>0</v>
      </c>
      <c r="BP698" s="20">
        <f t="shared" ca="1" si="758"/>
        <v>0.57785186168864322</v>
      </c>
      <c r="BQ698" s="20">
        <f t="shared" ca="1" si="759"/>
        <v>34.810415141187178</v>
      </c>
    </row>
    <row r="699" spans="1:69" x14ac:dyDescent="0.25">
      <c r="A699" s="3">
        <f t="shared" si="774"/>
        <v>40490</v>
      </c>
      <c r="B699" s="17">
        <f t="shared" si="741"/>
        <v>2010</v>
      </c>
      <c r="C699" s="4">
        <f t="shared" si="773"/>
        <v>11</v>
      </c>
      <c r="D699" s="4">
        <f t="shared" si="775"/>
        <v>2</v>
      </c>
      <c r="E699" s="5">
        <f t="shared" si="710"/>
        <v>0.48</v>
      </c>
      <c r="F699" s="5">
        <f t="shared" si="711"/>
        <v>0.48051948051948046</v>
      </c>
      <c r="G699" s="10">
        <f t="shared" si="709"/>
        <v>0.27123287671232826</v>
      </c>
      <c r="H699" s="13">
        <f t="shared" ca="1" si="712"/>
        <v>56</v>
      </c>
      <c r="I699" s="9">
        <f t="shared" ca="1" si="713"/>
        <v>95</v>
      </c>
      <c r="J699" s="14">
        <f t="shared" ca="1" si="742"/>
        <v>1.6964285714285714</v>
      </c>
      <c r="K699" s="5">
        <f t="shared" ca="1" si="743"/>
        <v>0.21111111111111111</v>
      </c>
      <c r="L699" s="21">
        <f t="shared" ca="1" si="714"/>
        <v>99.953022719902364</v>
      </c>
      <c r="M699" s="9">
        <f t="shared" ca="1" si="767"/>
        <v>16</v>
      </c>
      <c r="N699" s="9">
        <f t="shared" ca="1" si="767"/>
        <v>20</v>
      </c>
      <c r="O699" s="9">
        <f t="shared" ca="1" si="767"/>
        <v>8</v>
      </c>
      <c r="P699" s="9">
        <f t="shared" ca="1" si="767"/>
        <v>26</v>
      </c>
      <c r="Q699" s="20">
        <f t="shared" ca="1" si="716"/>
        <v>36.82243263318113</v>
      </c>
      <c r="R699" s="20">
        <f t="shared" ca="1" si="717"/>
        <v>49.049833019178081</v>
      </c>
      <c r="S699" s="20">
        <f t="shared" ca="1" si="718"/>
        <v>16.190219456269759</v>
      </c>
      <c r="T699" s="6">
        <f t="shared" ca="1" si="768"/>
        <v>5597.3692723145323</v>
      </c>
      <c r="U699" s="6">
        <f t="shared" ca="1" si="768"/>
        <v>618.1540291905352</v>
      </c>
      <c r="V699" s="6">
        <f t="shared" ca="1" si="768"/>
        <v>958.40142711460567</v>
      </c>
      <c r="W699" s="6">
        <f t="shared" ca="1" si="720"/>
        <v>2133.442322038356</v>
      </c>
      <c r="X699" s="6">
        <f t="shared" ca="1" si="721"/>
        <v>486.1848915608752</v>
      </c>
      <c r="Y699" s="6">
        <f t="shared" ca="1" si="744"/>
        <v>2637.4946607912298</v>
      </c>
      <c r="Z699" s="6">
        <f t="shared" ca="1" si="769"/>
        <v>1325.6075747945206</v>
      </c>
      <c r="AA699" s="6">
        <f t="shared" ca="1" si="769"/>
        <v>392.39866415342465</v>
      </c>
      <c r="AB699" s="6">
        <f t="shared" ca="1" si="769"/>
        <v>420.9457058630137</v>
      </c>
      <c r="AC699" s="6">
        <f t="shared" ca="1" si="723"/>
        <v>636.56781758136071</v>
      </c>
      <c r="AD699" s="6">
        <f t="shared" ca="1" si="724"/>
        <v>831.96911465786695</v>
      </c>
      <c r="AE699" s="6">
        <f t="shared" ca="1" si="725"/>
        <v>193.25829103438934</v>
      </c>
      <c r="AF699" s="6">
        <f t="shared" ca="1" si="745"/>
        <v>477.15672153734204</v>
      </c>
      <c r="AG699" s="6">
        <f t="shared" ca="1" si="770"/>
        <v>176.84603087671232</v>
      </c>
      <c r="AH699" s="6">
        <f t="shared" ca="1" si="770"/>
        <v>638.69107375342469</v>
      </c>
      <c r="AI699" s="6">
        <f t="shared" ca="1" si="770"/>
        <v>1000.6818363013699</v>
      </c>
      <c r="AJ699" s="6">
        <f t="shared" ca="1" si="770"/>
        <v>459.56444580821915</v>
      </c>
      <c r="AK699" s="6">
        <f t="shared" ca="1" si="727"/>
        <v>708.58857785508837</v>
      </c>
      <c r="AL699" s="6">
        <f t="shared" ca="1" si="728"/>
        <v>1015.4130518419931</v>
      </c>
      <c r="AM699" s="6">
        <f t="shared" ca="1" si="729"/>
        <v>213.26850566405241</v>
      </c>
      <c r="AN699" s="6">
        <f t="shared" ca="1" si="746"/>
        <v>338.51325137859237</v>
      </c>
      <c r="AO699" s="6">
        <f t="shared" ca="1" si="747"/>
        <v>10630.258633055751</v>
      </c>
      <c r="AP699" s="6">
        <f t="shared" ca="1" si="748"/>
        <v>7177.0939993485872</v>
      </c>
      <c r="AQ699" s="6">
        <f t="shared" ca="1" si="749"/>
        <v>3453.1646337071643</v>
      </c>
      <c r="AR699" s="6">
        <f t="shared" ca="1" si="771"/>
        <v>2440.4791083563091</v>
      </c>
      <c r="AS699" s="6">
        <f t="shared" ca="1" si="771"/>
        <v>1180.2371214847349</v>
      </c>
      <c r="AT699" s="6">
        <f t="shared" ca="1" si="771"/>
        <v>1459.7691760407099</v>
      </c>
      <c r="AU699" s="6">
        <f t="shared" ca="1" si="771"/>
        <v>1524.4983717349135</v>
      </c>
      <c r="AV699" s="6">
        <f t="shared" ca="1" si="750"/>
        <v>6604.9837776166669</v>
      </c>
      <c r="AW699" s="6">
        <f t="shared" ca="1" si="751"/>
        <v>-3151.8191439095026</v>
      </c>
      <c r="AX699" s="27">
        <f t="shared" ca="1" si="772"/>
        <v>4.1276010082191776</v>
      </c>
      <c r="AY699" s="27">
        <f t="shared" ca="1" si="772"/>
        <v>4.3378158493150689</v>
      </c>
      <c r="AZ699">
        <f t="shared" ca="1" si="752"/>
        <v>126</v>
      </c>
      <c r="BA699" s="9">
        <f t="shared" ca="1" si="732"/>
        <v>5</v>
      </c>
      <c r="BB699" s="4">
        <f t="shared" ca="1" si="753"/>
        <v>56</v>
      </c>
      <c r="BC699" s="9">
        <f t="shared" ca="1" si="733"/>
        <v>4</v>
      </c>
      <c r="BD699" s="9">
        <f t="shared" ca="1" si="734"/>
        <v>3</v>
      </c>
      <c r="BE699" s="4">
        <f t="shared" ca="1" si="754"/>
        <v>70</v>
      </c>
      <c r="BF699" s="9">
        <f t="shared" ca="1" si="735"/>
        <v>4</v>
      </c>
      <c r="BG699" s="9">
        <f t="shared" ca="1" si="736"/>
        <v>8</v>
      </c>
      <c r="BH699" s="24">
        <f t="shared" ca="1" si="755"/>
        <v>447.25358008922962</v>
      </c>
      <c r="BI699" s="24">
        <f t="shared" ca="1" si="756"/>
        <v>284.87918113262003</v>
      </c>
      <c r="BJ699" s="9">
        <f t="shared" ca="1" si="737"/>
        <v>8</v>
      </c>
      <c r="BK699" s="30">
        <f t="shared" ca="1" si="738"/>
        <v>34.418835547945207</v>
      </c>
      <c r="BL699" s="15">
        <f t="shared" ca="1" si="739"/>
        <v>4.3528215769863001</v>
      </c>
      <c r="BM699" s="15">
        <f t="shared" ca="1" si="757"/>
        <v>5933.2077752232635</v>
      </c>
      <c r="BN699" s="36">
        <f t="shared" ca="1" si="760"/>
        <v>99</v>
      </c>
      <c r="BO699" s="9">
        <f t="shared" ca="1" si="740"/>
        <v>1</v>
      </c>
      <c r="BP699" s="20">
        <f t="shared" ca="1" si="758"/>
        <v>0.58200635550424884</v>
      </c>
      <c r="BQ699" s="20">
        <f t="shared" ca="1" si="759"/>
        <v>34.880450845526909</v>
      </c>
    </row>
    <row r="700" spans="1:69" x14ac:dyDescent="0.25">
      <c r="A700" s="3">
        <f t="shared" si="774"/>
        <v>40489</v>
      </c>
      <c r="B700" s="17">
        <f t="shared" si="741"/>
        <v>2010</v>
      </c>
      <c r="C700" s="4">
        <f t="shared" si="773"/>
        <v>11</v>
      </c>
      <c r="D700" s="4">
        <f t="shared" si="775"/>
        <v>1</v>
      </c>
      <c r="E700" s="5">
        <f t="shared" si="710"/>
        <v>0.48</v>
      </c>
      <c r="F700" s="5">
        <f t="shared" si="711"/>
        <v>0.53246753246753253</v>
      </c>
      <c r="G700" s="10">
        <f t="shared" si="709"/>
        <v>0.26849315068493101</v>
      </c>
      <c r="H700" s="13">
        <f t="shared" ca="1" si="712"/>
        <v>64</v>
      </c>
      <c r="I700" s="9">
        <f t="shared" ca="1" si="713"/>
        <v>104</v>
      </c>
      <c r="J700" s="14">
        <f t="shared" ca="1" si="742"/>
        <v>1.625</v>
      </c>
      <c r="K700" s="5">
        <f t="shared" ca="1" si="743"/>
        <v>0.2311111111111111</v>
      </c>
      <c r="L700" s="21">
        <f t="shared" ca="1" si="714"/>
        <v>95.553383056395674</v>
      </c>
      <c r="M700" s="9">
        <f t="shared" ca="1" si="767"/>
        <v>19</v>
      </c>
      <c r="N700" s="9">
        <f t="shared" ca="1" si="767"/>
        <v>23</v>
      </c>
      <c r="O700" s="9">
        <f t="shared" ca="1" si="767"/>
        <v>8</v>
      </c>
      <c r="P700" s="9">
        <f t="shared" ca="1" si="767"/>
        <v>28</v>
      </c>
      <c r="Q700" s="20">
        <f t="shared" ca="1" si="716"/>
        <v>36.405497278538803</v>
      </c>
      <c r="R700" s="20">
        <f t="shared" ca="1" si="717"/>
        <v>56.30194247671232</v>
      </c>
      <c r="S700" s="20">
        <f t="shared" ca="1" si="718"/>
        <v>17.386753430606646</v>
      </c>
      <c r="T700" s="6">
        <f t="shared" ca="1" si="768"/>
        <v>6115.4165156093231</v>
      </c>
      <c r="U700" s="6">
        <f t="shared" ca="1" si="768"/>
        <v>657.95129714997324</v>
      </c>
      <c r="V700" s="6">
        <f t="shared" ca="1" si="768"/>
        <v>1051.0417489340689</v>
      </c>
      <c r="W700" s="6">
        <f t="shared" ca="1" si="720"/>
        <v>2346.0444619397263</v>
      </c>
      <c r="X700" s="6">
        <f t="shared" ca="1" si="721"/>
        <v>523.33271111047861</v>
      </c>
      <c r="Y700" s="6">
        <f t="shared" ca="1" si="744"/>
        <v>2852.9488907750228</v>
      </c>
      <c r="Z700" s="6">
        <f t="shared" ca="1" si="769"/>
        <v>1529.0308856986298</v>
      </c>
      <c r="AA700" s="6">
        <f t="shared" ca="1" si="769"/>
        <v>450.41553981369856</v>
      </c>
      <c r="AB700" s="6">
        <f t="shared" ca="1" si="769"/>
        <v>486.82909605698609</v>
      </c>
      <c r="AC700" s="6">
        <f t="shared" ca="1" si="723"/>
        <v>697.73415086206819</v>
      </c>
      <c r="AD700" s="6">
        <f t="shared" ca="1" si="724"/>
        <v>879.62975643307072</v>
      </c>
      <c r="AE700" s="6">
        <f t="shared" ca="1" si="725"/>
        <v>219.39442758621757</v>
      </c>
      <c r="AF700" s="6">
        <f t="shared" ca="1" si="745"/>
        <v>669.51718668795809</v>
      </c>
      <c r="AG700" s="6">
        <f t="shared" ca="1" si="770"/>
        <v>179.97627511232878</v>
      </c>
      <c r="AH700" s="6">
        <f t="shared" ca="1" si="770"/>
        <v>647.47762673972602</v>
      </c>
      <c r="AI700" s="6">
        <f t="shared" ca="1" si="770"/>
        <v>1089.7179835616439</v>
      </c>
      <c r="AJ700" s="6">
        <f t="shared" ca="1" si="770"/>
        <v>489.92899436712315</v>
      </c>
      <c r="AK700" s="6">
        <f t="shared" ca="1" si="727"/>
        <v>757.00621091267215</v>
      </c>
      <c r="AL700" s="6">
        <f t="shared" ca="1" si="728"/>
        <v>992.73761270087653</v>
      </c>
      <c r="AM700" s="6">
        <f t="shared" ca="1" si="729"/>
        <v>243.35640397587139</v>
      </c>
      <c r="AN700" s="6">
        <f t="shared" ca="1" si="746"/>
        <v>414.0006521914018</v>
      </c>
      <c r="AO700" s="6">
        <f t="shared" ca="1" si="747"/>
        <v>11646.744214109434</v>
      </c>
      <c r="AP700" s="6">
        <f t="shared" ca="1" si="748"/>
        <v>7710.2774844550504</v>
      </c>
      <c r="AQ700" s="6">
        <f t="shared" ca="1" si="749"/>
        <v>3936.466729654383</v>
      </c>
      <c r="AR700" s="6">
        <f t="shared" ca="1" si="771"/>
        <v>2457.2233707683745</v>
      </c>
      <c r="AS700" s="6">
        <f t="shared" ca="1" si="771"/>
        <v>1258.0285127629772</v>
      </c>
      <c r="AT700" s="6">
        <f t="shared" ca="1" si="771"/>
        <v>1482.8650168840099</v>
      </c>
      <c r="AU700" s="6">
        <f t="shared" ca="1" si="771"/>
        <v>1540.0707431455817</v>
      </c>
      <c r="AV700" s="6">
        <f t="shared" ca="1" si="750"/>
        <v>6738.1876435609429</v>
      </c>
      <c r="AW700" s="6">
        <f t="shared" ca="1" si="751"/>
        <v>-2801.720913906559</v>
      </c>
      <c r="AX700" s="27">
        <f t="shared" ca="1" si="772"/>
        <v>3.7447906849315062</v>
      </c>
      <c r="AY700" s="27">
        <f t="shared" ca="1" si="772"/>
        <v>4.168695082191781</v>
      </c>
      <c r="AZ700">
        <f t="shared" ca="1" si="752"/>
        <v>142</v>
      </c>
      <c r="BA700" s="9">
        <f t="shared" ca="1" si="732"/>
        <v>5</v>
      </c>
      <c r="BB700" s="4">
        <f t="shared" ca="1" si="753"/>
        <v>64</v>
      </c>
      <c r="BC700" s="9">
        <f t="shared" ca="1" si="733"/>
        <v>6</v>
      </c>
      <c r="BD700" s="9">
        <f t="shared" ca="1" si="734"/>
        <v>4</v>
      </c>
      <c r="BE700" s="4">
        <f t="shared" ca="1" si="754"/>
        <v>78</v>
      </c>
      <c r="BF700" s="9">
        <f t="shared" ca="1" si="735"/>
        <v>5</v>
      </c>
      <c r="BG700" s="9">
        <f t="shared" ca="1" si="736"/>
        <v>10</v>
      </c>
      <c r="BH700" s="24">
        <f t="shared" ca="1" si="755"/>
        <v>612.56545656004278</v>
      </c>
      <c r="BI700" s="24">
        <f t="shared" ca="1" si="756"/>
        <v>345.53044901564544</v>
      </c>
      <c r="BJ700" s="9">
        <f t="shared" ca="1" si="737"/>
        <v>8</v>
      </c>
      <c r="BK700" s="30">
        <f t="shared" ca="1" si="738"/>
        <v>35.599199424657535</v>
      </c>
      <c r="BL700" s="15">
        <f t="shared" ca="1" si="739"/>
        <v>4.4562114367123282</v>
      </c>
      <c r="BM700" s="15">
        <f t="shared" ca="1" si="757"/>
        <v>6184.1905276883735</v>
      </c>
      <c r="BN700" s="36">
        <f t="shared" ca="1" si="760"/>
        <v>99</v>
      </c>
      <c r="BO700" s="9">
        <f t="shared" ca="1" si="740"/>
        <v>0</v>
      </c>
      <c r="BP700" s="20">
        <f t="shared" ca="1" si="758"/>
        <v>0.63653710409304276</v>
      </c>
      <c r="BQ700" s="20">
        <f t="shared" ca="1" si="759"/>
        <v>39.762290198529122</v>
      </c>
    </row>
    <row r="701" spans="1:69" x14ac:dyDescent="0.25">
      <c r="A701" s="3">
        <f t="shared" si="774"/>
        <v>40488</v>
      </c>
      <c r="B701" s="17">
        <f t="shared" si="741"/>
        <v>2010</v>
      </c>
      <c r="C701" s="4">
        <f t="shared" si="773"/>
        <v>11</v>
      </c>
      <c r="D701" s="4">
        <f t="shared" si="775"/>
        <v>7</v>
      </c>
      <c r="E701" s="5">
        <f t="shared" si="710"/>
        <v>0.48</v>
      </c>
      <c r="F701" s="5">
        <f t="shared" si="711"/>
        <v>0.93506493506493504</v>
      </c>
      <c r="G701" s="10">
        <f t="shared" si="709"/>
        <v>0.26575342465753377</v>
      </c>
      <c r="H701" s="13">
        <f t="shared" ca="1" si="712"/>
        <v>112</v>
      </c>
      <c r="I701" s="9">
        <f t="shared" ca="1" si="713"/>
        <v>179</v>
      </c>
      <c r="J701" s="14">
        <f t="shared" ca="1" si="742"/>
        <v>1.5982142857142858</v>
      </c>
      <c r="K701" s="5">
        <f t="shared" ca="1" si="743"/>
        <v>0.39777777777777779</v>
      </c>
      <c r="L701" s="21">
        <f t="shared" ca="1" si="714"/>
        <v>97.914346425394555</v>
      </c>
      <c r="M701" s="9">
        <f t="shared" ca="1" si="767"/>
        <v>33</v>
      </c>
      <c r="N701" s="9">
        <f t="shared" ca="1" si="767"/>
        <v>37</v>
      </c>
      <c r="O701" s="9">
        <f t="shared" ca="1" si="767"/>
        <v>16</v>
      </c>
      <c r="P701" s="9">
        <f t="shared" ca="1" si="767"/>
        <v>45</v>
      </c>
      <c r="Q701" s="20">
        <f t="shared" ca="1" si="716"/>
        <v>35.891114432876712</v>
      </c>
      <c r="R701" s="20">
        <f t="shared" ca="1" si="717"/>
        <v>46.059660512876711</v>
      </c>
      <c r="S701" s="20">
        <f t="shared" ca="1" si="718"/>
        <v>18.027687085150681</v>
      </c>
      <c r="T701" s="6">
        <f t="shared" ca="1" si="768"/>
        <v>10966.40679964419</v>
      </c>
      <c r="U701" s="6">
        <f t="shared" ca="1" si="768"/>
        <v>1223.8535867639207</v>
      </c>
      <c r="V701" s="6">
        <f t="shared" ca="1" si="768"/>
        <v>1948.2293940953425</v>
      </c>
      <c r="W701" s="6">
        <f t="shared" ca="1" si="720"/>
        <v>2269.8641249753423</v>
      </c>
      <c r="X701" s="6">
        <f t="shared" ca="1" si="721"/>
        <v>940.32659615402235</v>
      </c>
      <c r="Y701" s="6">
        <f t="shared" ca="1" si="744"/>
        <v>7031.8402711834042</v>
      </c>
      <c r="Z701" s="6">
        <f t="shared" ca="1" si="769"/>
        <v>2512.3780103013701</v>
      </c>
      <c r="AA701" s="6">
        <f t="shared" ca="1" si="769"/>
        <v>736.95456820602737</v>
      </c>
      <c r="AB701" s="6">
        <f t="shared" ca="1" si="769"/>
        <v>811.24591883178073</v>
      </c>
      <c r="AC701" s="6">
        <f t="shared" ca="1" si="723"/>
        <v>1168.9644901351708</v>
      </c>
      <c r="AD701" s="6">
        <f t="shared" ca="1" si="724"/>
        <v>849.80069550423184</v>
      </c>
      <c r="AE701" s="6">
        <f t="shared" ca="1" si="725"/>
        <v>353.63926362223714</v>
      </c>
      <c r="AF701" s="6">
        <f t="shared" ca="1" si="745"/>
        <v>1688.1740480775384</v>
      </c>
      <c r="AG701" s="6">
        <f t="shared" ca="1" si="770"/>
        <v>310.09671147945204</v>
      </c>
      <c r="AH701" s="6">
        <f t="shared" ca="1" si="770"/>
        <v>1152.4239468712328</v>
      </c>
      <c r="AI701" s="6">
        <f t="shared" ca="1" si="770"/>
        <v>1907.1087736438353</v>
      </c>
      <c r="AJ701" s="6">
        <f t="shared" ca="1" si="770"/>
        <v>900.46175000547942</v>
      </c>
      <c r="AK701" s="6">
        <f t="shared" ca="1" si="727"/>
        <v>1411.8536259027144</v>
      </c>
      <c r="AL701" s="6">
        <f t="shared" ca="1" si="728"/>
        <v>1015.8505989825053</v>
      </c>
      <c r="AM701" s="6">
        <f t="shared" ca="1" si="729"/>
        <v>418.31781803501468</v>
      </c>
      <c r="AN701" s="6">
        <f t="shared" ca="1" si="746"/>
        <v>1424.0691390797651</v>
      </c>
      <c r="AO701" s="6">
        <f t="shared" ca="1" si="747"/>
        <v>20520.930065747289</v>
      </c>
      <c r="AP701" s="6">
        <f t="shared" ca="1" si="748"/>
        <v>10376.846607406584</v>
      </c>
      <c r="AQ701" s="6">
        <f t="shared" ca="1" si="749"/>
        <v>10144.083458340709</v>
      </c>
      <c r="AR701" s="6">
        <f t="shared" ca="1" si="771"/>
        <v>2570.8753591803179</v>
      </c>
      <c r="AS701" s="6">
        <f t="shared" ca="1" si="771"/>
        <v>1717.8594348081047</v>
      </c>
      <c r="AT701" s="6">
        <f t="shared" ca="1" si="771"/>
        <v>1704.4897871040494</v>
      </c>
      <c r="AU701" s="6">
        <f t="shared" ca="1" si="771"/>
        <v>1770.6529458816885</v>
      </c>
      <c r="AV701" s="6">
        <f t="shared" ca="1" si="750"/>
        <v>7763.87752697416</v>
      </c>
      <c r="AW701" s="6">
        <f t="shared" ca="1" si="751"/>
        <v>2380.205931366545</v>
      </c>
      <c r="AX701" s="27">
        <f t="shared" ca="1" si="772"/>
        <v>4.1227645808219178</v>
      </c>
      <c r="AY701" s="27">
        <f t="shared" ca="1" si="772"/>
        <v>4.4151398630136987</v>
      </c>
      <c r="AZ701">
        <f t="shared" ca="1" si="752"/>
        <v>243</v>
      </c>
      <c r="BA701" s="9">
        <f t="shared" ca="1" si="732"/>
        <v>10</v>
      </c>
      <c r="BB701" s="4">
        <f t="shared" ca="1" si="753"/>
        <v>112</v>
      </c>
      <c r="BC701" s="9">
        <f t="shared" ca="1" si="733"/>
        <v>9</v>
      </c>
      <c r="BD701" s="9">
        <f t="shared" ca="1" si="734"/>
        <v>6</v>
      </c>
      <c r="BE701" s="4">
        <f t="shared" ca="1" si="754"/>
        <v>131</v>
      </c>
      <c r="BF701" s="9">
        <f t="shared" ca="1" si="735"/>
        <v>9</v>
      </c>
      <c r="BG701" s="9">
        <f t="shared" ca="1" si="736"/>
        <v>17</v>
      </c>
      <c r="BH701" s="24">
        <f t="shared" ca="1" si="755"/>
        <v>690.85983686045188</v>
      </c>
      <c r="BI701" s="24">
        <f t="shared" ca="1" si="756"/>
        <v>470.85889832673769</v>
      </c>
      <c r="BJ701" s="9">
        <f t="shared" ca="1" si="737"/>
        <v>16</v>
      </c>
      <c r="BK701" s="30">
        <f t="shared" ca="1" si="738"/>
        <v>36.053242821917813</v>
      </c>
      <c r="BL701" s="15">
        <f t="shared" ca="1" si="739"/>
        <v>4.3223403024657525</v>
      </c>
      <c r="BM701" s="15">
        <f t="shared" ca="1" si="757"/>
        <v>6192.2157068063334</v>
      </c>
      <c r="BN701" s="36">
        <f t="shared" ca="1" si="760"/>
        <v>102</v>
      </c>
      <c r="BO701" s="9">
        <f t="shared" ca="1" si="740"/>
        <v>0</v>
      </c>
      <c r="BP701" s="20">
        <f t="shared" ca="1" si="758"/>
        <v>1.6381993035531011</v>
      </c>
      <c r="BQ701" s="20">
        <f t="shared" ca="1" si="759"/>
        <v>99.45179861118342</v>
      </c>
    </row>
    <row r="702" spans="1:69" x14ac:dyDescent="0.25">
      <c r="A702" s="3">
        <f t="shared" si="774"/>
        <v>40487</v>
      </c>
      <c r="B702" s="17">
        <f t="shared" si="741"/>
        <v>2010</v>
      </c>
      <c r="C702" s="4">
        <f t="shared" si="773"/>
        <v>11</v>
      </c>
      <c r="D702" s="4">
        <f t="shared" si="775"/>
        <v>6</v>
      </c>
      <c r="E702" s="5">
        <f t="shared" si="710"/>
        <v>0.48</v>
      </c>
      <c r="F702" s="5">
        <f t="shared" si="711"/>
        <v>1</v>
      </c>
      <c r="G702" s="10">
        <f t="shared" si="709"/>
        <v>0.26301369863013652</v>
      </c>
      <c r="H702" s="13">
        <f t="shared" ca="1" si="712"/>
        <v>118</v>
      </c>
      <c r="I702" s="9">
        <f t="shared" ca="1" si="713"/>
        <v>192</v>
      </c>
      <c r="J702" s="14">
        <f t="shared" ca="1" si="742"/>
        <v>1.6271186440677967</v>
      </c>
      <c r="K702" s="5">
        <f t="shared" ca="1" si="743"/>
        <v>0.42666666666666669</v>
      </c>
      <c r="L702" s="21">
        <f t="shared" ca="1" si="714"/>
        <v>95.740705939168791</v>
      </c>
      <c r="M702" s="9">
        <f t="shared" ca="1" si="767"/>
        <v>34</v>
      </c>
      <c r="N702" s="9">
        <f t="shared" ca="1" si="767"/>
        <v>40</v>
      </c>
      <c r="O702" s="9">
        <f t="shared" ca="1" si="767"/>
        <v>17</v>
      </c>
      <c r="P702" s="9">
        <f t="shared" ca="1" si="767"/>
        <v>53</v>
      </c>
      <c r="Q702" s="20">
        <f t="shared" ca="1" si="716"/>
        <v>36.559650215475749</v>
      </c>
      <c r="R702" s="20">
        <f t="shared" ca="1" si="717"/>
        <v>45.312331038323933</v>
      </c>
      <c r="S702" s="20">
        <f t="shared" ca="1" si="718"/>
        <v>17.474973781752389</v>
      </c>
      <c r="T702" s="6">
        <f t="shared" ca="1" si="768"/>
        <v>11297.403300821918</v>
      </c>
      <c r="U702" s="6">
        <f t="shared" ca="1" si="768"/>
        <v>1207.5135123287671</v>
      </c>
      <c r="V702" s="6">
        <f t="shared" ca="1" si="768"/>
        <v>1986.440217810411</v>
      </c>
      <c r="W702" s="6">
        <f t="shared" ca="1" si="720"/>
        <v>2269.7959175013693</v>
      </c>
      <c r="X702" s="6">
        <f t="shared" ca="1" si="721"/>
        <v>1081.1762898410957</v>
      </c>
      <c r="Y702" s="6">
        <f t="shared" ca="1" si="744"/>
        <v>7167.5043879978093</v>
      </c>
      <c r="Z702" s="6">
        <f t="shared" ca="1" si="769"/>
        <v>2705.4141159452056</v>
      </c>
      <c r="AA702" s="6">
        <f t="shared" ca="1" si="769"/>
        <v>770.30962765150684</v>
      </c>
      <c r="AB702" s="6">
        <f t="shared" ca="1" si="769"/>
        <v>926.17361043287656</v>
      </c>
      <c r="AC702" s="6">
        <f t="shared" ca="1" si="723"/>
        <v>1279.0140464502069</v>
      </c>
      <c r="AD702" s="6">
        <f t="shared" ca="1" si="724"/>
        <v>867.65620015575939</v>
      </c>
      <c r="AE702" s="6">
        <f t="shared" ca="1" si="725"/>
        <v>411.26442883825075</v>
      </c>
      <c r="AF702" s="6">
        <f t="shared" ca="1" si="745"/>
        <v>1843.962678585372</v>
      </c>
      <c r="AG702" s="6">
        <f t="shared" ca="1" si="770"/>
        <v>350.20608105205486</v>
      </c>
      <c r="AH702" s="6">
        <f t="shared" ca="1" si="770"/>
        <v>1284.3200792547946</v>
      </c>
      <c r="AI702" s="6">
        <f t="shared" ca="1" si="770"/>
        <v>2011.6771068493147</v>
      </c>
      <c r="AJ702" s="6">
        <f t="shared" ca="1" si="770"/>
        <v>968.54756646575333</v>
      </c>
      <c r="AK702" s="6">
        <f t="shared" ca="1" si="727"/>
        <v>1440.7915604818436</v>
      </c>
      <c r="AL702" s="6">
        <f t="shared" ca="1" si="728"/>
        <v>967.87021804812684</v>
      </c>
      <c r="AM702" s="6">
        <f t="shared" ca="1" si="729"/>
        <v>460.57446890558356</v>
      </c>
      <c r="AN702" s="6">
        <f t="shared" ca="1" si="746"/>
        <v>1745.514586186363</v>
      </c>
      <c r="AO702" s="6">
        <f t="shared" ca="1" si="747"/>
        <v>21521.565000802191</v>
      </c>
      <c r="AP702" s="6">
        <f t="shared" ca="1" si="748"/>
        <v>10764.583348032647</v>
      </c>
      <c r="AQ702" s="6">
        <f t="shared" ca="1" si="749"/>
        <v>10756.981652769544</v>
      </c>
      <c r="AR702" s="6">
        <f t="shared" ca="1" si="771"/>
        <v>2581.7516021358083</v>
      </c>
      <c r="AS702" s="6">
        <f t="shared" ca="1" si="771"/>
        <v>1778.2216895750314</v>
      </c>
      <c r="AT702" s="6">
        <f t="shared" ca="1" si="771"/>
        <v>1728.6003215070366</v>
      </c>
      <c r="AU702" s="6">
        <f t="shared" ca="1" si="771"/>
        <v>1794.0901867760663</v>
      </c>
      <c r="AV702" s="6">
        <f t="shared" ca="1" si="750"/>
        <v>7882.663799993943</v>
      </c>
      <c r="AW702" s="6">
        <f t="shared" ca="1" si="751"/>
        <v>2874.3178527756008</v>
      </c>
      <c r="AX702" s="27">
        <f t="shared" ca="1" si="772"/>
        <v>4.0710841315068489</v>
      </c>
      <c r="AY702" s="27">
        <f t="shared" ca="1" si="772"/>
        <v>4.3931980821917795</v>
      </c>
      <c r="AZ702">
        <f t="shared" ca="1" si="752"/>
        <v>262</v>
      </c>
      <c r="BA702" s="9">
        <f t="shared" ca="1" si="732"/>
        <v>10</v>
      </c>
      <c r="BB702" s="4">
        <f t="shared" ca="1" si="753"/>
        <v>118</v>
      </c>
      <c r="BC702" s="9">
        <f t="shared" ca="1" si="733"/>
        <v>10</v>
      </c>
      <c r="BD702" s="9">
        <f t="shared" ca="1" si="734"/>
        <v>7</v>
      </c>
      <c r="BE702" s="4">
        <f t="shared" ca="1" si="754"/>
        <v>144</v>
      </c>
      <c r="BF702" s="9">
        <f t="shared" ca="1" si="735"/>
        <v>9</v>
      </c>
      <c r="BG702" s="9">
        <f t="shared" ca="1" si="736"/>
        <v>19</v>
      </c>
      <c r="BH702" s="24">
        <f t="shared" ca="1" si="755"/>
        <v>768.94924769151589</v>
      </c>
      <c r="BI702" s="24">
        <f t="shared" ca="1" si="756"/>
        <v>497.37618689193118</v>
      </c>
      <c r="BJ702" s="9">
        <f t="shared" ca="1" si="737"/>
        <v>17</v>
      </c>
      <c r="BK702" s="30">
        <f t="shared" ca="1" si="738"/>
        <v>36.334372602739727</v>
      </c>
      <c r="BL702" s="15">
        <f t="shared" ca="1" si="739"/>
        <v>4.4300379375342462</v>
      </c>
      <c r="BM702" s="15">
        <f t="shared" ca="1" si="757"/>
        <v>6170.7236174139025</v>
      </c>
      <c r="BN702" s="36">
        <f t="shared" ca="1" si="760"/>
        <v>102</v>
      </c>
      <c r="BO702" s="9">
        <f t="shared" ca="1" si="740"/>
        <v>0</v>
      </c>
      <c r="BP702" s="20">
        <f t="shared" ca="1" si="758"/>
        <v>1.743228561138783</v>
      </c>
      <c r="BQ702" s="20">
        <f t="shared" ca="1" si="759"/>
        <v>105.4606044389171</v>
      </c>
    </row>
    <row r="703" spans="1:69" x14ac:dyDescent="0.25">
      <c r="A703" s="3">
        <f t="shared" si="774"/>
        <v>40486</v>
      </c>
      <c r="B703" s="17">
        <f t="shared" si="741"/>
        <v>2010</v>
      </c>
      <c r="C703" s="4">
        <f t="shared" si="773"/>
        <v>11</v>
      </c>
      <c r="D703" s="4">
        <f t="shared" si="775"/>
        <v>5</v>
      </c>
      <c r="E703" s="5">
        <f t="shared" si="710"/>
        <v>0.48</v>
      </c>
      <c r="F703" s="5">
        <f t="shared" si="711"/>
        <v>0.76623376623376616</v>
      </c>
      <c r="G703" s="10">
        <f t="shared" si="709"/>
        <v>0.26027397260273927</v>
      </c>
      <c r="H703" s="13">
        <f t="shared" ca="1" si="712"/>
        <v>89</v>
      </c>
      <c r="I703" s="9">
        <f t="shared" ca="1" si="713"/>
        <v>154</v>
      </c>
      <c r="J703" s="14">
        <f t="shared" ca="1" si="742"/>
        <v>1.7303370786516854</v>
      </c>
      <c r="K703" s="5">
        <f t="shared" ca="1" si="743"/>
        <v>0.34222222222222221</v>
      </c>
      <c r="L703" s="21">
        <f t="shared" ca="1" si="714"/>
        <v>104.45228505464058</v>
      </c>
      <c r="M703" s="9">
        <f t="shared" ca="1" si="767"/>
        <v>26</v>
      </c>
      <c r="N703" s="9">
        <f t="shared" ca="1" si="767"/>
        <v>32</v>
      </c>
      <c r="O703" s="9">
        <f t="shared" ca="1" si="767"/>
        <v>14</v>
      </c>
      <c r="P703" s="9">
        <f t="shared" ca="1" si="767"/>
        <v>39</v>
      </c>
      <c r="Q703" s="20">
        <f t="shared" ca="1" si="716"/>
        <v>37.521854851204523</v>
      </c>
      <c r="R703" s="20">
        <f t="shared" ca="1" si="717"/>
        <v>47.808665556164378</v>
      </c>
      <c r="S703" s="20">
        <f t="shared" ca="1" si="718"/>
        <v>17.782224020231819</v>
      </c>
      <c r="T703" s="6">
        <f t="shared" ca="1" si="768"/>
        <v>9296.2533698630123</v>
      </c>
      <c r="U703" s="6">
        <f t="shared" ca="1" si="768"/>
        <v>925.11252659669083</v>
      </c>
      <c r="V703" s="6">
        <f t="shared" ca="1" si="768"/>
        <v>1639.3363587347444</v>
      </c>
      <c r="W703" s="6">
        <f t="shared" ca="1" si="720"/>
        <v>2229.4366855890412</v>
      </c>
      <c r="X703" s="6">
        <f t="shared" ca="1" si="721"/>
        <v>757.89482230663577</v>
      </c>
      <c r="Y703" s="6">
        <f t="shared" ca="1" si="744"/>
        <v>5594.6980298292819</v>
      </c>
      <c r="Z703" s="6">
        <f t="shared" ca="1" si="769"/>
        <v>2176.2675813698625</v>
      </c>
      <c r="AA703" s="6">
        <f t="shared" ca="1" si="769"/>
        <v>669.32131778630128</v>
      </c>
      <c r="AB703" s="6">
        <f t="shared" ca="1" si="769"/>
        <v>693.50673678904093</v>
      </c>
      <c r="AC703" s="6">
        <f t="shared" ca="1" si="723"/>
        <v>955.95633237807306</v>
      </c>
      <c r="AD703" s="6">
        <f t="shared" ca="1" si="724"/>
        <v>809.73135507449774</v>
      </c>
      <c r="AE703" s="6">
        <f t="shared" ca="1" si="725"/>
        <v>287.38796917889164</v>
      </c>
      <c r="AF703" s="6">
        <f t="shared" ca="1" si="745"/>
        <v>1486.0199793137424</v>
      </c>
      <c r="AG703" s="6">
        <f t="shared" ca="1" si="770"/>
        <v>265.41937972602739</v>
      </c>
      <c r="AH703" s="6">
        <f t="shared" ca="1" si="770"/>
        <v>1028.0611331506848</v>
      </c>
      <c r="AI703" s="6">
        <f t="shared" ca="1" si="770"/>
        <v>1783.3294931506848</v>
      </c>
      <c r="AJ703" s="6">
        <f t="shared" ca="1" si="770"/>
        <v>711.79167912328751</v>
      </c>
      <c r="AK703" s="6">
        <f t="shared" ca="1" si="727"/>
        <v>1106.2301121886157</v>
      </c>
      <c r="AL703" s="6">
        <f t="shared" ca="1" si="728"/>
        <v>968.5878169906141</v>
      </c>
      <c r="AM703" s="6">
        <f t="shared" ca="1" si="729"/>
        <v>323.253034674226</v>
      </c>
      <c r="AN703" s="6">
        <f t="shared" ca="1" si="746"/>
        <v>1390.5307212972284</v>
      </c>
      <c r="AO703" s="6">
        <f t="shared" ca="1" si="747"/>
        <v>17549.063217555595</v>
      </c>
      <c r="AP703" s="6">
        <f t="shared" ca="1" si="748"/>
        <v>9077.8144871153399</v>
      </c>
      <c r="AQ703" s="6">
        <f t="shared" ca="1" si="749"/>
        <v>8471.248730440253</v>
      </c>
      <c r="AR703" s="6">
        <f t="shared" ca="1" si="771"/>
        <v>2515.6550533754967</v>
      </c>
      <c r="AS703" s="6">
        <f t="shared" ca="1" si="771"/>
        <v>1530.407775250354</v>
      </c>
      <c r="AT703" s="6">
        <f t="shared" ca="1" si="771"/>
        <v>1591.8878025364461</v>
      </c>
      <c r="AU703" s="6">
        <f t="shared" ca="1" si="771"/>
        <v>1658.1618577966062</v>
      </c>
      <c r="AV703" s="6">
        <f t="shared" ca="1" si="750"/>
        <v>7296.1124889589037</v>
      </c>
      <c r="AW703" s="6">
        <f t="shared" ca="1" si="751"/>
        <v>1175.1362414813511</v>
      </c>
      <c r="AX703" s="27">
        <f t="shared" ca="1" si="772"/>
        <v>3.7553944109589033</v>
      </c>
      <c r="AY703" s="27">
        <f t="shared" ca="1" si="772"/>
        <v>4.1115804794520541</v>
      </c>
      <c r="AZ703">
        <f t="shared" ca="1" si="752"/>
        <v>200</v>
      </c>
      <c r="BA703" s="9">
        <f t="shared" ca="1" si="732"/>
        <v>8</v>
      </c>
      <c r="BB703" s="4">
        <f t="shared" ca="1" si="753"/>
        <v>89</v>
      </c>
      <c r="BC703" s="9">
        <f t="shared" ca="1" si="733"/>
        <v>7</v>
      </c>
      <c r="BD703" s="9">
        <f t="shared" ca="1" si="734"/>
        <v>6</v>
      </c>
      <c r="BE703" s="4">
        <f t="shared" ca="1" si="754"/>
        <v>111</v>
      </c>
      <c r="BF703" s="9">
        <f t="shared" ca="1" si="735"/>
        <v>8</v>
      </c>
      <c r="BG703" s="9">
        <f t="shared" ca="1" si="736"/>
        <v>15</v>
      </c>
      <c r="BH703" s="24">
        <f t="shared" ca="1" si="755"/>
        <v>675.80541872129754</v>
      </c>
      <c r="BI703" s="24">
        <f t="shared" ca="1" si="756"/>
        <v>425.41207299570846</v>
      </c>
      <c r="BJ703" s="9">
        <f t="shared" ca="1" si="737"/>
        <v>12</v>
      </c>
      <c r="BK703" s="30">
        <f t="shared" ca="1" si="738"/>
        <v>35.438886575342465</v>
      </c>
      <c r="BL703" s="15">
        <f t="shared" ca="1" si="739"/>
        <v>4.1106989205479447</v>
      </c>
      <c r="BM703" s="15">
        <f t="shared" ca="1" si="757"/>
        <v>6020.2799003545497</v>
      </c>
      <c r="BN703" s="36">
        <f t="shared" ca="1" si="760"/>
        <v>102</v>
      </c>
      <c r="BO703" s="9">
        <f t="shared" ca="1" si="740"/>
        <v>0</v>
      </c>
      <c r="BP703" s="20">
        <f t="shared" ca="1" si="758"/>
        <v>1.4071187503991898</v>
      </c>
      <c r="BQ703" s="20">
        <f t="shared" ca="1" si="759"/>
        <v>83.051458141571104</v>
      </c>
    </row>
    <row r="704" spans="1:69" x14ac:dyDescent="0.25">
      <c r="A704" s="3">
        <f t="shared" si="774"/>
        <v>40485</v>
      </c>
      <c r="B704" s="17">
        <f t="shared" si="741"/>
        <v>2010</v>
      </c>
      <c r="C704" s="4">
        <f t="shared" si="773"/>
        <v>11</v>
      </c>
      <c r="D704" s="4">
        <f t="shared" si="775"/>
        <v>4</v>
      </c>
      <c r="E704" s="5">
        <f t="shared" si="710"/>
        <v>0.48</v>
      </c>
      <c r="F704" s="5">
        <f t="shared" si="711"/>
        <v>0.68831168831168832</v>
      </c>
      <c r="G704" s="10">
        <f t="shared" si="709"/>
        <v>0.25753424657534202</v>
      </c>
      <c r="H704" s="13">
        <f t="shared" ca="1" si="712"/>
        <v>82</v>
      </c>
      <c r="I704" s="9">
        <f t="shared" ca="1" si="713"/>
        <v>131</v>
      </c>
      <c r="J704" s="14">
        <f t="shared" ca="1" si="742"/>
        <v>1.5975609756097562</v>
      </c>
      <c r="K704" s="5">
        <f t="shared" ca="1" si="743"/>
        <v>0.2911111111111111</v>
      </c>
      <c r="L704" s="21">
        <f t="shared" ca="1" si="714"/>
        <v>99.492876869925908</v>
      </c>
      <c r="M704" s="9">
        <f t="shared" ca="1" si="767"/>
        <v>22</v>
      </c>
      <c r="N704" s="9">
        <f t="shared" ca="1" si="767"/>
        <v>29</v>
      </c>
      <c r="O704" s="9">
        <f t="shared" ca="1" si="767"/>
        <v>12</v>
      </c>
      <c r="P704" s="9">
        <f t="shared" ca="1" si="767"/>
        <v>36</v>
      </c>
      <c r="Q704" s="20">
        <f t="shared" ca="1" si="716"/>
        <v>36.222235964544723</v>
      </c>
      <c r="R704" s="20">
        <f t="shared" ca="1" si="717"/>
        <v>43.834147594520545</v>
      </c>
      <c r="S704" s="20">
        <f t="shared" ca="1" si="718"/>
        <v>16.334572753972605</v>
      </c>
      <c r="T704" s="6">
        <f t="shared" ca="1" si="768"/>
        <v>8158.4159033339247</v>
      </c>
      <c r="U704" s="6">
        <f t="shared" ca="1" si="768"/>
        <v>900.52684888809824</v>
      </c>
      <c r="V704" s="6">
        <f t="shared" ca="1" si="768"/>
        <v>1415.7578643697561</v>
      </c>
      <c r="W704" s="6">
        <f t="shared" ca="1" si="720"/>
        <v>2258.4678876493144</v>
      </c>
      <c r="X704" s="6">
        <f t="shared" ca="1" si="721"/>
        <v>727.12685780050515</v>
      </c>
      <c r="Y704" s="6">
        <f t="shared" ca="1" si="744"/>
        <v>4657.5901424024469</v>
      </c>
      <c r="Z704" s="6">
        <f t="shared" ca="1" si="769"/>
        <v>1847.3340341917808</v>
      </c>
      <c r="AA704" s="6">
        <f t="shared" ca="1" si="769"/>
        <v>526.00977113424653</v>
      </c>
      <c r="AB704" s="6">
        <f t="shared" ca="1" si="769"/>
        <v>588.04461914301373</v>
      </c>
      <c r="AC704" s="6">
        <f t="shared" ca="1" si="723"/>
        <v>873.20184350950694</v>
      </c>
      <c r="AD704" s="6">
        <f t="shared" ca="1" si="724"/>
        <v>853.12979592194847</v>
      </c>
      <c r="AE704" s="6">
        <f t="shared" ca="1" si="725"/>
        <v>264.94024531981279</v>
      </c>
      <c r="AF704" s="6">
        <f t="shared" ca="1" si="745"/>
        <v>970.11653971777298</v>
      </c>
      <c r="AG704" s="6">
        <f t="shared" ca="1" si="770"/>
        <v>235.42792698082192</v>
      </c>
      <c r="AH704" s="6">
        <f t="shared" ca="1" si="770"/>
        <v>872.75845891506856</v>
      </c>
      <c r="AI704" s="6">
        <f t="shared" ca="1" si="770"/>
        <v>1399.9250253698631</v>
      </c>
      <c r="AJ704" s="6">
        <f t="shared" ca="1" si="770"/>
        <v>604.78418130410944</v>
      </c>
      <c r="AK704" s="6">
        <f t="shared" ca="1" si="727"/>
        <v>990.6908674774113</v>
      </c>
      <c r="AL704" s="6">
        <f t="shared" ca="1" si="728"/>
        <v>945.94815652640432</v>
      </c>
      <c r="AM704" s="6">
        <f t="shared" ca="1" si="729"/>
        <v>305.52627578637475</v>
      </c>
      <c r="AN704" s="6">
        <f t="shared" ca="1" si="746"/>
        <v>870.73029277967248</v>
      </c>
      <c r="AO704" s="6">
        <f t="shared" ca="1" si="747"/>
        <v>15133.226769260924</v>
      </c>
      <c r="AP704" s="6">
        <f t="shared" ca="1" si="748"/>
        <v>8634.7897943610351</v>
      </c>
      <c r="AQ704" s="6">
        <f t="shared" ca="1" si="749"/>
        <v>6498.4369748998924</v>
      </c>
      <c r="AR704" s="6">
        <f t="shared" ca="1" si="771"/>
        <v>2495.5351465705794</v>
      </c>
      <c r="AS704" s="6">
        <f t="shared" ca="1" si="771"/>
        <v>1384.0135426589172</v>
      </c>
      <c r="AT704" s="6">
        <f t="shared" ca="1" si="771"/>
        <v>1548.8058622231697</v>
      </c>
      <c r="AU704" s="6">
        <f t="shared" ca="1" si="771"/>
        <v>1618.6463037208625</v>
      </c>
      <c r="AV704" s="6">
        <f t="shared" ca="1" si="750"/>
        <v>7047.0008551735291</v>
      </c>
      <c r="AW704" s="6">
        <f t="shared" ca="1" si="751"/>
        <v>-548.56388027364028</v>
      </c>
      <c r="AX704" s="27">
        <f t="shared" ca="1" si="772"/>
        <v>4.0741413041095891</v>
      </c>
      <c r="AY704" s="27">
        <f t="shared" ca="1" si="772"/>
        <v>4.4142386301369863</v>
      </c>
      <c r="AZ704">
        <f t="shared" ca="1" si="752"/>
        <v>181</v>
      </c>
      <c r="BA704" s="9">
        <f t="shared" ca="1" si="732"/>
        <v>7</v>
      </c>
      <c r="BB704" s="4">
        <f t="shared" ca="1" si="753"/>
        <v>82</v>
      </c>
      <c r="BC704" s="9">
        <f t="shared" ca="1" si="733"/>
        <v>6</v>
      </c>
      <c r="BD704" s="9">
        <f t="shared" ca="1" si="734"/>
        <v>5</v>
      </c>
      <c r="BE704" s="4">
        <f t="shared" ca="1" si="754"/>
        <v>99</v>
      </c>
      <c r="BF704" s="9">
        <f t="shared" ca="1" si="735"/>
        <v>7</v>
      </c>
      <c r="BG704" s="9">
        <f t="shared" ca="1" si="736"/>
        <v>11</v>
      </c>
      <c r="BH704" s="24">
        <f t="shared" ca="1" si="755"/>
        <v>590.42535009774804</v>
      </c>
      <c r="BI704" s="24">
        <f t="shared" ca="1" si="756"/>
        <v>362.04943359113975</v>
      </c>
      <c r="BJ704" s="9">
        <f t="shared" ca="1" si="737"/>
        <v>11</v>
      </c>
      <c r="BK704" s="30">
        <f t="shared" ca="1" si="738"/>
        <v>34.162449616438359</v>
      </c>
      <c r="BL704" s="15">
        <f t="shared" ca="1" si="739"/>
        <v>4.3607349435616429</v>
      </c>
      <c r="BM704" s="15">
        <f t="shared" ca="1" si="757"/>
        <v>6053.9739573541301</v>
      </c>
      <c r="BN704" s="36">
        <f t="shared" ca="1" si="760"/>
        <v>102</v>
      </c>
      <c r="BO704" s="9">
        <f t="shared" ca="1" si="740"/>
        <v>0</v>
      </c>
      <c r="BP704" s="20">
        <f t="shared" ca="1" si="758"/>
        <v>1.0734167376134558</v>
      </c>
      <c r="BQ704" s="20">
        <f t="shared" ca="1" si="759"/>
        <v>63.710166420587178</v>
      </c>
    </row>
    <row r="705" spans="1:69" x14ac:dyDescent="0.25">
      <c r="A705" s="3">
        <f t="shared" si="774"/>
        <v>40484</v>
      </c>
      <c r="B705" s="17">
        <f t="shared" si="741"/>
        <v>2010</v>
      </c>
      <c r="C705" s="4">
        <f t="shared" si="773"/>
        <v>11</v>
      </c>
      <c r="D705" s="4">
        <f t="shared" si="775"/>
        <v>3</v>
      </c>
      <c r="E705" s="5">
        <f t="shared" si="710"/>
        <v>0.48</v>
      </c>
      <c r="F705" s="5">
        <f t="shared" si="711"/>
        <v>0.48051948051948046</v>
      </c>
      <c r="G705" s="10">
        <f t="shared" si="709"/>
        <v>0.25479452054794477</v>
      </c>
      <c r="H705" s="13">
        <f t="shared" ca="1" si="712"/>
        <v>60</v>
      </c>
      <c r="I705" s="9">
        <f t="shared" ca="1" si="713"/>
        <v>85</v>
      </c>
      <c r="J705" s="14">
        <f t="shared" ca="1" si="742"/>
        <v>1.4166666666666667</v>
      </c>
      <c r="K705" s="5">
        <f t="shared" ca="1" si="743"/>
        <v>0.18888888888888888</v>
      </c>
      <c r="L705" s="21">
        <f t="shared" ca="1" si="714"/>
        <v>89.060430289272347</v>
      </c>
      <c r="M705" s="9">
        <f t="shared" ca="1" si="767"/>
        <v>14</v>
      </c>
      <c r="N705" s="9">
        <f t="shared" ca="1" si="767"/>
        <v>19</v>
      </c>
      <c r="O705" s="9">
        <f t="shared" ca="1" si="767"/>
        <v>7</v>
      </c>
      <c r="P705" s="9">
        <f t="shared" ca="1" si="767"/>
        <v>21</v>
      </c>
      <c r="Q705" s="20">
        <f t="shared" ca="1" si="716"/>
        <v>35.918134063926935</v>
      </c>
      <c r="R705" s="20">
        <f t="shared" ca="1" si="717"/>
        <v>52.510432607436393</v>
      </c>
      <c r="S705" s="20">
        <f t="shared" ca="1" si="718"/>
        <v>18.336257992954991</v>
      </c>
      <c r="T705" s="6">
        <f t="shared" ca="1" si="768"/>
        <v>5343.625817356341</v>
      </c>
      <c r="U705" s="6">
        <f t="shared" ca="1" si="768"/>
        <v>618.26008365771202</v>
      </c>
      <c r="V705" s="6">
        <f t="shared" ca="1" si="768"/>
        <v>951.6375884230705</v>
      </c>
      <c r="W705" s="6">
        <f t="shared" ca="1" si="720"/>
        <v>2157.6785093260273</v>
      </c>
      <c r="X705" s="6">
        <f t="shared" ca="1" si="721"/>
        <v>487.74052848879552</v>
      </c>
      <c r="Y705" s="6">
        <f t="shared" ca="1" si="744"/>
        <v>2364.8292747761602</v>
      </c>
      <c r="Z705" s="6">
        <f t="shared" ca="1" si="769"/>
        <v>1185.298424109589</v>
      </c>
      <c r="AA705" s="6">
        <f t="shared" ca="1" si="769"/>
        <v>367.57302825205477</v>
      </c>
      <c r="AB705" s="6">
        <f t="shared" ca="1" si="769"/>
        <v>385.06141785205477</v>
      </c>
      <c r="AC705" s="6">
        <f t="shared" ca="1" si="723"/>
        <v>639.21286262959586</v>
      </c>
      <c r="AD705" s="6">
        <f t="shared" ca="1" si="724"/>
        <v>837.77893339919194</v>
      </c>
      <c r="AE705" s="6">
        <f t="shared" ca="1" si="725"/>
        <v>196.1206068984385</v>
      </c>
      <c r="AF705" s="6">
        <f t="shared" ca="1" si="745"/>
        <v>264.82046728647197</v>
      </c>
      <c r="AG705" s="6">
        <f t="shared" ca="1" si="770"/>
        <v>150.7788424109589</v>
      </c>
      <c r="AH705" s="6">
        <f t="shared" ca="1" si="770"/>
        <v>546.51377183561647</v>
      </c>
      <c r="AI705" s="6">
        <f t="shared" ca="1" si="770"/>
        <v>925.19635849315068</v>
      </c>
      <c r="AJ705" s="6">
        <f t="shared" ca="1" si="770"/>
        <v>408.44882235616438</v>
      </c>
      <c r="AK705" s="6">
        <f t="shared" ca="1" si="727"/>
        <v>673.94944255161965</v>
      </c>
      <c r="AL705" s="6">
        <f t="shared" ca="1" si="728"/>
        <v>1002.1285000866966</v>
      </c>
      <c r="AM705" s="6">
        <f t="shared" ca="1" si="729"/>
        <v>209.06873159568502</v>
      </c>
      <c r="AN705" s="6">
        <f t="shared" ca="1" si="746"/>
        <v>145.79112086188897</v>
      </c>
      <c r="AO705" s="6">
        <f t="shared" ca="1" si="747"/>
        <v>9930.7565663236419</v>
      </c>
      <c r="AP705" s="6">
        <f t="shared" ca="1" si="748"/>
        <v>7155.315703399121</v>
      </c>
      <c r="AQ705" s="6">
        <f t="shared" ca="1" si="749"/>
        <v>2775.4408629245208</v>
      </c>
      <c r="AR705" s="6">
        <f t="shared" ca="1" si="771"/>
        <v>2440.1671671501281</v>
      </c>
      <c r="AS705" s="6">
        <f t="shared" ca="1" si="771"/>
        <v>1180.1305971050115</v>
      </c>
      <c r="AT705" s="6">
        <f t="shared" ca="1" si="771"/>
        <v>1440.0045457641027</v>
      </c>
      <c r="AU705" s="6">
        <f t="shared" ca="1" si="771"/>
        <v>1516.8209436452321</v>
      </c>
      <c r="AV705" s="6">
        <f t="shared" ca="1" si="750"/>
        <v>6577.1232536644748</v>
      </c>
      <c r="AW705" s="6">
        <f t="shared" ca="1" si="751"/>
        <v>-3801.6823907399539</v>
      </c>
      <c r="AX705" s="27">
        <f t="shared" ca="1" si="772"/>
        <v>3.7663990356164385</v>
      </c>
      <c r="AY705" s="27">
        <f t="shared" ca="1" si="772"/>
        <v>4.2754617260273973</v>
      </c>
      <c r="AZ705">
        <f t="shared" ca="1" si="752"/>
        <v>121</v>
      </c>
      <c r="BA705" s="9">
        <f t="shared" ca="1" si="732"/>
        <v>4</v>
      </c>
      <c r="BB705" s="4">
        <f t="shared" ca="1" si="753"/>
        <v>60</v>
      </c>
      <c r="BC705" s="9">
        <f t="shared" ca="1" si="733"/>
        <v>5</v>
      </c>
      <c r="BD705" s="9">
        <f t="shared" ca="1" si="734"/>
        <v>3</v>
      </c>
      <c r="BE705" s="4">
        <f t="shared" ca="1" si="754"/>
        <v>61</v>
      </c>
      <c r="BF705" s="9">
        <f t="shared" ca="1" si="735"/>
        <v>4</v>
      </c>
      <c r="BG705" s="9">
        <f t="shared" ca="1" si="736"/>
        <v>8</v>
      </c>
      <c r="BH705" s="24">
        <f t="shared" ca="1" si="755"/>
        <v>479.60755016505243</v>
      </c>
      <c r="BI705" s="24">
        <f t="shared" ca="1" si="756"/>
        <v>329.1368661496183</v>
      </c>
      <c r="BJ705" s="9">
        <f t="shared" ca="1" si="737"/>
        <v>7</v>
      </c>
      <c r="BK705" s="30">
        <f t="shared" ca="1" si="738"/>
        <v>35.516564136986304</v>
      </c>
      <c r="BL705" s="15">
        <f t="shared" ca="1" si="739"/>
        <v>4.2527633336986295</v>
      </c>
      <c r="BM705" s="15">
        <f t="shared" ca="1" si="757"/>
        <v>5949.7196765320186</v>
      </c>
      <c r="BN705" s="36">
        <f t="shared" ca="1" si="760"/>
        <v>102</v>
      </c>
      <c r="BO705" s="9">
        <f t="shared" ca="1" si="740"/>
        <v>1</v>
      </c>
      <c r="BP705" s="20">
        <f t="shared" ca="1" si="758"/>
        <v>0.46648262671465457</v>
      </c>
      <c r="BQ705" s="20">
        <f t="shared" ca="1" si="759"/>
        <v>27.210204538475693</v>
      </c>
    </row>
    <row r="706" spans="1:69" x14ac:dyDescent="0.25">
      <c r="A706" s="3">
        <f t="shared" si="774"/>
        <v>40483</v>
      </c>
      <c r="B706" s="17">
        <f t="shared" si="741"/>
        <v>2010</v>
      </c>
      <c r="C706" s="4">
        <f t="shared" si="773"/>
        <v>11</v>
      </c>
      <c r="D706" s="4">
        <f t="shared" si="775"/>
        <v>2</v>
      </c>
      <c r="E706" s="5">
        <f t="shared" si="710"/>
        <v>0.48</v>
      </c>
      <c r="F706" s="5">
        <f t="shared" si="711"/>
        <v>0.48051948051948046</v>
      </c>
      <c r="G706" s="10">
        <f t="shared" si="709"/>
        <v>0.25205479452054752</v>
      </c>
      <c r="H706" s="13">
        <f t="shared" ca="1" si="712"/>
        <v>58</v>
      </c>
      <c r="I706" s="9">
        <f t="shared" ca="1" si="713"/>
        <v>93</v>
      </c>
      <c r="J706" s="14">
        <f t="shared" ca="1" si="742"/>
        <v>1.603448275862069</v>
      </c>
      <c r="K706" s="5">
        <f t="shared" ca="1" si="743"/>
        <v>0.20666666666666667</v>
      </c>
      <c r="L706" s="21">
        <f t="shared" ca="1" si="714"/>
        <v>92.027801800391387</v>
      </c>
      <c r="M706" s="9">
        <f t="shared" ca="1" si="767"/>
        <v>16</v>
      </c>
      <c r="N706" s="9">
        <f t="shared" ca="1" si="767"/>
        <v>20</v>
      </c>
      <c r="O706" s="9">
        <f t="shared" ca="1" si="767"/>
        <v>8</v>
      </c>
      <c r="P706" s="9">
        <f t="shared" ca="1" si="767"/>
        <v>25</v>
      </c>
      <c r="Q706" s="20">
        <f t="shared" ca="1" si="716"/>
        <v>37.079275525114149</v>
      </c>
      <c r="R706" s="20">
        <f t="shared" ca="1" si="717"/>
        <v>48.418279762191773</v>
      </c>
      <c r="S706" s="20">
        <f t="shared" ca="1" si="718"/>
        <v>17.195210553994517</v>
      </c>
      <c r="T706" s="6">
        <f t="shared" ca="1" si="768"/>
        <v>5337.6125044227001</v>
      </c>
      <c r="U706" s="6">
        <f t="shared" ca="1" si="768"/>
        <v>608.46051945205465</v>
      </c>
      <c r="V706" s="6">
        <f t="shared" ca="1" si="768"/>
        <v>963.58966801579777</v>
      </c>
      <c r="W706" s="6">
        <f t="shared" ca="1" si="720"/>
        <v>2298.6195374465756</v>
      </c>
      <c r="X706" s="6">
        <f t="shared" ca="1" si="721"/>
        <v>509.62795264045531</v>
      </c>
      <c r="Y706" s="6">
        <f t="shared" ca="1" si="744"/>
        <v>2174.235865771926</v>
      </c>
      <c r="Z706" s="6">
        <f t="shared" ca="1" si="769"/>
        <v>1334.8539189041094</v>
      </c>
      <c r="AA706" s="6">
        <f t="shared" ca="1" si="769"/>
        <v>387.34623809753418</v>
      </c>
      <c r="AB706" s="6">
        <f t="shared" ca="1" si="769"/>
        <v>429.88026384986296</v>
      </c>
      <c r="AC706" s="6">
        <f t="shared" ca="1" si="723"/>
        <v>618.4509668349059</v>
      </c>
      <c r="AD706" s="6">
        <f t="shared" ca="1" si="724"/>
        <v>810.50973125317853</v>
      </c>
      <c r="AE706" s="6">
        <f t="shared" ca="1" si="725"/>
        <v>185.34466338272441</v>
      </c>
      <c r="AF706" s="6">
        <f t="shared" ca="1" si="745"/>
        <v>537.77505938069748</v>
      </c>
      <c r="AG706" s="6">
        <f t="shared" ca="1" si="770"/>
        <v>175.32696328767122</v>
      </c>
      <c r="AH706" s="6">
        <f t="shared" ca="1" si="770"/>
        <v>620.09051388493162</v>
      </c>
      <c r="AI706" s="6">
        <f t="shared" ca="1" si="770"/>
        <v>988.65769380821916</v>
      </c>
      <c r="AJ706" s="6">
        <f t="shared" ca="1" si="770"/>
        <v>437.37366969863007</v>
      </c>
      <c r="AK706" s="6">
        <f t="shared" ca="1" si="727"/>
        <v>674.65219364643906</v>
      </c>
      <c r="AL706" s="6">
        <f t="shared" ca="1" si="728"/>
        <v>928.91216070733594</v>
      </c>
      <c r="AM706" s="6">
        <f t="shared" ca="1" si="729"/>
        <v>204.42255168370784</v>
      </c>
      <c r="AN706" s="6">
        <f t="shared" ca="1" si="746"/>
        <v>413.46193464196915</v>
      </c>
      <c r="AO706" s="6">
        <f t="shared" ca="1" si="747"/>
        <v>10319.602285405716</v>
      </c>
      <c r="AP706" s="6">
        <f t="shared" ca="1" si="748"/>
        <v>7194.1294256111196</v>
      </c>
      <c r="AQ706" s="6">
        <f t="shared" ca="1" si="749"/>
        <v>3125.4728597945928</v>
      </c>
      <c r="AR706" s="6">
        <f t="shared" ca="1" si="771"/>
        <v>2448.0586528622453</v>
      </c>
      <c r="AS706" s="6">
        <f t="shared" ca="1" si="771"/>
        <v>1190.3088235318714</v>
      </c>
      <c r="AT706" s="6">
        <f t="shared" ca="1" si="771"/>
        <v>1457.7088302823504</v>
      </c>
      <c r="AU706" s="6">
        <f t="shared" ca="1" si="771"/>
        <v>1504.6840531196699</v>
      </c>
      <c r="AV706" s="6">
        <f t="shared" ca="1" si="750"/>
        <v>6600.760359796137</v>
      </c>
      <c r="AW706" s="6">
        <f t="shared" ca="1" si="751"/>
        <v>-3475.287500001541</v>
      </c>
      <c r="AX706" s="27">
        <f t="shared" ca="1" si="772"/>
        <v>4.0771967671232874</v>
      </c>
      <c r="AY706" s="27">
        <f t="shared" ca="1" si="772"/>
        <v>4.1756475342465755</v>
      </c>
      <c r="AZ706">
        <f t="shared" ca="1" si="752"/>
        <v>127</v>
      </c>
      <c r="BA706" s="9">
        <f t="shared" ca="1" si="732"/>
        <v>4</v>
      </c>
      <c r="BB706" s="4">
        <f t="shared" ca="1" si="753"/>
        <v>58</v>
      </c>
      <c r="BC706" s="9">
        <f t="shared" ca="1" si="733"/>
        <v>5</v>
      </c>
      <c r="BD706" s="9">
        <f t="shared" ca="1" si="734"/>
        <v>3</v>
      </c>
      <c r="BE706" s="4">
        <f t="shared" ca="1" si="754"/>
        <v>69</v>
      </c>
      <c r="BF706" s="9">
        <f t="shared" ca="1" si="735"/>
        <v>4</v>
      </c>
      <c r="BG706" s="9">
        <f t="shared" ca="1" si="736"/>
        <v>8</v>
      </c>
      <c r="BH706" s="24">
        <f t="shared" ca="1" si="755"/>
        <v>520.25340111763148</v>
      </c>
      <c r="BI706" s="24">
        <f t="shared" ca="1" si="756"/>
        <v>280.74875851666241</v>
      </c>
      <c r="BJ706" s="9">
        <f t="shared" ca="1" si="737"/>
        <v>8</v>
      </c>
      <c r="BK706" s="30">
        <f t="shared" ca="1" si="738"/>
        <v>35.382312000000006</v>
      </c>
      <c r="BL706" s="15">
        <f t="shared" ca="1" si="739"/>
        <v>4.5157173106849307</v>
      </c>
      <c r="BM706" s="15">
        <f t="shared" ca="1" si="757"/>
        <v>5996.4883516968857</v>
      </c>
      <c r="BN706" s="36">
        <f t="shared" ca="1" si="760"/>
        <v>102</v>
      </c>
      <c r="BO706" s="9">
        <f t="shared" ca="1" si="740"/>
        <v>0</v>
      </c>
      <c r="BP706" s="20">
        <f t="shared" ca="1" si="758"/>
        <v>0.52121719854757109</v>
      </c>
      <c r="BQ706" s="20">
        <f t="shared" ca="1" si="759"/>
        <v>30.641890782299928</v>
      </c>
    </row>
    <row r="707" spans="1:69" x14ac:dyDescent="0.25">
      <c r="A707" s="3">
        <f t="shared" si="774"/>
        <v>40482</v>
      </c>
      <c r="B707" s="17">
        <f t="shared" si="741"/>
        <v>2010</v>
      </c>
      <c r="C707" s="4">
        <f t="shared" si="773"/>
        <v>10</v>
      </c>
      <c r="D707" s="4">
        <f t="shared" si="775"/>
        <v>1</v>
      </c>
      <c r="E707" s="5">
        <f t="shared" si="710"/>
        <v>0.63</v>
      </c>
      <c r="F707" s="5">
        <f t="shared" si="711"/>
        <v>0.64</v>
      </c>
      <c r="G707" s="10">
        <f t="shared" ref="G707:G770" si="776">G708+100%/365</f>
        <v>0.24931506849315024</v>
      </c>
      <c r="H707" s="13">
        <f t="shared" ca="1" si="712"/>
        <v>98</v>
      </c>
      <c r="I707" s="9">
        <f t="shared" ca="1" si="713"/>
        <v>163</v>
      </c>
      <c r="J707" s="14">
        <f t="shared" ca="1" si="742"/>
        <v>1.6632653061224489</v>
      </c>
      <c r="K707" s="5">
        <f t="shared" ca="1" si="743"/>
        <v>0.36222222222222222</v>
      </c>
      <c r="L707" s="21">
        <f t="shared" ca="1" si="714"/>
        <v>98.486585612524465</v>
      </c>
      <c r="M707" s="9">
        <f t="shared" ref="M707:P726" ca="1" si="777">INT($I707*M$1*(1+RANDBETWEEN(-limite,limite)/1000))</f>
        <v>30</v>
      </c>
      <c r="N707" s="9">
        <f t="shared" ca="1" si="777"/>
        <v>35</v>
      </c>
      <c r="O707" s="9">
        <f t="shared" ca="1" si="777"/>
        <v>15</v>
      </c>
      <c r="P707" s="9">
        <f t="shared" ca="1" si="777"/>
        <v>41</v>
      </c>
      <c r="Q707" s="20">
        <f t="shared" ca="1" si="716"/>
        <v>36.592457212223387</v>
      </c>
      <c r="R707" s="20">
        <f t="shared" ca="1" si="717"/>
        <v>47.208676702684919</v>
      </c>
      <c r="S707" s="20">
        <f t="shared" ca="1" si="718"/>
        <v>18.006138647350483</v>
      </c>
      <c r="T707" s="6">
        <f t="shared" ref="T707:V726" ca="1" si="778">(1+T$2*$G707)*(1+RANDBETWEEN(-limite,limite)/1000)*T$1*$E707*$F707</f>
        <v>9651.6853900273982</v>
      </c>
      <c r="U707" s="6">
        <f t="shared" ca="1" si="778"/>
        <v>1035.9147842630136</v>
      </c>
      <c r="V707" s="6">
        <f t="shared" ca="1" si="778"/>
        <v>1748.7691342721755</v>
      </c>
      <c r="W707" s="6">
        <f t="shared" ca="1" si="720"/>
        <v>2640.6942067726027</v>
      </c>
      <c r="X707" s="6">
        <f t="shared" ca="1" si="721"/>
        <v>870.9132980167891</v>
      </c>
      <c r="Y707" s="6">
        <f t="shared" ca="1" si="744"/>
        <v>5427.2235352288444</v>
      </c>
      <c r="Z707" s="6">
        <f t="shared" ref="Z707:AB726" ca="1" si="779">(1+Z$2*$G707)*(1+RANDBETWEEN(-limite,limite)/1000)*$I707*Z$1</f>
        <v>2378.5097187945203</v>
      </c>
      <c r="AA707" s="6">
        <f t="shared" ca="1" si="779"/>
        <v>708.1301505402738</v>
      </c>
      <c r="AB707" s="6">
        <f t="shared" ca="1" si="779"/>
        <v>738.25168454136985</v>
      </c>
      <c r="AC707" s="6">
        <f t="shared" ca="1" si="723"/>
        <v>1132.9004992863106</v>
      </c>
      <c r="AD707" s="6">
        <f t="shared" ca="1" si="724"/>
        <v>991.63072069454415</v>
      </c>
      <c r="AE707" s="6">
        <f t="shared" ca="1" si="725"/>
        <v>318.38904950619309</v>
      </c>
      <c r="AF707" s="6">
        <f t="shared" ca="1" si="745"/>
        <v>1381.9712843891161</v>
      </c>
      <c r="AG707" s="6">
        <f t="shared" ref="AG707:AJ726" ca="1" si="780">(1+AG$2*$G707)*(1+RANDBETWEEN(-limite,limite)/1000)*$I707*AG$1</f>
        <v>278.03508410958904</v>
      </c>
      <c r="AH707" s="6">
        <f t="shared" ca="1" si="780"/>
        <v>1077.2776284931506</v>
      </c>
      <c r="AI707" s="6">
        <f t="shared" ca="1" si="780"/>
        <v>1790.2803383013697</v>
      </c>
      <c r="AJ707" s="6">
        <f t="shared" ca="1" si="780"/>
        <v>795.73398233424643</v>
      </c>
      <c r="AK707" s="6">
        <f t="shared" ca="1" si="727"/>
        <v>1279.3878714545062</v>
      </c>
      <c r="AL707" s="6">
        <f t="shared" ca="1" si="728"/>
        <v>1121.3634330674229</v>
      </c>
      <c r="AM707" s="6">
        <f t="shared" ca="1" si="729"/>
        <v>362.16479516692647</v>
      </c>
      <c r="AN707" s="6">
        <f t="shared" ca="1" si="746"/>
        <v>1178.4109335494998</v>
      </c>
      <c r="AO707" s="6">
        <f t="shared" ca="1" si="747"/>
        <v>18453.818761404935</v>
      </c>
      <c r="AP707" s="6">
        <f t="shared" ca="1" si="748"/>
        <v>10466.21300823747</v>
      </c>
      <c r="AQ707" s="6">
        <f t="shared" ca="1" si="749"/>
        <v>7987.6057531674596</v>
      </c>
      <c r="AR707" s="6">
        <f t="shared" ref="AR707:AU726" ca="1" si="781">(1+AR$2*$G707)*(1+RANDBETWEEN(-limite,limite)/1000)*AR$1*$E707*$F707+AR$3*(1+ipc)^($B707-2010)</f>
        <v>2549.4467651754985</v>
      </c>
      <c r="AS707" s="6">
        <f t="shared" ca="1" si="781"/>
        <v>1526.5945625635463</v>
      </c>
      <c r="AT707" s="6">
        <f t="shared" ca="1" si="781"/>
        <v>1630.4264986507292</v>
      </c>
      <c r="AU707" s="6">
        <f t="shared" ca="1" si="781"/>
        <v>1727.4145969606288</v>
      </c>
      <c r="AV707" s="6">
        <f t="shared" ca="1" si="750"/>
        <v>7433.8824233504029</v>
      </c>
      <c r="AW707" s="6">
        <f t="shared" ca="1" si="751"/>
        <v>553.72332981706222</v>
      </c>
      <c r="AX707" s="27">
        <f t="shared" ref="AX707:AY726" ca="1" si="782">MIN(5,(1+AX$2*$G707)*(1+RANDBETWEEN(-limite,limite)/1000)*AX$1)</f>
        <v>4.0885710904109587</v>
      </c>
      <c r="AY707" s="27">
        <f t="shared" ca="1" si="782"/>
        <v>4.248918945205479</v>
      </c>
      <c r="AZ707">
        <f t="shared" ca="1" si="752"/>
        <v>219</v>
      </c>
      <c r="BA707" s="9">
        <f t="shared" ca="1" si="732"/>
        <v>8</v>
      </c>
      <c r="BB707" s="4">
        <f t="shared" ca="1" si="753"/>
        <v>98</v>
      </c>
      <c r="BC707" s="9">
        <f t="shared" ca="1" si="733"/>
        <v>8</v>
      </c>
      <c r="BD707" s="9">
        <f t="shared" ca="1" si="734"/>
        <v>6</v>
      </c>
      <c r="BE707" s="4">
        <f t="shared" ca="1" si="754"/>
        <v>121</v>
      </c>
      <c r="BF707" s="9">
        <f t="shared" ca="1" si="735"/>
        <v>8</v>
      </c>
      <c r="BG707" s="9">
        <f t="shared" ca="1" si="736"/>
        <v>15</v>
      </c>
      <c r="BH707" s="24">
        <f t="shared" ca="1" si="755"/>
        <v>751.48237700879542</v>
      </c>
      <c r="BI707" s="24">
        <f t="shared" ca="1" si="756"/>
        <v>464.35674543968685</v>
      </c>
      <c r="BJ707" s="9">
        <f t="shared" ca="1" si="737"/>
        <v>14</v>
      </c>
      <c r="BK707" s="30">
        <f t="shared" ca="1" si="738"/>
        <v>34.382407356164379</v>
      </c>
      <c r="BL707" s="15">
        <f t="shared" ca="1" si="739"/>
        <v>4.2654231463013694</v>
      </c>
      <c r="BM707" s="15">
        <f t="shared" ca="1" si="757"/>
        <v>6793.245772674969</v>
      </c>
      <c r="BN707" s="36">
        <f t="shared" ca="1" si="760"/>
        <v>102</v>
      </c>
      <c r="BO707" s="9">
        <f t="shared" ca="1" si="740"/>
        <v>0</v>
      </c>
      <c r="BP707" s="20">
        <f t="shared" ca="1" si="758"/>
        <v>1.1758158059431123</v>
      </c>
      <c r="BQ707" s="20">
        <f t="shared" ca="1" si="759"/>
        <v>78.309860325171172</v>
      </c>
    </row>
    <row r="708" spans="1:69" x14ac:dyDescent="0.25">
      <c r="A708" s="3">
        <f t="shared" si="774"/>
        <v>40481</v>
      </c>
      <c r="B708" s="17">
        <f t="shared" si="741"/>
        <v>2010</v>
      </c>
      <c r="C708" s="4">
        <f t="shared" si="773"/>
        <v>10</v>
      </c>
      <c r="D708" s="4">
        <f t="shared" si="775"/>
        <v>7</v>
      </c>
      <c r="E708" s="5">
        <f t="shared" si="710"/>
        <v>0.63</v>
      </c>
      <c r="F708" s="5">
        <f t="shared" si="711"/>
        <v>0.95</v>
      </c>
      <c r="G708" s="10">
        <f t="shared" si="776"/>
        <v>0.24657534246575299</v>
      </c>
      <c r="H708" s="13">
        <f t="shared" ca="1" si="712"/>
        <v>142</v>
      </c>
      <c r="I708" s="9">
        <f t="shared" ca="1" si="713"/>
        <v>240</v>
      </c>
      <c r="J708" s="14">
        <f t="shared" ca="1" si="742"/>
        <v>1.6901408450704225</v>
      </c>
      <c r="K708" s="5">
        <f t="shared" ca="1" si="743"/>
        <v>0.53333333333333333</v>
      </c>
      <c r="L708" s="21">
        <f t="shared" ca="1" si="714"/>
        <v>103.43174690333782</v>
      </c>
      <c r="M708" s="9">
        <f t="shared" ca="1" si="777"/>
        <v>43</v>
      </c>
      <c r="N708" s="9">
        <f t="shared" ca="1" si="777"/>
        <v>53</v>
      </c>
      <c r="O708" s="9">
        <f t="shared" ca="1" si="777"/>
        <v>22</v>
      </c>
      <c r="P708" s="9">
        <f t="shared" ca="1" si="777"/>
        <v>67</v>
      </c>
      <c r="Q708" s="20">
        <f t="shared" ca="1" si="716"/>
        <v>34.850372602739732</v>
      </c>
      <c r="R708" s="20">
        <f t="shared" ca="1" si="717"/>
        <v>46.977358505603981</v>
      </c>
      <c r="S708" s="20">
        <f t="shared" ca="1" si="718"/>
        <v>16.886223918217134</v>
      </c>
      <c r="T708" s="6">
        <f t="shared" ca="1" si="778"/>
        <v>14687.30806027397</v>
      </c>
      <c r="U708" s="6">
        <f t="shared" ca="1" si="778"/>
        <v>1524.8756810958903</v>
      </c>
      <c r="V708" s="6">
        <f t="shared" ca="1" si="778"/>
        <v>2490.2221246421923</v>
      </c>
      <c r="W708" s="6">
        <f t="shared" ca="1" si="720"/>
        <v>2567.841991890411</v>
      </c>
      <c r="X708" s="6">
        <f t="shared" ca="1" si="721"/>
        <v>1254.0840209358903</v>
      </c>
      <c r="Y708" s="6">
        <f t="shared" ca="1" si="744"/>
        <v>9900.0356039013659</v>
      </c>
      <c r="Z708" s="6">
        <f t="shared" ca="1" si="779"/>
        <v>3345.635769863014</v>
      </c>
      <c r="AA708" s="6">
        <f t="shared" ca="1" si="779"/>
        <v>1033.5018871232876</v>
      </c>
      <c r="AB708" s="6">
        <f t="shared" ca="1" si="779"/>
        <v>1131.3770025205479</v>
      </c>
      <c r="AC708" s="6">
        <f t="shared" ca="1" si="723"/>
        <v>1680.0703219758939</v>
      </c>
      <c r="AD708" s="6">
        <f t="shared" ca="1" si="724"/>
        <v>941.18053202280225</v>
      </c>
      <c r="AE708" s="6">
        <f t="shared" ca="1" si="725"/>
        <v>505.01046648382305</v>
      </c>
      <c r="AF708" s="6">
        <f t="shared" ca="1" si="745"/>
        <v>2384.2533390243298</v>
      </c>
      <c r="AG708" s="6">
        <f t="shared" ca="1" si="780"/>
        <v>442.13909917808229</v>
      </c>
      <c r="AH708" s="6">
        <f t="shared" ca="1" si="780"/>
        <v>1530.3412076712332</v>
      </c>
      <c r="AI708" s="6">
        <f t="shared" ca="1" si="780"/>
        <v>2514.1841095890404</v>
      </c>
      <c r="AJ708" s="6">
        <f t="shared" ca="1" si="780"/>
        <v>1163.3621917808218</v>
      </c>
      <c r="AK708" s="6">
        <f t="shared" ca="1" si="727"/>
        <v>1772.5977788192417</v>
      </c>
      <c r="AL708" s="6">
        <f t="shared" ca="1" si="728"/>
        <v>1108.6479453740458</v>
      </c>
      <c r="AM708" s="6">
        <f t="shared" ca="1" si="729"/>
        <v>552.41160750153324</v>
      </c>
      <c r="AN708" s="6">
        <f t="shared" ca="1" si="746"/>
        <v>2216.3692765243568</v>
      </c>
      <c r="AO708" s="6">
        <f t="shared" ca="1" si="747"/>
        <v>27372.725009095888</v>
      </c>
      <c r="AP708" s="6">
        <f t="shared" ca="1" si="748"/>
        <v>12872.066789645836</v>
      </c>
      <c r="AQ708" s="6">
        <f t="shared" ca="1" si="749"/>
        <v>14500.658219450052</v>
      </c>
      <c r="AR708" s="6">
        <f t="shared" ca="1" si="781"/>
        <v>2662.9420174881725</v>
      </c>
      <c r="AS708" s="6">
        <f t="shared" ca="1" si="781"/>
        <v>2042.4397539238857</v>
      </c>
      <c r="AT708" s="6">
        <f t="shared" ca="1" si="781"/>
        <v>1867.3731436644721</v>
      </c>
      <c r="AU708" s="6">
        <f t="shared" ca="1" si="781"/>
        <v>1947.8349176530187</v>
      </c>
      <c r="AV708" s="6">
        <f t="shared" ca="1" si="750"/>
        <v>8520.589832729549</v>
      </c>
      <c r="AW708" s="6">
        <f t="shared" ca="1" si="751"/>
        <v>5980.0683867205025</v>
      </c>
      <c r="AX708" s="27">
        <f t="shared" ca="1" si="782"/>
        <v>4.0881274520547946</v>
      </c>
      <c r="AY708" s="27">
        <f t="shared" ca="1" si="782"/>
        <v>4.1837321232876707</v>
      </c>
      <c r="AZ708">
        <f t="shared" ca="1" si="752"/>
        <v>327</v>
      </c>
      <c r="BA708" s="9">
        <f t="shared" ca="1" si="732"/>
        <v>13</v>
      </c>
      <c r="BB708" s="4">
        <f t="shared" ca="1" si="753"/>
        <v>142</v>
      </c>
      <c r="BC708" s="9">
        <f t="shared" ca="1" si="733"/>
        <v>12</v>
      </c>
      <c r="BD708" s="9">
        <f t="shared" ca="1" si="734"/>
        <v>8</v>
      </c>
      <c r="BE708" s="4">
        <f t="shared" ca="1" si="754"/>
        <v>185</v>
      </c>
      <c r="BF708" s="9">
        <f t="shared" ca="1" si="735"/>
        <v>12</v>
      </c>
      <c r="BG708" s="9">
        <f t="shared" ca="1" si="736"/>
        <v>24</v>
      </c>
      <c r="BH708" s="24">
        <f t="shared" ca="1" si="755"/>
        <v>889.03494893922448</v>
      </c>
      <c r="BI708" s="24">
        <f t="shared" ca="1" si="756"/>
        <v>608.35355425605781</v>
      </c>
      <c r="BJ708" s="9">
        <f t="shared" ca="1" si="737"/>
        <v>20</v>
      </c>
      <c r="BK708" s="30">
        <f t="shared" ca="1" si="738"/>
        <v>33.139861232876711</v>
      </c>
      <c r="BL708" s="15">
        <f t="shared" ca="1" si="739"/>
        <v>4.2394069917808217</v>
      </c>
      <c r="BM708" s="15">
        <f t="shared" ca="1" si="757"/>
        <v>6748.0240832777972</v>
      </c>
      <c r="BN708" s="36">
        <f t="shared" ca="1" si="760"/>
        <v>112</v>
      </c>
      <c r="BO708" s="9">
        <f t="shared" ca="1" si="740"/>
        <v>0</v>
      </c>
      <c r="BP708" s="20">
        <f t="shared" ca="1" si="758"/>
        <v>2.148874698800197</v>
      </c>
      <c r="BQ708" s="20">
        <f t="shared" ca="1" si="759"/>
        <v>129.47016267366118</v>
      </c>
    </row>
    <row r="709" spans="1:69" x14ac:dyDescent="0.25">
      <c r="A709" s="3">
        <f t="shared" si="774"/>
        <v>40480</v>
      </c>
      <c r="B709" s="17">
        <f t="shared" si="741"/>
        <v>2010</v>
      </c>
      <c r="C709" s="4">
        <f t="shared" si="773"/>
        <v>10</v>
      </c>
      <c r="D709" s="4">
        <f t="shared" si="775"/>
        <v>6</v>
      </c>
      <c r="E709" s="5">
        <f t="shared" si="710"/>
        <v>0.63</v>
      </c>
      <c r="F709" s="5">
        <f t="shared" si="711"/>
        <v>1</v>
      </c>
      <c r="G709" s="10">
        <f t="shared" si="776"/>
        <v>0.24383561643835575</v>
      </c>
      <c r="H709" s="13">
        <f t="shared" ca="1" si="712"/>
        <v>155</v>
      </c>
      <c r="I709" s="9">
        <f t="shared" ca="1" si="713"/>
        <v>255</v>
      </c>
      <c r="J709" s="14">
        <f t="shared" ca="1" si="742"/>
        <v>1.6451612903225807</v>
      </c>
      <c r="K709" s="5">
        <f t="shared" ca="1" si="743"/>
        <v>0.56666666666666665</v>
      </c>
      <c r="L709" s="21">
        <f t="shared" ca="1" si="714"/>
        <v>101.20981903667696</v>
      </c>
      <c r="M709" s="9">
        <f t="shared" ca="1" si="777"/>
        <v>43</v>
      </c>
      <c r="N709" s="9">
        <f t="shared" ca="1" si="777"/>
        <v>57</v>
      </c>
      <c r="O709" s="9">
        <f t="shared" ca="1" si="777"/>
        <v>23</v>
      </c>
      <c r="P709" s="9">
        <f t="shared" ca="1" si="777"/>
        <v>70</v>
      </c>
      <c r="Q709" s="20">
        <f t="shared" ca="1" si="716"/>
        <v>34.714413961643828</v>
      </c>
      <c r="R709" s="20">
        <f t="shared" ca="1" si="717"/>
        <v>44.493774904109578</v>
      </c>
      <c r="S709" s="20">
        <f t="shared" ca="1" si="718"/>
        <v>16.883798512720151</v>
      </c>
      <c r="T709" s="6">
        <f t="shared" ca="1" si="778"/>
        <v>15687.52195068493</v>
      </c>
      <c r="U709" s="6">
        <f t="shared" ca="1" si="778"/>
        <v>1704.393300821918</v>
      </c>
      <c r="V709" s="6">
        <f t="shared" ca="1" si="778"/>
        <v>2811.3274386936987</v>
      </c>
      <c r="W709" s="6">
        <f t="shared" ca="1" si="720"/>
        <v>2653.530238158904</v>
      </c>
      <c r="X709" s="6">
        <f t="shared" ca="1" si="721"/>
        <v>1345.9221983736986</v>
      </c>
      <c r="Y709" s="6">
        <f t="shared" ca="1" si="744"/>
        <v>10581.135376280547</v>
      </c>
      <c r="Z709" s="6">
        <f t="shared" ca="1" si="779"/>
        <v>3471.4413961643831</v>
      </c>
      <c r="AA709" s="6">
        <f t="shared" ca="1" si="779"/>
        <v>1023.3568227945203</v>
      </c>
      <c r="AB709" s="6">
        <f t="shared" ca="1" si="779"/>
        <v>1181.8658958904107</v>
      </c>
      <c r="AC709" s="6">
        <f t="shared" ca="1" si="723"/>
        <v>1699.7380835881538</v>
      </c>
      <c r="AD709" s="6">
        <f t="shared" ca="1" si="724"/>
        <v>960.92435037818564</v>
      </c>
      <c r="AE709" s="6">
        <f t="shared" ca="1" si="725"/>
        <v>529.018540692275</v>
      </c>
      <c r="AF709" s="6">
        <f t="shared" ca="1" si="745"/>
        <v>2486.9831401906999</v>
      </c>
      <c r="AG709" s="6">
        <f t="shared" ca="1" si="780"/>
        <v>445.51801306849313</v>
      </c>
      <c r="AH709" s="6">
        <f t="shared" ca="1" si="780"/>
        <v>1629.1427480547945</v>
      </c>
      <c r="AI709" s="6">
        <f t="shared" ca="1" si="780"/>
        <v>2856.829022465753</v>
      </c>
      <c r="AJ709" s="6">
        <f t="shared" ca="1" si="780"/>
        <v>1244.5897591232876</v>
      </c>
      <c r="AK709" s="6">
        <f t="shared" ca="1" si="727"/>
        <v>1898.6846585863707</v>
      </c>
      <c r="AL709" s="6">
        <f t="shared" ca="1" si="728"/>
        <v>1161.401921556419</v>
      </c>
      <c r="AM709" s="6">
        <f t="shared" ca="1" si="729"/>
        <v>590.73797635805079</v>
      </c>
      <c r="AN709" s="6">
        <f t="shared" ca="1" si="746"/>
        <v>2525.2549862114884</v>
      </c>
      <c r="AO709" s="6">
        <f t="shared" ca="1" si="747"/>
        <v>29244.65890906849</v>
      </c>
      <c r="AP709" s="6">
        <f t="shared" ca="1" si="748"/>
        <v>13651.285406385756</v>
      </c>
      <c r="AQ709" s="6">
        <f t="shared" ca="1" si="749"/>
        <v>15593.373502682734</v>
      </c>
      <c r="AR709" s="6">
        <f t="shared" ca="1" si="781"/>
        <v>2683.9562231470591</v>
      </c>
      <c r="AS709" s="6">
        <f t="shared" ca="1" si="781"/>
        <v>2009.6717132903129</v>
      </c>
      <c r="AT709" s="6">
        <f t="shared" ca="1" si="781"/>
        <v>1873.1750030702701</v>
      </c>
      <c r="AU709" s="6">
        <f t="shared" ca="1" si="781"/>
        <v>2026.4107015728368</v>
      </c>
      <c r="AV709" s="6">
        <f t="shared" ca="1" si="750"/>
        <v>8593.2136410804796</v>
      </c>
      <c r="AW709" s="6">
        <f t="shared" ca="1" si="751"/>
        <v>7000.1598616022548</v>
      </c>
      <c r="AX709" s="27">
        <f t="shared" ca="1" si="782"/>
        <v>4.0837457753424653</v>
      </c>
      <c r="AY709" s="27">
        <f t="shared" ca="1" si="782"/>
        <v>4.4862821849315067</v>
      </c>
      <c r="AZ709">
        <f t="shared" ca="1" si="752"/>
        <v>348</v>
      </c>
      <c r="BA709" s="9">
        <f t="shared" ca="1" si="732"/>
        <v>14</v>
      </c>
      <c r="BB709" s="4">
        <f t="shared" ca="1" si="753"/>
        <v>155</v>
      </c>
      <c r="BC709" s="9">
        <f t="shared" ca="1" si="733"/>
        <v>14</v>
      </c>
      <c r="BD709" s="9">
        <f t="shared" ca="1" si="734"/>
        <v>9</v>
      </c>
      <c r="BE709" s="4">
        <f t="shared" ca="1" si="754"/>
        <v>193</v>
      </c>
      <c r="BF709" s="9">
        <f t="shared" ca="1" si="735"/>
        <v>12</v>
      </c>
      <c r="BG709" s="9">
        <f t="shared" ca="1" si="736"/>
        <v>23</v>
      </c>
      <c r="BH709" s="24">
        <f t="shared" ca="1" si="755"/>
        <v>1010.631852452935</v>
      </c>
      <c r="BI709" s="24">
        <f t="shared" ca="1" si="756"/>
        <v>578.4395549899042</v>
      </c>
      <c r="BJ709" s="9">
        <f t="shared" ca="1" si="737"/>
        <v>20</v>
      </c>
      <c r="BK709" s="30">
        <f t="shared" ca="1" si="738"/>
        <v>33.455504465753428</v>
      </c>
      <c r="BL709" s="15">
        <f t="shared" ca="1" si="739"/>
        <v>4.286706426301369</v>
      </c>
      <c r="BM709" s="15">
        <f t="shared" ca="1" si="757"/>
        <v>6923.0214886111553</v>
      </c>
      <c r="BN709" s="36">
        <f t="shared" ca="1" si="760"/>
        <v>112</v>
      </c>
      <c r="BO709" s="9">
        <f t="shared" ca="1" si="740"/>
        <v>0</v>
      </c>
      <c r="BP709" s="20">
        <f t="shared" ca="1" si="758"/>
        <v>2.2523942079820065</v>
      </c>
      <c r="BQ709" s="20">
        <f t="shared" ca="1" si="759"/>
        <v>139.22654913109585</v>
      </c>
    </row>
    <row r="710" spans="1:69" x14ac:dyDescent="0.25">
      <c r="A710" s="3">
        <f t="shared" si="774"/>
        <v>40479</v>
      </c>
      <c r="B710" s="17">
        <f t="shared" si="741"/>
        <v>2010</v>
      </c>
      <c r="C710" s="4">
        <f t="shared" si="773"/>
        <v>10</v>
      </c>
      <c r="D710" s="4">
        <f t="shared" si="775"/>
        <v>5</v>
      </c>
      <c r="E710" s="5">
        <f t="shared" si="710"/>
        <v>0.63</v>
      </c>
      <c r="F710" s="5">
        <f t="shared" si="711"/>
        <v>0.82</v>
      </c>
      <c r="G710" s="10">
        <f t="shared" si="776"/>
        <v>0.2410958904109585</v>
      </c>
      <c r="H710" s="13">
        <f t="shared" ca="1" si="712"/>
        <v>130</v>
      </c>
      <c r="I710" s="9">
        <f t="shared" ca="1" si="713"/>
        <v>211</v>
      </c>
      <c r="J710" s="14">
        <f t="shared" ca="1" si="742"/>
        <v>1.6230769230769231</v>
      </c>
      <c r="K710" s="5">
        <f t="shared" ca="1" si="743"/>
        <v>0.46888888888888891</v>
      </c>
      <c r="L710" s="21">
        <f t="shared" ca="1" si="714"/>
        <v>99.232173922191777</v>
      </c>
      <c r="M710" s="9">
        <f t="shared" ca="1" si="777"/>
        <v>37</v>
      </c>
      <c r="N710" s="9">
        <f t="shared" ca="1" si="777"/>
        <v>46</v>
      </c>
      <c r="O710" s="9">
        <f t="shared" ca="1" si="777"/>
        <v>19</v>
      </c>
      <c r="P710" s="9">
        <f t="shared" ca="1" si="777"/>
        <v>58</v>
      </c>
      <c r="Q710" s="20">
        <f t="shared" ca="1" si="716"/>
        <v>35.933589041095892</v>
      </c>
      <c r="R710" s="20">
        <f t="shared" ca="1" si="717"/>
        <v>44.794501394664735</v>
      </c>
      <c r="S710" s="20">
        <f t="shared" ca="1" si="718"/>
        <v>17.128883408445912</v>
      </c>
      <c r="T710" s="6">
        <f t="shared" ca="1" si="778"/>
        <v>12900.182609884931</v>
      </c>
      <c r="U710" s="6">
        <f t="shared" ca="1" si="778"/>
        <v>1421.8816876273972</v>
      </c>
      <c r="V710" s="6">
        <f t="shared" ca="1" si="778"/>
        <v>2240.8321081449203</v>
      </c>
      <c r="W710" s="6">
        <f t="shared" ca="1" si="720"/>
        <v>2575.4842588931506</v>
      </c>
      <c r="X710" s="6">
        <f t="shared" ca="1" si="721"/>
        <v>1100.3393283492819</v>
      </c>
      <c r="Y710" s="6">
        <f t="shared" ca="1" si="744"/>
        <v>8405.4086021249768</v>
      </c>
      <c r="Z710" s="6">
        <f t="shared" ca="1" si="779"/>
        <v>2982.4878904109592</v>
      </c>
      <c r="AA710" s="6">
        <f t="shared" ca="1" si="779"/>
        <v>851.09552649862997</v>
      </c>
      <c r="AB710" s="6">
        <f t="shared" ca="1" si="779"/>
        <v>993.47523768986298</v>
      </c>
      <c r="AC710" s="6">
        <f t="shared" ca="1" si="723"/>
        <v>1372.669781444205</v>
      </c>
      <c r="AD710" s="6">
        <f t="shared" ca="1" si="724"/>
        <v>1004.3927942146961</v>
      </c>
      <c r="AE710" s="6">
        <f t="shared" ca="1" si="725"/>
        <v>435.0756420850982</v>
      </c>
      <c r="AF710" s="6">
        <f t="shared" ca="1" si="745"/>
        <v>2014.9204368554526</v>
      </c>
      <c r="AG710" s="6">
        <f t="shared" ca="1" si="780"/>
        <v>369.79109418082191</v>
      </c>
      <c r="AH710" s="6">
        <f t="shared" ca="1" si="780"/>
        <v>1424.0951387178084</v>
      </c>
      <c r="AI710" s="6">
        <f t="shared" ca="1" si="780"/>
        <v>2398.7203065205481</v>
      </c>
      <c r="AJ710" s="6">
        <f t="shared" ca="1" si="780"/>
        <v>1006.2062002849314</v>
      </c>
      <c r="AK710" s="6">
        <f t="shared" ca="1" si="727"/>
        <v>1504.6993509754684</v>
      </c>
      <c r="AL710" s="6">
        <f t="shared" ca="1" si="728"/>
        <v>1143.0403912235829</v>
      </c>
      <c r="AM710" s="6">
        <f t="shared" ca="1" si="729"/>
        <v>469.73651244961735</v>
      </c>
      <c r="AN710" s="6">
        <f t="shared" ca="1" si="746"/>
        <v>2081.3364850554412</v>
      </c>
      <c r="AO710" s="6">
        <f t="shared" ca="1" si="747"/>
        <v>24347.935691815885</v>
      </c>
      <c r="AP710" s="6">
        <f t="shared" ca="1" si="748"/>
        <v>11846.270167780021</v>
      </c>
      <c r="AQ710" s="6">
        <f t="shared" ca="1" si="749"/>
        <v>12501.66552403587</v>
      </c>
      <c r="AR710" s="6">
        <f t="shared" ca="1" si="781"/>
        <v>2611.3593418669052</v>
      </c>
      <c r="AS710" s="6">
        <f t="shared" ca="1" si="781"/>
        <v>1876.4671355122691</v>
      </c>
      <c r="AT710" s="6">
        <f t="shared" ca="1" si="781"/>
        <v>1758.6881621890166</v>
      </c>
      <c r="AU710" s="6">
        <f t="shared" ca="1" si="781"/>
        <v>1859.6658495766819</v>
      </c>
      <c r="AV710" s="6">
        <f t="shared" ca="1" si="750"/>
        <v>8106.1804891448737</v>
      </c>
      <c r="AW710" s="6">
        <f t="shared" ca="1" si="751"/>
        <v>4395.4850348909895</v>
      </c>
      <c r="AX710" s="27">
        <f t="shared" ca="1" si="782"/>
        <v>3.8076697972602735</v>
      </c>
      <c r="AY710" s="27">
        <f t="shared" ca="1" si="782"/>
        <v>4.2350735342465757</v>
      </c>
      <c r="AZ710">
        <f t="shared" ca="1" si="752"/>
        <v>290</v>
      </c>
      <c r="BA710" s="9">
        <f t="shared" ca="1" si="732"/>
        <v>11</v>
      </c>
      <c r="BB710" s="4">
        <f t="shared" ca="1" si="753"/>
        <v>130</v>
      </c>
      <c r="BC710" s="9">
        <f t="shared" ca="1" si="733"/>
        <v>12</v>
      </c>
      <c r="BD710" s="9">
        <f t="shared" ca="1" si="734"/>
        <v>9</v>
      </c>
      <c r="BE710" s="4">
        <f t="shared" ca="1" si="754"/>
        <v>160</v>
      </c>
      <c r="BF710" s="9">
        <f t="shared" ca="1" si="735"/>
        <v>12</v>
      </c>
      <c r="BG710" s="9">
        <f t="shared" ca="1" si="736"/>
        <v>21</v>
      </c>
      <c r="BH710" s="24">
        <f t="shared" ca="1" si="755"/>
        <v>955.7674584856494</v>
      </c>
      <c r="BI710" s="24">
        <f t="shared" ca="1" si="756"/>
        <v>580.00350740969975</v>
      </c>
      <c r="BJ710" s="9">
        <f t="shared" ca="1" si="737"/>
        <v>18</v>
      </c>
      <c r="BK710" s="30">
        <f t="shared" ca="1" si="738"/>
        <v>33.147753205479454</v>
      </c>
      <c r="BL710" s="15">
        <f t="shared" ca="1" si="739"/>
        <v>4.3771271561643825</v>
      </c>
      <c r="BM710" s="15">
        <f t="shared" ca="1" si="757"/>
        <v>6812.0049178249537</v>
      </c>
      <c r="BN710" s="36">
        <f t="shared" ca="1" si="760"/>
        <v>112</v>
      </c>
      <c r="BO710" s="9">
        <f t="shared" ca="1" si="740"/>
        <v>0</v>
      </c>
      <c r="BP710" s="20">
        <f t="shared" ca="1" si="758"/>
        <v>1.8352402376167989</v>
      </c>
      <c r="BQ710" s="20">
        <f t="shared" ca="1" si="759"/>
        <v>111.62201360746313</v>
      </c>
    </row>
    <row r="711" spans="1:69" x14ac:dyDescent="0.25">
      <c r="A711" s="3">
        <f t="shared" si="774"/>
        <v>40478</v>
      </c>
      <c r="B711" s="17">
        <f t="shared" si="741"/>
        <v>2010</v>
      </c>
      <c r="C711" s="4">
        <f t="shared" si="773"/>
        <v>10</v>
      </c>
      <c r="D711" s="4">
        <f t="shared" si="775"/>
        <v>4</v>
      </c>
      <c r="E711" s="5">
        <f t="shared" ref="E711:E774" si="783">VLOOKUP(C711,mes,2,TRUE)</f>
        <v>0.63</v>
      </c>
      <c r="F711" s="5">
        <f t="shared" ref="F711:F774" si="784">MIN(100%,100%-(100%-VLOOKUP(D711,semana,2,FALSE))/VLOOKUP(C711,mes,3,FALSE))</f>
        <v>0.76</v>
      </c>
      <c r="G711" s="10">
        <f t="shared" si="776"/>
        <v>0.23835616438356125</v>
      </c>
      <c r="H711" s="13">
        <f t="shared" ref="H711:H774" ca="1" si="785">MIN(H$1,INT((1+H$2*$G711)*(1+RANDBETWEEN(-limite,limite)/1000)*H$1*$E711*$F711))</f>
        <v>124</v>
      </c>
      <c r="I711" s="9">
        <f t="shared" ref="I711:I774" ca="1" si="786">MIN(I$1,INT((1+RANDBETWEEN(-limite,limite)/1000)*T711/96*1.6))</f>
        <v>196</v>
      </c>
      <c r="J711" s="14">
        <f t="shared" ca="1" si="742"/>
        <v>1.5806451612903225</v>
      </c>
      <c r="K711" s="5">
        <f t="shared" ca="1" si="743"/>
        <v>0.43555555555555553</v>
      </c>
      <c r="L711" s="21">
        <f t="shared" ref="L711:L774" ca="1" si="787">T711/H711</f>
        <v>93.520295891825</v>
      </c>
      <c r="M711" s="9">
        <f t="shared" ca="1" si="777"/>
        <v>35</v>
      </c>
      <c r="N711" s="9">
        <f t="shared" ca="1" si="777"/>
        <v>43</v>
      </c>
      <c r="O711" s="9">
        <f t="shared" ca="1" si="777"/>
        <v>17</v>
      </c>
      <c r="P711" s="9">
        <f t="shared" ca="1" si="777"/>
        <v>54</v>
      </c>
      <c r="Q711" s="20">
        <f t="shared" ref="Q711:Q774" ca="1" si="788">Z711/(M711+N711)</f>
        <v>34.165330995433791</v>
      </c>
      <c r="R711" s="20">
        <f t="shared" ref="R711:R774" ca="1" si="789">AA711/O711</f>
        <v>46.741245586462526</v>
      </c>
      <c r="S711" s="20">
        <f t="shared" ref="S711:S774" ca="1" si="790">AB711/P711</f>
        <v>17.256130402191783</v>
      </c>
      <c r="T711" s="6">
        <f t="shared" ca="1" si="778"/>
        <v>11596.516690586301</v>
      </c>
      <c r="U711" s="6">
        <f t="shared" ca="1" si="778"/>
        <v>1243.3399299616437</v>
      </c>
      <c r="V711" s="6">
        <f t="shared" ca="1" si="778"/>
        <v>2025.3747678067728</v>
      </c>
      <c r="W711" s="6">
        <f t="shared" ref="W711:W774" ca="1" si="791">(1+W$2*$G711)*(1+RANDBETWEEN(-limite,limite)/1000)*W$1*VLOOKUP($E711,reducir,2,TRUE)</f>
        <v>2603.9936029808218</v>
      </c>
      <c r="X711" s="6">
        <f t="shared" ref="X711:X774" ca="1" si="792">(1+X$2*$G711)*(1+RANDBETWEEN(-limite,limite)/1000)*X$1*$E711*$F711</f>
        <v>1078.6865376368219</v>
      </c>
      <c r="Y711" s="6">
        <f t="shared" ca="1" si="744"/>
        <v>7131.801712123528</v>
      </c>
      <c r="Z711" s="6">
        <f t="shared" ca="1" si="779"/>
        <v>2664.8958176438355</v>
      </c>
      <c r="AA711" s="6">
        <f t="shared" ca="1" si="779"/>
        <v>794.601174969863</v>
      </c>
      <c r="AB711" s="6">
        <f t="shared" ca="1" si="779"/>
        <v>931.83104171835623</v>
      </c>
      <c r="AC711" s="6">
        <f t="shared" ref="AC711:AC774" ca="1" si="793">(1+AC$2*$G711)*(1+RANDBETWEEN(-limite,limite)/1000)*AC$1*$E711*$F711</f>
        <v>1335.0361760383148</v>
      </c>
      <c r="AD711" s="6">
        <f t="shared" ref="AD711:AD774" ca="1" si="794">(1+AD$2*$G711)*(1+RANDBETWEEN(-limite,limite)/1000)*AD$1*VLOOKUP($E711,reducir,2,TRUE)</f>
        <v>990.52296271292141</v>
      </c>
      <c r="AE711" s="6">
        <f t="shared" ref="AE711:AE774" ca="1" si="795">(1+AE$2*$G711)*(1+RANDBETWEEN(-limite,limite)/1000)*AE$1*$E711*$F711</f>
        <v>376.54961711479194</v>
      </c>
      <c r="AF711" s="6">
        <f t="shared" ca="1" si="745"/>
        <v>1689.2192784660265</v>
      </c>
      <c r="AG711" s="6">
        <f t="shared" ca="1" si="780"/>
        <v>351.25516129315071</v>
      </c>
      <c r="AH711" s="6">
        <f t="shared" ca="1" si="780"/>
        <v>1317.6947214027396</v>
      </c>
      <c r="AI711" s="6">
        <f t="shared" ca="1" si="780"/>
        <v>2262.7124899726032</v>
      </c>
      <c r="AJ711" s="6">
        <f t="shared" ca="1" si="780"/>
        <v>964.01636646575344</v>
      </c>
      <c r="AK711" s="6">
        <f t="shared" ref="AK711:AK774" ca="1" si="796">(1+AK$2*$G711)*(1+RANDBETWEEN(-limite,limite)/1000)*AK$1*$E711*$F711</f>
        <v>1453.2496684152702</v>
      </c>
      <c r="AL711" s="6">
        <f t="shared" ref="AL711:AL774" ca="1" si="797">(1+AL$2*$G711)*(1+RANDBETWEEN(-limite,limite)/1000)*AL$1*VLOOKUP($E711,reducir,2,TRUE)</f>
        <v>1085.2058836818396</v>
      </c>
      <c r="AM711" s="6">
        <f t="shared" ref="AM711:AM774" ca="1" si="798">(1+AM$2*$G711)*(1+RANDBETWEEN(-limite,limite)/1000)*AM$1*$E711*$F711</f>
        <v>435.37510882298636</v>
      </c>
      <c r="AN711" s="6">
        <f t="shared" ca="1" si="746"/>
        <v>1921.8480782141505</v>
      </c>
      <c r="AO711" s="6">
        <f t="shared" ca="1" si="747"/>
        <v>22126.863394014243</v>
      </c>
      <c r="AP711" s="6">
        <f t="shared" ca="1" si="748"/>
        <v>11383.994325210539</v>
      </c>
      <c r="AQ711" s="6">
        <f t="shared" ca="1" si="749"/>
        <v>10742.869068803704</v>
      </c>
      <c r="AR711" s="6">
        <f t="shared" ca="1" si="781"/>
        <v>2605.2485530882786</v>
      </c>
      <c r="AS711" s="6">
        <f t="shared" ca="1" si="781"/>
        <v>1780.4166439232292</v>
      </c>
      <c r="AT711" s="6">
        <f t="shared" ca="1" si="781"/>
        <v>1730.217119428803</v>
      </c>
      <c r="AU711" s="6">
        <f t="shared" ca="1" si="781"/>
        <v>1823.5225941160397</v>
      </c>
      <c r="AV711" s="6">
        <f t="shared" ca="1" si="750"/>
        <v>7939.4049105563508</v>
      </c>
      <c r="AW711" s="6">
        <f t="shared" ca="1" si="751"/>
        <v>2803.4641582473532</v>
      </c>
      <c r="AX711" s="27">
        <f t="shared" ca="1" si="782"/>
        <v>3.8584398904109589</v>
      </c>
      <c r="AY711" s="27">
        <f t="shared" ca="1" si="782"/>
        <v>4.1223189931506852</v>
      </c>
      <c r="AZ711">
        <f t="shared" ca="1" si="752"/>
        <v>273</v>
      </c>
      <c r="BA711" s="9">
        <f t="shared" ref="BA711:BA774" ca="1" si="799">INT((1+BA$2*$G711)*(1+RANDBETWEEN(-limite,limite)/1000)*BA$1*AZ711)</f>
        <v>11</v>
      </c>
      <c r="BB711" s="4">
        <f t="shared" ca="1" si="753"/>
        <v>124</v>
      </c>
      <c r="BC711" s="9">
        <f t="shared" ref="BC711:BC774" ca="1" si="800">INT((1+BC$2*$G711)*(1+RANDBETWEEN(-limite2,limite2)/1000)*BC$1*BB711)</f>
        <v>12</v>
      </c>
      <c r="BD711" s="9">
        <f t="shared" ref="BD711:BD774" ca="1" si="801">INT((1+BD$2*$G711)*(1+RANDBETWEEN(-limite2,limite2)/1000)*BD$1*BB711)</f>
        <v>8</v>
      </c>
      <c r="BE711" s="4">
        <f t="shared" ca="1" si="754"/>
        <v>149</v>
      </c>
      <c r="BF711" s="9">
        <f t="shared" ref="BF711:BF774" ca="1" si="802">INT((1+BF$2*$G711)*(1+RANDBETWEEN(-limite2,limite2)/1000)*BF$1*BE711)</f>
        <v>11</v>
      </c>
      <c r="BG711" s="9">
        <f t="shared" ref="BG711:BG774" ca="1" si="803">INT((1+BG$2*$G711)*(1+RANDBETWEEN(-limite2,limite2)/1000)*BG$1*BE711)</f>
        <v>19</v>
      </c>
      <c r="BH711" s="24">
        <f t="shared" ca="1" si="755"/>
        <v>920.65401748780903</v>
      </c>
      <c r="BI711" s="24">
        <f t="shared" ca="1" si="756"/>
        <v>544.04874279181774</v>
      </c>
      <c r="BJ711" s="9">
        <f t="shared" ref="BJ711:BJ774" ca="1" si="804">INT((1+BJ$2*$G711)*(1+RANDBETWEEN(-limite2,limite2)/1000)*BJ$1*BB711)</f>
        <v>16</v>
      </c>
      <c r="BK711" s="30">
        <f t="shared" ref="BK711:BK774" ca="1" si="805">(1+BK$2*$G711)*(1+RANDBETWEEN(-limite,limite)/1000)*BK$1</f>
        <v>33.705959575342469</v>
      </c>
      <c r="BL711" s="15">
        <f t="shared" ref="BL711:BL774" ca="1" si="806">MIN(5,(1+BL$2*$G711)*(1+RANDBETWEEN(-limite,limite)/1000)*BL$1)</f>
        <v>4.4675419484931504</v>
      </c>
      <c r="BM711" s="15">
        <f t="shared" ca="1" si="757"/>
        <v>6763.9212918462053</v>
      </c>
      <c r="BN711" s="36">
        <f t="shared" ca="1" si="760"/>
        <v>112</v>
      </c>
      <c r="BO711" s="9">
        <f t="shared" ref="BO711:BO774" ca="1" si="807">IF((1+BO$2*$G711)*(1+RANDBETWEEN(-limite2,limite2)/1000)*BO$1&gt;BO$3,1,0)</f>
        <v>1</v>
      </c>
      <c r="BP711" s="20">
        <f t="shared" ca="1" si="758"/>
        <v>1.5882605082578436</v>
      </c>
      <c r="BQ711" s="20">
        <f t="shared" ca="1" si="759"/>
        <v>95.918473828604505</v>
      </c>
    </row>
    <row r="712" spans="1:69" x14ac:dyDescent="0.25">
      <c r="A712" s="3">
        <f t="shared" si="774"/>
        <v>40477</v>
      </c>
      <c r="B712" s="17">
        <f t="shared" ref="B712:B775" si="808">YEAR(A712)</f>
        <v>2010</v>
      </c>
      <c r="C712" s="4">
        <f t="shared" si="773"/>
        <v>10</v>
      </c>
      <c r="D712" s="4">
        <f t="shared" si="775"/>
        <v>3</v>
      </c>
      <c r="E712" s="5">
        <f t="shared" si="783"/>
        <v>0.63</v>
      </c>
      <c r="F712" s="5">
        <f t="shared" si="784"/>
        <v>0.6</v>
      </c>
      <c r="G712" s="10">
        <f t="shared" si="776"/>
        <v>0.235616438356164</v>
      </c>
      <c r="H712" s="13">
        <f t="shared" ca="1" si="785"/>
        <v>96</v>
      </c>
      <c r="I712" s="9">
        <f t="shared" ca="1" si="786"/>
        <v>149</v>
      </c>
      <c r="J712" s="14">
        <f t="shared" ref="J712:J775" ca="1" si="809">I712/H712</f>
        <v>1.5520833333333333</v>
      </c>
      <c r="K712" s="5">
        <f t="shared" ref="K712:K775" ca="1" si="810">I712/I$1</f>
        <v>0.33111111111111113</v>
      </c>
      <c r="L712" s="21">
        <f t="shared" ca="1" si="787"/>
        <v>97.071332054794524</v>
      </c>
      <c r="M712" s="9">
        <f t="shared" ca="1" si="777"/>
        <v>25</v>
      </c>
      <c r="N712" s="9">
        <f t="shared" ca="1" si="777"/>
        <v>31</v>
      </c>
      <c r="O712" s="9">
        <f t="shared" ca="1" si="777"/>
        <v>13</v>
      </c>
      <c r="P712" s="9">
        <f t="shared" ca="1" si="777"/>
        <v>39</v>
      </c>
      <c r="Q712" s="20">
        <f t="shared" ca="1" si="788"/>
        <v>38.99230802739725</v>
      </c>
      <c r="R712" s="20">
        <f t="shared" ca="1" si="789"/>
        <v>47.227404809778704</v>
      </c>
      <c r="S712" s="20">
        <f t="shared" ca="1" si="790"/>
        <v>17.170383307903055</v>
      </c>
      <c r="T712" s="6">
        <f t="shared" ca="1" si="778"/>
        <v>9318.8478772602739</v>
      </c>
      <c r="U712" s="6">
        <f t="shared" ca="1" si="778"/>
        <v>1028.1870503013697</v>
      </c>
      <c r="V712" s="6">
        <f t="shared" ca="1" si="778"/>
        <v>1639.7413741834521</v>
      </c>
      <c r="W712" s="6">
        <f t="shared" ca="1" si="791"/>
        <v>2601.3166137863009</v>
      </c>
      <c r="X712" s="6">
        <f t="shared" ca="1" si="792"/>
        <v>778.26864652273957</v>
      </c>
      <c r="Y712" s="6">
        <f t="shared" ref="Y712:Y775" ca="1" si="811">T712+U712-V712-W712-X712</f>
        <v>5327.7082930691504</v>
      </c>
      <c r="Z712" s="6">
        <f t="shared" ca="1" si="779"/>
        <v>2183.569249534246</v>
      </c>
      <c r="AA712" s="6">
        <f t="shared" ca="1" si="779"/>
        <v>613.95626252712316</v>
      </c>
      <c r="AB712" s="6">
        <f t="shared" ca="1" si="779"/>
        <v>669.6449490082191</v>
      </c>
      <c r="AC712" s="6">
        <f t="shared" ca="1" si="793"/>
        <v>1059.1723376767864</v>
      </c>
      <c r="AD712" s="6">
        <f t="shared" ca="1" si="794"/>
        <v>1029.0453195254586</v>
      </c>
      <c r="AE712" s="6">
        <f t="shared" ca="1" si="795"/>
        <v>324.56185719867887</v>
      </c>
      <c r="AF712" s="6">
        <f t="shared" ref="AF712:AF775" ca="1" si="812">Z712+AA712+AB712-AC712-AD712-AE712</f>
        <v>1054.3909466686646</v>
      </c>
      <c r="AG712" s="6">
        <f t="shared" ca="1" si="780"/>
        <v>254.18967287671231</v>
      </c>
      <c r="AH712" s="6">
        <f t="shared" ca="1" si="780"/>
        <v>965.14221764383547</v>
      </c>
      <c r="AI712" s="6">
        <f t="shared" ca="1" si="780"/>
        <v>1667.504679726027</v>
      </c>
      <c r="AJ712" s="6">
        <f t="shared" ca="1" si="780"/>
        <v>706.77976425205463</v>
      </c>
      <c r="AK712" s="6">
        <f t="shared" ca="1" si="796"/>
        <v>1199.3932848760642</v>
      </c>
      <c r="AL712" s="6">
        <f t="shared" ca="1" si="797"/>
        <v>1146.9458807539613</v>
      </c>
      <c r="AM712" s="6">
        <f t="shared" ca="1" si="798"/>
        <v>344.7642292346622</v>
      </c>
      <c r="AN712" s="6">
        <f t="shared" ref="AN712:AN775" ca="1" si="813">AG712+AH712+AI712+AJ712-AK712-AL712-AM712</f>
        <v>902.51293963394164</v>
      </c>
      <c r="AO712" s="6">
        <f t="shared" ref="AO712:AO775" ca="1" si="814">T712+U712+Z712+AA712+AB712+AG712+AH712+AI712+AJ712</f>
        <v>17407.821723129862</v>
      </c>
      <c r="AP712" s="6">
        <f t="shared" ref="AP712:AP775" ca="1" si="815">V712+W712+X712+AC712+AD712+AE712+AK712+AL712+AM712</f>
        <v>10123.209543758105</v>
      </c>
      <c r="AQ712" s="6">
        <f t="shared" ref="AQ712:AQ775" ca="1" si="816">Y712+AF712+AN712</f>
        <v>7284.6121793717566</v>
      </c>
      <c r="AR712" s="6">
        <f t="shared" ca="1" si="781"/>
        <v>2523.4179266921637</v>
      </c>
      <c r="AS712" s="6">
        <f t="shared" ca="1" si="781"/>
        <v>1495.2594967164848</v>
      </c>
      <c r="AT712" s="6">
        <f t="shared" ca="1" si="781"/>
        <v>1623.8915734257255</v>
      </c>
      <c r="AU712" s="6">
        <f t="shared" ca="1" si="781"/>
        <v>1704.5609321879051</v>
      </c>
      <c r="AV712" s="6">
        <f t="shared" ref="AV712:AV775" ca="1" si="817">AR712+AS712+AT712+AU712</f>
        <v>7347.1299290222796</v>
      </c>
      <c r="AW712" s="6">
        <f t="shared" ref="AW712:AW775" ca="1" si="818">AO712-AP712-AV712</f>
        <v>-62.517749650522092</v>
      </c>
      <c r="AX712" s="27">
        <f t="shared" ca="1" si="782"/>
        <v>3.8895150904109586</v>
      </c>
      <c r="AY712" s="27">
        <f t="shared" ca="1" si="782"/>
        <v>4.5329445479452062</v>
      </c>
      <c r="AZ712">
        <f t="shared" ref="AZ712:AZ775" ca="1" si="819">BB712+BE712</f>
        <v>204</v>
      </c>
      <c r="BA712" s="9">
        <f t="shared" ca="1" si="799"/>
        <v>8</v>
      </c>
      <c r="BB712" s="4">
        <f t="shared" ref="BB712:BB775" ca="1" si="820">H712</f>
        <v>96</v>
      </c>
      <c r="BC712" s="9">
        <f t="shared" ca="1" si="800"/>
        <v>8</v>
      </c>
      <c r="BD712" s="9">
        <f t="shared" ca="1" si="801"/>
        <v>5</v>
      </c>
      <c r="BE712" s="4">
        <f t="shared" ref="BE712:BE775" ca="1" si="821">M712+N712+O712+P712</f>
        <v>108</v>
      </c>
      <c r="BF712" s="9">
        <f t="shared" ca="1" si="802"/>
        <v>8</v>
      </c>
      <c r="BG712" s="9">
        <f t="shared" ca="1" si="803"/>
        <v>12</v>
      </c>
      <c r="BH712" s="24">
        <f t="shared" ref="BH712:BH775" ca="1" si="822">(BC712+BD712)*(V712+W712+X712)/BB712</f>
        <v>679.70048175419163</v>
      </c>
      <c r="BI712" s="24">
        <f t="shared" ref="BI712:BI775" ca="1" si="823">(BF712+BG712)*(AC712+AD712+AE712)/BE712</f>
        <v>446.81102118535625</v>
      </c>
      <c r="BJ712" s="9">
        <f t="shared" ca="1" si="804"/>
        <v>13</v>
      </c>
      <c r="BK712" s="30">
        <f t="shared" ca="1" si="805"/>
        <v>35.372950602739721</v>
      </c>
      <c r="BL712" s="15">
        <f t="shared" ca="1" si="806"/>
        <v>4.4587711736986293</v>
      </c>
      <c r="BM712" s="15">
        <f t="shared" ref="BM712:BM775" ca="1" si="824">W712+AD712+AL712+AR712*80%</f>
        <v>6796.0421554194518</v>
      </c>
      <c r="BN712" s="36">
        <f t="shared" ca="1" si="760"/>
        <v>112</v>
      </c>
      <c r="BO712" s="9">
        <f t="shared" ca="1" si="807"/>
        <v>0</v>
      </c>
      <c r="BP712" s="20">
        <f t="shared" ref="BP712:BP775" ca="1" si="825">AQ712/BM712</f>
        <v>1.071890375718564</v>
      </c>
      <c r="BQ712" s="20">
        <f t="shared" ref="BQ712:BQ775" ca="1" si="826">AQ712/BN712</f>
        <v>65.041180172962115</v>
      </c>
    </row>
    <row r="713" spans="1:69" x14ac:dyDescent="0.25">
      <c r="A713" s="3">
        <f t="shared" si="774"/>
        <v>40476</v>
      </c>
      <c r="B713" s="17">
        <f t="shared" si="808"/>
        <v>2010</v>
      </c>
      <c r="C713" s="4">
        <f t="shared" si="773"/>
        <v>10</v>
      </c>
      <c r="D713" s="4">
        <f t="shared" si="775"/>
        <v>2</v>
      </c>
      <c r="E713" s="5">
        <f t="shared" si="783"/>
        <v>0.63</v>
      </c>
      <c r="F713" s="5">
        <f t="shared" si="784"/>
        <v>0.6</v>
      </c>
      <c r="G713" s="10">
        <f t="shared" si="776"/>
        <v>0.23287671232876675</v>
      </c>
      <c r="H713" s="13">
        <f t="shared" ca="1" si="785"/>
        <v>94</v>
      </c>
      <c r="I713" s="9">
        <f t="shared" ca="1" si="786"/>
        <v>150</v>
      </c>
      <c r="J713" s="14">
        <f t="shared" ca="1" si="809"/>
        <v>1.5957446808510638</v>
      </c>
      <c r="K713" s="5">
        <f t="shared" ca="1" si="810"/>
        <v>0.33333333333333331</v>
      </c>
      <c r="L713" s="21">
        <f t="shared" ca="1" si="787"/>
        <v>95.241192888370719</v>
      </c>
      <c r="M713" s="9">
        <f t="shared" ca="1" si="777"/>
        <v>27</v>
      </c>
      <c r="N713" s="9">
        <f t="shared" ca="1" si="777"/>
        <v>32</v>
      </c>
      <c r="O713" s="9">
        <f t="shared" ca="1" si="777"/>
        <v>13</v>
      </c>
      <c r="P713" s="9">
        <f t="shared" ca="1" si="777"/>
        <v>40</v>
      </c>
      <c r="Q713" s="20">
        <f t="shared" ca="1" si="788"/>
        <v>35.637375435337823</v>
      </c>
      <c r="R713" s="20">
        <f t="shared" ca="1" si="789"/>
        <v>49.371345331928339</v>
      </c>
      <c r="S713" s="20">
        <f t="shared" ca="1" si="790"/>
        <v>18.119867547945201</v>
      </c>
      <c r="T713" s="6">
        <f t="shared" ca="1" si="778"/>
        <v>8952.672131506848</v>
      </c>
      <c r="U713" s="6">
        <f t="shared" ca="1" si="778"/>
        <v>1033.0190605479452</v>
      </c>
      <c r="V713" s="6">
        <f t="shared" ca="1" si="778"/>
        <v>1665.8497828997261</v>
      </c>
      <c r="W713" s="6">
        <f t="shared" ca="1" si="791"/>
        <v>2512.8846680547945</v>
      </c>
      <c r="X713" s="6">
        <f t="shared" ca="1" si="792"/>
        <v>852.44699535780819</v>
      </c>
      <c r="Y713" s="6">
        <f t="shared" ca="1" si="811"/>
        <v>4954.5097457424654</v>
      </c>
      <c r="Z713" s="6">
        <f t="shared" ca="1" si="779"/>
        <v>2102.6051506849317</v>
      </c>
      <c r="AA713" s="6">
        <f t="shared" ca="1" si="779"/>
        <v>641.82748931506842</v>
      </c>
      <c r="AB713" s="6">
        <f t="shared" ca="1" si="779"/>
        <v>724.79470191780808</v>
      </c>
      <c r="AC713" s="6">
        <f t="shared" ca="1" si="793"/>
        <v>1077.7898419988633</v>
      </c>
      <c r="AD713" s="6">
        <f t="shared" ca="1" si="794"/>
        <v>974.64763299418416</v>
      </c>
      <c r="AE713" s="6">
        <f t="shared" ca="1" si="795"/>
        <v>322.70899013788164</v>
      </c>
      <c r="AF713" s="6">
        <f t="shared" ca="1" si="812"/>
        <v>1094.0808767868789</v>
      </c>
      <c r="AG713" s="6">
        <f t="shared" ca="1" si="780"/>
        <v>280.68482465753425</v>
      </c>
      <c r="AH713" s="6">
        <f t="shared" ca="1" si="780"/>
        <v>993.77464109589039</v>
      </c>
      <c r="AI713" s="6">
        <f t="shared" ca="1" si="780"/>
        <v>1715.0346369863014</v>
      </c>
      <c r="AJ713" s="6">
        <f t="shared" ca="1" si="780"/>
        <v>711.44600547945197</v>
      </c>
      <c r="AK713" s="6">
        <f t="shared" ca="1" si="796"/>
        <v>1116.0316546131553</v>
      </c>
      <c r="AL713" s="6">
        <f t="shared" ca="1" si="797"/>
        <v>1082.3758181921301</v>
      </c>
      <c r="AM713" s="6">
        <f t="shared" ca="1" si="798"/>
        <v>349.622860483507</v>
      </c>
      <c r="AN713" s="6">
        <f t="shared" ca="1" si="813"/>
        <v>1152.9097749303855</v>
      </c>
      <c r="AO713" s="6">
        <f t="shared" ca="1" si="814"/>
        <v>17155.858642191779</v>
      </c>
      <c r="AP713" s="6">
        <f t="shared" ca="1" si="815"/>
        <v>9954.3582447320496</v>
      </c>
      <c r="AQ713" s="6">
        <f t="shared" ca="1" si="816"/>
        <v>7201.5003974597294</v>
      </c>
      <c r="AR713" s="6">
        <f t="shared" ca="1" si="781"/>
        <v>2533.8065290218005</v>
      </c>
      <c r="AS713" s="6">
        <f t="shared" ca="1" si="781"/>
        <v>1511.1008155749842</v>
      </c>
      <c r="AT713" s="6">
        <f t="shared" ca="1" si="781"/>
        <v>1612.0226944999558</v>
      </c>
      <c r="AU713" s="6">
        <f t="shared" ca="1" si="781"/>
        <v>1685.5992838250893</v>
      </c>
      <c r="AV713" s="6">
        <f t="shared" ca="1" si="817"/>
        <v>7342.5293229218296</v>
      </c>
      <c r="AW713" s="6">
        <f t="shared" ca="1" si="818"/>
        <v>-141.02892546210023</v>
      </c>
      <c r="AX713" s="27">
        <f t="shared" ca="1" si="782"/>
        <v>4.0229280000000003</v>
      </c>
      <c r="AY713" s="27">
        <f t="shared" ca="1" si="782"/>
        <v>4.4461352054794521</v>
      </c>
      <c r="AZ713">
        <f t="shared" ca="1" si="819"/>
        <v>206</v>
      </c>
      <c r="BA713" s="9">
        <f t="shared" ca="1" si="799"/>
        <v>8</v>
      </c>
      <c r="BB713" s="4">
        <f t="shared" ca="1" si="820"/>
        <v>94</v>
      </c>
      <c r="BC713" s="9">
        <f t="shared" ca="1" si="800"/>
        <v>8</v>
      </c>
      <c r="BD713" s="9">
        <f t="shared" ca="1" si="801"/>
        <v>6</v>
      </c>
      <c r="BE713" s="4">
        <f t="shared" ca="1" si="821"/>
        <v>112</v>
      </c>
      <c r="BF713" s="9">
        <f t="shared" ca="1" si="802"/>
        <v>8</v>
      </c>
      <c r="BG713" s="9">
        <f t="shared" ca="1" si="803"/>
        <v>13</v>
      </c>
      <c r="BH713" s="24">
        <f t="shared" ca="1" si="822"/>
        <v>749.32489625928292</v>
      </c>
      <c r="BI713" s="24">
        <f t="shared" ca="1" si="823"/>
        <v>445.33996221204922</v>
      </c>
      <c r="BJ713" s="9">
        <f t="shared" ca="1" si="804"/>
        <v>11</v>
      </c>
      <c r="BK713" s="30">
        <f t="shared" ca="1" si="805"/>
        <v>35.030665273972595</v>
      </c>
      <c r="BL713" s="15">
        <f t="shared" ca="1" si="806"/>
        <v>4.1481598136986291</v>
      </c>
      <c r="BM713" s="15">
        <f t="shared" ca="1" si="824"/>
        <v>6596.9533424585488</v>
      </c>
      <c r="BN713" s="36">
        <f t="shared" ca="1" si="760"/>
        <v>112</v>
      </c>
      <c r="BO713" s="9">
        <f t="shared" ca="1" si="807"/>
        <v>0</v>
      </c>
      <c r="BP713" s="20">
        <f t="shared" ca="1" si="825"/>
        <v>1.091640341172381</v>
      </c>
      <c r="BQ713" s="20">
        <f t="shared" ca="1" si="826"/>
        <v>64.299110691604724</v>
      </c>
    </row>
    <row r="714" spans="1:69" x14ac:dyDescent="0.25">
      <c r="A714" s="3">
        <f t="shared" si="774"/>
        <v>40475</v>
      </c>
      <c r="B714" s="17">
        <f t="shared" si="808"/>
        <v>2010</v>
      </c>
      <c r="C714" s="4">
        <f t="shared" si="773"/>
        <v>10</v>
      </c>
      <c r="D714" s="4">
        <f t="shared" si="775"/>
        <v>1</v>
      </c>
      <c r="E714" s="5">
        <f t="shared" si="783"/>
        <v>0.63</v>
      </c>
      <c r="F714" s="5">
        <f t="shared" si="784"/>
        <v>0.64</v>
      </c>
      <c r="G714" s="10">
        <f t="shared" si="776"/>
        <v>0.2301369863013695</v>
      </c>
      <c r="H714" s="13">
        <f t="shared" ca="1" si="785"/>
        <v>104</v>
      </c>
      <c r="I714" s="9">
        <f t="shared" ca="1" si="786"/>
        <v>170</v>
      </c>
      <c r="J714" s="14">
        <f t="shared" ca="1" si="809"/>
        <v>1.6346153846153846</v>
      </c>
      <c r="K714" s="5">
        <f t="shared" ca="1" si="810"/>
        <v>0.37777777777777777</v>
      </c>
      <c r="L714" s="21">
        <f t="shared" ca="1" si="787"/>
        <v>97.155031212644886</v>
      </c>
      <c r="M714" s="9">
        <f t="shared" ca="1" si="777"/>
        <v>29</v>
      </c>
      <c r="N714" s="9">
        <f t="shared" ca="1" si="777"/>
        <v>35</v>
      </c>
      <c r="O714" s="9">
        <f t="shared" ca="1" si="777"/>
        <v>15</v>
      </c>
      <c r="P714" s="9">
        <f t="shared" ca="1" si="777"/>
        <v>44</v>
      </c>
      <c r="Q714" s="20">
        <f t="shared" ca="1" si="788"/>
        <v>37.379709452054797</v>
      </c>
      <c r="R714" s="20">
        <f t="shared" ca="1" si="789"/>
        <v>48.630422965479447</v>
      </c>
      <c r="S714" s="20">
        <f t="shared" ca="1" si="790"/>
        <v>17.467805517310087</v>
      </c>
      <c r="T714" s="6">
        <f t="shared" ca="1" si="778"/>
        <v>10104.123246115068</v>
      </c>
      <c r="U714" s="6">
        <f t="shared" ca="1" si="778"/>
        <v>1096.4358775232879</v>
      </c>
      <c r="V714" s="6">
        <f t="shared" ca="1" si="778"/>
        <v>1681.4292640080657</v>
      </c>
      <c r="W714" s="6">
        <f t="shared" ca="1" si="791"/>
        <v>2627.1458440767119</v>
      </c>
      <c r="X714" s="6">
        <f t="shared" ca="1" si="792"/>
        <v>889.30266454829598</v>
      </c>
      <c r="Y714" s="6">
        <f t="shared" ca="1" si="811"/>
        <v>6002.6813510052834</v>
      </c>
      <c r="Z714" s="6">
        <f t="shared" ca="1" si="779"/>
        <v>2392.301404931507</v>
      </c>
      <c r="AA714" s="6">
        <f t="shared" ca="1" si="779"/>
        <v>729.45634448219175</v>
      </c>
      <c r="AB714" s="6">
        <f t="shared" ca="1" si="779"/>
        <v>768.58344276164382</v>
      </c>
      <c r="AC714" s="6">
        <f t="shared" ca="1" si="793"/>
        <v>1154.0853062659121</v>
      </c>
      <c r="AD714" s="6">
        <f t="shared" ca="1" si="794"/>
        <v>989.44518604227767</v>
      </c>
      <c r="AE714" s="6">
        <f t="shared" ca="1" si="795"/>
        <v>331.00356579174388</v>
      </c>
      <c r="AF714" s="6">
        <f t="shared" ca="1" si="812"/>
        <v>1415.8071340754086</v>
      </c>
      <c r="AG714" s="6">
        <f t="shared" ca="1" si="780"/>
        <v>310.48580909589037</v>
      </c>
      <c r="AH714" s="6">
        <f t="shared" ca="1" si="780"/>
        <v>1083.4610428493149</v>
      </c>
      <c r="AI714" s="6">
        <f t="shared" ca="1" si="780"/>
        <v>1943.6527934246574</v>
      </c>
      <c r="AJ714" s="6">
        <f t="shared" ca="1" si="780"/>
        <v>793.04173939726024</v>
      </c>
      <c r="AK714" s="6">
        <f t="shared" ca="1" si="796"/>
        <v>1176.8435316556918</v>
      </c>
      <c r="AL714" s="6">
        <f t="shared" ca="1" si="797"/>
        <v>1083.2160339852803</v>
      </c>
      <c r="AM714" s="6">
        <f t="shared" ca="1" si="798"/>
        <v>359.26356941772787</v>
      </c>
      <c r="AN714" s="6">
        <f t="shared" ca="1" si="813"/>
        <v>1511.3182497084231</v>
      </c>
      <c r="AO714" s="6">
        <f t="shared" ca="1" si="814"/>
        <v>19221.541700580827</v>
      </c>
      <c r="AP714" s="6">
        <f t="shared" ca="1" si="815"/>
        <v>10291.734965791708</v>
      </c>
      <c r="AQ714" s="6">
        <f t="shared" ca="1" si="816"/>
        <v>8929.8067347891156</v>
      </c>
      <c r="AR714" s="6">
        <f t="shared" ca="1" si="781"/>
        <v>2558.5025980640844</v>
      </c>
      <c r="AS714" s="6">
        <f t="shared" ca="1" si="781"/>
        <v>1611.0225932329329</v>
      </c>
      <c r="AT714" s="6">
        <f t="shared" ca="1" si="781"/>
        <v>1623.7797229831101</v>
      </c>
      <c r="AU714" s="6">
        <f t="shared" ca="1" si="781"/>
        <v>1709.5481943114476</v>
      </c>
      <c r="AV714" s="6">
        <f t="shared" ca="1" si="817"/>
        <v>7502.8531085915747</v>
      </c>
      <c r="AW714" s="6">
        <f t="shared" ca="1" si="818"/>
        <v>1426.9536261975445</v>
      </c>
      <c r="AX714" s="27">
        <f t="shared" ca="1" si="782"/>
        <v>4.0618502136986301</v>
      </c>
      <c r="AY714" s="27">
        <f t="shared" ca="1" si="782"/>
        <v>4.2209459726027392</v>
      </c>
      <c r="AZ714">
        <f t="shared" ca="1" si="819"/>
        <v>227</v>
      </c>
      <c r="BA714" s="9">
        <f t="shared" ca="1" si="799"/>
        <v>9</v>
      </c>
      <c r="BB714" s="4">
        <f t="shared" ca="1" si="820"/>
        <v>104</v>
      </c>
      <c r="BC714" s="9">
        <f t="shared" ca="1" si="800"/>
        <v>9</v>
      </c>
      <c r="BD714" s="9">
        <f t="shared" ca="1" si="801"/>
        <v>7</v>
      </c>
      <c r="BE714" s="4">
        <f t="shared" ca="1" si="821"/>
        <v>123</v>
      </c>
      <c r="BF714" s="9">
        <f t="shared" ca="1" si="802"/>
        <v>9</v>
      </c>
      <c r="BG714" s="9">
        <f t="shared" ca="1" si="803"/>
        <v>16</v>
      </c>
      <c r="BH714" s="24">
        <f t="shared" ca="1" si="822"/>
        <v>799.67350348201137</v>
      </c>
      <c r="BI714" s="24">
        <f t="shared" ca="1" si="823"/>
        <v>502.95407684958002</v>
      </c>
      <c r="BJ714" s="9">
        <f t="shared" ca="1" si="804"/>
        <v>14</v>
      </c>
      <c r="BK714" s="30">
        <f t="shared" ca="1" si="805"/>
        <v>33.267498082191779</v>
      </c>
      <c r="BL714" s="15">
        <f t="shared" ca="1" si="806"/>
        <v>4.2385731923287668</v>
      </c>
      <c r="BM714" s="15">
        <f t="shared" ca="1" si="824"/>
        <v>6746.6091425555378</v>
      </c>
      <c r="BN714" s="36">
        <f t="shared" ca="1" si="760"/>
        <v>112</v>
      </c>
      <c r="BO714" s="9">
        <f t="shared" ca="1" si="807"/>
        <v>0</v>
      </c>
      <c r="BP714" s="20">
        <f t="shared" ca="1" si="825"/>
        <v>1.3235992401668326</v>
      </c>
      <c r="BQ714" s="20">
        <f t="shared" ca="1" si="826"/>
        <v>79.73041727490282</v>
      </c>
    </row>
    <row r="715" spans="1:69" x14ac:dyDescent="0.25">
      <c r="A715" s="3">
        <f t="shared" si="774"/>
        <v>40474</v>
      </c>
      <c r="B715" s="17">
        <f t="shared" si="808"/>
        <v>2010</v>
      </c>
      <c r="C715" s="4">
        <f t="shared" si="773"/>
        <v>10</v>
      </c>
      <c r="D715" s="4">
        <f t="shared" si="775"/>
        <v>7</v>
      </c>
      <c r="E715" s="5">
        <f t="shared" si="783"/>
        <v>0.63</v>
      </c>
      <c r="F715" s="5">
        <f t="shared" si="784"/>
        <v>0.95</v>
      </c>
      <c r="G715" s="10">
        <f t="shared" si="776"/>
        <v>0.22739726027397225</v>
      </c>
      <c r="H715" s="13">
        <f t="shared" ca="1" si="785"/>
        <v>150</v>
      </c>
      <c r="I715" s="9">
        <f t="shared" ca="1" si="786"/>
        <v>242</v>
      </c>
      <c r="J715" s="14">
        <f t="shared" ca="1" si="809"/>
        <v>1.6133333333333333</v>
      </c>
      <c r="K715" s="5">
        <f t="shared" ca="1" si="810"/>
        <v>0.5377777777777778</v>
      </c>
      <c r="L715" s="21">
        <f t="shared" ca="1" si="787"/>
        <v>98.630771986849297</v>
      </c>
      <c r="M715" s="9">
        <f t="shared" ca="1" si="777"/>
        <v>41</v>
      </c>
      <c r="N715" s="9">
        <f t="shared" ca="1" si="777"/>
        <v>52</v>
      </c>
      <c r="O715" s="9">
        <f t="shared" ca="1" si="777"/>
        <v>21</v>
      </c>
      <c r="P715" s="9">
        <f t="shared" ca="1" si="777"/>
        <v>64</v>
      </c>
      <c r="Q715" s="20">
        <f t="shared" ca="1" si="788"/>
        <v>35.5851046952423</v>
      </c>
      <c r="R715" s="20">
        <f t="shared" ca="1" si="789"/>
        <v>47.324100468727977</v>
      </c>
      <c r="S715" s="20">
        <f t="shared" ca="1" si="790"/>
        <v>18.231871218904107</v>
      </c>
      <c r="T715" s="6">
        <f t="shared" ca="1" si="778"/>
        <v>14794.615798027395</v>
      </c>
      <c r="U715" s="6">
        <f t="shared" ca="1" si="778"/>
        <v>1550.1857541780821</v>
      </c>
      <c r="V715" s="6">
        <f t="shared" ca="1" si="778"/>
        <v>2637.7694065420274</v>
      </c>
      <c r="W715" s="6">
        <f t="shared" ca="1" si="791"/>
        <v>2569.9002316273968</v>
      </c>
      <c r="X715" s="6">
        <f t="shared" ca="1" si="792"/>
        <v>1245.2439509654794</v>
      </c>
      <c r="Y715" s="6">
        <f t="shared" ca="1" si="811"/>
        <v>9891.8879630705742</v>
      </c>
      <c r="Z715" s="6">
        <f t="shared" ca="1" si="779"/>
        <v>3309.4147366575339</v>
      </c>
      <c r="AA715" s="6">
        <f t="shared" ca="1" si="779"/>
        <v>993.80610984328746</v>
      </c>
      <c r="AB715" s="6">
        <f t="shared" ca="1" si="779"/>
        <v>1166.8397580098629</v>
      </c>
      <c r="AC715" s="6">
        <f t="shared" ca="1" si="793"/>
        <v>1706.6131058694</v>
      </c>
      <c r="AD715" s="6">
        <f t="shared" ca="1" si="794"/>
        <v>1025.9872420131846</v>
      </c>
      <c r="AE715" s="6">
        <f t="shared" ca="1" si="795"/>
        <v>484.96311319235315</v>
      </c>
      <c r="AF715" s="6">
        <f t="shared" ca="1" si="812"/>
        <v>2252.4971434357467</v>
      </c>
      <c r="AG715" s="6">
        <f t="shared" ca="1" si="780"/>
        <v>447.64774126027396</v>
      </c>
      <c r="AH715" s="6">
        <f t="shared" ca="1" si="780"/>
        <v>1504.7879837808221</v>
      </c>
      <c r="AI715" s="6">
        <f t="shared" ca="1" si="780"/>
        <v>2710.7421681095893</v>
      </c>
      <c r="AJ715" s="6">
        <f t="shared" ca="1" si="780"/>
        <v>1182.7152783780821</v>
      </c>
      <c r="AK715" s="6">
        <f t="shared" ca="1" si="796"/>
        <v>1822.0213478248022</v>
      </c>
      <c r="AL715" s="6">
        <f t="shared" ca="1" si="797"/>
        <v>1131.3844849819818</v>
      </c>
      <c r="AM715" s="6">
        <f t="shared" ca="1" si="798"/>
        <v>566.21292700427284</v>
      </c>
      <c r="AN715" s="6">
        <f t="shared" ca="1" si="813"/>
        <v>2326.2744117177103</v>
      </c>
      <c r="AO715" s="6">
        <f t="shared" ca="1" si="814"/>
        <v>27660.75532824493</v>
      </c>
      <c r="AP715" s="6">
        <f t="shared" ca="1" si="815"/>
        <v>13190.095810020897</v>
      </c>
      <c r="AQ715" s="6">
        <f t="shared" ca="1" si="816"/>
        <v>14470.659518224031</v>
      </c>
      <c r="AR715" s="6">
        <f t="shared" ca="1" si="781"/>
        <v>2652.2442564238154</v>
      </c>
      <c r="AS715" s="6">
        <f t="shared" ca="1" si="781"/>
        <v>2018.2974528750176</v>
      </c>
      <c r="AT715" s="6">
        <f t="shared" ca="1" si="781"/>
        <v>1861.3829771945202</v>
      </c>
      <c r="AU715" s="6">
        <f t="shared" ca="1" si="781"/>
        <v>1941.8040737287065</v>
      </c>
      <c r="AV715" s="6">
        <f t="shared" ca="1" si="817"/>
        <v>8473.7287602220604</v>
      </c>
      <c r="AW715" s="6">
        <f t="shared" ca="1" si="818"/>
        <v>5996.9307580019722</v>
      </c>
      <c r="AX715" s="27">
        <f t="shared" ca="1" si="782"/>
        <v>3.8882482849315063</v>
      </c>
      <c r="AY715" s="27">
        <f t="shared" ca="1" si="782"/>
        <v>4.1514673972602729</v>
      </c>
      <c r="AZ715">
        <f t="shared" ca="1" si="819"/>
        <v>328</v>
      </c>
      <c r="BA715" s="9">
        <f t="shared" ca="1" si="799"/>
        <v>13</v>
      </c>
      <c r="BB715" s="4">
        <f t="shared" ca="1" si="820"/>
        <v>150</v>
      </c>
      <c r="BC715" s="9">
        <f t="shared" ca="1" si="800"/>
        <v>14</v>
      </c>
      <c r="BD715" s="9">
        <f t="shared" ca="1" si="801"/>
        <v>9</v>
      </c>
      <c r="BE715" s="4">
        <f t="shared" ca="1" si="821"/>
        <v>178</v>
      </c>
      <c r="BF715" s="9">
        <f t="shared" ca="1" si="802"/>
        <v>12</v>
      </c>
      <c r="BG715" s="9">
        <f t="shared" ca="1" si="803"/>
        <v>21</v>
      </c>
      <c r="BH715" s="24">
        <f t="shared" ca="1" si="822"/>
        <v>989.44675033401847</v>
      </c>
      <c r="BI715" s="24">
        <f t="shared" ca="1" si="823"/>
        <v>596.51457424423006</v>
      </c>
      <c r="BJ715" s="9">
        <f t="shared" ca="1" si="804"/>
        <v>19</v>
      </c>
      <c r="BK715" s="30">
        <f t="shared" ca="1" si="805"/>
        <v>34.5884515890411</v>
      </c>
      <c r="BL715" s="15">
        <f t="shared" ca="1" si="806"/>
        <v>4.1565112854794517</v>
      </c>
      <c r="BM715" s="15">
        <f t="shared" ca="1" si="824"/>
        <v>6849.0673637616155</v>
      </c>
      <c r="BN715" s="36">
        <f t="shared" ca="1" si="760"/>
        <v>113</v>
      </c>
      <c r="BO715" s="9">
        <f t="shared" ca="1" si="807"/>
        <v>1</v>
      </c>
      <c r="BP715" s="20">
        <f t="shared" ca="1" si="825"/>
        <v>2.1127926985779442</v>
      </c>
      <c r="BQ715" s="20">
        <f t="shared" ca="1" si="826"/>
        <v>128.0589337895932</v>
      </c>
    </row>
    <row r="716" spans="1:69" x14ac:dyDescent="0.25">
      <c r="A716" s="3">
        <f t="shared" si="774"/>
        <v>40473</v>
      </c>
      <c r="B716" s="17">
        <f t="shared" si="808"/>
        <v>2010</v>
      </c>
      <c r="C716" s="4">
        <f t="shared" si="773"/>
        <v>10</v>
      </c>
      <c r="D716" s="4">
        <f t="shared" si="775"/>
        <v>6</v>
      </c>
      <c r="E716" s="5">
        <f t="shared" si="783"/>
        <v>0.63</v>
      </c>
      <c r="F716" s="5">
        <f t="shared" si="784"/>
        <v>1</v>
      </c>
      <c r="G716" s="10">
        <f t="shared" si="776"/>
        <v>0.224657534246575</v>
      </c>
      <c r="H716" s="13">
        <f t="shared" ca="1" si="785"/>
        <v>162</v>
      </c>
      <c r="I716" s="9">
        <f t="shared" ca="1" si="786"/>
        <v>235</v>
      </c>
      <c r="J716" s="14">
        <f t="shared" ca="1" si="809"/>
        <v>1.4506172839506173</v>
      </c>
      <c r="K716" s="5">
        <f t="shared" ca="1" si="810"/>
        <v>0.52222222222222225</v>
      </c>
      <c r="L716" s="21">
        <f t="shared" ca="1" si="787"/>
        <v>91.143503196347012</v>
      </c>
      <c r="M716" s="9">
        <f t="shared" ca="1" si="777"/>
        <v>44</v>
      </c>
      <c r="N716" s="9">
        <f t="shared" ca="1" si="777"/>
        <v>53</v>
      </c>
      <c r="O716" s="9">
        <f t="shared" ca="1" si="777"/>
        <v>21</v>
      </c>
      <c r="P716" s="9">
        <f t="shared" ca="1" si="777"/>
        <v>65</v>
      </c>
      <c r="Q716" s="20">
        <f t="shared" ca="1" si="788"/>
        <v>35.385877723485386</v>
      </c>
      <c r="R716" s="20">
        <f t="shared" ca="1" si="789"/>
        <v>44.828353282191777</v>
      </c>
      <c r="S716" s="20">
        <f t="shared" ca="1" si="790"/>
        <v>16.944664474773447</v>
      </c>
      <c r="T716" s="6">
        <f t="shared" ca="1" si="778"/>
        <v>14765.247517808217</v>
      </c>
      <c r="U716" s="6">
        <f t="shared" ca="1" si="778"/>
        <v>1689.5274410958903</v>
      </c>
      <c r="V716" s="6">
        <f t="shared" ca="1" si="778"/>
        <v>2790.2622248679454</v>
      </c>
      <c r="W716" s="6">
        <f t="shared" ca="1" si="791"/>
        <v>2603.6022464876705</v>
      </c>
      <c r="X716" s="6">
        <f t="shared" ca="1" si="792"/>
        <v>1298.5866995375341</v>
      </c>
      <c r="Y716" s="6">
        <f t="shared" ca="1" si="811"/>
        <v>9762.3237880109573</v>
      </c>
      <c r="Z716" s="6">
        <f t="shared" ca="1" si="779"/>
        <v>3432.4301391780823</v>
      </c>
      <c r="AA716" s="6">
        <f t="shared" ca="1" si="779"/>
        <v>941.39541892602733</v>
      </c>
      <c r="AB716" s="6">
        <f t="shared" ca="1" si="779"/>
        <v>1101.403190860274</v>
      </c>
      <c r="AC716" s="6">
        <f t="shared" ca="1" si="793"/>
        <v>1799.9356302821773</v>
      </c>
      <c r="AD716" s="6">
        <f t="shared" ca="1" si="794"/>
        <v>1033.8635774118393</v>
      </c>
      <c r="AE716" s="6">
        <f t="shared" ca="1" si="795"/>
        <v>494.4810250706966</v>
      </c>
      <c r="AF716" s="6">
        <f t="shared" ca="1" si="812"/>
        <v>2146.9485161996704</v>
      </c>
      <c r="AG716" s="6">
        <f t="shared" ca="1" si="780"/>
        <v>404.32361128767121</v>
      </c>
      <c r="AH716" s="6">
        <f t="shared" ca="1" si="780"/>
        <v>1545.9334154520548</v>
      </c>
      <c r="AI716" s="6">
        <f t="shared" ca="1" si="780"/>
        <v>2471.630256986301</v>
      </c>
      <c r="AJ716" s="6">
        <f t="shared" ca="1" si="780"/>
        <v>1126.7551824657533</v>
      </c>
      <c r="AK716" s="6">
        <f t="shared" ca="1" si="796"/>
        <v>1997.015531704548</v>
      </c>
      <c r="AL716" s="6">
        <f t="shared" ca="1" si="797"/>
        <v>1124.3249041815257</v>
      </c>
      <c r="AM716" s="6">
        <f t="shared" ca="1" si="798"/>
        <v>571.76979413540312</v>
      </c>
      <c r="AN716" s="6">
        <f t="shared" ca="1" si="813"/>
        <v>1855.5322361703029</v>
      </c>
      <c r="AO716" s="6">
        <f t="shared" ca="1" si="814"/>
        <v>27478.646174060272</v>
      </c>
      <c r="AP716" s="6">
        <f t="shared" ca="1" si="815"/>
        <v>13713.84163367934</v>
      </c>
      <c r="AQ716" s="6">
        <f t="shared" ca="1" si="816"/>
        <v>13764.80454038093</v>
      </c>
      <c r="AR716" s="6">
        <f t="shared" ca="1" si="781"/>
        <v>2688.4809897198547</v>
      </c>
      <c r="AS716" s="6">
        <f t="shared" ca="1" si="781"/>
        <v>2127.6595850809254</v>
      </c>
      <c r="AT716" s="6">
        <f t="shared" ca="1" si="781"/>
        <v>1858.021699290671</v>
      </c>
      <c r="AU716" s="6">
        <f t="shared" ca="1" si="781"/>
        <v>1997.7215991094058</v>
      </c>
      <c r="AV716" s="6">
        <f t="shared" ca="1" si="817"/>
        <v>8671.8838732008571</v>
      </c>
      <c r="AW716" s="6">
        <f t="shared" ca="1" si="818"/>
        <v>5092.9206671800748</v>
      </c>
      <c r="AX716" s="27">
        <f t="shared" ca="1" si="782"/>
        <v>4.0688381589041098</v>
      </c>
      <c r="AY716" s="27">
        <f t="shared" ca="1" si="782"/>
        <v>4.1382122054794515</v>
      </c>
      <c r="AZ716">
        <f t="shared" ca="1" si="819"/>
        <v>345</v>
      </c>
      <c r="BA716" s="9">
        <f t="shared" ca="1" si="799"/>
        <v>14</v>
      </c>
      <c r="BB716" s="4">
        <f t="shared" ca="1" si="820"/>
        <v>162</v>
      </c>
      <c r="BC716" s="9">
        <f t="shared" ca="1" si="800"/>
        <v>16</v>
      </c>
      <c r="BD716" s="9">
        <f t="shared" ca="1" si="801"/>
        <v>11</v>
      </c>
      <c r="BE716" s="4">
        <f t="shared" ca="1" si="821"/>
        <v>183</v>
      </c>
      <c r="BF716" s="9">
        <f t="shared" ca="1" si="802"/>
        <v>13</v>
      </c>
      <c r="BG716" s="9">
        <f t="shared" ca="1" si="803"/>
        <v>25</v>
      </c>
      <c r="BH716" s="24">
        <f t="shared" ca="1" si="822"/>
        <v>1115.4085284821917</v>
      </c>
      <c r="BI716" s="24">
        <f t="shared" ca="1" si="823"/>
        <v>691.11829969977646</v>
      </c>
      <c r="BJ716" s="9">
        <f t="shared" ca="1" si="804"/>
        <v>23</v>
      </c>
      <c r="BK716" s="30">
        <f t="shared" ca="1" si="805"/>
        <v>35.008509315068494</v>
      </c>
      <c r="BL716" s="15">
        <f t="shared" ca="1" si="806"/>
        <v>4.479744429589041</v>
      </c>
      <c r="BM716" s="15">
        <f t="shared" ca="1" si="824"/>
        <v>6912.5755198569204</v>
      </c>
      <c r="BN716" s="36">
        <f t="shared" ca="1" si="760"/>
        <v>113</v>
      </c>
      <c r="BO716" s="9">
        <f t="shared" ca="1" si="807"/>
        <v>0</v>
      </c>
      <c r="BP716" s="20">
        <f t="shared" ca="1" si="825"/>
        <v>1.9912700412227597</v>
      </c>
      <c r="BQ716" s="20">
        <f t="shared" ca="1" si="826"/>
        <v>121.81242956089319</v>
      </c>
    </row>
    <row r="717" spans="1:69" x14ac:dyDescent="0.25">
      <c r="A717" s="3">
        <f t="shared" si="774"/>
        <v>40472</v>
      </c>
      <c r="B717" s="17">
        <f t="shared" si="808"/>
        <v>2010</v>
      </c>
      <c r="C717" s="4">
        <f t="shared" si="773"/>
        <v>10</v>
      </c>
      <c r="D717" s="4">
        <f t="shared" si="775"/>
        <v>5</v>
      </c>
      <c r="E717" s="5">
        <f t="shared" si="783"/>
        <v>0.63</v>
      </c>
      <c r="F717" s="5">
        <f t="shared" si="784"/>
        <v>0.82</v>
      </c>
      <c r="G717" s="10">
        <f t="shared" si="776"/>
        <v>0.22191780821917775</v>
      </c>
      <c r="H717" s="13">
        <f t="shared" ca="1" si="785"/>
        <v>128</v>
      </c>
      <c r="I717" s="9">
        <f t="shared" ca="1" si="786"/>
        <v>208</v>
      </c>
      <c r="J717" s="14">
        <f t="shared" ca="1" si="809"/>
        <v>1.625</v>
      </c>
      <c r="K717" s="5">
        <f t="shared" ca="1" si="810"/>
        <v>0.4622222222222222</v>
      </c>
      <c r="L717" s="21">
        <f t="shared" ca="1" si="787"/>
        <v>99.164990622945169</v>
      </c>
      <c r="M717" s="9">
        <f t="shared" ca="1" si="777"/>
        <v>38</v>
      </c>
      <c r="N717" s="9">
        <f t="shared" ca="1" si="777"/>
        <v>45</v>
      </c>
      <c r="O717" s="9">
        <f t="shared" ca="1" si="777"/>
        <v>17</v>
      </c>
      <c r="P717" s="9">
        <f t="shared" ca="1" si="777"/>
        <v>55</v>
      </c>
      <c r="Q717" s="20">
        <f t="shared" ca="1" si="788"/>
        <v>34.369293562634098</v>
      </c>
      <c r="R717" s="20">
        <f t="shared" ca="1" si="789"/>
        <v>50.541618321224817</v>
      </c>
      <c r="S717" s="20">
        <f t="shared" ca="1" si="790"/>
        <v>17.442581739915319</v>
      </c>
      <c r="T717" s="6">
        <f t="shared" ca="1" si="778"/>
        <v>12693.118799736982</v>
      </c>
      <c r="U717" s="6">
        <f t="shared" ca="1" si="778"/>
        <v>1306.4571410301367</v>
      </c>
      <c r="V717" s="6">
        <f t="shared" ca="1" si="778"/>
        <v>2334.8315974708598</v>
      </c>
      <c r="W717" s="6">
        <f t="shared" ca="1" si="791"/>
        <v>2598.327320547945</v>
      </c>
      <c r="X717" s="6">
        <f t="shared" ca="1" si="792"/>
        <v>1112.7610984840767</v>
      </c>
      <c r="Y717" s="6">
        <f t="shared" ca="1" si="811"/>
        <v>7953.6559242642352</v>
      </c>
      <c r="Z717" s="6">
        <f t="shared" ca="1" si="779"/>
        <v>2852.6513656986303</v>
      </c>
      <c r="AA717" s="6">
        <f t="shared" ca="1" si="779"/>
        <v>859.20751146082193</v>
      </c>
      <c r="AB717" s="6">
        <f t="shared" ca="1" si="779"/>
        <v>959.34199569534258</v>
      </c>
      <c r="AC717" s="6">
        <f t="shared" ca="1" si="793"/>
        <v>1463.2960990134684</v>
      </c>
      <c r="AD717" s="6">
        <f t="shared" ca="1" si="794"/>
        <v>1037.7859670376979</v>
      </c>
      <c r="AE717" s="6">
        <f t="shared" ca="1" si="795"/>
        <v>441.49806071510534</v>
      </c>
      <c r="AF717" s="6">
        <f t="shared" ca="1" si="812"/>
        <v>1728.6207460885237</v>
      </c>
      <c r="AG717" s="6">
        <f t="shared" ca="1" si="780"/>
        <v>390.00618187397265</v>
      </c>
      <c r="AH717" s="6">
        <f t="shared" ca="1" si="780"/>
        <v>1309.2410718684932</v>
      </c>
      <c r="AI717" s="6">
        <f t="shared" ca="1" si="780"/>
        <v>2212.819767671233</v>
      </c>
      <c r="AJ717" s="6">
        <f t="shared" ca="1" si="780"/>
        <v>993.16083445479455</v>
      </c>
      <c r="AK717" s="6">
        <f t="shared" ca="1" si="796"/>
        <v>1517.2990074234779</v>
      </c>
      <c r="AL717" s="6">
        <f t="shared" ca="1" si="797"/>
        <v>1157.8149595494287</v>
      </c>
      <c r="AM717" s="6">
        <f t="shared" ca="1" si="798"/>
        <v>458.44238086498422</v>
      </c>
      <c r="AN717" s="6">
        <f t="shared" ca="1" si="813"/>
        <v>1771.6715080306033</v>
      </c>
      <c r="AO717" s="6">
        <f t="shared" ca="1" si="814"/>
        <v>23576.004669490412</v>
      </c>
      <c r="AP717" s="6">
        <f t="shared" ca="1" si="815"/>
        <v>12122.056491107045</v>
      </c>
      <c r="AQ717" s="6">
        <f t="shared" ca="1" si="816"/>
        <v>11453.948178383363</v>
      </c>
      <c r="AR717" s="6">
        <f t="shared" ca="1" si="781"/>
        <v>2612.2290631802812</v>
      </c>
      <c r="AS717" s="6">
        <f t="shared" ca="1" si="781"/>
        <v>1852.200719502915</v>
      </c>
      <c r="AT717" s="6">
        <f t="shared" ca="1" si="781"/>
        <v>1761.3420545548879</v>
      </c>
      <c r="AU717" s="6">
        <f t="shared" ca="1" si="781"/>
        <v>1865.8233905410375</v>
      </c>
      <c r="AV717" s="6">
        <f t="shared" ca="1" si="817"/>
        <v>8091.5952277791221</v>
      </c>
      <c r="AW717" s="6">
        <f t="shared" ca="1" si="818"/>
        <v>3362.3529506042451</v>
      </c>
      <c r="AX717" s="27">
        <f t="shared" ca="1" si="782"/>
        <v>4.0998731835616447</v>
      </c>
      <c r="AY717" s="27">
        <f t="shared" ca="1" si="782"/>
        <v>4.4103332876712322</v>
      </c>
      <c r="AZ717">
        <f t="shared" ca="1" si="819"/>
        <v>283</v>
      </c>
      <c r="BA717" s="9">
        <f t="shared" ca="1" si="799"/>
        <v>11</v>
      </c>
      <c r="BB717" s="4">
        <f t="shared" ca="1" si="820"/>
        <v>128</v>
      </c>
      <c r="BC717" s="9">
        <f t="shared" ca="1" si="800"/>
        <v>12</v>
      </c>
      <c r="BD717" s="9">
        <f t="shared" ca="1" si="801"/>
        <v>8</v>
      </c>
      <c r="BE717" s="4">
        <f t="shared" ca="1" si="821"/>
        <v>155</v>
      </c>
      <c r="BF717" s="9">
        <f t="shared" ca="1" si="802"/>
        <v>10</v>
      </c>
      <c r="BG717" s="9">
        <f t="shared" ca="1" si="803"/>
        <v>18</v>
      </c>
      <c r="BH717" s="24">
        <f t="shared" ca="1" si="822"/>
        <v>944.67500257857523</v>
      </c>
      <c r="BI717" s="24">
        <f t="shared" ca="1" si="823"/>
        <v>531.56286160939101</v>
      </c>
      <c r="BJ717" s="9">
        <f t="shared" ca="1" si="804"/>
        <v>17</v>
      </c>
      <c r="BK717" s="30">
        <f t="shared" ca="1" si="805"/>
        <v>34.076691465753427</v>
      </c>
      <c r="BL717" s="15">
        <f t="shared" ca="1" si="806"/>
        <v>4.1562387243835612</v>
      </c>
      <c r="BM717" s="15">
        <f t="shared" ca="1" si="824"/>
        <v>6883.7114976792964</v>
      </c>
      <c r="BN717" s="36">
        <f t="shared" ca="1" si="760"/>
        <v>113</v>
      </c>
      <c r="BO717" s="9">
        <f t="shared" ca="1" si="807"/>
        <v>1</v>
      </c>
      <c r="BP717" s="20">
        <f t="shared" ca="1" si="825"/>
        <v>1.663920427554936</v>
      </c>
      <c r="BQ717" s="20">
        <f t="shared" ca="1" si="826"/>
        <v>101.36237326002977</v>
      </c>
    </row>
    <row r="718" spans="1:69" x14ac:dyDescent="0.25">
      <c r="A718" s="3">
        <f t="shared" si="774"/>
        <v>40471</v>
      </c>
      <c r="B718" s="17">
        <f t="shared" si="808"/>
        <v>2010</v>
      </c>
      <c r="C718" s="4">
        <f t="shared" si="773"/>
        <v>10</v>
      </c>
      <c r="D718" s="4">
        <f t="shared" si="775"/>
        <v>4</v>
      </c>
      <c r="E718" s="5">
        <f t="shared" si="783"/>
        <v>0.63</v>
      </c>
      <c r="F718" s="5">
        <f t="shared" si="784"/>
        <v>0.76</v>
      </c>
      <c r="G718" s="10">
        <f t="shared" si="776"/>
        <v>0.2191780821917805</v>
      </c>
      <c r="H718" s="13">
        <f t="shared" ca="1" si="785"/>
        <v>123</v>
      </c>
      <c r="I718" s="9">
        <f t="shared" ca="1" si="786"/>
        <v>182</v>
      </c>
      <c r="J718" s="14">
        <f t="shared" ca="1" si="809"/>
        <v>1.4796747967479675</v>
      </c>
      <c r="K718" s="5">
        <f t="shared" ca="1" si="810"/>
        <v>0.40444444444444444</v>
      </c>
      <c r="L718" s="21">
        <f t="shared" ca="1" si="787"/>
        <v>92.440029915135298</v>
      </c>
      <c r="M718" s="9">
        <f t="shared" ca="1" si="777"/>
        <v>31</v>
      </c>
      <c r="N718" s="9">
        <f t="shared" ca="1" si="777"/>
        <v>40</v>
      </c>
      <c r="O718" s="9">
        <f t="shared" ca="1" si="777"/>
        <v>16</v>
      </c>
      <c r="P718" s="9">
        <f t="shared" ca="1" si="777"/>
        <v>50</v>
      </c>
      <c r="Q718" s="20">
        <f t="shared" ca="1" si="788"/>
        <v>36.346760347289212</v>
      </c>
      <c r="R718" s="20">
        <f t="shared" ca="1" si="789"/>
        <v>49.690612578082181</v>
      </c>
      <c r="S718" s="20">
        <f t="shared" ca="1" si="790"/>
        <v>17.208013218410954</v>
      </c>
      <c r="T718" s="6">
        <f t="shared" ca="1" si="778"/>
        <v>11370.123679561642</v>
      </c>
      <c r="U718" s="6">
        <f t="shared" ca="1" si="778"/>
        <v>1316.4145564931507</v>
      </c>
      <c r="V718" s="6">
        <f t="shared" ca="1" si="778"/>
        <v>2135.1799349654798</v>
      </c>
      <c r="W718" s="6">
        <f t="shared" ca="1" si="791"/>
        <v>2676.1966816438362</v>
      </c>
      <c r="X718" s="6">
        <f t="shared" ca="1" si="792"/>
        <v>1037.5565671627396</v>
      </c>
      <c r="Y718" s="6">
        <f t="shared" ca="1" si="811"/>
        <v>6837.6050522827391</v>
      </c>
      <c r="Z718" s="6">
        <f t="shared" ca="1" si="779"/>
        <v>2580.6199846575341</v>
      </c>
      <c r="AA718" s="6">
        <f t="shared" ca="1" si="779"/>
        <v>795.0498012493149</v>
      </c>
      <c r="AB718" s="6">
        <f t="shared" ca="1" si="779"/>
        <v>860.40066092054781</v>
      </c>
      <c r="AC718" s="6">
        <f t="shared" ca="1" si="793"/>
        <v>1353.6546023552619</v>
      </c>
      <c r="AD718" s="6">
        <f t="shared" ca="1" si="794"/>
        <v>1005.1396176230177</v>
      </c>
      <c r="AE718" s="6">
        <f t="shared" ca="1" si="795"/>
        <v>392.70855003524304</v>
      </c>
      <c r="AF718" s="6">
        <f t="shared" ca="1" si="812"/>
        <v>1484.5676768138744</v>
      </c>
      <c r="AG718" s="6">
        <f t="shared" ca="1" si="780"/>
        <v>311.19163791780818</v>
      </c>
      <c r="AH718" s="6">
        <f t="shared" ca="1" si="780"/>
        <v>1187.7009253698629</v>
      </c>
      <c r="AI718" s="6">
        <f t="shared" ca="1" si="780"/>
        <v>2026.4518246575344</v>
      </c>
      <c r="AJ718" s="6">
        <f t="shared" ca="1" si="780"/>
        <v>860.10874389041089</v>
      </c>
      <c r="AK718" s="6">
        <f t="shared" ca="1" si="796"/>
        <v>1535.3118766143464</v>
      </c>
      <c r="AL718" s="6">
        <f t="shared" ca="1" si="797"/>
        <v>1165.389534695581</v>
      </c>
      <c r="AM718" s="6">
        <f t="shared" ca="1" si="798"/>
        <v>448.61064360623629</v>
      </c>
      <c r="AN718" s="6">
        <f t="shared" ca="1" si="813"/>
        <v>1236.1410769194531</v>
      </c>
      <c r="AO718" s="6">
        <f t="shared" ca="1" si="814"/>
        <v>21308.061814717807</v>
      </c>
      <c r="AP718" s="6">
        <f t="shared" ca="1" si="815"/>
        <v>11749.748008701741</v>
      </c>
      <c r="AQ718" s="6">
        <f t="shared" ca="1" si="816"/>
        <v>9558.3138060160672</v>
      </c>
      <c r="AR718" s="6">
        <f t="shared" ca="1" si="781"/>
        <v>2592.8838521536622</v>
      </c>
      <c r="AS718" s="6">
        <f t="shared" ca="1" si="781"/>
        <v>1749.4660726032093</v>
      </c>
      <c r="AT718" s="6">
        <f t="shared" ca="1" si="781"/>
        <v>1697.9903260394935</v>
      </c>
      <c r="AU718" s="6">
        <f t="shared" ca="1" si="781"/>
        <v>1837.4194576133896</v>
      </c>
      <c r="AV718" s="6">
        <f t="shared" ca="1" si="817"/>
        <v>7877.7597084097551</v>
      </c>
      <c r="AW718" s="6">
        <f t="shared" ca="1" si="818"/>
        <v>1680.5540976063103</v>
      </c>
      <c r="AX718" s="27">
        <f t="shared" ca="1" si="782"/>
        <v>4.0915594520547947</v>
      </c>
      <c r="AY718" s="27">
        <f t="shared" ca="1" si="782"/>
        <v>4.124677808219178</v>
      </c>
      <c r="AZ718">
        <f t="shared" ca="1" si="819"/>
        <v>260</v>
      </c>
      <c r="BA718" s="9">
        <f t="shared" ca="1" si="799"/>
        <v>10</v>
      </c>
      <c r="BB718" s="4">
        <f t="shared" ca="1" si="820"/>
        <v>123</v>
      </c>
      <c r="BC718" s="9">
        <f t="shared" ca="1" si="800"/>
        <v>12</v>
      </c>
      <c r="BD718" s="9">
        <f t="shared" ca="1" si="801"/>
        <v>8</v>
      </c>
      <c r="BE718" s="4">
        <f t="shared" ca="1" si="821"/>
        <v>137</v>
      </c>
      <c r="BF718" s="9">
        <f t="shared" ca="1" si="802"/>
        <v>9</v>
      </c>
      <c r="BG718" s="9">
        <f t="shared" ca="1" si="803"/>
        <v>18</v>
      </c>
      <c r="BH718" s="24">
        <f t="shared" ca="1" si="822"/>
        <v>951.04604614179743</v>
      </c>
      <c r="BI718" s="24">
        <f t="shared" ca="1" si="823"/>
        <v>542.26696927273815</v>
      </c>
      <c r="BJ718" s="9">
        <f t="shared" ca="1" si="804"/>
        <v>16</v>
      </c>
      <c r="BK718" s="30">
        <f t="shared" ca="1" si="805"/>
        <v>35.848921643835617</v>
      </c>
      <c r="BL718" s="15">
        <f t="shared" ca="1" si="806"/>
        <v>4.436337567123287</v>
      </c>
      <c r="BM718" s="15">
        <f t="shared" ca="1" si="824"/>
        <v>6921.032915685365</v>
      </c>
      <c r="BN718" s="36">
        <f t="shared" ca="1" si="760"/>
        <v>113</v>
      </c>
      <c r="BO718" s="9">
        <f t="shared" ca="1" si="807"/>
        <v>0</v>
      </c>
      <c r="BP718" s="20">
        <f t="shared" ca="1" si="825"/>
        <v>1.381053077258706</v>
      </c>
      <c r="BQ718" s="20">
        <f t="shared" ca="1" si="826"/>
        <v>84.586847840850155</v>
      </c>
    </row>
    <row r="719" spans="1:69" x14ac:dyDescent="0.25">
      <c r="A719" s="3">
        <f t="shared" si="774"/>
        <v>40470</v>
      </c>
      <c r="B719" s="17">
        <f t="shared" si="808"/>
        <v>2010</v>
      </c>
      <c r="C719" s="4">
        <f t="shared" si="773"/>
        <v>10</v>
      </c>
      <c r="D719" s="4">
        <f t="shared" si="775"/>
        <v>3</v>
      </c>
      <c r="E719" s="5">
        <f t="shared" si="783"/>
        <v>0.63</v>
      </c>
      <c r="F719" s="5">
        <f t="shared" si="784"/>
        <v>0.6</v>
      </c>
      <c r="G719" s="10">
        <f t="shared" si="776"/>
        <v>0.21643835616438326</v>
      </c>
      <c r="H719" s="13">
        <f t="shared" ca="1" si="785"/>
        <v>92</v>
      </c>
      <c r="I719" s="9">
        <f t="shared" ca="1" si="786"/>
        <v>147</v>
      </c>
      <c r="J719" s="14">
        <f t="shared" ca="1" si="809"/>
        <v>1.5978260869565217</v>
      </c>
      <c r="K719" s="5">
        <f t="shared" ca="1" si="810"/>
        <v>0.32666666666666666</v>
      </c>
      <c r="L719" s="21">
        <f t="shared" ca="1" si="787"/>
        <v>96.767752352590833</v>
      </c>
      <c r="M719" s="9">
        <f t="shared" ca="1" si="777"/>
        <v>26</v>
      </c>
      <c r="N719" s="9">
        <f t="shared" ca="1" si="777"/>
        <v>31</v>
      </c>
      <c r="O719" s="9">
        <f t="shared" ca="1" si="777"/>
        <v>13</v>
      </c>
      <c r="P719" s="9">
        <f t="shared" ca="1" si="777"/>
        <v>38</v>
      </c>
      <c r="Q719" s="20">
        <f t="shared" ca="1" si="788"/>
        <v>38.129484458543622</v>
      </c>
      <c r="R719" s="20">
        <f t="shared" ca="1" si="789"/>
        <v>49.391219007123283</v>
      </c>
      <c r="S719" s="20">
        <f t="shared" ca="1" si="790"/>
        <v>18.518708658341744</v>
      </c>
      <c r="T719" s="6">
        <f t="shared" ca="1" si="778"/>
        <v>8902.6332164383566</v>
      </c>
      <c r="U719" s="6">
        <f t="shared" ca="1" si="778"/>
        <v>972.5736294246575</v>
      </c>
      <c r="V719" s="6">
        <f t="shared" ca="1" si="778"/>
        <v>1695.496247755397</v>
      </c>
      <c r="W719" s="6">
        <f t="shared" ca="1" si="791"/>
        <v>2717.686960569863</v>
      </c>
      <c r="X719" s="6">
        <f t="shared" ca="1" si="792"/>
        <v>841.14837958487658</v>
      </c>
      <c r="Y719" s="6">
        <f t="shared" ca="1" si="811"/>
        <v>4620.8752579528782</v>
      </c>
      <c r="Z719" s="6">
        <f t="shared" ca="1" si="779"/>
        <v>2173.3806141369864</v>
      </c>
      <c r="AA719" s="6">
        <f t="shared" ca="1" si="779"/>
        <v>642.08584709260265</v>
      </c>
      <c r="AB719" s="6">
        <f t="shared" ca="1" si="779"/>
        <v>703.71092901698626</v>
      </c>
      <c r="AC719" s="6">
        <f t="shared" ca="1" si="793"/>
        <v>1040.8305241915875</v>
      </c>
      <c r="AD719" s="6">
        <f t="shared" ca="1" si="794"/>
        <v>1037.7235678770878</v>
      </c>
      <c r="AE719" s="6">
        <f t="shared" ca="1" si="795"/>
        <v>315.00051096642989</v>
      </c>
      <c r="AF719" s="6">
        <f t="shared" ca="1" si="812"/>
        <v>1125.6227872114703</v>
      </c>
      <c r="AG719" s="6">
        <f t="shared" ca="1" si="780"/>
        <v>263.76327680547945</v>
      </c>
      <c r="AH719" s="6">
        <f t="shared" ca="1" si="780"/>
        <v>990.46655894794515</v>
      </c>
      <c r="AI719" s="6">
        <f t="shared" ca="1" si="780"/>
        <v>1612.3973091780822</v>
      </c>
      <c r="AJ719" s="6">
        <f t="shared" ca="1" si="780"/>
        <v>688.22236721095896</v>
      </c>
      <c r="AK719" s="6">
        <f t="shared" ca="1" si="796"/>
        <v>1143.7790876346451</v>
      </c>
      <c r="AL719" s="6">
        <f t="shared" ca="1" si="797"/>
        <v>1154.9490240471321</v>
      </c>
      <c r="AM719" s="6">
        <f t="shared" ca="1" si="798"/>
        <v>362.83782312612385</v>
      </c>
      <c r="AN719" s="6">
        <f t="shared" ca="1" si="813"/>
        <v>893.2835773345646</v>
      </c>
      <c r="AO719" s="6">
        <f t="shared" ca="1" si="814"/>
        <v>16949.233748252056</v>
      </c>
      <c r="AP719" s="6">
        <f t="shared" ca="1" si="815"/>
        <v>10309.452125753141</v>
      </c>
      <c r="AQ719" s="6">
        <f t="shared" ca="1" si="816"/>
        <v>6639.7816224989128</v>
      </c>
      <c r="AR719" s="6">
        <f t="shared" ca="1" si="781"/>
        <v>2539.9933079086386</v>
      </c>
      <c r="AS719" s="6">
        <f t="shared" ca="1" si="781"/>
        <v>1498.3972578864207</v>
      </c>
      <c r="AT719" s="6">
        <f t="shared" ca="1" si="781"/>
        <v>1589.0496387034536</v>
      </c>
      <c r="AU719" s="6">
        <f t="shared" ca="1" si="781"/>
        <v>1715.0682835497023</v>
      </c>
      <c r="AV719" s="6">
        <f t="shared" ca="1" si="817"/>
        <v>7342.5084880482154</v>
      </c>
      <c r="AW719" s="6">
        <f t="shared" ca="1" si="818"/>
        <v>-702.72686554930078</v>
      </c>
      <c r="AX719" s="27">
        <f t="shared" ca="1" si="782"/>
        <v>3.8472215671232877</v>
      </c>
      <c r="AY719" s="27">
        <f t="shared" ca="1" si="782"/>
        <v>4.1546597054794514</v>
      </c>
      <c r="AZ719">
        <f t="shared" ca="1" si="819"/>
        <v>200</v>
      </c>
      <c r="BA719" s="9">
        <f t="shared" ca="1" si="799"/>
        <v>8</v>
      </c>
      <c r="BB719" s="4">
        <f t="shared" ca="1" si="820"/>
        <v>92</v>
      </c>
      <c r="BC719" s="9">
        <f t="shared" ca="1" si="800"/>
        <v>8</v>
      </c>
      <c r="BD719" s="9">
        <f t="shared" ca="1" si="801"/>
        <v>6</v>
      </c>
      <c r="BE719" s="4">
        <f t="shared" ca="1" si="821"/>
        <v>108</v>
      </c>
      <c r="BF719" s="9">
        <f t="shared" ca="1" si="802"/>
        <v>7</v>
      </c>
      <c r="BG719" s="9">
        <f t="shared" ca="1" si="803"/>
        <v>14</v>
      </c>
      <c r="BH719" s="24">
        <f t="shared" ca="1" si="822"/>
        <v>799.57219816023814</v>
      </c>
      <c r="BI719" s="24">
        <f t="shared" ca="1" si="823"/>
        <v>465.41339503460375</v>
      </c>
      <c r="BJ719" s="9">
        <f t="shared" ca="1" si="804"/>
        <v>13</v>
      </c>
      <c r="BK719" s="30">
        <f t="shared" ca="1" si="805"/>
        <v>34.951654356164383</v>
      </c>
      <c r="BL719" s="15">
        <f t="shared" ca="1" si="806"/>
        <v>4.3413463967123276</v>
      </c>
      <c r="BM719" s="15">
        <f t="shared" ca="1" si="824"/>
        <v>6942.3541988209936</v>
      </c>
      <c r="BN719" s="36">
        <f t="shared" ref="BN719:BN782" ca="1" si="827">IF(D719=1,INT(SUM(BM713:BM719)/22000*52),BN720)</f>
        <v>113</v>
      </c>
      <c r="BO719" s="9">
        <f t="shared" ca="1" si="807"/>
        <v>0</v>
      </c>
      <c r="BP719" s="20">
        <f t="shared" ca="1" si="825"/>
        <v>0.95641643055701964</v>
      </c>
      <c r="BQ719" s="20">
        <f t="shared" ca="1" si="826"/>
        <v>58.759129402645243</v>
      </c>
    </row>
    <row r="720" spans="1:69" x14ac:dyDescent="0.25">
      <c r="A720" s="3">
        <f t="shared" si="774"/>
        <v>40469</v>
      </c>
      <c r="B720" s="17">
        <f t="shared" si="808"/>
        <v>2010</v>
      </c>
      <c r="C720" s="4">
        <f t="shared" si="773"/>
        <v>10</v>
      </c>
      <c r="D720" s="4">
        <f t="shared" si="775"/>
        <v>2</v>
      </c>
      <c r="E720" s="5">
        <f t="shared" si="783"/>
        <v>0.63</v>
      </c>
      <c r="F720" s="5">
        <f t="shared" si="784"/>
        <v>0.6</v>
      </c>
      <c r="G720" s="10">
        <f t="shared" si="776"/>
        <v>0.21369863013698601</v>
      </c>
      <c r="H720" s="13">
        <f t="shared" ca="1" si="785"/>
        <v>91</v>
      </c>
      <c r="I720" s="9">
        <f t="shared" ca="1" si="786"/>
        <v>158</v>
      </c>
      <c r="J720" s="14">
        <f t="shared" ca="1" si="809"/>
        <v>1.7362637362637363</v>
      </c>
      <c r="K720" s="5">
        <f t="shared" ca="1" si="810"/>
        <v>0.3511111111111111</v>
      </c>
      <c r="L720" s="21">
        <f t="shared" ca="1" si="787"/>
        <v>100.13076811801895</v>
      </c>
      <c r="M720" s="9">
        <f t="shared" ca="1" si="777"/>
        <v>27</v>
      </c>
      <c r="N720" s="9">
        <f t="shared" ca="1" si="777"/>
        <v>35</v>
      </c>
      <c r="O720" s="9">
        <f t="shared" ca="1" si="777"/>
        <v>14</v>
      </c>
      <c r="P720" s="9">
        <f t="shared" ca="1" si="777"/>
        <v>41</v>
      </c>
      <c r="Q720" s="20">
        <f t="shared" ca="1" si="788"/>
        <v>37.205789171895717</v>
      </c>
      <c r="R720" s="20">
        <f t="shared" ca="1" si="789"/>
        <v>45.284474144500976</v>
      </c>
      <c r="S720" s="20">
        <f t="shared" ca="1" si="790"/>
        <v>17.607577853444702</v>
      </c>
      <c r="T720" s="6">
        <f t="shared" ca="1" si="778"/>
        <v>9111.8998987397244</v>
      </c>
      <c r="U720" s="6">
        <f t="shared" ca="1" si="778"/>
        <v>1018.1336794520548</v>
      </c>
      <c r="V720" s="6">
        <f t="shared" ca="1" si="778"/>
        <v>1654.8328236466853</v>
      </c>
      <c r="W720" s="6">
        <f t="shared" ca="1" si="791"/>
        <v>2694.2224154301371</v>
      </c>
      <c r="X720" s="6">
        <f t="shared" ca="1" si="792"/>
        <v>805.30314488284932</v>
      </c>
      <c r="Y720" s="6">
        <f t="shared" ca="1" si="811"/>
        <v>4975.6751942321062</v>
      </c>
      <c r="Z720" s="6">
        <f t="shared" ca="1" si="779"/>
        <v>2306.7589286575344</v>
      </c>
      <c r="AA720" s="6">
        <f t="shared" ca="1" si="779"/>
        <v>633.98263802301369</v>
      </c>
      <c r="AB720" s="6">
        <f t="shared" ca="1" si="779"/>
        <v>721.91069199123285</v>
      </c>
      <c r="AC720" s="6">
        <f t="shared" ca="1" si="793"/>
        <v>1014.0171283747002</v>
      </c>
      <c r="AD720" s="6">
        <f t="shared" ca="1" si="794"/>
        <v>960.60664950902162</v>
      </c>
      <c r="AE720" s="6">
        <f t="shared" ca="1" si="795"/>
        <v>320.89831398589854</v>
      </c>
      <c r="AF720" s="6">
        <f t="shared" ca="1" si="812"/>
        <v>1367.1301668021604</v>
      </c>
      <c r="AG720" s="6">
        <f t="shared" ca="1" si="780"/>
        <v>278.96777299726034</v>
      </c>
      <c r="AH720" s="6">
        <f t="shared" ca="1" si="780"/>
        <v>1049.2309272547943</v>
      </c>
      <c r="AI720" s="6">
        <f t="shared" ca="1" si="780"/>
        <v>1685.9792315616437</v>
      </c>
      <c r="AJ720" s="6">
        <f t="shared" ca="1" si="780"/>
        <v>796.24295487123277</v>
      </c>
      <c r="AK720" s="6">
        <f t="shared" ca="1" si="796"/>
        <v>1198.1830686953356</v>
      </c>
      <c r="AL720" s="6">
        <f t="shared" ca="1" si="797"/>
        <v>1127.6331580023327</v>
      </c>
      <c r="AM720" s="6">
        <f t="shared" ca="1" si="798"/>
        <v>355.9146378673675</v>
      </c>
      <c r="AN720" s="6">
        <f t="shared" ca="1" si="813"/>
        <v>1128.6900221198957</v>
      </c>
      <c r="AO720" s="6">
        <f t="shared" ca="1" si="814"/>
        <v>17603.106723548488</v>
      </c>
      <c r="AP720" s="6">
        <f t="shared" ca="1" si="815"/>
        <v>10131.611340394327</v>
      </c>
      <c r="AQ720" s="6">
        <f t="shared" ca="1" si="816"/>
        <v>7471.4953831541625</v>
      </c>
      <c r="AR720" s="6">
        <f t="shared" ca="1" si="781"/>
        <v>2530.7457164588895</v>
      </c>
      <c r="AS720" s="6">
        <f t="shared" ca="1" si="781"/>
        <v>1480.831730033997</v>
      </c>
      <c r="AT720" s="6">
        <f t="shared" ca="1" si="781"/>
        <v>1613.1462342972629</v>
      </c>
      <c r="AU720" s="6">
        <f t="shared" ca="1" si="781"/>
        <v>1678.0947847149603</v>
      </c>
      <c r="AV720" s="6">
        <f t="shared" ca="1" si="817"/>
        <v>7302.8184655051091</v>
      </c>
      <c r="AW720" s="6">
        <f t="shared" ca="1" si="818"/>
        <v>168.67691764905157</v>
      </c>
      <c r="AX720" s="27">
        <f t="shared" ca="1" si="782"/>
        <v>3.9176036383561641</v>
      </c>
      <c r="AY720" s="27">
        <f t="shared" ca="1" si="782"/>
        <v>4.2451590958904104</v>
      </c>
      <c r="AZ720">
        <f t="shared" ca="1" si="819"/>
        <v>208</v>
      </c>
      <c r="BA720" s="9">
        <f t="shared" ca="1" si="799"/>
        <v>8</v>
      </c>
      <c r="BB720" s="4">
        <f t="shared" ca="1" si="820"/>
        <v>91</v>
      </c>
      <c r="BC720" s="9">
        <f t="shared" ca="1" si="800"/>
        <v>7</v>
      </c>
      <c r="BD720" s="9">
        <f t="shared" ca="1" si="801"/>
        <v>5</v>
      </c>
      <c r="BE720" s="4">
        <f t="shared" ca="1" si="821"/>
        <v>117</v>
      </c>
      <c r="BF720" s="9">
        <f t="shared" ca="1" si="802"/>
        <v>7</v>
      </c>
      <c r="BG720" s="9">
        <f t="shared" ca="1" si="803"/>
        <v>16</v>
      </c>
      <c r="BH720" s="24">
        <f t="shared" ca="1" si="822"/>
        <v>679.69561107160507</v>
      </c>
      <c r="BI720" s="24">
        <f t="shared" ca="1" si="823"/>
        <v>451.25647959830144</v>
      </c>
      <c r="BJ720" s="9">
        <f t="shared" ca="1" si="804"/>
        <v>12</v>
      </c>
      <c r="BK720" s="30">
        <f t="shared" ca="1" si="805"/>
        <v>34.92113224657534</v>
      </c>
      <c r="BL720" s="15">
        <f t="shared" ca="1" si="806"/>
        <v>4.401558413150684</v>
      </c>
      <c r="BM720" s="15">
        <f t="shared" ca="1" si="824"/>
        <v>6807.0587961086039</v>
      </c>
      <c r="BN720" s="36">
        <f t="shared" ca="1" si="827"/>
        <v>113</v>
      </c>
      <c r="BO720" s="9">
        <f t="shared" ca="1" si="807"/>
        <v>1</v>
      </c>
      <c r="BP720" s="20">
        <f t="shared" ca="1" si="825"/>
        <v>1.0976099379992719</v>
      </c>
      <c r="BQ720" s="20">
        <f t="shared" ca="1" si="826"/>
        <v>66.119428169505866</v>
      </c>
    </row>
    <row r="721" spans="1:69" x14ac:dyDescent="0.25">
      <c r="A721" s="3">
        <f t="shared" si="774"/>
        <v>40468</v>
      </c>
      <c r="B721" s="17">
        <f t="shared" si="808"/>
        <v>2010</v>
      </c>
      <c r="C721" s="4">
        <f t="shared" si="773"/>
        <v>10</v>
      </c>
      <c r="D721" s="4">
        <f t="shared" si="775"/>
        <v>1</v>
      </c>
      <c r="E721" s="5">
        <f t="shared" si="783"/>
        <v>0.63</v>
      </c>
      <c r="F721" s="5">
        <f t="shared" si="784"/>
        <v>0.64</v>
      </c>
      <c r="G721" s="10">
        <f t="shared" si="776"/>
        <v>0.21095890410958876</v>
      </c>
      <c r="H721" s="13">
        <f t="shared" ca="1" si="785"/>
        <v>99</v>
      </c>
      <c r="I721" s="9">
        <f t="shared" ca="1" si="786"/>
        <v>161</v>
      </c>
      <c r="J721" s="14">
        <f t="shared" ca="1" si="809"/>
        <v>1.6262626262626263</v>
      </c>
      <c r="K721" s="5">
        <f t="shared" ca="1" si="810"/>
        <v>0.35777777777777775</v>
      </c>
      <c r="L721" s="21">
        <f t="shared" ca="1" si="787"/>
        <v>96.986965885927759</v>
      </c>
      <c r="M721" s="9">
        <f t="shared" ca="1" si="777"/>
        <v>30</v>
      </c>
      <c r="N721" s="9">
        <f t="shared" ca="1" si="777"/>
        <v>34</v>
      </c>
      <c r="O721" s="9">
        <f t="shared" ca="1" si="777"/>
        <v>13</v>
      </c>
      <c r="P721" s="9">
        <f t="shared" ca="1" si="777"/>
        <v>43</v>
      </c>
      <c r="Q721" s="20">
        <f t="shared" ca="1" si="788"/>
        <v>37.291735273972598</v>
      </c>
      <c r="R721" s="20">
        <f t="shared" ca="1" si="789"/>
        <v>49.481648333487882</v>
      </c>
      <c r="S721" s="20">
        <f t="shared" ca="1" si="790"/>
        <v>16.793578119452054</v>
      </c>
      <c r="T721" s="6">
        <f t="shared" ca="1" si="778"/>
        <v>9601.7096227068487</v>
      </c>
      <c r="U721" s="6">
        <f t="shared" ca="1" si="778"/>
        <v>1042.4275799671234</v>
      </c>
      <c r="V721" s="6">
        <f t="shared" ca="1" si="778"/>
        <v>1676.6050509922193</v>
      </c>
      <c r="W721" s="6">
        <f t="shared" ca="1" si="791"/>
        <v>2668.1612615013701</v>
      </c>
      <c r="X721" s="6">
        <f t="shared" ca="1" si="792"/>
        <v>871.18107124497533</v>
      </c>
      <c r="Y721" s="6">
        <f t="shared" ca="1" si="811"/>
        <v>5428.1898189354079</v>
      </c>
      <c r="Z721" s="6">
        <f t="shared" ca="1" si="779"/>
        <v>2386.6710575342463</v>
      </c>
      <c r="AA721" s="6">
        <f t="shared" ca="1" si="779"/>
        <v>643.26142833534243</v>
      </c>
      <c r="AB721" s="6">
        <f t="shared" ca="1" si="779"/>
        <v>722.12385913643834</v>
      </c>
      <c r="AC721" s="6">
        <f t="shared" ca="1" si="793"/>
        <v>1135.6264697730815</v>
      </c>
      <c r="AD721" s="6">
        <f t="shared" ca="1" si="794"/>
        <v>1022.8374377348134</v>
      </c>
      <c r="AE721" s="6">
        <f t="shared" ca="1" si="795"/>
        <v>326.4243114934182</v>
      </c>
      <c r="AF721" s="6">
        <f t="shared" ca="1" si="812"/>
        <v>1267.1681260047144</v>
      </c>
      <c r="AG721" s="6">
        <f t="shared" ca="1" si="780"/>
        <v>277.33190681095891</v>
      </c>
      <c r="AH721" s="6">
        <f t="shared" ca="1" si="780"/>
        <v>1023.4411865424659</v>
      </c>
      <c r="AI721" s="6">
        <f t="shared" ca="1" si="780"/>
        <v>1758.7634574520548</v>
      </c>
      <c r="AJ721" s="6">
        <f t="shared" ca="1" si="780"/>
        <v>772.30727118904099</v>
      </c>
      <c r="AK721" s="6">
        <f t="shared" ca="1" si="796"/>
        <v>1196.5557842694693</v>
      </c>
      <c r="AL721" s="6">
        <f t="shared" ca="1" si="797"/>
        <v>1176.8373163607837</v>
      </c>
      <c r="AM721" s="6">
        <f t="shared" ca="1" si="798"/>
        <v>371.14821619333162</v>
      </c>
      <c r="AN721" s="6">
        <f t="shared" ca="1" si="813"/>
        <v>1087.302505170936</v>
      </c>
      <c r="AO721" s="6">
        <f t="shared" ca="1" si="814"/>
        <v>18228.037369674523</v>
      </c>
      <c r="AP721" s="6">
        <f t="shared" ca="1" si="815"/>
        <v>10445.376919563461</v>
      </c>
      <c r="AQ721" s="6">
        <f t="shared" ca="1" si="816"/>
        <v>7782.6604501110578</v>
      </c>
      <c r="AR721" s="6">
        <f t="shared" ca="1" si="781"/>
        <v>2539.4681297846773</v>
      </c>
      <c r="AS721" s="6">
        <f t="shared" ca="1" si="781"/>
        <v>1557.3486125658142</v>
      </c>
      <c r="AT721" s="6">
        <f t="shared" ca="1" si="781"/>
        <v>1628.0331734185438</v>
      </c>
      <c r="AU721" s="6">
        <f t="shared" ca="1" si="781"/>
        <v>1726.6746395534046</v>
      </c>
      <c r="AV721" s="6">
        <f t="shared" ca="1" si="817"/>
        <v>7451.5245553224395</v>
      </c>
      <c r="AW721" s="6">
        <f t="shared" ca="1" si="818"/>
        <v>331.13589478862195</v>
      </c>
      <c r="AX721" s="27">
        <f t="shared" ca="1" si="782"/>
        <v>4.1295550684931506</v>
      </c>
      <c r="AY721" s="27">
        <f t="shared" ca="1" si="782"/>
        <v>4.2578379109589042</v>
      </c>
      <c r="AZ721">
        <f t="shared" ca="1" si="819"/>
        <v>219</v>
      </c>
      <c r="BA721" s="9">
        <f t="shared" ca="1" si="799"/>
        <v>9</v>
      </c>
      <c r="BB721" s="4">
        <f t="shared" ca="1" si="820"/>
        <v>99</v>
      </c>
      <c r="BC721" s="9">
        <f t="shared" ca="1" si="800"/>
        <v>9</v>
      </c>
      <c r="BD721" s="9">
        <f t="shared" ca="1" si="801"/>
        <v>6</v>
      </c>
      <c r="BE721" s="4">
        <f t="shared" ca="1" si="821"/>
        <v>120</v>
      </c>
      <c r="BF721" s="9">
        <f t="shared" ca="1" si="802"/>
        <v>7</v>
      </c>
      <c r="BG721" s="9">
        <f t="shared" ca="1" si="803"/>
        <v>14</v>
      </c>
      <c r="BH721" s="24">
        <f t="shared" ca="1" si="822"/>
        <v>790.29505814220681</v>
      </c>
      <c r="BI721" s="24">
        <f t="shared" ca="1" si="823"/>
        <v>434.85543832522978</v>
      </c>
      <c r="BJ721" s="9">
        <f t="shared" ca="1" si="804"/>
        <v>14</v>
      </c>
      <c r="BK721" s="30">
        <f t="shared" ca="1" si="805"/>
        <v>33.156476547945203</v>
      </c>
      <c r="BL721" s="15">
        <f t="shared" ca="1" si="806"/>
        <v>4.1341391747945204</v>
      </c>
      <c r="BM721" s="15">
        <f t="shared" ca="1" si="824"/>
        <v>6899.4105194247095</v>
      </c>
      <c r="BN721" s="36">
        <f t="shared" ca="1" si="827"/>
        <v>113</v>
      </c>
      <c r="BO721" s="9">
        <f t="shared" ca="1" si="807"/>
        <v>0</v>
      </c>
      <c r="BP721" s="20">
        <f t="shared" ca="1" si="825"/>
        <v>1.1280181731757564</v>
      </c>
      <c r="BQ721" s="20">
        <f t="shared" ca="1" si="826"/>
        <v>68.873101328416439</v>
      </c>
    </row>
    <row r="722" spans="1:69" x14ac:dyDescent="0.25">
      <c r="A722" s="3">
        <f t="shared" si="774"/>
        <v>40467</v>
      </c>
      <c r="B722" s="17">
        <f t="shared" si="808"/>
        <v>2010</v>
      </c>
      <c r="C722" s="4">
        <f t="shared" si="773"/>
        <v>10</v>
      </c>
      <c r="D722" s="4">
        <f t="shared" si="775"/>
        <v>7</v>
      </c>
      <c r="E722" s="5">
        <f t="shared" si="783"/>
        <v>0.63</v>
      </c>
      <c r="F722" s="5">
        <f t="shared" si="784"/>
        <v>0.95</v>
      </c>
      <c r="G722" s="10">
        <f t="shared" si="776"/>
        <v>0.20821917808219151</v>
      </c>
      <c r="H722" s="13">
        <f t="shared" ca="1" si="785"/>
        <v>151</v>
      </c>
      <c r="I722" s="9">
        <f t="shared" ca="1" si="786"/>
        <v>231</v>
      </c>
      <c r="J722" s="14">
        <f t="shared" ca="1" si="809"/>
        <v>1.5298013245033113</v>
      </c>
      <c r="K722" s="5">
        <f t="shared" ca="1" si="810"/>
        <v>0.51333333333333331</v>
      </c>
      <c r="L722" s="21">
        <f t="shared" ca="1" si="787"/>
        <v>91.986956964891576</v>
      </c>
      <c r="M722" s="9">
        <f t="shared" ca="1" si="777"/>
        <v>39</v>
      </c>
      <c r="N722" s="9">
        <f t="shared" ca="1" si="777"/>
        <v>51</v>
      </c>
      <c r="O722" s="9">
        <f t="shared" ca="1" si="777"/>
        <v>20</v>
      </c>
      <c r="P722" s="9">
        <f t="shared" ca="1" si="777"/>
        <v>61</v>
      </c>
      <c r="Q722" s="20">
        <f t="shared" ca="1" si="788"/>
        <v>35.145635287671233</v>
      </c>
      <c r="R722" s="20">
        <f t="shared" ca="1" si="789"/>
        <v>50.481373720438349</v>
      </c>
      <c r="S722" s="20">
        <f t="shared" ca="1" si="790"/>
        <v>16.737876518212442</v>
      </c>
      <c r="T722" s="6">
        <f t="shared" ca="1" si="778"/>
        <v>13890.030501698628</v>
      </c>
      <c r="U722" s="6">
        <f t="shared" ca="1" si="778"/>
        <v>1537.7098823013696</v>
      </c>
      <c r="V722" s="6">
        <f t="shared" ca="1" si="778"/>
        <v>2633.2199963861913</v>
      </c>
      <c r="W722" s="6">
        <f t="shared" ca="1" si="791"/>
        <v>2678.4727843068486</v>
      </c>
      <c r="X722" s="6">
        <f t="shared" ca="1" si="792"/>
        <v>1302.2220398281643</v>
      </c>
      <c r="Y722" s="6">
        <f t="shared" ca="1" si="811"/>
        <v>8813.8255634787929</v>
      </c>
      <c r="Z722" s="6">
        <f t="shared" ca="1" si="779"/>
        <v>3163.1071758904109</v>
      </c>
      <c r="AA722" s="6">
        <f t="shared" ca="1" si="779"/>
        <v>1009.6274744087669</v>
      </c>
      <c r="AB722" s="6">
        <f t="shared" ca="1" si="779"/>
        <v>1021.0104676109589</v>
      </c>
      <c r="AC722" s="6">
        <f t="shared" ca="1" si="793"/>
        <v>1563.1212932763542</v>
      </c>
      <c r="AD722" s="6">
        <f t="shared" ca="1" si="794"/>
        <v>1006.0069605529748</v>
      </c>
      <c r="AE722" s="6">
        <f t="shared" ca="1" si="795"/>
        <v>469.32793250496354</v>
      </c>
      <c r="AF722" s="6">
        <f t="shared" ca="1" si="812"/>
        <v>2155.2889315758439</v>
      </c>
      <c r="AG722" s="6">
        <f t="shared" ca="1" si="780"/>
        <v>403.31606636712331</v>
      </c>
      <c r="AH722" s="6">
        <f t="shared" ca="1" si="780"/>
        <v>1413.2531901369862</v>
      </c>
      <c r="AI722" s="6">
        <f t="shared" ca="1" si="780"/>
        <v>2564.1148852602737</v>
      </c>
      <c r="AJ722" s="6">
        <f t="shared" ca="1" si="780"/>
        <v>1088.9660286246576</v>
      </c>
      <c r="AK722" s="6">
        <f t="shared" ca="1" si="796"/>
        <v>1843.9468841114133</v>
      </c>
      <c r="AL722" s="6">
        <f t="shared" ca="1" si="797"/>
        <v>1104.5384375986764</v>
      </c>
      <c r="AM722" s="6">
        <f t="shared" ca="1" si="798"/>
        <v>571.23861876060323</v>
      </c>
      <c r="AN722" s="6">
        <f t="shared" ca="1" si="813"/>
        <v>1949.9262299183481</v>
      </c>
      <c r="AO722" s="6">
        <f t="shared" ca="1" si="814"/>
        <v>26091.135672299177</v>
      </c>
      <c r="AP722" s="6">
        <f t="shared" ca="1" si="815"/>
        <v>13172.09494732619</v>
      </c>
      <c r="AQ722" s="6">
        <f t="shared" ca="1" si="816"/>
        <v>12919.040724972985</v>
      </c>
      <c r="AR722" s="6">
        <f t="shared" ca="1" si="781"/>
        <v>2674.0979225994092</v>
      </c>
      <c r="AS722" s="6">
        <f t="shared" ca="1" si="781"/>
        <v>2047.0509694327459</v>
      </c>
      <c r="AT722" s="6">
        <f t="shared" ca="1" si="781"/>
        <v>1872.2173138099167</v>
      </c>
      <c r="AU722" s="6">
        <f t="shared" ca="1" si="781"/>
        <v>1989.8978330025147</v>
      </c>
      <c r="AV722" s="6">
        <f t="shared" ca="1" si="817"/>
        <v>8583.264038844587</v>
      </c>
      <c r="AW722" s="6">
        <f t="shared" ca="1" si="818"/>
        <v>4335.7766861283999</v>
      </c>
      <c r="AX722" s="27">
        <f t="shared" ca="1" si="782"/>
        <v>3.9678745315068489</v>
      </c>
      <c r="AY722" s="27">
        <f t="shared" ca="1" si="782"/>
        <v>4.3569626301369864</v>
      </c>
      <c r="AZ722">
        <f t="shared" ca="1" si="819"/>
        <v>322</v>
      </c>
      <c r="BA722" s="9">
        <f t="shared" ca="1" si="799"/>
        <v>12</v>
      </c>
      <c r="BB722" s="4">
        <f t="shared" ca="1" si="820"/>
        <v>151</v>
      </c>
      <c r="BC722" s="9">
        <f t="shared" ca="1" si="800"/>
        <v>13</v>
      </c>
      <c r="BD722" s="9">
        <f t="shared" ca="1" si="801"/>
        <v>9</v>
      </c>
      <c r="BE722" s="4">
        <f t="shared" ca="1" si="821"/>
        <v>171</v>
      </c>
      <c r="BF722" s="9">
        <f t="shared" ca="1" si="802"/>
        <v>12</v>
      </c>
      <c r="BG722" s="9">
        <f t="shared" ca="1" si="803"/>
        <v>20</v>
      </c>
      <c r="BH722" s="24">
        <f t="shared" ca="1" si="822"/>
        <v>963.61672881765901</v>
      </c>
      <c r="BI722" s="24">
        <f t="shared" ca="1" si="823"/>
        <v>568.59998808594946</v>
      </c>
      <c r="BJ722" s="9">
        <f t="shared" ca="1" si="804"/>
        <v>19</v>
      </c>
      <c r="BK722" s="30">
        <f t="shared" ca="1" si="805"/>
        <v>33.992897534246573</v>
      </c>
      <c r="BL722" s="15">
        <f t="shared" ca="1" si="806"/>
        <v>4.3883375035616439</v>
      </c>
      <c r="BM722" s="15">
        <f t="shared" ca="1" si="824"/>
        <v>6928.2965205380278</v>
      </c>
      <c r="BN722" s="36">
        <f t="shared" ca="1" si="827"/>
        <v>112</v>
      </c>
      <c r="BO722" s="9">
        <f t="shared" ca="1" si="807"/>
        <v>0</v>
      </c>
      <c r="BP722" s="20">
        <f t="shared" ca="1" si="825"/>
        <v>1.8646778016322165</v>
      </c>
      <c r="BQ722" s="20">
        <f t="shared" ca="1" si="826"/>
        <v>115.34857790154452</v>
      </c>
    </row>
    <row r="723" spans="1:69" x14ac:dyDescent="0.25">
      <c r="A723" s="3">
        <f t="shared" si="774"/>
        <v>40466</v>
      </c>
      <c r="B723" s="17">
        <f t="shared" si="808"/>
        <v>2010</v>
      </c>
      <c r="C723" s="4">
        <f t="shared" si="773"/>
        <v>10</v>
      </c>
      <c r="D723" s="4">
        <f t="shared" si="775"/>
        <v>6</v>
      </c>
      <c r="E723" s="5">
        <f t="shared" si="783"/>
        <v>0.63</v>
      </c>
      <c r="F723" s="5">
        <f t="shared" si="784"/>
        <v>1</v>
      </c>
      <c r="G723" s="10">
        <f t="shared" si="776"/>
        <v>0.20547945205479426</v>
      </c>
      <c r="H723" s="13">
        <f t="shared" ca="1" si="785"/>
        <v>157</v>
      </c>
      <c r="I723" s="9">
        <f t="shared" ca="1" si="786"/>
        <v>261</v>
      </c>
      <c r="J723" s="14">
        <f t="shared" ca="1" si="809"/>
        <v>1.6624203821656052</v>
      </c>
      <c r="K723" s="5">
        <f t="shared" ca="1" si="810"/>
        <v>0.57999999999999996</v>
      </c>
      <c r="L723" s="21">
        <f t="shared" ca="1" si="787"/>
        <v>100.38777628479193</v>
      </c>
      <c r="M723" s="9">
        <f t="shared" ca="1" si="777"/>
        <v>47</v>
      </c>
      <c r="N723" s="9">
        <f t="shared" ca="1" si="777"/>
        <v>55</v>
      </c>
      <c r="O723" s="9">
        <f t="shared" ca="1" si="777"/>
        <v>23</v>
      </c>
      <c r="P723" s="9">
        <f t="shared" ca="1" si="777"/>
        <v>72</v>
      </c>
      <c r="Q723" s="20">
        <f t="shared" ca="1" si="788"/>
        <v>37.129272522159546</v>
      </c>
      <c r="R723" s="20">
        <f t="shared" ca="1" si="789"/>
        <v>48.266093589041098</v>
      </c>
      <c r="S723" s="20">
        <f t="shared" ca="1" si="790"/>
        <v>16.456772219178085</v>
      </c>
      <c r="T723" s="6">
        <f t="shared" ca="1" si="778"/>
        <v>15760.880876712332</v>
      </c>
      <c r="U723" s="6">
        <f t="shared" ca="1" si="778"/>
        <v>1585.3259589041095</v>
      </c>
      <c r="V723" s="6">
        <f t="shared" ca="1" si="778"/>
        <v>2723.0338730958906</v>
      </c>
      <c r="W723" s="6">
        <f t="shared" ca="1" si="791"/>
        <v>2608.250064657534</v>
      </c>
      <c r="X723" s="6">
        <f t="shared" ca="1" si="792"/>
        <v>1334.1089332602739</v>
      </c>
      <c r="Y723" s="6">
        <f t="shared" ca="1" si="811"/>
        <v>10680.813964602745</v>
      </c>
      <c r="Z723" s="6">
        <f t="shared" ca="1" si="779"/>
        <v>3787.1857972602738</v>
      </c>
      <c r="AA723" s="6">
        <f t="shared" ca="1" si="779"/>
        <v>1110.1201525479453</v>
      </c>
      <c r="AB723" s="6">
        <f t="shared" ca="1" si="779"/>
        <v>1184.887599780822</v>
      </c>
      <c r="AC723" s="6">
        <f t="shared" ca="1" si="793"/>
        <v>1781.4180364706551</v>
      </c>
      <c r="AD723" s="6">
        <f t="shared" ca="1" si="794"/>
        <v>1029.693255121156</v>
      </c>
      <c r="AE723" s="6">
        <f t="shared" ca="1" si="795"/>
        <v>524.53018041488463</v>
      </c>
      <c r="AF723" s="6">
        <f t="shared" ca="1" si="812"/>
        <v>2746.5520775823452</v>
      </c>
      <c r="AG723" s="6">
        <f t="shared" ca="1" si="780"/>
        <v>460.39563369863015</v>
      </c>
      <c r="AH723" s="6">
        <f t="shared" ca="1" si="780"/>
        <v>1670.6128043835615</v>
      </c>
      <c r="AI723" s="6">
        <f t="shared" ca="1" si="780"/>
        <v>2885.5300130136984</v>
      </c>
      <c r="AJ723" s="6">
        <f t="shared" ca="1" si="780"/>
        <v>1255.5184043835613</v>
      </c>
      <c r="AK723" s="6">
        <f t="shared" ca="1" si="796"/>
        <v>2023.9507030858788</v>
      </c>
      <c r="AL723" s="6">
        <f t="shared" ca="1" si="797"/>
        <v>1139.1039562589449</v>
      </c>
      <c r="AM723" s="6">
        <f t="shared" ca="1" si="798"/>
        <v>606.51571661571018</v>
      </c>
      <c r="AN723" s="6">
        <f t="shared" ca="1" si="813"/>
        <v>2502.4864795189183</v>
      </c>
      <c r="AO723" s="6">
        <f t="shared" ca="1" si="814"/>
        <v>29700.457240684933</v>
      </c>
      <c r="AP723" s="6">
        <f t="shared" ca="1" si="815"/>
        <v>13770.604718980927</v>
      </c>
      <c r="AQ723" s="6">
        <f t="shared" ca="1" si="816"/>
        <v>15929.85252170401</v>
      </c>
      <c r="AR723" s="6">
        <f t="shared" ca="1" si="781"/>
        <v>2687.614577326061</v>
      </c>
      <c r="AS723" s="6">
        <f t="shared" ca="1" si="781"/>
        <v>2053.5430927796688</v>
      </c>
      <c r="AT723" s="6">
        <f t="shared" ca="1" si="781"/>
        <v>1864.668247789735</v>
      </c>
      <c r="AU723" s="6">
        <f t="shared" ca="1" si="781"/>
        <v>1972.8958631969194</v>
      </c>
      <c r="AV723" s="6">
        <f t="shared" ca="1" si="817"/>
        <v>8578.721781092383</v>
      </c>
      <c r="AW723" s="6">
        <f t="shared" ca="1" si="818"/>
        <v>7351.130740611623</v>
      </c>
      <c r="AX723" s="27">
        <f t="shared" ca="1" si="782"/>
        <v>3.7354520547945205</v>
      </c>
      <c r="AY723" s="27">
        <f t="shared" ca="1" si="782"/>
        <v>4.1448833904109588</v>
      </c>
      <c r="AZ723">
        <f t="shared" ca="1" si="819"/>
        <v>354</v>
      </c>
      <c r="BA723" s="9">
        <f t="shared" ca="1" si="799"/>
        <v>13</v>
      </c>
      <c r="BB723" s="4">
        <f t="shared" ca="1" si="820"/>
        <v>157</v>
      </c>
      <c r="BC723" s="9">
        <f t="shared" ca="1" si="800"/>
        <v>13</v>
      </c>
      <c r="BD723" s="9">
        <f t="shared" ca="1" si="801"/>
        <v>9</v>
      </c>
      <c r="BE723" s="4">
        <f t="shared" ca="1" si="821"/>
        <v>197</v>
      </c>
      <c r="BF723" s="9">
        <f t="shared" ca="1" si="802"/>
        <v>14</v>
      </c>
      <c r="BG723" s="9">
        <f t="shared" ca="1" si="803"/>
        <v>27</v>
      </c>
      <c r="BH723" s="24">
        <f t="shared" ca="1" si="822"/>
        <v>934.00409657516786</v>
      </c>
      <c r="BI723" s="24">
        <f t="shared" ca="1" si="823"/>
        <v>694.21979874251031</v>
      </c>
      <c r="BJ723" s="9">
        <f t="shared" ca="1" si="804"/>
        <v>22</v>
      </c>
      <c r="BK723" s="30">
        <f t="shared" ca="1" si="805"/>
        <v>33.4071955479452</v>
      </c>
      <c r="BL723" s="15">
        <f t="shared" ca="1" si="806"/>
        <v>4.2330118904109586</v>
      </c>
      <c r="BM723" s="15">
        <f t="shared" ca="1" si="824"/>
        <v>6927.1389378984841</v>
      </c>
      <c r="BN723" s="36">
        <f t="shared" ca="1" si="827"/>
        <v>112</v>
      </c>
      <c r="BO723" s="9">
        <f t="shared" ca="1" si="807"/>
        <v>0</v>
      </c>
      <c r="BP723" s="20">
        <f t="shared" ca="1" si="825"/>
        <v>2.2996294234191752</v>
      </c>
      <c r="BQ723" s="20">
        <f t="shared" ca="1" si="826"/>
        <v>142.23082608664294</v>
      </c>
    </row>
    <row r="724" spans="1:69" x14ac:dyDescent="0.25">
      <c r="A724" s="3">
        <f t="shared" si="774"/>
        <v>40465</v>
      </c>
      <c r="B724" s="17">
        <f t="shared" si="808"/>
        <v>2010</v>
      </c>
      <c r="C724" s="4">
        <f t="shared" si="773"/>
        <v>10</v>
      </c>
      <c r="D724" s="4">
        <f t="shared" si="775"/>
        <v>5</v>
      </c>
      <c r="E724" s="5">
        <f t="shared" si="783"/>
        <v>0.63</v>
      </c>
      <c r="F724" s="5">
        <f t="shared" si="784"/>
        <v>0.82</v>
      </c>
      <c r="G724" s="10">
        <f t="shared" si="776"/>
        <v>0.20273972602739701</v>
      </c>
      <c r="H724" s="13">
        <f t="shared" ca="1" si="785"/>
        <v>125</v>
      </c>
      <c r="I724" s="9">
        <f t="shared" ca="1" si="786"/>
        <v>196</v>
      </c>
      <c r="J724" s="14">
        <f t="shared" ca="1" si="809"/>
        <v>1.5680000000000001</v>
      </c>
      <c r="K724" s="5">
        <f t="shared" ca="1" si="810"/>
        <v>0.43555555555555553</v>
      </c>
      <c r="L724" s="21">
        <f t="shared" ca="1" si="787"/>
        <v>97.994247012295872</v>
      </c>
      <c r="M724" s="9">
        <f t="shared" ca="1" si="777"/>
        <v>36</v>
      </c>
      <c r="N724" s="9">
        <f t="shared" ca="1" si="777"/>
        <v>44</v>
      </c>
      <c r="O724" s="9">
        <f t="shared" ca="1" si="777"/>
        <v>18</v>
      </c>
      <c r="P724" s="9">
        <f t="shared" ca="1" si="777"/>
        <v>52</v>
      </c>
      <c r="Q724" s="20">
        <f t="shared" ca="1" si="788"/>
        <v>34.681893380821911</v>
      </c>
      <c r="R724" s="20">
        <f t="shared" ca="1" si="789"/>
        <v>47.081621163835614</v>
      </c>
      <c r="S724" s="20">
        <f t="shared" ca="1" si="790"/>
        <v>17.214337431654371</v>
      </c>
      <c r="T724" s="6">
        <f t="shared" ca="1" si="778"/>
        <v>12249.280876536985</v>
      </c>
      <c r="U724" s="6">
        <f t="shared" ca="1" si="778"/>
        <v>1339.1375117917808</v>
      </c>
      <c r="V724" s="6">
        <f t="shared" ca="1" si="778"/>
        <v>2181.7568694496435</v>
      </c>
      <c r="W724" s="6">
        <f t="shared" ca="1" si="791"/>
        <v>2470.4892698301369</v>
      </c>
      <c r="X724" s="6">
        <f t="shared" ca="1" si="792"/>
        <v>1141.8973276142465</v>
      </c>
      <c r="Y724" s="6">
        <f t="shared" ca="1" si="811"/>
        <v>7794.2749214347386</v>
      </c>
      <c r="Z724" s="6">
        <f t="shared" ca="1" si="779"/>
        <v>2774.551470465753</v>
      </c>
      <c r="AA724" s="6">
        <f t="shared" ca="1" si="779"/>
        <v>847.46918094904106</v>
      </c>
      <c r="AB724" s="6">
        <f t="shared" ca="1" si="779"/>
        <v>895.14554644602731</v>
      </c>
      <c r="AC724" s="6">
        <f t="shared" ca="1" si="793"/>
        <v>1391.6517687178241</v>
      </c>
      <c r="AD724" s="6">
        <f t="shared" ca="1" si="794"/>
        <v>1008.9109418524274</v>
      </c>
      <c r="AE724" s="6">
        <f t="shared" ca="1" si="795"/>
        <v>410.20710988638518</v>
      </c>
      <c r="AF724" s="6">
        <f t="shared" ca="1" si="812"/>
        <v>1706.396377404184</v>
      </c>
      <c r="AG724" s="6">
        <f t="shared" ca="1" si="780"/>
        <v>367.57646255342462</v>
      </c>
      <c r="AH724" s="6">
        <f t="shared" ca="1" si="780"/>
        <v>1210.2862918136987</v>
      </c>
      <c r="AI724" s="6">
        <f t="shared" ca="1" si="780"/>
        <v>2063.154370410959</v>
      </c>
      <c r="AJ724" s="6">
        <f t="shared" ca="1" si="780"/>
        <v>937.99677685479446</v>
      </c>
      <c r="AK724" s="6">
        <f t="shared" ca="1" si="796"/>
        <v>1583.6893392154177</v>
      </c>
      <c r="AL724" s="6">
        <f t="shared" ca="1" si="797"/>
        <v>1082.591817262874</v>
      </c>
      <c r="AM724" s="6">
        <f t="shared" ca="1" si="798"/>
        <v>466.56523728164751</v>
      </c>
      <c r="AN724" s="6">
        <f t="shared" ca="1" si="813"/>
        <v>1446.1675078729372</v>
      </c>
      <c r="AO724" s="6">
        <f t="shared" ca="1" si="814"/>
        <v>22684.598487822463</v>
      </c>
      <c r="AP724" s="6">
        <f t="shared" ca="1" si="815"/>
        <v>11737.759681110603</v>
      </c>
      <c r="AQ724" s="6">
        <f t="shared" ca="1" si="816"/>
        <v>10946.838806711859</v>
      </c>
      <c r="AR724" s="6">
        <f t="shared" ca="1" si="781"/>
        <v>2616.5701698968578</v>
      </c>
      <c r="AS724" s="6">
        <f t="shared" ca="1" si="781"/>
        <v>1835.9339181654498</v>
      </c>
      <c r="AT724" s="6">
        <f t="shared" ca="1" si="781"/>
        <v>1766.22820019438</v>
      </c>
      <c r="AU724" s="6">
        <f t="shared" ca="1" si="781"/>
        <v>1853.0403941938162</v>
      </c>
      <c r="AV724" s="6">
        <f t="shared" ca="1" si="817"/>
        <v>8071.7726824505044</v>
      </c>
      <c r="AW724" s="6">
        <f t="shared" ca="1" si="818"/>
        <v>2875.0661242613551</v>
      </c>
      <c r="AX724" s="27">
        <f t="shared" ca="1" si="782"/>
        <v>3.7822255561643829</v>
      </c>
      <c r="AY724" s="27">
        <f t="shared" ca="1" si="782"/>
        <v>4.2699329863013702</v>
      </c>
      <c r="AZ724">
        <f t="shared" ca="1" si="819"/>
        <v>275</v>
      </c>
      <c r="BA724" s="9">
        <f t="shared" ca="1" si="799"/>
        <v>11</v>
      </c>
      <c r="BB724" s="4">
        <f t="shared" ca="1" si="820"/>
        <v>125</v>
      </c>
      <c r="BC724" s="9">
        <f t="shared" ca="1" si="800"/>
        <v>10</v>
      </c>
      <c r="BD724" s="9">
        <f t="shared" ca="1" si="801"/>
        <v>8</v>
      </c>
      <c r="BE724" s="4">
        <f t="shared" ca="1" si="821"/>
        <v>150</v>
      </c>
      <c r="BF724" s="9">
        <f t="shared" ca="1" si="802"/>
        <v>10</v>
      </c>
      <c r="BG724" s="9">
        <f t="shared" ca="1" si="803"/>
        <v>21</v>
      </c>
      <c r="BH724" s="24">
        <f t="shared" ca="1" si="822"/>
        <v>834.35665923273996</v>
      </c>
      <c r="BI724" s="24">
        <f t="shared" ca="1" si="823"/>
        <v>580.89242956103828</v>
      </c>
      <c r="BJ724" s="9">
        <f t="shared" ca="1" si="804"/>
        <v>17</v>
      </c>
      <c r="BK724" s="30">
        <f t="shared" ca="1" si="805"/>
        <v>35.701028136986295</v>
      </c>
      <c r="BL724" s="15">
        <f t="shared" ca="1" si="806"/>
        <v>4.4613275178082183</v>
      </c>
      <c r="BM724" s="15">
        <f t="shared" ca="1" si="824"/>
        <v>6655.2481648629255</v>
      </c>
      <c r="BN724" s="36">
        <f t="shared" ca="1" si="827"/>
        <v>112</v>
      </c>
      <c r="BO724" s="9">
        <f t="shared" ca="1" si="807"/>
        <v>0</v>
      </c>
      <c r="BP724" s="20">
        <f t="shared" ca="1" si="825"/>
        <v>1.64484306753681</v>
      </c>
      <c r="BQ724" s="20">
        <f t="shared" ca="1" si="826"/>
        <v>97.739632202784463</v>
      </c>
    </row>
    <row r="725" spans="1:69" x14ac:dyDescent="0.25">
      <c r="A725" s="3">
        <f t="shared" si="774"/>
        <v>40464</v>
      </c>
      <c r="B725" s="17">
        <f t="shared" si="808"/>
        <v>2010</v>
      </c>
      <c r="C725" s="4">
        <f t="shared" si="773"/>
        <v>10</v>
      </c>
      <c r="D725" s="4">
        <f t="shared" si="775"/>
        <v>4</v>
      </c>
      <c r="E725" s="5">
        <f t="shared" si="783"/>
        <v>0.63</v>
      </c>
      <c r="F725" s="5">
        <f t="shared" si="784"/>
        <v>0.76</v>
      </c>
      <c r="G725" s="10">
        <f t="shared" si="776"/>
        <v>0.19999999999999976</v>
      </c>
      <c r="H725" s="13">
        <f t="shared" ca="1" si="785"/>
        <v>116</v>
      </c>
      <c r="I725" s="9">
        <f t="shared" ca="1" si="786"/>
        <v>189</v>
      </c>
      <c r="J725" s="14">
        <f t="shared" ca="1" si="809"/>
        <v>1.6293103448275863</v>
      </c>
      <c r="K725" s="5">
        <f t="shared" ca="1" si="810"/>
        <v>0.42</v>
      </c>
      <c r="L725" s="21">
        <f t="shared" ca="1" si="787"/>
        <v>102.64613462068968</v>
      </c>
      <c r="M725" s="9">
        <f t="shared" ca="1" si="777"/>
        <v>34</v>
      </c>
      <c r="N725" s="9">
        <f t="shared" ca="1" si="777"/>
        <v>43</v>
      </c>
      <c r="O725" s="9">
        <f t="shared" ca="1" si="777"/>
        <v>17</v>
      </c>
      <c r="P725" s="9">
        <f t="shared" ca="1" si="777"/>
        <v>49</v>
      </c>
      <c r="Q725" s="20">
        <f t="shared" ca="1" si="788"/>
        <v>33.045172363636361</v>
      </c>
      <c r="R725" s="20">
        <f t="shared" ca="1" si="789"/>
        <v>44.678650108235288</v>
      </c>
      <c r="S725" s="20">
        <f t="shared" ca="1" si="790"/>
        <v>17.257004639999998</v>
      </c>
      <c r="T725" s="6">
        <f t="shared" ca="1" si="778"/>
        <v>11906.951616000002</v>
      </c>
      <c r="U725" s="6">
        <f t="shared" ca="1" si="778"/>
        <v>1305.1072944</v>
      </c>
      <c r="V725" s="6">
        <f t="shared" ca="1" si="778"/>
        <v>2088.2132232192002</v>
      </c>
      <c r="W725" s="6">
        <f t="shared" ca="1" si="791"/>
        <v>2623.6794239999999</v>
      </c>
      <c r="X725" s="6">
        <f t="shared" ca="1" si="792"/>
        <v>1062.4973119487997</v>
      </c>
      <c r="Y725" s="6">
        <f t="shared" ca="1" si="811"/>
        <v>7437.6689512320036</v>
      </c>
      <c r="Z725" s="6">
        <f t="shared" ca="1" si="779"/>
        <v>2544.4782719999998</v>
      </c>
      <c r="AA725" s="6">
        <f t="shared" ca="1" si="779"/>
        <v>759.53705183999989</v>
      </c>
      <c r="AB725" s="6">
        <f t="shared" ca="1" si="779"/>
        <v>845.5932273599999</v>
      </c>
      <c r="AC725" s="6">
        <f t="shared" ca="1" si="793"/>
        <v>1346.1178660953526</v>
      </c>
      <c r="AD725" s="6">
        <f t="shared" ca="1" si="794"/>
        <v>1031.6075911358555</v>
      </c>
      <c r="AE725" s="6">
        <f t="shared" ca="1" si="795"/>
        <v>391.59060032038144</v>
      </c>
      <c r="AF725" s="6">
        <f t="shared" ca="1" si="812"/>
        <v>1380.2924936484101</v>
      </c>
      <c r="AG725" s="6">
        <f t="shared" ca="1" si="780"/>
        <v>341.55671760000001</v>
      </c>
      <c r="AH725" s="6">
        <f t="shared" ca="1" si="780"/>
        <v>1158.4484351999999</v>
      </c>
      <c r="AI725" s="6">
        <f t="shared" ca="1" si="780"/>
        <v>2035.2453659999999</v>
      </c>
      <c r="AJ725" s="6">
        <f t="shared" ca="1" si="780"/>
        <v>897.08290559999989</v>
      </c>
      <c r="AK725" s="6">
        <f t="shared" ca="1" si="796"/>
        <v>1473.6669329620272</v>
      </c>
      <c r="AL725" s="6">
        <f t="shared" ca="1" si="797"/>
        <v>1087.9233994586548</v>
      </c>
      <c r="AM725" s="6">
        <f t="shared" ca="1" si="798"/>
        <v>460.0941417555407</v>
      </c>
      <c r="AN725" s="6">
        <f t="shared" ca="1" si="813"/>
        <v>1410.6489502237771</v>
      </c>
      <c r="AO725" s="6">
        <f t="shared" ca="1" si="814"/>
        <v>21794.000886000005</v>
      </c>
      <c r="AP725" s="6">
        <f t="shared" ca="1" si="815"/>
        <v>11565.39049089581</v>
      </c>
      <c r="AQ725" s="6">
        <f t="shared" ca="1" si="816"/>
        <v>10228.61039510419</v>
      </c>
      <c r="AR725" s="6">
        <f t="shared" ca="1" si="781"/>
        <v>2585.2055577235737</v>
      </c>
      <c r="AS725" s="6">
        <f t="shared" ca="1" si="781"/>
        <v>1762.9485666366977</v>
      </c>
      <c r="AT725" s="6">
        <f t="shared" ca="1" si="781"/>
        <v>1731.506152188444</v>
      </c>
      <c r="AU725" s="6">
        <f t="shared" ca="1" si="781"/>
        <v>1806.2614858619895</v>
      </c>
      <c r="AV725" s="6">
        <f t="shared" ca="1" si="817"/>
        <v>7885.9217624107041</v>
      </c>
      <c r="AW725" s="6">
        <f t="shared" ca="1" si="818"/>
        <v>2342.6886326934909</v>
      </c>
      <c r="AX725" s="27">
        <f t="shared" ca="1" si="782"/>
        <v>3.7621583999999997</v>
      </c>
      <c r="AY725" s="27">
        <f t="shared" ca="1" si="782"/>
        <v>4.1529614999999991</v>
      </c>
      <c r="AZ725">
        <f t="shared" ca="1" si="819"/>
        <v>259</v>
      </c>
      <c r="BA725" s="9">
        <f t="shared" ca="1" si="799"/>
        <v>10</v>
      </c>
      <c r="BB725" s="4">
        <f t="shared" ca="1" si="820"/>
        <v>116</v>
      </c>
      <c r="BC725" s="9">
        <f t="shared" ca="1" si="800"/>
        <v>10</v>
      </c>
      <c r="BD725" s="9">
        <f t="shared" ca="1" si="801"/>
        <v>7</v>
      </c>
      <c r="BE725" s="4">
        <f t="shared" ca="1" si="821"/>
        <v>143</v>
      </c>
      <c r="BF725" s="9">
        <f t="shared" ca="1" si="802"/>
        <v>9</v>
      </c>
      <c r="BG725" s="9">
        <f t="shared" ca="1" si="803"/>
        <v>16</v>
      </c>
      <c r="BH725" s="24">
        <f t="shared" ca="1" si="822"/>
        <v>846.24680436082747</v>
      </c>
      <c r="BI725" s="24">
        <f t="shared" ca="1" si="823"/>
        <v>484.14616390762052</v>
      </c>
      <c r="BJ725" s="9">
        <f t="shared" ca="1" si="804"/>
        <v>15</v>
      </c>
      <c r="BK725" s="30">
        <f t="shared" ca="1" si="805"/>
        <v>36.191056999999994</v>
      </c>
      <c r="BL725" s="15">
        <f t="shared" ca="1" si="806"/>
        <v>4.3663541599999993</v>
      </c>
      <c r="BM725" s="15">
        <f t="shared" ca="1" si="824"/>
        <v>6811.3748607733696</v>
      </c>
      <c r="BN725" s="36">
        <f t="shared" ca="1" si="827"/>
        <v>112</v>
      </c>
      <c r="BO725" s="9">
        <f t="shared" ca="1" si="807"/>
        <v>0</v>
      </c>
      <c r="BP725" s="20">
        <f t="shared" ca="1" si="825"/>
        <v>1.501695414535271</v>
      </c>
      <c r="BQ725" s="20">
        <f t="shared" ca="1" si="826"/>
        <v>91.326878527715976</v>
      </c>
    </row>
    <row r="726" spans="1:69" x14ac:dyDescent="0.25">
      <c r="A726" s="3">
        <f t="shared" si="774"/>
        <v>40463</v>
      </c>
      <c r="B726" s="17">
        <f t="shared" si="808"/>
        <v>2010</v>
      </c>
      <c r="C726" s="4">
        <f t="shared" si="773"/>
        <v>10</v>
      </c>
      <c r="D726" s="4">
        <f t="shared" si="775"/>
        <v>3</v>
      </c>
      <c r="E726" s="5">
        <f t="shared" si="783"/>
        <v>0.63</v>
      </c>
      <c r="F726" s="5">
        <f t="shared" si="784"/>
        <v>0.6</v>
      </c>
      <c r="G726" s="10">
        <f t="shared" si="776"/>
        <v>0.19726027397260251</v>
      </c>
      <c r="H726" s="13">
        <f t="shared" ca="1" si="785"/>
        <v>93</v>
      </c>
      <c r="I726" s="9">
        <f t="shared" ca="1" si="786"/>
        <v>152</v>
      </c>
      <c r="J726" s="14">
        <f t="shared" ca="1" si="809"/>
        <v>1.6344086021505377</v>
      </c>
      <c r="K726" s="5">
        <f t="shared" ca="1" si="810"/>
        <v>0.33777777777777779</v>
      </c>
      <c r="L726" s="21">
        <f t="shared" ca="1" si="787"/>
        <v>102.93381707114447</v>
      </c>
      <c r="M726" s="9">
        <f t="shared" ca="1" si="777"/>
        <v>26</v>
      </c>
      <c r="N726" s="9">
        <f t="shared" ca="1" si="777"/>
        <v>32</v>
      </c>
      <c r="O726" s="9">
        <f t="shared" ca="1" si="777"/>
        <v>13</v>
      </c>
      <c r="P726" s="9">
        <f t="shared" ca="1" si="777"/>
        <v>39</v>
      </c>
      <c r="Q726" s="20">
        <f t="shared" ca="1" si="788"/>
        <v>35.426027261218707</v>
      </c>
      <c r="R726" s="20">
        <f t="shared" ca="1" si="789"/>
        <v>47.373243442444668</v>
      </c>
      <c r="S726" s="20">
        <f t="shared" ca="1" si="790"/>
        <v>18.048414535890409</v>
      </c>
      <c r="T726" s="6">
        <f t="shared" ca="1" si="778"/>
        <v>9572.8449876164359</v>
      </c>
      <c r="U726" s="6">
        <f t="shared" ca="1" si="778"/>
        <v>1032.1931046575341</v>
      </c>
      <c r="V726" s="6">
        <f t="shared" ca="1" si="778"/>
        <v>1647.0146227620824</v>
      </c>
      <c r="W726" s="6">
        <f t="shared" ca="1" si="791"/>
        <v>2506.7074349589038</v>
      </c>
      <c r="X726" s="6">
        <f t="shared" ca="1" si="792"/>
        <v>784.21424940887664</v>
      </c>
      <c r="Y726" s="6">
        <f t="shared" ca="1" si="811"/>
        <v>5667.1017851441065</v>
      </c>
      <c r="Z726" s="6">
        <f t="shared" ca="1" si="779"/>
        <v>2054.7095811506852</v>
      </c>
      <c r="AA726" s="6">
        <f t="shared" ca="1" si="779"/>
        <v>615.85216475178072</v>
      </c>
      <c r="AB726" s="6">
        <f t="shared" ca="1" si="779"/>
        <v>703.888166899726</v>
      </c>
      <c r="AC726" s="6">
        <f t="shared" ca="1" si="793"/>
        <v>1082.383010175475</v>
      </c>
      <c r="AD726" s="6">
        <f t="shared" ca="1" si="794"/>
        <v>987.1120625182258</v>
      </c>
      <c r="AE726" s="6">
        <f t="shared" ca="1" si="795"/>
        <v>306.67656051062488</v>
      </c>
      <c r="AF726" s="6">
        <f t="shared" ca="1" si="812"/>
        <v>998.27827959786634</v>
      </c>
      <c r="AG726" s="6">
        <f t="shared" ca="1" si="780"/>
        <v>278.79456210410962</v>
      </c>
      <c r="AH726" s="6">
        <f t="shared" ca="1" si="780"/>
        <v>1010.8492196821916</v>
      </c>
      <c r="AI726" s="6">
        <f t="shared" ca="1" si="780"/>
        <v>1678.6487881643834</v>
      </c>
      <c r="AJ726" s="6">
        <f t="shared" ca="1" si="780"/>
        <v>720.64970695890418</v>
      </c>
      <c r="AK726" s="6">
        <f t="shared" ca="1" si="796"/>
        <v>1129.8437145578205</v>
      </c>
      <c r="AL726" s="6">
        <f t="shared" ca="1" si="797"/>
        <v>1143.8134926531152</v>
      </c>
      <c r="AM726" s="6">
        <f t="shared" ca="1" si="798"/>
        <v>350.06926822500105</v>
      </c>
      <c r="AN726" s="6">
        <f t="shared" ca="1" si="813"/>
        <v>1065.2158014736519</v>
      </c>
      <c r="AO726" s="6">
        <f t="shared" ca="1" si="814"/>
        <v>17668.430281985751</v>
      </c>
      <c r="AP726" s="6">
        <f t="shared" ca="1" si="815"/>
        <v>9937.8344157701249</v>
      </c>
      <c r="AQ726" s="6">
        <f t="shared" ca="1" si="816"/>
        <v>7730.5958662156245</v>
      </c>
      <c r="AR726" s="6">
        <f t="shared" ca="1" si="781"/>
        <v>2528.8491232592683</v>
      </c>
      <c r="AS726" s="6">
        <f t="shared" ca="1" si="781"/>
        <v>1500.698466483075</v>
      </c>
      <c r="AT726" s="6">
        <f t="shared" ca="1" si="781"/>
        <v>1619.1866499008161</v>
      </c>
      <c r="AU726" s="6">
        <f t="shared" ca="1" si="781"/>
        <v>1701.0920398071721</v>
      </c>
      <c r="AV726" s="6">
        <f t="shared" ca="1" si="817"/>
        <v>7349.8262794503316</v>
      </c>
      <c r="AW726" s="6">
        <f t="shared" ca="1" si="818"/>
        <v>380.76958676529466</v>
      </c>
      <c r="AX726" s="27">
        <f t="shared" ca="1" si="782"/>
        <v>4.1037265972602741</v>
      </c>
      <c r="AY726" s="27">
        <f t="shared" ca="1" si="782"/>
        <v>4.3773811506849301</v>
      </c>
      <c r="AZ726">
        <f t="shared" ca="1" si="819"/>
        <v>203</v>
      </c>
      <c r="BA726" s="9">
        <f t="shared" ca="1" si="799"/>
        <v>8</v>
      </c>
      <c r="BB726" s="4">
        <f t="shared" ca="1" si="820"/>
        <v>93</v>
      </c>
      <c r="BC726" s="9">
        <f t="shared" ca="1" si="800"/>
        <v>8</v>
      </c>
      <c r="BD726" s="9">
        <f t="shared" ca="1" si="801"/>
        <v>5</v>
      </c>
      <c r="BE726" s="4">
        <f t="shared" ca="1" si="821"/>
        <v>110</v>
      </c>
      <c r="BF726" s="9">
        <f t="shared" ca="1" si="802"/>
        <v>8</v>
      </c>
      <c r="BG726" s="9">
        <f t="shared" ca="1" si="803"/>
        <v>15</v>
      </c>
      <c r="BH726" s="24">
        <f t="shared" ca="1" si="822"/>
        <v>690.24916121170133</v>
      </c>
      <c r="BI726" s="24">
        <f t="shared" ca="1" si="823"/>
        <v>496.83588694272265</v>
      </c>
      <c r="BJ726" s="9">
        <f t="shared" ca="1" si="804"/>
        <v>12</v>
      </c>
      <c r="BK726" s="30">
        <f t="shared" ca="1" si="805"/>
        <v>36.125951342465747</v>
      </c>
      <c r="BL726" s="15">
        <f t="shared" ca="1" si="806"/>
        <v>4.3360397019178079</v>
      </c>
      <c r="BM726" s="15">
        <f t="shared" ca="1" si="824"/>
        <v>6660.7122887376599</v>
      </c>
      <c r="BN726" s="36">
        <f t="shared" ca="1" si="827"/>
        <v>112</v>
      </c>
      <c r="BO726" s="9">
        <f t="shared" ca="1" si="807"/>
        <v>0</v>
      </c>
      <c r="BP726" s="20">
        <f t="shared" ca="1" si="825"/>
        <v>1.1606260008088007</v>
      </c>
      <c r="BQ726" s="20">
        <f t="shared" ca="1" si="826"/>
        <v>69.023177376925219</v>
      </c>
    </row>
    <row r="727" spans="1:69" x14ac:dyDescent="0.25">
      <c r="A727" s="3">
        <f t="shared" si="774"/>
        <v>40462</v>
      </c>
      <c r="B727" s="17">
        <f t="shared" si="808"/>
        <v>2010</v>
      </c>
      <c r="C727" s="4">
        <f t="shared" si="773"/>
        <v>10</v>
      </c>
      <c r="D727" s="4">
        <f t="shared" si="775"/>
        <v>2</v>
      </c>
      <c r="E727" s="5">
        <f t="shared" si="783"/>
        <v>0.63</v>
      </c>
      <c r="F727" s="5">
        <f t="shared" si="784"/>
        <v>0.6</v>
      </c>
      <c r="G727" s="10">
        <f t="shared" si="776"/>
        <v>0.19452054794520526</v>
      </c>
      <c r="H727" s="13">
        <f t="shared" ca="1" si="785"/>
        <v>95</v>
      </c>
      <c r="I727" s="9">
        <f t="shared" ca="1" si="786"/>
        <v>166</v>
      </c>
      <c r="J727" s="14">
        <f t="shared" ca="1" si="809"/>
        <v>1.7473684210526317</v>
      </c>
      <c r="K727" s="5">
        <f t="shared" ca="1" si="810"/>
        <v>0.36888888888888888</v>
      </c>
      <c r="L727" s="21">
        <f t="shared" ca="1" si="787"/>
        <v>100.37434783561643</v>
      </c>
      <c r="M727" s="9">
        <f t="shared" ref="M727:P746" ca="1" si="828">INT($I727*M$1*(1+RANDBETWEEN(-limite,limite)/1000))</f>
        <v>29</v>
      </c>
      <c r="N727" s="9">
        <f t="shared" ca="1" si="828"/>
        <v>38</v>
      </c>
      <c r="O727" s="9">
        <f t="shared" ca="1" si="828"/>
        <v>15</v>
      </c>
      <c r="P727" s="9">
        <f t="shared" ca="1" si="828"/>
        <v>43</v>
      </c>
      <c r="Q727" s="20">
        <f t="shared" ca="1" si="788"/>
        <v>35.445847566550803</v>
      </c>
      <c r="R727" s="20">
        <f t="shared" ca="1" si="789"/>
        <v>48.296420499287663</v>
      </c>
      <c r="S727" s="20">
        <f t="shared" ca="1" si="790"/>
        <v>17.428829650818731</v>
      </c>
      <c r="T727" s="6">
        <f t="shared" ref="T727:V746" ca="1" si="829">(1+T$2*$G727)*(1+RANDBETWEEN(-limite,limite)/1000)*T$1*$E727*$F727</f>
        <v>9535.5630443835616</v>
      </c>
      <c r="U727" s="6">
        <f t="shared" ca="1" si="829"/>
        <v>947.70259643835618</v>
      </c>
      <c r="V727" s="6">
        <f t="shared" ca="1" si="829"/>
        <v>1572.1280793073972</v>
      </c>
      <c r="W727" s="6">
        <f t="shared" ca="1" si="791"/>
        <v>2646.8995470904106</v>
      </c>
      <c r="X727" s="6">
        <f t="shared" ca="1" si="792"/>
        <v>780.15541771923279</v>
      </c>
      <c r="Y727" s="6">
        <f t="shared" ca="1" si="811"/>
        <v>5484.0825967048777</v>
      </c>
      <c r="Z727" s="6">
        <f t="shared" ref="Z727:AB746" ca="1" si="830">(1+Z$2*$G727)*(1+RANDBETWEEN(-limite,limite)/1000)*$I727*Z$1</f>
        <v>2374.8717869589036</v>
      </c>
      <c r="AA727" s="6">
        <f t="shared" ca="1" si="830"/>
        <v>724.4463074893149</v>
      </c>
      <c r="AB727" s="6">
        <f t="shared" ca="1" si="830"/>
        <v>749.43967498520544</v>
      </c>
      <c r="AC727" s="6">
        <f t="shared" ca="1" si="793"/>
        <v>1063.8275192737426</v>
      </c>
      <c r="AD727" s="6">
        <f t="shared" ca="1" si="794"/>
        <v>962.38061712623426</v>
      </c>
      <c r="AE727" s="6">
        <f t="shared" ca="1" si="795"/>
        <v>310.40442477816214</v>
      </c>
      <c r="AF727" s="6">
        <f t="shared" ca="1" si="812"/>
        <v>1512.1452082552848</v>
      </c>
      <c r="AG727" s="6">
        <f t="shared" ref="AG727:AJ746" ca="1" si="831">(1+AG$2*$G727)*(1+RANDBETWEEN(-limite,limite)/1000)*$I727*AG$1</f>
        <v>306.56889823561642</v>
      </c>
      <c r="AH727" s="6">
        <f t="shared" ca="1" si="831"/>
        <v>1095.3147528767122</v>
      </c>
      <c r="AI727" s="6">
        <f t="shared" ca="1" si="831"/>
        <v>1827.7223932602737</v>
      </c>
      <c r="AJ727" s="6">
        <f t="shared" ca="1" si="831"/>
        <v>828.69575118904118</v>
      </c>
      <c r="AK727" s="6">
        <f t="shared" ca="1" si="796"/>
        <v>1213.1861960311815</v>
      </c>
      <c r="AL727" s="6">
        <f t="shared" ca="1" si="797"/>
        <v>1072.7419269033248</v>
      </c>
      <c r="AM727" s="6">
        <f t="shared" ca="1" si="798"/>
        <v>361.16850013247569</v>
      </c>
      <c r="AN727" s="6">
        <f t="shared" ca="1" si="813"/>
        <v>1411.2051724946612</v>
      </c>
      <c r="AO727" s="6">
        <f t="shared" ca="1" si="814"/>
        <v>18390.325205816986</v>
      </c>
      <c r="AP727" s="6">
        <f t="shared" ca="1" si="815"/>
        <v>9982.8922283621614</v>
      </c>
      <c r="AQ727" s="6">
        <f t="shared" ca="1" si="816"/>
        <v>8407.4329774548241</v>
      </c>
      <c r="AR727" s="6">
        <f t="shared" ref="AR727:AU746" ca="1" si="832">(1+AR$2*$G727)*(1+RANDBETWEEN(-limite,limite)/1000)*AR$1*$E727*$F727+AR$3*(1+ipc)^($B727-2010)</f>
        <v>2529.0719125835849</v>
      </c>
      <c r="AS727" s="6">
        <f t="shared" ca="1" si="832"/>
        <v>1509.0179305357078</v>
      </c>
      <c r="AT727" s="6">
        <f t="shared" ca="1" si="832"/>
        <v>1608.9580213563797</v>
      </c>
      <c r="AU727" s="6">
        <f t="shared" ca="1" si="832"/>
        <v>1708.0028821048595</v>
      </c>
      <c r="AV727" s="6">
        <f t="shared" ca="1" si="817"/>
        <v>7355.0507465805313</v>
      </c>
      <c r="AW727" s="6">
        <f t="shared" ca="1" si="818"/>
        <v>1052.3822308742929</v>
      </c>
      <c r="AX727" s="27">
        <f t="shared" ref="AX727:AY746" ca="1" si="833">MIN(5,(1+AX$2*$G727)*(1+RANDBETWEEN(-limite,limite)/1000)*AX$1)</f>
        <v>4.0010914191780813</v>
      </c>
      <c r="AY727" s="27">
        <f t="shared" ca="1" si="833"/>
        <v>4.5326355958904099</v>
      </c>
      <c r="AZ727">
        <f t="shared" ca="1" si="819"/>
        <v>220</v>
      </c>
      <c r="BA727" s="9">
        <f t="shared" ca="1" si="799"/>
        <v>9</v>
      </c>
      <c r="BB727" s="4">
        <f t="shared" ca="1" si="820"/>
        <v>95</v>
      </c>
      <c r="BC727" s="9">
        <f t="shared" ca="1" si="800"/>
        <v>8</v>
      </c>
      <c r="BD727" s="9">
        <f t="shared" ca="1" si="801"/>
        <v>5</v>
      </c>
      <c r="BE727" s="4">
        <f t="shared" ca="1" si="821"/>
        <v>125</v>
      </c>
      <c r="BF727" s="9">
        <f t="shared" ca="1" si="802"/>
        <v>9</v>
      </c>
      <c r="BG727" s="9">
        <f t="shared" ca="1" si="803"/>
        <v>15</v>
      </c>
      <c r="BH727" s="24">
        <f t="shared" ca="1" si="822"/>
        <v>684.09873235285818</v>
      </c>
      <c r="BI727" s="24">
        <f t="shared" ca="1" si="823"/>
        <v>448.62961174620267</v>
      </c>
      <c r="BJ727" s="9">
        <f t="shared" ca="1" si="804"/>
        <v>13</v>
      </c>
      <c r="BK727" s="30">
        <f t="shared" ca="1" si="805"/>
        <v>34.013101643835618</v>
      </c>
      <c r="BL727" s="15">
        <f t="shared" ca="1" si="806"/>
        <v>4.1333257326027395</v>
      </c>
      <c r="BM727" s="15">
        <f t="shared" ca="1" si="824"/>
        <v>6705.2796211868381</v>
      </c>
      <c r="BN727" s="36">
        <f t="shared" ca="1" si="827"/>
        <v>112</v>
      </c>
      <c r="BO727" s="9">
        <f t="shared" ca="1" si="807"/>
        <v>0</v>
      </c>
      <c r="BP727" s="20">
        <f t="shared" ca="1" si="825"/>
        <v>1.2538527030087827</v>
      </c>
      <c r="BQ727" s="20">
        <f t="shared" ca="1" si="826"/>
        <v>75.066365870132358</v>
      </c>
    </row>
    <row r="728" spans="1:69" x14ac:dyDescent="0.25">
      <c r="A728" s="3">
        <f t="shared" si="774"/>
        <v>40461</v>
      </c>
      <c r="B728" s="17">
        <f t="shared" si="808"/>
        <v>2010</v>
      </c>
      <c r="C728" s="4">
        <f t="shared" si="773"/>
        <v>10</v>
      </c>
      <c r="D728" s="4">
        <f t="shared" si="775"/>
        <v>1</v>
      </c>
      <c r="E728" s="5">
        <f t="shared" si="783"/>
        <v>0.63</v>
      </c>
      <c r="F728" s="5">
        <f t="shared" si="784"/>
        <v>0.64</v>
      </c>
      <c r="G728" s="10">
        <f t="shared" si="776"/>
        <v>0.19178082191780801</v>
      </c>
      <c r="H728" s="13">
        <f t="shared" ca="1" si="785"/>
        <v>103</v>
      </c>
      <c r="I728" s="9">
        <f t="shared" ca="1" si="786"/>
        <v>154</v>
      </c>
      <c r="J728" s="14">
        <f t="shared" ca="1" si="809"/>
        <v>1.4951456310679612</v>
      </c>
      <c r="K728" s="5">
        <f t="shared" ca="1" si="810"/>
        <v>0.34222222222222221</v>
      </c>
      <c r="L728" s="21">
        <f t="shared" ca="1" si="787"/>
        <v>90.143503899986698</v>
      </c>
      <c r="M728" s="9">
        <f t="shared" ca="1" si="828"/>
        <v>26</v>
      </c>
      <c r="N728" s="9">
        <f t="shared" ca="1" si="828"/>
        <v>32</v>
      </c>
      <c r="O728" s="9">
        <f t="shared" ca="1" si="828"/>
        <v>13</v>
      </c>
      <c r="P728" s="9">
        <f t="shared" ca="1" si="828"/>
        <v>40</v>
      </c>
      <c r="Q728" s="20">
        <f t="shared" ca="1" si="788"/>
        <v>38.506384052905055</v>
      </c>
      <c r="R728" s="20">
        <f t="shared" ca="1" si="789"/>
        <v>47.442525875658582</v>
      </c>
      <c r="S728" s="20">
        <f t="shared" ca="1" si="790"/>
        <v>18.590572928219174</v>
      </c>
      <c r="T728" s="6">
        <f t="shared" ca="1" si="829"/>
        <v>9284.7809016986303</v>
      </c>
      <c r="U728" s="6">
        <f t="shared" ca="1" si="829"/>
        <v>1059.4307559452052</v>
      </c>
      <c r="V728" s="6">
        <f t="shared" ca="1" si="829"/>
        <v>1685.6809561775342</v>
      </c>
      <c r="W728" s="6">
        <f t="shared" ca="1" si="791"/>
        <v>2540.3237575890407</v>
      </c>
      <c r="X728" s="6">
        <f t="shared" ca="1" si="792"/>
        <v>828.70574335298625</v>
      </c>
      <c r="Y728" s="6">
        <f t="shared" ca="1" si="811"/>
        <v>5289.5012005242743</v>
      </c>
      <c r="Z728" s="6">
        <f t="shared" ca="1" si="830"/>
        <v>2233.3702750684934</v>
      </c>
      <c r="AA728" s="6">
        <f t="shared" ca="1" si="830"/>
        <v>616.75283638356154</v>
      </c>
      <c r="AB728" s="6">
        <f t="shared" ca="1" si="830"/>
        <v>743.62291712876697</v>
      </c>
      <c r="AC728" s="6">
        <f t="shared" ca="1" si="793"/>
        <v>1132.5832785935445</v>
      </c>
      <c r="AD728" s="6">
        <f t="shared" ca="1" si="794"/>
        <v>1032.502567979797</v>
      </c>
      <c r="AE728" s="6">
        <f t="shared" ca="1" si="795"/>
        <v>334.74384136577964</v>
      </c>
      <c r="AF728" s="6">
        <f t="shared" ca="1" si="812"/>
        <v>1093.9163406417008</v>
      </c>
      <c r="AG728" s="6">
        <f t="shared" ca="1" si="831"/>
        <v>288.84179243835615</v>
      </c>
      <c r="AH728" s="6">
        <f t="shared" ca="1" si="831"/>
        <v>1035.8777512328768</v>
      </c>
      <c r="AI728" s="6">
        <f t="shared" ca="1" si="831"/>
        <v>1719.3130010958901</v>
      </c>
      <c r="AJ728" s="6">
        <f t="shared" ca="1" si="831"/>
        <v>715.07575232876707</v>
      </c>
      <c r="AK728" s="6">
        <f t="shared" ca="1" si="796"/>
        <v>1208.8577918059368</v>
      </c>
      <c r="AL728" s="6">
        <f t="shared" ca="1" si="797"/>
        <v>1166.7877103461369</v>
      </c>
      <c r="AM728" s="6">
        <f t="shared" ca="1" si="798"/>
        <v>351.24003282673425</v>
      </c>
      <c r="AN728" s="6">
        <f t="shared" ca="1" si="813"/>
        <v>1032.2227621170821</v>
      </c>
      <c r="AO728" s="6">
        <f t="shared" ca="1" si="814"/>
        <v>17697.065983320546</v>
      </c>
      <c r="AP728" s="6">
        <f t="shared" ca="1" si="815"/>
        <v>10281.425680037491</v>
      </c>
      <c r="AQ728" s="6">
        <f t="shared" ca="1" si="816"/>
        <v>7415.6403032830576</v>
      </c>
      <c r="AR728" s="6">
        <f t="shared" ca="1" si="832"/>
        <v>2549.5071005431118</v>
      </c>
      <c r="AS728" s="6">
        <f t="shared" ca="1" si="832"/>
        <v>1549.1160844493602</v>
      </c>
      <c r="AT728" s="6">
        <f t="shared" ca="1" si="832"/>
        <v>1639.6925569370489</v>
      </c>
      <c r="AU728" s="6">
        <f t="shared" ca="1" si="832"/>
        <v>1731.9698626918678</v>
      </c>
      <c r="AV728" s="6">
        <f t="shared" ca="1" si="817"/>
        <v>7470.2856046213883</v>
      </c>
      <c r="AW728" s="6">
        <f t="shared" ca="1" si="818"/>
        <v>-54.645301338333411</v>
      </c>
      <c r="AX728" s="27">
        <f t="shared" ca="1" si="833"/>
        <v>3.9299178082191779</v>
      </c>
      <c r="AY728" s="27">
        <f t="shared" ca="1" si="833"/>
        <v>4.5064029452054788</v>
      </c>
      <c r="AZ728">
        <f t="shared" ca="1" si="819"/>
        <v>214</v>
      </c>
      <c r="BA728" s="9">
        <f t="shared" ca="1" si="799"/>
        <v>8</v>
      </c>
      <c r="BB728" s="4">
        <f t="shared" ca="1" si="820"/>
        <v>103</v>
      </c>
      <c r="BC728" s="9">
        <f t="shared" ca="1" si="800"/>
        <v>10</v>
      </c>
      <c r="BD728" s="9">
        <f t="shared" ca="1" si="801"/>
        <v>7</v>
      </c>
      <c r="BE728" s="4">
        <f t="shared" ca="1" si="821"/>
        <v>111</v>
      </c>
      <c r="BF728" s="9">
        <f t="shared" ca="1" si="802"/>
        <v>7</v>
      </c>
      <c r="BG728" s="9">
        <f t="shared" ca="1" si="803"/>
        <v>14</v>
      </c>
      <c r="BH728" s="24">
        <f t="shared" ca="1" si="822"/>
        <v>834.27259971876265</v>
      </c>
      <c r="BI728" s="24">
        <f t="shared" ca="1" si="823"/>
        <v>472.9407517722662</v>
      </c>
      <c r="BJ728" s="9">
        <f t="shared" ca="1" si="804"/>
        <v>14</v>
      </c>
      <c r="BK728" s="30">
        <f t="shared" ca="1" si="805"/>
        <v>34.017142465753423</v>
      </c>
      <c r="BL728" s="15">
        <f t="shared" ca="1" si="806"/>
        <v>4.3271354739726027</v>
      </c>
      <c r="BM728" s="15">
        <f t="shared" ca="1" si="824"/>
        <v>6779.2197163494648</v>
      </c>
      <c r="BN728" s="36">
        <f t="shared" ca="1" si="827"/>
        <v>112</v>
      </c>
      <c r="BO728" s="9">
        <f t="shared" ca="1" si="807"/>
        <v>1</v>
      </c>
      <c r="BP728" s="20">
        <f t="shared" ca="1" si="825"/>
        <v>1.0938781472739016</v>
      </c>
      <c r="BQ728" s="20">
        <f t="shared" ca="1" si="826"/>
        <v>66.211074136455878</v>
      </c>
    </row>
    <row r="729" spans="1:69" x14ac:dyDescent="0.25">
      <c r="A729" s="3">
        <f t="shared" si="774"/>
        <v>40460</v>
      </c>
      <c r="B729" s="17">
        <f t="shared" si="808"/>
        <v>2010</v>
      </c>
      <c r="C729" s="4">
        <f t="shared" si="773"/>
        <v>10</v>
      </c>
      <c r="D729" s="4">
        <f t="shared" si="775"/>
        <v>7</v>
      </c>
      <c r="E729" s="5">
        <f t="shared" si="783"/>
        <v>0.63</v>
      </c>
      <c r="F729" s="5">
        <f t="shared" si="784"/>
        <v>0.95</v>
      </c>
      <c r="G729" s="10">
        <f t="shared" si="776"/>
        <v>0.18904109589041077</v>
      </c>
      <c r="H729" s="13">
        <f t="shared" ca="1" si="785"/>
        <v>143</v>
      </c>
      <c r="I729" s="9">
        <f t="shared" ca="1" si="786"/>
        <v>230</v>
      </c>
      <c r="J729" s="14">
        <f t="shared" ca="1" si="809"/>
        <v>1.6083916083916083</v>
      </c>
      <c r="K729" s="5">
        <f t="shared" ca="1" si="810"/>
        <v>0.51111111111111107</v>
      </c>
      <c r="L729" s="21">
        <f t="shared" ca="1" si="787"/>
        <v>96.168387641728131</v>
      </c>
      <c r="M729" s="9">
        <f t="shared" ca="1" si="828"/>
        <v>43</v>
      </c>
      <c r="N729" s="9">
        <f t="shared" ca="1" si="828"/>
        <v>49</v>
      </c>
      <c r="O729" s="9">
        <f t="shared" ca="1" si="828"/>
        <v>19</v>
      </c>
      <c r="P729" s="9">
        <f t="shared" ca="1" si="828"/>
        <v>59</v>
      </c>
      <c r="Q729" s="20">
        <f t="shared" ca="1" si="788"/>
        <v>33.571953972602742</v>
      </c>
      <c r="R729" s="20">
        <f t="shared" ca="1" si="789"/>
        <v>49.333368038067775</v>
      </c>
      <c r="S729" s="20">
        <f t="shared" ca="1" si="790"/>
        <v>17.577809435802184</v>
      </c>
      <c r="T729" s="6">
        <f t="shared" ca="1" si="829"/>
        <v>13752.079432767123</v>
      </c>
      <c r="U729" s="6">
        <f t="shared" ca="1" si="829"/>
        <v>1498.5511587123287</v>
      </c>
      <c r="V729" s="6">
        <f t="shared" ca="1" si="829"/>
        <v>2682.840956212603</v>
      </c>
      <c r="W729" s="6">
        <f t="shared" ca="1" si="791"/>
        <v>2716.8698769534244</v>
      </c>
      <c r="X729" s="6">
        <f t="shared" ca="1" si="792"/>
        <v>1230.137090535452</v>
      </c>
      <c r="Y729" s="6">
        <f t="shared" ca="1" si="811"/>
        <v>8620.7826677779722</v>
      </c>
      <c r="Z729" s="6">
        <f t="shared" ca="1" si="830"/>
        <v>3088.6197654794523</v>
      </c>
      <c r="AA729" s="6">
        <f t="shared" ca="1" si="830"/>
        <v>937.33399272328768</v>
      </c>
      <c r="AB729" s="6">
        <f t="shared" ca="1" si="830"/>
        <v>1037.0907567123288</v>
      </c>
      <c r="AC729" s="6">
        <f t="shared" ca="1" si="793"/>
        <v>1581.4717811903201</v>
      </c>
      <c r="AD729" s="6">
        <f t="shared" ca="1" si="794"/>
        <v>1015.675329611533</v>
      </c>
      <c r="AE729" s="6">
        <f t="shared" ca="1" si="795"/>
        <v>502.29734360604505</v>
      </c>
      <c r="AF729" s="6">
        <f t="shared" ca="1" si="812"/>
        <v>1963.6000605071708</v>
      </c>
      <c r="AG729" s="6">
        <f t="shared" ca="1" si="831"/>
        <v>397.92832717808221</v>
      </c>
      <c r="AH729" s="6">
        <f t="shared" ca="1" si="831"/>
        <v>1450.74109369863</v>
      </c>
      <c r="AI729" s="6">
        <f t="shared" ca="1" si="831"/>
        <v>2590.5479600000003</v>
      </c>
      <c r="AJ729" s="6">
        <f t="shared" ca="1" si="831"/>
        <v>1153.5049328219177</v>
      </c>
      <c r="AK729" s="6">
        <f t="shared" ca="1" si="796"/>
        <v>1862.2049759561007</v>
      </c>
      <c r="AL729" s="6">
        <f t="shared" ca="1" si="797"/>
        <v>1122.6921422718854</v>
      </c>
      <c r="AM729" s="6">
        <f t="shared" ca="1" si="798"/>
        <v>544.98282635367013</v>
      </c>
      <c r="AN729" s="6">
        <f t="shared" ca="1" si="813"/>
        <v>2062.8423691169746</v>
      </c>
      <c r="AO729" s="6">
        <f t="shared" ca="1" si="814"/>
        <v>25906.397420093148</v>
      </c>
      <c r="AP729" s="6">
        <f t="shared" ca="1" si="815"/>
        <v>13259.172322691036</v>
      </c>
      <c r="AQ729" s="6">
        <f t="shared" ca="1" si="816"/>
        <v>12647.225097402119</v>
      </c>
      <c r="AR729" s="6">
        <f t="shared" ca="1" si="832"/>
        <v>2675.8328871001609</v>
      </c>
      <c r="AS729" s="6">
        <f t="shared" ca="1" si="832"/>
        <v>2014.9885626043574</v>
      </c>
      <c r="AT729" s="6">
        <f t="shared" ca="1" si="832"/>
        <v>1867.5224040863079</v>
      </c>
      <c r="AU729" s="6">
        <f t="shared" ca="1" si="832"/>
        <v>1950.2245015440828</v>
      </c>
      <c r="AV729" s="6">
        <f t="shared" ca="1" si="817"/>
        <v>8508.5683553349081</v>
      </c>
      <c r="AW729" s="6">
        <f t="shared" ca="1" si="818"/>
        <v>4138.6567420672036</v>
      </c>
      <c r="AX729" s="27">
        <f t="shared" ca="1" si="833"/>
        <v>3.8744775452054796</v>
      </c>
      <c r="AY729" s="27">
        <f t="shared" ca="1" si="833"/>
        <v>4.2641577328767122</v>
      </c>
      <c r="AZ729">
        <f t="shared" ca="1" si="819"/>
        <v>313</v>
      </c>
      <c r="BA729" s="9">
        <f t="shared" ca="1" si="799"/>
        <v>12</v>
      </c>
      <c r="BB729" s="4">
        <f t="shared" ca="1" si="820"/>
        <v>143</v>
      </c>
      <c r="BC729" s="9">
        <f t="shared" ca="1" si="800"/>
        <v>13</v>
      </c>
      <c r="BD729" s="9">
        <f t="shared" ca="1" si="801"/>
        <v>10</v>
      </c>
      <c r="BE729" s="4">
        <f t="shared" ca="1" si="821"/>
        <v>170</v>
      </c>
      <c r="BF729" s="9">
        <f t="shared" ca="1" si="802"/>
        <v>11</v>
      </c>
      <c r="BG729" s="9">
        <f t="shared" ca="1" si="803"/>
        <v>21</v>
      </c>
      <c r="BH729" s="24">
        <f t="shared" ca="1" si="822"/>
        <v>1066.3391765393987</v>
      </c>
      <c r="BI729" s="24">
        <f t="shared" ca="1" si="823"/>
        <v>583.42483847678091</v>
      </c>
      <c r="BJ729" s="9">
        <f t="shared" ca="1" si="804"/>
        <v>19</v>
      </c>
      <c r="BK729" s="30">
        <f t="shared" ca="1" si="805"/>
        <v>33.188011452054795</v>
      </c>
      <c r="BL729" s="15">
        <f t="shared" ca="1" si="806"/>
        <v>4.1675326213698627</v>
      </c>
      <c r="BM729" s="15">
        <f t="shared" ca="1" si="824"/>
        <v>6995.9036585169724</v>
      </c>
      <c r="BN729" s="36">
        <f t="shared" ca="1" si="827"/>
        <v>112</v>
      </c>
      <c r="BO729" s="9">
        <f t="shared" ca="1" si="807"/>
        <v>0</v>
      </c>
      <c r="BP729" s="20">
        <f t="shared" ca="1" si="825"/>
        <v>1.8078043544817972</v>
      </c>
      <c r="BQ729" s="20">
        <f t="shared" ca="1" si="826"/>
        <v>112.92165265537606</v>
      </c>
    </row>
    <row r="730" spans="1:69" x14ac:dyDescent="0.25">
      <c r="A730" s="3">
        <f t="shared" si="774"/>
        <v>40459</v>
      </c>
      <c r="B730" s="17">
        <f t="shared" si="808"/>
        <v>2010</v>
      </c>
      <c r="C730" s="4">
        <f t="shared" si="773"/>
        <v>10</v>
      </c>
      <c r="D730" s="4">
        <f t="shared" si="775"/>
        <v>6</v>
      </c>
      <c r="E730" s="5">
        <f t="shared" si="783"/>
        <v>0.63</v>
      </c>
      <c r="F730" s="5">
        <f t="shared" si="784"/>
        <v>1</v>
      </c>
      <c r="G730" s="10">
        <f t="shared" si="776"/>
        <v>0.18630136986301352</v>
      </c>
      <c r="H730" s="13">
        <f t="shared" ca="1" si="785"/>
        <v>159</v>
      </c>
      <c r="I730" s="9">
        <f t="shared" ca="1" si="786"/>
        <v>256</v>
      </c>
      <c r="J730" s="14">
        <f t="shared" ca="1" si="809"/>
        <v>1.6100628930817611</v>
      </c>
      <c r="K730" s="5">
        <f t="shared" ca="1" si="810"/>
        <v>0.56888888888888889</v>
      </c>
      <c r="L730" s="21">
        <f t="shared" ca="1" si="787"/>
        <v>98.781478046006711</v>
      </c>
      <c r="M730" s="9">
        <f t="shared" ca="1" si="828"/>
        <v>48</v>
      </c>
      <c r="N730" s="9">
        <f t="shared" ca="1" si="828"/>
        <v>54</v>
      </c>
      <c r="O730" s="9">
        <f t="shared" ca="1" si="828"/>
        <v>22</v>
      </c>
      <c r="P730" s="9">
        <f t="shared" ca="1" si="828"/>
        <v>69</v>
      </c>
      <c r="Q730" s="20">
        <f t="shared" ca="1" si="788"/>
        <v>35.080507753961854</v>
      </c>
      <c r="R730" s="20">
        <f t="shared" ca="1" si="789"/>
        <v>48.970346710236598</v>
      </c>
      <c r="S730" s="20">
        <f t="shared" ca="1" si="790"/>
        <v>17.259409293341271</v>
      </c>
      <c r="T730" s="6">
        <f t="shared" ca="1" si="829"/>
        <v>15706.255009315068</v>
      </c>
      <c r="U730" s="6">
        <f t="shared" ca="1" si="829"/>
        <v>1704.5090827397257</v>
      </c>
      <c r="V730" s="6">
        <f t="shared" ca="1" si="829"/>
        <v>2837.7137458849311</v>
      </c>
      <c r="W730" s="6">
        <f t="shared" ca="1" si="791"/>
        <v>2550.5602118136981</v>
      </c>
      <c r="X730" s="6">
        <f t="shared" ca="1" si="792"/>
        <v>1296.2683437238354</v>
      </c>
      <c r="Y730" s="6">
        <f t="shared" ca="1" si="811"/>
        <v>10726.221790632328</v>
      </c>
      <c r="Z730" s="6">
        <f t="shared" ca="1" si="830"/>
        <v>3578.2117909041094</v>
      </c>
      <c r="AA730" s="6">
        <f t="shared" ca="1" si="830"/>
        <v>1077.3476276252052</v>
      </c>
      <c r="AB730" s="6">
        <f t="shared" ca="1" si="830"/>
        <v>1190.8992412405478</v>
      </c>
      <c r="AC730" s="6">
        <f t="shared" ca="1" si="793"/>
        <v>1699.1934712778825</v>
      </c>
      <c r="AD730" s="6">
        <f t="shared" ca="1" si="794"/>
        <v>1018.6087276581305</v>
      </c>
      <c r="AE730" s="6">
        <f t="shared" ca="1" si="795"/>
        <v>491.53188190603117</v>
      </c>
      <c r="AF730" s="6">
        <f t="shared" ca="1" si="812"/>
        <v>2637.1245789278178</v>
      </c>
      <c r="AG730" s="6">
        <f t="shared" ca="1" si="831"/>
        <v>455.80204957808218</v>
      </c>
      <c r="AH730" s="6">
        <f t="shared" ca="1" si="831"/>
        <v>1570.1219019397258</v>
      </c>
      <c r="AI730" s="6">
        <f t="shared" ca="1" si="831"/>
        <v>2815.6037540821917</v>
      </c>
      <c r="AJ730" s="6">
        <f t="shared" ca="1" si="831"/>
        <v>1247.8607416109587</v>
      </c>
      <c r="AK730" s="6">
        <f t="shared" ca="1" si="796"/>
        <v>1925.4769854929134</v>
      </c>
      <c r="AL730" s="6">
        <f t="shared" ca="1" si="797"/>
        <v>1104.4349338923228</v>
      </c>
      <c r="AM730" s="6">
        <f t="shared" ca="1" si="798"/>
        <v>587.54407239336274</v>
      </c>
      <c r="AN730" s="6">
        <f t="shared" ca="1" si="813"/>
        <v>2471.9324554323593</v>
      </c>
      <c r="AO730" s="6">
        <f t="shared" ca="1" si="814"/>
        <v>29346.611199035611</v>
      </c>
      <c r="AP730" s="6">
        <f t="shared" ca="1" si="815"/>
        <v>13511.332374043106</v>
      </c>
      <c r="AQ730" s="6">
        <f t="shared" ca="1" si="816"/>
        <v>15835.278824992505</v>
      </c>
      <c r="AR730" s="6">
        <f t="shared" ca="1" si="832"/>
        <v>2665.5832043645846</v>
      </c>
      <c r="AS730" s="6">
        <f t="shared" ca="1" si="832"/>
        <v>2076.8534613405682</v>
      </c>
      <c r="AT730" s="6">
        <f t="shared" ca="1" si="832"/>
        <v>1898.5451381858679</v>
      </c>
      <c r="AU730" s="6">
        <f t="shared" ca="1" si="832"/>
        <v>2030.434805345617</v>
      </c>
      <c r="AV730" s="6">
        <f t="shared" ca="1" si="817"/>
        <v>8671.4166092366358</v>
      </c>
      <c r="AW730" s="6">
        <f t="shared" ca="1" si="818"/>
        <v>7163.8622157558693</v>
      </c>
      <c r="AX730" s="27">
        <f t="shared" ca="1" si="833"/>
        <v>3.7719004931506843</v>
      </c>
      <c r="AY730" s="27">
        <f t="shared" ca="1" si="833"/>
        <v>4.2854671780821914</v>
      </c>
      <c r="AZ730">
        <f t="shared" ca="1" si="819"/>
        <v>352</v>
      </c>
      <c r="BA730" s="9">
        <f t="shared" ca="1" si="799"/>
        <v>14</v>
      </c>
      <c r="BB730" s="4">
        <f t="shared" ca="1" si="820"/>
        <v>159</v>
      </c>
      <c r="BC730" s="9">
        <f t="shared" ca="1" si="800"/>
        <v>16</v>
      </c>
      <c r="BD730" s="9">
        <f t="shared" ca="1" si="801"/>
        <v>10</v>
      </c>
      <c r="BE730" s="4">
        <f t="shared" ca="1" si="821"/>
        <v>193</v>
      </c>
      <c r="BF730" s="9">
        <f t="shared" ca="1" si="802"/>
        <v>15</v>
      </c>
      <c r="BG730" s="9">
        <f t="shared" ca="1" si="803"/>
        <v>27</v>
      </c>
      <c r="BH730" s="24">
        <f t="shared" ca="1" si="822"/>
        <v>1093.0698102954975</v>
      </c>
      <c r="BI730" s="24">
        <f t="shared" ca="1" si="823"/>
        <v>698.40430774800961</v>
      </c>
      <c r="BJ730" s="9">
        <f t="shared" ca="1" si="804"/>
        <v>20</v>
      </c>
      <c r="BK730" s="30">
        <f t="shared" ca="1" si="805"/>
        <v>33.886345643835618</v>
      </c>
      <c r="BL730" s="15">
        <f t="shared" ca="1" si="806"/>
        <v>4.107061332602739</v>
      </c>
      <c r="BM730" s="15">
        <f t="shared" ca="1" si="824"/>
        <v>6806.0704368558199</v>
      </c>
      <c r="BN730" s="36">
        <f t="shared" ca="1" si="827"/>
        <v>112</v>
      </c>
      <c r="BO730" s="9">
        <f t="shared" ca="1" si="807"/>
        <v>0</v>
      </c>
      <c r="BP730" s="20">
        <f t="shared" ca="1" si="825"/>
        <v>2.3266404560320537</v>
      </c>
      <c r="BQ730" s="20">
        <f t="shared" ca="1" si="826"/>
        <v>141.38641808029021</v>
      </c>
    </row>
    <row r="731" spans="1:69" x14ac:dyDescent="0.25">
      <c r="A731" s="3">
        <f t="shared" si="774"/>
        <v>40458</v>
      </c>
      <c r="B731" s="17">
        <f t="shared" si="808"/>
        <v>2010</v>
      </c>
      <c r="C731" s="4">
        <f t="shared" si="773"/>
        <v>10</v>
      </c>
      <c r="D731" s="4">
        <f t="shared" si="775"/>
        <v>5</v>
      </c>
      <c r="E731" s="5">
        <f t="shared" si="783"/>
        <v>0.63</v>
      </c>
      <c r="F731" s="5">
        <f t="shared" si="784"/>
        <v>0.82</v>
      </c>
      <c r="G731" s="10">
        <f t="shared" si="776"/>
        <v>0.18356164383561627</v>
      </c>
      <c r="H731" s="13">
        <f t="shared" ca="1" si="785"/>
        <v>135</v>
      </c>
      <c r="I731" s="9">
        <f t="shared" ca="1" si="786"/>
        <v>214</v>
      </c>
      <c r="J731" s="14">
        <f t="shared" ca="1" si="809"/>
        <v>1.5851851851851853</v>
      </c>
      <c r="K731" s="5">
        <f t="shared" ca="1" si="810"/>
        <v>0.47555555555555556</v>
      </c>
      <c r="L731" s="21">
        <f t="shared" ca="1" si="787"/>
        <v>95.393158759452049</v>
      </c>
      <c r="M731" s="9">
        <f t="shared" ca="1" si="828"/>
        <v>40</v>
      </c>
      <c r="N731" s="9">
        <f t="shared" ca="1" si="828"/>
        <v>46</v>
      </c>
      <c r="O731" s="9">
        <f t="shared" ca="1" si="828"/>
        <v>19</v>
      </c>
      <c r="P731" s="9">
        <f t="shared" ca="1" si="828"/>
        <v>58</v>
      </c>
      <c r="Q731" s="20">
        <f t="shared" ca="1" si="788"/>
        <v>33.654187305511307</v>
      </c>
      <c r="R731" s="20">
        <f t="shared" ca="1" si="789"/>
        <v>45.421777980908431</v>
      </c>
      <c r="S731" s="20">
        <f t="shared" ca="1" si="790"/>
        <v>17.725200458913555</v>
      </c>
      <c r="T731" s="6">
        <f t="shared" ca="1" si="829"/>
        <v>12878.076432526026</v>
      </c>
      <c r="U731" s="6">
        <f t="shared" ca="1" si="829"/>
        <v>1401.5742123945206</v>
      </c>
      <c r="V731" s="6">
        <f t="shared" ca="1" si="829"/>
        <v>2280.239226184241</v>
      </c>
      <c r="W731" s="6">
        <f t="shared" ca="1" si="791"/>
        <v>2516.7194645917812</v>
      </c>
      <c r="X731" s="6">
        <f t="shared" ca="1" si="792"/>
        <v>1148.7581116731612</v>
      </c>
      <c r="Y731" s="6">
        <f t="shared" ca="1" si="811"/>
        <v>8333.9338424713624</v>
      </c>
      <c r="Z731" s="6">
        <f t="shared" ca="1" si="830"/>
        <v>2894.2601082739725</v>
      </c>
      <c r="AA731" s="6">
        <f t="shared" ca="1" si="830"/>
        <v>863.01378163726019</v>
      </c>
      <c r="AB731" s="6">
        <f t="shared" ca="1" si="830"/>
        <v>1028.0616266169861</v>
      </c>
      <c r="AC731" s="6">
        <f t="shared" ca="1" si="793"/>
        <v>1352.444180412331</v>
      </c>
      <c r="AD731" s="6">
        <f t="shared" ca="1" si="794"/>
        <v>1012.6503830821543</v>
      </c>
      <c r="AE731" s="6">
        <f t="shared" ca="1" si="795"/>
        <v>417.89913837003968</v>
      </c>
      <c r="AF731" s="6">
        <f t="shared" ca="1" si="812"/>
        <v>2002.3418146636943</v>
      </c>
      <c r="AG731" s="6">
        <f t="shared" ca="1" si="831"/>
        <v>375.26509045479452</v>
      </c>
      <c r="AH731" s="6">
        <f t="shared" ca="1" si="831"/>
        <v>1334.4507732164384</v>
      </c>
      <c r="AI731" s="6">
        <f t="shared" ca="1" si="831"/>
        <v>2240.4049890410956</v>
      </c>
      <c r="AJ731" s="6">
        <f t="shared" ca="1" si="831"/>
        <v>1083.375063320548</v>
      </c>
      <c r="AK731" s="6">
        <f t="shared" ca="1" si="796"/>
        <v>1593.1208990254381</v>
      </c>
      <c r="AL731" s="6">
        <f t="shared" ca="1" si="797"/>
        <v>1163.6117981517352</v>
      </c>
      <c r="AM731" s="6">
        <f t="shared" ca="1" si="798"/>
        <v>474.69056858425</v>
      </c>
      <c r="AN731" s="6">
        <f t="shared" ca="1" si="813"/>
        <v>1802.0726502714526</v>
      </c>
      <c r="AO731" s="6">
        <f t="shared" ca="1" si="814"/>
        <v>24098.482077481644</v>
      </c>
      <c r="AP731" s="6">
        <f t="shared" ca="1" si="815"/>
        <v>11960.133770075132</v>
      </c>
      <c r="AQ731" s="6">
        <f t="shared" ca="1" si="816"/>
        <v>12138.34830740651</v>
      </c>
      <c r="AR731" s="6">
        <f t="shared" ca="1" si="832"/>
        <v>2624.6956169016325</v>
      </c>
      <c r="AS731" s="6">
        <f t="shared" ca="1" si="832"/>
        <v>1803.7036394154957</v>
      </c>
      <c r="AT731" s="6">
        <f t="shared" ca="1" si="832"/>
        <v>1774.4614760567347</v>
      </c>
      <c r="AU731" s="6">
        <f t="shared" ca="1" si="832"/>
        <v>1861.7207240399114</v>
      </c>
      <c r="AV731" s="6">
        <f t="shared" ca="1" si="817"/>
        <v>8064.5814564137745</v>
      </c>
      <c r="AW731" s="6">
        <f t="shared" ca="1" si="818"/>
        <v>4073.7668509927371</v>
      </c>
      <c r="AX731" s="27">
        <f t="shared" ca="1" si="833"/>
        <v>3.740061106849315</v>
      </c>
      <c r="AY731" s="27">
        <f t="shared" ca="1" si="833"/>
        <v>4.3240526095890397</v>
      </c>
      <c r="AZ731">
        <f t="shared" ca="1" si="819"/>
        <v>298</v>
      </c>
      <c r="BA731" s="9">
        <f t="shared" ca="1" si="799"/>
        <v>12</v>
      </c>
      <c r="BB731" s="4">
        <f t="shared" ca="1" si="820"/>
        <v>135</v>
      </c>
      <c r="BC731" s="9">
        <f t="shared" ca="1" si="800"/>
        <v>12</v>
      </c>
      <c r="BD731" s="9">
        <f t="shared" ca="1" si="801"/>
        <v>9</v>
      </c>
      <c r="BE731" s="4">
        <f t="shared" ca="1" si="821"/>
        <v>163</v>
      </c>
      <c r="BF731" s="9">
        <f t="shared" ca="1" si="802"/>
        <v>12</v>
      </c>
      <c r="BG731" s="9">
        <f t="shared" ca="1" si="803"/>
        <v>22</v>
      </c>
      <c r="BH731" s="24">
        <f t="shared" ca="1" si="822"/>
        <v>924.88928038098413</v>
      </c>
      <c r="BI731" s="24">
        <f t="shared" ca="1" si="823"/>
        <v>580.50175376315246</v>
      </c>
      <c r="BJ731" s="9">
        <f t="shared" ca="1" si="804"/>
        <v>18</v>
      </c>
      <c r="BK731" s="30">
        <f t="shared" ca="1" si="805"/>
        <v>35.97379435616439</v>
      </c>
      <c r="BL731" s="15">
        <f t="shared" ca="1" si="806"/>
        <v>4.3439475550684934</v>
      </c>
      <c r="BM731" s="15">
        <f t="shared" ca="1" si="824"/>
        <v>6792.7381393469768</v>
      </c>
      <c r="BN731" s="36">
        <f t="shared" ca="1" si="827"/>
        <v>112</v>
      </c>
      <c r="BO731" s="9">
        <f t="shared" ca="1" si="807"/>
        <v>0</v>
      </c>
      <c r="BP731" s="20">
        <f t="shared" ca="1" si="825"/>
        <v>1.7869595527457556</v>
      </c>
      <c r="BQ731" s="20">
        <f t="shared" ca="1" si="826"/>
        <v>108.37810988755813</v>
      </c>
    </row>
    <row r="732" spans="1:69" x14ac:dyDescent="0.25">
      <c r="A732" s="3">
        <f t="shared" si="774"/>
        <v>40457</v>
      </c>
      <c r="B732" s="17">
        <f t="shared" si="808"/>
        <v>2010</v>
      </c>
      <c r="C732" s="4">
        <f t="shared" si="773"/>
        <v>10</v>
      </c>
      <c r="D732" s="4">
        <f t="shared" si="775"/>
        <v>4</v>
      </c>
      <c r="E732" s="5">
        <f t="shared" si="783"/>
        <v>0.63</v>
      </c>
      <c r="F732" s="5">
        <f t="shared" si="784"/>
        <v>0.76</v>
      </c>
      <c r="G732" s="10">
        <f t="shared" si="776"/>
        <v>0.18082191780821902</v>
      </c>
      <c r="H732" s="13">
        <f t="shared" ca="1" si="785"/>
        <v>122</v>
      </c>
      <c r="I732" s="9">
        <f t="shared" ca="1" si="786"/>
        <v>196</v>
      </c>
      <c r="J732" s="14">
        <f t="shared" ca="1" si="809"/>
        <v>1.6065573770491803</v>
      </c>
      <c r="K732" s="5">
        <f t="shared" ca="1" si="810"/>
        <v>0.43555555555555553</v>
      </c>
      <c r="L732" s="21">
        <f t="shared" ca="1" si="787"/>
        <v>97.920951169638442</v>
      </c>
      <c r="M732" s="9">
        <f t="shared" ca="1" si="828"/>
        <v>35</v>
      </c>
      <c r="N732" s="9">
        <f t="shared" ca="1" si="828"/>
        <v>41</v>
      </c>
      <c r="O732" s="9">
        <f t="shared" ca="1" si="828"/>
        <v>18</v>
      </c>
      <c r="P732" s="9">
        <f t="shared" ca="1" si="828"/>
        <v>54</v>
      </c>
      <c r="Q732" s="20">
        <f t="shared" ca="1" si="788"/>
        <v>35.02085097620764</v>
      </c>
      <c r="R732" s="20">
        <f t="shared" ca="1" si="789"/>
        <v>46.314179243835618</v>
      </c>
      <c r="S732" s="20">
        <f t="shared" ca="1" si="790"/>
        <v>17.132890220273971</v>
      </c>
      <c r="T732" s="6">
        <f t="shared" ca="1" si="829"/>
        <v>11946.35604269589</v>
      </c>
      <c r="U732" s="6">
        <f t="shared" ca="1" si="829"/>
        <v>1292.5629967561642</v>
      </c>
      <c r="V732" s="6">
        <f t="shared" ca="1" si="829"/>
        <v>2063.9278206246577</v>
      </c>
      <c r="W732" s="6">
        <f t="shared" ca="1" si="791"/>
        <v>2675.0702623561642</v>
      </c>
      <c r="X732" s="6">
        <f t="shared" ca="1" si="792"/>
        <v>1076.0858416969645</v>
      </c>
      <c r="Y732" s="6">
        <f t="shared" ca="1" si="811"/>
        <v>7423.8351147742669</v>
      </c>
      <c r="Z732" s="6">
        <f t="shared" ca="1" si="830"/>
        <v>2661.5846741917808</v>
      </c>
      <c r="AA732" s="6">
        <f t="shared" ca="1" si="830"/>
        <v>833.6552263890411</v>
      </c>
      <c r="AB732" s="6">
        <f t="shared" ca="1" si="830"/>
        <v>925.17607189479452</v>
      </c>
      <c r="AC732" s="6">
        <f t="shared" ca="1" si="793"/>
        <v>1257.4515988141547</v>
      </c>
      <c r="AD732" s="6">
        <f t="shared" ca="1" si="794"/>
        <v>1015.5836919870941</v>
      </c>
      <c r="AE732" s="6">
        <f t="shared" ca="1" si="795"/>
        <v>397.54321521634222</v>
      </c>
      <c r="AF732" s="6">
        <f t="shared" ca="1" si="812"/>
        <v>1749.8374664580256</v>
      </c>
      <c r="AG732" s="6">
        <f t="shared" ca="1" si="831"/>
        <v>350.40124997260273</v>
      </c>
      <c r="AH732" s="6">
        <f t="shared" ca="1" si="831"/>
        <v>1271.2943279342467</v>
      </c>
      <c r="AI732" s="6">
        <f t="shared" ca="1" si="831"/>
        <v>2062.7030871232878</v>
      </c>
      <c r="AJ732" s="6">
        <f t="shared" ca="1" si="831"/>
        <v>904.96247934246583</v>
      </c>
      <c r="AK732" s="6">
        <f t="shared" ca="1" si="796"/>
        <v>1428.1557812302526</v>
      </c>
      <c r="AL732" s="6">
        <f t="shared" ca="1" si="797"/>
        <v>1102.724870293941</v>
      </c>
      <c r="AM732" s="6">
        <f t="shared" ca="1" si="798"/>
        <v>450.94398422931414</v>
      </c>
      <c r="AN732" s="6">
        <f t="shared" ca="1" si="813"/>
        <v>1607.5365086190955</v>
      </c>
      <c r="AO732" s="6">
        <f t="shared" ca="1" si="814"/>
        <v>22248.696156300277</v>
      </c>
      <c r="AP732" s="6">
        <f t="shared" ca="1" si="815"/>
        <v>11467.487066448886</v>
      </c>
      <c r="AQ732" s="6">
        <f t="shared" ca="1" si="816"/>
        <v>10781.209089851389</v>
      </c>
      <c r="AR732" s="6">
        <f t="shared" ca="1" si="832"/>
        <v>2582.7950698319651</v>
      </c>
      <c r="AS732" s="6">
        <f t="shared" ca="1" si="832"/>
        <v>1736.2466720086115</v>
      </c>
      <c r="AT732" s="6">
        <f t="shared" ca="1" si="832"/>
        <v>1710.1604163272059</v>
      </c>
      <c r="AU732" s="6">
        <f t="shared" ca="1" si="832"/>
        <v>1844.1361392421168</v>
      </c>
      <c r="AV732" s="6">
        <f t="shared" ca="1" si="817"/>
        <v>7873.3382974098995</v>
      </c>
      <c r="AW732" s="6">
        <f t="shared" ca="1" si="818"/>
        <v>2907.8707924414912</v>
      </c>
      <c r="AX732" s="27">
        <f t="shared" ca="1" si="833"/>
        <v>4.1010493808219177</v>
      </c>
      <c r="AY732" s="27">
        <f t="shared" ca="1" si="833"/>
        <v>4.5138130821917803</v>
      </c>
      <c r="AZ732">
        <f t="shared" ca="1" si="819"/>
        <v>270</v>
      </c>
      <c r="BA732" s="9">
        <f t="shared" ca="1" si="799"/>
        <v>11</v>
      </c>
      <c r="BB732" s="4">
        <f t="shared" ca="1" si="820"/>
        <v>122</v>
      </c>
      <c r="BC732" s="9">
        <f t="shared" ca="1" si="800"/>
        <v>12</v>
      </c>
      <c r="BD732" s="9">
        <f t="shared" ca="1" si="801"/>
        <v>8</v>
      </c>
      <c r="BE732" s="4">
        <f t="shared" ca="1" si="821"/>
        <v>148</v>
      </c>
      <c r="BF732" s="9">
        <f t="shared" ca="1" si="802"/>
        <v>10</v>
      </c>
      <c r="BG732" s="9">
        <f t="shared" ca="1" si="803"/>
        <v>21</v>
      </c>
      <c r="BH732" s="24">
        <f t="shared" ca="1" si="822"/>
        <v>953.29244666848967</v>
      </c>
      <c r="BI732" s="24">
        <f t="shared" ca="1" si="823"/>
        <v>559.37793031449542</v>
      </c>
      <c r="BJ732" s="9">
        <f t="shared" ca="1" si="804"/>
        <v>18</v>
      </c>
      <c r="BK732" s="30">
        <f t="shared" ca="1" si="805"/>
        <v>35.526603863013698</v>
      </c>
      <c r="BL732" s="15">
        <f t="shared" ca="1" si="806"/>
        <v>4.4989409490410956</v>
      </c>
      <c r="BM732" s="15">
        <f t="shared" ca="1" si="824"/>
        <v>6859.6148805027715</v>
      </c>
      <c r="BN732" s="36">
        <f t="shared" ca="1" si="827"/>
        <v>112</v>
      </c>
      <c r="BO732" s="9">
        <f t="shared" ca="1" si="807"/>
        <v>0</v>
      </c>
      <c r="BP732" s="20">
        <f t="shared" ca="1" si="825"/>
        <v>1.5716930582349524</v>
      </c>
      <c r="BQ732" s="20">
        <f t="shared" ca="1" si="826"/>
        <v>96.260795445101692</v>
      </c>
    </row>
    <row r="733" spans="1:69" x14ac:dyDescent="0.25">
      <c r="A733" s="3">
        <f t="shared" si="774"/>
        <v>40456</v>
      </c>
      <c r="B733" s="17">
        <f t="shared" si="808"/>
        <v>2010</v>
      </c>
      <c r="C733" s="4">
        <f t="shared" si="773"/>
        <v>10</v>
      </c>
      <c r="D733" s="4">
        <f t="shared" si="775"/>
        <v>3</v>
      </c>
      <c r="E733" s="5">
        <f t="shared" si="783"/>
        <v>0.63</v>
      </c>
      <c r="F733" s="5">
        <f t="shared" si="784"/>
        <v>0.6</v>
      </c>
      <c r="G733" s="10">
        <f t="shared" si="776"/>
        <v>0.17808219178082177</v>
      </c>
      <c r="H733" s="13">
        <f t="shared" ca="1" si="785"/>
        <v>94</v>
      </c>
      <c r="I733" s="9">
        <f t="shared" ca="1" si="786"/>
        <v>148</v>
      </c>
      <c r="J733" s="14">
        <f t="shared" ca="1" si="809"/>
        <v>1.574468085106383</v>
      </c>
      <c r="K733" s="5">
        <f t="shared" ca="1" si="810"/>
        <v>0.3288888888888889</v>
      </c>
      <c r="L733" s="21">
        <f t="shared" ca="1" si="787"/>
        <v>97.996505508598105</v>
      </c>
      <c r="M733" s="9">
        <f t="shared" ca="1" si="828"/>
        <v>26</v>
      </c>
      <c r="N733" s="9">
        <f t="shared" ca="1" si="828"/>
        <v>32</v>
      </c>
      <c r="O733" s="9">
        <f t="shared" ca="1" si="828"/>
        <v>12</v>
      </c>
      <c r="P733" s="9">
        <f t="shared" ca="1" si="828"/>
        <v>38</v>
      </c>
      <c r="Q733" s="20">
        <f t="shared" ca="1" si="788"/>
        <v>36.554269022201225</v>
      </c>
      <c r="R733" s="20">
        <f t="shared" ca="1" si="789"/>
        <v>53.840629676712318</v>
      </c>
      <c r="S733" s="20">
        <f t="shared" ca="1" si="790"/>
        <v>17.103974794520543</v>
      </c>
      <c r="T733" s="6">
        <f t="shared" ca="1" si="829"/>
        <v>9211.6715178082213</v>
      </c>
      <c r="U733" s="6">
        <f t="shared" ca="1" si="829"/>
        <v>1035.1792010958904</v>
      </c>
      <c r="V733" s="6">
        <f t="shared" ca="1" si="829"/>
        <v>1673.4660872942463</v>
      </c>
      <c r="W733" s="6">
        <f t="shared" ca="1" si="791"/>
        <v>2469.8206829589039</v>
      </c>
      <c r="X733" s="6">
        <f t="shared" ca="1" si="792"/>
        <v>794.11855893041093</v>
      </c>
      <c r="Y733" s="6">
        <f t="shared" ca="1" si="811"/>
        <v>5309.4453897205512</v>
      </c>
      <c r="Z733" s="6">
        <f t="shared" ca="1" si="830"/>
        <v>2120.1476032876712</v>
      </c>
      <c r="AA733" s="6">
        <f t="shared" ca="1" si="830"/>
        <v>646.08755612054779</v>
      </c>
      <c r="AB733" s="6">
        <f t="shared" ca="1" si="830"/>
        <v>649.95104219178063</v>
      </c>
      <c r="AC733" s="6">
        <f t="shared" ca="1" si="793"/>
        <v>1026.8481883538636</v>
      </c>
      <c r="AD733" s="6">
        <f t="shared" ca="1" si="794"/>
        <v>941.46123370136559</v>
      </c>
      <c r="AE733" s="6">
        <f t="shared" ca="1" si="795"/>
        <v>317.57841769949118</v>
      </c>
      <c r="AF733" s="6">
        <f t="shared" ca="1" si="812"/>
        <v>1130.2983618452795</v>
      </c>
      <c r="AG733" s="6">
        <f t="shared" ca="1" si="831"/>
        <v>264.5959610958904</v>
      </c>
      <c r="AH733" s="6">
        <f t="shared" ca="1" si="831"/>
        <v>977.01915353424647</v>
      </c>
      <c r="AI733" s="6">
        <f t="shared" ca="1" si="831"/>
        <v>1691.2424476712326</v>
      </c>
      <c r="AJ733" s="6">
        <f t="shared" ca="1" si="831"/>
        <v>686.12650783561639</v>
      </c>
      <c r="AK733" s="6">
        <f t="shared" ca="1" si="796"/>
        <v>1124.0124833164255</v>
      </c>
      <c r="AL733" s="6">
        <f t="shared" ca="1" si="797"/>
        <v>1081.1226020789727</v>
      </c>
      <c r="AM733" s="6">
        <f t="shared" ca="1" si="798"/>
        <v>347.00315389757895</v>
      </c>
      <c r="AN733" s="6">
        <f t="shared" ca="1" si="813"/>
        <v>1066.8458308440086</v>
      </c>
      <c r="AO733" s="6">
        <f t="shared" ca="1" si="814"/>
        <v>17282.020990641096</v>
      </c>
      <c r="AP733" s="6">
        <f t="shared" ca="1" si="815"/>
        <v>9775.4314082312576</v>
      </c>
      <c r="AQ733" s="6">
        <f t="shared" ca="1" si="816"/>
        <v>7506.5895824098397</v>
      </c>
      <c r="AR733" s="6">
        <f t="shared" ca="1" si="832"/>
        <v>2536.6417951604685</v>
      </c>
      <c r="AS733" s="6">
        <f t="shared" ca="1" si="832"/>
        <v>1486.3047492589569</v>
      </c>
      <c r="AT733" s="6">
        <f t="shared" ca="1" si="832"/>
        <v>1606.4200737146211</v>
      </c>
      <c r="AU733" s="6">
        <f t="shared" ca="1" si="832"/>
        <v>1692.2018282061058</v>
      </c>
      <c r="AV733" s="6">
        <f t="shared" ca="1" si="817"/>
        <v>7321.5684463401521</v>
      </c>
      <c r="AW733" s="6">
        <f t="shared" ca="1" si="818"/>
        <v>185.02113606968669</v>
      </c>
      <c r="AX733" s="27">
        <f t="shared" ca="1" si="833"/>
        <v>4.1084587397260277</v>
      </c>
      <c r="AY733" s="27">
        <f t="shared" ca="1" si="833"/>
        <v>4.4228032876712327</v>
      </c>
      <c r="AZ733">
        <f t="shared" ca="1" si="819"/>
        <v>202</v>
      </c>
      <c r="BA733" s="9">
        <f t="shared" ca="1" si="799"/>
        <v>8</v>
      </c>
      <c r="BB733" s="4">
        <f t="shared" ca="1" si="820"/>
        <v>94</v>
      </c>
      <c r="BC733" s="9">
        <f t="shared" ca="1" si="800"/>
        <v>9</v>
      </c>
      <c r="BD733" s="9">
        <f t="shared" ca="1" si="801"/>
        <v>5</v>
      </c>
      <c r="BE733" s="4">
        <f t="shared" ca="1" si="821"/>
        <v>108</v>
      </c>
      <c r="BF733" s="9">
        <f t="shared" ca="1" si="802"/>
        <v>7</v>
      </c>
      <c r="BG733" s="9">
        <f t="shared" ca="1" si="803"/>
        <v>14</v>
      </c>
      <c r="BH733" s="24">
        <f t="shared" ca="1" si="822"/>
        <v>735.35824051670056</v>
      </c>
      <c r="BI733" s="24">
        <f t="shared" ca="1" si="823"/>
        <v>444.47819106341785</v>
      </c>
      <c r="BJ733" s="9">
        <f t="shared" ca="1" si="804"/>
        <v>14</v>
      </c>
      <c r="BK733" s="30">
        <f t="shared" ca="1" si="805"/>
        <v>34.558326369863018</v>
      </c>
      <c r="BL733" s="15">
        <f t="shared" ca="1" si="806"/>
        <v>4.2100776931506845</v>
      </c>
      <c r="BM733" s="15">
        <f t="shared" ca="1" si="824"/>
        <v>6521.7179548676168</v>
      </c>
      <c r="BN733" s="36">
        <f t="shared" ca="1" si="827"/>
        <v>112</v>
      </c>
      <c r="BO733" s="9">
        <f t="shared" ca="1" si="807"/>
        <v>0</v>
      </c>
      <c r="BP733" s="20">
        <f t="shared" ca="1" si="825"/>
        <v>1.1510141398873504</v>
      </c>
      <c r="BQ733" s="20">
        <f t="shared" ca="1" si="826"/>
        <v>67.02312127151643</v>
      </c>
    </row>
    <row r="734" spans="1:69" x14ac:dyDescent="0.25">
      <c r="A734" s="3">
        <f t="shared" si="774"/>
        <v>40455</v>
      </c>
      <c r="B734" s="17">
        <f t="shared" si="808"/>
        <v>2010</v>
      </c>
      <c r="C734" s="4">
        <f t="shared" si="773"/>
        <v>10</v>
      </c>
      <c r="D734" s="4">
        <f t="shared" si="775"/>
        <v>2</v>
      </c>
      <c r="E734" s="5">
        <f t="shared" si="783"/>
        <v>0.63</v>
      </c>
      <c r="F734" s="5">
        <f t="shared" si="784"/>
        <v>0.6</v>
      </c>
      <c r="G734" s="10">
        <f t="shared" si="776"/>
        <v>0.17534246575342452</v>
      </c>
      <c r="H734" s="13">
        <f t="shared" ca="1" si="785"/>
        <v>94</v>
      </c>
      <c r="I734" s="9">
        <f t="shared" ca="1" si="786"/>
        <v>144</v>
      </c>
      <c r="J734" s="14">
        <f t="shared" ca="1" si="809"/>
        <v>1.5319148936170213</v>
      </c>
      <c r="K734" s="5">
        <f t="shared" ca="1" si="810"/>
        <v>0.32</v>
      </c>
      <c r="L734" s="21">
        <f t="shared" ca="1" si="787"/>
        <v>93.622669822209247</v>
      </c>
      <c r="M734" s="9">
        <f t="shared" ca="1" si="828"/>
        <v>25</v>
      </c>
      <c r="N734" s="9">
        <f t="shared" ca="1" si="828"/>
        <v>30</v>
      </c>
      <c r="O734" s="9">
        <f t="shared" ca="1" si="828"/>
        <v>12</v>
      </c>
      <c r="P734" s="9">
        <f t="shared" ca="1" si="828"/>
        <v>37</v>
      </c>
      <c r="Q734" s="20">
        <f t="shared" ca="1" si="788"/>
        <v>36.284131690161892</v>
      </c>
      <c r="R734" s="20">
        <f t="shared" ca="1" si="789"/>
        <v>51.729407526575336</v>
      </c>
      <c r="S734" s="20">
        <f t="shared" ca="1" si="790"/>
        <v>17.665271630003701</v>
      </c>
      <c r="T734" s="6">
        <f t="shared" ca="1" si="829"/>
        <v>8800.5309632876688</v>
      </c>
      <c r="U734" s="6">
        <f t="shared" ca="1" si="829"/>
        <v>1003.3133247123288</v>
      </c>
      <c r="V734" s="6">
        <f t="shared" ca="1" si="829"/>
        <v>1676.7802713284384</v>
      </c>
      <c r="W734" s="6">
        <f t="shared" ca="1" si="791"/>
        <v>2480.1343929863015</v>
      </c>
      <c r="X734" s="6">
        <f t="shared" ca="1" si="792"/>
        <v>788.42864626323296</v>
      </c>
      <c r="Y734" s="6">
        <f t="shared" ca="1" si="811"/>
        <v>4858.5009774220262</v>
      </c>
      <c r="Z734" s="6">
        <f t="shared" ca="1" si="830"/>
        <v>1995.6272429589039</v>
      </c>
      <c r="AA734" s="6">
        <f t="shared" ca="1" si="830"/>
        <v>620.75289031890406</v>
      </c>
      <c r="AB734" s="6">
        <f t="shared" ca="1" si="830"/>
        <v>653.61505031013689</v>
      </c>
      <c r="AC734" s="6">
        <f t="shared" ca="1" si="793"/>
        <v>1001.0550074676515</v>
      </c>
      <c r="AD734" s="6">
        <f t="shared" ca="1" si="794"/>
        <v>967.11734010941757</v>
      </c>
      <c r="AE734" s="6">
        <f t="shared" ca="1" si="795"/>
        <v>307.04056090865856</v>
      </c>
      <c r="AF734" s="6">
        <f t="shared" ca="1" si="812"/>
        <v>994.782275102217</v>
      </c>
      <c r="AG734" s="6">
        <f t="shared" ca="1" si="831"/>
        <v>251.50063798356163</v>
      </c>
      <c r="AH734" s="6">
        <f t="shared" ca="1" si="831"/>
        <v>958.87354389041093</v>
      </c>
      <c r="AI734" s="6">
        <f t="shared" ca="1" si="831"/>
        <v>1631.2071925479449</v>
      </c>
      <c r="AJ734" s="6">
        <f t="shared" ca="1" si="831"/>
        <v>708.57673012602743</v>
      </c>
      <c r="AK734" s="6">
        <f t="shared" ca="1" si="796"/>
        <v>1155.260879385856</v>
      </c>
      <c r="AL734" s="6">
        <f t="shared" ca="1" si="797"/>
        <v>1079.7132487527772</v>
      </c>
      <c r="AM734" s="6">
        <f t="shared" ca="1" si="798"/>
        <v>337.30417532357791</v>
      </c>
      <c r="AN734" s="6">
        <f t="shared" ca="1" si="813"/>
        <v>977.87980108573379</v>
      </c>
      <c r="AO734" s="6">
        <f t="shared" ca="1" si="814"/>
        <v>16623.997576135887</v>
      </c>
      <c r="AP734" s="6">
        <f t="shared" ca="1" si="815"/>
        <v>9792.8345225259109</v>
      </c>
      <c r="AQ734" s="6">
        <f t="shared" ca="1" si="816"/>
        <v>6831.1630536099765</v>
      </c>
      <c r="AR734" s="6">
        <f t="shared" ca="1" si="832"/>
        <v>2530.1692547617577</v>
      </c>
      <c r="AS734" s="6">
        <f t="shared" ca="1" si="832"/>
        <v>1532.1820868954919</v>
      </c>
      <c r="AT734" s="6">
        <f t="shared" ca="1" si="832"/>
        <v>1596.6028830024179</v>
      </c>
      <c r="AU734" s="6">
        <f t="shared" ca="1" si="832"/>
        <v>1698.1878120931242</v>
      </c>
      <c r="AV734" s="6">
        <f t="shared" ca="1" si="817"/>
        <v>7357.1420367527917</v>
      </c>
      <c r="AW734" s="6">
        <f t="shared" ca="1" si="818"/>
        <v>-525.9789831428152</v>
      </c>
      <c r="AX734" s="27">
        <f t="shared" ca="1" si="833"/>
        <v>4.0726655013698627</v>
      </c>
      <c r="AY734" s="27">
        <f t="shared" ca="1" si="833"/>
        <v>4.4872844383561645</v>
      </c>
      <c r="AZ734">
        <f t="shared" ca="1" si="819"/>
        <v>198</v>
      </c>
      <c r="BA734" s="9">
        <f t="shared" ca="1" si="799"/>
        <v>8</v>
      </c>
      <c r="BB734" s="4">
        <f t="shared" ca="1" si="820"/>
        <v>94</v>
      </c>
      <c r="BC734" s="9">
        <f t="shared" ca="1" si="800"/>
        <v>9</v>
      </c>
      <c r="BD734" s="9">
        <f t="shared" ca="1" si="801"/>
        <v>5</v>
      </c>
      <c r="BE734" s="4">
        <f t="shared" ca="1" si="821"/>
        <v>104</v>
      </c>
      <c r="BF734" s="9">
        <f t="shared" ca="1" si="802"/>
        <v>7</v>
      </c>
      <c r="BG734" s="9">
        <f t="shared" ca="1" si="803"/>
        <v>14</v>
      </c>
      <c r="BH734" s="24">
        <f t="shared" ca="1" si="822"/>
        <v>736.54049306480442</v>
      </c>
      <c r="BI734" s="24">
        <f t="shared" ca="1" si="823"/>
        <v>459.41799113654122</v>
      </c>
      <c r="BJ734" s="9">
        <f t="shared" ca="1" si="804"/>
        <v>13</v>
      </c>
      <c r="BK734" s="30">
        <f t="shared" ca="1" si="805"/>
        <v>34.909790136986295</v>
      </c>
      <c r="BL734" s="15">
        <f t="shared" ca="1" si="806"/>
        <v>4.4641733873972598</v>
      </c>
      <c r="BM734" s="15">
        <f t="shared" ca="1" si="824"/>
        <v>6551.1003856579018</v>
      </c>
      <c r="BN734" s="36">
        <f t="shared" ca="1" si="827"/>
        <v>112</v>
      </c>
      <c r="BO734" s="9">
        <f t="shared" ca="1" si="807"/>
        <v>1</v>
      </c>
      <c r="BP734" s="20">
        <f t="shared" ca="1" si="825"/>
        <v>1.0427504772427554</v>
      </c>
      <c r="BQ734" s="20">
        <f t="shared" ca="1" si="826"/>
        <v>60.992527264374793</v>
      </c>
    </row>
    <row r="735" spans="1:69" x14ac:dyDescent="0.25">
      <c r="A735" s="3">
        <f t="shared" si="774"/>
        <v>40454</v>
      </c>
      <c r="B735" s="17">
        <f t="shared" si="808"/>
        <v>2010</v>
      </c>
      <c r="C735" s="4">
        <f t="shared" si="773"/>
        <v>10</v>
      </c>
      <c r="D735" s="4">
        <f t="shared" si="775"/>
        <v>1</v>
      </c>
      <c r="E735" s="5">
        <f t="shared" si="783"/>
        <v>0.63</v>
      </c>
      <c r="F735" s="5">
        <f t="shared" si="784"/>
        <v>0.64</v>
      </c>
      <c r="G735" s="10">
        <f t="shared" si="776"/>
        <v>0.17260273972602727</v>
      </c>
      <c r="H735" s="13">
        <f t="shared" ca="1" si="785"/>
        <v>97</v>
      </c>
      <c r="I735" s="9">
        <f t="shared" ca="1" si="786"/>
        <v>167</v>
      </c>
      <c r="J735" s="14">
        <f t="shared" ca="1" si="809"/>
        <v>1.7216494845360826</v>
      </c>
      <c r="K735" s="5">
        <f t="shared" ca="1" si="810"/>
        <v>0.37111111111111111</v>
      </c>
      <c r="L735" s="21">
        <f t="shared" ca="1" si="787"/>
        <v>99.776007519841855</v>
      </c>
      <c r="M735" s="9">
        <f t="shared" ca="1" si="828"/>
        <v>30</v>
      </c>
      <c r="N735" s="9">
        <f t="shared" ca="1" si="828"/>
        <v>38</v>
      </c>
      <c r="O735" s="9">
        <f t="shared" ca="1" si="828"/>
        <v>15</v>
      </c>
      <c r="P735" s="9">
        <f t="shared" ca="1" si="828"/>
        <v>47</v>
      </c>
      <c r="Q735" s="20">
        <f t="shared" ca="1" si="788"/>
        <v>34.965929798549553</v>
      </c>
      <c r="R735" s="20">
        <f t="shared" ca="1" si="789"/>
        <v>46.874326461369854</v>
      </c>
      <c r="S735" s="20">
        <f t="shared" ca="1" si="790"/>
        <v>16.273953345939962</v>
      </c>
      <c r="T735" s="6">
        <f t="shared" ca="1" si="829"/>
        <v>9678.2727294246597</v>
      </c>
      <c r="U735" s="6">
        <f t="shared" ca="1" si="829"/>
        <v>1016.1298265424656</v>
      </c>
      <c r="V735" s="6">
        <f t="shared" ca="1" si="829"/>
        <v>1807.7449279403838</v>
      </c>
      <c r="W735" s="6">
        <f t="shared" ca="1" si="791"/>
        <v>2674.8288867945203</v>
      </c>
      <c r="X735" s="6">
        <f t="shared" ca="1" si="792"/>
        <v>844.48785227888209</v>
      </c>
      <c r="Y735" s="6">
        <f t="shared" ca="1" si="811"/>
        <v>5367.3408889533375</v>
      </c>
      <c r="Z735" s="6">
        <f t="shared" ca="1" si="830"/>
        <v>2377.6832263013698</v>
      </c>
      <c r="AA735" s="6">
        <f t="shared" ca="1" si="830"/>
        <v>703.11489692054784</v>
      </c>
      <c r="AB735" s="6">
        <f t="shared" ca="1" si="830"/>
        <v>764.87580725917815</v>
      </c>
      <c r="AC735" s="6">
        <f t="shared" ca="1" si="793"/>
        <v>1125.1306072391626</v>
      </c>
      <c r="AD735" s="6">
        <f t="shared" ca="1" si="794"/>
        <v>1032.2852109036717</v>
      </c>
      <c r="AE735" s="6">
        <f t="shared" ca="1" si="795"/>
        <v>329.17124688798867</v>
      </c>
      <c r="AF735" s="6">
        <f t="shared" ca="1" si="812"/>
        <v>1359.0868654502729</v>
      </c>
      <c r="AG735" s="6">
        <f t="shared" ca="1" si="831"/>
        <v>289.57831569863015</v>
      </c>
      <c r="AH735" s="6">
        <f t="shared" ca="1" si="831"/>
        <v>1073.2599999123288</v>
      </c>
      <c r="AI735" s="6">
        <f t="shared" ca="1" si="831"/>
        <v>1829.1296880547945</v>
      </c>
      <c r="AJ735" s="6">
        <f t="shared" ca="1" si="831"/>
        <v>845.87678229041103</v>
      </c>
      <c r="AK735" s="6">
        <f t="shared" ca="1" si="796"/>
        <v>1281.6611616426471</v>
      </c>
      <c r="AL735" s="6">
        <f t="shared" ca="1" si="797"/>
        <v>1123.1404389258269</v>
      </c>
      <c r="AM735" s="6">
        <f t="shared" ca="1" si="798"/>
        <v>367.19468050816783</v>
      </c>
      <c r="AN735" s="6">
        <f t="shared" ca="1" si="813"/>
        <v>1265.8485048795228</v>
      </c>
      <c r="AO735" s="6">
        <f t="shared" ca="1" si="814"/>
        <v>18577.921272404386</v>
      </c>
      <c r="AP735" s="6">
        <f t="shared" ca="1" si="815"/>
        <v>10585.645013121251</v>
      </c>
      <c r="AQ735" s="6">
        <f t="shared" ca="1" si="816"/>
        <v>7992.2762592831332</v>
      </c>
      <c r="AR735" s="6">
        <f t="shared" ca="1" si="832"/>
        <v>2548.460073850425</v>
      </c>
      <c r="AS735" s="6">
        <f t="shared" ca="1" si="832"/>
        <v>1575.6079295414945</v>
      </c>
      <c r="AT735" s="6">
        <f t="shared" ca="1" si="832"/>
        <v>1629.9986381397036</v>
      </c>
      <c r="AU735" s="6">
        <f t="shared" ca="1" si="832"/>
        <v>1740.7098049214878</v>
      </c>
      <c r="AV735" s="6">
        <f t="shared" ca="1" si="817"/>
        <v>7494.7764464531119</v>
      </c>
      <c r="AW735" s="6">
        <f t="shared" ca="1" si="818"/>
        <v>497.49981283002307</v>
      </c>
      <c r="AX735" s="27">
        <f t="shared" ca="1" si="833"/>
        <v>4.0408068821917809</v>
      </c>
      <c r="AY735" s="27">
        <f t="shared" ca="1" si="833"/>
        <v>4.3574217876712318</v>
      </c>
      <c r="AZ735">
        <f t="shared" ca="1" si="819"/>
        <v>227</v>
      </c>
      <c r="BA735" s="9">
        <f t="shared" ca="1" si="799"/>
        <v>9</v>
      </c>
      <c r="BB735" s="4">
        <f t="shared" ca="1" si="820"/>
        <v>97</v>
      </c>
      <c r="BC735" s="9">
        <f t="shared" ca="1" si="800"/>
        <v>9</v>
      </c>
      <c r="BD735" s="9">
        <f t="shared" ca="1" si="801"/>
        <v>7</v>
      </c>
      <c r="BE735" s="4">
        <f t="shared" ca="1" si="821"/>
        <v>130</v>
      </c>
      <c r="BF735" s="9">
        <f t="shared" ca="1" si="802"/>
        <v>10</v>
      </c>
      <c r="BG735" s="9">
        <f t="shared" ca="1" si="803"/>
        <v>16</v>
      </c>
      <c r="BH735" s="24">
        <f t="shared" ca="1" si="822"/>
        <v>878.69058424969671</v>
      </c>
      <c r="BI735" s="24">
        <f t="shared" ca="1" si="823"/>
        <v>497.3174130061646</v>
      </c>
      <c r="BJ735" s="9">
        <f t="shared" ca="1" si="804"/>
        <v>15</v>
      </c>
      <c r="BK735" s="30">
        <f t="shared" ca="1" si="805"/>
        <v>34.219129383561643</v>
      </c>
      <c r="BL735" s="15">
        <f t="shared" ca="1" si="806"/>
        <v>4.2873617698630131</v>
      </c>
      <c r="BM735" s="15">
        <f t="shared" ca="1" si="824"/>
        <v>6869.0225957043594</v>
      </c>
      <c r="BN735" s="36">
        <f t="shared" ca="1" si="827"/>
        <v>112</v>
      </c>
      <c r="BO735" s="9">
        <f t="shared" ca="1" si="807"/>
        <v>0</v>
      </c>
      <c r="BP735" s="20">
        <f t="shared" ca="1" si="825"/>
        <v>1.1635245259320033</v>
      </c>
      <c r="BQ735" s="20">
        <f t="shared" ca="1" si="826"/>
        <v>71.359609457885114</v>
      </c>
    </row>
    <row r="736" spans="1:69" x14ac:dyDescent="0.25">
      <c r="A736" s="3">
        <f t="shared" si="774"/>
        <v>40453</v>
      </c>
      <c r="B736" s="17">
        <f t="shared" si="808"/>
        <v>2010</v>
      </c>
      <c r="C736" s="4">
        <f t="shared" si="773"/>
        <v>10</v>
      </c>
      <c r="D736" s="4">
        <f t="shared" si="775"/>
        <v>7</v>
      </c>
      <c r="E736" s="5">
        <f t="shared" si="783"/>
        <v>0.63</v>
      </c>
      <c r="F736" s="5">
        <f t="shared" si="784"/>
        <v>0.95</v>
      </c>
      <c r="G736" s="10">
        <f t="shared" si="776"/>
        <v>0.16986301369863002</v>
      </c>
      <c r="H736" s="13">
        <f t="shared" ca="1" si="785"/>
        <v>156</v>
      </c>
      <c r="I736" s="9">
        <f t="shared" ca="1" si="786"/>
        <v>225</v>
      </c>
      <c r="J736" s="14">
        <f t="shared" ca="1" si="809"/>
        <v>1.4423076923076923</v>
      </c>
      <c r="K736" s="5">
        <f t="shared" ca="1" si="810"/>
        <v>0.5</v>
      </c>
      <c r="L736" s="21">
        <f t="shared" ca="1" si="787"/>
        <v>90.510121972602718</v>
      </c>
      <c r="M736" s="9">
        <f t="shared" ca="1" si="828"/>
        <v>40</v>
      </c>
      <c r="N736" s="9">
        <f t="shared" ca="1" si="828"/>
        <v>50</v>
      </c>
      <c r="O736" s="9">
        <f t="shared" ca="1" si="828"/>
        <v>20</v>
      </c>
      <c r="P736" s="9">
        <f t="shared" ca="1" si="828"/>
        <v>61</v>
      </c>
      <c r="Q736" s="20">
        <f t="shared" ca="1" si="788"/>
        <v>34.885430136986301</v>
      </c>
      <c r="R736" s="20">
        <f t="shared" ca="1" si="789"/>
        <v>47.219694978082181</v>
      </c>
      <c r="S736" s="20">
        <f t="shared" ca="1" si="790"/>
        <v>16.806726270828655</v>
      </c>
      <c r="T736" s="6">
        <f t="shared" ca="1" si="829"/>
        <v>14119.579027726024</v>
      </c>
      <c r="U736" s="6">
        <f t="shared" ca="1" si="829"/>
        <v>1503.4049117260272</v>
      </c>
      <c r="V736" s="6">
        <f t="shared" ca="1" si="829"/>
        <v>2479.620047584438</v>
      </c>
      <c r="W736" s="6">
        <f t="shared" ca="1" si="791"/>
        <v>2518.9378402191783</v>
      </c>
      <c r="X736" s="6">
        <f t="shared" ca="1" si="792"/>
        <v>1307.7863055438902</v>
      </c>
      <c r="Y736" s="6">
        <f t="shared" ca="1" si="811"/>
        <v>9316.6397461045453</v>
      </c>
      <c r="Z736" s="6">
        <f t="shared" ca="1" si="830"/>
        <v>3139.688712328767</v>
      </c>
      <c r="AA736" s="6">
        <f t="shared" ca="1" si="830"/>
        <v>944.39389956164359</v>
      </c>
      <c r="AB736" s="6">
        <f t="shared" ca="1" si="830"/>
        <v>1025.2103025205479</v>
      </c>
      <c r="AC736" s="6">
        <f t="shared" ca="1" si="793"/>
        <v>1563.8425595011965</v>
      </c>
      <c r="AD736" s="6">
        <f t="shared" ca="1" si="794"/>
        <v>1008.5468873210961</v>
      </c>
      <c r="AE736" s="6">
        <f t="shared" ca="1" si="795"/>
        <v>475.36514205641657</v>
      </c>
      <c r="AF736" s="6">
        <f t="shared" ca="1" si="812"/>
        <v>2061.538325532249</v>
      </c>
      <c r="AG736" s="6">
        <f t="shared" ca="1" si="831"/>
        <v>397.03443780821914</v>
      </c>
      <c r="AH736" s="6">
        <f t="shared" ca="1" si="831"/>
        <v>1497.9949150684929</v>
      </c>
      <c r="AI736" s="6">
        <f t="shared" ca="1" si="831"/>
        <v>2392.4319657534247</v>
      </c>
      <c r="AJ736" s="6">
        <f t="shared" ca="1" si="831"/>
        <v>1068.8533347945204</v>
      </c>
      <c r="AK736" s="6">
        <f t="shared" ca="1" si="796"/>
        <v>1920.7834523176584</v>
      </c>
      <c r="AL736" s="6">
        <f t="shared" ca="1" si="797"/>
        <v>1136.2881210191783</v>
      </c>
      <c r="AM736" s="6">
        <f t="shared" ca="1" si="798"/>
        <v>558.24038110358117</v>
      </c>
      <c r="AN736" s="6">
        <f t="shared" ca="1" si="813"/>
        <v>1741.002698984239</v>
      </c>
      <c r="AO736" s="6">
        <f t="shared" ca="1" si="814"/>
        <v>26088.591507287667</v>
      </c>
      <c r="AP736" s="6">
        <f t="shared" ca="1" si="815"/>
        <v>12969.410736666636</v>
      </c>
      <c r="AQ736" s="6">
        <f t="shared" ca="1" si="816"/>
        <v>13119.180770621033</v>
      </c>
      <c r="AR736" s="6">
        <f t="shared" ca="1" si="832"/>
        <v>2657.0986473136513</v>
      </c>
      <c r="AS736" s="6">
        <f t="shared" ca="1" si="832"/>
        <v>2035.7996197747341</v>
      </c>
      <c r="AT736" s="6">
        <f t="shared" ca="1" si="832"/>
        <v>1818.8566511314684</v>
      </c>
      <c r="AU736" s="6">
        <f t="shared" ca="1" si="832"/>
        <v>1971.2446844954811</v>
      </c>
      <c r="AV736" s="6">
        <f t="shared" ca="1" si="817"/>
        <v>8482.9996027153356</v>
      </c>
      <c r="AW736" s="6">
        <f t="shared" ca="1" si="818"/>
        <v>4636.1811679056955</v>
      </c>
      <c r="AX736" s="27">
        <f t="shared" ca="1" si="833"/>
        <v>3.7772916821917808</v>
      </c>
      <c r="AY736" s="27">
        <f t="shared" ca="1" si="833"/>
        <v>4.1843942054794514</v>
      </c>
      <c r="AZ736">
        <f t="shared" ca="1" si="819"/>
        <v>327</v>
      </c>
      <c r="BA736" s="9">
        <f t="shared" ca="1" si="799"/>
        <v>13</v>
      </c>
      <c r="BB736" s="4">
        <f t="shared" ca="1" si="820"/>
        <v>156</v>
      </c>
      <c r="BC736" s="9">
        <f t="shared" ca="1" si="800"/>
        <v>16</v>
      </c>
      <c r="BD736" s="9">
        <f t="shared" ca="1" si="801"/>
        <v>9</v>
      </c>
      <c r="BE736" s="4">
        <f t="shared" ca="1" si="821"/>
        <v>171</v>
      </c>
      <c r="BF736" s="9">
        <f t="shared" ca="1" si="802"/>
        <v>13</v>
      </c>
      <c r="BG736" s="9">
        <f t="shared" ca="1" si="803"/>
        <v>22</v>
      </c>
      <c r="BH736" s="24">
        <f t="shared" ca="1" si="822"/>
        <v>1010.6320822672286</v>
      </c>
      <c r="BI736" s="24">
        <f t="shared" ca="1" si="823"/>
        <v>623.80941877634393</v>
      </c>
      <c r="BJ736" s="9">
        <f t="shared" ca="1" si="804"/>
        <v>20</v>
      </c>
      <c r="BK736" s="30">
        <f t="shared" ca="1" si="805"/>
        <v>36.029897342465752</v>
      </c>
      <c r="BL736" s="15">
        <f t="shared" ca="1" si="806"/>
        <v>4.1924282783561635</v>
      </c>
      <c r="BM736" s="15">
        <f t="shared" ca="1" si="824"/>
        <v>6789.4517664103732</v>
      </c>
      <c r="BN736" s="36">
        <f t="shared" ca="1" si="827"/>
        <v>118</v>
      </c>
      <c r="BO736" s="9">
        <f t="shared" ca="1" si="807"/>
        <v>0</v>
      </c>
      <c r="BP736" s="20">
        <f t="shared" ca="1" si="825"/>
        <v>1.9322886769040599</v>
      </c>
      <c r="BQ736" s="20">
        <f t="shared" ca="1" si="826"/>
        <v>111.17949805611045</v>
      </c>
    </row>
    <row r="737" spans="1:69" x14ac:dyDescent="0.25">
      <c r="A737" s="3">
        <f t="shared" si="774"/>
        <v>40452</v>
      </c>
      <c r="B737" s="17">
        <f t="shared" si="808"/>
        <v>2010</v>
      </c>
      <c r="C737" s="4">
        <f t="shared" si="773"/>
        <v>10</v>
      </c>
      <c r="D737" s="4">
        <f t="shared" si="775"/>
        <v>6</v>
      </c>
      <c r="E737" s="5">
        <f t="shared" si="783"/>
        <v>0.63</v>
      </c>
      <c r="F737" s="5">
        <f t="shared" si="784"/>
        <v>1</v>
      </c>
      <c r="G737" s="10">
        <f t="shared" si="776"/>
        <v>0.16712328767123277</v>
      </c>
      <c r="H737" s="13">
        <f t="shared" ca="1" si="785"/>
        <v>158</v>
      </c>
      <c r="I737" s="9">
        <f t="shared" ca="1" si="786"/>
        <v>235</v>
      </c>
      <c r="J737" s="14">
        <f t="shared" ca="1" si="809"/>
        <v>1.4873417721518987</v>
      </c>
      <c r="K737" s="5">
        <f t="shared" ca="1" si="810"/>
        <v>0.52222222222222225</v>
      </c>
      <c r="L737" s="21">
        <f t="shared" ca="1" si="787"/>
        <v>92.617482656493834</v>
      </c>
      <c r="M737" s="9">
        <f t="shared" ca="1" si="828"/>
        <v>42</v>
      </c>
      <c r="N737" s="9">
        <f t="shared" ca="1" si="828"/>
        <v>50</v>
      </c>
      <c r="O737" s="9">
        <f t="shared" ca="1" si="828"/>
        <v>20</v>
      </c>
      <c r="P737" s="9">
        <f t="shared" ca="1" si="828"/>
        <v>63</v>
      </c>
      <c r="Q737" s="20">
        <f t="shared" ca="1" si="788"/>
        <v>36.143928243001788</v>
      </c>
      <c r="R737" s="20">
        <f t="shared" ca="1" si="789"/>
        <v>50.635174901917807</v>
      </c>
      <c r="S737" s="20">
        <f t="shared" ca="1" si="790"/>
        <v>16.753279392563599</v>
      </c>
      <c r="T737" s="6">
        <f t="shared" ca="1" si="829"/>
        <v>14633.562259726026</v>
      </c>
      <c r="U737" s="6">
        <f t="shared" ca="1" si="829"/>
        <v>1721.0582679452057</v>
      </c>
      <c r="V737" s="6">
        <f t="shared" ca="1" si="829"/>
        <v>2707.9934614619178</v>
      </c>
      <c r="W737" s="6">
        <f t="shared" ca="1" si="791"/>
        <v>2596.7650191780817</v>
      </c>
      <c r="X737" s="6">
        <f t="shared" ca="1" si="792"/>
        <v>1402.4680091704111</v>
      </c>
      <c r="Y737" s="6">
        <f t="shared" ca="1" si="811"/>
        <v>9647.3940378608222</v>
      </c>
      <c r="Z737" s="6">
        <f t="shared" ca="1" si="830"/>
        <v>3325.2413983561646</v>
      </c>
      <c r="AA737" s="6">
        <f t="shared" ca="1" si="830"/>
        <v>1012.7034980383561</v>
      </c>
      <c r="AB737" s="6">
        <f t="shared" ca="1" si="830"/>
        <v>1055.4566017315067</v>
      </c>
      <c r="AC737" s="6">
        <f t="shared" ca="1" si="793"/>
        <v>1709.917220840824</v>
      </c>
      <c r="AD737" s="6">
        <f t="shared" ca="1" si="794"/>
        <v>1011.4798693732896</v>
      </c>
      <c r="AE737" s="6">
        <f t="shared" ca="1" si="795"/>
        <v>499.87840497455443</v>
      </c>
      <c r="AF737" s="6">
        <f t="shared" ca="1" si="812"/>
        <v>2172.1260029373589</v>
      </c>
      <c r="AG737" s="6">
        <f t="shared" ca="1" si="831"/>
        <v>406.66822495890409</v>
      </c>
      <c r="AH737" s="6">
        <f t="shared" ca="1" si="831"/>
        <v>1435.96357260274</v>
      </c>
      <c r="AI737" s="6">
        <f t="shared" ca="1" si="831"/>
        <v>2687.7143021917809</v>
      </c>
      <c r="AJ737" s="6">
        <f t="shared" ca="1" si="831"/>
        <v>1095.7966816438354</v>
      </c>
      <c r="AK737" s="6">
        <f t="shared" ca="1" si="796"/>
        <v>1863.6667852505345</v>
      </c>
      <c r="AL737" s="6">
        <f t="shared" ca="1" si="797"/>
        <v>1166.2331412315036</v>
      </c>
      <c r="AM737" s="6">
        <f t="shared" ca="1" si="798"/>
        <v>580.700612041976</v>
      </c>
      <c r="AN737" s="6">
        <f t="shared" ca="1" si="813"/>
        <v>2015.5422428732468</v>
      </c>
      <c r="AO737" s="6">
        <f t="shared" ca="1" si="814"/>
        <v>27374.16480719452</v>
      </c>
      <c r="AP737" s="6">
        <f t="shared" ca="1" si="815"/>
        <v>13539.102523523092</v>
      </c>
      <c r="AQ737" s="6">
        <f t="shared" ca="1" si="816"/>
        <v>13835.062283671428</v>
      </c>
      <c r="AR737" s="6">
        <f t="shared" ca="1" si="832"/>
        <v>2674.3410396194963</v>
      </c>
      <c r="AS737" s="6">
        <f t="shared" ca="1" si="832"/>
        <v>2075.1151038582238</v>
      </c>
      <c r="AT737" s="6">
        <f t="shared" ca="1" si="832"/>
        <v>1891.5646623312825</v>
      </c>
      <c r="AU737" s="6">
        <f t="shared" ca="1" si="832"/>
        <v>2009.4603764327853</v>
      </c>
      <c r="AV737" s="6">
        <f t="shared" ca="1" si="817"/>
        <v>8650.4811822417887</v>
      </c>
      <c r="AW737" s="6">
        <f t="shared" ca="1" si="818"/>
        <v>5184.5811014296396</v>
      </c>
      <c r="AX737" s="27">
        <f t="shared" ca="1" si="833"/>
        <v>3.9260712328767124</v>
      </c>
      <c r="AY737" s="27">
        <f t="shared" ca="1" si="833"/>
        <v>4.3870532054794511</v>
      </c>
      <c r="AZ737">
        <f t="shared" ca="1" si="819"/>
        <v>333</v>
      </c>
      <c r="BA737" s="9">
        <f t="shared" ca="1" si="799"/>
        <v>13</v>
      </c>
      <c r="BB737" s="4">
        <f t="shared" ca="1" si="820"/>
        <v>158</v>
      </c>
      <c r="BC737" s="9">
        <f t="shared" ca="1" si="800"/>
        <v>14</v>
      </c>
      <c r="BD737" s="9">
        <f t="shared" ca="1" si="801"/>
        <v>10</v>
      </c>
      <c r="BE737" s="4">
        <f t="shared" ca="1" si="821"/>
        <v>175</v>
      </c>
      <c r="BF737" s="9">
        <f t="shared" ca="1" si="802"/>
        <v>13</v>
      </c>
      <c r="BG737" s="9">
        <f t="shared" ca="1" si="803"/>
        <v>22</v>
      </c>
      <c r="BH737" s="24">
        <f t="shared" ca="1" si="822"/>
        <v>1018.8192136420876</v>
      </c>
      <c r="BI737" s="24">
        <f t="shared" ca="1" si="823"/>
        <v>644.25509903773366</v>
      </c>
      <c r="BJ737" s="9">
        <f t="shared" ca="1" si="804"/>
        <v>24</v>
      </c>
      <c r="BK737" s="30">
        <f t="shared" ca="1" si="805"/>
        <v>33.636528109589044</v>
      </c>
      <c r="BL737" s="15">
        <f t="shared" ca="1" si="806"/>
        <v>4.1707476076712329</v>
      </c>
      <c r="BM737" s="15">
        <f t="shared" ca="1" si="824"/>
        <v>6913.9508614784718</v>
      </c>
      <c r="BN737" s="36">
        <f t="shared" ca="1" si="827"/>
        <v>118</v>
      </c>
      <c r="BO737" s="9">
        <f t="shared" ca="1" si="807"/>
        <v>0</v>
      </c>
      <c r="BP737" s="20">
        <f t="shared" ca="1" si="825"/>
        <v>2.001035668441669</v>
      </c>
      <c r="BQ737" s="20">
        <f t="shared" ca="1" si="826"/>
        <v>117.24629053958837</v>
      </c>
    </row>
    <row r="738" spans="1:69" x14ac:dyDescent="0.25">
      <c r="A738" s="3">
        <f t="shared" si="774"/>
        <v>40451</v>
      </c>
      <c r="B738" s="17">
        <f t="shared" si="808"/>
        <v>2010</v>
      </c>
      <c r="C738" s="4">
        <f t="shared" si="773"/>
        <v>9</v>
      </c>
      <c r="D738" s="4">
        <f t="shared" si="775"/>
        <v>5</v>
      </c>
      <c r="E738" s="5">
        <f t="shared" si="783"/>
        <v>0.78</v>
      </c>
      <c r="F738" s="5">
        <f t="shared" si="784"/>
        <v>0.88</v>
      </c>
      <c r="G738" s="10">
        <f t="shared" si="776"/>
        <v>0.16438356164383552</v>
      </c>
      <c r="H738" s="13">
        <f t="shared" ca="1" si="785"/>
        <v>163</v>
      </c>
      <c r="I738" s="9">
        <f t="shared" ca="1" si="786"/>
        <v>269</v>
      </c>
      <c r="J738" s="14">
        <f t="shared" ca="1" si="809"/>
        <v>1.6503067484662577</v>
      </c>
      <c r="K738" s="5">
        <f t="shared" ca="1" si="810"/>
        <v>0.59777777777777774</v>
      </c>
      <c r="L738" s="21">
        <f t="shared" ca="1" si="787"/>
        <v>98.922784293133859</v>
      </c>
      <c r="M738" s="9">
        <f t="shared" ca="1" si="828"/>
        <v>49</v>
      </c>
      <c r="N738" s="9">
        <f t="shared" ca="1" si="828"/>
        <v>58</v>
      </c>
      <c r="O738" s="9">
        <f t="shared" ca="1" si="828"/>
        <v>25</v>
      </c>
      <c r="P738" s="9">
        <f t="shared" ca="1" si="828"/>
        <v>73</v>
      </c>
      <c r="Q738" s="20">
        <f t="shared" ca="1" si="788"/>
        <v>35.002556886442207</v>
      </c>
      <c r="R738" s="20">
        <f t="shared" ca="1" si="789"/>
        <v>44.92898645128767</v>
      </c>
      <c r="S738" s="20">
        <f t="shared" ca="1" si="790"/>
        <v>17.842252272171141</v>
      </c>
      <c r="T738" s="6">
        <f t="shared" ca="1" si="829"/>
        <v>16124.413839780818</v>
      </c>
      <c r="U738" s="6">
        <f t="shared" ca="1" si="829"/>
        <v>1754.3255671232878</v>
      </c>
      <c r="V738" s="6">
        <f t="shared" ca="1" si="829"/>
        <v>3048.1807059813705</v>
      </c>
      <c r="W738" s="6">
        <f t="shared" ca="1" si="791"/>
        <v>2793.3859370958903</v>
      </c>
      <c r="X738" s="6">
        <f t="shared" ca="1" si="792"/>
        <v>1489.5582933777537</v>
      </c>
      <c r="Y738" s="6">
        <f t="shared" ca="1" si="811"/>
        <v>10547.614470449093</v>
      </c>
      <c r="Z738" s="6">
        <f t="shared" ca="1" si="830"/>
        <v>3745.273586849316</v>
      </c>
      <c r="AA738" s="6">
        <f t="shared" ca="1" si="830"/>
        <v>1123.2246612821918</v>
      </c>
      <c r="AB738" s="6">
        <f t="shared" ca="1" si="830"/>
        <v>1302.4844158684932</v>
      </c>
      <c r="AC738" s="6">
        <f t="shared" ca="1" si="793"/>
        <v>1825.5330921042205</v>
      </c>
      <c r="AD738" s="6">
        <f t="shared" ca="1" si="794"/>
        <v>1033.6736732651198</v>
      </c>
      <c r="AE738" s="6">
        <f t="shared" ca="1" si="795"/>
        <v>553.65302351535433</v>
      </c>
      <c r="AF738" s="6">
        <f t="shared" ca="1" si="812"/>
        <v>2758.1228751153067</v>
      </c>
      <c r="AG738" s="6">
        <f t="shared" ca="1" si="831"/>
        <v>488.23809534246578</v>
      </c>
      <c r="AH738" s="6">
        <f t="shared" ca="1" si="831"/>
        <v>1795.8335053150686</v>
      </c>
      <c r="AI738" s="6">
        <f t="shared" ca="1" si="831"/>
        <v>3049.8161687671231</v>
      </c>
      <c r="AJ738" s="6">
        <f t="shared" ca="1" si="831"/>
        <v>1267.1978301369863</v>
      </c>
      <c r="AK738" s="6">
        <f t="shared" ca="1" si="796"/>
        <v>2146.1062895084542</v>
      </c>
      <c r="AL738" s="6">
        <f t="shared" ca="1" si="797"/>
        <v>1241.2420960641116</v>
      </c>
      <c r="AM738" s="6">
        <f t="shared" ca="1" si="798"/>
        <v>645.29209395307441</v>
      </c>
      <c r="AN738" s="6">
        <f t="shared" ca="1" si="813"/>
        <v>2568.4451200360036</v>
      </c>
      <c r="AO738" s="6">
        <f t="shared" ca="1" si="814"/>
        <v>30650.807670465751</v>
      </c>
      <c r="AP738" s="6">
        <f t="shared" ca="1" si="815"/>
        <v>14776.62520486535</v>
      </c>
      <c r="AQ738" s="6">
        <f t="shared" ca="1" si="816"/>
        <v>15874.182465600403</v>
      </c>
      <c r="AR738" s="6">
        <f t="shared" ca="1" si="832"/>
        <v>2716.6412609106869</v>
      </c>
      <c r="AS738" s="6">
        <f t="shared" ca="1" si="832"/>
        <v>2162.0718309101248</v>
      </c>
      <c r="AT738" s="6">
        <f t="shared" ca="1" si="832"/>
        <v>1977.9216608877996</v>
      </c>
      <c r="AU738" s="6">
        <f t="shared" ca="1" si="832"/>
        <v>2094.3000804807207</v>
      </c>
      <c r="AV738" s="6">
        <f t="shared" ca="1" si="817"/>
        <v>8950.9348331893307</v>
      </c>
      <c r="AW738" s="6">
        <f t="shared" ca="1" si="818"/>
        <v>6923.2476324110703</v>
      </c>
      <c r="AX738" s="27">
        <f t="shared" ca="1" si="833"/>
        <v>4.0159336438356164</v>
      </c>
      <c r="AY738" s="27">
        <f t="shared" ca="1" si="833"/>
        <v>4.3738009589041091</v>
      </c>
      <c r="AZ738">
        <f t="shared" ca="1" si="819"/>
        <v>368</v>
      </c>
      <c r="BA738" s="9">
        <f t="shared" ca="1" si="799"/>
        <v>14</v>
      </c>
      <c r="BB738" s="4">
        <f t="shared" ca="1" si="820"/>
        <v>163</v>
      </c>
      <c r="BC738" s="9">
        <f t="shared" ca="1" si="800"/>
        <v>14</v>
      </c>
      <c r="BD738" s="9">
        <f t="shared" ca="1" si="801"/>
        <v>10</v>
      </c>
      <c r="BE738" s="4">
        <f t="shared" ca="1" si="821"/>
        <v>205</v>
      </c>
      <c r="BF738" s="9">
        <f t="shared" ca="1" si="802"/>
        <v>14</v>
      </c>
      <c r="BG738" s="9">
        <f t="shared" ca="1" si="803"/>
        <v>25</v>
      </c>
      <c r="BH738" s="24">
        <f t="shared" ca="1" si="822"/>
        <v>1079.4294384964439</v>
      </c>
      <c r="BI738" s="24">
        <f t="shared" ca="1" si="823"/>
        <v>649.2757647146492</v>
      </c>
      <c r="BJ738" s="9">
        <f t="shared" ca="1" si="804"/>
        <v>24</v>
      </c>
      <c r="BK738" s="30">
        <f t="shared" ca="1" si="805"/>
        <v>33.292993424657531</v>
      </c>
      <c r="BL738" s="15">
        <f t="shared" ca="1" si="806"/>
        <v>4.2481634410958904</v>
      </c>
      <c r="BM738" s="15">
        <f t="shared" ca="1" si="824"/>
        <v>7241.6147151536716</v>
      </c>
      <c r="BN738" s="36">
        <f t="shared" ca="1" si="827"/>
        <v>118</v>
      </c>
      <c r="BO738" s="9">
        <f t="shared" ca="1" si="807"/>
        <v>0</v>
      </c>
      <c r="BP738" s="20">
        <f t="shared" ca="1" si="825"/>
        <v>2.1920777464703245</v>
      </c>
      <c r="BQ738" s="20">
        <f t="shared" ca="1" si="826"/>
        <v>134.52697004746105</v>
      </c>
    </row>
    <row r="739" spans="1:69" x14ac:dyDescent="0.25">
      <c r="A739" s="3">
        <f t="shared" si="774"/>
        <v>40450</v>
      </c>
      <c r="B739" s="17">
        <f t="shared" si="808"/>
        <v>2010</v>
      </c>
      <c r="C739" s="4">
        <f t="shared" si="773"/>
        <v>9</v>
      </c>
      <c r="D739" s="4">
        <f t="shared" si="775"/>
        <v>4</v>
      </c>
      <c r="E739" s="5">
        <f t="shared" si="783"/>
        <v>0.78</v>
      </c>
      <c r="F739" s="5">
        <f t="shared" si="784"/>
        <v>0.84</v>
      </c>
      <c r="G739" s="10">
        <f t="shared" si="776"/>
        <v>0.16164383561643828</v>
      </c>
      <c r="H739" s="13">
        <f t="shared" ca="1" si="785"/>
        <v>156</v>
      </c>
      <c r="I739" s="9">
        <f t="shared" ca="1" si="786"/>
        <v>276</v>
      </c>
      <c r="J739" s="14">
        <f t="shared" ca="1" si="809"/>
        <v>1.7692307692307692</v>
      </c>
      <c r="K739" s="5">
        <f t="shared" ca="1" si="810"/>
        <v>0.61333333333333329</v>
      </c>
      <c r="L739" s="21">
        <f t="shared" ca="1" si="787"/>
        <v>103.92232004383561</v>
      </c>
      <c r="M739" s="9">
        <f t="shared" ca="1" si="828"/>
        <v>47</v>
      </c>
      <c r="N739" s="9">
        <f t="shared" ca="1" si="828"/>
        <v>63</v>
      </c>
      <c r="O739" s="9">
        <f t="shared" ca="1" si="828"/>
        <v>25</v>
      </c>
      <c r="P739" s="9">
        <f t="shared" ca="1" si="828"/>
        <v>73</v>
      </c>
      <c r="Q739" s="20">
        <f t="shared" ca="1" si="788"/>
        <v>34.505891482938985</v>
      </c>
      <c r="R739" s="20">
        <f t="shared" ca="1" si="789"/>
        <v>45.817116655167112</v>
      </c>
      <c r="S739" s="20">
        <f t="shared" ca="1" si="790"/>
        <v>18.164826274948396</v>
      </c>
      <c r="T739" s="6">
        <f t="shared" ca="1" si="829"/>
        <v>16211.881926838356</v>
      </c>
      <c r="U739" s="6">
        <f t="shared" ca="1" si="829"/>
        <v>1662.3349537315064</v>
      </c>
      <c r="V739" s="6">
        <f t="shared" ca="1" si="829"/>
        <v>2740.2244650503012</v>
      </c>
      <c r="W739" s="6">
        <f t="shared" ca="1" si="791"/>
        <v>2849.5617619068485</v>
      </c>
      <c r="X739" s="6">
        <f t="shared" ca="1" si="792"/>
        <v>1366.7596293414576</v>
      </c>
      <c r="Y739" s="6">
        <f t="shared" ca="1" si="811"/>
        <v>10917.671024271256</v>
      </c>
      <c r="Z739" s="6">
        <f t="shared" ca="1" si="830"/>
        <v>3795.648063123288</v>
      </c>
      <c r="AA739" s="6">
        <f t="shared" ca="1" si="830"/>
        <v>1145.4279163791778</v>
      </c>
      <c r="AB739" s="6">
        <f t="shared" ca="1" si="830"/>
        <v>1326.0323180712328</v>
      </c>
      <c r="AC739" s="6">
        <f t="shared" ca="1" si="793"/>
        <v>1710.3742965831773</v>
      </c>
      <c r="AD739" s="6">
        <f t="shared" ca="1" si="794"/>
        <v>1058.2531152473066</v>
      </c>
      <c r="AE739" s="6">
        <f t="shared" ca="1" si="795"/>
        <v>543.01481309888845</v>
      </c>
      <c r="AF739" s="6">
        <f t="shared" ca="1" si="812"/>
        <v>2955.4660726443271</v>
      </c>
      <c r="AG739" s="6">
        <f t="shared" ca="1" si="831"/>
        <v>499.96492905205486</v>
      </c>
      <c r="AH739" s="6">
        <f t="shared" ca="1" si="831"/>
        <v>1693.3174019506851</v>
      </c>
      <c r="AI739" s="6">
        <f t="shared" ca="1" si="831"/>
        <v>2904.0666690410958</v>
      </c>
      <c r="AJ739" s="6">
        <f t="shared" ca="1" si="831"/>
        <v>1326.6990009863014</v>
      </c>
      <c r="AK739" s="6">
        <f t="shared" ca="1" si="796"/>
        <v>1906.0896603615715</v>
      </c>
      <c r="AL739" s="6">
        <f t="shared" ca="1" si="797"/>
        <v>1185.1122899866439</v>
      </c>
      <c r="AM739" s="6">
        <f t="shared" ca="1" si="798"/>
        <v>570.90287390291587</v>
      </c>
      <c r="AN739" s="6">
        <f t="shared" ca="1" si="813"/>
        <v>2761.9431767790052</v>
      </c>
      <c r="AO739" s="6">
        <f t="shared" ca="1" si="814"/>
        <v>30565.373179173694</v>
      </c>
      <c r="AP739" s="6">
        <f t="shared" ca="1" si="815"/>
        <v>13930.292905479113</v>
      </c>
      <c r="AQ739" s="6">
        <f t="shared" ca="1" si="816"/>
        <v>16635.080273694588</v>
      </c>
      <c r="AR739" s="6">
        <f t="shared" ca="1" si="832"/>
        <v>2713.2923747452692</v>
      </c>
      <c r="AS739" s="6">
        <f t="shared" ca="1" si="832"/>
        <v>2148.1743046558249</v>
      </c>
      <c r="AT739" s="6">
        <f t="shared" ca="1" si="832"/>
        <v>1890.8621065069481</v>
      </c>
      <c r="AU739" s="6">
        <f t="shared" ca="1" si="832"/>
        <v>2018.9763436569906</v>
      </c>
      <c r="AV739" s="6">
        <f t="shared" ca="1" si="817"/>
        <v>8771.305129565033</v>
      </c>
      <c r="AW739" s="6">
        <f t="shared" ca="1" si="818"/>
        <v>7863.7751441295477</v>
      </c>
      <c r="AX739" s="27">
        <f t="shared" ca="1" si="833"/>
        <v>4.0468981479452051</v>
      </c>
      <c r="AY739" s="27">
        <f t="shared" ca="1" si="833"/>
        <v>4.1230947602739718</v>
      </c>
      <c r="AZ739">
        <f t="shared" ca="1" si="819"/>
        <v>364</v>
      </c>
      <c r="BA739" s="9">
        <f t="shared" ca="1" si="799"/>
        <v>14</v>
      </c>
      <c r="BB739" s="4">
        <f t="shared" ca="1" si="820"/>
        <v>156</v>
      </c>
      <c r="BC739" s="9">
        <f t="shared" ca="1" si="800"/>
        <v>14</v>
      </c>
      <c r="BD739" s="9">
        <f t="shared" ca="1" si="801"/>
        <v>10</v>
      </c>
      <c r="BE739" s="4">
        <f t="shared" ca="1" si="821"/>
        <v>208</v>
      </c>
      <c r="BF739" s="9">
        <f t="shared" ca="1" si="802"/>
        <v>15</v>
      </c>
      <c r="BG739" s="9">
        <f t="shared" ca="1" si="803"/>
        <v>26</v>
      </c>
      <c r="BH739" s="24">
        <f t="shared" ca="1" si="822"/>
        <v>1070.2378240459395</v>
      </c>
      <c r="BI739" s="24">
        <f t="shared" ca="1" si="823"/>
        <v>652.77563087550129</v>
      </c>
      <c r="BJ739" s="9">
        <f t="shared" ca="1" si="804"/>
        <v>23</v>
      </c>
      <c r="BK739" s="30">
        <f t="shared" ca="1" si="805"/>
        <v>34.826239479452056</v>
      </c>
      <c r="BL739" s="15">
        <f t="shared" ca="1" si="806"/>
        <v>4.3040324810958897</v>
      </c>
      <c r="BM739" s="15">
        <f t="shared" ca="1" si="824"/>
        <v>7263.5610669370144</v>
      </c>
      <c r="BN739" s="36">
        <f t="shared" ca="1" si="827"/>
        <v>118</v>
      </c>
      <c r="BO739" s="9">
        <f t="shared" ca="1" si="807"/>
        <v>1</v>
      </c>
      <c r="BP739" s="20">
        <f t="shared" ca="1" si="825"/>
        <v>2.2902100113697355</v>
      </c>
      <c r="BQ739" s="20">
        <f t="shared" ca="1" si="826"/>
        <v>140.9752565567338</v>
      </c>
    </row>
    <row r="740" spans="1:69" x14ac:dyDescent="0.25">
      <c r="A740" s="3">
        <f t="shared" si="774"/>
        <v>40449</v>
      </c>
      <c r="B740" s="17">
        <f t="shared" si="808"/>
        <v>2010</v>
      </c>
      <c r="C740" s="4">
        <f t="shared" si="773"/>
        <v>9</v>
      </c>
      <c r="D740" s="4">
        <f t="shared" si="775"/>
        <v>3</v>
      </c>
      <c r="E740" s="5">
        <f t="shared" si="783"/>
        <v>0.78</v>
      </c>
      <c r="F740" s="5">
        <f t="shared" si="784"/>
        <v>0.73333333333333339</v>
      </c>
      <c r="G740" s="10">
        <f t="shared" si="776"/>
        <v>0.15890410958904103</v>
      </c>
      <c r="H740" s="13">
        <f t="shared" ca="1" si="785"/>
        <v>148</v>
      </c>
      <c r="I740" s="9">
        <f t="shared" ca="1" si="786"/>
        <v>221</v>
      </c>
      <c r="J740" s="14">
        <f t="shared" ca="1" si="809"/>
        <v>1.4932432432432432</v>
      </c>
      <c r="K740" s="5">
        <f t="shared" ca="1" si="810"/>
        <v>0.49111111111111111</v>
      </c>
      <c r="L740" s="21">
        <f t="shared" ca="1" si="787"/>
        <v>89.098186307293588</v>
      </c>
      <c r="M740" s="9">
        <f t="shared" ca="1" si="828"/>
        <v>37</v>
      </c>
      <c r="N740" s="9">
        <f t="shared" ca="1" si="828"/>
        <v>49</v>
      </c>
      <c r="O740" s="9">
        <f t="shared" ca="1" si="828"/>
        <v>20</v>
      </c>
      <c r="P740" s="9">
        <f t="shared" ca="1" si="828"/>
        <v>58</v>
      </c>
      <c r="Q740" s="20">
        <f t="shared" ca="1" si="788"/>
        <v>35.51751533864288</v>
      </c>
      <c r="R740" s="20">
        <f t="shared" ca="1" si="789"/>
        <v>44.196264433972601</v>
      </c>
      <c r="S740" s="20">
        <f t="shared" ca="1" si="790"/>
        <v>18.199070844742561</v>
      </c>
      <c r="T740" s="6">
        <f t="shared" ca="1" si="829"/>
        <v>13186.531573479451</v>
      </c>
      <c r="U740" s="6">
        <f t="shared" ca="1" si="829"/>
        <v>1460.0416907397262</v>
      </c>
      <c r="V740" s="6">
        <f t="shared" ca="1" si="829"/>
        <v>2426.8668494833973</v>
      </c>
      <c r="W740" s="6">
        <f t="shared" ca="1" si="791"/>
        <v>2953.5536416438358</v>
      </c>
      <c r="X740" s="6">
        <f t="shared" ca="1" si="792"/>
        <v>1249.9907081187944</v>
      </c>
      <c r="Y740" s="6">
        <f t="shared" ca="1" si="811"/>
        <v>8016.1620649731522</v>
      </c>
      <c r="Z740" s="6">
        <f t="shared" ca="1" si="830"/>
        <v>3054.506319123288</v>
      </c>
      <c r="AA740" s="6">
        <f t="shared" ca="1" si="830"/>
        <v>883.92528867945202</v>
      </c>
      <c r="AB740" s="6">
        <f t="shared" ca="1" si="830"/>
        <v>1055.5461089950686</v>
      </c>
      <c r="AC740" s="6">
        <f t="shared" ca="1" si="793"/>
        <v>1560.4676752976295</v>
      </c>
      <c r="AD740" s="6">
        <f t="shared" ca="1" si="794"/>
        <v>1040.031429195511</v>
      </c>
      <c r="AE740" s="6">
        <f t="shared" ca="1" si="795"/>
        <v>453.88773606634589</v>
      </c>
      <c r="AF740" s="6">
        <f t="shared" ca="1" si="812"/>
        <v>1939.5908762383219</v>
      </c>
      <c r="AG740" s="6">
        <f t="shared" ca="1" si="831"/>
        <v>402.72822976438357</v>
      </c>
      <c r="AH740" s="6">
        <f t="shared" ca="1" si="831"/>
        <v>1418.300333939726</v>
      </c>
      <c r="AI740" s="6">
        <f t="shared" ca="1" si="831"/>
        <v>2347.2078923835611</v>
      </c>
      <c r="AJ740" s="6">
        <f t="shared" ca="1" si="831"/>
        <v>1055.7996503671231</v>
      </c>
      <c r="AK740" s="6">
        <f t="shared" ca="1" si="796"/>
        <v>1686.8084520644238</v>
      </c>
      <c r="AL740" s="6">
        <f t="shared" ca="1" si="797"/>
        <v>1194.497413327816</v>
      </c>
      <c r="AM740" s="6">
        <f t="shared" ca="1" si="798"/>
        <v>510.48517617270488</v>
      </c>
      <c r="AN740" s="6">
        <f t="shared" ca="1" si="813"/>
        <v>1832.2450648898484</v>
      </c>
      <c r="AO740" s="6">
        <f t="shared" ca="1" si="814"/>
        <v>24864.587087471784</v>
      </c>
      <c r="AP740" s="6">
        <f t="shared" ca="1" si="815"/>
        <v>13076.589081370459</v>
      </c>
      <c r="AQ740" s="6">
        <f t="shared" ca="1" si="816"/>
        <v>11787.998006101323</v>
      </c>
      <c r="AR740" s="6">
        <f t="shared" ca="1" si="832"/>
        <v>2656.2574434568987</v>
      </c>
      <c r="AS740" s="6">
        <f t="shared" ca="1" si="832"/>
        <v>1974.3214433285123</v>
      </c>
      <c r="AT740" s="6">
        <f t="shared" ca="1" si="832"/>
        <v>1825.3580885296203</v>
      </c>
      <c r="AU740" s="6">
        <f t="shared" ca="1" si="832"/>
        <v>1960.6770310900311</v>
      </c>
      <c r="AV740" s="6">
        <f t="shared" ca="1" si="817"/>
        <v>8416.6140064050633</v>
      </c>
      <c r="AW740" s="6">
        <f t="shared" ca="1" si="818"/>
        <v>3371.3839996962615</v>
      </c>
      <c r="AX740" s="27">
        <f t="shared" ca="1" si="833"/>
        <v>3.7363991671232877</v>
      </c>
      <c r="AY740" s="27">
        <f t="shared" ca="1" si="833"/>
        <v>4.5156679726027402</v>
      </c>
      <c r="AZ740">
        <f t="shared" ca="1" si="819"/>
        <v>312</v>
      </c>
      <c r="BA740" s="9">
        <f t="shared" ca="1" si="799"/>
        <v>13</v>
      </c>
      <c r="BB740" s="4">
        <f t="shared" ca="1" si="820"/>
        <v>148</v>
      </c>
      <c r="BC740" s="9">
        <f t="shared" ca="1" si="800"/>
        <v>13</v>
      </c>
      <c r="BD740" s="9">
        <f t="shared" ca="1" si="801"/>
        <v>9</v>
      </c>
      <c r="BE740" s="4">
        <f t="shared" ca="1" si="821"/>
        <v>164</v>
      </c>
      <c r="BF740" s="9">
        <f t="shared" ca="1" si="802"/>
        <v>12</v>
      </c>
      <c r="BG740" s="9">
        <f t="shared" ca="1" si="803"/>
        <v>22</v>
      </c>
      <c r="BH740" s="24">
        <f t="shared" ca="1" si="822"/>
        <v>985.60166475278788</v>
      </c>
      <c r="BI740" s="24">
        <f t="shared" ca="1" si="823"/>
        <v>633.22654011599104</v>
      </c>
      <c r="BJ740" s="9">
        <f t="shared" ca="1" si="804"/>
        <v>21</v>
      </c>
      <c r="BK740" s="30">
        <f t="shared" ca="1" si="805"/>
        <v>34.552284219178084</v>
      </c>
      <c r="BL740" s="15">
        <f t="shared" ca="1" si="806"/>
        <v>4.1832616679452048</v>
      </c>
      <c r="BM740" s="15">
        <f t="shared" ca="1" si="824"/>
        <v>7313.088438932682</v>
      </c>
      <c r="BN740" s="36">
        <f t="shared" ca="1" si="827"/>
        <v>118</v>
      </c>
      <c r="BO740" s="9">
        <f t="shared" ca="1" si="807"/>
        <v>0</v>
      </c>
      <c r="BP740" s="20">
        <f t="shared" ca="1" si="825"/>
        <v>1.6119042049793311</v>
      </c>
      <c r="BQ740" s="20">
        <f t="shared" ca="1" si="826"/>
        <v>99.898288187299343</v>
      </c>
    </row>
    <row r="741" spans="1:69" x14ac:dyDescent="0.25">
      <c r="A741" s="3">
        <f t="shared" si="774"/>
        <v>40448</v>
      </c>
      <c r="B741" s="17">
        <f t="shared" si="808"/>
        <v>2010</v>
      </c>
      <c r="C741" s="4">
        <f t="shared" si="773"/>
        <v>9</v>
      </c>
      <c r="D741" s="4">
        <f t="shared" si="775"/>
        <v>2</v>
      </c>
      <c r="E741" s="5">
        <f t="shared" si="783"/>
        <v>0.78</v>
      </c>
      <c r="F741" s="5">
        <f t="shared" si="784"/>
        <v>0.73333333333333339</v>
      </c>
      <c r="G741" s="10">
        <f t="shared" si="776"/>
        <v>0.15616438356164378</v>
      </c>
      <c r="H741" s="13">
        <f t="shared" ca="1" si="785"/>
        <v>143</v>
      </c>
      <c r="I741" s="9">
        <f t="shared" ca="1" si="786"/>
        <v>228</v>
      </c>
      <c r="J741" s="14">
        <f t="shared" ca="1" si="809"/>
        <v>1.5944055944055944</v>
      </c>
      <c r="K741" s="5">
        <f t="shared" ca="1" si="810"/>
        <v>0.50666666666666671</v>
      </c>
      <c r="L741" s="21">
        <f t="shared" ca="1" si="787"/>
        <v>98.764547506849325</v>
      </c>
      <c r="M741" s="9">
        <f t="shared" ca="1" si="828"/>
        <v>39</v>
      </c>
      <c r="N741" s="9">
        <f t="shared" ca="1" si="828"/>
        <v>47</v>
      </c>
      <c r="O741" s="9">
        <f t="shared" ca="1" si="828"/>
        <v>21</v>
      </c>
      <c r="P741" s="9">
        <f t="shared" ca="1" si="828"/>
        <v>58</v>
      </c>
      <c r="Q741" s="20">
        <f t="shared" ca="1" si="788"/>
        <v>37.161388059891678</v>
      </c>
      <c r="R741" s="20">
        <f t="shared" ca="1" si="789"/>
        <v>47.400354677729929</v>
      </c>
      <c r="S741" s="20">
        <f t="shared" ca="1" si="790"/>
        <v>19.009497462598009</v>
      </c>
      <c r="T741" s="6">
        <f t="shared" ca="1" si="829"/>
        <v>14123.330293479454</v>
      </c>
      <c r="U741" s="6">
        <f t="shared" ca="1" si="829"/>
        <v>1533.2850683835616</v>
      </c>
      <c r="V741" s="6">
        <f t="shared" ca="1" si="829"/>
        <v>2357.887327835178</v>
      </c>
      <c r="W741" s="6">
        <f t="shared" ca="1" si="791"/>
        <v>2950.6519621479447</v>
      </c>
      <c r="X741" s="6">
        <f t="shared" ca="1" si="792"/>
        <v>1259.8899516177535</v>
      </c>
      <c r="Y741" s="6">
        <f t="shared" ca="1" si="811"/>
        <v>9088.1861202621385</v>
      </c>
      <c r="Z741" s="6">
        <f t="shared" ca="1" si="830"/>
        <v>3195.8793731506844</v>
      </c>
      <c r="AA741" s="6">
        <f t="shared" ca="1" si="830"/>
        <v>995.40744823232853</v>
      </c>
      <c r="AB741" s="6">
        <f t="shared" ca="1" si="830"/>
        <v>1102.5508528306846</v>
      </c>
      <c r="AC741" s="6">
        <f t="shared" ca="1" si="793"/>
        <v>1596.4829428477922</v>
      </c>
      <c r="AD741" s="6">
        <f t="shared" ca="1" si="794"/>
        <v>1111.6873929547494</v>
      </c>
      <c r="AE741" s="6">
        <f t="shared" ca="1" si="795"/>
        <v>490.97930818320276</v>
      </c>
      <c r="AF741" s="6">
        <f t="shared" ca="1" si="812"/>
        <v>2094.6880302279537</v>
      </c>
      <c r="AG741" s="6">
        <f t="shared" ca="1" si="831"/>
        <v>399.10536473424662</v>
      </c>
      <c r="AH741" s="6">
        <f t="shared" ca="1" si="831"/>
        <v>1480.6966145753427</v>
      </c>
      <c r="AI741" s="6">
        <f t="shared" ca="1" si="831"/>
        <v>2501.8689363287676</v>
      </c>
      <c r="AJ741" s="6">
        <f t="shared" ca="1" si="831"/>
        <v>1079.2115270136983</v>
      </c>
      <c r="AK741" s="6">
        <f t="shared" ca="1" si="796"/>
        <v>1704.3152995691414</v>
      </c>
      <c r="AL741" s="6">
        <f t="shared" ca="1" si="797"/>
        <v>1236.6111808195838</v>
      </c>
      <c r="AM741" s="6">
        <f t="shared" ca="1" si="798"/>
        <v>529.38422049603014</v>
      </c>
      <c r="AN741" s="6">
        <f t="shared" ca="1" si="813"/>
        <v>1990.5717417672995</v>
      </c>
      <c r="AO741" s="6">
        <f t="shared" ca="1" si="814"/>
        <v>26411.335478728768</v>
      </c>
      <c r="AP741" s="6">
        <f t="shared" ca="1" si="815"/>
        <v>13237.889586471378</v>
      </c>
      <c r="AQ741" s="6">
        <f t="shared" ca="1" si="816"/>
        <v>13173.44589225739</v>
      </c>
      <c r="AR741" s="6">
        <f t="shared" ca="1" si="832"/>
        <v>2652.7521851010629</v>
      </c>
      <c r="AS741" s="6">
        <f t="shared" ca="1" si="832"/>
        <v>1946.4958688384761</v>
      </c>
      <c r="AT741" s="6">
        <f t="shared" ca="1" si="832"/>
        <v>1790.1143751519301</v>
      </c>
      <c r="AU741" s="6">
        <f t="shared" ca="1" si="832"/>
        <v>1927.1221400611103</v>
      </c>
      <c r="AV741" s="6">
        <f t="shared" ca="1" si="817"/>
        <v>8316.4845691525807</v>
      </c>
      <c r="AW741" s="6">
        <f t="shared" ca="1" si="818"/>
        <v>4856.9613231048097</v>
      </c>
      <c r="AX741" s="27">
        <f t="shared" ca="1" si="833"/>
        <v>4.0931091945205473</v>
      </c>
      <c r="AY741" s="27">
        <f t="shared" ca="1" si="833"/>
        <v>4.3426883972602743</v>
      </c>
      <c r="AZ741">
        <f t="shared" ca="1" si="819"/>
        <v>308</v>
      </c>
      <c r="BA741" s="9">
        <f t="shared" ca="1" si="799"/>
        <v>12</v>
      </c>
      <c r="BB741" s="4">
        <f t="shared" ca="1" si="820"/>
        <v>143</v>
      </c>
      <c r="BC741" s="9">
        <f t="shared" ca="1" si="800"/>
        <v>14</v>
      </c>
      <c r="BD741" s="9">
        <f t="shared" ca="1" si="801"/>
        <v>8</v>
      </c>
      <c r="BE741" s="4">
        <f t="shared" ca="1" si="821"/>
        <v>165</v>
      </c>
      <c r="BF741" s="9">
        <f t="shared" ca="1" si="802"/>
        <v>11</v>
      </c>
      <c r="BG741" s="9">
        <f t="shared" ca="1" si="803"/>
        <v>22</v>
      </c>
      <c r="BH741" s="24">
        <f t="shared" ca="1" si="822"/>
        <v>1010.5275756309038</v>
      </c>
      <c r="BI741" s="24">
        <f t="shared" ca="1" si="823"/>
        <v>639.8299287971488</v>
      </c>
      <c r="BJ741" s="9">
        <f t="shared" ca="1" si="804"/>
        <v>21</v>
      </c>
      <c r="BK741" s="30">
        <f t="shared" ca="1" si="805"/>
        <v>33.165783863013694</v>
      </c>
      <c r="BL741" s="15">
        <f t="shared" ca="1" si="806"/>
        <v>4.2046646882191778</v>
      </c>
      <c r="BM741" s="15">
        <f t="shared" ca="1" si="824"/>
        <v>7421.1522840031284</v>
      </c>
      <c r="BN741" s="36">
        <f t="shared" ca="1" si="827"/>
        <v>118</v>
      </c>
      <c r="BO741" s="9">
        <f t="shared" ca="1" si="807"/>
        <v>0</v>
      </c>
      <c r="BP741" s="20">
        <f t="shared" ca="1" si="825"/>
        <v>1.7751213542206619</v>
      </c>
      <c r="BQ741" s="20">
        <f t="shared" ca="1" si="826"/>
        <v>111.63937196828297</v>
      </c>
    </row>
    <row r="742" spans="1:69" x14ac:dyDescent="0.25">
      <c r="A742" s="3">
        <f t="shared" si="774"/>
        <v>40447</v>
      </c>
      <c r="B742" s="17">
        <f t="shared" si="808"/>
        <v>2010</v>
      </c>
      <c r="C742" s="4">
        <f t="shared" si="773"/>
        <v>9</v>
      </c>
      <c r="D742" s="4">
        <f t="shared" si="775"/>
        <v>1</v>
      </c>
      <c r="E742" s="5">
        <f t="shared" si="783"/>
        <v>0.78</v>
      </c>
      <c r="F742" s="5">
        <f t="shared" si="784"/>
        <v>0.76</v>
      </c>
      <c r="G742" s="10">
        <f t="shared" si="776"/>
        <v>0.15342465753424653</v>
      </c>
      <c r="H742" s="13">
        <f t="shared" ca="1" si="785"/>
        <v>140</v>
      </c>
      <c r="I742" s="9">
        <f t="shared" ca="1" si="786"/>
        <v>254</v>
      </c>
      <c r="J742" s="14">
        <f t="shared" ca="1" si="809"/>
        <v>1.8142857142857143</v>
      </c>
      <c r="K742" s="5">
        <f t="shared" ca="1" si="810"/>
        <v>0.56444444444444442</v>
      </c>
      <c r="L742" s="21">
        <f t="shared" ca="1" si="787"/>
        <v>106.48049653479451</v>
      </c>
      <c r="M742" s="9">
        <f t="shared" ca="1" si="828"/>
        <v>46</v>
      </c>
      <c r="N742" s="9">
        <f t="shared" ca="1" si="828"/>
        <v>58</v>
      </c>
      <c r="O742" s="9">
        <f t="shared" ca="1" si="828"/>
        <v>22</v>
      </c>
      <c r="P742" s="9">
        <f t="shared" ca="1" si="828"/>
        <v>65</v>
      </c>
      <c r="Q742" s="20">
        <f t="shared" ca="1" si="788"/>
        <v>34.161330398314014</v>
      </c>
      <c r="R742" s="20">
        <f t="shared" ca="1" si="789"/>
        <v>47.466328863362385</v>
      </c>
      <c r="S742" s="20">
        <f t="shared" ca="1" si="790"/>
        <v>18.425356600817704</v>
      </c>
      <c r="T742" s="6">
        <f t="shared" ca="1" si="829"/>
        <v>14907.269514871232</v>
      </c>
      <c r="U742" s="6">
        <f t="shared" ca="1" si="829"/>
        <v>1601.2497268602738</v>
      </c>
      <c r="V742" s="6">
        <f t="shared" ca="1" si="829"/>
        <v>2676.3216587088659</v>
      </c>
      <c r="W742" s="6">
        <f t="shared" ca="1" si="791"/>
        <v>2860.5555434958901</v>
      </c>
      <c r="X742" s="6">
        <f t="shared" ca="1" si="792"/>
        <v>1239.2312138022573</v>
      </c>
      <c r="Y742" s="6">
        <f t="shared" ca="1" si="811"/>
        <v>9732.4108257244916</v>
      </c>
      <c r="Z742" s="6">
        <f t="shared" ca="1" si="830"/>
        <v>3552.7783614246573</v>
      </c>
      <c r="AA742" s="6">
        <f t="shared" ca="1" si="830"/>
        <v>1044.2592349939725</v>
      </c>
      <c r="AB742" s="6">
        <f t="shared" ca="1" si="830"/>
        <v>1197.6481790531507</v>
      </c>
      <c r="AC742" s="6">
        <f t="shared" ca="1" si="793"/>
        <v>1657.8324851304185</v>
      </c>
      <c r="AD742" s="6">
        <f t="shared" ca="1" si="794"/>
        <v>1034.6192177405171</v>
      </c>
      <c r="AE742" s="6">
        <f t="shared" ca="1" si="795"/>
        <v>503.49313291880003</v>
      </c>
      <c r="AF742" s="6">
        <f t="shared" ca="1" si="812"/>
        <v>2598.740939682044</v>
      </c>
      <c r="AG742" s="6">
        <f t="shared" ca="1" si="831"/>
        <v>473.38898853698623</v>
      </c>
      <c r="AH742" s="6">
        <f t="shared" ca="1" si="831"/>
        <v>1628.1829670575341</v>
      </c>
      <c r="AI742" s="6">
        <f t="shared" ca="1" si="831"/>
        <v>2803.88325830137</v>
      </c>
      <c r="AJ742" s="6">
        <f t="shared" ca="1" si="831"/>
        <v>1248.7624935452052</v>
      </c>
      <c r="AK742" s="6">
        <f t="shared" ca="1" si="796"/>
        <v>1900.6124565428395</v>
      </c>
      <c r="AL742" s="6">
        <f t="shared" ca="1" si="797"/>
        <v>1269.0059598460812</v>
      </c>
      <c r="AM742" s="6">
        <f t="shared" ca="1" si="798"/>
        <v>552.99661825791088</v>
      </c>
      <c r="AN742" s="6">
        <f t="shared" ca="1" si="813"/>
        <v>2431.6026727942635</v>
      </c>
      <c r="AO742" s="6">
        <f t="shared" ca="1" si="814"/>
        <v>28457.422724644384</v>
      </c>
      <c r="AP742" s="6">
        <f t="shared" ca="1" si="815"/>
        <v>13694.668286443581</v>
      </c>
      <c r="AQ742" s="6">
        <f t="shared" ca="1" si="816"/>
        <v>14762.754438200798</v>
      </c>
      <c r="AR742" s="6">
        <f t="shared" ca="1" si="832"/>
        <v>2653.2603425673428</v>
      </c>
      <c r="AS742" s="6">
        <f t="shared" ca="1" si="832"/>
        <v>1961.0977413738296</v>
      </c>
      <c r="AT742" s="6">
        <f t="shared" ca="1" si="832"/>
        <v>1820.5164923390898</v>
      </c>
      <c r="AU742" s="6">
        <f t="shared" ca="1" si="832"/>
        <v>1921.3189080979764</v>
      </c>
      <c r="AV742" s="6">
        <f t="shared" ca="1" si="817"/>
        <v>8356.1934843782401</v>
      </c>
      <c r="AW742" s="6">
        <f t="shared" ca="1" si="818"/>
        <v>6406.5609538225635</v>
      </c>
      <c r="AX742" s="27">
        <f t="shared" ca="1" si="833"/>
        <v>3.7277375342465748</v>
      </c>
      <c r="AY742" s="27">
        <f t="shared" ca="1" si="833"/>
        <v>4.4632539178082196</v>
      </c>
      <c r="AZ742">
        <f t="shared" ca="1" si="819"/>
        <v>331</v>
      </c>
      <c r="BA742" s="9">
        <f t="shared" ca="1" si="799"/>
        <v>13</v>
      </c>
      <c r="BB742" s="4">
        <f t="shared" ca="1" si="820"/>
        <v>140</v>
      </c>
      <c r="BC742" s="9">
        <f t="shared" ca="1" si="800"/>
        <v>14</v>
      </c>
      <c r="BD742" s="9">
        <f t="shared" ca="1" si="801"/>
        <v>10</v>
      </c>
      <c r="BE742" s="4">
        <f t="shared" ca="1" si="821"/>
        <v>191</v>
      </c>
      <c r="BF742" s="9">
        <f t="shared" ca="1" si="802"/>
        <v>13</v>
      </c>
      <c r="BG742" s="9">
        <f t="shared" ca="1" si="803"/>
        <v>22</v>
      </c>
      <c r="BH742" s="24">
        <f t="shared" ca="1" si="822"/>
        <v>1161.6185856012023</v>
      </c>
      <c r="BI742" s="24">
        <f t="shared" ca="1" si="823"/>
        <v>585.64434163686246</v>
      </c>
      <c r="BJ742" s="9">
        <f t="shared" ca="1" si="804"/>
        <v>19</v>
      </c>
      <c r="BK742" s="30">
        <f t="shared" ca="1" si="805"/>
        <v>34.490943123287671</v>
      </c>
      <c r="BL742" s="15">
        <f t="shared" ca="1" si="806"/>
        <v>4.264837545205479</v>
      </c>
      <c r="BM742" s="15">
        <f t="shared" ca="1" si="824"/>
        <v>7286.7889951363632</v>
      </c>
      <c r="BN742" s="36">
        <f t="shared" ca="1" si="827"/>
        <v>118</v>
      </c>
      <c r="BO742" s="9">
        <f t="shared" ca="1" si="807"/>
        <v>0</v>
      </c>
      <c r="BP742" s="20">
        <f t="shared" ca="1" si="825"/>
        <v>2.0259615652455887</v>
      </c>
      <c r="BQ742" s="20">
        <f t="shared" ca="1" si="826"/>
        <v>125.1080884593288</v>
      </c>
    </row>
    <row r="743" spans="1:69" x14ac:dyDescent="0.25">
      <c r="A743" s="3">
        <f t="shared" si="774"/>
        <v>40446</v>
      </c>
      <c r="B743" s="17">
        <f t="shared" si="808"/>
        <v>2010</v>
      </c>
      <c r="C743" s="4">
        <f t="shared" si="773"/>
        <v>9</v>
      </c>
      <c r="D743" s="4">
        <f t="shared" si="775"/>
        <v>7</v>
      </c>
      <c r="E743" s="5">
        <f t="shared" si="783"/>
        <v>0.78</v>
      </c>
      <c r="F743" s="5">
        <f t="shared" si="784"/>
        <v>0.96666666666666667</v>
      </c>
      <c r="G743" s="10">
        <f t="shared" si="776"/>
        <v>0.15068493150684928</v>
      </c>
      <c r="H743" s="13">
        <f t="shared" ca="1" si="785"/>
        <v>197</v>
      </c>
      <c r="I743" s="9">
        <f t="shared" ca="1" si="786"/>
        <v>302</v>
      </c>
      <c r="J743" s="14">
        <f t="shared" ca="1" si="809"/>
        <v>1.532994923857868</v>
      </c>
      <c r="K743" s="5">
        <f t="shared" ca="1" si="810"/>
        <v>0.6711111111111111</v>
      </c>
      <c r="L743" s="21">
        <f t="shared" ca="1" si="787"/>
        <v>87.844006352826639</v>
      </c>
      <c r="M743" s="9">
        <f t="shared" ca="1" si="828"/>
        <v>54</v>
      </c>
      <c r="N743" s="9">
        <f t="shared" ca="1" si="828"/>
        <v>66</v>
      </c>
      <c r="O743" s="9">
        <f t="shared" ca="1" si="828"/>
        <v>27</v>
      </c>
      <c r="P743" s="9">
        <f t="shared" ca="1" si="828"/>
        <v>82</v>
      </c>
      <c r="Q743" s="20">
        <f t="shared" ca="1" si="788"/>
        <v>35.764709917808212</v>
      </c>
      <c r="R743" s="20">
        <f t="shared" ca="1" si="789"/>
        <v>47.936762827397253</v>
      </c>
      <c r="S743" s="20">
        <f t="shared" ca="1" si="790"/>
        <v>17.805831771199465</v>
      </c>
      <c r="T743" s="6">
        <f t="shared" ca="1" si="829"/>
        <v>17305.269251506848</v>
      </c>
      <c r="U743" s="6">
        <f t="shared" ca="1" si="829"/>
        <v>1890.2378210958905</v>
      </c>
      <c r="V743" s="6">
        <f t="shared" ca="1" si="829"/>
        <v>3118.083128758356</v>
      </c>
      <c r="W743" s="6">
        <f t="shared" ca="1" si="791"/>
        <v>2823.9049735890417</v>
      </c>
      <c r="X743" s="6">
        <f t="shared" ca="1" si="792"/>
        <v>1629.930061361096</v>
      </c>
      <c r="Y743" s="6">
        <f t="shared" ca="1" si="811"/>
        <v>11623.588908894246</v>
      </c>
      <c r="Z743" s="6">
        <f t="shared" ca="1" si="830"/>
        <v>4291.7651901369854</v>
      </c>
      <c r="AA743" s="6">
        <f t="shared" ca="1" si="830"/>
        <v>1294.2925963397258</v>
      </c>
      <c r="AB743" s="6">
        <f t="shared" ca="1" si="830"/>
        <v>1460.0782052383561</v>
      </c>
      <c r="AC743" s="6">
        <f t="shared" ca="1" si="793"/>
        <v>2022.1411833161796</v>
      </c>
      <c r="AD743" s="6">
        <f t="shared" ca="1" si="794"/>
        <v>1121.2495535545718</v>
      </c>
      <c r="AE743" s="6">
        <f t="shared" ca="1" si="795"/>
        <v>611.34002123589357</v>
      </c>
      <c r="AF743" s="6">
        <f t="shared" ca="1" si="812"/>
        <v>3291.4052336084223</v>
      </c>
      <c r="AG743" s="6">
        <f t="shared" ca="1" si="831"/>
        <v>564.49211178082192</v>
      </c>
      <c r="AH743" s="6">
        <f t="shared" ca="1" si="831"/>
        <v>1939.595777753425</v>
      </c>
      <c r="AI743" s="6">
        <f t="shared" ca="1" si="831"/>
        <v>3346.9677879452051</v>
      </c>
      <c r="AJ743" s="6">
        <f t="shared" ca="1" si="831"/>
        <v>1481.670712109589</v>
      </c>
      <c r="AK743" s="6">
        <f t="shared" ca="1" si="796"/>
        <v>2301.9867515920673</v>
      </c>
      <c r="AL743" s="6">
        <f t="shared" ca="1" si="797"/>
        <v>1267.4551972481829</v>
      </c>
      <c r="AM743" s="6">
        <f t="shared" ca="1" si="798"/>
        <v>677.10636392788979</v>
      </c>
      <c r="AN743" s="6">
        <f t="shared" ca="1" si="813"/>
        <v>3086.1780768208992</v>
      </c>
      <c r="AO743" s="6">
        <f t="shared" ca="1" si="814"/>
        <v>33574.369453906846</v>
      </c>
      <c r="AP743" s="6">
        <f t="shared" ca="1" si="815"/>
        <v>15573.197234583276</v>
      </c>
      <c r="AQ743" s="6">
        <f t="shared" ca="1" si="816"/>
        <v>18001.172219323569</v>
      </c>
      <c r="AR743" s="6">
        <f t="shared" ca="1" si="832"/>
        <v>2743.3217802827853</v>
      </c>
      <c r="AS743" s="6">
        <f t="shared" ca="1" si="832"/>
        <v>2322.7233856967905</v>
      </c>
      <c r="AT743" s="6">
        <f t="shared" ca="1" si="832"/>
        <v>2047.8675122063046</v>
      </c>
      <c r="AU743" s="6">
        <f t="shared" ca="1" si="832"/>
        <v>2161.7583419442963</v>
      </c>
      <c r="AV743" s="6">
        <f t="shared" ca="1" si="817"/>
        <v>9275.6710201301776</v>
      </c>
      <c r="AW743" s="6">
        <f t="shared" ca="1" si="818"/>
        <v>8725.5011991933916</v>
      </c>
      <c r="AX743" s="27">
        <f t="shared" ca="1" si="833"/>
        <v>3.9980534794520541</v>
      </c>
      <c r="AY743" s="27">
        <f t="shared" ca="1" si="833"/>
        <v>4.3766254109589049</v>
      </c>
      <c r="AZ743">
        <f t="shared" ca="1" si="819"/>
        <v>426</v>
      </c>
      <c r="BA743" s="9">
        <f t="shared" ca="1" si="799"/>
        <v>16</v>
      </c>
      <c r="BB743" s="4">
        <f t="shared" ca="1" si="820"/>
        <v>197</v>
      </c>
      <c r="BC743" s="9">
        <f t="shared" ca="1" si="800"/>
        <v>17</v>
      </c>
      <c r="BD743" s="9">
        <f t="shared" ca="1" si="801"/>
        <v>13</v>
      </c>
      <c r="BE743" s="4">
        <f t="shared" ca="1" si="821"/>
        <v>229</v>
      </c>
      <c r="BF743" s="9">
        <f t="shared" ca="1" si="802"/>
        <v>15</v>
      </c>
      <c r="BG743" s="9">
        <f t="shared" ca="1" si="803"/>
        <v>32</v>
      </c>
      <c r="BH743" s="24">
        <f t="shared" ca="1" si="822"/>
        <v>1153.0839843210902</v>
      </c>
      <c r="BI743" s="24">
        <f t="shared" ca="1" si="823"/>
        <v>770.6215966419752</v>
      </c>
      <c r="BJ743" s="9">
        <f t="shared" ca="1" si="804"/>
        <v>30</v>
      </c>
      <c r="BK743" s="30">
        <f t="shared" ca="1" si="805"/>
        <v>34.321167328767125</v>
      </c>
      <c r="BL743" s="15">
        <f t="shared" ca="1" si="806"/>
        <v>4.4413163780821909</v>
      </c>
      <c r="BM743" s="15">
        <f t="shared" ca="1" si="824"/>
        <v>7407.2671486180243</v>
      </c>
      <c r="BN743" s="36">
        <f t="shared" ca="1" si="827"/>
        <v>119</v>
      </c>
      <c r="BO743" s="9">
        <f t="shared" ca="1" si="807"/>
        <v>0</v>
      </c>
      <c r="BP743" s="20">
        <f t="shared" ca="1" si="825"/>
        <v>2.4302042653722906</v>
      </c>
      <c r="BQ743" s="20">
        <f t="shared" ca="1" si="826"/>
        <v>151.27035478423167</v>
      </c>
    </row>
    <row r="744" spans="1:69" x14ac:dyDescent="0.25">
      <c r="A744" s="3">
        <f t="shared" si="774"/>
        <v>40445</v>
      </c>
      <c r="B744" s="17">
        <f t="shared" si="808"/>
        <v>2010</v>
      </c>
      <c r="C744" s="4">
        <f t="shared" si="773"/>
        <v>9</v>
      </c>
      <c r="D744" s="4">
        <f t="shared" si="775"/>
        <v>6</v>
      </c>
      <c r="E744" s="5">
        <f t="shared" si="783"/>
        <v>0.78</v>
      </c>
      <c r="F744" s="5">
        <f t="shared" si="784"/>
        <v>1</v>
      </c>
      <c r="G744" s="10">
        <f t="shared" si="776"/>
        <v>0.14794520547945203</v>
      </c>
      <c r="H744" s="13">
        <f t="shared" ca="1" si="785"/>
        <v>197</v>
      </c>
      <c r="I744" s="9">
        <f t="shared" ca="1" si="786"/>
        <v>313</v>
      </c>
      <c r="J744" s="14">
        <f t="shared" ca="1" si="809"/>
        <v>1.5888324873096447</v>
      </c>
      <c r="K744" s="5">
        <f t="shared" ca="1" si="810"/>
        <v>0.69555555555555559</v>
      </c>
      <c r="L744" s="21">
        <f t="shared" ca="1" si="787"/>
        <v>97.165185664418317</v>
      </c>
      <c r="M744" s="9">
        <f t="shared" ca="1" si="828"/>
        <v>56</v>
      </c>
      <c r="N744" s="9">
        <f t="shared" ca="1" si="828"/>
        <v>67</v>
      </c>
      <c r="O744" s="9">
        <f t="shared" ca="1" si="828"/>
        <v>29</v>
      </c>
      <c r="P744" s="9">
        <f t="shared" ca="1" si="828"/>
        <v>80</v>
      </c>
      <c r="Q744" s="20">
        <f t="shared" ca="1" si="788"/>
        <v>37.198644271299699</v>
      </c>
      <c r="R744" s="20">
        <f t="shared" ca="1" si="789"/>
        <v>44.947876353330173</v>
      </c>
      <c r="S744" s="20">
        <f t="shared" ca="1" si="790"/>
        <v>17.685291585575342</v>
      </c>
      <c r="T744" s="6">
        <f t="shared" ca="1" si="829"/>
        <v>19141.541575890409</v>
      </c>
      <c r="U744" s="6">
        <f t="shared" ca="1" si="829"/>
        <v>2069.5606652054798</v>
      </c>
      <c r="V744" s="6">
        <f t="shared" ca="1" si="829"/>
        <v>3259.3456540405482</v>
      </c>
      <c r="W744" s="6">
        <f t="shared" ca="1" si="791"/>
        <v>2885.696544526028</v>
      </c>
      <c r="X744" s="6">
        <f t="shared" ca="1" si="792"/>
        <v>1665.977875989041</v>
      </c>
      <c r="Y744" s="6">
        <f t="shared" ca="1" si="811"/>
        <v>13400.082166540271</v>
      </c>
      <c r="Z744" s="6">
        <f t="shared" ca="1" si="830"/>
        <v>4575.4332453698626</v>
      </c>
      <c r="AA744" s="6">
        <f t="shared" ca="1" si="830"/>
        <v>1303.4884142465751</v>
      </c>
      <c r="AB744" s="6">
        <f t="shared" ca="1" si="830"/>
        <v>1414.8233268460274</v>
      </c>
      <c r="AC744" s="6">
        <f t="shared" ca="1" si="793"/>
        <v>2219.886432869248</v>
      </c>
      <c r="AD744" s="6">
        <f t="shared" ca="1" si="794"/>
        <v>1060.233660328076</v>
      </c>
      <c r="AE744" s="6">
        <f t="shared" ca="1" si="795"/>
        <v>625.39331383339697</v>
      </c>
      <c r="AF744" s="6">
        <f t="shared" ca="1" si="812"/>
        <v>3388.2315794317442</v>
      </c>
      <c r="AG744" s="6">
        <f t="shared" ca="1" si="831"/>
        <v>586.75683521095891</v>
      </c>
      <c r="AH744" s="6">
        <f t="shared" ca="1" si="831"/>
        <v>1921.5468238904109</v>
      </c>
      <c r="AI744" s="6">
        <f t="shared" ca="1" si="831"/>
        <v>3610.1541598356162</v>
      </c>
      <c r="AJ744" s="6">
        <f t="shared" ca="1" si="831"/>
        <v>1573.2538425863011</v>
      </c>
      <c r="AK744" s="6">
        <f t="shared" ca="1" si="796"/>
        <v>2281.034799626575</v>
      </c>
      <c r="AL744" s="6">
        <f t="shared" ca="1" si="797"/>
        <v>1269.5392595730602</v>
      </c>
      <c r="AM744" s="6">
        <f t="shared" ca="1" si="798"/>
        <v>732.66753393790668</v>
      </c>
      <c r="AN744" s="6">
        <f t="shared" ca="1" si="813"/>
        <v>3408.4700683857459</v>
      </c>
      <c r="AO744" s="6">
        <f t="shared" ca="1" si="814"/>
        <v>36196.558889081643</v>
      </c>
      <c r="AP744" s="6">
        <f t="shared" ca="1" si="815"/>
        <v>15999.775074723882</v>
      </c>
      <c r="AQ744" s="6">
        <f t="shared" ca="1" si="816"/>
        <v>20196.783814357761</v>
      </c>
      <c r="AR744" s="6">
        <f t="shared" ca="1" si="832"/>
        <v>2797.6418440026746</v>
      </c>
      <c r="AS744" s="6">
        <f t="shared" ca="1" si="832"/>
        <v>2325.9362042494058</v>
      </c>
      <c r="AT744" s="6">
        <f t="shared" ca="1" si="832"/>
        <v>2009.6707896938624</v>
      </c>
      <c r="AU744" s="6">
        <f t="shared" ca="1" si="832"/>
        <v>2209.0924701143535</v>
      </c>
      <c r="AV744" s="6">
        <f t="shared" ca="1" si="817"/>
        <v>9342.3413080602968</v>
      </c>
      <c r="AW744" s="6">
        <f t="shared" ca="1" si="818"/>
        <v>10854.442506297464</v>
      </c>
      <c r="AX744" s="27">
        <f t="shared" ca="1" si="833"/>
        <v>4.0133102794520541</v>
      </c>
      <c r="AY744" s="27">
        <f t="shared" ca="1" si="833"/>
        <v>4.4324335205479448</v>
      </c>
      <c r="AZ744">
        <f t="shared" ca="1" si="819"/>
        <v>429</v>
      </c>
      <c r="BA744" s="9">
        <f t="shared" ca="1" si="799"/>
        <v>17</v>
      </c>
      <c r="BB744" s="4">
        <f t="shared" ca="1" si="820"/>
        <v>197</v>
      </c>
      <c r="BC744" s="9">
        <f t="shared" ca="1" si="800"/>
        <v>20</v>
      </c>
      <c r="BD744" s="9">
        <f t="shared" ca="1" si="801"/>
        <v>13</v>
      </c>
      <c r="BE744" s="4">
        <f t="shared" ca="1" si="821"/>
        <v>232</v>
      </c>
      <c r="BF744" s="9">
        <f t="shared" ca="1" si="802"/>
        <v>16</v>
      </c>
      <c r="BG744" s="9">
        <f t="shared" ca="1" si="803"/>
        <v>33</v>
      </c>
      <c r="BH744" s="24">
        <f t="shared" ca="1" si="822"/>
        <v>1308.4449871083013</v>
      </c>
      <c r="BI744" s="24">
        <f t="shared" ca="1" si="823"/>
        <v>824.8713661401091</v>
      </c>
      <c r="BJ744" s="9">
        <f t="shared" ca="1" si="804"/>
        <v>25</v>
      </c>
      <c r="BK744" s="30">
        <f t="shared" ca="1" si="805"/>
        <v>33.142807369863014</v>
      </c>
      <c r="BL744" s="15">
        <f t="shared" ca="1" si="806"/>
        <v>4.423940089863013</v>
      </c>
      <c r="BM744" s="15">
        <f t="shared" ca="1" si="824"/>
        <v>7453.5829396293038</v>
      </c>
      <c r="BN744" s="36">
        <f t="shared" ca="1" si="827"/>
        <v>119</v>
      </c>
      <c r="BO744" s="9">
        <f t="shared" ca="1" si="807"/>
        <v>0</v>
      </c>
      <c r="BP744" s="20">
        <f t="shared" ca="1" si="825"/>
        <v>2.7096745253849992</v>
      </c>
      <c r="BQ744" s="20">
        <f t="shared" ca="1" si="826"/>
        <v>169.72087238956101</v>
      </c>
    </row>
    <row r="745" spans="1:69" x14ac:dyDescent="0.25">
      <c r="A745" s="3">
        <f t="shared" si="774"/>
        <v>40444</v>
      </c>
      <c r="B745" s="17">
        <f t="shared" si="808"/>
        <v>2010</v>
      </c>
      <c r="C745" s="4">
        <f t="shared" si="773"/>
        <v>9</v>
      </c>
      <c r="D745" s="4">
        <f t="shared" si="775"/>
        <v>5</v>
      </c>
      <c r="E745" s="5">
        <f t="shared" si="783"/>
        <v>0.78</v>
      </c>
      <c r="F745" s="5">
        <f t="shared" si="784"/>
        <v>0.88</v>
      </c>
      <c r="G745" s="10">
        <f t="shared" si="776"/>
        <v>0.14520547945205478</v>
      </c>
      <c r="H745" s="13">
        <f t="shared" ca="1" si="785"/>
        <v>180</v>
      </c>
      <c r="I745" s="9">
        <f t="shared" ca="1" si="786"/>
        <v>269</v>
      </c>
      <c r="J745" s="14">
        <f t="shared" ca="1" si="809"/>
        <v>1.4944444444444445</v>
      </c>
      <c r="K745" s="5">
        <f t="shared" ca="1" si="810"/>
        <v>0.59777777777777774</v>
      </c>
      <c r="L745" s="21">
        <f t="shared" ca="1" si="787"/>
        <v>94.032805716164376</v>
      </c>
      <c r="M745" s="9">
        <f t="shared" ca="1" si="828"/>
        <v>46</v>
      </c>
      <c r="N745" s="9">
        <f t="shared" ca="1" si="828"/>
        <v>58</v>
      </c>
      <c r="O745" s="9">
        <f t="shared" ca="1" si="828"/>
        <v>23</v>
      </c>
      <c r="P745" s="9">
        <f t="shared" ca="1" si="828"/>
        <v>69</v>
      </c>
      <c r="Q745" s="20">
        <f t="shared" ca="1" si="788"/>
        <v>35.87553506849315</v>
      </c>
      <c r="R745" s="20">
        <f t="shared" ca="1" si="789"/>
        <v>50.795387033424639</v>
      </c>
      <c r="S745" s="20">
        <f t="shared" ca="1" si="790"/>
        <v>17.656314760023822</v>
      </c>
      <c r="T745" s="6">
        <f t="shared" ca="1" si="829"/>
        <v>16925.905028909587</v>
      </c>
      <c r="U745" s="6">
        <f t="shared" ca="1" si="829"/>
        <v>1756.2522449095889</v>
      </c>
      <c r="V745" s="6">
        <f t="shared" ca="1" si="829"/>
        <v>2877.1988845161209</v>
      </c>
      <c r="W745" s="6">
        <f t="shared" ca="1" si="791"/>
        <v>2728.1105536438358</v>
      </c>
      <c r="X745" s="6">
        <f t="shared" ca="1" si="792"/>
        <v>1418.7038467731286</v>
      </c>
      <c r="Y745" s="6">
        <f t="shared" ca="1" si="811"/>
        <v>11658.14398888609</v>
      </c>
      <c r="Z745" s="6">
        <f t="shared" ca="1" si="830"/>
        <v>3731.0556471232876</v>
      </c>
      <c r="AA745" s="6">
        <f t="shared" ca="1" si="830"/>
        <v>1168.2939017687668</v>
      </c>
      <c r="AB745" s="6">
        <f t="shared" ca="1" si="830"/>
        <v>1218.2857184416437</v>
      </c>
      <c r="AC745" s="6">
        <f t="shared" ca="1" si="793"/>
        <v>1931.0449254586549</v>
      </c>
      <c r="AD745" s="6">
        <f t="shared" ca="1" si="794"/>
        <v>1018.4783809440145</v>
      </c>
      <c r="AE745" s="6">
        <f t="shared" ca="1" si="795"/>
        <v>586.41031602277769</v>
      </c>
      <c r="AF745" s="6">
        <f t="shared" ca="1" si="812"/>
        <v>2581.7016449082507</v>
      </c>
      <c r="AG745" s="6">
        <f t="shared" ca="1" si="831"/>
        <v>472.37648602191774</v>
      </c>
      <c r="AH745" s="6">
        <f t="shared" ca="1" si="831"/>
        <v>1653.0191914082193</v>
      </c>
      <c r="AI745" s="6">
        <f t="shared" ca="1" si="831"/>
        <v>2871.4344346027392</v>
      </c>
      <c r="AJ745" s="6">
        <f t="shared" ca="1" si="831"/>
        <v>1335.0631606356167</v>
      </c>
      <c r="AK745" s="6">
        <f t="shared" ca="1" si="796"/>
        <v>2068.2542763509819</v>
      </c>
      <c r="AL745" s="6">
        <f t="shared" ca="1" si="797"/>
        <v>1230.4456943022838</v>
      </c>
      <c r="AM745" s="6">
        <f t="shared" ca="1" si="798"/>
        <v>659.87317754694539</v>
      </c>
      <c r="AN745" s="6">
        <f t="shared" ca="1" si="813"/>
        <v>2373.3201244682814</v>
      </c>
      <c r="AO745" s="6">
        <f t="shared" ca="1" si="814"/>
        <v>31131.685813821368</v>
      </c>
      <c r="AP745" s="6">
        <f t="shared" ca="1" si="815"/>
        <v>14518.520055558742</v>
      </c>
      <c r="AQ745" s="6">
        <f t="shared" ca="1" si="816"/>
        <v>16613.165758262621</v>
      </c>
      <c r="AR745" s="6">
        <f t="shared" ca="1" si="832"/>
        <v>2731.6234765556633</v>
      </c>
      <c r="AS745" s="6">
        <f t="shared" ca="1" si="832"/>
        <v>2179.8835223401793</v>
      </c>
      <c r="AT745" s="6">
        <f t="shared" ca="1" si="832"/>
        <v>1944.3651471712751</v>
      </c>
      <c r="AU745" s="6">
        <f t="shared" ca="1" si="832"/>
        <v>2045.4750343469132</v>
      </c>
      <c r="AV745" s="6">
        <f t="shared" ca="1" si="817"/>
        <v>8901.3471804140299</v>
      </c>
      <c r="AW745" s="6">
        <f t="shared" ca="1" si="818"/>
        <v>7711.8185778485986</v>
      </c>
      <c r="AX745" s="27">
        <f t="shared" ca="1" si="833"/>
        <v>3.8598896219178078</v>
      </c>
      <c r="AY745" s="27">
        <f t="shared" ca="1" si="833"/>
        <v>4.190456910958904</v>
      </c>
      <c r="AZ745">
        <f t="shared" ca="1" si="819"/>
        <v>376</v>
      </c>
      <c r="BA745" s="9">
        <f t="shared" ca="1" si="799"/>
        <v>15</v>
      </c>
      <c r="BB745" s="4">
        <f t="shared" ca="1" si="820"/>
        <v>180</v>
      </c>
      <c r="BC745" s="9">
        <f t="shared" ca="1" si="800"/>
        <v>18</v>
      </c>
      <c r="BD745" s="9">
        <f t="shared" ca="1" si="801"/>
        <v>11</v>
      </c>
      <c r="BE745" s="4">
        <f t="shared" ca="1" si="821"/>
        <v>196</v>
      </c>
      <c r="BF745" s="9">
        <f t="shared" ca="1" si="802"/>
        <v>15</v>
      </c>
      <c r="BG745" s="9">
        <f t="shared" ca="1" si="803"/>
        <v>26</v>
      </c>
      <c r="BH745" s="24">
        <f t="shared" ca="1" si="822"/>
        <v>1131.646584794775</v>
      </c>
      <c r="BI745" s="24">
        <f t="shared" ca="1" si="823"/>
        <v>739.65958428287411</v>
      </c>
      <c r="BJ745" s="9">
        <f t="shared" ca="1" si="804"/>
        <v>24</v>
      </c>
      <c r="BK745" s="30">
        <f t="shared" ca="1" si="805"/>
        <v>34.990154547945203</v>
      </c>
      <c r="BL745" s="15">
        <f t="shared" ca="1" si="806"/>
        <v>4.2859551397260276</v>
      </c>
      <c r="BM745" s="15">
        <f t="shared" ca="1" si="824"/>
        <v>7162.3334101346654</v>
      </c>
      <c r="BN745" s="36">
        <f t="shared" ca="1" si="827"/>
        <v>119</v>
      </c>
      <c r="BO745" s="9">
        <f t="shared" ca="1" si="807"/>
        <v>0</v>
      </c>
      <c r="BP745" s="20">
        <f t="shared" ca="1" si="825"/>
        <v>2.3195186270936614</v>
      </c>
      <c r="BQ745" s="20">
        <f t="shared" ca="1" si="826"/>
        <v>139.60643494338336</v>
      </c>
    </row>
    <row r="746" spans="1:69" x14ac:dyDescent="0.25">
      <c r="A746" s="3">
        <f t="shared" si="774"/>
        <v>40443</v>
      </c>
      <c r="B746" s="17">
        <f t="shared" si="808"/>
        <v>2010</v>
      </c>
      <c r="C746" s="4">
        <f t="shared" si="773"/>
        <v>9</v>
      </c>
      <c r="D746" s="4">
        <f t="shared" si="775"/>
        <v>4</v>
      </c>
      <c r="E746" s="5">
        <f t="shared" si="783"/>
        <v>0.78</v>
      </c>
      <c r="F746" s="5">
        <f t="shared" si="784"/>
        <v>0.84</v>
      </c>
      <c r="G746" s="10">
        <f t="shared" si="776"/>
        <v>0.14246575342465753</v>
      </c>
      <c r="H746" s="13">
        <f t="shared" ca="1" si="785"/>
        <v>167</v>
      </c>
      <c r="I746" s="9">
        <f t="shared" ca="1" si="786"/>
        <v>252</v>
      </c>
      <c r="J746" s="14">
        <f t="shared" ca="1" si="809"/>
        <v>1.5089820359281436</v>
      </c>
      <c r="K746" s="5">
        <f t="shared" ca="1" si="810"/>
        <v>0.56000000000000005</v>
      </c>
      <c r="L746" s="21">
        <f t="shared" ca="1" si="787"/>
        <v>93.239037492707723</v>
      </c>
      <c r="M746" s="9">
        <f t="shared" ca="1" si="828"/>
        <v>46</v>
      </c>
      <c r="N746" s="9">
        <f t="shared" ca="1" si="828"/>
        <v>53</v>
      </c>
      <c r="O746" s="9">
        <f t="shared" ca="1" si="828"/>
        <v>23</v>
      </c>
      <c r="P746" s="9">
        <f t="shared" ca="1" si="828"/>
        <v>65</v>
      </c>
      <c r="Q746" s="20">
        <f t="shared" ca="1" si="788"/>
        <v>36.269515397260271</v>
      </c>
      <c r="R746" s="20">
        <f t="shared" ca="1" si="789"/>
        <v>45.299160433972602</v>
      </c>
      <c r="S746" s="20">
        <f t="shared" ca="1" si="790"/>
        <v>17.341693465694416</v>
      </c>
      <c r="T746" s="6">
        <f t="shared" ca="1" si="829"/>
        <v>15570.91926128219</v>
      </c>
      <c r="U746" s="6">
        <f t="shared" ca="1" si="829"/>
        <v>1701.9294257095889</v>
      </c>
      <c r="V746" s="6">
        <f t="shared" ca="1" si="829"/>
        <v>2819.973819624855</v>
      </c>
      <c r="W746" s="6">
        <f t="shared" ca="1" si="791"/>
        <v>2725.2160672438358</v>
      </c>
      <c r="X746" s="6">
        <f t="shared" ca="1" si="792"/>
        <v>1433.4096895803616</v>
      </c>
      <c r="Y746" s="6">
        <f t="shared" ca="1" si="811"/>
        <v>10294.249110542727</v>
      </c>
      <c r="Z746" s="6">
        <f t="shared" ca="1" si="830"/>
        <v>3590.6820243287671</v>
      </c>
      <c r="AA746" s="6">
        <f t="shared" ca="1" si="830"/>
        <v>1041.8806899813699</v>
      </c>
      <c r="AB746" s="6">
        <f t="shared" ca="1" si="830"/>
        <v>1127.2100752701369</v>
      </c>
      <c r="AC746" s="6">
        <f t="shared" ca="1" si="793"/>
        <v>1812.8773886413237</v>
      </c>
      <c r="AD746" s="6">
        <f t="shared" ca="1" si="794"/>
        <v>1082.6356185453676</v>
      </c>
      <c r="AE746" s="6">
        <f t="shared" ca="1" si="795"/>
        <v>514.59901863664504</v>
      </c>
      <c r="AF746" s="6">
        <f t="shared" ca="1" si="812"/>
        <v>2349.6607637569377</v>
      </c>
      <c r="AG746" s="6">
        <f t="shared" ca="1" si="831"/>
        <v>435.74153187945205</v>
      </c>
      <c r="AH746" s="6">
        <f t="shared" ca="1" si="831"/>
        <v>1645.6081520219177</v>
      </c>
      <c r="AI746" s="6">
        <f t="shared" ca="1" si="831"/>
        <v>2667.6871338082192</v>
      </c>
      <c r="AJ746" s="6">
        <f t="shared" ca="1" si="831"/>
        <v>1223.792021391781</v>
      </c>
      <c r="AK746" s="6">
        <f t="shared" ca="1" si="796"/>
        <v>1940.1242387043199</v>
      </c>
      <c r="AL746" s="6">
        <f t="shared" ca="1" si="797"/>
        <v>1182.8976405359069</v>
      </c>
      <c r="AM746" s="6">
        <f t="shared" ca="1" si="798"/>
        <v>628.0896356848383</v>
      </c>
      <c r="AN746" s="6">
        <f t="shared" ca="1" si="813"/>
        <v>2221.7173241763053</v>
      </c>
      <c r="AO746" s="6">
        <f t="shared" ca="1" si="814"/>
        <v>29005.450315673421</v>
      </c>
      <c r="AP746" s="6">
        <f t="shared" ca="1" si="815"/>
        <v>14139.823117197455</v>
      </c>
      <c r="AQ746" s="6">
        <f t="shared" ca="1" si="816"/>
        <v>14865.62719847597</v>
      </c>
      <c r="AR746" s="6">
        <f t="shared" ca="1" si="832"/>
        <v>2711.1896013766541</v>
      </c>
      <c r="AS746" s="6">
        <f t="shared" ca="1" si="832"/>
        <v>2134.79397877065</v>
      </c>
      <c r="AT746" s="6">
        <f t="shared" ca="1" si="832"/>
        <v>1904.8437135839863</v>
      </c>
      <c r="AU746" s="6">
        <f t="shared" ca="1" si="832"/>
        <v>2032.3797085229264</v>
      </c>
      <c r="AV746" s="6">
        <f t="shared" ca="1" si="817"/>
        <v>8783.2070022542175</v>
      </c>
      <c r="AW746" s="6">
        <f t="shared" ca="1" si="818"/>
        <v>6082.4201962217485</v>
      </c>
      <c r="AX746" s="27">
        <f t="shared" ca="1" si="833"/>
        <v>3.7457245479452053</v>
      </c>
      <c r="AY746" s="27">
        <f t="shared" ca="1" si="833"/>
        <v>4.418882630136987</v>
      </c>
      <c r="AZ746">
        <f t="shared" ca="1" si="819"/>
        <v>354</v>
      </c>
      <c r="BA746" s="9">
        <f t="shared" ca="1" si="799"/>
        <v>14</v>
      </c>
      <c r="BB746" s="4">
        <f t="shared" ca="1" si="820"/>
        <v>167</v>
      </c>
      <c r="BC746" s="9">
        <f t="shared" ca="1" si="800"/>
        <v>15</v>
      </c>
      <c r="BD746" s="9">
        <f t="shared" ca="1" si="801"/>
        <v>12</v>
      </c>
      <c r="BE746" s="4">
        <f t="shared" ca="1" si="821"/>
        <v>187</v>
      </c>
      <c r="BF746" s="9">
        <f t="shared" ca="1" si="802"/>
        <v>14</v>
      </c>
      <c r="BG746" s="9">
        <f t="shared" ca="1" si="803"/>
        <v>24</v>
      </c>
      <c r="BH746" s="24">
        <f t="shared" ca="1" si="822"/>
        <v>1128.27657822829</v>
      </c>
      <c r="BI746" s="24">
        <f t="shared" ca="1" si="823"/>
        <v>692.96394107640003</v>
      </c>
      <c r="BJ746" s="9">
        <f t="shared" ca="1" si="804"/>
        <v>24</v>
      </c>
      <c r="BK746" s="30">
        <f t="shared" ca="1" si="805"/>
        <v>33.602879013698626</v>
      </c>
      <c r="BL746" s="15">
        <f t="shared" ca="1" si="806"/>
        <v>4.1781306958904105</v>
      </c>
      <c r="BM746" s="15">
        <f t="shared" ca="1" si="824"/>
        <v>7159.7010074264344</v>
      </c>
      <c r="BN746" s="36">
        <f t="shared" ca="1" si="827"/>
        <v>119</v>
      </c>
      <c r="BO746" s="9">
        <f t="shared" ca="1" si="807"/>
        <v>0</v>
      </c>
      <c r="BP746" s="20">
        <f t="shared" ca="1" si="825"/>
        <v>2.0762916193087571</v>
      </c>
      <c r="BQ746" s="20">
        <f t="shared" ca="1" si="826"/>
        <v>124.92123696198294</v>
      </c>
    </row>
    <row r="747" spans="1:69" x14ac:dyDescent="0.25">
      <c r="A747" s="3">
        <f t="shared" si="774"/>
        <v>40442</v>
      </c>
      <c r="B747" s="17">
        <f t="shared" si="808"/>
        <v>2010</v>
      </c>
      <c r="C747" s="4">
        <f t="shared" si="773"/>
        <v>9</v>
      </c>
      <c r="D747" s="4">
        <f t="shared" si="775"/>
        <v>3</v>
      </c>
      <c r="E747" s="5">
        <f t="shared" si="783"/>
        <v>0.78</v>
      </c>
      <c r="F747" s="5">
        <f t="shared" si="784"/>
        <v>0.73333333333333339</v>
      </c>
      <c r="G747" s="10">
        <f t="shared" si="776"/>
        <v>0.13972602739726028</v>
      </c>
      <c r="H747" s="13">
        <f t="shared" ca="1" si="785"/>
        <v>140</v>
      </c>
      <c r="I747" s="9">
        <f t="shared" ca="1" si="786"/>
        <v>226</v>
      </c>
      <c r="J747" s="14">
        <f t="shared" ca="1" si="809"/>
        <v>1.6142857142857143</v>
      </c>
      <c r="K747" s="5">
        <f t="shared" ca="1" si="810"/>
        <v>0.50222222222222224</v>
      </c>
      <c r="L747" s="21">
        <f t="shared" ca="1" si="787"/>
        <v>101.12681768454011</v>
      </c>
      <c r="M747" s="9">
        <f t="shared" ref="M747:P766" ca="1" si="834">INT($I747*M$1*(1+RANDBETWEEN(-limite,limite)/1000))</f>
        <v>40</v>
      </c>
      <c r="N747" s="9">
        <f t="shared" ca="1" si="834"/>
        <v>49</v>
      </c>
      <c r="O747" s="9">
        <f t="shared" ca="1" si="834"/>
        <v>19</v>
      </c>
      <c r="P747" s="9">
        <f t="shared" ca="1" si="834"/>
        <v>62</v>
      </c>
      <c r="Q747" s="20">
        <f t="shared" ca="1" si="788"/>
        <v>35.427512050484829</v>
      </c>
      <c r="R747" s="20">
        <f t="shared" ca="1" si="789"/>
        <v>51.005021595962496</v>
      </c>
      <c r="S747" s="20">
        <f t="shared" ca="1" si="790"/>
        <v>16.134985301917805</v>
      </c>
      <c r="T747" s="6">
        <f t="shared" ref="T747:V766" ca="1" si="835">(1+T$2*$G747)*(1+RANDBETWEEN(-limite,limite)/1000)*T$1*$E747*$F747</f>
        <v>14157.754475835616</v>
      </c>
      <c r="U747" s="6">
        <f t="shared" ca="1" si="835"/>
        <v>1488.6044872328769</v>
      </c>
      <c r="V747" s="6">
        <f t="shared" ca="1" si="835"/>
        <v>2489.0988477580272</v>
      </c>
      <c r="W747" s="6">
        <f t="shared" ca="1" si="791"/>
        <v>2826.3774368219179</v>
      </c>
      <c r="X747" s="6">
        <f t="shared" ca="1" si="792"/>
        <v>1200.8171745981372</v>
      </c>
      <c r="Y747" s="6">
        <f t="shared" ca="1" si="811"/>
        <v>9130.0655038904115</v>
      </c>
      <c r="Z747" s="6">
        <f t="shared" ref="Z747:AB766" ca="1" si="836">(1+Z$2*$G747)*(1+RANDBETWEEN(-limite,limite)/1000)*$I747*Z$1</f>
        <v>3153.04857249315</v>
      </c>
      <c r="AA747" s="6">
        <f t="shared" ca="1" si="836"/>
        <v>969.09541032328741</v>
      </c>
      <c r="AB747" s="6">
        <f t="shared" ca="1" si="836"/>
        <v>1000.369088718904</v>
      </c>
      <c r="AC747" s="6">
        <f t="shared" ca="1" si="793"/>
        <v>1596.7984567749459</v>
      </c>
      <c r="AD747" s="6">
        <f t="shared" ca="1" si="794"/>
        <v>1039.8124081417693</v>
      </c>
      <c r="AE747" s="6">
        <f t="shared" ca="1" si="795"/>
        <v>491.51340537951148</v>
      </c>
      <c r="AF747" s="6">
        <f t="shared" ca="1" si="812"/>
        <v>1994.3888012391149</v>
      </c>
      <c r="AG747" s="6">
        <f t="shared" ref="AG747:AJ766" ca="1" si="837">(1+AG$2*$G747)*(1+RANDBETWEEN(-limite,limite)/1000)*$I747*AG$1</f>
        <v>385.92001479452051</v>
      </c>
      <c r="AH747" s="6">
        <f t="shared" ca="1" si="837"/>
        <v>1443.7482138301373</v>
      </c>
      <c r="AI747" s="6">
        <f t="shared" ca="1" si="837"/>
        <v>2489.4735890410961</v>
      </c>
      <c r="AJ747" s="6">
        <f t="shared" ca="1" si="837"/>
        <v>1118.1345665753422</v>
      </c>
      <c r="AK747" s="6">
        <f t="shared" ca="1" si="796"/>
        <v>1711.2654894454283</v>
      </c>
      <c r="AL747" s="6">
        <f t="shared" ca="1" si="797"/>
        <v>1217.6834694116708</v>
      </c>
      <c r="AM747" s="6">
        <f t="shared" ca="1" si="798"/>
        <v>540.47328343609797</v>
      </c>
      <c r="AN747" s="6">
        <f t="shared" ca="1" si="813"/>
        <v>1967.8541419478993</v>
      </c>
      <c r="AO747" s="6">
        <f t="shared" ca="1" si="814"/>
        <v>26206.148418844932</v>
      </c>
      <c r="AP747" s="6">
        <f t="shared" ca="1" si="815"/>
        <v>13113.839971767507</v>
      </c>
      <c r="AQ747" s="6">
        <f t="shared" ca="1" si="816"/>
        <v>13092.308447077425</v>
      </c>
      <c r="AR747" s="6">
        <f t="shared" ref="AR747:AU766" ca="1" si="838">(1+AR$2*$G747)*(1+RANDBETWEEN(-limite,limite)/1000)*AR$1*$E747*$F747+AR$3*(1+ipc)^($B747-2010)</f>
        <v>2651.6293998570113</v>
      </c>
      <c r="AS747" s="6">
        <f t="shared" ca="1" si="838"/>
        <v>1995.4608684284822</v>
      </c>
      <c r="AT747" s="6">
        <f t="shared" ca="1" si="838"/>
        <v>1826.438076805837</v>
      </c>
      <c r="AU747" s="6">
        <f t="shared" ca="1" si="838"/>
        <v>1899.0386595094674</v>
      </c>
      <c r="AV747" s="6">
        <f t="shared" ca="1" si="817"/>
        <v>8372.5670046007981</v>
      </c>
      <c r="AW747" s="6">
        <f t="shared" ca="1" si="818"/>
        <v>4719.7414424766266</v>
      </c>
      <c r="AX747" s="27">
        <f t="shared" ref="AX747:AY766" ca="1" si="839">MIN(5,(1+AX$2*$G747)*(1+RANDBETWEEN(-limite,limite)/1000)*AX$1)</f>
        <v>3.8982664767123283</v>
      </c>
      <c r="AY747" s="27">
        <f t="shared" ca="1" si="839"/>
        <v>4.3624857739726028</v>
      </c>
      <c r="AZ747">
        <f t="shared" ca="1" si="819"/>
        <v>310</v>
      </c>
      <c r="BA747" s="9">
        <f t="shared" ca="1" si="799"/>
        <v>13</v>
      </c>
      <c r="BB747" s="4">
        <f t="shared" ca="1" si="820"/>
        <v>140</v>
      </c>
      <c r="BC747" s="9">
        <f t="shared" ca="1" si="800"/>
        <v>12</v>
      </c>
      <c r="BD747" s="9">
        <f t="shared" ca="1" si="801"/>
        <v>9</v>
      </c>
      <c r="BE747" s="4">
        <f t="shared" ca="1" si="821"/>
        <v>170</v>
      </c>
      <c r="BF747" s="9">
        <f t="shared" ca="1" si="802"/>
        <v>13</v>
      </c>
      <c r="BG747" s="9">
        <f t="shared" ca="1" si="803"/>
        <v>23</v>
      </c>
      <c r="BH747" s="24">
        <f t="shared" ca="1" si="822"/>
        <v>977.44401887671222</v>
      </c>
      <c r="BI747" s="24">
        <f t="shared" ca="1" si="823"/>
        <v>662.42631606273039</v>
      </c>
      <c r="BJ747" s="9">
        <f t="shared" ca="1" si="804"/>
        <v>20</v>
      </c>
      <c r="BK747" s="30">
        <f t="shared" ca="1" si="805"/>
        <v>36.285669958904109</v>
      </c>
      <c r="BL747" s="15">
        <f t="shared" ca="1" si="806"/>
        <v>4.2038368263013695</v>
      </c>
      <c r="BM747" s="15">
        <f t="shared" ca="1" si="824"/>
        <v>7205.1768342609666</v>
      </c>
      <c r="BN747" s="36">
        <f t="shared" ca="1" si="827"/>
        <v>119</v>
      </c>
      <c r="BO747" s="9">
        <f t="shared" ca="1" si="807"/>
        <v>0</v>
      </c>
      <c r="BP747" s="20">
        <f t="shared" ca="1" si="825"/>
        <v>1.8170696914505777</v>
      </c>
      <c r="BQ747" s="20">
        <f t="shared" ca="1" si="826"/>
        <v>110.01939871493634</v>
      </c>
    </row>
    <row r="748" spans="1:69" x14ac:dyDescent="0.25">
      <c r="A748" s="3">
        <f t="shared" si="774"/>
        <v>40441</v>
      </c>
      <c r="B748" s="17">
        <f t="shared" si="808"/>
        <v>2010</v>
      </c>
      <c r="C748" s="4">
        <f t="shared" si="773"/>
        <v>9</v>
      </c>
      <c r="D748" s="4">
        <f t="shared" si="775"/>
        <v>2</v>
      </c>
      <c r="E748" s="5">
        <f t="shared" si="783"/>
        <v>0.78</v>
      </c>
      <c r="F748" s="5">
        <f t="shared" si="784"/>
        <v>0.73333333333333339</v>
      </c>
      <c r="G748" s="10">
        <f t="shared" si="776"/>
        <v>0.13698630136986303</v>
      </c>
      <c r="H748" s="13">
        <f t="shared" ca="1" si="785"/>
        <v>149</v>
      </c>
      <c r="I748" s="9">
        <f t="shared" ca="1" si="786"/>
        <v>218</v>
      </c>
      <c r="J748" s="14">
        <f t="shared" ca="1" si="809"/>
        <v>1.4630872483221478</v>
      </c>
      <c r="K748" s="5">
        <f t="shared" ca="1" si="810"/>
        <v>0.48444444444444446</v>
      </c>
      <c r="L748" s="21">
        <f t="shared" ca="1" si="787"/>
        <v>90.292553314332991</v>
      </c>
      <c r="M748" s="9">
        <f t="shared" ca="1" si="834"/>
        <v>38</v>
      </c>
      <c r="N748" s="9">
        <f t="shared" ca="1" si="834"/>
        <v>46</v>
      </c>
      <c r="O748" s="9">
        <f t="shared" ca="1" si="834"/>
        <v>18</v>
      </c>
      <c r="P748" s="9">
        <f t="shared" ca="1" si="834"/>
        <v>61</v>
      </c>
      <c r="Q748" s="20">
        <f t="shared" ca="1" si="788"/>
        <v>35.326850228310505</v>
      </c>
      <c r="R748" s="20">
        <f t="shared" ca="1" si="789"/>
        <v>50.31391024657534</v>
      </c>
      <c r="S748" s="20">
        <f t="shared" ca="1" si="790"/>
        <v>16.394528397035707</v>
      </c>
      <c r="T748" s="6">
        <f t="shared" ca="1" si="835"/>
        <v>13453.590443835616</v>
      </c>
      <c r="U748" s="6">
        <f t="shared" ca="1" si="835"/>
        <v>1546.8000493150687</v>
      </c>
      <c r="V748" s="6">
        <f t="shared" ca="1" si="835"/>
        <v>2348.5630716493151</v>
      </c>
      <c r="W748" s="6">
        <f t="shared" ca="1" si="791"/>
        <v>2702.5542147945207</v>
      </c>
      <c r="X748" s="6">
        <f t="shared" ca="1" si="792"/>
        <v>1173.6918712109589</v>
      </c>
      <c r="Y748" s="6">
        <f t="shared" ca="1" si="811"/>
        <v>8775.5813354958918</v>
      </c>
      <c r="Z748" s="6">
        <f t="shared" ca="1" si="836"/>
        <v>2967.4554191780821</v>
      </c>
      <c r="AA748" s="6">
        <f t="shared" ca="1" si="836"/>
        <v>905.65038443835613</v>
      </c>
      <c r="AB748" s="6">
        <f t="shared" ca="1" si="836"/>
        <v>1000.066232219178</v>
      </c>
      <c r="AC748" s="6">
        <f t="shared" ca="1" si="793"/>
        <v>1582.7749803512493</v>
      </c>
      <c r="AD748" s="6">
        <f t="shared" ca="1" si="794"/>
        <v>1053.6876570252152</v>
      </c>
      <c r="AE748" s="6">
        <f t="shared" ca="1" si="795"/>
        <v>469.45958961946116</v>
      </c>
      <c r="AF748" s="6">
        <f t="shared" ca="1" si="812"/>
        <v>1767.2498088396903</v>
      </c>
      <c r="AG748" s="6">
        <f t="shared" ca="1" si="837"/>
        <v>380.10659178082193</v>
      </c>
      <c r="AH748" s="6">
        <f t="shared" ca="1" si="837"/>
        <v>1367.3112898630136</v>
      </c>
      <c r="AI748" s="6">
        <f t="shared" ca="1" si="837"/>
        <v>2516.5466082191783</v>
      </c>
      <c r="AJ748" s="6">
        <f t="shared" ca="1" si="837"/>
        <v>1000.5791473972603</v>
      </c>
      <c r="AK748" s="6">
        <f t="shared" ca="1" si="796"/>
        <v>1714.7591984106796</v>
      </c>
      <c r="AL748" s="6">
        <f t="shared" ca="1" si="797"/>
        <v>1152.0124556188157</v>
      </c>
      <c r="AM748" s="6">
        <f t="shared" ca="1" si="798"/>
        <v>525.26759983001637</v>
      </c>
      <c r="AN748" s="6">
        <f t="shared" ca="1" si="813"/>
        <v>1872.5043834007629</v>
      </c>
      <c r="AO748" s="6">
        <f t="shared" ca="1" si="814"/>
        <v>25138.106166246573</v>
      </c>
      <c r="AP748" s="6">
        <f t="shared" ca="1" si="815"/>
        <v>12722.770638510234</v>
      </c>
      <c r="AQ748" s="6">
        <f t="shared" ca="1" si="816"/>
        <v>12415.335527736344</v>
      </c>
      <c r="AR748" s="6">
        <f t="shared" ca="1" si="838"/>
        <v>2632.0632281405206</v>
      </c>
      <c r="AS748" s="6">
        <f t="shared" ca="1" si="838"/>
        <v>2004.2508563465249</v>
      </c>
      <c r="AT748" s="6">
        <f t="shared" ca="1" si="838"/>
        <v>1814.6782314968709</v>
      </c>
      <c r="AU748" s="6">
        <f t="shared" ca="1" si="838"/>
        <v>1901.1099100800009</v>
      </c>
      <c r="AV748" s="6">
        <f t="shared" ca="1" si="817"/>
        <v>8352.1022260639165</v>
      </c>
      <c r="AW748" s="6">
        <f t="shared" ca="1" si="818"/>
        <v>4063.2333016724224</v>
      </c>
      <c r="AX748" s="27">
        <f t="shared" ca="1" si="839"/>
        <v>4.109595616438356</v>
      </c>
      <c r="AY748" s="27">
        <f t="shared" ca="1" si="839"/>
        <v>4.1507664383561638</v>
      </c>
      <c r="AZ748">
        <f t="shared" ca="1" si="819"/>
        <v>312</v>
      </c>
      <c r="BA748" s="9">
        <f t="shared" ca="1" si="799"/>
        <v>13</v>
      </c>
      <c r="BB748" s="4">
        <f t="shared" ca="1" si="820"/>
        <v>149</v>
      </c>
      <c r="BC748" s="9">
        <f t="shared" ca="1" si="800"/>
        <v>14</v>
      </c>
      <c r="BD748" s="9">
        <f t="shared" ca="1" si="801"/>
        <v>10</v>
      </c>
      <c r="BE748" s="4">
        <f t="shared" ca="1" si="821"/>
        <v>163</v>
      </c>
      <c r="BF748" s="9">
        <f t="shared" ca="1" si="802"/>
        <v>12</v>
      </c>
      <c r="BG748" s="9">
        <f t="shared" ca="1" si="803"/>
        <v>22</v>
      </c>
      <c r="BH748" s="24">
        <f t="shared" ca="1" si="822"/>
        <v>1002.653824051779</v>
      </c>
      <c r="BI748" s="24">
        <f t="shared" ca="1" si="823"/>
        <v>647.86107802368997</v>
      </c>
      <c r="BJ748" s="9">
        <f t="shared" ca="1" si="804"/>
        <v>20</v>
      </c>
      <c r="BK748" s="30">
        <f t="shared" ca="1" si="805"/>
        <v>35.454918493150679</v>
      </c>
      <c r="BL748" s="15">
        <f t="shared" ca="1" si="806"/>
        <v>4.3372179726027396</v>
      </c>
      <c r="BM748" s="15">
        <f t="shared" ca="1" si="824"/>
        <v>7013.9049099509684</v>
      </c>
      <c r="BN748" s="36">
        <f t="shared" ca="1" si="827"/>
        <v>119</v>
      </c>
      <c r="BO748" s="9">
        <f t="shared" ca="1" si="807"/>
        <v>0</v>
      </c>
      <c r="BP748" s="20">
        <f t="shared" ca="1" si="825"/>
        <v>1.7701032003045982</v>
      </c>
      <c r="BQ748" s="20">
        <f t="shared" ca="1" si="826"/>
        <v>104.33055065324659</v>
      </c>
    </row>
    <row r="749" spans="1:69" x14ac:dyDescent="0.25">
      <c r="A749" s="3">
        <f t="shared" si="774"/>
        <v>40440</v>
      </c>
      <c r="B749" s="17">
        <f t="shared" si="808"/>
        <v>2010</v>
      </c>
      <c r="C749" s="4">
        <f t="shared" si="773"/>
        <v>9</v>
      </c>
      <c r="D749" s="4">
        <f t="shared" si="775"/>
        <v>1</v>
      </c>
      <c r="E749" s="5">
        <f t="shared" si="783"/>
        <v>0.78</v>
      </c>
      <c r="F749" s="5">
        <f t="shared" si="784"/>
        <v>0.76</v>
      </c>
      <c r="G749" s="10">
        <f t="shared" si="776"/>
        <v>0.13424657534246578</v>
      </c>
      <c r="H749" s="13">
        <f t="shared" ca="1" si="785"/>
        <v>151</v>
      </c>
      <c r="I749" s="9">
        <f t="shared" ca="1" si="786"/>
        <v>237</v>
      </c>
      <c r="J749" s="14">
        <f t="shared" ca="1" si="809"/>
        <v>1.5695364238410596</v>
      </c>
      <c r="K749" s="5">
        <f t="shared" ca="1" si="810"/>
        <v>0.52666666666666662</v>
      </c>
      <c r="L749" s="21">
        <f t="shared" ca="1" si="787"/>
        <v>93.369537117082473</v>
      </c>
      <c r="M749" s="9">
        <f t="shared" ca="1" si="834"/>
        <v>43</v>
      </c>
      <c r="N749" s="9">
        <f t="shared" ca="1" si="834"/>
        <v>52</v>
      </c>
      <c r="O749" s="9">
        <f t="shared" ca="1" si="834"/>
        <v>20</v>
      </c>
      <c r="P749" s="9">
        <f t="shared" ca="1" si="834"/>
        <v>65</v>
      </c>
      <c r="Q749" s="20">
        <f t="shared" ca="1" si="788"/>
        <v>36.799330856236487</v>
      </c>
      <c r="R749" s="20">
        <f t="shared" ca="1" si="789"/>
        <v>48.927860588712335</v>
      </c>
      <c r="S749" s="20">
        <f t="shared" ca="1" si="790"/>
        <v>17.515569684670176</v>
      </c>
      <c r="T749" s="6">
        <f t="shared" ca="1" si="835"/>
        <v>14098.800104679452</v>
      </c>
      <c r="U749" s="6">
        <f t="shared" ca="1" si="835"/>
        <v>1498.8703084273973</v>
      </c>
      <c r="V749" s="6">
        <f t="shared" ca="1" si="835"/>
        <v>2610.4626823238136</v>
      </c>
      <c r="W749" s="6">
        <f t="shared" ca="1" si="791"/>
        <v>2814.9587548273971</v>
      </c>
      <c r="X749" s="6">
        <f t="shared" ca="1" si="792"/>
        <v>1245.816940246619</v>
      </c>
      <c r="Y749" s="6">
        <f t="shared" ca="1" si="811"/>
        <v>8926.4320357090182</v>
      </c>
      <c r="Z749" s="6">
        <f t="shared" ca="1" si="836"/>
        <v>3495.9364313424662</v>
      </c>
      <c r="AA749" s="6">
        <f t="shared" ca="1" si="836"/>
        <v>978.55721177424664</v>
      </c>
      <c r="AB749" s="6">
        <f t="shared" ca="1" si="836"/>
        <v>1138.5120295035615</v>
      </c>
      <c r="AC749" s="6">
        <f t="shared" ca="1" si="793"/>
        <v>1590.1355208186783</v>
      </c>
      <c r="AD749" s="6">
        <f t="shared" ca="1" si="794"/>
        <v>1110.3501278439931</v>
      </c>
      <c r="AE749" s="6">
        <f t="shared" ca="1" si="795"/>
        <v>474.86452626516382</v>
      </c>
      <c r="AF749" s="6">
        <f t="shared" ca="1" si="812"/>
        <v>2437.6554976924385</v>
      </c>
      <c r="AG749" s="6">
        <f t="shared" ca="1" si="837"/>
        <v>442.21634166575348</v>
      </c>
      <c r="AH749" s="6">
        <f t="shared" ca="1" si="837"/>
        <v>1556.4127488000001</v>
      </c>
      <c r="AI749" s="6">
        <f t="shared" ca="1" si="837"/>
        <v>2673.1518036164384</v>
      </c>
      <c r="AJ749" s="6">
        <f t="shared" ca="1" si="837"/>
        <v>1149.4272999452055</v>
      </c>
      <c r="AK749" s="6">
        <f t="shared" ca="1" si="796"/>
        <v>1766.2129991180527</v>
      </c>
      <c r="AL749" s="6">
        <f t="shared" ca="1" si="797"/>
        <v>1215.8221571978554</v>
      </c>
      <c r="AM749" s="6">
        <f t="shared" ca="1" si="798"/>
        <v>526.43358479081769</v>
      </c>
      <c r="AN749" s="6">
        <f t="shared" ca="1" si="813"/>
        <v>2312.7394529206722</v>
      </c>
      <c r="AO749" s="6">
        <f t="shared" ca="1" si="814"/>
        <v>27031.884279754519</v>
      </c>
      <c r="AP749" s="6">
        <f t="shared" ca="1" si="815"/>
        <v>13355.05729343239</v>
      </c>
      <c r="AQ749" s="6">
        <f t="shared" ca="1" si="816"/>
        <v>13676.826986322129</v>
      </c>
      <c r="AR749" s="6">
        <f t="shared" ca="1" si="838"/>
        <v>2650.2775886502855</v>
      </c>
      <c r="AS749" s="6">
        <f t="shared" ca="1" si="838"/>
        <v>1955.5459710663793</v>
      </c>
      <c r="AT749" s="6">
        <f t="shared" ca="1" si="838"/>
        <v>1836.3673102131929</v>
      </c>
      <c r="AU749" s="6">
        <f t="shared" ca="1" si="838"/>
        <v>1929.1077492482964</v>
      </c>
      <c r="AV749" s="6">
        <f t="shared" ca="1" si="817"/>
        <v>8371.2986191781547</v>
      </c>
      <c r="AW749" s="6">
        <f t="shared" ca="1" si="818"/>
        <v>5305.5283671439738</v>
      </c>
      <c r="AX749" s="27">
        <f t="shared" ca="1" si="839"/>
        <v>3.9248634082191782</v>
      </c>
      <c r="AY749" s="27">
        <f t="shared" ca="1" si="839"/>
        <v>4.323060369863013</v>
      </c>
      <c r="AZ749">
        <f t="shared" ca="1" si="819"/>
        <v>331</v>
      </c>
      <c r="BA749" s="9">
        <f t="shared" ca="1" si="799"/>
        <v>13</v>
      </c>
      <c r="BB749" s="4">
        <f t="shared" ca="1" si="820"/>
        <v>151</v>
      </c>
      <c r="BC749" s="9">
        <f t="shared" ca="1" si="800"/>
        <v>13</v>
      </c>
      <c r="BD749" s="9">
        <f t="shared" ca="1" si="801"/>
        <v>9</v>
      </c>
      <c r="BE749" s="4">
        <f t="shared" ca="1" si="821"/>
        <v>180</v>
      </c>
      <c r="BF749" s="9">
        <f t="shared" ca="1" si="802"/>
        <v>13</v>
      </c>
      <c r="BG749" s="9">
        <f t="shared" ca="1" si="803"/>
        <v>22</v>
      </c>
      <c r="BH749" s="24">
        <f t="shared" ca="1" si="822"/>
        <v>971.96850531624011</v>
      </c>
      <c r="BI749" s="24">
        <f t="shared" ca="1" si="823"/>
        <v>617.42920068041246</v>
      </c>
      <c r="BJ749" s="9">
        <f t="shared" ca="1" si="804"/>
        <v>19</v>
      </c>
      <c r="BK749" s="30">
        <f t="shared" ca="1" si="805"/>
        <v>34.415181356164382</v>
      </c>
      <c r="BL749" s="15">
        <f t="shared" ca="1" si="806"/>
        <v>4.2983132690410955</v>
      </c>
      <c r="BM749" s="15">
        <f t="shared" ca="1" si="824"/>
        <v>7261.3531107894742</v>
      </c>
      <c r="BN749" s="36">
        <f t="shared" ca="1" si="827"/>
        <v>119</v>
      </c>
      <c r="BO749" s="9">
        <f t="shared" ca="1" si="807"/>
        <v>0</v>
      </c>
      <c r="BP749" s="20">
        <f t="shared" ca="1" si="825"/>
        <v>1.8835094200280733</v>
      </c>
      <c r="BQ749" s="20">
        <f t="shared" ca="1" si="826"/>
        <v>114.931319212791</v>
      </c>
    </row>
    <row r="750" spans="1:69" x14ac:dyDescent="0.25">
      <c r="A750" s="3">
        <f t="shared" si="774"/>
        <v>40439</v>
      </c>
      <c r="B750" s="17">
        <f t="shared" si="808"/>
        <v>2010</v>
      </c>
      <c r="C750" s="4">
        <f t="shared" si="773"/>
        <v>9</v>
      </c>
      <c r="D750" s="4">
        <f t="shared" si="775"/>
        <v>7</v>
      </c>
      <c r="E750" s="5">
        <f t="shared" si="783"/>
        <v>0.78</v>
      </c>
      <c r="F750" s="5">
        <f t="shared" si="784"/>
        <v>0.96666666666666667</v>
      </c>
      <c r="G750" s="10">
        <f t="shared" si="776"/>
        <v>0.13150684931506854</v>
      </c>
      <c r="H750" s="13">
        <f t="shared" ca="1" si="785"/>
        <v>180</v>
      </c>
      <c r="I750" s="9">
        <f t="shared" ca="1" si="786"/>
        <v>303</v>
      </c>
      <c r="J750" s="14">
        <f t="shared" ca="1" si="809"/>
        <v>1.6833333333333333</v>
      </c>
      <c r="K750" s="5">
        <f t="shared" ca="1" si="810"/>
        <v>0.67333333333333334</v>
      </c>
      <c r="L750" s="21">
        <f t="shared" ca="1" si="787"/>
        <v>105.87552593242006</v>
      </c>
      <c r="M750" s="9">
        <f t="shared" ca="1" si="834"/>
        <v>56</v>
      </c>
      <c r="N750" s="9">
        <f t="shared" ca="1" si="834"/>
        <v>66</v>
      </c>
      <c r="O750" s="9">
        <f t="shared" ca="1" si="834"/>
        <v>26</v>
      </c>
      <c r="P750" s="9">
        <f t="shared" ca="1" si="834"/>
        <v>81</v>
      </c>
      <c r="Q750" s="20">
        <f t="shared" ca="1" si="788"/>
        <v>35.722368786885248</v>
      </c>
      <c r="R750" s="20">
        <f t="shared" ca="1" si="789"/>
        <v>46.512185791106418</v>
      </c>
      <c r="S750" s="20">
        <f t="shared" ca="1" si="790"/>
        <v>17.691826876712327</v>
      </c>
      <c r="T750" s="6">
        <f t="shared" ca="1" si="835"/>
        <v>19057.594667835612</v>
      </c>
      <c r="U750" s="6">
        <f t="shared" ca="1" si="835"/>
        <v>1969.3437207671236</v>
      </c>
      <c r="V750" s="6">
        <f t="shared" ca="1" si="835"/>
        <v>3138.3148533830131</v>
      </c>
      <c r="W750" s="6">
        <f t="shared" ca="1" si="791"/>
        <v>2947.0409587726026</v>
      </c>
      <c r="X750" s="6">
        <f t="shared" ca="1" si="792"/>
        <v>1615.5380954090958</v>
      </c>
      <c r="Y750" s="6">
        <f t="shared" ca="1" si="811"/>
        <v>13326.044481038023</v>
      </c>
      <c r="Z750" s="6">
        <f t="shared" ca="1" si="836"/>
        <v>4358.1289919999999</v>
      </c>
      <c r="AA750" s="6">
        <f t="shared" ca="1" si="836"/>
        <v>1209.3168305687668</v>
      </c>
      <c r="AB750" s="6">
        <f t="shared" ca="1" si="836"/>
        <v>1433.0379770136985</v>
      </c>
      <c r="AC750" s="6">
        <f t="shared" ca="1" si="793"/>
        <v>2127.7582390155158</v>
      </c>
      <c r="AD750" s="6">
        <f t="shared" ca="1" si="794"/>
        <v>1041.8578805396162</v>
      </c>
      <c r="AE750" s="6">
        <f t="shared" ca="1" si="795"/>
        <v>638.66378016558838</v>
      </c>
      <c r="AF750" s="6">
        <f t="shared" ca="1" si="812"/>
        <v>3192.203899861745</v>
      </c>
      <c r="AG750" s="6">
        <f t="shared" ca="1" si="837"/>
        <v>532.69974088767128</v>
      </c>
      <c r="AH750" s="6">
        <f t="shared" ca="1" si="837"/>
        <v>1964.3721973479446</v>
      </c>
      <c r="AI750" s="6">
        <f t="shared" ca="1" si="837"/>
        <v>3450.8541494794517</v>
      </c>
      <c r="AJ750" s="6">
        <f t="shared" ca="1" si="837"/>
        <v>1488.3674522301369</v>
      </c>
      <c r="AK750" s="6">
        <f t="shared" ca="1" si="796"/>
        <v>2283.42788314989</v>
      </c>
      <c r="AL750" s="6">
        <f t="shared" ca="1" si="797"/>
        <v>1254.1990944185541</v>
      </c>
      <c r="AM750" s="6">
        <f t="shared" ca="1" si="798"/>
        <v>718.71458499775406</v>
      </c>
      <c r="AN750" s="6">
        <f t="shared" ca="1" si="813"/>
        <v>3179.9519773790066</v>
      </c>
      <c r="AO750" s="6">
        <f t="shared" ca="1" si="814"/>
        <v>35463.715728130403</v>
      </c>
      <c r="AP750" s="6">
        <f t="shared" ca="1" si="815"/>
        <v>15765.515369851631</v>
      </c>
      <c r="AQ750" s="6">
        <f t="shared" ca="1" si="816"/>
        <v>19698.200358278773</v>
      </c>
      <c r="AR750" s="6">
        <f t="shared" ca="1" si="838"/>
        <v>2744.1319502968804</v>
      </c>
      <c r="AS750" s="6">
        <f t="shared" ca="1" si="838"/>
        <v>2380.5527381873535</v>
      </c>
      <c r="AT750" s="6">
        <f t="shared" ca="1" si="838"/>
        <v>2019.1570399337756</v>
      </c>
      <c r="AU750" s="6">
        <f t="shared" ca="1" si="838"/>
        <v>2174.4132248799983</v>
      </c>
      <c r="AV750" s="6">
        <f t="shared" ca="1" si="817"/>
        <v>9318.2549532980083</v>
      </c>
      <c r="AW750" s="6">
        <f t="shared" ca="1" si="818"/>
        <v>10379.945404980765</v>
      </c>
      <c r="AX750" s="27">
        <f t="shared" ca="1" si="839"/>
        <v>4.1047792767123275</v>
      </c>
      <c r="AY750" s="27">
        <f t="shared" ca="1" si="839"/>
        <v>4.2278542465753421</v>
      </c>
      <c r="AZ750">
        <f t="shared" ca="1" si="819"/>
        <v>409</v>
      </c>
      <c r="BA750" s="9">
        <f t="shared" ca="1" si="799"/>
        <v>17</v>
      </c>
      <c r="BB750" s="4">
        <f t="shared" ca="1" si="820"/>
        <v>180</v>
      </c>
      <c r="BC750" s="9">
        <f t="shared" ca="1" si="800"/>
        <v>18</v>
      </c>
      <c r="BD750" s="9">
        <f t="shared" ca="1" si="801"/>
        <v>12</v>
      </c>
      <c r="BE750" s="4">
        <f t="shared" ca="1" si="821"/>
        <v>229</v>
      </c>
      <c r="BF750" s="9">
        <f t="shared" ca="1" si="802"/>
        <v>16</v>
      </c>
      <c r="BG750" s="9">
        <f t="shared" ca="1" si="803"/>
        <v>33</v>
      </c>
      <c r="BH750" s="24">
        <f t="shared" ca="1" si="822"/>
        <v>1283.4823179274522</v>
      </c>
      <c r="BI750" s="24">
        <f t="shared" ca="1" si="823"/>
        <v>814.87211828085276</v>
      </c>
      <c r="BJ750" s="9">
        <f t="shared" ca="1" si="804"/>
        <v>23</v>
      </c>
      <c r="BK750" s="30">
        <f t="shared" ca="1" si="805"/>
        <v>36.437780054794516</v>
      </c>
      <c r="BL750" s="15">
        <f t="shared" ca="1" si="806"/>
        <v>4.242183967123287</v>
      </c>
      <c r="BM750" s="15">
        <f t="shared" ca="1" si="824"/>
        <v>7438.403493968277</v>
      </c>
      <c r="BN750" s="36">
        <f t="shared" ca="1" si="827"/>
        <v>120</v>
      </c>
      <c r="BO750" s="9">
        <f t="shared" ca="1" si="807"/>
        <v>0</v>
      </c>
      <c r="BP750" s="20">
        <f t="shared" ca="1" si="825"/>
        <v>2.6481758315815802</v>
      </c>
      <c r="BQ750" s="20">
        <f t="shared" ca="1" si="826"/>
        <v>164.15166965232311</v>
      </c>
    </row>
    <row r="751" spans="1:69" x14ac:dyDescent="0.25">
      <c r="A751" s="3">
        <f t="shared" si="774"/>
        <v>40438</v>
      </c>
      <c r="B751" s="17">
        <f t="shared" si="808"/>
        <v>2010</v>
      </c>
      <c r="C751" s="4">
        <f t="shared" si="773"/>
        <v>9</v>
      </c>
      <c r="D751" s="4">
        <f t="shared" si="775"/>
        <v>6</v>
      </c>
      <c r="E751" s="5">
        <f t="shared" si="783"/>
        <v>0.78</v>
      </c>
      <c r="F751" s="5">
        <f t="shared" si="784"/>
        <v>1</v>
      </c>
      <c r="G751" s="10">
        <f t="shared" si="776"/>
        <v>0.12876712328767129</v>
      </c>
      <c r="H751" s="13">
        <f t="shared" ca="1" si="785"/>
        <v>193</v>
      </c>
      <c r="I751" s="9">
        <f t="shared" ca="1" si="786"/>
        <v>302</v>
      </c>
      <c r="J751" s="14">
        <f t="shared" ca="1" si="809"/>
        <v>1.5647668393782384</v>
      </c>
      <c r="K751" s="5">
        <f t="shared" ca="1" si="810"/>
        <v>0.6711111111111111</v>
      </c>
      <c r="L751" s="21">
        <f t="shared" ca="1" si="787"/>
        <v>96.785293900205843</v>
      </c>
      <c r="M751" s="9">
        <f t="shared" ca="1" si="834"/>
        <v>55</v>
      </c>
      <c r="N751" s="9">
        <f t="shared" ca="1" si="834"/>
        <v>69</v>
      </c>
      <c r="O751" s="9">
        <f t="shared" ca="1" si="834"/>
        <v>27</v>
      </c>
      <c r="P751" s="9">
        <f t="shared" ca="1" si="834"/>
        <v>85</v>
      </c>
      <c r="Q751" s="20">
        <f t="shared" ca="1" si="788"/>
        <v>34.820754269553689</v>
      </c>
      <c r="R751" s="20">
        <f t="shared" ca="1" si="789"/>
        <v>46.591722894611856</v>
      </c>
      <c r="S751" s="20">
        <f t="shared" ca="1" si="790"/>
        <v>16.752621311999999</v>
      </c>
      <c r="T751" s="6">
        <f t="shared" ca="1" si="835"/>
        <v>18679.561722739727</v>
      </c>
      <c r="U751" s="6">
        <f t="shared" ca="1" si="835"/>
        <v>2000.2358465753425</v>
      </c>
      <c r="V751" s="6">
        <f t="shared" ca="1" si="835"/>
        <v>3283.6478370016443</v>
      </c>
      <c r="W751" s="6">
        <f t="shared" ca="1" si="791"/>
        <v>2716.3701287013696</v>
      </c>
      <c r="X751" s="6">
        <f t="shared" ca="1" si="792"/>
        <v>1640.9878145753423</v>
      </c>
      <c r="Y751" s="6">
        <f t="shared" ca="1" si="811"/>
        <v>13038.791789036712</v>
      </c>
      <c r="Z751" s="6">
        <f t="shared" ca="1" si="836"/>
        <v>4317.7735294246577</v>
      </c>
      <c r="AA751" s="6">
        <f t="shared" ca="1" si="836"/>
        <v>1257.9765181545201</v>
      </c>
      <c r="AB751" s="6">
        <f t="shared" ca="1" si="836"/>
        <v>1423.9728115199998</v>
      </c>
      <c r="AC751" s="6">
        <f t="shared" ca="1" si="793"/>
        <v>2049.7624292806336</v>
      </c>
      <c r="AD751" s="6">
        <f t="shared" ca="1" si="794"/>
        <v>1057.871083814942</v>
      </c>
      <c r="AE751" s="6">
        <f t="shared" ca="1" si="795"/>
        <v>620.36766382775181</v>
      </c>
      <c r="AF751" s="6">
        <f t="shared" ca="1" si="812"/>
        <v>3271.7216821758502</v>
      </c>
      <c r="AG751" s="6">
        <f t="shared" ca="1" si="837"/>
        <v>568.95922296986305</v>
      </c>
      <c r="AH751" s="6">
        <f t="shared" ca="1" si="837"/>
        <v>1963.549630071233</v>
      </c>
      <c r="AI751" s="6">
        <f t="shared" ca="1" si="837"/>
        <v>3193.2265380821909</v>
      </c>
      <c r="AJ751" s="6">
        <f t="shared" ca="1" si="837"/>
        <v>1384.2131112328764</v>
      </c>
      <c r="AK751" s="6">
        <f t="shared" ca="1" si="796"/>
        <v>2493.5172947085207</v>
      </c>
      <c r="AL751" s="6">
        <f t="shared" ca="1" si="797"/>
        <v>1234.5172761316151</v>
      </c>
      <c r="AM751" s="6">
        <f t="shared" ca="1" si="798"/>
        <v>713.45872673351676</v>
      </c>
      <c r="AN751" s="6">
        <f t="shared" ca="1" si="813"/>
        <v>2668.4552047825096</v>
      </c>
      <c r="AO751" s="6">
        <f t="shared" ca="1" si="814"/>
        <v>34789.46893077041</v>
      </c>
      <c r="AP751" s="6">
        <f t="shared" ca="1" si="815"/>
        <v>15810.500254775337</v>
      </c>
      <c r="AQ751" s="6">
        <f t="shared" ca="1" si="816"/>
        <v>18978.968675995071</v>
      </c>
      <c r="AR751" s="6">
        <f t="shared" ca="1" si="838"/>
        <v>2772.7611353759398</v>
      </c>
      <c r="AS751" s="6">
        <f t="shared" ca="1" si="838"/>
        <v>2372.0007138820811</v>
      </c>
      <c r="AT751" s="6">
        <f t="shared" ca="1" si="838"/>
        <v>2069.274018846023</v>
      </c>
      <c r="AU751" s="6">
        <f t="shared" ca="1" si="838"/>
        <v>2153.6219563235882</v>
      </c>
      <c r="AV751" s="6">
        <f t="shared" ca="1" si="817"/>
        <v>9367.6578244276316</v>
      </c>
      <c r="AW751" s="6">
        <f t="shared" ca="1" si="818"/>
        <v>9611.3108515674394</v>
      </c>
      <c r="AX751" s="27">
        <f t="shared" ca="1" si="839"/>
        <v>3.9396881095890404</v>
      </c>
      <c r="AY751" s="27">
        <f t="shared" ca="1" si="839"/>
        <v>4.331097835616438</v>
      </c>
      <c r="AZ751">
        <f t="shared" ca="1" si="819"/>
        <v>429</v>
      </c>
      <c r="BA751" s="9">
        <f t="shared" ca="1" si="799"/>
        <v>18</v>
      </c>
      <c r="BB751" s="4">
        <f t="shared" ca="1" si="820"/>
        <v>193</v>
      </c>
      <c r="BC751" s="9">
        <f t="shared" ca="1" si="800"/>
        <v>17</v>
      </c>
      <c r="BD751" s="9">
        <f t="shared" ca="1" si="801"/>
        <v>14</v>
      </c>
      <c r="BE751" s="4">
        <f t="shared" ca="1" si="821"/>
        <v>236</v>
      </c>
      <c r="BF751" s="9">
        <f t="shared" ca="1" si="802"/>
        <v>18</v>
      </c>
      <c r="BG751" s="9">
        <f t="shared" ca="1" si="803"/>
        <v>29</v>
      </c>
      <c r="BH751" s="24">
        <f t="shared" ca="1" si="822"/>
        <v>1227.3118092675079</v>
      </c>
      <c r="BI751" s="24">
        <f t="shared" ca="1" si="823"/>
        <v>742.44091235337453</v>
      </c>
      <c r="BJ751" s="9">
        <f t="shared" ca="1" si="804"/>
        <v>28</v>
      </c>
      <c r="BK751" s="30">
        <f t="shared" ca="1" si="805"/>
        <v>33.866437931506852</v>
      </c>
      <c r="BL751" s="15">
        <f t="shared" ca="1" si="806"/>
        <v>4.4616835813698632</v>
      </c>
      <c r="BM751" s="15">
        <f t="shared" ca="1" si="824"/>
        <v>7226.9673969486794</v>
      </c>
      <c r="BN751" s="36">
        <f t="shared" ca="1" si="827"/>
        <v>120</v>
      </c>
      <c r="BO751" s="9">
        <f t="shared" ca="1" si="807"/>
        <v>0</v>
      </c>
      <c r="BP751" s="20">
        <f t="shared" ca="1" si="825"/>
        <v>2.6261317691855428</v>
      </c>
      <c r="BQ751" s="20">
        <f t="shared" ca="1" si="826"/>
        <v>158.15807229995892</v>
      </c>
    </row>
    <row r="752" spans="1:69" x14ac:dyDescent="0.25">
      <c r="A752" s="3">
        <f t="shared" si="774"/>
        <v>40437</v>
      </c>
      <c r="B752" s="17">
        <f t="shared" si="808"/>
        <v>2010</v>
      </c>
      <c r="C752" s="4">
        <f t="shared" si="773"/>
        <v>9</v>
      </c>
      <c r="D752" s="4">
        <f t="shared" si="775"/>
        <v>5</v>
      </c>
      <c r="E752" s="5">
        <f t="shared" si="783"/>
        <v>0.78</v>
      </c>
      <c r="F752" s="5">
        <f t="shared" si="784"/>
        <v>0.88</v>
      </c>
      <c r="G752" s="10">
        <f t="shared" si="776"/>
        <v>0.12602739726027404</v>
      </c>
      <c r="H752" s="13">
        <f t="shared" ca="1" si="785"/>
        <v>174</v>
      </c>
      <c r="I752" s="9">
        <f t="shared" ca="1" si="786"/>
        <v>269</v>
      </c>
      <c r="J752" s="14">
        <f t="shared" ca="1" si="809"/>
        <v>1.5459770114942528</v>
      </c>
      <c r="K752" s="5">
        <f t="shared" ca="1" si="810"/>
        <v>0.59777777777777774</v>
      </c>
      <c r="L752" s="21">
        <f t="shared" ca="1" si="787"/>
        <v>92.277834018705704</v>
      </c>
      <c r="M752" s="9">
        <f t="shared" ca="1" si="834"/>
        <v>46</v>
      </c>
      <c r="N752" s="9">
        <f t="shared" ca="1" si="834"/>
        <v>58</v>
      </c>
      <c r="O752" s="9">
        <f t="shared" ca="1" si="834"/>
        <v>23</v>
      </c>
      <c r="P752" s="9">
        <f t="shared" ca="1" si="834"/>
        <v>71</v>
      </c>
      <c r="Q752" s="20">
        <f t="shared" ca="1" si="788"/>
        <v>37.340330491043204</v>
      </c>
      <c r="R752" s="20">
        <f t="shared" ca="1" si="789"/>
        <v>50.999966176438363</v>
      </c>
      <c r="S752" s="20">
        <f t="shared" ca="1" si="790"/>
        <v>16.656484222620104</v>
      </c>
      <c r="T752" s="6">
        <f t="shared" ca="1" si="835"/>
        <v>16056.343119254792</v>
      </c>
      <c r="U752" s="6">
        <f t="shared" ca="1" si="835"/>
        <v>1812.0486478027397</v>
      </c>
      <c r="V752" s="6">
        <f t="shared" ca="1" si="835"/>
        <v>2925.2344073061704</v>
      </c>
      <c r="W752" s="6">
        <f t="shared" ca="1" si="791"/>
        <v>2705.0408103452055</v>
      </c>
      <c r="X752" s="6">
        <f t="shared" ca="1" si="792"/>
        <v>1458.9122521985755</v>
      </c>
      <c r="Y752" s="6">
        <f t="shared" ca="1" si="811"/>
        <v>10779.204297207581</v>
      </c>
      <c r="Z752" s="6">
        <f t="shared" ca="1" si="836"/>
        <v>3883.3943710684935</v>
      </c>
      <c r="AA752" s="6">
        <f t="shared" ca="1" si="836"/>
        <v>1172.9992220580823</v>
      </c>
      <c r="AB752" s="6">
        <f t="shared" ca="1" si="836"/>
        <v>1182.6103798060274</v>
      </c>
      <c r="AC752" s="6">
        <f t="shared" ca="1" si="793"/>
        <v>1946.5065500031355</v>
      </c>
      <c r="AD752" s="6">
        <f t="shared" ca="1" si="794"/>
        <v>1109.1802831477733</v>
      </c>
      <c r="AE752" s="6">
        <f t="shared" ca="1" si="795"/>
        <v>576.92257428445737</v>
      </c>
      <c r="AF752" s="6">
        <f t="shared" ca="1" si="812"/>
        <v>2606.3945654972367</v>
      </c>
      <c r="AG752" s="6">
        <f t="shared" ca="1" si="837"/>
        <v>486.49131399452057</v>
      </c>
      <c r="AH752" s="6">
        <f t="shared" ca="1" si="837"/>
        <v>1677.9939001863013</v>
      </c>
      <c r="AI752" s="6">
        <f t="shared" ca="1" si="837"/>
        <v>2941.9900466301369</v>
      </c>
      <c r="AJ752" s="6">
        <f t="shared" ca="1" si="837"/>
        <v>1288.6250995726027</v>
      </c>
      <c r="AK752" s="6">
        <f t="shared" ca="1" si="796"/>
        <v>2143.8399069749034</v>
      </c>
      <c r="AL752" s="6">
        <f t="shared" ca="1" si="797"/>
        <v>1239.021856517488</v>
      </c>
      <c r="AM752" s="6">
        <f t="shared" ca="1" si="798"/>
        <v>661.23402949528645</v>
      </c>
      <c r="AN752" s="6">
        <f t="shared" ca="1" si="813"/>
        <v>2351.0045673958839</v>
      </c>
      <c r="AO752" s="6">
        <f t="shared" ca="1" si="814"/>
        <v>30502.496100373701</v>
      </c>
      <c r="AP752" s="6">
        <f t="shared" ca="1" si="815"/>
        <v>14765.892670272993</v>
      </c>
      <c r="AQ752" s="6">
        <f t="shared" ca="1" si="816"/>
        <v>15736.603430100702</v>
      </c>
      <c r="AR752" s="6">
        <f t="shared" ca="1" si="838"/>
        <v>2713.501320554531</v>
      </c>
      <c r="AS752" s="6">
        <f t="shared" ca="1" si="838"/>
        <v>2250.6991553664793</v>
      </c>
      <c r="AT752" s="6">
        <f t="shared" ca="1" si="838"/>
        <v>1920.4610336152364</v>
      </c>
      <c r="AU752" s="6">
        <f t="shared" ca="1" si="838"/>
        <v>2082.1394995014352</v>
      </c>
      <c r="AV752" s="6">
        <f t="shared" ca="1" si="817"/>
        <v>8966.8010090376811</v>
      </c>
      <c r="AW752" s="6">
        <f t="shared" ca="1" si="818"/>
        <v>6769.8024210630265</v>
      </c>
      <c r="AX752" s="27">
        <f t="shared" ca="1" si="839"/>
        <v>3.8726243506849318</v>
      </c>
      <c r="AY752" s="27">
        <f t="shared" ca="1" si="839"/>
        <v>4.1366924794520541</v>
      </c>
      <c r="AZ752">
        <f t="shared" ca="1" si="819"/>
        <v>372</v>
      </c>
      <c r="BA752" s="9">
        <f t="shared" ca="1" si="799"/>
        <v>15</v>
      </c>
      <c r="BB752" s="4">
        <f t="shared" ca="1" si="820"/>
        <v>174</v>
      </c>
      <c r="BC752" s="9">
        <f t="shared" ca="1" si="800"/>
        <v>16</v>
      </c>
      <c r="BD752" s="9">
        <f t="shared" ca="1" si="801"/>
        <v>11</v>
      </c>
      <c r="BE752" s="4">
        <f t="shared" ca="1" si="821"/>
        <v>198</v>
      </c>
      <c r="BF752" s="9">
        <f t="shared" ca="1" si="802"/>
        <v>15</v>
      </c>
      <c r="BG752" s="9">
        <f t="shared" ca="1" si="803"/>
        <v>28</v>
      </c>
      <c r="BH752" s="24">
        <f t="shared" ca="1" si="822"/>
        <v>1100.0463315284408</v>
      </c>
      <c r="BI752" s="24">
        <f t="shared" ca="1" si="823"/>
        <v>788.90002282687249</v>
      </c>
      <c r="BJ752" s="9">
        <f t="shared" ca="1" si="804"/>
        <v>27</v>
      </c>
      <c r="BK752" s="30">
        <f t="shared" ca="1" si="805"/>
        <v>34.009691205479449</v>
      </c>
      <c r="BL752" s="15">
        <f t="shared" ca="1" si="806"/>
        <v>4.2160664504109588</v>
      </c>
      <c r="BM752" s="15">
        <f t="shared" ca="1" si="824"/>
        <v>7224.0440064540926</v>
      </c>
      <c r="BN752" s="36">
        <f t="shared" ca="1" si="827"/>
        <v>120</v>
      </c>
      <c r="BO752" s="9">
        <f t="shared" ca="1" si="807"/>
        <v>0</v>
      </c>
      <c r="BP752" s="20">
        <f t="shared" ca="1" si="825"/>
        <v>2.1783648349928839</v>
      </c>
      <c r="BQ752" s="20">
        <f t="shared" ca="1" si="826"/>
        <v>131.13836191750585</v>
      </c>
    </row>
    <row r="753" spans="1:69" x14ac:dyDescent="0.25">
      <c r="A753" s="3">
        <f t="shared" si="774"/>
        <v>40436</v>
      </c>
      <c r="B753" s="17">
        <f t="shared" si="808"/>
        <v>2010</v>
      </c>
      <c r="C753" s="4">
        <f t="shared" ref="C753:C798" si="840">MONTH(A753)</f>
        <v>9</v>
      </c>
      <c r="D753" s="4">
        <f t="shared" si="775"/>
        <v>4</v>
      </c>
      <c r="E753" s="5">
        <f t="shared" si="783"/>
        <v>0.78</v>
      </c>
      <c r="F753" s="5">
        <f t="shared" si="784"/>
        <v>0.84</v>
      </c>
      <c r="G753" s="10">
        <f t="shared" si="776"/>
        <v>0.12328767123287679</v>
      </c>
      <c r="H753" s="13">
        <f t="shared" ca="1" si="785"/>
        <v>170</v>
      </c>
      <c r="I753" s="9">
        <f t="shared" ca="1" si="786"/>
        <v>258</v>
      </c>
      <c r="J753" s="14">
        <f t="shared" ca="1" si="809"/>
        <v>1.5176470588235293</v>
      </c>
      <c r="K753" s="5">
        <f t="shared" ca="1" si="810"/>
        <v>0.57333333333333336</v>
      </c>
      <c r="L753" s="21">
        <f t="shared" ca="1" si="787"/>
        <v>91.541169271232889</v>
      </c>
      <c r="M753" s="9">
        <f t="shared" ca="1" si="834"/>
        <v>46</v>
      </c>
      <c r="N753" s="9">
        <f t="shared" ca="1" si="834"/>
        <v>58</v>
      </c>
      <c r="O753" s="9">
        <f t="shared" ca="1" si="834"/>
        <v>23</v>
      </c>
      <c r="P753" s="9">
        <f t="shared" ca="1" si="834"/>
        <v>71</v>
      </c>
      <c r="Q753" s="20">
        <f t="shared" ca="1" si="788"/>
        <v>34.308709504741827</v>
      </c>
      <c r="R753" s="20">
        <f t="shared" ca="1" si="789"/>
        <v>45.595631736986299</v>
      </c>
      <c r="S753" s="20">
        <f t="shared" ca="1" si="790"/>
        <v>17.314534770133125</v>
      </c>
      <c r="T753" s="6">
        <f t="shared" ca="1" si="835"/>
        <v>15561.998776109591</v>
      </c>
      <c r="U753" s="6">
        <f t="shared" ca="1" si="835"/>
        <v>1671.1706219178081</v>
      </c>
      <c r="V753" s="6">
        <f t="shared" ca="1" si="835"/>
        <v>2761.2721055421371</v>
      </c>
      <c r="W753" s="6">
        <f t="shared" ca="1" si="791"/>
        <v>2859.6088474520543</v>
      </c>
      <c r="X753" s="6">
        <f t="shared" ca="1" si="792"/>
        <v>1354.4550362406576</v>
      </c>
      <c r="Y753" s="6">
        <f t="shared" ca="1" si="811"/>
        <v>10257.83340879255</v>
      </c>
      <c r="Z753" s="6">
        <f t="shared" ca="1" si="836"/>
        <v>3568.1057884931502</v>
      </c>
      <c r="AA753" s="6">
        <f t="shared" ca="1" si="836"/>
        <v>1048.6995299506848</v>
      </c>
      <c r="AB753" s="6">
        <f t="shared" ca="1" si="836"/>
        <v>1229.3319686794518</v>
      </c>
      <c r="AC753" s="6">
        <f t="shared" ca="1" si="793"/>
        <v>1781.0430250789225</v>
      </c>
      <c r="AD753" s="6">
        <f t="shared" ca="1" si="794"/>
        <v>1018.2332215752169</v>
      </c>
      <c r="AE753" s="6">
        <f t="shared" ca="1" si="795"/>
        <v>528.66095492795193</v>
      </c>
      <c r="AF753" s="6">
        <f t="shared" ca="1" si="812"/>
        <v>2518.2000855411961</v>
      </c>
      <c r="AG753" s="6">
        <f t="shared" ca="1" si="837"/>
        <v>441.56373435616439</v>
      </c>
      <c r="AH753" s="6">
        <f t="shared" ca="1" si="837"/>
        <v>1650.6779493698632</v>
      </c>
      <c r="AI753" s="6">
        <f t="shared" ca="1" si="837"/>
        <v>2759.095435890411</v>
      </c>
      <c r="AJ753" s="6">
        <f t="shared" ca="1" si="837"/>
        <v>1259.4412642191778</v>
      </c>
      <c r="AK753" s="6">
        <f t="shared" ca="1" si="796"/>
        <v>2052.400197097747</v>
      </c>
      <c r="AL753" s="6">
        <f t="shared" ca="1" si="797"/>
        <v>1218.1458086119255</v>
      </c>
      <c r="AM753" s="6">
        <f t="shared" ca="1" si="798"/>
        <v>604.14070873382934</v>
      </c>
      <c r="AN753" s="6">
        <f t="shared" ca="1" si="813"/>
        <v>2236.0916693921154</v>
      </c>
      <c r="AO753" s="6">
        <f t="shared" ca="1" si="814"/>
        <v>29190.085068986304</v>
      </c>
      <c r="AP753" s="6">
        <f t="shared" ca="1" si="815"/>
        <v>14177.959905260443</v>
      </c>
      <c r="AQ753" s="6">
        <f t="shared" ca="1" si="816"/>
        <v>15012.125163725863</v>
      </c>
      <c r="AR753" s="6">
        <f t="shared" ca="1" si="838"/>
        <v>2690.2929771632303</v>
      </c>
      <c r="AS753" s="6">
        <f t="shared" ca="1" si="838"/>
        <v>2148.8895212404295</v>
      </c>
      <c r="AT753" s="6">
        <f t="shared" ca="1" si="838"/>
        <v>1893.3483374258519</v>
      </c>
      <c r="AU753" s="6">
        <f t="shared" ca="1" si="838"/>
        <v>1993.790559817387</v>
      </c>
      <c r="AV753" s="6">
        <f t="shared" ca="1" si="817"/>
        <v>8726.321395646899</v>
      </c>
      <c r="AW753" s="6">
        <f t="shared" ca="1" si="818"/>
        <v>6285.8037680789621</v>
      </c>
      <c r="AX753" s="27">
        <f t="shared" ca="1" si="839"/>
        <v>4.0211329315068491</v>
      </c>
      <c r="AY753" s="27">
        <f t="shared" ca="1" si="839"/>
        <v>4.170916061643835</v>
      </c>
      <c r="AZ753">
        <f t="shared" ca="1" si="819"/>
        <v>368</v>
      </c>
      <c r="BA753" s="9">
        <f t="shared" ca="1" si="799"/>
        <v>14</v>
      </c>
      <c r="BB753" s="4">
        <f t="shared" ca="1" si="820"/>
        <v>170</v>
      </c>
      <c r="BC753" s="9">
        <f t="shared" ca="1" si="800"/>
        <v>15</v>
      </c>
      <c r="BD753" s="9">
        <f t="shared" ca="1" si="801"/>
        <v>11</v>
      </c>
      <c r="BE753" s="4">
        <f t="shared" ca="1" si="821"/>
        <v>198</v>
      </c>
      <c r="BF753" s="9">
        <f t="shared" ca="1" si="802"/>
        <v>15</v>
      </c>
      <c r="BG753" s="9">
        <f t="shared" ca="1" si="803"/>
        <v>29</v>
      </c>
      <c r="BH753" s="24">
        <f t="shared" ca="1" si="822"/>
        <v>1066.8160924712122</v>
      </c>
      <c r="BI753" s="24">
        <f t="shared" ca="1" si="823"/>
        <v>739.54160035157577</v>
      </c>
      <c r="BJ753" s="9">
        <f t="shared" ca="1" si="804"/>
        <v>25</v>
      </c>
      <c r="BK753" s="30">
        <f t="shared" ca="1" si="805"/>
        <v>35.023338767123292</v>
      </c>
      <c r="BL753" s="15">
        <f t="shared" ca="1" si="806"/>
        <v>4.2934425589041094</v>
      </c>
      <c r="BM753" s="15">
        <f t="shared" ca="1" si="824"/>
        <v>7248.2222593697807</v>
      </c>
      <c r="BN753" s="36">
        <f t="shared" ca="1" si="827"/>
        <v>120</v>
      </c>
      <c r="BO753" s="9">
        <f t="shared" ca="1" si="807"/>
        <v>0</v>
      </c>
      <c r="BP753" s="20">
        <f t="shared" ca="1" si="825"/>
        <v>2.0711458101770654</v>
      </c>
      <c r="BQ753" s="20">
        <f t="shared" ca="1" si="826"/>
        <v>125.10104303104886</v>
      </c>
    </row>
    <row r="754" spans="1:69" x14ac:dyDescent="0.25">
      <c r="A754" s="3">
        <f t="shared" ref="A754:A798" si="841">A753-1</f>
        <v>40435</v>
      </c>
      <c r="B754" s="17">
        <f t="shared" si="808"/>
        <v>2010</v>
      </c>
      <c r="C754" s="4">
        <f t="shared" si="840"/>
        <v>9</v>
      </c>
      <c r="D754" s="4">
        <f t="shared" ref="D754:D798" si="842">WEEKDAY(A754)</f>
        <v>3</v>
      </c>
      <c r="E754" s="5">
        <f t="shared" si="783"/>
        <v>0.78</v>
      </c>
      <c r="F754" s="5">
        <f t="shared" si="784"/>
        <v>0.73333333333333339</v>
      </c>
      <c r="G754" s="10">
        <f t="shared" si="776"/>
        <v>0.12054794520547953</v>
      </c>
      <c r="H754" s="13">
        <f t="shared" ca="1" si="785"/>
        <v>142</v>
      </c>
      <c r="I754" s="9">
        <f t="shared" ca="1" si="786"/>
        <v>236</v>
      </c>
      <c r="J754" s="14">
        <f t="shared" ca="1" si="809"/>
        <v>1.6619718309859155</v>
      </c>
      <c r="K754" s="5">
        <f t="shared" ca="1" si="810"/>
        <v>0.52444444444444449</v>
      </c>
      <c r="L754" s="21">
        <f t="shared" ca="1" si="787"/>
        <v>96.54055093961027</v>
      </c>
      <c r="M754" s="9">
        <f t="shared" ca="1" si="834"/>
        <v>42</v>
      </c>
      <c r="N754" s="9">
        <f t="shared" ca="1" si="834"/>
        <v>53</v>
      </c>
      <c r="O754" s="9">
        <f t="shared" ca="1" si="834"/>
        <v>20</v>
      </c>
      <c r="P754" s="9">
        <f t="shared" ca="1" si="834"/>
        <v>63</v>
      </c>
      <c r="Q754" s="20">
        <f t="shared" ca="1" si="788"/>
        <v>33.723515893294881</v>
      </c>
      <c r="R754" s="20">
        <f t="shared" ca="1" si="789"/>
        <v>47.369495717260271</v>
      </c>
      <c r="S754" s="20">
        <f t="shared" ca="1" si="790"/>
        <v>17.760956610880626</v>
      </c>
      <c r="T754" s="6">
        <f t="shared" ca="1" si="835"/>
        <v>13708.758233424658</v>
      </c>
      <c r="U754" s="6">
        <f t="shared" ca="1" si="835"/>
        <v>1505.1409288767127</v>
      </c>
      <c r="V754" s="6">
        <f t="shared" ca="1" si="835"/>
        <v>2576.0339344622466</v>
      </c>
      <c r="W754" s="6">
        <f t="shared" ca="1" si="791"/>
        <v>2794.8531440219176</v>
      </c>
      <c r="X754" s="6">
        <f t="shared" ca="1" si="792"/>
        <v>1233.0941563370959</v>
      </c>
      <c r="Y754" s="6">
        <f t="shared" ca="1" si="811"/>
        <v>8609.9179274801118</v>
      </c>
      <c r="Z754" s="6">
        <f t="shared" ca="1" si="836"/>
        <v>3203.7340098630139</v>
      </c>
      <c r="AA754" s="6">
        <f t="shared" ca="1" si="836"/>
        <v>947.3899143452054</v>
      </c>
      <c r="AB754" s="6">
        <f t="shared" ca="1" si="836"/>
        <v>1118.9402664854795</v>
      </c>
      <c r="AC754" s="6">
        <f t="shared" ca="1" si="793"/>
        <v>1620.6312951865464</v>
      </c>
      <c r="AD754" s="6">
        <f t="shared" ca="1" si="794"/>
        <v>1017.1330361324218</v>
      </c>
      <c r="AE754" s="6">
        <f t="shared" ca="1" si="795"/>
        <v>460.13096661230418</v>
      </c>
      <c r="AF754" s="6">
        <f t="shared" ca="1" si="812"/>
        <v>2172.1688927624264</v>
      </c>
      <c r="AG754" s="6">
        <f t="shared" ca="1" si="837"/>
        <v>412.83213869589036</v>
      </c>
      <c r="AH754" s="6">
        <f t="shared" ca="1" si="837"/>
        <v>1541.6319270575341</v>
      </c>
      <c r="AI754" s="6">
        <f t="shared" ca="1" si="837"/>
        <v>2653.7111425753424</v>
      </c>
      <c r="AJ754" s="6">
        <f t="shared" ca="1" si="837"/>
        <v>1155.3362025205479</v>
      </c>
      <c r="AK754" s="6">
        <f t="shared" ca="1" si="796"/>
        <v>1686.6790941708834</v>
      </c>
      <c r="AL754" s="6">
        <f t="shared" ca="1" si="797"/>
        <v>1240.7743205037843</v>
      </c>
      <c r="AM754" s="6">
        <f t="shared" ca="1" si="798"/>
        <v>532.15930711969122</v>
      </c>
      <c r="AN754" s="6">
        <f t="shared" ca="1" si="813"/>
        <v>2303.8986890549559</v>
      </c>
      <c r="AO754" s="6">
        <f t="shared" ca="1" si="814"/>
        <v>26247.474763844388</v>
      </c>
      <c r="AP754" s="6">
        <f t="shared" ca="1" si="815"/>
        <v>13161.48925454689</v>
      </c>
      <c r="AQ754" s="6">
        <f t="shared" ca="1" si="816"/>
        <v>13085.985509297494</v>
      </c>
      <c r="AR754" s="6">
        <f t="shared" ca="1" si="838"/>
        <v>2650.4945976865811</v>
      </c>
      <c r="AS754" s="6">
        <f t="shared" ca="1" si="838"/>
        <v>1940.862154855811</v>
      </c>
      <c r="AT754" s="6">
        <f t="shared" ca="1" si="838"/>
        <v>1845.4288733831579</v>
      </c>
      <c r="AU754" s="6">
        <f t="shared" ca="1" si="838"/>
        <v>1923.3090348660858</v>
      </c>
      <c r="AV754" s="6">
        <f t="shared" ca="1" si="817"/>
        <v>8360.0946607916358</v>
      </c>
      <c r="AW754" s="6">
        <f t="shared" ca="1" si="818"/>
        <v>4725.8908485058619</v>
      </c>
      <c r="AX754" s="27">
        <f t="shared" ca="1" si="839"/>
        <v>3.8561045917808219</v>
      </c>
      <c r="AY754" s="27">
        <f t="shared" ca="1" si="839"/>
        <v>4.1620053424657533</v>
      </c>
      <c r="AZ754">
        <f t="shared" ca="1" si="819"/>
        <v>320</v>
      </c>
      <c r="BA754" s="9">
        <f t="shared" ca="1" si="799"/>
        <v>13</v>
      </c>
      <c r="BB754" s="4">
        <f t="shared" ca="1" si="820"/>
        <v>142</v>
      </c>
      <c r="BC754" s="9">
        <f t="shared" ca="1" si="800"/>
        <v>14</v>
      </c>
      <c r="BD754" s="9">
        <f t="shared" ca="1" si="801"/>
        <v>8</v>
      </c>
      <c r="BE754" s="4">
        <f t="shared" ca="1" si="821"/>
        <v>178</v>
      </c>
      <c r="BF754" s="9">
        <f t="shared" ca="1" si="802"/>
        <v>13</v>
      </c>
      <c r="BG754" s="9">
        <f t="shared" ca="1" si="803"/>
        <v>22</v>
      </c>
      <c r="BH754" s="24">
        <f t="shared" ca="1" si="822"/>
        <v>1023.1520222962515</v>
      </c>
      <c r="BI754" s="24">
        <f t="shared" ca="1" si="823"/>
        <v>609.13671588536261</v>
      </c>
      <c r="BJ754" s="9">
        <f t="shared" ca="1" si="804"/>
        <v>19</v>
      </c>
      <c r="BK754" s="30">
        <f t="shared" ca="1" si="805"/>
        <v>34.71411961643836</v>
      </c>
      <c r="BL754" s="15">
        <f t="shared" ca="1" si="806"/>
        <v>4.2071772076712328</v>
      </c>
      <c r="BM754" s="15">
        <f t="shared" ca="1" si="824"/>
        <v>7173.1561788073886</v>
      </c>
      <c r="BN754" s="36">
        <f t="shared" ca="1" si="827"/>
        <v>120</v>
      </c>
      <c r="BO754" s="9">
        <f t="shared" ca="1" si="807"/>
        <v>1</v>
      </c>
      <c r="BP754" s="20">
        <f t="shared" ca="1" si="825"/>
        <v>1.8242995388779022</v>
      </c>
      <c r="BQ754" s="20">
        <f t="shared" ca="1" si="826"/>
        <v>109.04987924414579</v>
      </c>
    </row>
    <row r="755" spans="1:69" x14ac:dyDescent="0.25">
      <c r="A755" s="3">
        <f t="shared" si="841"/>
        <v>40434</v>
      </c>
      <c r="B755" s="17">
        <f t="shared" si="808"/>
        <v>2010</v>
      </c>
      <c r="C755" s="4">
        <f t="shared" si="840"/>
        <v>9</v>
      </c>
      <c r="D755" s="4">
        <f t="shared" si="842"/>
        <v>2</v>
      </c>
      <c r="E755" s="5">
        <f t="shared" si="783"/>
        <v>0.78</v>
      </c>
      <c r="F755" s="5">
        <f t="shared" si="784"/>
        <v>0.73333333333333339</v>
      </c>
      <c r="G755" s="10">
        <f t="shared" si="776"/>
        <v>0.11780821917808226</v>
      </c>
      <c r="H755" s="13">
        <f t="shared" ca="1" si="785"/>
        <v>144</v>
      </c>
      <c r="I755" s="9">
        <f t="shared" ca="1" si="786"/>
        <v>233</v>
      </c>
      <c r="J755" s="14">
        <f t="shared" ca="1" si="809"/>
        <v>1.6180555555555556</v>
      </c>
      <c r="K755" s="5">
        <f t="shared" ca="1" si="810"/>
        <v>0.51777777777777778</v>
      </c>
      <c r="L755" s="21">
        <f t="shared" ca="1" si="787"/>
        <v>94.139540602739729</v>
      </c>
      <c r="M755" s="9">
        <f t="shared" ca="1" si="834"/>
        <v>42</v>
      </c>
      <c r="N755" s="9">
        <f t="shared" ca="1" si="834"/>
        <v>50</v>
      </c>
      <c r="O755" s="9">
        <f t="shared" ca="1" si="834"/>
        <v>20</v>
      </c>
      <c r="P755" s="9">
        <f t="shared" ca="1" si="834"/>
        <v>63</v>
      </c>
      <c r="Q755" s="20">
        <f t="shared" ca="1" si="788"/>
        <v>34.982379645026803</v>
      </c>
      <c r="R755" s="20">
        <f t="shared" ca="1" si="789"/>
        <v>49.282071094356155</v>
      </c>
      <c r="S755" s="20">
        <f t="shared" ca="1" si="790"/>
        <v>17.294489364540119</v>
      </c>
      <c r="T755" s="6">
        <f t="shared" ca="1" si="835"/>
        <v>13556.093846794522</v>
      </c>
      <c r="U755" s="6">
        <f t="shared" ca="1" si="835"/>
        <v>1481.0006169863016</v>
      </c>
      <c r="V755" s="6">
        <f t="shared" ca="1" si="835"/>
        <v>2571.1836552907403</v>
      </c>
      <c r="W755" s="6">
        <f t="shared" ca="1" si="791"/>
        <v>2836.943610016438</v>
      </c>
      <c r="X755" s="6">
        <f t="shared" ca="1" si="792"/>
        <v>1197.3248977709591</v>
      </c>
      <c r="Y755" s="6">
        <f t="shared" ca="1" si="811"/>
        <v>8431.6423007026842</v>
      </c>
      <c r="Z755" s="6">
        <f t="shared" ca="1" si="836"/>
        <v>3218.3789273424659</v>
      </c>
      <c r="AA755" s="6">
        <f t="shared" ca="1" si="836"/>
        <v>985.6414218871231</v>
      </c>
      <c r="AB755" s="6">
        <f t="shared" ca="1" si="836"/>
        <v>1089.5528299660275</v>
      </c>
      <c r="AC755" s="6">
        <f t="shared" ca="1" si="793"/>
        <v>1622.2490208281722</v>
      </c>
      <c r="AD755" s="6">
        <f t="shared" ca="1" si="794"/>
        <v>1038.4925900344122</v>
      </c>
      <c r="AE755" s="6">
        <f t="shared" ca="1" si="795"/>
        <v>478.4527975271734</v>
      </c>
      <c r="AF755" s="6">
        <f t="shared" ca="1" si="812"/>
        <v>2154.3787708058576</v>
      </c>
      <c r="AG755" s="6">
        <f t="shared" ca="1" si="837"/>
        <v>399.63624036164379</v>
      </c>
      <c r="AH755" s="6">
        <f t="shared" ca="1" si="837"/>
        <v>1484.4985063452057</v>
      </c>
      <c r="AI755" s="6">
        <f t="shared" ca="1" si="837"/>
        <v>2673.7922404931505</v>
      </c>
      <c r="AJ755" s="6">
        <f t="shared" ca="1" si="837"/>
        <v>1146.1436738630136</v>
      </c>
      <c r="AK755" s="6">
        <f t="shared" ca="1" si="796"/>
        <v>1712.9419704322695</v>
      </c>
      <c r="AL755" s="6">
        <f t="shared" ca="1" si="797"/>
        <v>1183.6737250944323</v>
      </c>
      <c r="AM755" s="6">
        <f t="shared" ca="1" si="798"/>
        <v>515.37663162320257</v>
      </c>
      <c r="AN755" s="6">
        <f t="shared" ca="1" si="813"/>
        <v>2292.0783339131099</v>
      </c>
      <c r="AO755" s="6">
        <f t="shared" ca="1" si="814"/>
        <v>26034.738304039449</v>
      </c>
      <c r="AP755" s="6">
        <f t="shared" ca="1" si="815"/>
        <v>13156.638898617799</v>
      </c>
      <c r="AQ755" s="6">
        <f t="shared" ca="1" si="816"/>
        <v>12878.099405421652</v>
      </c>
      <c r="AR755" s="6">
        <f t="shared" ca="1" si="838"/>
        <v>2642.1040748732303</v>
      </c>
      <c r="AS755" s="6">
        <f t="shared" ca="1" si="838"/>
        <v>1934.5069207164495</v>
      </c>
      <c r="AT755" s="6">
        <f t="shared" ca="1" si="838"/>
        <v>1842.3178548640242</v>
      </c>
      <c r="AU755" s="6">
        <f t="shared" ca="1" si="838"/>
        <v>1902.3392328631035</v>
      </c>
      <c r="AV755" s="6">
        <f t="shared" ca="1" si="817"/>
        <v>8321.2680833168088</v>
      </c>
      <c r="AW755" s="6">
        <f t="shared" ca="1" si="818"/>
        <v>4556.8313221048411</v>
      </c>
      <c r="AX755" s="27">
        <f t="shared" ca="1" si="839"/>
        <v>3.9889088876712333</v>
      </c>
      <c r="AY755" s="27">
        <f t="shared" ca="1" si="839"/>
        <v>4.3212897123287677</v>
      </c>
      <c r="AZ755">
        <f t="shared" ca="1" si="819"/>
        <v>319</v>
      </c>
      <c r="BA755" s="9">
        <f t="shared" ca="1" si="799"/>
        <v>13</v>
      </c>
      <c r="BB755" s="4">
        <f t="shared" ca="1" si="820"/>
        <v>144</v>
      </c>
      <c r="BC755" s="9">
        <f t="shared" ca="1" si="800"/>
        <v>14</v>
      </c>
      <c r="BD755" s="9">
        <f t="shared" ca="1" si="801"/>
        <v>8</v>
      </c>
      <c r="BE755" s="4">
        <f t="shared" ca="1" si="821"/>
        <v>175</v>
      </c>
      <c r="BF755" s="9">
        <f t="shared" ca="1" si="802"/>
        <v>13</v>
      </c>
      <c r="BG755" s="9">
        <f t="shared" ca="1" si="803"/>
        <v>25</v>
      </c>
      <c r="BH755" s="24">
        <f t="shared" ca="1" si="822"/>
        <v>1009.1663026924931</v>
      </c>
      <c r="BI755" s="24">
        <f t="shared" ca="1" si="823"/>
        <v>681.65364296463315</v>
      </c>
      <c r="BJ755" s="9">
        <f t="shared" ca="1" si="804"/>
        <v>18</v>
      </c>
      <c r="BK755" s="30">
        <f t="shared" ca="1" si="805"/>
        <v>35.693266095890408</v>
      </c>
      <c r="BL755" s="15">
        <f t="shared" ca="1" si="806"/>
        <v>4.422343034520547</v>
      </c>
      <c r="BM755" s="15">
        <f t="shared" ca="1" si="824"/>
        <v>7172.7931850438672</v>
      </c>
      <c r="BN755" s="36">
        <f t="shared" ca="1" si="827"/>
        <v>120</v>
      </c>
      <c r="BO755" s="9">
        <f t="shared" ca="1" si="807"/>
        <v>0</v>
      </c>
      <c r="BP755" s="20">
        <f t="shared" ca="1" si="825"/>
        <v>1.7954092740710872</v>
      </c>
      <c r="BQ755" s="20">
        <f t="shared" ca="1" si="826"/>
        <v>107.31749504518044</v>
      </c>
    </row>
    <row r="756" spans="1:69" x14ac:dyDescent="0.25">
      <c r="A756" s="3">
        <f t="shared" si="841"/>
        <v>40433</v>
      </c>
      <c r="B756" s="17">
        <f t="shared" si="808"/>
        <v>2010</v>
      </c>
      <c r="C756" s="4">
        <f t="shared" si="840"/>
        <v>9</v>
      </c>
      <c r="D756" s="4">
        <f t="shared" si="842"/>
        <v>1</v>
      </c>
      <c r="E756" s="5">
        <f t="shared" si="783"/>
        <v>0.78</v>
      </c>
      <c r="F756" s="5">
        <f t="shared" si="784"/>
        <v>0.76</v>
      </c>
      <c r="G756" s="10">
        <f t="shared" si="776"/>
        <v>0.115068493150685</v>
      </c>
      <c r="H756" s="13">
        <f t="shared" ca="1" si="785"/>
        <v>145</v>
      </c>
      <c r="I756" s="9">
        <f t="shared" ca="1" si="786"/>
        <v>237</v>
      </c>
      <c r="J756" s="14">
        <f t="shared" ca="1" si="809"/>
        <v>1.6344827586206896</v>
      </c>
      <c r="K756" s="5">
        <f t="shared" ca="1" si="810"/>
        <v>0.52666666666666662</v>
      </c>
      <c r="L756" s="21">
        <f t="shared" ca="1" si="787"/>
        <v>96.192812919111944</v>
      </c>
      <c r="M756" s="9">
        <f t="shared" ca="1" si="834"/>
        <v>41</v>
      </c>
      <c r="N756" s="9">
        <f t="shared" ca="1" si="834"/>
        <v>53</v>
      </c>
      <c r="O756" s="9">
        <f t="shared" ca="1" si="834"/>
        <v>20</v>
      </c>
      <c r="P756" s="9">
        <f t="shared" ca="1" si="834"/>
        <v>63</v>
      </c>
      <c r="Q756" s="20">
        <f t="shared" ca="1" si="788"/>
        <v>34.751132474497226</v>
      </c>
      <c r="R756" s="20">
        <f t="shared" ca="1" si="789"/>
        <v>48.69338813852054</v>
      </c>
      <c r="S756" s="20">
        <f t="shared" ca="1" si="790"/>
        <v>17.797631116086105</v>
      </c>
      <c r="T756" s="6">
        <f t="shared" ca="1" si="835"/>
        <v>13947.957873271233</v>
      </c>
      <c r="U756" s="6">
        <f t="shared" ca="1" si="835"/>
        <v>1604.4028056986297</v>
      </c>
      <c r="V756" s="6">
        <f t="shared" ca="1" si="835"/>
        <v>2659.6542530209317</v>
      </c>
      <c r="W756" s="6">
        <f t="shared" ca="1" si="791"/>
        <v>2929.6395135123294</v>
      </c>
      <c r="X756" s="6">
        <f t="shared" ca="1" si="792"/>
        <v>1330.4400576736441</v>
      </c>
      <c r="Y756" s="6">
        <f t="shared" ca="1" si="811"/>
        <v>8632.626854762957</v>
      </c>
      <c r="Z756" s="6">
        <f t="shared" ca="1" si="836"/>
        <v>3266.6064526027394</v>
      </c>
      <c r="AA756" s="6">
        <f t="shared" ca="1" si="836"/>
        <v>973.86776277041076</v>
      </c>
      <c r="AB756" s="6">
        <f t="shared" ca="1" si="836"/>
        <v>1121.2507603134247</v>
      </c>
      <c r="AC756" s="6">
        <f t="shared" ca="1" si="793"/>
        <v>1650.4904152707431</v>
      </c>
      <c r="AD756" s="6">
        <f t="shared" ca="1" si="794"/>
        <v>1091.9351405829498</v>
      </c>
      <c r="AE756" s="6">
        <f t="shared" ca="1" si="795"/>
        <v>469.58468176599303</v>
      </c>
      <c r="AF756" s="6">
        <f t="shared" ca="1" si="812"/>
        <v>2149.7147380668889</v>
      </c>
      <c r="AG756" s="6">
        <f t="shared" ca="1" si="837"/>
        <v>432.92686369315072</v>
      </c>
      <c r="AH756" s="6">
        <f t="shared" ca="1" si="837"/>
        <v>1596.6158444712328</v>
      </c>
      <c r="AI756" s="6">
        <f t="shared" ca="1" si="837"/>
        <v>2581.2898374246574</v>
      </c>
      <c r="AJ756" s="6">
        <f t="shared" ca="1" si="837"/>
        <v>1194.2637001643834</v>
      </c>
      <c r="AK756" s="6">
        <f t="shared" ca="1" si="796"/>
        <v>1811.5241331982095</v>
      </c>
      <c r="AL756" s="6">
        <f t="shared" ca="1" si="797"/>
        <v>1207.506505226492</v>
      </c>
      <c r="AM756" s="6">
        <f t="shared" ca="1" si="798"/>
        <v>539.02459665637434</v>
      </c>
      <c r="AN756" s="6">
        <f t="shared" ca="1" si="813"/>
        <v>2247.0410106723484</v>
      </c>
      <c r="AO756" s="6">
        <f t="shared" ca="1" si="814"/>
        <v>26719.181900409858</v>
      </c>
      <c r="AP756" s="6">
        <f t="shared" ca="1" si="815"/>
        <v>13689.799296907666</v>
      </c>
      <c r="AQ756" s="6">
        <f t="shared" ca="1" si="816"/>
        <v>13029.382603502194</v>
      </c>
      <c r="AR756" s="6">
        <f t="shared" ca="1" si="838"/>
        <v>2648.0198095886421</v>
      </c>
      <c r="AS756" s="6">
        <f t="shared" ca="1" si="838"/>
        <v>2002.3138727189755</v>
      </c>
      <c r="AT756" s="6">
        <f t="shared" ca="1" si="838"/>
        <v>1831.08853685041</v>
      </c>
      <c r="AU756" s="6">
        <f t="shared" ca="1" si="838"/>
        <v>1950.6397720380203</v>
      </c>
      <c r="AV756" s="6">
        <f t="shared" ca="1" si="817"/>
        <v>8432.0619911960493</v>
      </c>
      <c r="AW756" s="6">
        <f t="shared" ca="1" si="818"/>
        <v>4597.3206123061427</v>
      </c>
      <c r="AX756" s="27">
        <f t="shared" ca="1" si="839"/>
        <v>4.0354892054794522</v>
      </c>
      <c r="AY756" s="27">
        <f t="shared" ca="1" si="839"/>
        <v>4.1614369178082189</v>
      </c>
      <c r="AZ756">
        <f t="shared" ca="1" si="819"/>
        <v>322</v>
      </c>
      <c r="BA756" s="9">
        <f t="shared" ca="1" si="799"/>
        <v>13</v>
      </c>
      <c r="BB756" s="4">
        <f t="shared" ca="1" si="820"/>
        <v>145</v>
      </c>
      <c r="BC756" s="9">
        <f t="shared" ca="1" si="800"/>
        <v>13</v>
      </c>
      <c r="BD756" s="9">
        <f t="shared" ca="1" si="801"/>
        <v>9</v>
      </c>
      <c r="BE756" s="4">
        <f t="shared" ca="1" si="821"/>
        <v>177</v>
      </c>
      <c r="BF756" s="9">
        <f t="shared" ca="1" si="802"/>
        <v>11</v>
      </c>
      <c r="BG756" s="9">
        <f t="shared" ca="1" si="803"/>
        <v>25</v>
      </c>
      <c r="BH756" s="24">
        <f t="shared" ca="1" si="822"/>
        <v>1049.8906491900132</v>
      </c>
      <c r="BI756" s="24">
        <f t="shared" ca="1" si="823"/>
        <v>653.2902178209531</v>
      </c>
      <c r="BJ756" s="9">
        <f t="shared" ca="1" si="804"/>
        <v>19</v>
      </c>
      <c r="BK756" s="30">
        <f t="shared" ca="1" si="805"/>
        <v>35.69749246575342</v>
      </c>
      <c r="BL756" s="15">
        <f t="shared" ca="1" si="806"/>
        <v>4.370526597260274</v>
      </c>
      <c r="BM756" s="15">
        <f t="shared" ca="1" si="824"/>
        <v>7347.4970069926858</v>
      </c>
      <c r="BN756" s="36">
        <f t="shared" ca="1" si="827"/>
        <v>120</v>
      </c>
      <c r="BO756" s="9">
        <f t="shared" ca="1" si="807"/>
        <v>0</v>
      </c>
      <c r="BP756" s="20">
        <f t="shared" ca="1" si="825"/>
        <v>1.7733090045633229</v>
      </c>
      <c r="BQ756" s="20">
        <f t="shared" ca="1" si="826"/>
        <v>108.57818836251828</v>
      </c>
    </row>
    <row r="757" spans="1:69" x14ac:dyDescent="0.25">
      <c r="A757" s="3">
        <f t="shared" si="841"/>
        <v>40432</v>
      </c>
      <c r="B757" s="17">
        <f t="shared" si="808"/>
        <v>2010</v>
      </c>
      <c r="C757" s="4">
        <f t="shared" si="840"/>
        <v>9</v>
      </c>
      <c r="D757" s="4">
        <f t="shared" si="842"/>
        <v>7</v>
      </c>
      <c r="E757" s="5">
        <f t="shared" si="783"/>
        <v>0.78</v>
      </c>
      <c r="F757" s="5">
        <f t="shared" si="784"/>
        <v>0.96666666666666667</v>
      </c>
      <c r="G757" s="10">
        <f t="shared" si="776"/>
        <v>0.11232876712328774</v>
      </c>
      <c r="H757" s="13">
        <f t="shared" ca="1" si="785"/>
        <v>190</v>
      </c>
      <c r="I757" s="9">
        <f t="shared" ca="1" si="786"/>
        <v>310</v>
      </c>
      <c r="J757" s="14">
        <f t="shared" ca="1" si="809"/>
        <v>1.631578947368421</v>
      </c>
      <c r="K757" s="5">
        <f t="shared" ca="1" si="810"/>
        <v>0.68888888888888888</v>
      </c>
      <c r="L757" s="21">
        <f t="shared" ca="1" si="787"/>
        <v>93.460670832588335</v>
      </c>
      <c r="M757" s="9">
        <f t="shared" ca="1" si="834"/>
        <v>55</v>
      </c>
      <c r="N757" s="9">
        <f t="shared" ca="1" si="834"/>
        <v>66</v>
      </c>
      <c r="O757" s="9">
        <f t="shared" ca="1" si="834"/>
        <v>28</v>
      </c>
      <c r="P757" s="9">
        <f t="shared" ca="1" si="834"/>
        <v>83</v>
      </c>
      <c r="Q757" s="20">
        <f t="shared" ca="1" si="788"/>
        <v>35.452465037925961</v>
      </c>
      <c r="R757" s="20">
        <f t="shared" ca="1" si="789"/>
        <v>44.38416125870841</v>
      </c>
      <c r="S757" s="20">
        <f t="shared" ca="1" si="790"/>
        <v>17.874776501997029</v>
      </c>
      <c r="T757" s="6">
        <f t="shared" ca="1" si="835"/>
        <v>17757.527458191784</v>
      </c>
      <c r="U757" s="6">
        <f t="shared" ca="1" si="835"/>
        <v>1989.1531599452051</v>
      </c>
      <c r="V757" s="6">
        <f t="shared" ca="1" si="835"/>
        <v>3184.5786883752335</v>
      </c>
      <c r="W757" s="6">
        <f t="shared" ca="1" si="791"/>
        <v>2887.379290454795</v>
      </c>
      <c r="X757" s="6">
        <f t="shared" ca="1" si="792"/>
        <v>1679.2461015741371</v>
      </c>
      <c r="Y757" s="6">
        <f t="shared" ca="1" si="811"/>
        <v>11995.476537732824</v>
      </c>
      <c r="Z757" s="6">
        <f t="shared" ca="1" si="836"/>
        <v>4289.7482695890412</v>
      </c>
      <c r="AA757" s="6">
        <f t="shared" ca="1" si="836"/>
        <v>1242.7565152438356</v>
      </c>
      <c r="AB757" s="6">
        <f t="shared" ca="1" si="836"/>
        <v>1483.6064496657534</v>
      </c>
      <c r="AC757" s="6">
        <f t="shared" ca="1" si="793"/>
        <v>2128.2486888543772</v>
      </c>
      <c r="AD757" s="6">
        <f t="shared" ca="1" si="794"/>
        <v>1113.2911535801911</v>
      </c>
      <c r="AE757" s="6">
        <f t="shared" ca="1" si="795"/>
        <v>649.9030655426634</v>
      </c>
      <c r="AF757" s="6">
        <f t="shared" ca="1" si="812"/>
        <v>3124.6683265213987</v>
      </c>
      <c r="AG757" s="6">
        <f t="shared" ca="1" si="837"/>
        <v>563.50431073972595</v>
      </c>
      <c r="AH757" s="6">
        <f t="shared" ca="1" si="837"/>
        <v>2070.3132405479455</v>
      </c>
      <c r="AI757" s="6">
        <f t="shared" ca="1" si="837"/>
        <v>3383.1059372602735</v>
      </c>
      <c r="AJ757" s="6">
        <f t="shared" ca="1" si="837"/>
        <v>1566.4307270136985</v>
      </c>
      <c r="AK757" s="6">
        <f t="shared" ca="1" si="796"/>
        <v>2209.46075709864</v>
      </c>
      <c r="AL757" s="6">
        <f t="shared" ca="1" si="797"/>
        <v>1158.8953715750126</v>
      </c>
      <c r="AM757" s="6">
        <f t="shared" ca="1" si="798"/>
        <v>684.23281520808496</v>
      </c>
      <c r="AN757" s="6">
        <f t="shared" ca="1" si="813"/>
        <v>3530.7652716799071</v>
      </c>
      <c r="AO757" s="6">
        <f t="shared" ca="1" si="814"/>
        <v>34346.146068197268</v>
      </c>
      <c r="AP757" s="6">
        <f t="shared" ca="1" si="815"/>
        <v>15695.235932263133</v>
      </c>
      <c r="AQ757" s="6">
        <f t="shared" ca="1" si="816"/>
        <v>18650.910135934129</v>
      </c>
      <c r="AR757" s="6">
        <f t="shared" ca="1" si="838"/>
        <v>2777.1504690931979</v>
      </c>
      <c r="AS757" s="6">
        <f t="shared" ca="1" si="838"/>
        <v>2308.597621421653</v>
      </c>
      <c r="AT757" s="6">
        <f t="shared" ca="1" si="838"/>
        <v>2036.8626727423461</v>
      </c>
      <c r="AU757" s="6">
        <f t="shared" ca="1" si="838"/>
        <v>2116.2023177179353</v>
      </c>
      <c r="AV757" s="6">
        <f t="shared" ca="1" si="817"/>
        <v>9238.8130809751328</v>
      </c>
      <c r="AW757" s="6">
        <f t="shared" ca="1" si="818"/>
        <v>9412.0970549590038</v>
      </c>
      <c r="AX757" s="27">
        <f t="shared" ca="1" si="839"/>
        <v>4.0507190794520547</v>
      </c>
      <c r="AY757" s="27">
        <f t="shared" ca="1" si="839"/>
        <v>4.4845583561643831</v>
      </c>
      <c r="AZ757">
        <f t="shared" ca="1" si="819"/>
        <v>422</v>
      </c>
      <c r="BA757" s="9">
        <f t="shared" ca="1" si="799"/>
        <v>18</v>
      </c>
      <c r="BB757" s="4">
        <f t="shared" ca="1" si="820"/>
        <v>190</v>
      </c>
      <c r="BC757" s="9">
        <f t="shared" ca="1" si="800"/>
        <v>17</v>
      </c>
      <c r="BD757" s="9">
        <f t="shared" ca="1" si="801"/>
        <v>13</v>
      </c>
      <c r="BE757" s="4">
        <f t="shared" ca="1" si="821"/>
        <v>232</v>
      </c>
      <c r="BF757" s="9">
        <f t="shared" ca="1" si="802"/>
        <v>18</v>
      </c>
      <c r="BG757" s="9">
        <f t="shared" ca="1" si="803"/>
        <v>33</v>
      </c>
      <c r="BH757" s="24">
        <f t="shared" ca="1" si="822"/>
        <v>1223.8743284848683</v>
      </c>
      <c r="BI757" s="24">
        <f t="shared" ca="1" si="823"/>
        <v>855.44650132258107</v>
      </c>
      <c r="BJ757" s="9">
        <f t="shared" ca="1" si="804"/>
        <v>24</v>
      </c>
      <c r="BK757" s="30">
        <f t="shared" ca="1" si="805"/>
        <v>33.75118590410959</v>
      </c>
      <c r="BL757" s="15">
        <f t="shared" ca="1" si="806"/>
        <v>4.3703831068493146</v>
      </c>
      <c r="BM757" s="15">
        <f t="shared" ca="1" si="824"/>
        <v>7381.2861908845571</v>
      </c>
      <c r="BN757" s="36">
        <f t="shared" ca="1" si="827"/>
        <v>120</v>
      </c>
      <c r="BO757" s="9">
        <f t="shared" ca="1" si="807"/>
        <v>0</v>
      </c>
      <c r="BP757" s="20">
        <f t="shared" ca="1" si="825"/>
        <v>2.5267832263389107</v>
      </c>
      <c r="BQ757" s="20">
        <f t="shared" ca="1" si="826"/>
        <v>155.42425113278441</v>
      </c>
    </row>
    <row r="758" spans="1:69" x14ac:dyDescent="0.25">
      <c r="A758" s="3">
        <f t="shared" si="841"/>
        <v>40431</v>
      </c>
      <c r="B758" s="17">
        <f t="shared" si="808"/>
        <v>2010</v>
      </c>
      <c r="C758" s="4">
        <f t="shared" si="840"/>
        <v>9</v>
      </c>
      <c r="D758" s="4">
        <f t="shared" si="842"/>
        <v>6</v>
      </c>
      <c r="E758" s="5">
        <f t="shared" si="783"/>
        <v>0.78</v>
      </c>
      <c r="F758" s="5">
        <f t="shared" si="784"/>
        <v>1</v>
      </c>
      <c r="G758" s="10">
        <f t="shared" si="776"/>
        <v>0.10958904109589047</v>
      </c>
      <c r="H758" s="13">
        <f t="shared" ca="1" si="785"/>
        <v>186</v>
      </c>
      <c r="I758" s="9">
        <f t="shared" ca="1" si="786"/>
        <v>305</v>
      </c>
      <c r="J758" s="14">
        <f t="shared" ca="1" si="809"/>
        <v>1.6397849462365592</v>
      </c>
      <c r="K758" s="5">
        <f t="shared" ca="1" si="810"/>
        <v>0.67777777777777781</v>
      </c>
      <c r="L758" s="21">
        <f t="shared" ca="1" si="787"/>
        <v>98.350672205037554</v>
      </c>
      <c r="M758" s="9">
        <f t="shared" ca="1" si="834"/>
        <v>56</v>
      </c>
      <c r="N758" s="9">
        <f t="shared" ca="1" si="834"/>
        <v>66</v>
      </c>
      <c r="O758" s="9">
        <f t="shared" ca="1" si="834"/>
        <v>26</v>
      </c>
      <c r="P758" s="9">
        <f t="shared" ca="1" si="834"/>
        <v>80</v>
      </c>
      <c r="Q758" s="20">
        <f t="shared" ca="1" si="788"/>
        <v>35.223731506849312</v>
      </c>
      <c r="R758" s="20">
        <f t="shared" ca="1" si="789"/>
        <v>48.827052246575349</v>
      </c>
      <c r="S758" s="20">
        <f t="shared" ca="1" si="790"/>
        <v>16.69728035958904</v>
      </c>
      <c r="T758" s="6">
        <f t="shared" ca="1" si="835"/>
        <v>18293.225030136986</v>
      </c>
      <c r="U758" s="6">
        <f t="shared" ca="1" si="835"/>
        <v>2041.15144109589</v>
      </c>
      <c r="V758" s="6">
        <f t="shared" ca="1" si="835"/>
        <v>3291.1350328109588</v>
      </c>
      <c r="W758" s="6">
        <f t="shared" ca="1" si="791"/>
        <v>2932.2745407123289</v>
      </c>
      <c r="X758" s="6">
        <f t="shared" ca="1" si="792"/>
        <v>1683.3229150684933</v>
      </c>
      <c r="Y758" s="6">
        <f t="shared" ca="1" si="811"/>
        <v>12427.643982641097</v>
      </c>
      <c r="Z758" s="6">
        <f t="shared" ca="1" si="836"/>
        <v>4297.295243835616</v>
      </c>
      <c r="AA758" s="6">
        <f t="shared" ca="1" si="836"/>
        <v>1269.503358410959</v>
      </c>
      <c r="AB758" s="6">
        <f t="shared" ca="1" si="836"/>
        <v>1335.7824287671233</v>
      </c>
      <c r="AC758" s="6">
        <f t="shared" ca="1" si="793"/>
        <v>2073.7027145447009</v>
      </c>
      <c r="AD758" s="6">
        <f t="shared" ca="1" si="794"/>
        <v>1034.1211733925609</v>
      </c>
      <c r="AE758" s="6">
        <f t="shared" ca="1" si="795"/>
        <v>642.23357120575099</v>
      </c>
      <c r="AF758" s="6">
        <f t="shared" ca="1" si="812"/>
        <v>3152.5235718706854</v>
      </c>
      <c r="AG758" s="6">
        <f t="shared" ca="1" si="837"/>
        <v>523.17203178082195</v>
      </c>
      <c r="AH758" s="6">
        <f t="shared" ca="1" si="837"/>
        <v>1993.6690498630135</v>
      </c>
      <c r="AI758" s="6">
        <f t="shared" ca="1" si="837"/>
        <v>3452.7196602739718</v>
      </c>
      <c r="AJ758" s="6">
        <f t="shared" ca="1" si="837"/>
        <v>1520.4117304109591</v>
      </c>
      <c r="AK758" s="6">
        <f t="shared" ca="1" si="796"/>
        <v>2321.4615618792027</v>
      </c>
      <c r="AL758" s="6">
        <f t="shared" ca="1" si="797"/>
        <v>1246.6851943447593</v>
      </c>
      <c r="AM758" s="6">
        <f t="shared" ca="1" si="798"/>
        <v>742.91263514438538</v>
      </c>
      <c r="AN758" s="6">
        <f t="shared" ca="1" si="813"/>
        <v>3178.9130809604176</v>
      </c>
      <c r="AO758" s="6">
        <f t="shared" ca="1" si="814"/>
        <v>34726.929974575345</v>
      </c>
      <c r="AP758" s="6">
        <f t="shared" ca="1" si="815"/>
        <v>15967.849339103141</v>
      </c>
      <c r="AQ758" s="6">
        <f t="shared" ca="1" si="816"/>
        <v>18759.080635472201</v>
      </c>
      <c r="AR758" s="6">
        <f t="shared" ca="1" si="838"/>
        <v>2752.6525035736722</v>
      </c>
      <c r="AS758" s="6">
        <f t="shared" ca="1" si="838"/>
        <v>2404.2754188545277</v>
      </c>
      <c r="AT758" s="6">
        <f t="shared" ca="1" si="838"/>
        <v>2068.215547783102</v>
      </c>
      <c r="AU758" s="6">
        <f t="shared" ca="1" si="838"/>
        <v>2146.7284141775954</v>
      </c>
      <c r="AV758" s="6">
        <f t="shared" ca="1" si="817"/>
        <v>9371.8718843888964</v>
      </c>
      <c r="AW758" s="6">
        <f t="shared" ca="1" si="818"/>
        <v>9387.208751083308</v>
      </c>
      <c r="AX758" s="27">
        <f t="shared" ca="1" si="839"/>
        <v>3.8857591232876714</v>
      </c>
      <c r="AY758" s="27">
        <f t="shared" ca="1" si="839"/>
        <v>4.1005035616438361</v>
      </c>
      <c r="AZ758">
        <f t="shared" ca="1" si="819"/>
        <v>414</v>
      </c>
      <c r="BA758" s="9">
        <f t="shared" ca="1" si="799"/>
        <v>16</v>
      </c>
      <c r="BB758" s="4">
        <f t="shared" ca="1" si="820"/>
        <v>186</v>
      </c>
      <c r="BC758" s="9">
        <f t="shared" ca="1" si="800"/>
        <v>19</v>
      </c>
      <c r="BD758" s="9">
        <f t="shared" ca="1" si="801"/>
        <v>12</v>
      </c>
      <c r="BE758" s="4">
        <f t="shared" ca="1" si="821"/>
        <v>228</v>
      </c>
      <c r="BF758" s="9">
        <f t="shared" ca="1" si="802"/>
        <v>16</v>
      </c>
      <c r="BG758" s="9">
        <f t="shared" ca="1" si="803"/>
        <v>33</v>
      </c>
      <c r="BH758" s="24">
        <f t="shared" ca="1" si="822"/>
        <v>1317.7887480986301</v>
      </c>
      <c r="BI758" s="24">
        <f t="shared" ca="1" si="823"/>
        <v>805.93340130705099</v>
      </c>
      <c r="BJ758" s="9">
        <f t="shared" ca="1" si="804"/>
        <v>28</v>
      </c>
      <c r="BK758" s="30">
        <f t="shared" ca="1" si="805"/>
        <v>33.685511232876713</v>
      </c>
      <c r="BL758" s="15">
        <f t="shared" ca="1" si="806"/>
        <v>4.4391300931506841</v>
      </c>
      <c r="BM758" s="15">
        <f t="shared" ca="1" si="824"/>
        <v>7415.2029113085864</v>
      </c>
      <c r="BN758" s="36">
        <f t="shared" ca="1" si="827"/>
        <v>120</v>
      </c>
      <c r="BO758" s="9">
        <f t="shared" ca="1" si="807"/>
        <v>1</v>
      </c>
      <c r="BP758" s="20">
        <f t="shared" ca="1" si="825"/>
        <v>2.5298135276734754</v>
      </c>
      <c r="BQ758" s="20">
        <f t="shared" ca="1" si="826"/>
        <v>156.32567196226833</v>
      </c>
    </row>
    <row r="759" spans="1:69" x14ac:dyDescent="0.25">
      <c r="A759" s="3">
        <f t="shared" si="841"/>
        <v>40430</v>
      </c>
      <c r="B759" s="17">
        <f t="shared" si="808"/>
        <v>2010</v>
      </c>
      <c r="C759" s="4">
        <f t="shared" si="840"/>
        <v>9</v>
      </c>
      <c r="D759" s="4">
        <f t="shared" si="842"/>
        <v>5</v>
      </c>
      <c r="E759" s="5">
        <f t="shared" si="783"/>
        <v>0.78</v>
      </c>
      <c r="F759" s="5">
        <f t="shared" si="784"/>
        <v>0.88</v>
      </c>
      <c r="G759" s="10">
        <f t="shared" si="776"/>
        <v>0.10684931506849321</v>
      </c>
      <c r="H759" s="13">
        <f t="shared" ca="1" si="785"/>
        <v>169</v>
      </c>
      <c r="I759" s="9">
        <f t="shared" ca="1" si="786"/>
        <v>262</v>
      </c>
      <c r="J759" s="14">
        <f t="shared" ca="1" si="809"/>
        <v>1.5502958579881656</v>
      </c>
      <c r="K759" s="5">
        <f t="shared" ca="1" si="810"/>
        <v>0.5822222222222222</v>
      </c>
      <c r="L759" s="21">
        <f t="shared" ca="1" si="787"/>
        <v>94.464544316965231</v>
      </c>
      <c r="M759" s="9">
        <f t="shared" ca="1" si="834"/>
        <v>49</v>
      </c>
      <c r="N759" s="9">
        <f t="shared" ca="1" si="834"/>
        <v>59</v>
      </c>
      <c r="O759" s="9">
        <f t="shared" ca="1" si="834"/>
        <v>22</v>
      </c>
      <c r="P759" s="9">
        <f t="shared" ca="1" si="834"/>
        <v>69</v>
      </c>
      <c r="Q759" s="20">
        <f t="shared" ca="1" si="788"/>
        <v>32.880227425672246</v>
      </c>
      <c r="R759" s="20">
        <f t="shared" ca="1" si="789"/>
        <v>47.583298763237849</v>
      </c>
      <c r="S759" s="20">
        <f t="shared" ca="1" si="790"/>
        <v>16.68053570515783</v>
      </c>
      <c r="T759" s="6">
        <f t="shared" ca="1" si="835"/>
        <v>15964.507989567124</v>
      </c>
      <c r="U759" s="6">
        <f t="shared" ca="1" si="835"/>
        <v>1846.2054350465755</v>
      </c>
      <c r="V759" s="6">
        <f t="shared" ca="1" si="835"/>
        <v>2887.4098338016438</v>
      </c>
      <c r="W759" s="6">
        <f t="shared" ca="1" si="791"/>
        <v>2710.0935486246572</v>
      </c>
      <c r="X759" s="6">
        <f t="shared" ca="1" si="792"/>
        <v>1416.1769680391012</v>
      </c>
      <c r="Y759" s="6">
        <f t="shared" ca="1" si="811"/>
        <v>10797.033074148298</v>
      </c>
      <c r="Z759" s="6">
        <f t="shared" ca="1" si="836"/>
        <v>3551.0645619726029</v>
      </c>
      <c r="AA759" s="6">
        <f t="shared" ca="1" si="836"/>
        <v>1046.8325727912327</v>
      </c>
      <c r="AB759" s="6">
        <f t="shared" ca="1" si="836"/>
        <v>1150.9569636558904</v>
      </c>
      <c r="AC759" s="6">
        <f t="shared" ca="1" si="793"/>
        <v>1960.0976085636917</v>
      </c>
      <c r="AD759" s="6">
        <f t="shared" ca="1" si="794"/>
        <v>1051.2001187644878</v>
      </c>
      <c r="AE759" s="6">
        <f t="shared" ca="1" si="795"/>
        <v>579.82861515599723</v>
      </c>
      <c r="AF759" s="6">
        <f t="shared" ca="1" si="812"/>
        <v>2157.7277559355493</v>
      </c>
      <c r="AG759" s="6">
        <f t="shared" ca="1" si="837"/>
        <v>487.58446208219175</v>
      </c>
      <c r="AH759" s="6">
        <f t="shared" ca="1" si="837"/>
        <v>1729.2758464876715</v>
      </c>
      <c r="AI759" s="6">
        <f t="shared" ca="1" si="837"/>
        <v>2951.4362233972602</v>
      </c>
      <c r="AJ759" s="6">
        <f t="shared" ca="1" si="837"/>
        <v>1297.0752715397257</v>
      </c>
      <c r="AK759" s="6">
        <f t="shared" ca="1" si="796"/>
        <v>2023.9594739078289</v>
      </c>
      <c r="AL759" s="6">
        <f t="shared" ca="1" si="797"/>
        <v>1229.4591912075907</v>
      </c>
      <c r="AM759" s="6">
        <f t="shared" ca="1" si="798"/>
        <v>605.27951791286102</v>
      </c>
      <c r="AN759" s="6">
        <f t="shared" ca="1" si="813"/>
        <v>2606.6736204785693</v>
      </c>
      <c r="AO759" s="6">
        <f t="shared" ca="1" si="814"/>
        <v>30024.939326540276</v>
      </c>
      <c r="AP759" s="6">
        <f t="shared" ca="1" si="815"/>
        <v>14463.504875977858</v>
      </c>
      <c r="AQ759" s="6">
        <f t="shared" ca="1" si="816"/>
        <v>15561.434450562418</v>
      </c>
      <c r="AR759" s="6">
        <f t="shared" ca="1" si="838"/>
        <v>2732.2463483039865</v>
      </c>
      <c r="AS759" s="6">
        <f t="shared" ca="1" si="838"/>
        <v>2124.6229699801825</v>
      </c>
      <c r="AT759" s="6">
        <f t="shared" ca="1" si="838"/>
        <v>1965.4845698683966</v>
      </c>
      <c r="AU759" s="6">
        <f t="shared" ca="1" si="838"/>
        <v>2039.2053729876952</v>
      </c>
      <c r="AV759" s="6">
        <f t="shared" ca="1" si="817"/>
        <v>8861.5592611402608</v>
      </c>
      <c r="AW759" s="6">
        <f t="shared" ca="1" si="818"/>
        <v>6699.8751894221568</v>
      </c>
      <c r="AX759" s="27">
        <f t="shared" ca="1" si="839"/>
        <v>3.7952517698630128</v>
      </c>
      <c r="AY759" s="27">
        <f t="shared" ca="1" si="839"/>
        <v>4.2511254931506839</v>
      </c>
      <c r="AZ759">
        <f t="shared" ca="1" si="819"/>
        <v>368</v>
      </c>
      <c r="BA759" s="9">
        <f t="shared" ca="1" si="799"/>
        <v>14</v>
      </c>
      <c r="BB759" s="4">
        <f t="shared" ca="1" si="820"/>
        <v>169</v>
      </c>
      <c r="BC759" s="9">
        <f t="shared" ca="1" si="800"/>
        <v>14</v>
      </c>
      <c r="BD759" s="9">
        <f t="shared" ca="1" si="801"/>
        <v>11</v>
      </c>
      <c r="BE759" s="4">
        <f t="shared" ca="1" si="821"/>
        <v>199</v>
      </c>
      <c r="BF759" s="9">
        <f t="shared" ca="1" si="802"/>
        <v>14</v>
      </c>
      <c r="BG759" s="9">
        <f t="shared" ca="1" si="803"/>
        <v>24</v>
      </c>
      <c r="BH759" s="24">
        <f t="shared" ca="1" si="822"/>
        <v>1037.5266790629294</v>
      </c>
      <c r="BI759" s="24">
        <f t="shared" ca="1" si="823"/>
        <v>685.74271866532024</v>
      </c>
      <c r="BJ759" s="9">
        <f t="shared" ca="1" si="804"/>
        <v>23</v>
      </c>
      <c r="BK759" s="30">
        <f t="shared" ca="1" si="805"/>
        <v>35.048226931506854</v>
      </c>
      <c r="BL759" s="15">
        <f t="shared" ca="1" si="806"/>
        <v>4.4949560153424652</v>
      </c>
      <c r="BM759" s="15">
        <f t="shared" ca="1" si="824"/>
        <v>7176.5499372399245</v>
      </c>
      <c r="BN759" s="36">
        <f t="shared" ca="1" si="827"/>
        <v>120</v>
      </c>
      <c r="BO759" s="9">
        <f t="shared" ca="1" si="807"/>
        <v>0</v>
      </c>
      <c r="BP759" s="20">
        <f t="shared" ca="1" si="825"/>
        <v>2.168372628442587</v>
      </c>
      <c r="BQ759" s="20">
        <f t="shared" ca="1" si="826"/>
        <v>129.67862042135349</v>
      </c>
    </row>
    <row r="760" spans="1:69" x14ac:dyDescent="0.25">
      <c r="A760" s="3">
        <f t="shared" si="841"/>
        <v>40429</v>
      </c>
      <c r="B760" s="17">
        <f t="shared" si="808"/>
        <v>2010</v>
      </c>
      <c r="C760" s="4">
        <f t="shared" si="840"/>
        <v>9</v>
      </c>
      <c r="D760" s="4">
        <f t="shared" si="842"/>
        <v>4</v>
      </c>
      <c r="E760" s="5">
        <f t="shared" si="783"/>
        <v>0.78</v>
      </c>
      <c r="F760" s="5">
        <f t="shared" si="784"/>
        <v>0.84</v>
      </c>
      <c r="G760" s="10">
        <f t="shared" si="776"/>
        <v>0.10410958904109595</v>
      </c>
      <c r="H760" s="13">
        <f t="shared" ca="1" si="785"/>
        <v>163</v>
      </c>
      <c r="I760" s="9">
        <f t="shared" ca="1" si="786"/>
        <v>265</v>
      </c>
      <c r="J760" s="14">
        <f t="shared" ca="1" si="809"/>
        <v>1.6257668711656441</v>
      </c>
      <c r="K760" s="5">
        <f t="shared" ca="1" si="810"/>
        <v>0.58888888888888891</v>
      </c>
      <c r="L760" s="21">
        <f t="shared" ca="1" si="787"/>
        <v>99.095012194772679</v>
      </c>
      <c r="M760" s="9">
        <f t="shared" ca="1" si="834"/>
        <v>45</v>
      </c>
      <c r="N760" s="9">
        <f t="shared" ca="1" si="834"/>
        <v>55</v>
      </c>
      <c r="O760" s="9">
        <f t="shared" ca="1" si="834"/>
        <v>23</v>
      </c>
      <c r="P760" s="9">
        <f t="shared" ca="1" si="834"/>
        <v>67</v>
      </c>
      <c r="Q760" s="20">
        <f t="shared" ca="1" si="788"/>
        <v>38.819187572602743</v>
      </c>
      <c r="R760" s="20">
        <f t="shared" ca="1" si="789"/>
        <v>46.796972350684932</v>
      </c>
      <c r="S760" s="20">
        <f t="shared" ca="1" si="790"/>
        <v>18.758752134859947</v>
      </c>
      <c r="T760" s="6">
        <f t="shared" ca="1" si="835"/>
        <v>16152.486987747947</v>
      </c>
      <c r="U760" s="6">
        <f t="shared" ca="1" si="835"/>
        <v>1626.768256438356</v>
      </c>
      <c r="V760" s="6">
        <f t="shared" ca="1" si="835"/>
        <v>2925.870333727561</v>
      </c>
      <c r="W760" s="6">
        <f t="shared" ca="1" si="791"/>
        <v>2912.4195035178086</v>
      </c>
      <c r="X760" s="6">
        <f t="shared" ca="1" si="792"/>
        <v>1443.748405235375</v>
      </c>
      <c r="Y760" s="6">
        <f t="shared" ca="1" si="811"/>
        <v>10497.217001705558</v>
      </c>
      <c r="Z760" s="6">
        <f t="shared" ca="1" si="836"/>
        <v>3881.9187572602741</v>
      </c>
      <c r="AA760" s="6">
        <f t="shared" ca="1" si="836"/>
        <v>1076.3303640657534</v>
      </c>
      <c r="AB760" s="6">
        <f t="shared" ca="1" si="836"/>
        <v>1256.8363930356163</v>
      </c>
      <c r="AC760" s="6">
        <f t="shared" ca="1" si="793"/>
        <v>1709.7652459833623</v>
      </c>
      <c r="AD760" s="6">
        <f t="shared" ca="1" si="794"/>
        <v>1089.6649816837628</v>
      </c>
      <c r="AE760" s="6">
        <f t="shared" ca="1" si="795"/>
        <v>516.37076179671624</v>
      </c>
      <c r="AF760" s="6">
        <f t="shared" ca="1" si="812"/>
        <v>2899.2845248978024</v>
      </c>
      <c r="AG760" s="6">
        <f t="shared" ca="1" si="837"/>
        <v>468.40283950684932</v>
      </c>
      <c r="AH760" s="6">
        <f t="shared" ca="1" si="837"/>
        <v>1641.7516975342464</v>
      </c>
      <c r="AI760" s="6">
        <f t="shared" ca="1" si="837"/>
        <v>3028.9201167123288</v>
      </c>
      <c r="AJ760" s="6">
        <f t="shared" ca="1" si="837"/>
        <v>1287.5154726575345</v>
      </c>
      <c r="AK760" s="6">
        <f t="shared" ca="1" si="796"/>
        <v>1939.9754496505604</v>
      </c>
      <c r="AL760" s="6">
        <f t="shared" ca="1" si="797"/>
        <v>1205.0049880171941</v>
      </c>
      <c r="AM760" s="6">
        <f t="shared" ca="1" si="798"/>
        <v>616.25803739694027</v>
      </c>
      <c r="AN760" s="6">
        <f t="shared" ca="1" si="813"/>
        <v>2665.351651346265</v>
      </c>
      <c r="AO760" s="6">
        <f t="shared" ca="1" si="814"/>
        <v>30420.930884958911</v>
      </c>
      <c r="AP760" s="6">
        <f t="shared" ca="1" si="815"/>
        <v>14359.077707009279</v>
      </c>
      <c r="AQ760" s="6">
        <f t="shared" ca="1" si="816"/>
        <v>16061.853177949626</v>
      </c>
      <c r="AR760" s="6">
        <f t="shared" ca="1" si="838"/>
        <v>2699.3910154943178</v>
      </c>
      <c r="AS760" s="6">
        <f t="shared" ca="1" si="838"/>
        <v>2112.3889526972225</v>
      </c>
      <c r="AT760" s="6">
        <f t="shared" ca="1" si="838"/>
        <v>1900.9562960007688</v>
      </c>
      <c r="AU760" s="6">
        <f t="shared" ca="1" si="838"/>
        <v>2003.1954193853958</v>
      </c>
      <c r="AV760" s="6">
        <f t="shared" ca="1" si="817"/>
        <v>8715.9316835777045</v>
      </c>
      <c r="AW760" s="6">
        <f t="shared" ca="1" si="818"/>
        <v>7345.9214943719271</v>
      </c>
      <c r="AX760" s="27">
        <f t="shared" ca="1" si="839"/>
        <v>4.0572257753424656</v>
      </c>
      <c r="AY760" s="27">
        <f t="shared" ca="1" si="839"/>
        <v>4.3844820410958896</v>
      </c>
      <c r="AZ760">
        <f t="shared" ca="1" si="819"/>
        <v>353</v>
      </c>
      <c r="BA760" s="9">
        <f t="shared" ca="1" si="799"/>
        <v>15</v>
      </c>
      <c r="BB760" s="4">
        <f t="shared" ca="1" si="820"/>
        <v>163</v>
      </c>
      <c r="BC760" s="9">
        <f t="shared" ca="1" si="800"/>
        <v>16</v>
      </c>
      <c r="BD760" s="9">
        <f t="shared" ca="1" si="801"/>
        <v>10</v>
      </c>
      <c r="BE760" s="4">
        <f t="shared" ca="1" si="821"/>
        <v>190</v>
      </c>
      <c r="BF760" s="9">
        <f t="shared" ca="1" si="802"/>
        <v>14</v>
      </c>
      <c r="BG760" s="9">
        <f t="shared" ca="1" si="803"/>
        <v>24</v>
      </c>
      <c r="BH760" s="24">
        <f t="shared" ca="1" si="822"/>
        <v>1161.552112297542</v>
      </c>
      <c r="BI760" s="24">
        <f t="shared" ca="1" si="823"/>
        <v>663.16019789276822</v>
      </c>
      <c r="BJ760" s="9">
        <f t="shared" ca="1" si="804"/>
        <v>25</v>
      </c>
      <c r="BK760" s="30">
        <f t="shared" ca="1" si="805"/>
        <v>33.449582465753423</v>
      </c>
      <c r="BL760" s="15">
        <f t="shared" ca="1" si="806"/>
        <v>4.4818923090410951</v>
      </c>
      <c r="BM760" s="15">
        <f t="shared" ca="1" si="824"/>
        <v>7366.6022856142208</v>
      </c>
      <c r="BN760" s="36">
        <f t="shared" ca="1" si="827"/>
        <v>120</v>
      </c>
      <c r="BO760" s="9">
        <f t="shared" ca="1" si="807"/>
        <v>0</v>
      </c>
      <c r="BP760" s="20">
        <f t="shared" ca="1" si="825"/>
        <v>2.1803611156415785</v>
      </c>
      <c r="BQ760" s="20">
        <f t="shared" ca="1" si="826"/>
        <v>133.84877648291356</v>
      </c>
    </row>
    <row r="761" spans="1:69" x14ac:dyDescent="0.25">
      <c r="A761" s="3">
        <f t="shared" si="841"/>
        <v>40428</v>
      </c>
      <c r="B761" s="17">
        <f t="shared" si="808"/>
        <v>2010</v>
      </c>
      <c r="C761" s="4">
        <f t="shared" si="840"/>
        <v>9</v>
      </c>
      <c r="D761" s="4">
        <f t="shared" si="842"/>
        <v>3</v>
      </c>
      <c r="E761" s="5">
        <f t="shared" si="783"/>
        <v>0.78</v>
      </c>
      <c r="F761" s="5">
        <f t="shared" si="784"/>
        <v>0.73333333333333339</v>
      </c>
      <c r="G761" s="10">
        <f t="shared" si="776"/>
        <v>0.10136986301369869</v>
      </c>
      <c r="H761" s="13">
        <f t="shared" ca="1" si="785"/>
        <v>138</v>
      </c>
      <c r="I761" s="9">
        <f t="shared" ca="1" si="786"/>
        <v>242</v>
      </c>
      <c r="J761" s="14">
        <f t="shared" ca="1" si="809"/>
        <v>1.7536231884057971</v>
      </c>
      <c r="K761" s="5">
        <f t="shared" ca="1" si="810"/>
        <v>0.5377777777777778</v>
      </c>
      <c r="L761" s="21">
        <f t="shared" ca="1" si="787"/>
        <v>103.97157671947591</v>
      </c>
      <c r="M761" s="9">
        <f t="shared" ca="1" si="834"/>
        <v>44</v>
      </c>
      <c r="N761" s="9">
        <f t="shared" ca="1" si="834"/>
        <v>54</v>
      </c>
      <c r="O761" s="9">
        <f t="shared" ca="1" si="834"/>
        <v>22</v>
      </c>
      <c r="P761" s="9">
        <f t="shared" ca="1" si="834"/>
        <v>63</v>
      </c>
      <c r="Q761" s="20">
        <f t="shared" ca="1" si="788"/>
        <v>35.371129174168296</v>
      </c>
      <c r="R761" s="20">
        <f t="shared" ca="1" si="789"/>
        <v>43.484147230684933</v>
      </c>
      <c r="S761" s="20">
        <f t="shared" ca="1" si="790"/>
        <v>16.923991894168296</v>
      </c>
      <c r="T761" s="6">
        <f t="shared" ca="1" si="835"/>
        <v>14348.077587287675</v>
      </c>
      <c r="U761" s="6">
        <f t="shared" ca="1" si="835"/>
        <v>1443.9167756712332</v>
      </c>
      <c r="V761" s="6">
        <f t="shared" ca="1" si="835"/>
        <v>2532.2030196006581</v>
      </c>
      <c r="W761" s="6">
        <f t="shared" ca="1" si="791"/>
        <v>2788.6420634301371</v>
      </c>
      <c r="X761" s="6">
        <f t="shared" ca="1" si="792"/>
        <v>1183.9028042485481</v>
      </c>
      <c r="Y761" s="6">
        <f t="shared" ca="1" si="811"/>
        <v>9287.2464756795634</v>
      </c>
      <c r="Z761" s="6">
        <f t="shared" ca="1" si="836"/>
        <v>3466.3706590684933</v>
      </c>
      <c r="AA761" s="6">
        <f t="shared" ca="1" si="836"/>
        <v>956.65123907506847</v>
      </c>
      <c r="AB761" s="6">
        <f t="shared" ca="1" si="836"/>
        <v>1066.2114893326027</v>
      </c>
      <c r="AC761" s="6">
        <f t="shared" ca="1" si="793"/>
        <v>1553.7237153249141</v>
      </c>
      <c r="AD761" s="6">
        <f t="shared" ca="1" si="794"/>
        <v>1054.3447787137918</v>
      </c>
      <c r="AE761" s="6">
        <f t="shared" ca="1" si="795"/>
        <v>460.20163019507521</v>
      </c>
      <c r="AF761" s="6">
        <f t="shared" ca="1" si="812"/>
        <v>2420.9632632423827</v>
      </c>
      <c r="AG761" s="6">
        <f t="shared" ca="1" si="837"/>
        <v>420.79820459178086</v>
      </c>
      <c r="AH761" s="6">
        <f t="shared" ca="1" si="837"/>
        <v>1567.4916397589043</v>
      </c>
      <c r="AI761" s="6">
        <f t="shared" ca="1" si="837"/>
        <v>2688.6807519452054</v>
      </c>
      <c r="AJ761" s="6">
        <f t="shared" ca="1" si="837"/>
        <v>1119.6576473424657</v>
      </c>
      <c r="AK761" s="6">
        <f t="shared" ca="1" si="796"/>
        <v>1663.8459963270066</v>
      </c>
      <c r="AL761" s="6">
        <f t="shared" ca="1" si="797"/>
        <v>1211.9168095774594</v>
      </c>
      <c r="AM761" s="6">
        <f t="shared" ca="1" si="798"/>
        <v>532.76592483033266</v>
      </c>
      <c r="AN761" s="6">
        <f t="shared" ca="1" si="813"/>
        <v>2388.0995129035582</v>
      </c>
      <c r="AO761" s="6">
        <f t="shared" ca="1" si="814"/>
        <v>27077.855994073427</v>
      </c>
      <c r="AP761" s="6">
        <f t="shared" ca="1" si="815"/>
        <v>12981.546742247925</v>
      </c>
      <c r="AQ761" s="6">
        <f t="shared" ca="1" si="816"/>
        <v>14096.309251825503</v>
      </c>
      <c r="AR761" s="6">
        <f t="shared" ca="1" si="838"/>
        <v>2653.8974638845966</v>
      </c>
      <c r="AS761" s="6">
        <f t="shared" ca="1" si="838"/>
        <v>1911.5266623664249</v>
      </c>
      <c r="AT761" s="6">
        <f t="shared" ca="1" si="838"/>
        <v>1838.4759130711177</v>
      </c>
      <c r="AU761" s="6">
        <f t="shared" ca="1" si="838"/>
        <v>1904.9878650422188</v>
      </c>
      <c r="AV761" s="6">
        <f t="shared" ca="1" si="817"/>
        <v>8308.8879043643574</v>
      </c>
      <c r="AW761" s="6">
        <f t="shared" ca="1" si="818"/>
        <v>5787.4213474611443</v>
      </c>
      <c r="AX761" s="27">
        <f t="shared" ca="1" si="839"/>
        <v>3.9902141589041094</v>
      </c>
      <c r="AY761" s="27">
        <f t="shared" ca="1" si="839"/>
        <v>4.3108972602739719</v>
      </c>
      <c r="AZ761">
        <f t="shared" ca="1" si="819"/>
        <v>321</v>
      </c>
      <c r="BA761" s="9">
        <f t="shared" ca="1" si="799"/>
        <v>13</v>
      </c>
      <c r="BB761" s="4">
        <f t="shared" ca="1" si="820"/>
        <v>138</v>
      </c>
      <c r="BC761" s="9">
        <f t="shared" ca="1" si="800"/>
        <v>12</v>
      </c>
      <c r="BD761" s="9">
        <f t="shared" ca="1" si="801"/>
        <v>9</v>
      </c>
      <c r="BE761" s="4">
        <f t="shared" ca="1" si="821"/>
        <v>183</v>
      </c>
      <c r="BF761" s="9">
        <f t="shared" ca="1" si="802"/>
        <v>12</v>
      </c>
      <c r="BG761" s="9">
        <f t="shared" ca="1" si="803"/>
        <v>26</v>
      </c>
      <c r="BH761" s="24">
        <f t="shared" ca="1" si="822"/>
        <v>989.8529393685958</v>
      </c>
      <c r="BI761" s="24">
        <f t="shared" ca="1" si="823"/>
        <v>637.12712962231524</v>
      </c>
      <c r="BJ761" s="9">
        <f t="shared" ca="1" si="804"/>
        <v>20</v>
      </c>
      <c r="BK761" s="30">
        <f t="shared" ca="1" si="805"/>
        <v>35.195912739726026</v>
      </c>
      <c r="BL761" s="15">
        <f t="shared" ca="1" si="806"/>
        <v>4.4860503736986299</v>
      </c>
      <c r="BM761" s="15">
        <f t="shared" ca="1" si="824"/>
        <v>7178.0216228290656</v>
      </c>
      <c r="BN761" s="36">
        <f t="shared" ca="1" si="827"/>
        <v>120</v>
      </c>
      <c r="BO761" s="9">
        <f t="shared" ca="1" si="807"/>
        <v>0</v>
      </c>
      <c r="BP761" s="20">
        <f t="shared" ca="1" si="825"/>
        <v>1.9638153787379844</v>
      </c>
      <c r="BQ761" s="20">
        <f t="shared" ca="1" si="826"/>
        <v>117.46924376521252</v>
      </c>
    </row>
    <row r="762" spans="1:69" x14ac:dyDescent="0.25">
      <c r="A762" s="3">
        <f t="shared" si="841"/>
        <v>40427</v>
      </c>
      <c r="B762" s="17">
        <f t="shared" si="808"/>
        <v>2010</v>
      </c>
      <c r="C762" s="4">
        <f t="shared" si="840"/>
        <v>9</v>
      </c>
      <c r="D762" s="4">
        <f t="shared" si="842"/>
        <v>2</v>
      </c>
      <c r="E762" s="5">
        <f t="shared" si="783"/>
        <v>0.78</v>
      </c>
      <c r="F762" s="5">
        <f t="shared" si="784"/>
        <v>0.73333333333333339</v>
      </c>
      <c r="G762" s="10">
        <f t="shared" si="776"/>
        <v>9.8630136986301423E-2</v>
      </c>
      <c r="H762" s="13">
        <f t="shared" ca="1" si="785"/>
        <v>137</v>
      </c>
      <c r="I762" s="9">
        <f t="shared" ca="1" si="786"/>
        <v>217</v>
      </c>
      <c r="J762" s="14">
        <f t="shared" ca="1" si="809"/>
        <v>1.583941605839416</v>
      </c>
      <c r="K762" s="5">
        <f t="shared" ca="1" si="810"/>
        <v>0.48222222222222222</v>
      </c>
      <c r="L762" s="21">
        <f t="shared" ca="1" si="787"/>
        <v>98.088853719428059</v>
      </c>
      <c r="M762" s="9">
        <f t="shared" ca="1" si="834"/>
        <v>40</v>
      </c>
      <c r="N762" s="9">
        <f t="shared" ca="1" si="834"/>
        <v>46</v>
      </c>
      <c r="O762" s="9">
        <f t="shared" ca="1" si="834"/>
        <v>19</v>
      </c>
      <c r="P762" s="9">
        <f t="shared" ca="1" si="834"/>
        <v>60</v>
      </c>
      <c r="Q762" s="20">
        <f t="shared" ca="1" si="788"/>
        <v>34.578324370818727</v>
      </c>
      <c r="R762" s="20">
        <f t="shared" ca="1" si="789"/>
        <v>46.140548077635174</v>
      </c>
      <c r="S762" s="20">
        <f t="shared" ca="1" si="790"/>
        <v>17.049310208383559</v>
      </c>
      <c r="T762" s="6">
        <f t="shared" ca="1" si="835"/>
        <v>13438.172959561643</v>
      </c>
      <c r="U762" s="6">
        <f t="shared" ca="1" si="835"/>
        <v>1419.8074301369863</v>
      </c>
      <c r="V762" s="6">
        <f t="shared" ca="1" si="835"/>
        <v>2507.605217784987</v>
      </c>
      <c r="W762" s="6">
        <f t="shared" ca="1" si="791"/>
        <v>2867.2674174246577</v>
      </c>
      <c r="X762" s="6">
        <f t="shared" ca="1" si="792"/>
        <v>1229.6069434494248</v>
      </c>
      <c r="Y762" s="6">
        <f t="shared" ca="1" si="811"/>
        <v>8253.5008110395611</v>
      </c>
      <c r="Z762" s="6">
        <f t="shared" ca="1" si="836"/>
        <v>2973.7358958904106</v>
      </c>
      <c r="AA762" s="6">
        <f t="shared" ca="1" si="836"/>
        <v>876.67041347506836</v>
      </c>
      <c r="AB762" s="6">
        <f t="shared" ca="1" si="836"/>
        <v>1022.9586125030136</v>
      </c>
      <c r="AC762" s="6">
        <f t="shared" ca="1" si="793"/>
        <v>1531.8686675018428</v>
      </c>
      <c r="AD762" s="6">
        <f t="shared" ca="1" si="794"/>
        <v>1096.015076383879</v>
      </c>
      <c r="AE762" s="6">
        <f t="shared" ca="1" si="795"/>
        <v>474.29983902300012</v>
      </c>
      <c r="AF762" s="6">
        <f t="shared" ca="1" si="812"/>
        <v>1771.1813389597705</v>
      </c>
      <c r="AG762" s="6">
        <f t="shared" ca="1" si="837"/>
        <v>377.72787866301371</v>
      </c>
      <c r="AH762" s="6">
        <f t="shared" ca="1" si="837"/>
        <v>1436.0895151342463</v>
      </c>
      <c r="AI762" s="6">
        <f t="shared" ca="1" si="837"/>
        <v>2427.5839701917812</v>
      </c>
      <c r="AJ762" s="6">
        <f t="shared" ca="1" si="837"/>
        <v>1057.2121286136985</v>
      </c>
      <c r="AK762" s="6">
        <f t="shared" ca="1" si="796"/>
        <v>1784.6839810038337</v>
      </c>
      <c r="AL762" s="6">
        <f t="shared" ca="1" si="797"/>
        <v>1265.8417235219383</v>
      </c>
      <c r="AM762" s="6">
        <f t="shared" ca="1" si="798"/>
        <v>505.48260073728898</v>
      </c>
      <c r="AN762" s="6">
        <f t="shared" ca="1" si="813"/>
        <v>1742.6051873396796</v>
      </c>
      <c r="AO762" s="6">
        <f t="shared" ca="1" si="814"/>
        <v>25029.958804169859</v>
      </c>
      <c r="AP762" s="6">
        <f t="shared" ca="1" si="815"/>
        <v>13262.67146683085</v>
      </c>
      <c r="AQ762" s="6">
        <f t="shared" ca="1" si="816"/>
        <v>11767.28733733901</v>
      </c>
      <c r="AR762" s="6">
        <f t="shared" ca="1" si="838"/>
        <v>2635.0389357689292</v>
      </c>
      <c r="AS762" s="6">
        <f t="shared" ca="1" si="838"/>
        <v>1958.1681707447501</v>
      </c>
      <c r="AT762" s="6">
        <f t="shared" ca="1" si="838"/>
        <v>1830.4262282581542</v>
      </c>
      <c r="AU762" s="6">
        <f t="shared" ca="1" si="838"/>
        <v>1959.4076830802728</v>
      </c>
      <c r="AV762" s="6">
        <f t="shared" ca="1" si="817"/>
        <v>8383.0410178521051</v>
      </c>
      <c r="AW762" s="6">
        <f t="shared" ca="1" si="818"/>
        <v>3384.2463194869033</v>
      </c>
      <c r="AX762" s="27">
        <f t="shared" ca="1" si="839"/>
        <v>3.9662863232876706</v>
      </c>
      <c r="AY762" s="27">
        <f t="shared" ca="1" si="839"/>
        <v>4.4916480547945206</v>
      </c>
      <c r="AZ762">
        <f t="shared" ca="1" si="819"/>
        <v>302</v>
      </c>
      <c r="BA762" s="9">
        <f t="shared" ca="1" si="799"/>
        <v>12</v>
      </c>
      <c r="BB762" s="4">
        <f t="shared" ca="1" si="820"/>
        <v>137</v>
      </c>
      <c r="BC762" s="9">
        <f t="shared" ca="1" si="800"/>
        <v>13</v>
      </c>
      <c r="BD762" s="9">
        <f t="shared" ca="1" si="801"/>
        <v>9</v>
      </c>
      <c r="BE762" s="4">
        <f t="shared" ca="1" si="821"/>
        <v>165</v>
      </c>
      <c r="BF762" s="9">
        <f t="shared" ca="1" si="802"/>
        <v>11</v>
      </c>
      <c r="BG762" s="9">
        <f t="shared" ca="1" si="803"/>
        <v>24</v>
      </c>
      <c r="BH762" s="24">
        <f t="shared" ca="1" si="822"/>
        <v>1060.573362996347</v>
      </c>
      <c r="BI762" s="24">
        <f t="shared" ca="1" si="823"/>
        <v>658.03894182912279</v>
      </c>
      <c r="BJ762" s="9">
        <f t="shared" ca="1" si="804"/>
        <v>20</v>
      </c>
      <c r="BK762" s="30">
        <f t="shared" ca="1" si="805"/>
        <v>34.398491342465753</v>
      </c>
      <c r="BL762" s="15">
        <f t="shared" ca="1" si="806"/>
        <v>4.1931569928767116</v>
      </c>
      <c r="BM762" s="15">
        <f t="shared" ca="1" si="824"/>
        <v>7337.1553659456185</v>
      </c>
      <c r="BN762" s="36">
        <f t="shared" ca="1" si="827"/>
        <v>120</v>
      </c>
      <c r="BO762" s="9">
        <f t="shared" ca="1" si="807"/>
        <v>0</v>
      </c>
      <c r="BP762" s="20">
        <f t="shared" ca="1" si="825"/>
        <v>1.6037942159375866</v>
      </c>
      <c r="BQ762" s="20">
        <f t="shared" ca="1" si="826"/>
        <v>98.060727811158415</v>
      </c>
    </row>
    <row r="763" spans="1:69" x14ac:dyDescent="0.25">
      <c r="A763" s="3">
        <f t="shared" si="841"/>
        <v>40426</v>
      </c>
      <c r="B763" s="17">
        <f t="shared" si="808"/>
        <v>2010</v>
      </c>
      <c r="C763" s="4">
        <f t="shared" si="840"/>
        <v>9</v>
      </c>
      <c r="D763" s="4">
        <f t="shared" si="842"/>
        <v>1</v>
      </c>
      <c r="E763" s="5">
        <f t="shared" si="783"/>
        <v>0.78</v>
      </c>
      <c r="F763" s="5">
        <f t="shared" si="784"/>
        <v>0.76</v>
      </c>
      <c r="G763" s="10">
        <f t="shared" si="776"/>
        <v>9.589041095890416E-2</v>
      </c>
      <c r="H763" s="13">
        <f t="shared" ca="1" si="785"/>
        <v>145</v>
      </c>
      <c r="I763" s="9">
        <f t="shared" ca="1" si="786"/>
        <v>240</v>
      </c>
      <c r="J763" s="14">
        <f t="shared" ca="1" si="809"/>
        <v>1.6551724137931034</v>
      </c>
      <c r="K763" s="5">
        <f t="shared" ca="1" si="810"/>
        <v>0.53333333333333333</v>
      </c>
      <c r="L763" s="21">
        <f t="shared" ca="1" si="787"/>
        <v>96.629663900236196</v>
      </c>
      <c r="M763" s="9">
        <f t="shared" ca="1" si="834"/>
        <v>42</v>
      </c>
      <c r="N763" s="9">
        <f t="shared" ca="1" si="834"/>
        <v>51</v>
      </c>
      <c r="O763" s="9">
        <f t="shared" ca="1" si="834"/>
        <v>21</v>
      </c>
      <c r="P763" s="9">
        <f t="shared" ca="1" si="834"/>
        <v>66</v>
      </c>
      <c r="Q763" s="20">
        <f t="shared" ca="1" si="788"/>
        <v>37.246834821034021</v>
      </c>
      <c r="R763" s="20">
        <f t="shared" ca="1" si="789"/>
        <v>48.398184704500977</v>
      </c>
      <c r="S763" s="20">
        <f t="shared" ca="1" si="790"/>
        <v>16.134996642590288</v>
      </c>
      <c r="T763" s="6">
        <f t="shared" ca="1" si="835"/>
        <v>14011.301265534248</v>
      </c>
      <c r="U763" s="6">
        <f t="shared" ca="1" si="835"/>
        <v>1619.9085047671235</v>
      </c>
      <c r="V763" s="6">
        <f t="shared" ca="1" si="835"/>
        <v>2504.2322820348495</v>
      </c>
      <c r="W763" s="6">
        <f t="shared" ca="1" si="791"/>
        <v>2841.8824435068495</v>
      </c>
      <c r="X763" s="6">
        <f t="shared" ca="1" si="792"/>
        <v>1253.8764237501371</v>
      </c>
      <c r="Y763" s="6">
        <f t="shared" ca="1" si="811"/>
        <v>9031.2186210095369</v>
      </c>
      <c r="Z763" s="6">
        <f t="shared" ca="1" si="836"/>
        <v>3463.9556383561639</v>
      </c>
      <c r="AA763" s="6">
        <f t="shared" ca="1" si="836"/>
        <v>1016.3618787945205</v>
      </c>
      <c r="AB763" s="6">
        <f t="shared" ca="1" si="836"/>
        <v>1064.909778410959</v>
      </c>
      <c r="AC763" s="6">
        <f t="shared" ca="1" si="793"/>
        <v>1671.9526262638306</v>
      </c>
      <c r="AD763" s="6">
        <f t="shared" ca="1" si="794"/>
        <v>1076.7355669861026</v>
      </c>
      <c r="AE763" s="6">
        <f t="shared" ca="1" si="795"/>
        <v>495.9381068436258</v>
      </c>
      <c r="AF763" s="6">
        <f t="shared" ca="1" si="812"/>
        <v>2300.6009954680844</v>
      </c>
      <c r="AG763" s="6">
        <f t="shared" ca="1" si="837"/>
        <v>425.975138630137</v>
      </c>
      <c r="AH763" s="6">
        <f t="shared" ca="1" si="837"/>
        <v>1506.5294202739728</v>
      </c>
      <c r="AI763" s="6">
        <f t="shared" ca="1" si="837"/>
        <v>2705.9522630136985</v>
      </c>
      <c r="AJ763" s="6">
        <f t="shared" ca="1" si="837"/>
        <v>1132.1338389041096</v>
      </c>
      <c r="AK763" s="6">
        <f t="shared" ca="1" si="796"/>
        <v>1867.7222959756434</v>
      </c>
      <c r="AL763" s="6">
        <f t="shared" ca="1" si="797"/>
        <v>1224.5235552241911</v>
      </c>
      <c r="AM763" s="6">
        <f t="shared" ca="1" si="798"/>
        <v>531.49132487559768</v>
      </c>
      <c r="AN763" s="6">
        <f t="shared" ca="1" si="813"/>
        <v>2146.8534847464853</v>
      </c>
      <c r="AO763" s="6">
        <f t="shared" ca="1" si="814"/>
        <v>26947.02772668493</v>
      </c>
      <c r="AP763" s="6">
        <f t="shared" ca="1" si="815"/>
        <v>13468.354625460826</v>
      </c>
      <c r="AQ763" s="6">
        <f t="shared" ca="1" si="816"/>
        <v>13478.673101224107</v>
      </c>
      <c r="AR763" s="6">
        <f t="shared" ca="1" si="838"/>
        <v>2645.4014343432086</v>
      </c>
      <c r="AS763" s="6">
        <f t="shared" ca="1" si="838"/>
        <v>2012.4455010067893</v>
      </c>
      <c r="AT763" s="6">
        <f t="shared" ca="1" si="838"/>
        <v>1850.1281286936849</v>
      </c>
      <c r="AU763" s="6">
        <f t="shared" ca="1" si="838"/>
        <v>1943.2268361516308</v>
      </c>
      <c r="AV763" s="6">
        <f t="shared" ca="1" si="817"/>
        <v>8451.2019001953122</v>
      </c>
      <c r="AW763" s="6">
        <f t="shared" ca="1" si="818"/>
        <v>5027.4712010287913</v>
      </c>
      <c r="AX763" s="27">
        <f t="shared" ca="1" si="839"/>
        <v>3.7544455890410959</v>
      </c>
      <c r="AY763" s="27">
        <f t="shared" ca="1" si="839"/>
        <v>4.159447431506849</v>
      </c>
      <c r="AZ763">
        <f t="shared" ca="1" si="819"/>
        <v>325</v>
      </c>
      <c r="BA763" s="9">
        <f t="shared" ca="1" si="799"/>
        <v>13</v>
      </c>
      <c r="BB763" s="4">
        <f t="shared" ca="1" si="820"/>
        <v>145</v>
      </c>
      <c r="BC763" s="9">
        <f t="shared" ca="1" si="800"/>
        <v>14</v>
      </c>
      <c r="BD763" s="9">
        <f t="shared" ca="1" si="801"/>
        <v>9</v>
      </c>
      <c r="BE763" s="4">
        <f t="shared" ca="1" si="821"/>
        <v>180</v>
      </c>
      <c r="BF763" s="9">
        <f t="shared" ca="1" si="802"/>
        <v>12</v>
      </c>
      <c r="BG763" s="9">
        <f t="shared" ca="1" si="803"/>
        <v>24</v>
      </c>
      <c r="BH763" s="24">
        <f t="shared" ca="1" si="822"/>
        <v>1046.895147818705</v>
      </c>
      <c r="BI763" s="24">
        <f t="shared" ca="1" si="823"/>
        <v>648.92526001871181</v>
      </c>
      <c r="BJ763" s="9">
        <f t="shared" ca="1" si="804"/>
        <v>19</v>
      </c>
      <c r="BK763" s="30">
        <f t="shared" ca="1" si="805"/>
        <v>35.936211164383558</v>
      </c>
      <c r="BL763" s="15">
        <f t="shared" ca="1" si="806"/>
        <v>4.3996567999999998</v>
      </c>
      <c r="BM763" s="15">
        <f t="shared" ca="1" si="824"/>
        <v>7259.4627131917114</v>
      </c>
      <c r="BN763" s="36">
        <f t="shared" ca="1" si="827"/>
        <v>120</v>
      </c>
      <c r="BO763" s="9">
        <f t="shared" ca="1" si="807"/>
        <v>0</v>
      </c>
      <c r="BP763" s="20">
        <f t="shared" ca="1" si="825"/>
        <v>1.8567039509316583</v>
      </c>
      <c r="BQ763" s="20">
        <f t="shared" ca="1" si="826"/>
        <v>112.32227584353423</v>
      </c>
    </row>
    <row r="764" spans="1:69" x14ac:dyDescent="0.25">
      <c r="A764" s="3">
        <f t="shared" si="841"/>
        <v>40425</v>
      </c>
      <c r="B764" s="17">
        <f t="shared" si="808"/>
        <v>2010</v>
      </c>
      <c r="C764" s="4">
        <f t="shared" si="840"/>
        <v>9</v>
      </c>
      <c r="D764" s="4">
        <f t="shared" si="842"/>
        <v>7</v>
      </c>
      <c r="E764" s="5">
        <f t="shared" si="783"/>
        <v>0.78</v>
      </c>
      <c r="F764" s="5">
        <f t="shared" si="784"/>
        <v>0.96666666666666667</v>
      </c>
      <c r="G764" s="10">
        <f t="shared" si="776"/>
        <v>9.3150684931506897E-2</v>
      </c>
      <c r="H764" s="13">
        <f t="shared" ca="1" si="785"/>
        <v>181</v>
      </c>
      <c r="I764" s="9">
        <f t="shared" ca="1" si="786"/>
        <v>302</v>
      </c>
      <c r="J764" s="14">
        <f t="shared" ca="1" si="809"/>
        <v>1.6685082872928176</v>
      </c>
      <c r="K764" s="5">
        <f t="shared" ca="1" si="810"/>
        <v>0.6711111111111111</v>
      </c>
      <c r="L764" s="21">
        <f t="shared" ca="1" si="787"/>
        <v>104.46809706561719</v>
      </c>
      <c r="M764" s="9">
        <f t="shared" ca="1" si="834"/>
        <v>56</v>
      </c>
      <c r="N764" s="9">
        <f t="shared" ca="1" si="834"/>
        <v>69</v>
      </c>
      <c r="O764" s="9">
        <f t="shared" ca="1" si="834"/>
        <v>26</v>
      </c>
      <c r="P764" s="9">
        <f t="shared" ca="1" si="834"/>
        <v>77</v>
      </c>
      <c r="Q764" s="20">
        <f t="shared" ca="1" si="788"/>
        <v>32.422277838904115</v>
      </c>
      <c r="R764" s="20">
        <f t="shared" ca="1" si="789"/>
        <v>48.073800893234989</v>
      </c>
      <c r="S764" s="20">
        <f t="shared" ca="1" si="790"/>
        <v>18.376594918398858</v>
      </c>
      <c r="T764" s="6">
        <f t="shared" ca="1" si="835"/>
        <v>18908.725568876711</v>
      </c>
      <c r="U764" s="6">
        <f t="shared" ca="1" si="835"/>
        <v>1945.8962625753427</v>
      </c>
      <c r="V764" s="6">
        <f t="shared" ca="1" si="835"/>
        <v>3266.6535415864114</v>
      </c>
      <c r="W764" s="6">
        <f t="shared" ca="1" si="791"/>
        <v>2878.3382920767122</v>
      </c>
      <c r="X764" s="6">
        <f t="shared" ca="1" si="792"/>
        <v>1617.6617705766578</v>
      </c>
      <c r="Y764" s="6">
        <f t="shared" ca="1" si="811"/>
        <v>13091.968227212268</v>
      </c>
      <c r="Z764" s="6">
        <f t="shared" ca="1" si="836"/>
        <v>4052.784729863014</v>
      </c>
      <c r="AA764" s="6">
        <f t="shared" ca="1" si="836"/>
        <v>1249.9188232241097</v>
      </c>
      <c r="AB764" s="6">
        <f t="shared" ca="1" si="836"/>
        <v>1414.9978087167121</v>
      </c>
      <c r="AC764" s="6">
        <f t="shared" ca="1" si="793"/>
        <v>1965.7833325335819</v>
      </c>
      <c r="AD764" s="6">
        <f t="shared" ca="1" si="794"/>
        <v>1054.249560566089</v>
      </c>
      <c r="AE764" s="6">
        <f t="shared" ca="1" si="795"/>
        <v>596.14548602460377</v>
      </c>
      <c r="AF764" s="6">
        <f t="shared" ca="1" si="812"/>
        <v>3101.5229826795603</v>
      </c>
      <c r="AG764" s="6">
        <f t="shared" ca="1" si="837"/>
        <v>565.36047182465745</v>
      </c>
      <c r="AH764" s="6">
        <f t="shared" ca="1" si="837"/>
        <v>1986.6562805479452</v>
      </c>
      <c r="AI764" s="6">
        <f t="shared" ca="1" si="837"/>
        <v>3341.7199380821908</v>
      </c>
      <c r="AJ764" s="6">
        <f t="shared" ca="1" si="837"/>
        <v>1501.5612892931508</v>
      </c>
      <c r="AK764" s="6">
        <f t="shared" ca="1" si="796"/>
        <v>2366.3640861396284</v>
      </c>
      <c r="AL764" s="6">
        <f t="shared" ca="1" si="797"/>
        <v>1182.0224912354086</v>
      </c>
      <c r="AM764" s="6">
        <f t="shared" ca="1" si="798"/>
        <v>683.64593848439324</v>
      </c>
      <c r="AN764" s="6">
        <f t="shared" ca="1" si="813"/>
        <v>3163.2654638885128</v>
      </c>
      <c r="AO764" s="6">
        <f t="shared" ca="1" si="814"/>
        <v>34967.621173003834</v>
      </c>
      <c r="AP764" s="6">
        <f t="shared" ca="1" si="815"/>
        <v>15610.864499223486</v>
      </c>
      <c r="AQ764" s="6">
        <f t="shared" ca="1" si="816"/>
        <v>19356.756673780343</v>
      </c>
      <c r="AR764" s="6">
        <f t="shared" ca="1" si="838"/>
        <v>2777.4916930183253</v>
      </c>
      <c r="AS764" s="6">
        <f t="shared" ca="1" si="838"/>
        <v>2371.3906502581081</v>
      </c>
      <c r="AT764" s="6">
        <f t="shared" ca="1" si="838"/>
        <v>2027.7018075731171</v>
      </c>
      <c r="AU764" s="6">
        <f t="shared" ca="1" si="838"/>
        <v>2114.1416512343167</v>
      </c>
      <c r="AV764" s="6">
        <f t="shared" ca="1" si="817"/>
        <v>9290.7258020838672</v>
      </c>
      <c r="AW764" s="6">
        <f t="shared" ca="1" si="818"/>
        <v>10066.030871696483</v>
      </c>
      <c r="AX764" s="27">
        <f t="shared" ca="1" si="839"/>
        <v>3.7579502465753425</v>
      </c>
      <c r="AY764" s="27">
        <f t="shared" ca="1" si="839"/>
        <v>4.503964315068492</v>
      </c>
      <c r="AZ764">
        <f t="shared" ca="1" si="819"/>
        <v>409</v>
      </c>
      <c r="BA764" s="9">
        <f t="shared" ca="1" si="799"/>
        <v>16</v>
      </c>
      <c r="BB764" s="4">
        <f t="shared" ca="1" si="820"/>
        <v>181</v>
      </c>
      <c r="BC764" s="9">
        <f t="shared" ca="1" si="800"/>
        <v>17</v>
      </c>
      <c r="BD764" s="9">
        <f t="shared" ca="1" si="801"/>
        <v>11</v>
      </c>
      <c r="BE764" s="4">
        <f t="shared" ca="1" si="821"/>
        <v>228</v>
      </c>
      <c r="BF764" s="9">
        <f t="shared" ca="1" si="802"/>
        <v>17</v>
      </c>
      <c r="BG764" s="9">
        <f t="shared" ca="1" si="803"/>
        <v>28</v>
      </c>
      <c r="BH764" s="24">
        <f t="shared" ca="1" si="822"/>
        <v>1200.8524912636126</v>
      </c>
      <c r="BI764" s="24">
        <f t="shared" ca="1" si="823"/>
        <v>713.71941693242263</v>
      </c>
      <c r="BJ764" s="9">
        <f t="shared" ca="1" si="804"/>
        <v>26</v>
      </c>
      <c r="BK764" s="30">
        <f t="shared" ca="1" si="805"/>
        <v>33.779154164383563</v>
      </c>
      <c r="BL764" s="15">
        <f t="shared" ca="1" si="806"/>
        <v>4.442560385753425</v>
      </c>
      <c r="BM764" s="15">
        <f t="shared" ca="1" si="824"/>
        <v>7336.6036982928708</v>
      </c>
      <c r="BN764" s="36">
        <f t="shared" ca="1" si="827"/>
        <v>130</v>
      </c>
      <c r="BO764" s="9">
        <f t="shared" ca="1" si="807"/>
        <v>0</v>
      </c>
      <c r="BP764" s="20">
        <f t="shared" ca="1" si="825"/>
        <v>2.6383811188117465</v>
      </c>
      <c r="BQ764" s="20">
        <f t="shared" ca="1" si="826"/>
        <v>148.89812825984879</v>
      </c>
    </row>
    <row r="765" spans="1:69" x14ac:dyDescent="0.25">
      <c r="A765" s="3">
        <f t="shared" si="841"/>
        <v>40424</v>
      </c>
      <c r="B765" s="17">
        <f t="shared" si="808"/>
        <v>2010</v>
      </c>
      <c r="C765" s="4">
        <f t="shared" si="840"/>
        <v>9</v>
      </c>
      <c r="D765" s="4">
        <f t="shared" si="842"/>
        <v>6</v>
      </c>
      <c r="E765" s="5">
        <f t="shared" si="783"/>
        <v>0.78</v>
      </c>
      <c r="F765" s="5">
        <f t="shared" si="784"/>
        <v>1</v>
      </c>
      <c r="G765" s="10">
        <f t="shared" si="776"/>
        <v>9.0410958904109634E-2</v>
      </c>
      <c r="H765" s="13">
        <f t="shared" ca="1" si="785"/>
        <v>203</v>
      </c>
      <c r="I765" s="9">
        <f t="shared" ca="1" si="786"/>
        <v>309</v>
      </c>
      <c r="J765" s="14">
        <f t="shared" ca="1" si="809"/>
        <v>1.5221674876847291</v>
      </c>
      <c r="K765" s="5">
        <f t="shared" ca="1" si="810"/>
        <v>0.68666666666666665</v>
      </c>
      <c r="L765" s="21">
        <f t="shared" ca="1" si="787"/>
        <v>88.583262330791555</v>
      </c>
      <c r="M765" s="9">
        <f t="shared" ca="1" si="834"/>
        <v>56</v>
      </c>
      <c r="N765" s="9">
        <f t="shared" ca="1" si="834"/>
        <v>68</v>
      </c>
      <c r="O765" s="9">
        <f t="shared" ca="1" si="834"/>
        <v>29</v>
      </c>
      <c r="P765" s="9">
        <f t="shared" ca="1" si="834"/>
        <v>81</v>
      </c>
      <c r="Q765" s="20">
        <f t="shared" ca="1" si="788"/>
        <v>36.588860680512589</v>
      </c>
      <c r="R765" s="20">
        <f t="shared" ca="1" si="789"/>
        <v>43.032329197014633</v>
      </c>
      <c r="S765" s="20">
        <f t="shared" ca="1" si="790"/>
        <v>17.098844092054794</v>
      </c>
      <c r="T765" s="6">
        <f t="shared" ca="1" si="835"/>
        <v>17982.402253150685</v>
      </c>
      <c r="U765" s="6">
        <f t="shared" ca="1" si="835"/>
        <v>2020.8703298630137</v>
      </c>
      <c r="V765" s="6">
        <f t="shared" ca="1" si="835"/>
        <v>3460.1906528087679</v>
      </c>
      <c r="W765" s="6">
        <f t="shared" ca="1" si="791"/>
        <v>2889.4948068821918</v>
      </c>
      <c r="X765" s="6">
        <f t="shared" ca="1" si="792"/>
        <v>1631.3903813786301</v>
      </c>
      <c r="Y765" s="6">
        <f t="shared" ca="1" si="811"/>
        <v>12022.19674194411</v>
      </c>
      <c r="Z765" s="6">
        <f t="shared" ca="1" si="836"/>
        <v>4537.0187243835608</v>
      </c>
      <c r="AA765" s="6">
        <f t="shared" ca="1" si="836"/>
        <v>1247.9375467134244</v>
      </c>
      <c r="AB765" s="6">
        <f t="shared" ca="1" si="836"/>
        <v>1385.0063714564383</v>
      </c>
      <c r="AC765" s="6">
        <f t="shared" ca="1" si="793"/>
        <v>2052.8412722971207</v>
      </c>
      <c r="AD765" s="6">
        <f t="shared" ca="1" si="794"/>
        <v>1074.5323633767132</v>
      </c>
      <c r="AE765" s="6">
        <f t="shared" ca="1" si="795"/>
        <v>615.43493184490637</v>
      </c>
      <c r="AF765" s="6">
        <f t="shared" ca="1" si="812"/>
        <v>3427.1540750346835</v>
      </c>
      <c r="AG765" s="6">
        <f t="shared" ca="1" si="837"/>
        <v>564.58828839452065</v>
      </c>
      <c r="AH765" s="6">
        <f t="shared" ca="1" si="837"/>
        <v>1931.4068399342468</v>
      </c>
      <c r="AI765" s="6">
        <f t="shared" ca="1" si="837"/>
        <v>3283.0005110958905</v>
      </c>
      <c r="AJ765" s="6">
        <f t="shared" ca="1" si="837"/>
        <v>1554.0607130301366</v>
      </c>
      <c r="AK765" s="6">
        <f t="shared" ca="1" si="796"/>
        <v>2287.9371320890241</v>
      </c>
      <c r="AL765" s="6">
        <f t="shared" ca="1" si="797"/>
        <v>1220.251763570958</v>
      </c>
      <c r="AM765" s="6">
        <f t="shared" ca="1" si="798"/>
        <v>738.73176416013587</v>
      </c>
      <c r="AN765" s="6">
        <f t="shared" ca="1" si="813"/>
        <v>3086.1356926346771</v>
      </c>
      <c r="AO765" s="6">
        <f t="shared" ca="1" si="814"/>
        <v>34506.291578021912</v>
      </c>
      <c r="AP765" s="6">
        <f t="shared" ca="1" si="815"/>
        <v>15970.805068408448</v>
      </c>
      <c r="AQ765" s="6">
        <f t="shared" ca="1" si="816"/>
        <v>18535.486509613471</v>
      </c>
      <c r="AR765" s="6">
        <f t="shared" ca="1" si="838"/>
        <v>2773.4775099651515</v>
      </c>
      <c r="AS765" s="6">
        <f t="shared" ca="1" si="838"/>
        <v>2360.8360092840958</v>
      </c>
      <c r="AT765" s="6">
        <f t="shared" ca="1" si="838"/>
        <v>2014.9596661665348</v>
      </c>
      <c r="AU765" s="6">
        <f t="shared" ca="1" si="838"/>
        <v>2176.9550199303026</v>
      </c>
      <c r="AV765" s="6">
        <f t="shared" ca="1" si="817"/>
        <v>9326.228205346084</v>
      </c>
      <c r="AW765" s="6">
        <f t="shared" ca="1" si="818"/>
        <v>9209.2583042673796</v>
      </c>
      <c r="AX765" s="27">
        <f t="shared" ca="1" si="839"/>
        <v>4.0432695452054794</v>
      </c>
      <c r="AY765" s="27">
        <f t="shared" ca="1" si="839"/>
        <v>4.413152438356164</v>
      </c>
      <c r="AZ765">
        <f t="shared" ca="1" si="819"/>
        <v>437</v>
      </c>
      <c r="BA765" s="9">
        <f t="shared" ca="1" si="799"/>
        <v>17</v>
      </c>
      <c r="BB765" s="4">
        <f t="shared" ca="1" si="820"/>
        <v>203</v>
      </c>
      <c r="BC765" s="9">
        <f t="shared" ca="1" si="800"/>
        <v>20</v>
      </c>
      <c r="BD765" s="9">
        <f t="shared" ca="1" si="801"/>
        <v>14</v>
      </c>
      <c r="BE765" s="4">
        <f t="shared" ca="1" si="821"/>
        <v>234</v>
      </c>
      <c r="BF765" s="9">
        <f t="shared" ca="1" si="802"/>
        <v>16</v>
      </c>
      <c r="BG765" s="9">
        <f t="shared" ca="1" si="803"/>
        <v>32</v>
      </c>
      <c r="BH765" s="24">
        <f t="shared" ca="1" si="822"/>
        <v>1336.731914267813</v>
      </c>
      <c r="BI765" s="24">
        <f t="shared" ca="1" si="823"/>
        <v>767.75560359358769</v>
      </c>
      <c r="BJ765" s="9">
        <f t="shared" ca="1" si="804"/>
        <v>29</v>
      </c>
      <c r="BK765" s="30">
        <f t="shared" ca="1" si="805"/>
        <v>35.352026547945201</v>
      </c>
      <c r="BL765" s="15">
        <f t="shared" ca="1" si="806"/>
        <v>4.1109552712328767</v>
      </c>
      <c r="BM765" s="15">
        <f t="shared" ca="1" si="824"/>
        <v>7403.0609418019849</v>
      </c>
      <c r="BN765" s="36">
        <f t="shared" ca="1" si="827"/>
        <v>130</v>
      </c>
      <c r="BO765" s="9">
        <f t="shared" ca="1" si="807"/>
        <v>0</v>
      </c>
      <c r="BP765" s="20">
        <f t="shared" ca="1" si="825"/>
        <v>2.5037598170982682</v>
      </c>
      <c r="BQ765" s="20">
        <f t="shared" ca="1" si="826"/>
        <v>142.58066545856516</v>
      </c>
    </row>
    <row r="766" spans="1:69" x14ac:dyDescent="0.25">
      <c r="A766" s="3">
        <f t="shared" si="841"/>
        <v>40423</v>
      </c>
      <c r="B766" s="17">
        <f t="shared" si="808"/>
        <v>2010</v>
      </c>
      <c r="C766" s="4">
        <f t="shared" si="840"/>
        <v>9</v>
      </c>
      <c r="D766" s="4">
        <f t="shared" si="842"/>
        <v>5</v>
      </c>
      <c r="E766" s="5">
        <f t="shared" si="783"/>
        <v>0.78</v>
      </c>
      <c r="F766" s="5">
        <f t="shared" si="784"/>
        <v>0.88</v>
      </c>
      <c r="G766" s="10">
        <f t="shared" si="776"/>
        <v>8.7671232876712371E-2</v>
      </c>
      <c r="H766" s="13">
        <f t="shared" ca="1" si="785"/>
        <v>170</v>
      </c>
      <c r="I766" s="9">
        <f t="shared" ca="1" si="786"/>
        <v>276</v>
      </c>
      <c r="J766" s="14">
        <f t="shared" ca="1" si="809"/>
        <v>1.6235294117647059</v>
      </c>
      <c r="K766" s="5">
        <f t="shared" ca="1" si="810"/>
        <v>0.61333333333333329</v>
      </c>
      <c r="L766" s="21">
        <f t="shared" ca="1" si="787"/>
        <v>97.352715766510883</v>
      </c>
      <c r="M766" s="9">
        <f t="shared" ca="1" si="834"/>
        <v>48</v>
      </c>
      <c r="N766" s="9">
        <f t="shared" ca="1" si="834"/>
        <v>63</v>
      </c>
      <c r="O766" s="9">
        <f t="shared" ca="1" si="834"/>
        <v>25</v>
      </c>
      <c r="P766" s="9">
        <f t="shared" ca="1" si="834"/>
        <v>77</v>
      </c>
      <c r="Q766" s="20">
        <f t="shared" ca="1" si="788"/>
        <v>35.666477707515732</v>
      </c>
      <c r="R766" s="20">
        <f t="shared" ca="1" si="789"/>
        <v>47.104261483660267</v>
      </c>
      <c r="S766" s="20">
        <f t="shared" ca="1" si="790"/>
        <v>16.906407789532111</v>
      </c>
      <c r="T766" s="6">
        <f t="shared" ca="1" si="835"/>
        <v>16549.961680306849</v>
      </c>
      <c r="U766" s="6">
        <f t="shared" ca="1" si="835"/>
        <v>1842.6520456767128</v>
      </c>
      <c r="V766" s="6">
        <f t="shared" ca="1" si="835"/>
        <v>2944.3556262449092</v>
      </c>
      <c r="W766" s="6">
        <f t="shared" ca="1" si="791"/>
        <v>2807.8972810520545</v>
      </c>
      <c r="X766" s="6">
        <f t="shared" ca="1" si="792"/>
        <v>1407.5049255978081</v>
      </c>
      <c r="Y766" s="6">
        <f t="shared" ca="1" si="811"/>
        <v>11232.855893088792</v>
      </c>
      <c r="Z766" s="6">
        <f t="shared" ca="1" si="836"/>
        <v>3958.9790255342459</v>
      </c>
      <c r="AA766" s="6">
        <f t="shared" ca="1" si="836"/>
        <v>1177.6065370915067</v>
      </c>
      <c r="AB766" s="6">
        <f t="shared" ca="1" si="836"/>
        <v>1301.7933997939726</v>
      </c>
      <c r="AC766" s="6">
        <f t="shared" ca="1" si="793"/>
        <v>1883.5545272833297</v>
      </c>
      <c r="AD766" s="6">
        <f t="shared" ca="1" si="794"/>
        <v>1040.2870766656474</v>
      </c>
      <c r="AE766" s="6">
        <f t="shared" ca="1" si="795"/>
        <v>587.8076873419933</v>
      </c>
      <c r="AF766" s="6">
        <f t="shared" ca="1" si="812"/>
        <v>2926.7296711287549</v>
      </c>
      <c r="AG766" s="6">
        <f t="shared" ca="1" si="837"/>
        <v>484.94806698082198</v>
      </c>
      <c r="AH766" s="6">
        <f t="shared" ca="1" si="837"/>
        <v>1786.9852868383559</v>
      </c>
      <c r="AI766" s="6">
        <f t="shared" ca="1" si="837"/>
        <v>3032.5843752328765</v>
      </c>
      <c r="AJ766" s="6">
        <f t="shared" ca="1" si="837"/>
        <v>1281.585822509589</v>
      </c>
      <c r="AK766" s="6">
        <f t="shared" ca="1" si="796"/>
        <v>2107.9475646409333</v>
      </c>
      <c r="AL766" s="6">
        <f t="shared" ca="1" si="797"/>
        <v>1248.8261650887357</v>
      </c>
      <c r="AM766" s="6">
        <f t="shared" ca="1" si="798"/>
        <v>599.70300101975147</v>
      </c>
      <c r="AN766" s="6">
        <f t="shared" ca="1" si="813"/>
        <v>2629.6268208122233</v>
      </c>
      <c r="AO766" s="6">
        <f t="shared" ca="1" si="814"/>
        <v>31417.096239964929</v>
      </c>
      <c r="AP766" s="6">
        <f t="shared" ca="1" si="815"/>
        <v>14627.883854935164</v>
      </c>
      <c r="AQ766" s="6">
        <f t="shared" ca="1" si="816"/>
        <v>16789.212385029768</v>
      </c>
      <c r="AR766" s="6">
        <f t="shared" ca="1" si="838"/>
        <v>2717.0641253198887</v>
      </c>
      <c r="AS766" s="6">
        <f t="shared" ca="1" si="838"/>
        <v>2154.5413599701778</v>
      </c>
      <c r="AT766" s="6">
        <f t="shared" ca="1" si="838"/>
        <v>1975.6658327022119</v>
      </c>
      <c r="AU766" s="6">
        <f t="shared" ca="1" si="838"/>
        <v>2083.3902483955153</v>
      </c>
      <c r="AV766" s="6">
        <f t="shared" ca="1" si="817"/>
        <v>8930.6615663877947</v>
      </c>
      <c r="AW766" s="6">
        <f t="shared" ca="1" si="818"/>
        <v>7858.5508186419702</v>
      </c>
      <c r="AX766" s="27">
        <f t="shared" ca="1" si="839"/>
        <v>3.7766980273972601</v>
      </c>
      <c r="AY766" s="27">
        <f t="shared" ca="1" si="839"/>
        <v>4.2103078904109585</v>
      </c>
      <c r="AZ766">
        <f t="shared" ca="1" si="819"/>
        <v>383</v>
      </c>
      <c r="BA766" s="9">
        <f t="shared" ca="1" si="799"/>
        <v>16</v>
      </c>
      <c r="BB766" s="4">
        <f t="shared" ca="1" si="820"/>
        <v>170</v>
      </c>
      <c r="BC766" s="9">
        <f t="shared" ca="1" si="800"/>
        <v>17</v>
      </c>
      <c r="BD766" s="9">
        <f t="shared" ca="1" si="801"/>
        <v>10</v>
      </c>
      <c r="BE766" s="4">
        <f t="shared" ca="1" si="821"/>
        <v>213</v>
      </c>
      <c r="BF766" s="9">
        <f t="shared" ca="1" si="802"/>
        <v>16</v>
      </c>
      <c r="BG766" s="9">
        <f t="shared" ca="1" si="803"/>
        <v>28</v>
      </c>
      <c r="BH766" s="24">
        <f t="shared" ca="1" si="822"/>
        <v>1137.1380087538755</v>
      </c>
      <c r="BI766" s="24">
        <f t="shared" ca="1" si="823"/>
        <v>725.41112120564651</v>
      </c>
      <c r="BJ766" s="9">
        <f t="shared" ca="1" si="804"/>
        <v>24</v>
      </c>
      <c r="BK766" s="30">
        <f t="shared" ca="1" si="805"/>
        <v>35.565415890410954</v>
      </c>
      <c r="BL766" s="15">
        <f t="shared" ca="1" si="806"/>
        <v>4.3518735978082184</v>
      </c>
      <c r="BM766" s="15">
        <f t="shared" ca="1" si="824"/>
        <v>7270.661823062348</v>
      </c>
      <c r="BN766" s="36">
        <f t="shared" ca="1" si="827"/>
        <v>130</v>
      </c>
      <c r="BO766" s="9">
        <f t="shared" ca="1" si="807"/>
        <v>0</v>
      </c>
      <c r="BP766" s="20">
        <f t="shared" ca="1" si="825"/>
        <v>2.3091725063837831</v>
      </c>
      <c r="BQ766" s="20">
        <f t="shared" ca="1" si="826"/>
        <v>129.14778757715206</v>
      </c>
    </row>
    <row r="767" spans="1:69" x14ac:dyDescent="0.25">
      <c r="A767" s="3">
        <f t="shared" si="841"/>
        <v>40422</v>
      </c>
      <c r="B767" s="17">
        <f t="shared" si="808"/>
        <v>2010</v>
      </c>
      <c r="C767" s="4">
        <f t="shared" si="840"/>
        <v>9</v>
      </c>
      <c r="D767" s="4">
        <f t="shared" si="842"/>
        <v>4</v>
      </c>
      <c r="E767" s="5">
        <f t="shared" si="783"/>
        <v>0.78</v>
      </c>
      <c r="F767" s="5">
        <f t="shared" si="784"/>
        <v>0.84</v>
      </c>
      <c r="G767" s="10">
        <f t="shared" si="776"/>
        <v>8.4931506849315108E-2</v>
      </c>
      <c r="H767" s="13">
        <f t="shared" ca="1" si="785"/>
        <v>166</v>
      </c>
      <c r="I767" s="9">
        <f t="shared" ca="1" si="786"/>
        <v>257</v>
      </c>
      <c r="J767" s="14">
        <f t="shared" ca="1" si="809"/>
        <v>1.5481927710843373</v>
      </c>
      <c r="K767" s="5">
        <f t="shared" ca="1" si="810"/>
        <v>0.57111111111111112</v>
      </c>
      <c r="L767" s="21">
        <f t="shared" ca="1" si="787"/>
        <v>92.309937847961706</v>
      </c>
      <c r="M767" s="9">
        <f t="shared" ref="M767:P786" ca="1" si="843">INT($I767*M$1*(1+RANDBETWEEN(-limite,limite)/1000))</f>
        <v>44</v>
      </c>
      <c r="N767" s="9">
        <f t="shared" ca="1" si="843"/>
        <v>58</v>
      </c>
      <c r="O767" s="9">
        <f t="shared" ca="1" si="843"/>
        <v>22</v>
      </c>
      <c r="P767" s="9">
        <f t="shared" ca="1" si="843"/>
        <v>69</v>
      </c>
      <c r="Q767" s="20">
        <f t="shared" ca="1" si="788"/>
        <v>36.739331661563263</v>
      </c>
      <c r="R767" s="20">
        <f t="shared" ca="1" si="789"/>
        <v>48.041757764383561</v>
      </c>
      <c r="S767" s="20">
        <f t="shared" ca="1" si="790"/>
        <v>17.068395979511617</v>
      </c>
      <c r="T767" s="6">
        <f t="shared" ref="T767:V786" ca="1" si="844">(1+T$2*$G767)*(1+RANDBETWEEN(-limite,limite)/1000)*T$1*$E767*$F767</f>
        <v>15323.449682761644</v>
      </c>
      <c r="U767" s="6">
        <f t="shared" ca="1" si="844"/>
        <v>1727.8616672876713</v>
      </c>
      <c r="V767" s="6">
        <f t="shared" ca="1" si="844"/>
        <v>2963.3030572789476</v>
      </c>
      <c r="W767" s="6">
        <f t="shared" ca="1" si="791"/>
        <v>2810.6233643835617</v>
      </c>
      <c r="X767" s="6">
        <f t="shared" ca="1" si="792"/>
        <v>1436.8987443929425</v>
      </c>
      <c r="Y767" s="6">
        <f t="shared" ca="1" si="811"/>
        <v>9840.4861839938658</v>
      </c>
      <c r="Z767" s="6">
        <f t="shared" ref="Z767:AB786" ca="1" si="845">(1+Z$2*$G767)*(1+RANDBETWEEN(-limite,limite)/1000)*$I767*Z$1</f>
        <v>3747.411829479453</v>
      </c>
      <c r="AA767" s="6">
        <f t="shared" ca="1" si="845"/>
        <v>1056.9186708164384</v>
      </c>
      <c r="AB767" s="6">
        <f t="shared" ca="1" si="845"/>
        <v>1177.7193225863016</v>
      </c>
      <c r="AC767" s="6">
        <f t="shared" ca="1" si="793"/>
        <v>1771.1082890767634</v>
      </c>
      <c r="AD767" s="6">
        <f t="shared" ca="1" si="794"/>
        <v>1081.9515157478775</v>
      </c>
      <c r="AE767" s="6">
        <f t="shared" ca="1" si="795"/>
        <v>513.76020782282376</v>
      </c>
      <c r="AF767" s="6">
        <f t="shared" ca="1" si="812"/>
        <v>2615.2298102347286</v>
      </c>
      <c r="AG767" s="6">
        <f t="shared" ref="AG767:AJ786" ca="1" si="846">(1+AG$2*$G767)*(1+RANDBETWEEN(-limite,limite)/1000)*$I767*AG$1</f>
        <v>473.76228452054789</v>
      </c>
      <c r="AH767" s="6">
        <f t="shared" ca="1" si="846"/>
        <v>1581.3822350027397</v>
      </c>
      <c r="AI767" s="6">
        <f t="shared" ca="1" si="846"/>
        <v>2736.0307802465754</v>
      </c>
      <c r="AJ767" s="6">
        <f t="shared" ca="1" si="846"/>
        <v>1211.7972522082191</v>
      </c>
      <c r="AK767" s="6">
        <f t="shared" ca="1" si="796"/>
        <v>2100.3892499632821</v>
      </c>
      <c r="AL767" s="6">
        <f t="shared" ca="1" si="797"/>
        <v>1185.8852474932862</v>
      </c>
      <c r="AM767" s="6">
        <f t="shared" ca="1" si="798"/>
        <v>631.38565722748092</v>
      </c>
      <c r="AN767" s="6">
        <f t="shared" ca="1" si="813"/>
        <v>2085.312397294033</v>
      </c>
      <c r="AO767" s="6">
        <f t="shared" ca="1" si="814"/>
        <v>29036.333724909593</v>
      </c>
      <c r="AP767" s="6">
        <f t="shared" ca="1" si="815"/>
        <v>14495.305333386968</v>
      </c>
      <c r="AQ767" s="6">
        <f t="shared" ca="1" si="816"/>
        <v>14541.028391522628</v>
      </c>
      <c r="AR767" s="6">
        <f t="shared" ref="AR767:AU786" ca="1" si="847">(1+AR$2*$G767)*(1+RANDBETWEEN(-limite,limite)/1000)*AR$1*$E767*$F767+AR$3*(1+ipc)^($B767-2010)</f>
        <v>2707.6850924900496</v>
      </c>
      <c r="AS767" s="6">
        <f t="shared" ca="1" si="847"/>
        <v>2096.1369049842897</v>
      </c>
      <c r="AT767" s="6">
        <f t="shared" ca="1" si="847"/>
        <v>1900.7817732372321</v>
      </c>
      <c r="AU767" s="6">
        <f t="shared" ca="1" si="847"/>
        <v>2043.7714199115105</v>
      </c>
      <c r="AV767" s="6">
        <f t="shared" ca="1" si="817"/>
        <v>8748.3751906230809</v>
      </c>
      <c r="AW767" s="6">
        <f t="shared" ca="1" si="818"/>
        <v>5792.6532008995437</v>
      </c>
      <c r="AX767" s="27">
        <f t="shared" ref="AX767:AY786" ca="1" si="848">MIN(5,(1+AX$2*$G767)*(1+RANDBETWEEN(-limite,limite)/1000)*AX$1)</f>
        <v>3.8662903232876711</v>
      </c>
      <c r="AY767" s="27">
        <f t="shared" ca="1" si="848"/>
        <v>4.1152192808219175</v>
      </c>
      <c r="AZ767">
        <f t="shared" ca="1" si="819"/>
        <v>359</v>
      </c>
      <c r="BA767" s="9">
        <f t="shared" ca="1" si="799"/>
        <v>14</v>
      </c>
      <c r="BB767" s="4">
        <f t="shared" ca="1" si="820"/>
        <v>166</v>
      </c>
      <c r="BC767" s="9">
        <f t="shared" ca="1" si="800"/>
        <v>15</v>
      </c>
      <c r="BD767" s="9">
        <f t="shared" ca="1" si="801"/>
        <v>11</v>
      </c>
      <c r="BE767" s="4">
        <f t="shared" ca="1" si="821"/>
        <v>193</v>
      </c>
      <c r="BF767" s="9">
        <f t="shared" ca="1" si="802"/>
        <v>13</v>
      </c>
      <c r="BG767" s="9">
        <f t="shared" ca="1" si="803"/>
        <v>27</v>
      </c>
      <c r="BH767" s="24">
        <f t="shared" ca="1" si="822"/>
        <v>1129.4063513098899</v>
      </c>
      <c r="BI767" s="24">
        <f t="shared" ca="1" si="823"/>
        <v>697.7865311186456</v>
      </c>
      <c r="BJ767" s="9">
        <f t="shared" ca="1" si="804"/>
        <v>23</v>
      </c>
      <c r="BK767" s="30">
        <f t="shared" ca="1" si="805"/>
        <v>34.139862342465754</v>
      </c>
      <c r="BL767" s="15">
        <f t="shared" ca="1" si="806"/>
        <v>4.2355123463013697</v>
      </c>
      <c r="BM767" s="15">
        <f t="shared" ca="1" si="824"/>
        <v>7244.6082016167657</v>
      </c>
      <c r="BN767" s="36">
        <f t="shared" ca="1" si="827"/>
        <v>130</v>
      </c>
      <c r="BO767" s="9">
        <f t="shared" ca="1" si="807"/>
        <v>0</v>
      </c>
      <c r="BP767" s="20">
        <f t="shared" ca="1" si="825"/>
        <v>2.0071517999106612</v>
      </c>
      <c r="BQ767" s="20">
        <f t="shared" ca="1" si="826"/>
        <v>111.85406455017406</v>
      </c>
    </row>
    <row r="768" spans="1:69" x14ac:dyDescent="0.25">
      <c r="A768" s="3">
        <f t="shared" si="841"/>
        <v>40421</v>
      </c>
      <c r="B768" s="17">
        <f t="shared" si="808"/>
        <v>2010</v>
      </c>
      <c r="C768" s="4">
        <f t="shared" si="840"/>
        <v>8</v>
      </c>
      <c r="D768" s="4">
        <f t="shared" si="842"/>
        <v>3</v>
      </c>
      <c r="E768" s="5">
        <f t="shared" si="783"/>
        <v>1</v>
      </c>
      <c r="F768" s="5">
        <f t="shared" si="784"/>
        <v>0.79487179487179482</v>
      </c>
      <c r="G768" s="10">
        <f t="shared" si="776"/>
        <v>8.2191780821917845E-2</v>
      </c>
      <c r="H768" s="13">
        <f t="shared" ca="1" si="785"/>
        <v>202</v>
      </c>
      <c r="I768" s="9">
        <f t="shared" ca="1" si="786"/>
        <v>333</v>
      </c>
      <c r="J768" s="14">
        <f t="shared" ca="1" si="809"/>
        <v>1.6485148514851484</v>
      </c>
      <c r="K768" s="5">
        <f t="shared" ca="1" si="810"/>
        <v>0.74</v>
      </c>
      <c r="L768" s="21">
        <f t="shared" ca="1" si="787"/>
        <v>94.767752610877494</v>
      </c>
      <c r="M768" s="9">
        <f t="shared" ca="1" si="843"/>
        <v>57</v>
      </c>
      <c r="N768" s="9">
        <f t="shared" ca="1" si="843"/>
        <v>76</v>
      </c>
      <c r="O768" s="9">
        <f t="shared" ca="1" si="843"/>
        <v>31</v>
      </c>
      <c r="P768" s="9">
        <f t="shared" ca="1" si="843"/>
        <v>93</v>
      </c>
      <c r="Q768" s="20">
        <f t="shared" ca="1" si="788"/>
        <v>33.620486690699344</v>
      </c>
      <c r="R768" s="20">
        <f t="shared" ca="1" si="789"/>
        <v>46.670240709147144</v>
      </c>
      <c r="S768" s="20">
        <f t="shared" ca="1" si="790"/>
        <v>15.74718093592576</v>
      </c>
      <c r="T768" s="6">
        <f t="shared" ca="1" si="844"/>
        <v>19143.086027397254</v>
      </c>
      <c r="U768" s="6">
        <f t="shared" ca="1" si="844"/>
        <v>2135.339452054794</v>
      </c>
      <c r="V768" s="6">
        <f t="shared" ca="1" si="844"/>
        <v>3540.2340457744995</v>
      </c>
      <c r="W768" s="6">
        <f t="shared" ca="1" si="791"/>
        <v>3624.8743232876718</v>
      </c>
      <c r="X768" s="6">
        <f t="shared" ca="1" si="792"/>
        <v>1702.0677880716544</v>
      </c>
      <c r="Y768" s="6">
        <f t="shared" ca="1" si="811"/>
        <v>12411.249322318226</v>
      </c>
      <c r="Z768" s="6">
        <f t="shared" ca="1" si="845"/>
        <v>4471.5247298630129</v>
      </c>
      <c r="AA768" s="6">
        <f t="shared" ca="1" si="845"/>
        <v>1446.7774619835616</v>
      </c>
      <c r="AB768" s="6">
        <f t="shared" ca="1" si="845"/>
        <v>1464.4878270410957</v>
      </c>
      <c r="AC768" s="6">
        <f t="shared" ca="1" si="793"/>
        <v>2255.3005093546967</v>
      </c>
      <c r="AD768" s="6">
        <f t="shared" ca="1" si="794"/>
        <v>1426.8237761484993</v>
      </c>
      <c r="AE768" s="6">
        <f t="shared" ca="1" si="795"/>
        <v>621.33635293149143</v>
      </c>
      <c r="AF768" s="6">
        <f t="shared" ca="1" si="812"/>
        <v>3079.3293804529831</v>
      </c>
      <c r="AG768" s="6">
        <f t="shared" ca="1" si="846"/>
        <v>580.94012219178092</v>
      </c>
      <c r="AH768" s="6">
        <f t="shared" ca="1" si="846"/>
        <v>2136.4550136986304</v>
      </c>
      <c r="AI768" s="6">
        <f t="shared" ca="1" si="846"/>
        <v>3827.3151550684929</v>
      </c>
      <c r="AJ768" s="6">
        <f t="shared" ca="1" si="846"/>
        <v>1605.2586687123285</v>
      </c>
      <c r="AK768" s="6">
        <f t="shared" ca="1" si="796"/>
        <v>2482.4133359759176</v>
      </c>
      <c r="AL768" s="6">
        <f t="shared" ca="1" si="797"/>
        <v>1552.3619368197756</v>
      </c>
      <c r="AM768" s="6">
        <f t="shared" ca="1" si="798"/>
        <v>747.75960731784619</v>
      </c>
      <c r="AN768" s="6">
        <f t="shared" ca="1" si="813"/>
        <v>3367.4340795576941</v>
      </c>
      <c r="AO768" s="6">
        <f t="shared" ca="1" si="814"/>
        <v>36811.184458010946</v>
      </c>
      <c r="AP768" s="6">
        <f t="shared" ca="1" si="815"/>
        <v>17953.171675682053</v>
      </c>
      <c r="AQ768" s="6">
        <f t="shared" ca="1" si="816"/>
        <v>18858.012782328904</v>
      </c>
      <c r="AR768" s="6">
        <f t="shared" ca="1" si="847"/>
        <v>2792.1510868589235</v>
      </c>
      <c r="AS768" s="6">
        <f t="shared" ca="1" si="847"/>
        <v>2443.5382863860264</v>
      </c>
      <c r="AT768" s="6">
        <f t="shared" ca="1" si="847"/>
        <v>2095.6068130092058</v>
      </c>
      <c r="AU768" s="6">
        <f t="shared" ca="1" si="847"/>
        <v>2212.3626620454966</v>
      </c>
      <c r="AV768" s="6">
        <f t="shared" ca="1" si="817"/>
        <v>9543.6588482996522</v>
      </c>
      <c r="AW768" s="6">
        <f t="shared" ca="1" si="818"/>
        <v>9314.3539340292409</v>
      </c>
      <c r="AX768" s="27">
        <f t="shared" ca="1" si="848"/>
        <v>3.7719603287671228</v>
      </c>
      <c r="AY768" s="27">
        <f t="shared" ca="1" si="848"/>
        <v>4.3950123287671232</v>
      </c>
      <c r="AZ768">
        <f t="shared" ca="1" si="819"/>
        <v>459</v>
      </c>
      <c r="BA768" s="9">
        <f t="shared" ca="1" si="799"/>
        <v>18</v>
      </c>
      <c r="BB768" s="4">
        <f t="shared" ca="1" si="820"/>
        <v>202</v>
      </c>
      <c r="BC768" s="9">
        <f t="shared" ca="1" si="800"/>
        <v>20</v>
      </c>
      <c r="BD768" s="9">
        <f t="shared" ca="1" si="801"/>
        <v>12</v>
      </c>
      <c r="BE768" s="4">
        <f t="shared" ca="1" si="821"/>
        <v>257</v>
      </c>
      <c r="BF768" s="9">
        <f t="shared" ca="1" si="802"/>
        <v>20</v>
      </c>
      <c r="BG768" s="9">
        <f t="shared" ca="1" si="803"/>
        <v>34</v>
      </c>
      <c r="BH768" s="24">
        <f t="shared" ca="1" si="822"/>
        <v>1404.7011734073385</v>
      </c>
      <c r="BI768" s="24">
        <f t="shared" ca="1" si="823"/>
        <v>904.22908356215214</v>
      </c>
      <c r="BJ768" s="9">
        <f t="shared" ca="1" si="804"/>
        <v>29</v>
      </c>
      <c r="BK768" s="30">
        <f t="shared" ca="1" si="805"/>
        <v>35.329693287671226</v>
      </c>
      <c r="BL768" s="15">
        <f t="shared" ca="1" si="806"/>
        <v>4.29563261369863</v>
      </c>
      <c r="BM768" s="15">
        <f t="shared" ca="1" si="824"/>
        <v>8837.7809057430859</v>
      </c>
      <c r="BN768" s="36">
        <f t="shared" ca="1" si="827"/>
        <v>130</v>
      </c>
      <c r="BO768" s="9">
        <f t="shared" ca="1" si="807"/>
        <v>0</v>
      </c>
      <c r="BP768" s="20">
        <f t="shared" ca="1" si="825"/>
        <v>2.1337950084363753</v>
      </c>
      <c r="BQ768" s="20">
        <f t="shared" ca="1" si="826"/>
        <v>145.0616367871454</v>
      </c>
    </row>
    <row r="769" spans="1:69" x14ac:dyDescent="0.25">
      <c r="A769" s="3">
        <f t="shared" si="841"/>
        <v>40420</v>
      </c>
      <c r="B769" s="17">
        <f t="shared" si="808"/>
        <v>2010</v>
      </c>
      <c r="C769" s="4">
        <f t="shared" si="840"/>
        <v>8</v>
      </c>
      <c r="D769" s="4">
        <f t="shared" si="842"/>
        <v>2</v>
      </c>
      <c r="E769" s="5">
        <f t="shared" si="783"/>
        <v>1</v>
      </c>
      <c r="F769" s="5">
        <f t="shared" si="784"/>
        <v>0.79487179487179482</v>
      </c>
      <c r="G769" s="10">
        <f t="shared" si="776"/>
        <v>7.9452054794520582E-2</v>
      </c>
      <c r="H769" s="13">
        <f t="shared" ca="1" si="785"/>
        <v>199</v>
      </c>
      <c r="I769" s="9">
        <f t="shared" ca="1" si="786"/>
        <v>303</v>
      </c>
      <c r="J769" s="14">
        <f t="shared" ca="1" si="809"/>
        <v>1.5226130653266332</v>
      </c>
      <c r="K769" s="5">
        <f t="shared" ca="1" si="810"/>
        <v>0.67333333333333334</v>
      </c>
      <c r="L769" s="21">
        <f t="shared" ca="1" si="787"/>
        <v>95.515878062599612</v>
      </c>
      <c r="M769" s="9">
        <f t="shared" ca="1" si="843"/>
        <v>55</v>
      </c>
      <c r="N769" s="9">
        <f t="shared" ca="1" si="843"/>
        <v>63</v>
      </c>
      <c r="O769" s="9">
        <f t="shared" ca="1" si="843"/>
        <v>27</v>
      </c>
      <c r="P769" s="9">
        <f t="shared" ca="1" si="843"/>
        <v>84</v>
      </c>
      <c r="Q769" s="20">
        <f t="shared" ca="1" si="788"/>
        <v>34.656929229626186</v>
      </c>
      <c r="R769" s="20">
        <f t="shared" ca="1" si="789"/>
        <v>45.25603174136986</v>
      </c>
      <c r="S769" s="20">
        <f t="shared" ca="1" si="790"/>
        <v>16.044684785753425</v>
      </c>
      <c r="T769" s="6">
        <f t="shared" ca="1" si="844"/>
        <v>19007.659734457324</v>
      </c>
      <c r="U769" s="6">
        <f t="shared" ca="1" si="844"/>
        <v>2155.7969041095889</v>
      </c>
      <c r="V769" s="6">
        <f t="shared" ca="1" si="844"/>
        <v>3300.2104951232873</v>
      </c>
      <c r="W769" s="6">
        <f t="shared" ca="1" si="791"/>
        <v>3444.6078641095892</v>
      </c>
      <c r="X769" s="6">
        <f t="shared" ca="1" si="792"/>
        <v>1648.914333268704</v>
      </c>
      <c r="Y769" s="6">
        <f t="shared" ca="1" si="811"/>
        <v>12769.723946065335</v>
      </c>
      <c r="Z769" s="6">
        <f t="shared" ca="1" si="845"/>
        <v>4089.5176490958902</v>
      </c>
      <c r="AA769" s="6">
        <f t="shared" ca="1" si="845"/>
        <v>1221.9128570169862</v>
      </c>
      <c r="AB769" s="6">
        <f t="shared" ca="1" si="845"/>
        <v>1347.7535220032876</v>
      </c>
      <c r="AC769" s="6">
        <f t="shared" ca="1" si="793"/>
        <v>2264.074342652365</v>
      </c>
      <c r="AD769" s="6">
        <f t="shared" ca="1" si="794"/>
        <v>1395.2573193933144</v>
      </c>
      <c r="AE769" s="6">
        <f t="shared" ca="1" si="795"/>
        <v>667.69015731938293</v>
      </c>
      <c r="AF769" s="6">
        <f t="shared" ca="1" si="812"/>
        <v>2332.1622087511014</v>
      </c>
      <c r="AG769" s="6">
        <f t="shared" ca="1" si="846"/>
        <v>519.35323507397266</v>
      </c>
      <c r="AH769" s="6">
        <f t="shared" ca="1" si="846"/>
        <v>2021.5750908493155</v>
      </c>
      <c r="AI769" s="6">
        <f t="shared" ca="1" si="846"/>
        <v>3425.7106366849307</v>
      </c>
      <c r="AJ769" s="6">
        <f t="shared" ca="1" si="846"/>
        <v>1464.858291550685</v>
      </c>
      <c r="AK769" s="6">
        <f t="shared" ca="1" si="796"/>
        <v>2409.387979007076</v>
      </c>
      <c r="AL769" s="6">
        <f t="shared" ca="1" si="797"/>
        <v>1522.6332087239853</v>
      </c>
      <c r="AM769" s="6">
        <f t="shared" ca="1" si="798"/>
        <v>766.01444655683235</v>
      </c>
      <c r="AN769" s="6">
        <f t="shared" ca="1" si="813"/>
        <v>2733.4616198710096</v>
      </c>
      <c r="AO769" s="6">
        <f t="shared" ca="1" si="814"/>
        <v>35254.137920841982</v>
      </c>
      <c r="AP769" s="6">
        <f t="shared" ca="1" si="815"/>
        <v>17418.790146154541</v>
      </c>
      <c r="AQ769" s="6">
        <f t="shared" ca="1" si="816"/>
        <v>17835.347774687445</v>
      </c>
      <c r="AR769" s="6">
        <f t="shared" ca="1" si="847"/>
        <v>2765.9511008869695</v>
      </c>
      <c r="AS769" s="6">
        <f t="shared" ca="1" si="847"/>
        <v>2455.7462470447035</v>
      </c>
      <c r="AT769" s="6">
        <f t="shared" ca="1" si="847"/>
        <v>2096.4327791417836</v>
      </c>
      <c r="AU769" s="6">
        <f t="shared" ca="1" si="847"/>
        <v>2238.5101871434922</v>
      </c>
      <c r="AV769" s="6">
        <f t="shared" ca="1" si="817"/>
        <v>9556.6403142169493</v>
      </c>
      <c r="AW769" s="6">
        <f t="shared" ca="1" si="818"/>
        <v>8278.7074604704922</v>
      </c>
      <c r="AX769" s="27">
        <f t="shared" ca="1" si="848"/>
        <v>3.8850077589041097</v>
      </c>
      <c r="AY769" s="27">
        <f t="shared" ca="1" si="848"/>
        <v>4.3990204589041086</v>
      </c>
      <c r="AZ769">
        <f t="shared" ca="1" si="819"/>
        <v>428</v>
      </c>
      <c r="BA769" s="9">
        <f t="shared" ca="1" si="799"/>
        <v>17</v>
      </c>
      <c r="BB769" s="4">
        <f t="shared" ca="1" si="820"/>
        <v>199</v>
      </c>
      <c r="BC769" s="9">
        <f t="shared" ca="1" si="800"/>
        <v>21</v>
      </c>
      <c r="BD769" s="9">
        <f t="shared" ca="1" si="801"/>
        <v>14</v>
      </c>
      <c r="BE769" s="4">
        <f t="shared" ca="1" si="821"/>
        <v>229</v>
      </c>
      <c r="BF769" s="9">
        <f t="shared" ca="1" si="802"/>
        <v>18</v>
      </c>
      <c r="BG769" s="9">
        <f t="shared" ca="1" si="803"/>
        <v>28</v>
      </c>
      <c r="BH769" s="24">
        <f t="shared" ca="1" si="822"/>
        <v>1476.2846444098259</v>
      </c>
      <c r="BI769" s="24">
        <f t="shared" ca="1" si="823"/>
        <v>869.18342223053662</v>
      </c>
      <c r="BJ769" s="9">
        <f t="shared" ca="1" si="804"/>
        <v>27</v>
      </c>
      <c r="BK769" s="30">
        <f t="shared" ca="1" si="805"/>
        <v>35.612913575342461</v>
      </c>
      <c r="BL769" s="15">
        <f t="shared" ca="1" si="806"/>
        <v>4.2352341304109586</v>
      </c>
      <c r="BM769" s="15">
        <f t="shared" ca="1" si="824"/>
        <v>8575.2592729364642</v>
      </c>
      <c r="BN769" s="36">
        <f t="shared" ca="1" si="827"/>
        <v>130</v>
      </c>
      <c r="BO769" s="9">
        <f t="shared" ca="1" si="807"/>
        <v>0</v>
      </c>
      <c r="BP769" s="20">
        <f t="shared" ca="1" si="825"/>
        <v>2.0798610522454801</v>
      </c>
      <c r="BQ769" s="20">
        <f t="shared" ca="1" si="826"/>
        <v>137.19498288221112</v>
      </c>
    </row>
    <row r="770" spans="1:69" x14ac:dyDescent="0.25">
      <c r="A770" s="3">
        <f t="shared" si="841"/>
        <v>40419</v>
      </c>
      <c r="B770" s="17">
        <f t="shared" si="808"/>
        <v>2010</v>
      </c>
      <c r="C770" s="4">
        <f t="shared" si="840"/>
        <v>8</v>
      </c>
      <c r="D770" s="4">
        <f t="shared" si="842"/>
        <v>1</v>
      </c>
      <c r="E770" s="5">
        <f t="shared" si="783"/>
        <v>1</v>
      </c>
      <c r="F770" s="5">
        <f t="shared" si="784"/>
        <v>0.81538461538461537</v>
      </c>
      <c r="G770" s="10">
        <f t="shared" si="776"/>
        <v>7.6712328767123319E-2</v>
      </c>
      <c r="H770" s="13">
        <f t="shared" ca="1" si="785"/>
        <v>213</v>
      </c>
      <c r="I770" s="9">
        <f t="shared" ca="1" si="786"/>
        <v>341</v>
      </c>
      <c r="J770" s="14">
        <f t="shared" ca="1" si="809"/>
        <v>1.6009389671361502</v>
      </c>
      <c r="K770" s="5">
        <f t="shared" ca="1" si="810"/>
        <v>0.75777777777777777</v>
      </c>
      <c r="L770" s="21">
        <f t="shared" ca="1" si="787"/>
        <v>92.638274216002017</v>
      </c>
      <c r="M770" s="9">
        <f t="shared" ca="1" si="843"/>
        <v>64</v>
      </c>
      <c r="N770" s="9">
        <f t="shared" ca="1" si="843"/>
        <v>71</v>
      </c>
      <c r="O770" s="9">
        <f t="shared" ca="1" si="843"/>
        <v>31</v>
      </c>
      <c r="P770" s="9">
        <f t="shared" ca="1" si="843"/>
        <v>89</v>
      </c>
      <c r="Q770" s="20">
        <f t="shared" ca="1" si="788"/>
        <v>35.152230706849316</v>
      </c>
      <c r="R770" s="20">
        <f t="shared" ca="1" si="789"/>
        <v>45.63405943890411</v>
      </c>
      <c r="S770" s="20">
        <f t="shared" ca="1" si="790"/>
        <v>18.522386668924124</v>
      </c>
      <c r="T770" s="6">
        <f t="shared" ca="1" si="844"/>
        <v>19731.95240800843</v>
      </c>
      <c r="U770" s="6">
        <f t="shared" ca="1" si="844"/>
        <v>2045.1343780821919</v>
      </c>
      <c r="V770" s="6">
        <f t="shared" ca="1" si="844"/>
        <v>3684.6222340855634</v>
      </c>
      <c r="W770" s="6">
        <f t="shared" ca="1" si="791"/>
        <v>3466.1223715068495</v>
      </c>
      <c r="X770" s="6">
        <f t="shared" ca="1" si="792"/>
        <v>1768.9506538419387</v>
      </c>
      <c r="Y770" s="6">
        <f t="shared" ca="1" si="811"/>
        <v>12857.391526656269</v>
      </c>
      <c r="Z770" s="6">
        <f t="shared" ca="1" si="845"/>
        <v>4745.551145424658</v>
      </c>
      <c r="AA770" s="6">
        <f t="shared" ca="1" si="845"/>
        <v>1414.6558426060274</v>
      </c>
      <c r="AB770" s="6">
        <f t="shared" ca="1" si="845"/>
        <v>1648.4924135342469</v>
      </c>
      <c r="AC770" s="6">
        <f t="shared" ca="1" si="793"/>
        <v>2280.1875347298337</v>
      </c>
      <c r="AD770" s="6">
        <f t="shared" ca="1" si="794"/>
        <v>1347.2462151636792</v>
      </c>
      <c r="AE770" s="6">
        <f t="shared" ca="1" si="795"/>
        <v>687.61403877637758</v>
      </c>
      <c r="AF770" s="6">
        <f t="shared" ca="1" si="812"/>
        <v>3493.651612895042</v>
      </c>
      <c r="AG770" s="6">
        <f t="shared" ca="1" si="846"/>
        <v>613.32913972602739</v>
      </c>
      <c r="AH770" s="6">
        <f t="shared" ca="1" si="846"/>
        <v>2088.9884966575341</v>
      </c>
      <c r="AI770" s="6">
        <f t="shared" ca="1" si="846"/>
        <v>3603.7223802739722</v>
      </c>
      <c r="AJ770" s="6">
        <f t="shared" ca="1" si="846"/>
        <v>1715.7045225205479</v>
      </c>
      <c r="AK770" s="6">
        <f t="shared" ca="1" si="796"/>
        <v>2456.5730884320096</v>
      </c>
      <c r="AL770" s="6">
        <f t="shared" ca="1" si="797"/>
        <v>1594.7102742996253</v>
      </c>
      <c r="AM770" s="6">
        <f t="shared" ca="1" si="798"/>
        <v>722.93581130074767</v>
      </c>
      <c r="AN770" s="6">
        <f t="shared" ca="1" si="813"/>
        <v>3247.5253651456997</v>
      </c>
      <c r="AO770" s="6">
        <f t="shared" ca="1" si="814"/>
        <v>37607.530726833647</v>
      </c>
      <c r="AP770" s="6">
        <f t="shared" ca="1" si="815"/>
        <v>18008.962222136623</v>
      </c>
      <c r="AQ770" s="6">
        <f t="shared" ca="1" si="816"/>
        <v>19598.56850469701</v>
      </c>
      <c r="AR770" s="6">
        <f t="shared" ca="1" si="847"/>
        <v>2814.7629464862148</v>
      </c>
      <c r="AS770" s="6">
        <f t="shared" ca="1" si="847"/>
        <v>2560.8454831033291</v>
      </c>
      <c r="AT770" s="6">
        <f t="shared" ca="1" si="847"/>
        <v>2035.9398276271866</v>
      </c>
      <c r="AU770" s="6">
        <f t="shared" ca="1" si="847"/>
        <v>2265.4941590186463</v>
      </c>
      <c r="AV770" s="6">
        <f t="shared" ca="1" si="817"/>
        <v>9677.0424162353775</v>
      </c>
      <c r="AW770" s="6">
        <f t="shared" ca="1" si="818"/>
        <v>9921.5260884616473</v>
      </c>
      <c r="AX770" s="27">
        <f t="shared" ca="1" si="848"/>
        <v>3.8650235178082197</v>
      </c>
      <c r="AY770" s="27">
        <f t="shared" ca="1" si="848"/>
        <v>4.2306981369863008</v>
      </c>
      <c r="AZ770">
        <f t="shared" ca="1" si="819"/>
        <v>468</v>
      </c>
      <c r="BA770" s="9">
        <f t="shared" ca="1" si="799"/>
        <v>18</v>
      </c>
      <c r="BB770" s="4">
        <f t="shared" ca="1" si="820"/>
        <v>213</v>
      </c>
      <c r="BC770" s="9">
        <f t="shared" ca="1" si="800"/>
        <v>22</v>
      </c>
      <c r="BD770" s="9">
        <f t="shared" ca="1" si="801"/>
        <v>14</v>
      </c>
      <c r="BE770" s="4">
        <f t="shared" ca="1" si="821"/>
        <v>255</v>
      </c>
      <c r="BF770" s="9">
        <f t="shared" ca="1" si="802"/>
        <v>17</v>
      </c>
      <c r="BG770" s="9">
        <f t="shared" ca="1" si="803"/>
        <v>34</v>
      </c>
      <c r="BH770" s="24">
        <f t="shared" ca="1" si="822"/>
        <v>1507.5541283551015</v>
      </c>
      <c r="BI770" s="24">
        <f t="shared" ca="1" si="823"/>
        <v>863.009557733978</v>
      </c>
      <c r="BJ770" s="9">
        <f t="shared" ca="1" si="804"/>
        <v>33</v>
      </c>
      <c r="BK770" s="30">
        <f t="shared" ca="1" si="805"/>
        <v>33.768242410958905</v>
      </c>
      <c r="BL770" s="15">
        <f t="shared" ca="1" si="806"/>
        <v>4.1404079386301369</v>
      </c>
      <c r="BM770" s="15">
        <f t="shared" ca="1" si="824"/>
        <v>8659.8892181591254</v>
      </c>
      <c r="BN770" s="36">
        <f t="shared" ca="1" si="827"/>
        <v>130</v>
      </c>
      <c r="BO770" s="9">
        <f t="shared" ca="1" si="807"/>
        <v>0</v>
      </c>
      <c r="BP770" s="20">
        <f t="shared" ca="1" si="825"/>
        <v>2.2631430969809996</v>
      </c>
      <c r="BQ770" s="20">
        <f t="shared" ca="1" si="826"/>
        <v>150.75821926690008</v>
      </c>
    </row>
    <row r="771" spans="1:69" x14ac:dyDescent="0.25">
      <c r="A771" s="3">
        <f t="shared" si="841"/>
        <v>40418</v>
      </c>
      <c r="B771" s="17">
        <f t="shared" si="808"/>
        <v>2010</v>
      </c>
      <c r="C771" s="4">
        <f t="shared" si="840"/>
        <v>8</v>
      </c>
      <c r="D771" s="4">
        <f t="shared" si="842"/>
        <v>7</v>
      </c>
      <c r="E771" s="5">
        <f t="shared" si="783"/>
        <v>1</v>
      </c>
      <c r="F771" s="5">
        <f t="shared" si="784"/>
        <v>0.97435897435897434</v>
      </c>
      <c r="G771" s="10">
        <f t="shared" ref="G771:G796" si="849">G772+100%/365</f>
        <v>7.3972602739726057E-2</v>
      </c>
      <c r="H771" s="13">
        <f t="shared" ca="1" si="785"/>
        <v>238</v>
      </c>
      <c r="I771" s="9">
        <f t="shared" ca="1" si="786"/>
        <v>379</v>
      </c>
      <c r="J771" s="14">
        <f t="shared" ca="1" si="809"/>
        <v>1.5924369747899159</v>
      </c>
      <c r="K771" s="5">
        <f t="shared" ca="1" si="810"/>
        <v>0.84222222222222221</v>
      </c>
      <c r="L771" s="21">
        <f t="shared" ca="1" si="787"/>
        <v>99.162040254668767</v>
      </c>
      <c r="M771" s="9">
        <f t="shared" ca="1" si="843"/>
        <v>67</v>
      </c>
      <c r="N771" s="9">
        <f t="shared" ca="1" si="843"/>
        <v>82</v>
      </c>
      <c r="O771" s="9">
        <f t="shared" ca="1" si="843"/>
        <v>33</v>
      </c>
      <c r="P771" s="9">
        <f t="shared" ca="1" si="843"/>
        <v>97</v>
      </c>
      <c r="Q771" s="20">
        <f t="shared" ca="1" si="788"/>
        <v>37.466196258527162</v>
      </c>
      <c r="R771" s="20">
        <f t="shared" ca="1" si="789"/>
        <v>47.306456863561635</v>
      </c>
      <c r="S771" s="20">
        <f t="shared" ca="1" si="790"/>
        <v>18.616740680920771</v>
      </c>
      <c r="T771" s="6">
        <f t="shared" ca="1" si="844"/>
        <v>23600.565580611168</v>
      </c>
      <c r="U771" s="6">
        <f t="shared" ca="1" si="844"/>
        <v>2456.2512876712331</v>
      </c>
      <c r="V771" s="6">
        <f t="shared" ca="1" si="844"/>
        <v>4037.2745819178081</v>
      </c>
      <c r="W771" s="6">
        <f t="shared" ca="1" si="791"/>
        <v>3563.2970926027401</v>
      </c>
      <c r="X771" s="6">
        <f t="shared" ca="1" si="792"/>
        <v>2195.9181897913595</v>
      </c>
      <c r="Y771" s="6">
        <f t="shared" ca="1" si="811"/>
        <v>16260.327003970491</v>
      </c>
      <c r="Z771" s="6">
        <f t="shared" ca="1" si="845"/>
        <v>5582.4632425205473</v>
      </c>
      <c r="AA771" s="6">
        <f t="shared" ca="1" si="845"/>
        <v>1561.1130764975339</v>
      </c>
      <c r="AB771" s="6">
        <f t="shared" ca="1" si="845"/>
        <v>1805.8238460493149</v>
      </c>
      <c r="AC771" s="6">
        <f t="shared" ca="1" si="793"/>
        <v>2599.5313227457377</v>
      </c>
      <c r="AD771" s="6">
        <f t="shared" ca="1" si="794"/>
        <v>1314.3135461950692</v>
      </c>
      <c r="AE771" s="6">
        <f t="shared" ca="1" si="795"/>
        <v>766.48877933959398</v>
      </c>
      <c r="AF771" s="6">
        <f t="shared" ca="1" si="812"/>
        <v>4269.0665167869956</v>
      </c>
      <c r="AG771" s="6">
        <f t="shared" ca="1" si="846"/>
        <v>686.46722641643828</v>
      </c>
      <c r="AH771" s="6">
        <f t="shared" ca="1" si="846"/>
        <v>2396.9490786191782</v>
      </c>
      <c r="AI771" s="6">
        <f t="shared" ca="1" si="846"/>
        <v>4326.4510227671235</v>
      </c>
      <c r="AJ771" s="6">
        <f t="shared" ca="1" si="846"/>
        <v>1884.7940720219174</v>
      </c>
      <c r="AK771" s="6">
        <f t="shared" ca="1" si="796"/>
        <v>3036.9417829949339</v>
      </c>
      <c r="AL771" s="6">
        <f t="shared" ca="1" si="797"/>
        <v>1532.6066833878897</v>
      </c>
      <c r="AM771" s="6">
        <f t="shared" ca="1" si="798"/>
        <v>926.50628263264764</v>
      </c>
      <c r="AN771" s="6">
        <f t="shared" ca="1" si="813"/>
        <v>3798.6066508091862</v>
      </c>
      <c r="AO771" s="6">
        <f t="shared" ca="1" si="814"/>
        <v>44300.878433174454</v>
      </c>
      <c r="AP771" s="6">
        <f t="shared" ca="1" si="815"/>
        <v>19972.878261607781</v>
      </c>
      <c r="AQ771" s="6">
        <f t="shared" ca="1" si="816"/>
        <v>24328.000171566673</v>
      </c>
      <c r="AR771" s="6">
        <f t="shared" ca="1" si="847"/>
        <v>2907.377707258318</v>
      </c>
      <c r="AS771" s="6">
        <f t="shared" ca="1" si="847"/>
        <v>2749.134608476495</v>
      </c>
      <c r="AT771" s="6">
        <f t="shared" ca="1" si="847"/>
        <v>2218.8639892869278</v>
      </c>
      <c r="AU771" s="6">
        <f t="shared" ca="1" si="847"/>
        <v>2393.6453530448007</v>
      </c>
      <c r="AV771" s="6">
        <f t="shared" ca="1" si="817"/>
        <v>10269.021658066542</v>
      </c>
      <c r="AW771" s="6">
        <f t="shared" ca="1" si="818"/>
        <v>14058.978513500131</v>
      </c>
      <c r="AX771" s="27">
        <f t="shared" ca="1" si="848"/>
        <v>3.9936820602739722</v>
      </c>
      <c r="AY771" s="27">
        <f t="shared" ca="1" si="848"/>
        <v>4.1399419246575331</v>
      </c>
      <c r="AZ771">
        <f t="shared" ca="1" si="819"/>
        <v>517</v>
      </c>
      <c r="BA771" s="9">
        <f t="shared" ca="1" si="799"/>
        <v>21</v>
      </c>
      <c r="BB771" s="4">
        <f t="shared" ca="1" si="820"/>
        <v>238</v>
      </c>
      <c r="BC771" s="9">
        <f t="shared" ca="1" si="800"/>
        <v>24</v>
      </c>
      <c r="BD771" s="9">
        <f t="shared" ca="1" si="801"/>
        <v>14</v>
      </c>
      <c r="BE771" s="4">
        <f t="shared" ca="1" si="821"/>
        <v>279</v>
      </c>
      <c r="BF771" s="9">
        <f t="shared" ca="1" si="802"/>
        <v>20</v>
      </c>
      <c r="BG771" s="9">
        <f t="shared" ca="1" si="803"/>
        <v>37</v>
      </c>
      <c r="BH771" s="24">
        <f t="shared" ca="1" si="822"/>
        <v>1564.1454405203888</v>
      </c>
      <c r="BI771" s="24">
        <f t="shared" ca="1" si="823"/>
        <v>956.19719696051197</v>
      </c>
      <c r="BJ771" s="9">
        <f t="shared" ca="1" si="804"/>
        <v>34</v>
      </c>
      <c r="BK771" s="30">
        <f t="shared" ca="1" si="805"/>
        <v>36.598216123287671</v>
      </c>
      <c r="BL771" s="15">
        <f t="shared" ca="1" si="806"/>
        <v>4.2220444635616436</v>
      </c>
      <c r="BM771" s="15">
        <f t="shared" ca="1" si="824"/>
        <v>8736.1194879923532</v>
      </c>
      <c r="BN771" s="36">
        <f t="shared" ca="1" si="827"/>
        <v>144</v>
      </c>
      <c r="BO771" s="9">
        <f t="shared" ca="1" si="807"/>
        <v>0</v>
      </c>
      <c r="BP771" s="20">
        <f t="shared" ca="1" si="825"/>
        <v>2.7847604654452236</v>
      </c>
      <c r="BQ771" s="20">
        <f t="shared" ca="1" si="826"/>
        <v>168.94444563587967</v>
      </c>
    </row>
    <row r="772" spans="1:69" x14ac:dyDescent="0.25">
      <c r="A772" s="3">
        <f t="shared" si="841"/>
        <v>40417</v>
      </c>
      <c r="B772" s="17">
        <f t="shared" si="808"/>
        <v>2010</v>
      </c>
      <c r="C772" s="4">
        <f t="shared" si="840"/>
        <v>8</v>
      </c>
      <c r="D772" s="4">
        <f t="shared" si="842"/>
        <v>6</v>
      </c>
      <c r="E772" s="5">
        <f t="shared" si="783"/>
        <v>1</v>
      </c>
      <c r="F772" s="5">
        <f t="shared" si="784"/>
        <v>1</v>
      </c>
      <c r="G772" s="10">
        <f t="shared" si="849"/>
        <v>7.1232876712328794E-2</v>
      </c>
      <c r="H772" s="13">
        <f t="shared" ca="1" si="785"/>
        <v>250</v>
      </c>
      <c r="I772" s="9">
        <f t="shared" ca="1" si="786"/>
        <v>404</v>
      </c>
      <c r="J772" s="14">
        <f t="shared" ca="1" si="809"/>
        <v>1.6160000000000001</v>
      </c>
      <c r="K772" s="5">
        <f t="shared" ca="1" si="810"/>
        <v>0.89777777777777779</v>
      </c>
      <c r="L772" s="21">
        <f t="shared" ca="1" si="787"/>
        <v>98.033048547945185</v>
      </c>
      <c r="M772" s="9">
        <f t="shared" ca="1" si="843"/>
        <v>70</v>
      </c>
      <c r="N772" s="9">
        <f t="shared" ca="1" si="843"/>
        <v>90</v>
      </c>
      <c r="O772" s="9">
        <f t="shared" ca="1" si="843"/>
        <v>35</v>
      </c>
      <c r="P772" s="9">
        <f t="shared" ca="1" si="843"/>
        <v>110</v>
      </c>
      <c r="Q772" s="20">
        <f t="shared" ca="1" si="788"/>
        <v>34.316300142465749</v>
      </c>
      <c r="R772" s="20">
        <f t="shared" ca="1" si="789"/>
        <v>49.744686432187869</v>
      </c>
      <c r="S772" s="20">
        <f t="shared" ca="1" si="790"/>
        <v>17.260874296946447</v>
      </c>
      <c r="T772" s="6">
        <f t="shared" ca="1" si="844"/>
        <v>24508.262136986297</v>
      </c>
      <c r="U772" s="6">
        <f t="shared" ca="1" si="844"/>
        <v>2632.7436164383562</v>
      </c>
      <c r="V772" s="6">
        <f t="shared" ca="1" si="844"/>
        <v>4432.8475844383556</v>
      </c>
      <c r="W772" s="6">
        <f t="shared" ca="1" si="791"/>
        <v>3465.9136306849314</v>
      </c>
      <c r="X772" s="6">
        <f t="shared" ca="1" si="792"/>
        <v>2072.4183320547945</v>
      </c>
      <c r="Y772" s="6">
        <f t="shared" ca="1" si="811"/>
        <v>17169.826206246566</v>
      </c>
      <c r="Z772" s="6">
        <f t="shared" ca="1" si="845"/>
        <v>5490.6080227945204</v>
      </c>
      <c r="AA772" s="6">
        <f t="shared" ca="1" si="845"/>
        <v>1741.0640251265754</v>
      </c>
      <c r="AB772" s="6">
        <f t="shared" ca="1" si="845"/>
        <v>1898.6961726641093</v>
      </c>
      <c r="AC772" s="6">
        <f t="shared" ca="1" si="793"/>
        <v>2678.9735880036501</v>
      </c>
      <c r="AD772" s="6">
        <f t="shared" ca="1" si="794"/>
        <v>1386.9085052941377</v>
      </c>
      <c r="AE772" s="6">
        <f t="shared" ca="1" si="795"/>
        <v>808.02709825979923</v>
      </c>
      <c r="AF772" s="6">
        <f t="shared" ca="1" si="812"/>
        <v>4256.4590290276192</v>
      </c>
      <c r="AG772" s="6">
        <f t="shared" ca="1" si="846"/>
        <v>748.48245435616445</v>
      </c>
      <c r="AH772" s="6">
        <f t="shared" ca="1" si="846"/>
        <v>2466.7513729753427</v>
      </c>
      <c r="AI772" s="6">
        <f t="shared" ca="1" si="846"/>
        <v>4251.490303123288</v>
      </c>
      <c r="AJ772" s="6">
        <f t="shared" ca="1" si="846"/>
        <v>1866.936376109589</v>
      </c>
      <c r="AK772" s="6">
        <f t="shared" ca="1" si="796"/>
        <v>3067.856498908835</v>
      </c>
      <c r="AL772" s="6">
        <f t="shared" ca="1" si="797"/>
        <v>1566.1057508783904</v>
      </c>
      <c r="AM772" s="6">
        <f t="shared" ca="1" si="798"/>
        <v>878.39748915772861</v>
      </c>
      <c r="AN772" s="6">
        <f t="shared" ca="1" si="813"/>
        <v>3821.3007676194288</v>
      </c>
      <c r="AO772" s="6">
        <f t="shared" ca="1" si="814"/>
        <v>45605.034480574235</v>
      </c>
      <c r="AP772" s="6">
        <f t="shared" ca="1" si="815"/>
        <v>20357.44847768062</v>
      </c>
      <c r="AQ772" s="6">
        <f t="shared" ca="1" si="816"/>
        <v>25247.586002893611</v>
      </c>
      <c r="AR772" s="6">
        <f t="shared" ca="1" si="847"/>
        <v>2901.3819984786596</v>
      </c>
      <c r="AS772" s="6">
        <f t="shared" ca="1" si="847"/>
        <v>2854.227225269</v>
      </c>
      <c r="AT772" s="6">
        <f t="shared" ca="1" si="847"/>
        <v>2296.3562599820034</v>
      </c>
      <c r="AU772" s="6">
        <f t="shared" ca="1" si="847"/>
        <v>2442.5227312125517</v>
      </c>
      <c r="AV772" s="6">
        <f t="shared" ca="1" si="817"/>
        <v>10494.488214942216</v>
      </c>
      <c r="AW772" s="6">
        <f t="shared" ca="1" si="818"/>
        <v>14753.097787951399</v>
      </c>
      <c r="AX772" s="27">
        <f t="shared" ca="1" si="848"/>
        <v>4.0714679342465754</v>
      </c>
      <c r="AY772" s="27">
        <f t="shared" ca="1" si="848"/>
        <v>4.3981183424657528</v>
      </c>
      <c r="AZ772">
        <f t="shared" ca="1" si="819"/>
        <v>555</v>
      </c>
      <c r="BA772" s="9">
        <f t="shared" ca="1" si="799"/>
        <v>22</v>
      </c>
      <c r="BB772" s="4">
        <f t="shared" ca="1" si="820"/>
        <v>250</v>
      </c>
      <c r="BC772" s="9">
        <f t="shared" ca="1" si="800"/>
        <v>26</v>
      </c>
      <c r="BD772" s="9">
        <f t="shared" ca="1" si="801"/>
        <v>16</v>
      </c>
      <c r="BE772" s="4">
        <f t="shared" ca="1" si="821"/>
        <v>305</v>
      </c>
      <c r="BF772" s="9">
        <f t="shared" ca="1" si="802"/>
        <v>24</v>
      </c>
      <c r="BG772" s="9">
        <f t="shared" ca="1" si="803"/>
        <v>44</v>
      </c>
      <c r="BH772" s="24">
        <f t="shared" ca="1" si="822"/>
        <v>1675.1581639259177</v>
      </c>
      <c r="BI772" s="24">
        <f t="shared" ca="1" si="823"/>
        <v>1086.6420492652981</v>
      </c>
      <c r="BJ772" s="9">
        <f t="shared" ca="1" si="804"/>
        <v>34</v>
      </c>
      <c r="BK772" s="30">
        <f t="shared" ca="1" si="805"/>
        <v>33.915796273972603</v>
      </c>
      <c r="BL772" s="15">
        <f t="shared" ca="1" si="806"/>
        <v>4.3165866432876712</v>
      </c>
      <c r="BM772" s="15">
        <f t="shared" ca="1" si="824"/>
        <v>8740.0334856403879</v>
      </c>
      <c r="BN772" s="36">
        <f t="shared" ca="1" si="827"/>
        <v>144</v>
      </c>
      <c r="BO772" s="9">
        <f t="shared" ca="1" si="807"/>
        <v>0</v>
      </c>
      <c r="BP772" s="20">
        <f t="shared" ca="1" si="825"/>
        <v>2.8887287496523482</v>
      </c>
      <c r="BQ772" s="20">
        <f t="shared" ca="1" si="826"/>
        <v>175.33045835342784</v>
      </c>
    </row>
    <row r="773" spans="1:69" x14ac:dyDescent="0.25">
      <c r="A773" s="3">
        <f t="shared" si="841"/>
        <v>40416</v>
      </c>
      <c r="B773" s="17">
        <f t="shared" si="808"/>
        <v>2010</v>
      </c>
      <c r="C773" s="4">
        <f t="shared" si="840"/>
        <v>8</v>
      </c>
      <c r="D773" s="4">
        <f t="shared" si="842"/>
        <v>5</v>
      </c>
      <c r="E773" s="5">
        <f t="shared" si="783"/>
        <v>1</v>
      </c>
      <c r="F773" s="5">
        <f t="shared" si="784"/>
        <v>0.90769230769230769</v>
      </c>
      <c r="G773" s="10">
        <f t="shared" si="849"/>
        <v>6.8493150684931531E-2</v>
      </c>
      <c r="H773" s="13">
        <f t="shared" ca="1" si="785"/>
        <v>224</v>
      </c>
      <c r="I773" s="9">
        <f t="shared" ca="1" si="786"/>
        <v>372</v>
      </c>
      <c r="J773" s="14">
        <f t="shared" ca="1" si="809"/>
        <v>1.6607142857142858</v>
      </c>
      <c r="K773" s="5">
        <f t="shared" ca="1" si="810"/>
        <v>0.82666666666666666</v>
      </c>
      <c r="L773" s="21">
        <f t="shared" ca="1" si="787"/>
        <v>101.64304267650159</v>
      </c>
      <c r="M773" s="9">
        <f t="shared" ca="1" si="843"/>
        <v>70</v>
      </c>
      <c r="N773" s="9">
        <f t="shared" ca="1" si="843"/>
        <v>82</v>
      </c>
      <c r="O773" s="9">
        <f t="shared" ca="1" si="843"/>
        <v>35</v>
      </c>
      <c r="P773" s="9">
        <f t="shared" ca="1" si="843"/>
        <v>99</v>
      </c>
      <c r="Q773" s="20">
        <f t="shared" ca="1" si="788"/>
        <v>35.868738860850762</v>
      </c>
      <c r="R773" s="20">
        <f t="shared" ca="1" si="789"/>
        <v>44.564068320939334</v>
      </c>
      <c r="S773" s="20">
        <f t="shared" ca="1" si="790"/>
        <v>16.447093778331258</v>
      </c>
      <c r="T773" s="6">
        <f t="shared" ca="1" si="844"/>
        <v>22768.041559536356</v>
      </c>
      <c r="U773" s="6">
        <f t="shared" ca="1" si="844"/>
        <v>2370.4502739726022</v>
      </c>
      <c r="V773" s="6">
        <f t="shared" ca="1" si="844"/>
        <v>3961.1059260695465</v>
      </c>
      <c r="W773" s="6">
        <f t="shared" ca="1" si="791"/>
        <v>3775.642520547945</v>
      </c>
      <c r="X773" s="6">
        <f t="shared" ca="1" si="792"/>
        <v>2057.5181285563754</v>
      </c>
      <c r="Y773" s="6">
        <f t="shared" ca="1" si="811"/>
        <v>15344.225258335087</v>
      </c>
      <c r="Z773" s="6">
        <f t="shared" ca="1" si="845"/>
        <v>5452.0483068493158</v>
      </c>
      <c r="AA773" s="6">
        <f t="shared" ca="1" si="845"/>
        <v>1559.7423912328768</v>
      </c>
      <c r="AB773" s="6">
        <f t="shared" ca="1" si="845"/>
        <v>1628.2622840547945</v>
      </c>
      <c r="AC773" s="6">
        <f t="shared" ca="1" si="793"/>
        <v>2568.3796725318125</v>
      </c>
      <c r="AD773" s="6">
        <f t="shared" ca="1" si="794"/>
        <v>1429.3498128754741</v>
      </c>
      <c r="AE773" s="6">
        <f t="shared" ca="1" si="795"/>
        <v>723.02071552683151</v>
      </c>
      <c r="AF773" s="6">
        <f t="shared" ca="1" si="812"/>
        <v>3919.3027812028695</v>
      </c>
      <c r="AG773" s="6">
        <f t="shared" ca="1" si="846"/>
        <v>665.79566301369869</v>
      </c>
      <c r="AH773" s="6">
        <f t="shared" ca="1" si="846"/>
        <v>2433.4058958904111</v>
      </c>
      <c r="AI773" s="6">
        <f t="shared" ca="1" si="846"/>
        <v>4123.4663589041093</v>
      </c>
      <c r="AJ773" s="6">
        <f t="shared" ca="1" si="846"/>
        <v>1849.5782926027396</v>
      </c>
      <c r="AK773" s="6">
        <f t="shared" ca="1" si="796"/>
        <v>2809.666355539066</v>
      </c>
      <c r="AL773" s="6">
        <f t="shared" ca="1" si="797"/>
        <v>1477.845378258482</v>
      </c>
      <c r="AM773" s="6">
        <f t="shared" ca="1" si="798"/>
        <v>833.15791991475601</v>
      </c>
      <c r="AN773" s="6">
        <f t="shared" ca="1" si="813"/>
        <v>3951.5765566986543</v>
      </c>
      <c r="AO773" s="6">
        <f t="shared" ca="1" si="814"/>
        <v>42850.791026056904</v>
      </c>
      <c r="AP773" s="6">
        <f t="shared" ca="1" si="815"/>
        <v>19635.686429820289</v>
      </c>
      <c r="AQ773" s="6">
        <f t="shared" ca="1" si="816"/>
        <v>23215.104596236612</v>
      </c>
      <c r="AR773" s="6">
        <f t="shared" ca="1" si="847"/>
        <v>2832.0103700204863</v>
      </c>
      <c r="AS773" s="6">
        <f t="shared" ca="1" si="847"/>
        <v>2749.5301338554063</v>
      </c>
      <c r="AT773" s="6">
        <f t="shared" ca="1" si="847"/>
        <v>2215.6871316223983</v>
      </c>
      <c r="AU773" s="6">
        <f t="shared" ca="1" si="847"/>
        <v>2375.953658628935</v>
      </c>
      <c r="AV773" s="6">
        <f t="shared" ca="1" si="817"/>
        <v>10173.181294127226</v>
      </c>
      <c r="AW773" s="6">
        <f t="shared" ca="1" si="818"/>
        <v>13041.92330210939</v>
      </c>
      <c r="AX773" s="27">
        <f t="shared" ca="1" si="848"/>
        <v>4.016273424657534</v>
      </c>
      <c r="AY773" s="27">
        <f t="shared" ca="1" si="848"/>
        <v>4.3719734589041082</v>
      </c>
      <c r="AZ773">
        <f t="shared" ca="1" si="819"/>
        <v>510</v>
      </c>
      <c r="BA773" s="9">
        <f t="shared" ca="1" si="799"/>
        <v>21</v>
      </c>
      <c r="BB773" s="4">
        <f t="shared" ca="1" si="820"/>
        <v>224</v>
      </c>
      <c r="BC773" s="9">
        <f t="shared" ca="1" si="800"/>
        <v>21</v>
      </c>
      <c r="BD773" s="9">
        <f t="shared" ca="1" si="801"/>
        <v>14</v>
      </c>
      <c r="BE773" s="4">
        <f t="shared" ca="1" si="821"/>
        <v>286</v>
      </c>
      <c r="BF773" s="9">
        <f t="shared" ca="1" si="802"/>
        <v>23</v>
      </c>
      <c r="BG773" s="9">
        <f t="shared" ca="1" si="803"/>
        <v>39</v>
      </c>
      <c r="BH773" s="24">
        <f t="shared" ca="1" si="822"/>
        <v>1530.3541523709168</v>
      </c>
      <c r="BI773" s="24">
        <f t="shared" ca="1" si="823"/>
        <v>1023.3794141885151</v>
      </c>
      <c r="BJ773" s="9">
        <f t="shared" ca="1" si="804"/>
        <v>36</v>
      </c>
      <c r="BK773" s="30">
        <f t="shared" ca="1" si="805"/>
        <v>35.839134589041095</v>
      </c>
      <c r="BL773" s="15">
        <f t="shared" ca="1" si="806"/>
        <v>4.1615176164383563</v>
      </c>
      <c r="BM773" s="15">
        <f t="shared" ca="1" si="824"/>
        <v>8948.4460076982905</v>
      </c>
      <c r="BN773" s="36">
        <f t="shared" ca="1" si="827"/>
        <v>144</v>
      </c>
      <c r="BO773" s="9">
        <f t="shared" ca="1" si="807"/>
        <v>0</v>
      </c>
      <c r="BP773" s="20">
        <f t="shared" ca="1" si="825"/>
        <v>2.5943168876769001</v>
      </c>
      <c r="BQ773" s="20">
        <f t="shared" ca="1" si="826"/>
        <v>161.21600414053202</v>
      </c>
    </row>
    <row r="774" spans="1:69" x14ac:dyDescent="0.25">
      <c r="A774" s="3">
        <f t="shared" si="841"/>
        <v>40415</v>
      </c>
      <c r="B774" s="17">
        <f t="shared" si="808"/>
        <v>2010</v>
      </c>
      <c r="C774" s="4">
        <f t="shared" si="840"/>
        <v>8</v>
      </c>
      <c r="D774" s="4">
        <f t="shared" si="842"/>
        <v>4</v>
      </c>
      <c r="E774" s="5">
        <f t="shared" si="783"/>
        <v>1</v>
      </c>
      <c r="F774" s="5">
        <f t="shared" si="784"/>
        <v>0.87692307692307692</v>
      </c>
      <c r="G774" s="10">
        <f t="shared" si="849"/>
        <v>6.5753424657534268E-2</v>
      </c>
      <c r="H774" s="13">
        <f t="shared" ca="1" si="785"/>
        <v>220</v>
      </c>
      <c r="I774" s="9">
        <f t="shared" ca="1" si="786"/>
        <v>353</v>
      </c>
      <c r="J774" s="14">
        <f t="shared" ca="1" si="809"/>
        <v>1.6045454545454545</v>
      </c>
      <c r="K774" s="5">
        <f t="shared" ca="1" si="810"/>
        <v>0.7844444444444445</v>
      </c>
      <c r="L774" s="21">
        <f t="shared" ca="1" si="787"/>
        <v>93.456717310087171</v>
      </c>
      <c r="M774" s="9">
        <f t="shared" ca="1" si="843"/>
        <v>63</v>
      </c>
      <c r="N774" s="9">
        <f t="shared" ca="1" si="843"/>
        <v>79</v>
      </c>
      <c r="O774" s="9">
        <f t="shared" ca="1" si="843"/>
        <v>32</v>
      </c>
      <c r="P774" s="9">
        <f t="shared" ca="1" si="843"/>
        <v>92</v>
      </c>
      <c r="Q774" s="20">
        <f t="shared" ca="1" si="788"/>
        <v>33.219424129654641</v>
      </c>
      <c r="R774" s="20">
        <f t="shared" ca="1" si="789"/>
        <v>46.613702563150682</v>
      </c>
      <c r="S774" s="20">
        <f t="shared" ca="1" si="790"/>
        <v>18.452559249970218</v>
      </c>
      <c r="T774" s="6">
        <f t="shared" ca="1" si="844"/>
        <v>20560.477808219177</v>
      </c>
      <c r="U774" s="6">
        <f t="shared" ca="1" si="844"/>
        <v>2282.9208986301364</v>
      </c>
      <c r="V774" s="6">
        <f t="shared" ca="1" si="844"/>
        <v>3917.8047115194936</v>
      </c>
      <c r="W774" s="6">
        <f t="shared" ca="1" si="791"/>
        <v>3559.3725895890407</v>
      </c>
      <c r="X774" s="6">
        <f t="shared" ca="1" si="792"/>
        <v>1929.1274612535301</v>
      </c>
      <c r="Y774" s="6">
        <f t="shared" ca="1" si="811"/>
        <v>13437.093944487251</v>
      </c>
      <c r="Z774" s="6">
        <f t="shared" ca="1" si="845"/>
        <v>4717.1582264109593</v>
      </c>
      <c r="AA774" s="6">
        <f t="shared" ca="1" si="845"/>
        <v>1491.6384820208218</v>
      </c>
      <c r="AB774" s="6">
        <f t="shared" ca="1" si="845"/>
        <v>1697.63545099726</v>
      </c>
      <c r="AC774" s="6">
        <f t="shared" ca="1" si="793"/>
        <v>2291.8130633078404</v>
      </c>
      <c r="AD774" s="6">
        <f t="shared" ca="1" si="794"/>
        <v>1399.1583999609438</v>
      </c>
      <c r="AE774" s="6">
        <f t="shared" ca="1" si="795"/>
        <v>735.25352676399086</v>
      </c>
      <c r="AF774" s="6">
        <f t="shared" ca="1" si="812"/>
        <v>3480.2071693962648</v>
      </c>
      <c r="AG774" s="6">
        <f t="shared" ca="1" si="846"/>
        <v>640.06206036164383</v>
      </c>
      <c r="AH774" s="6">
        <f t="shared" ca="1" si="846"/>
        <v>2236.4926260602738</v>
      </c>
      <c r="AI774" s="6">
        <f t="shared" ca="1" si="846"/>
        <v>3870.0109926575342</v>
      </c>
      <c r="AJ774" s="6">
        <f t="shared" ca="1" si="846"/>
        <v>1651.2885219945204</v>
      </c>
      <c r="AK774" s="6">
        <f t="shared" ca="1" si="796"/>
        <v>2572.1101852964521</v>
      </c>
      <c r="AL774" s="6">
        <f t="shared" ca="1" si="797"/>
        <v>1565.2621413231066</v>
      </c>
      <c r="AM774" s="6">
        <f t="shared" ca="1" si="798"/>
        <v>806.54279607298417</v>
      </c>
      <c r="AN774" s="6">
        <f t="shared" ca="1" si="813"/>
        <v>3453.9390783814306</v>
      </c>
      <c r="AO774" s="6">
        <f t="shared" ca="1" si="814"/>
        <v>39147.685067352329</v>
      </c>
      <c r="AP774" s="6">
        <f t="shared" ca="1" si="815"/>
        <v>18776.444875087382</v>
      </c>
      <c r="AQ774" s="6">
        <f t="shared" ca="1" si="816"/>
        <v>20371.240192264948</v>
      </c>
      <c r="AR774" s="6">
        <f t="shared" ca="1" si="847"/>
        <v>2837.4897186557987</v>
      </c>
      <c r="AS774" s="6">
        <f t="shared" ca="1" si="847"/>
        <v>2601.9628531313897</v>
      </c>
      <c r="AT774" s="6">
        <f t="shared" ca="1" si="847"/>
        <v>2172.7062309910225</v>
      </c>
      <c r="AU774" s="6">
        <f t="shared" ca="1" si="847"/>
        <v>2287.8653368170849</v>
      </c>
      <c r="AV774" s="6">
        <f t="shared" ca="1" si="817"/>
        <v>9900.0241395952962</v>
      </c>
      <c r="AW774" s="6">
        <f t="shared" ca="1" si="818"/>
        <v>10471.216052669652</v>
      </c>
      <c r="AX774" s="27">
        <f t="shared" ca="1" si="848"/>
        <v>4.0119242301369855</v>
      </c>
      <c r="AY774" s="27">
        <f t="shared" ca="1" si="848"/>
        <v>4.5051936438356162</v>
      </c>
      <c r="AZ774">
        <f t="shared" ca="1" si="819"/>
        <v>486</v>
      </c>
      <c r="BA774" s="9">
        <f t="shared" ca="1" si="799"/>
        <v>20</v>
      </c>
      <c r="BB774" s="4">
        <f t="shared" ca="1" si="820"/>
        <v>220</v>
      </c>
      <c r="BC774" s="9">
        <f t="shared" ca="1" si="800"/>
        <v>22</v>
      </c>
      <c r="BD774" s="9">
        <f t="shared" ca="1" si="801"/>
        <v>16</v>
      </c>
      <c r="BE774" s="4">
        <f t="shared" ca="1" si="821"/>
        <v>266</v>
      </c>
      <c r="BF774" s="9">
        <f t="shared" ca="1" si="802"/>
        <v>19</v>
      </c>
      <c r="BG774" s="9">
        <f t="shared" ca="1" si="803"/>
        <v>34</v>
      </c>
      <c r="BH774" s="24">
        <f t="shared" ca="1" si="822"/>
        <v>1624.7253680443566</v>
      </c>
      <c r="BI774" s="24">
        <f t="shared" ca="1" si="823"/>
        <v>881.91700929224464</v>
      </c>
      <c r="BJ774" s="9">
        <f t="shared" ca="1" si="804"/>
        <v>35</v>
      </c>
      <c r="BK774" s="30">
        <f t="shared" ca="1" si="805"/>
        <v>33.819108821917808</v>
      </c>
      <c r="BL774" s="15">
        <f t="shared" ca="1" si="806"/>
        <v>4.2388419835616435</v>
      </c>
      <c r="BM774" s="15">
        <f t="shared" ca="1" si="824"/>
        <v>8793.784905797731</v>
      </c>
      <c r="BN774" s="36">
        <f t="shared" ca="1" si="827"/>
        <v>144</v>
      </c>
      <c r="BO774" s="9">
        <f t="shared" ca="1" si="807"/>
        <v>1</v>
      </c>
      <c r="BP774" s="20">
        <f t="shared" ca="1" si="825"/>
        <v>2.3165497462684375</v>
      </c>
      <c r="BQ774" s="20">
        <f t="shared" ca="1" si="826"/>
        <v>141.4669457796177</v>
      </c>
    </row>
    <row r="775" spans="1:69" x14ac:dyDescent="0.25">
      <c r="A775" s="3">
        <f t="shared" si="841"/>
        <v>40414</v>
      </c>
      <c r="B775" s="17">
        <f t="shared" si="808"/>
        <v>2010</v>
      </c>
      <c r="C775" s="4">
        <f t="shared" si="840"/>
        <v>8</v>
      </c>
      <c r="D775" s="4">
        <f t="shared" si="842"/>
        <v>3</v>
      </c>
      <c r="E775" s="5">
        <f t="shared" ref="E775:E798" si="850">VLOOKUP(C775,mes,2,TRUE)</f>
        <v>1</v>
      </c>
      <c r="F775" s="5">
        <f t="shared" ref="F775:F798" si="851">MIN(100%,100%-(100%-VLOOKUP(D775,semana,2,FALSE))/VLOOKUP(C775,mes,3,FALSE))</f>
        <v>0.79487179487179482</v>
      </c>
      <c r="G775" s="10">
        <f t="shared" si="849"/>
        <v>6.3013698630137005E-2</v>
      </c>
      <c r="H775" s="13">
        <f t="shared" ref="H775:H798" ca="1" si="852">MIN(H$1,INT((1+H$2*$G775)*(1+RANDBETWEEN(-limite,limite)/1000)*H$1*$E775*$F775))</f>
        <v>206</v>
      </c>
      <c r="I775" s="9">
        <f t="shared" ref="I775:I798" ca="1" si="853">MIN(I$1,INT((1+RANDBETWEEN(-limite,limite)/1000)*T775/96*1.6))</f>
        <v>306</v>
      </c>
      <c r="J775" s="14">
        <f t="shared" ca="1" si="809"/>
        <v>1.4854368932038835</v>
      </c>
      <c r="K775" s="5">
        <f t="shared" ca="1" si="810"/>
        <v>0.68</v>
      </c>
      <c r="L775" s="21">
        <f t="shared" ref="L775:L798" ca="1" si="854">T775/H775</f>
        <v>91.482546083255741</v>
      </c>
      <c r="M775" s="9">
        <f t="shared" ca="1" si="843"/>
        <v>53</v>
      </c>
      <c r="N775" s="9">
        <f t="shared" ca="1" si="843"/>
        <v>66</v>
      </c>
      <c r="O775" s="9">
        <f t="shared" ca="1" si="843"/>
        <v>28</v>
      </c>
      <c r="P775" s="9">
        <f t="shared" ca="1" si="843"/>
        <v>84</v>
      </c>
      <c r="Q775" s="20">
        <f t="shared" ref="Q775:Q798" ca="1" si="855">Z775/(M775+N775)</f>
        <v>35.910286027397262</v>
      </c>
      <c r="R775" s="20">
        <f t="shared" ref="R775:R798" ca="1" si="856">AA775/O775</f>
        <v>44.496517909667318</v>
      </c>
      <c r="S775" s="20">
        <f t="shared" ref="S775:S798" ca="1" si="857">AB775/P775</f>
        <v>16.796385367045012</v>
      </c>
      <c r="T775" s="6">
        <f t="shared" ca="1" si="844"/>
        <v>18845.404493150683</v>
      </c>
      <c r="U775" s="6">
        <f t="shared" ca="1" si="844"/>
        <v>2023.4218082191778</v>
      </c>
      <c r="V775" s="6">
        <f t="shared" ca="1" si="844"/>
        <v>3441.5433504910429</v>
      </c>
      <c r="W775" s="6">
        <f t="shared" ref="W775:W798" ca="1" si="858">(1+W$2*$G775)*(1+RANDBETWEEN(-limite,limite)/1000)*W$1*VLOOKUP($E775,reducir,2,TRUE)</f>
        <v>3627.7128098630137</v>
      </c>
      <c r="X775" s="6">
        <f t="shared" ref="X775:X798" ca="1" si="859">(1+X$2*$G775)*(1+RANDBETWEEN(-limite,limite)/1000)*X$1*$E775*$F775</f>
        <v>1717.7736170958901</v>
      </c>
      <c r="Y775" s="6">
        <f t="shared" ca="1" si="811"/>
        <v>12081.796523919913</v>
      </c>
      <c r="Z775" s="6">
        <f t="shared" ca="1" si="845"/>
        <v>4273.3240372602741</v>
      </c>
      <c r="AA775" s="6">
        <f t="shared" ca="1" si="845"/>
        <v>1245.9025014706849</v>
      </c>
      <c r="AB775" s="6">
        <f t="shared" ca="1" si="845"/>
        <v>1410.896370831781</v>
      </c>
      <c r="AC775" s="6">
        <f t="shared" ref="AC775:AC798" ca="1" si="860">(1+AC$2*$G775)*(1+RANDBETWEEN(-limite,limite)/1000)*AC$1*$E775*$F775</f>
        <v>2153.5794111303862</v>
      </c>
      <c r="AD775" s="6">
        <f t="shared" ref="AD775:AD798" ca="1" si="861">(1+AD$2*$G775)*(1+RANDBETWEEN(-limite,limite)/1000)*AD$1*VLOOKUP($E775,reducir,2,TRUE)</f>
        <v>1414.1899945822249</v>
      </c>
      <c r="AE775" s="6">
        <f t="shared" ref="AE775:AE798" ca="1" si="862">(1+AE$2*$G775)*(1+RANDBETWEEN(-limite,limite)/1000)*AE$1*$E775*$F775</f>
        <v>671.69460561628512</v>
      </c>
      <c r="AF775" s="6">
        <f t="shared" ca="1" si="812"/>
        <v>2690.6588982338444</v>
      </c>
      <c r="AG775" s="6">
        <f t="shared" ca="1" si="846"/>
        <v>552.10427930958906</v>
      </c>
      <c r="AH775" s="6">
        <f t="shared" ca="1" si="846"/>
        <v>1918.9359328438359</v>
      </c>
      <c r="AI775" s="6">
        <f t="shared" ca="1" si="846"/>
        <v>3492.7415196164379</v>
      </c>
      <c r="AJ775" s="6">
        <f t="shared" ca="1" si="846"/>
        <v>1420.9646044931505</v>
      </c>
      <c r="AK775" s="6">
        <f t="shared" ref="AK775:AK798" ca="1" si="863">(1+AK$2*$G775)*(1+RANDBETWEEN(-limite,limite)/1000)*AK$1*$E775*$F775</f>
        <v>2489.6190714647282</v>
      </c>
      <c r="AL775" s="6">
        <f t="shared" ref="AL775:AL798" ca="1" si="864">(1+AL$2*$G775)*(1+RANDBETWEEN(-limite,limite)/1000)*AL$1*VLOOKUP($E775,reducir,2,TRUE)</f>
        <v>1510.9334351880912</v>
      </c>
      <c r="AM775" s="6">
        <f t="shared" ref="AM775:AM798" ca="1" si="865">(1+AM$2*$G775)*(1+RANDBETWEEN(-limite,limite)/1000)*AM$1*$E775*$F775</f>
        <v>723.06686624051622</v>
      </c>
      <c r="AN775" s="6">
        <f t="shared" ca="1" si="813"/>
        <v>2661.1269633696775</v>
      </c>
      <c r="AO775" s="6">
        <f t="shared" ca="1" si="814"/>
        <v>35183.695547195617</v>
      </c>
      <c r="AP775" s="6">
        <f t="shared" ca="1" si="815"/>
        <v>17750.113161672176</v>
      </c>
      <c r="AQ775" s="6">
        <f t="shared" ca="1" si="816"/>
        <v>17433.582385523434</v>
      </c>
      <c r="AR775" s="6">
        <f t="shared" ca="1" si="847"/>
        <v>2773.1229879118146</v>
      </c>
      <c r="AS775" s="6">
        <f t="shared" ca="1" si="847"/>
        <v>2437.8413282748143</v>
      </c>
      <c r="AT775" s="6">
        <f t="shared" ca="1" si="847"/>
        <v>2027.6296277350823</v>
      </c>
      <c r="AU775" s="6">
        <f t="shared" ca="1" si="847"/>
        <v>2203.3923767693891</v>
      </c>
      <c r="AV775" s="6">
        <f t="shared" ca="1" si="817"/>
        <v>9441.9863206910995</v>
      </c>
      <c r="AW775" s="6">
        <f t="shared" ca="1" si="818"/>
        <v>7991.5960648323417</v>
      </c>
      <c r="AX775" s="27">
        <f t="shared" ca="1" si="848"/>
        <v>3.8824613260273972</v>
      </c>
      <c r="AY775" s="27">
        <f t="shared" ca="1" si="848"/>
        <v>4.1474233356164385</v>
      </c>
      <c r="AZ775">
        <f t="shared" ca="1" si="819"/>
        <v>437</v>
      </c>
      <c r="BA775" s="9">
        <f t="shared" ref="BA775:BA838" ca="1" si="866">INT((1+BA$2*$G775)*(1+RANDBETWEEN(-limite,limite)/1000)*BA$1*AZ775)</f>
        <v>18</v>
      </c>
      <c r="BB775" s="4">
        <f t="shared" ca="1" si="820"/>
        <v>206</v>
      </c>
      <c r="BC775" s="9">
        <f t="shared" ref="BC775:BC838" ca="1" si="867">INT((1+BC$2*$G775)*(1+RANDBETWEEN(-limite2,limite2)/1000)*BC$1*BB775)</f>
        <v>18</v>
      </c>
      <c r="BD775" s="9">
        <f t="shared" ref="BD775:BD798" ca="1" si="868">INT((1+BD$2*$G775)*(1+RANDBETWEEN(-limite2,limite2)/1000)*BD$1*BB775)</f>
        <v>13</v>
      </c>
      <c r="BE775" s="4">
        <f t="shared" ca="1" si="821"/>
        <v>231</v>
      </c>
      <c r="BF775" s="9">
        <f t="shared" ref="BF775:BF838" ca="1" si="869">INT((1+BF$2*$G775)*(1+RANDBETWEEN(-limite2,limite2)/1000)*BF$1*BE775)</f>
        <v>18</v>
      </c>
      <c r="BG775" s="9">
        <f t="shared" ref="BG775:BG798" ca="1" si="870">INT((1+BG$2*$G775)*(1+RANDBETWEEN(-limite2,limite2)/1000)*BG$1*BE775)</f>
        <v>29</v>
      </c>
      <c r="BH775" s="24">
        <f t="shared" ca="1" si="822"/>
        <v>1322.3200150531472</v>
      </c>
      <c r="BI775" s="24">
        <f t="shared" ca="1" si="823"/>
        <v>862.57492871193995</v>
      </c>
      <c r="BJ775" s="9">
        <f t="shared" ref="BJ775:BJ798" ca="1" si="871">INT((1+BJ$2*$G775)*(1+RANDBETWEEN(-limite2,limite2)/1000)*BJ$1*BB775)</f>
        <v>29</v>
      </c>
      <c r="BK775" s="30">
        <f t="shared" ref="BK775:BK798" ca="1" si="872">(1+BK$2*$G775)*(1+RANDBETWEEN(-limite,limite)/1000)*BK$1</f>
        <v>36.266465794520549</v>
      </c>
      <c r="BL775" s="15">
        <f t="shared" ref="BL775:BL798" ca="1" si="873">MIN(5,(1+BL$2*$G775)*(1+RANDBETWEEN(-limite,limite)/1000)*BL$1)</f>
        <v>4.2989482553424656</v>
      </c>
      <c r="BM775" s="15">
        <f t="shared" ca="1" si="824"/>
        <v>8771.3346299627829</v>
      </c>
      <c r="BN775" s="36">
        <f t="shared" ca="1" si="827"/>
        <v>144</v>
      </c>
      <c r="BO775" s="9">
        <f t="shared" ref="BO775:BO798" ca="1" si="874">IF((1+BO$2*$G775)*(1+RANDBETWEEN(-limite2,limite2)/1000)*BO$1&gt;BO$3,1,0)</f>
        <v>0</v>
      </c>
      <c r="BP775" s="20">
        <f t="shared" ca="1" si="825"/>
        <v>1.9875632524576714</v>
      </c>
      <c r="BQ775" s="20">
        <f t="shared" ca="1" si="826"/>
        <v>121.06654434391274</v>
      </c>
    </row>
    <row r="776" spans="1:69" x14ac:dyDescent="0.25">
      <c r="A776" s="3">
        <f t="shared" si="841"/>
        <v>40413</v>
      </c>
      <c r="B776" s="17">
        <f t="shared" ref="B776:B798" si="875">YEAR(A776)</f>
        <v>2010</v>
      </c>
      <c r="C776" s="4">
        <f t="shared" si="840"/>
        <v>8</v>
      </c>
      <c r="D776" s="4">
        <f t="shared" si="842"/>
        <v>2</v>
      </c>
      <c r="E776" s="5">
        <f t="shared" si="850"/>
        <v>1</v>
      </c>
      <c r="F776" s="5">
        <f t="shared" si="851"/>
        <v>0.79487179487179482</v>
      </c>
      <c r="G776" s="10">
        <f t="shared" si="849"/>
        <v>6.0273972602739749E-2</v>
      </c>
      <c r="H776" s="13">
        <f t="shared" ca="1" si="852"/>
        <v>195</v>
      </c>
      <c r="I776" s="9">
        <f t="shared" ca="1" si="853"/>
        <v>344</v>
      </c>
      <c r="J776" s="14">
        <f t="shared" ref="J776:J798" ca="1" si="876">I776/H776</f>
        <v>1.7641025641025641</v>
      </c>
      <c r="K776" s="5">
        <f t="shared" ref="K776:K798" ca="1" si="877">I776/I$1</f>
        <v>0.76444444444444448</v>
      </c>
      <c r="L776" s="21">
        <f t="shared" ca="1" si="854"/>
        <v>101.33952081273135</v>
      </c>
      <c r="M776" s="9">
        <f t="shared" ca="1" si="843"/>
        <v>60</v>
      </c>
      <c r="N776" s="9">
        <f t="shared" ca="1" si="843"/>
        <v>77</v>
      </c>
      <c r="O776" s="9">
        <f t="shared" ca="1" si="843"/>
        <v>29</v>
      </c>
      <c r="P776" s="9">
        <f t="shared" ca="1" si="843"/>
        <v>93</v>
      </c>
      <c r="Q776" s="20">
        <f t="shared" ca="1" si="855"/>
        <v>34.885657418258184</v>
      </c>
      <c r="R776" s="20">
        <f t="shared" ca="1" si="856"/>
        <v>50.113457788795479</v>
      </c>
      <c r="S776" s="20">
        <f t="shared" ca="1" si="857"/>
        <v>17.716776847158638</v>
      </c>
      <c r="T776" s="6">
        <f t="shared" ca="1" si="844"/>
        <v>19761.206558482612</v>
      </c>
      <c r="U776" s="6">
        <f t="shared" ca="1" si="844"/>
        <v>2074.9678721461182</v>
      </c>
      <c r="V776" s="6">
        <f t="shared" ca="1" si="844"/>
        <v>3455.3820327249728</v>
      </c>
      <c r="W776" s="6">
        <f t="shared" ca="1" si="858"/>
        <v>3451.0866016438354</v>
      </c>
      <c r="X776" s="6">
        <f t="shared" ca="1" si="859"/>
        <v>1748.7009993508955</v>
      </c>
      <c r="Y776" s="6">
        <f t="shared" ref="Y776:Y798" ca="1" si="878">T776+U776-V776-W776-X776</f>
        <v>13181.004796909023</v>
      </c>
      <c r="Z776" s="6">
        <f t="shared" ca="1" si="845"/>
        <v>4779.3350663013707</v>
      </c>
      <c r="AA776" s="6">
        <f t="shared" ca="1" si="845"/>
        <v>1453.2902758750688</v>
      </c>
      <c r="AB776" s="6">
        <f t="shared" ca="1" si="845"/>
        <v>1647.6602467857533</v>
      </c>
      <c r="AC776" s="6">
        <f t="shared" ca="1" si="860"/>
        <v>2112.3175854220276</v>
      </c>
      <c r="AD776" s="6">
        <f t="shared" ca="1" si="861"/>
        <v>1438.8127663884679</v>
      </c>
      <c r="AE776" s="6">
        <f t="shared" ca="1" si="862"/>
        <v>650.16763632133529</v>
      </c>
      <c r="AF776" s="6">
        <f t="shared" ref="AF776:AF798" ca="1" si="879">Z776+AA776+AB776-AC776-AD776-AE776</f>
        <v>3678.9876008303618</v>
      </c>
      <c r="AG776" s="6">
        <f t="shared" ca="1" si="846"/>
        <v>607.06907467397264</v>
      </c>
      <c r="AH776" s="6">
        <f t="shared" ca="1" si="846"/>
        <v>2141.6191270575341</v>
      </c>
      <c r="AI776" s="6">
        <f t="shared" ca="1" si="846"/>
        <v>3964.2359631780819</v>
      </c>
      <c r="AJ776" s="6">
        <f t="shared" ca="1" si="846"/>
        <v>1694.9053187506852</v>
      </c>
      <c r="AK776" s="6">
        <f t="shared" ca="1" si="863"/>
        <v>2384.9592598305976</v>
      </c>
      <c r="AL776" s="6">
        <f t="shared" ca="1" si="864"/>
        <v>1553.6400576316266</v>
      </c>
      <c r="AM776" s="6">
        <f t="shared" ca="1" si="865"/>
        <v>707.03043177001655</v>
      </c>
      <c r="AN776" s="6">
        <f t="shared" ref="AN776:AN798" ca="1" si="880">AG776+AH776+AI776+AJ776-AK776-AL776-AM776</f>
        <v>3762.1997344280326</v>
      </c>
      <c r="AO776" s="6">
        <f t="shared" ref="AO776:AO798" ca="1" si="881">T776+U776+Z776+AA776+AB776+AG776+AH776+AI776+AJ776</f>
        <v>38124.289503251195</v>
      </c>
      <c r="AP776" s="6">
        <f t="shared" ref="AP776:AP798" ca="1" si="882">V776+W776+X776+AC776+AD776+AE776+AK776+AL776+AM776</f>
        <v>17502.097371083775</v>
      </c>
      <c r="AQ776" s="6">
        <f t="shared" ref="AQ776:AQ798" ca="1" si="883">Y776+AF776+AN776</f>
        <v>20622.192132167416</v>
      </c>
      <c r="AR776" s="6">
        <f t="shared" ca="1" si="847"/>
        <v>2795.8889264507543</v>
      </c>
      <c r="AS776" s="6">
        <f t="shared" ca="1" si="847"/>
        <v>2436.0262502648184</v>
      </c>
      <c r="AT776" s="6">
        <f t="shared" ca="1" si="847"/>
        <v>2029.3154081653677</v>
      </c>
      <c r="AU776" s="6">
        <f t="shared" ca="1" si="847"/>
        <v>2246.0148483292096</v>
      </c>
      <c r="AV776" s="6">
        <f t="shared" ref="AV776:AV798" ca="1" si="884">AR776+AS776+AT776+AU776</f>
        <v>9507.2454332101497</v>
      </c>
      <c r="AW776" s="6">
        <f t="shared" ref="AW776:AW798" ca="1" si="885">AO776-AP776-AV776</f>
        <v>11114.94669895727</v>
      </c>
      <c r="AX776" s="27">
        <f t="shared" ca="1" si="848"/>
        <v>3.8663993095890414</v>
      </c>
      <c r="AY776" s="27">
        <f t="shared" ca="1" si="848"/>
        <v>4.2117369041095891</v>
      </c>
      <c r="AZ776">
        <f t="shared" ref="AZ776:AZ798" ca="1" si="886">BB776+BE776</f>
        <v>454</v>
      </c>
      <c r="BA776" s="9">
        <f t="shared" ca="1" si="866"/>
        <v>19</v>
      </c>
      <c r="BB776" s="4">
        <f t="shared" ref="BB776:BB798" ca="1" si="887">H776</f>
        <v>195</v>
      </c>
      <c r="BC776" s="9">
        <f t="shared" ca="1" si="867"/>
        <v>19</v>
      </c>
      <c r="BD776" s="9">
        <f t="shared" ca="1" si="868"/>
        <v>14</v>
      </c>
      <c r="BE776" s="4">
        <f t="shared" ref="BE776:BE798" ca="1" si="888">M776+N776+O776+P776</f>
        <v>259</v>
      </c>
      <c r="BF776" s="9">
        <f t="shared" ca="1" si="869"/>
        <v>19</v>
      </c>
      <c r="BG776" s="9">
        <f t="shared" ca="1" si="870"/>
        <v>38</v>
      </c>
      <c r="BH776" s="24">
        <f t="shared" ref="BH776:BH798" ca="1" si="889">(BC776+BD776)*(V776+W776+X776)/BB776</f>
        <v>1464.7210149371806</v>
      </c>
      <c r="BI776" s="24">
        <f t="shared" ref="BI776:BI798" ca="1" si="890">(BF776+BG776)*(AC776+AD776+AE776)/BE776</f>
        <v>924.60998194407091</v>
      </c>
      <c r="BJ776" s="9">
        <f t="shared" ca="1" si="871"/>
        <v>28</v>
      </c>
      <c r="BK776" s="30">
        <f t="shared" ca="1" si="872"/>
        <v>34.664922657534248</v>
      </c>
      <c r="BL776" s="15">
        <f t="shared" ca="1" si="873"/>
        <v>4.1094701808219174</v>
      </c>
      <c r="BM776" s="15">
        <f t="shared" ref="BM776:BM798" ca="1" si="891">W776+AD776+AL776+AR776*80%</f>
        <v>8680.250566824534</v>
      </c>
      <c r="BN776" s="36">
        <f t="shared" ca="1" si="827"/>
        <v>144</v>
      </c>
      <c r="BO776" s="9">
        <f t="shared" ca="1" si="874"/>
        <v>0</v>
      </c>
      <c r="BP776" s="20">
        <f t="shared" ref="BP776:BP798" ca="1" si="892">AQ776/BM776</f>
        <v>2.3757600052450516</v>
      </c>
      <c r="BQ776" s="20">
        <f t="shared" ref="BQ776:BQ798" ca="1" si="893">AQ776/BN776</f>
        <v>143.20966758449595</v>
      </c>
    </row>
    <row r="777" spans="1:69" x14ac:dyDescent="0.25">
      <c r="A777" s="3">
        <f t="shared" si="841"/>
        <v>40412</v>
      </c>
      <c r="B777" s="17">
        <f t="shared" si="875"/>
        <v>2010</v>
      </c>
      <c r="C777" s="4">
        <f t="shared" si="840"/>
        <v>8</v>
      </c>
      <c r="D777" s="4">
        <f t="shared" si="842"/>
        <v>1</v>
      </c>
      <c r="E777" s="5">
        <f t="shared" si="850"/>
        <v>1</v>
      </c>
      <c r="F777" s="5">
        <f t="shared" si="851"/>
        <v>0.81538461538461537</v>
      </c>
      <c r="G777" s="10">
        <f t="shared" si="849"/>
        <v>5.7534246575342486E-2</v>
      </c>
      <c r="H777" s="13">
        <f t="shared" ca="1" si="852"/>
        <v>197</v>
      </c>
      <c r="I777" s="9">
        <f t="shared" ca="1" si="853"/>
        <v>332</v>
      </c>
      <c r="J777" s="14">
        <f t="shared" ca="1" si="876"/>
        <v>1.6852791878172588</v>
      </c>
      <c r="K777" s="5">
        <f t="shared" ca="1" si="877"/>
        <v>0.73777777777777775</v>
      </c>
      <c r="L777" s="21">
        <f t="shared" ca="1" si="854"/>
        <v>103.9854982161292</v>
      </c>
      <c r="M777" s="9">
        <f t="shared" ca="1" si="843"/>
        <v>56</v>
      </c>
      <c r="N777" s="9">
        <f t="shared" ca="1" si="843"/>
        <v>69</v>
      </c>
      <c r="O777" s="9">
        <f t="shared" ca="1" si="843"/>
        <v>29</v>
      </c>
      <c r="P777" s="9">
        <f t="shared" ca="1" si="843"/>
        <v>90</v>
      </c>
      <c r="Q777" s="20">
        <f t="shared" ca="1" si="855"/>
        <v>37.530461155945204</v>
      </c>
      <c r="R777" s="20">
        <f t="shared" ca="1" si="856"/>
        <v>45.272205416117139</v>
      </c>
      <c r="S777" s="20">
        <f t="shared" ca="1" si="857"/>
        <v>17.327357097205475</v>
      </c>
      <c r="T777" s="6">
        <f t="shared" ca="1" si="844"/>
        <v>20485.143148577452</v>
      </c>
      <c r="U777" s="6">
        <f t="shared" ca="1" si="844"/>
        <v>2226.0252657534247</v>
      </c>
      <c r="V777" s="6">
        <f t="shared" ca="1" si="844"/>
        <v>3664.3508057020022</v>
      </c>
      <c r="W777" s="6">
        <f t="shared" ca="1" si="858"/>
        <v>3432.9712734246568</v>
      </c>
      <c r="X777" s="6">
        <f t="shared" ca="1" si="859"/>
        <v>1755.1388601863016</v>
      </c>
      <c r="Y777" s="6">
        <f t="shared" ca="1" si="878"/>
        <v>13858.707475017918</v>
      </c>
      <c r="Z777" s="6">
        <f t="shared" ca="1" si="845"/>
        <v>4691.3076444931503</v>
      </c>
      <c r="AA777" s="6">
        <f t="shared" ca="1" si="845"/>
        <v>1312.893957067397</v>
      </c>
      <c r="AB777" s="6">
        <f t="shared" ca="1" si="845"/>
        <v>1559.4621387484929</v>
      </c>
      <c r="AC777" s="6">
        <f t="shared" ca="1" si="860"/>
        <v>2157.9738279765484</v>
      </c>
      <c r="AD777" s="6">
        <f t="shared" ca="1" si="861"/>
        <v>1334.6299317747189</v>
      </c>
      <c r="AE777" s="6">
        <f t="shared" ca="1" si="862"/>
        <v>693.74635455322925</v>
      </c>
      <c r="AF777" s="6">
        <f t="shared" ca="1" si="879"/>
        <v>3377.3136260045449</v>
      </c>
      <c r="AG777" s="6">
        <f t="shared" ca="1" si="846"/>
        <v>612.78483590136989</v>
      </c>
      <c r="AH777" s="6">
        <f t="shared" ca="1" si="846"/>
        <v>2168.9083448109591</v>
      </c>
      <c r="AI777" s="6">
        <f t="shared" ca="1" si="846"/>
        <v>3668.7175552876715</v>
      </c>
      <c r="AJ777" s="6">
        <f t="shared" ca="1" si="846"/>
        <v>1619.6292074958901</v>
      </c>
      <c r="AK777" s="6">
        <f t="shared" ca="1" si="863"/>
        <v>2593.782067493315</v>
      </c>
      <c r="AL777" s="6">
        <f t="shared" ca="1" si="864"/>
        <v>1593.2446972783828</v>
      </c>
      <c r="AM777" s="6">
        <f t="shared" ca="1" si="865"/>
        <v>777.6869778664269</v>
      </c>
      <c r="AN777" s="6">
        <f t="shared" ca="1" si="880"/>
        <v>3105.3262008577658</v>
      </c>
      <c r="AO777" s="6">
        <f t="shared" ca="1" si="881"/>
        <v>38344.872098135806</v>
      </c>
      <c r="AP777" s="6">
        <f t="shared" ca="1" si="882"/>
        <v>18003.52479625558</v>
      </c>
      <c r="AQ777" s="6">
        <f t="shared" ca="1" si="883"/>
        <v>20341.347301880229</v>
      </c>
      <c r="AR777" s="6">
        <f t="shared" ca="1" si="847"/>
        <v>2783.8063751777499</v>
      </c>
      <c r="AS777" s="6">
        <f t="shared" ca="1" si="847"/>
        <v>2457.9090629604989</v>
      </c>
      <c r="AT777" s="6">
        <f t="shared" ca="1" si="847"/>
        <v>2070.920322776296</v>
      </c>
      <c r="AU777" s="6">
        <f t="shared" ca="1" si="847"/>
        <v>2174.7400954139002</v>
      </c>
      <c r="AV777" s="6">
        <f t="shared" ca="1" si="884"/>
        <v>9487.3758563284464</v>
      </c>
      <c r="AW777" s="6">
        <f t="shared" ca="1" si="885"/>
        <v>10853.971445551779</v>
      </c>
      <c r="AX777" s="27">
        <f t="shared" ca="1" si="848"/>
        <v>3.9988817753424653</v>
      </c>
      <c r="AY777" s="27">
        <f t="shared" ca="1" si="848"/>
        <v>4.1942241232876709</v>
      </c>
      <c r="AZ777">
        <f t="shared" ca="1" si="886"/>
        <v>441</v>
      </c>
      <c r="BA777" s="9">
        <f t="shared" ca="1" si="866"/>
        <v>18</v>
      </c>
      <c r="BB777" s="4">
        <f t="shared" ca="1" si="887"/>
        <v>197</v>
      </c>
      <c r="BC777" s="9">
        <f t="shared" ca="1" si="867"/>
        <v>19</v>
      </c>
      <c r="BD777" s="9">
        <f t="shared" ca="1" si="868"/>
        <v>14</v>
      </c>
      <c r="BE777" s="4">
        <f t="shared" ca="1" si="888"/>
        <v>244</v>
      </c>
      <c r="BF777" s="9">
        <f t="shared" ca="1" si="869"/>
        <v>18</v>
      </c>
      <c r="BG777" s="9">
        <f t="shared" ca="1" si="870"/>
        <v>33</v>
      </c>
      <c r="BH777" s="24">
        <f t="shared" ca="1" si="889"/>
        <v>1482.8995482097853</v>
      </c>
      <c r="BI777" s="24">
        <f t="shared" ca="1" si="890"/>
        <v>875.01580258003833</v>
      </c>
      <c r="BJ777" s="9">
        <f t="shared" ca="1" si="871"/>
        <v>29</v>
      </c>
      <c r="BK777" s="30">
        <f t="shared" ca="1" si="872"/>
        <v>34.075489095890411</v>
      </c>
      <c r="BL777" s="15">
        <f t="shared" ca="1" si="873"/>
        <v>4.3589073610958895</v>
      </c>
      <c r="BM777" s="15">
        <f t="shared" ca="1" si="891"/>
        <v>8587.8910026199592</v>
      </c>
      <c r="BN777" s="36">
        <f t="shared" ca="1" si="827"/>
        <v>144</v>
      </c>
      <c r="BO777" s="9">
        <f t="shared" ca="1" si="874"/>
        <v>0</v>
      </c>
      <c r="BP777" s="20">
        <f t="shared" ca="1" si="892"/>
        <v>2.3686079965004878</v>
      </c>
      <c r="BQ777" s="20">
        <f t="shared" ca="1" si="893"/>
        <v>141.25935626305716</v>
      </c>
    </row>
    <row r="778" spans="1:69" x14ac:dyDescent="0.25">
      <c r="A778" s="3">
        <f t="shared" si="841"/>
        <v>40411</v>
      </c>
      <c r="B778" s="17">
        <f t="shared" si="875"/>
        <v>2010</v>
      </c>
      <c r="C778" s="4">
        <f t="shared" si="840"/>
        <v>8</v>
      </c>
      <c r="D778" s="4">
        <f t="shared" si="842"/>
        <v>7</v>
      </c>
      <c r="E778" s="5">
        <f t="shared" si="850"/>
        <v>1</v>
      </c>
      <c r="F778" s="5">
        <f t="shared" si="851"/>
        <v>0.97435897435897434</v>
      </c>
      <c r="G778" s="10">
        <f t="shared" si="849"/>
        <v>5.4794520547945223E-2</v>
      </c>
      <c r="H778" s="13">
        <f t="shared" ca="1" si="852"/>
        <v>239</v>
      </c>
      <c r="I778" s="9">
        <f t="shared" ca="1" si="853"/>
        <v>399</v>
      </c>
      <c r="J778" s="14">
        <f t="shared" ca="1" si="876"/>
        <v>1.6694560669456067</v>
      </c>
      <c r="K778" s="5">
        <f t="shared" ca="1" si="877"/>
        <v>0.88666666666666671</v>
      </c>
      <c r="L778" s="21">
        <f t="shared" ca="1" si="854"/>
        <v>96.534351508524722</v>
      </c>
      <c r="M778" s="9">
        <f t="shared" ca="1" si="843"/>
        <v>72</v>
      </c>
      <c r="N778" s="9">
        <f t="shared" ca="1" si="843"/>
        <v>90</v>
      </c>
      <c r="O778" s="9">
        <f t="shared" ca="1" si="843"/>
        <v>34</v>
      </c>
      <c r="P778" s="9">
        <f t="shared" ca="1" si="843"/>
        <v>112</v>
      </c>
      <c r="Q778" s="20">
        <f t="shared" ca="1" si="855"/>
        <v>34.660728503297818</v>
      </c>
      <c r="R778" s="20">
        <f t="shared" ca="1" si="856"/>
        <v>49.761796658823528</v>
      </c>
      <c r="S778" s="20">
        <f t="shared" ca="1" si="857"/>
        <v>16.9285093119863</v>
      </c>
      <c r="T778" s="6">
        <f t="shared" ca="1" si="844"/>
        <v>23071.710010537408</v>
      </c>
      <c r="U778" s="6">
        <f t="shared" ca="1" si="844"/>
        <v>2438.66301369863</v>
      </c>
      <c r="V778" s="6">
        <f t="shared" ca="1" si="844"/>
        <v>4315.8310953003165</v>
      </c>
      <c r="W778" s="6">
        <f t="shared" ca="1" si="858"/>
        <v>3721.0414684931502</v>
      </c>
      <c r="X778" s="6">
        <f t="shared" ca="1" si="859"/>
        <v>2072.1374212855635</v>
      </c>
      <c r="Y778" s="6">
        <f t="shared" ca="1" si="878"/>
        <v>15401.363039157011</v>
      </c>
      <c r="Z778" s="6">
        <f t="shared" ca="1" si="845"/>
        <v>5615.038017534247</v>
      </c>
      <c r="AA778" s="6">
        <f t="shared" ca="1" si="845"/>
        <v>1691.9010863999999</v>
      </c>
      <c r="AB778" s="6">
        <f t="shared" ca="1" si="845"/>
        <v>1895.9930429424658</v>
      </c>
      <c r="AC778" s="6">
        <f t="shared" ca="1" si="860"/>
        <v>2666.800105199769</v>
      </c>
      <c r="AD778" s="6">
        <f t="shared" ca="1" si="861"/>
        <v>1357.8833961710777</v>
      </c>
      <c r="AE778" s="6">
        <f t="shared" ca="1" si="862"/>
        <v>777.00924872795724</v>
      </c>
      <c r="AF778" s="6">
        <f t="shared" ca="1" si="879"/>
        <v>4401.239396777908</v>
      </c>
      <c r="AG778" s="6">
        <f t="shared" ca="1" si="846"/>
        <v>712.7818204931508</v>
      </c>
      <c r="AH778" s="6">
        <f t="shared" ca="1" si="846"/>
        <v>2621.7426410958901</v>
      </c>
      <c r="AI778" s="6">
        <f t="shared" ca="1" si="846"/>
        <v>4277.2284032876714</v>
      </c>
      <c r="AJ778" s="6">
        <f t="shared" ca="1" si="846"/>
        <v>1884.8485400547945</v>
      </c>
      <c r="AK778" s="6">
        <f t="shared" ca="1" si="863"/>
        <v>3021.9096698230178</v>
      </c>
      <c r="AL778" s="6">
        <f t="shared" ca="1" si="864"/>
        <v>1615.8992798456352</v>
      </c>
      <c r="AM778" s="6">
        <f t="shared" ca="1" si="865"/>
        <v>928.43741246105276</v>
      </c>
      <c r="AN778" s="6">
        <f t="shared" ca="1" si="880"/>
        <v>3930.3550428018011</v>
      </c>
      <c r="AO778" s="6">
        <f t="shared" ca="1" si="881"/>
        <v>44209.906576044254</v>
      </c>
      <c r="AP778" s="6">
        <f t="shared" ca="1" si="882"/>
        <v>20476.949097307537</v>
      </c>
      <c r="AQ778" s="6">
        <f t="shared" ca="1" si="883"/>
        <v>23732.95747873672</v>
      </c>
      <c r="AR778" s="6">
        <f t="shared" ca="1" si="847"/>
        <v>2874.5478985530754</v>
      </c>
      <c r="AS778" s="6">
        <f t="shared" ca="1" si="847"/>
        <v>2879.6532703494076</v>
      </c>
      <c r="AT778" s="6">
        <f t="shared" ca="1" si="847"/>
        <v>2218.6102151819578</v>
      </c>
      <c r="AU778" s="6">
        <f t="shared" ca="1" si="847"/>
        <v>2434.9463684236161</v>
      </c>
      <c r="AV778" s="6">
        <f t="shared" ca="1" si="884"/>
        <v>10407.757752508056</v>
      </c>
      <c r="AW778" s="6">
        <f t="shared" ca="1" si="885"/>
        <v>13325.19972622866</v>
      </c>
      <c r="AX778" s="27">
        <f t="shared" ca="1" si="848"/>
        <v>3.8264684383561645</v>
      </c>
      <c r="AY778" s="27">
        <f t="shared" ca="1" si="848"/>
        <v>4.2628315068493148</v>
      </c>
      <c r="AZ778">
        <f t="shared" ca="1" si="886"/>
        <v>547</v>
      </c>
      <c r="BA778" s="9">
        <f t="shared" ca="1" si="866"/>
        <v>22</v>
      </c>
      <c r="BB778" s="4">
        <f t="shared" ca="1" si="887"/>
        <v>239</v>
      </c>
      <c r="BC778" s="9">
        <f t="shared" ca="1" si="867"/>
        <v>24</v>
      </c>
      <c r="BD778" s="9">
        <f t="shared" ca="1" si="868"/>
        <v>17</v>
      </c>
      <c r="BE778" s="4">
        <f t="shared" ca="1" si="888"/>
        <v>308</v>
      </c>
      <c r="BF778" s="9">
        <f t="shared" ca="1" si="869"/>
        <v>21</v>
      </c>
      <c r="BG778" s="9">
        <f t="shared" ca="1" si="870"/>
        <v>42</v>
      </c>
      <c r="BH778" s="24">
        <f t="shared" ca="1" si="889"/>
        <v>1734.181629239499</v>
      </c>
      <c r="BI778" s="24">
        <f t="shared" ca="1" si="890"/>
        <v>982.16442615657354</v>
      </c>
      <c r="BJ778" s="9">
        <f t="shared" ca="1" si="871"/>
        <v>37</v>
      </c>
      <c r="BK778" s="30">
        <f t="shared" ca="1" si="872"/>
        <v>33.416080273972604</v>
      </c>
      <c r="BL778" s="15">
        <f t="shared" ca="1" si="873"/>
        <v>4.3114330520547943</v>
      </c>
      <c r="BM778" s="15">
        <f t="shared" ca="1" si="891"/>
        <v>8994.4624633523235</v>
      </c>
      <c r="BN778" s="36">
        <f t="shared" ca="1" si="827"/>
        <v>147</v>
      </c>
      <c r="BO778" s="9">
        <f t="shared" ca="1" si="874"/>
        <v>0</v>
      </c>
      <c r="BP778" s="20">
        <f t="shared" ca="1" si="892"/>
        <v>2.6386187696525463</v>
      </c>
      <c r="BQ778" s="20">
        <f t="shared" ca="1" si="893"/>
        <v>161.44869033154231</v>
      </c>
    </row>
    <row r="779" spans="1:69" x14ac:dyDescent="0.25">
      <c r="A779" s="3">
        <f t="shared" si="841"/>
        <v>40410</v>
      </c>
      <c r="B779" s="17">
        <f t="shared" si="875"/>
        <v>2010</v>
      </c>
      <c r="C779" s="4">
        <f t="shared" si="840"/>
        <v>8</v>
      </c>
      <c r="D779" s="4">
        <f t="shared" si="842"/>
        <v>6</v>
      </c>
      <c r="E779" s="5">
        <f t="shared" si="850"/>
        <v>1</v>
      </c>
      <c r="F779" s="5">
        <f t="shared" si="851"/>
        <v>1</v>
      </c>
      <c r="G779" s="10">
        <f t="shared" si="849"/>
        <v>5.205479452054796E-2</v>
      </c>
      <c r="H779" s="13">
        <f t="shared" ca="1" si="852"/>
        <v>242</v>
      </c>
      <c r="I779" s="9">
        <f t="shared" ca="1" si="853"/>
        <v>399</v>
      </c>
      <c r="J779" s="14">
        <f t="shared" ca="1" si="876"/>
        <v>1.6487603305785123</v>
      </c>
      <c r="K779" s="5">
        <f t="shared" ca="1" si="877"/>
        <v>0.88666666666666671</v>
      </c>
      <c r="L779" s="21">
        <f t="shared" ca="1" si="854"/>
        <v>102.40760873995245</v>
      </c>
      <c r="M779" s="9">
        <f t="shared" ca="1" si="843"/>
        <v>70</v>
      </c>
      <c r="N779" s="9">
        <f t="shared" ca="1" si="843"/>
        <v>89</v>
      </c>
      <c r="O779" s="9">
        <f t="shared" ca="1" si="843"/>
        <v>35</v>
      </c>
      <c r="P779" s="9">
        <f t="shared" ca="1" si="843"/>
        <v>104</v>
      </c>
      <c r="Q779" s="20">
        <f t="shared" ca="1" si="855"/>
        <v>35.944536961488758</v>
      </c>
      <c r="R779" s="20">
        <f t="shared" ca="1" si="856"/>
        <v>47.341565394410956</v>
      </c>
      <c r="S779" s="20">
        <f t="shared" ca="1" si="857"/>
        <v>16.887584066680716</v>
      </c>
      <c r="T779" s="6">
        <f t="shared" ca="1" si="844"/>
        <v>24782.641315068493</v>
      </c>
      <c r="U779" s="6">
        <f t="shared" ca="1" si="844"/>
        <v>2677.1498356164384</v>
      </c>
      <c r="V779" s="6">
        <f t="shared" ca="1" si="844"/>
        <v>4502.9454430684928</v>
      </c>
      <c r="W779" s="6">
        <f t="shared" ca="1" si="858"/>
        <v>3512.0098356164381</v>
      </c>
      <c r="X779" s="6">
        <f t="shared" ca="1" si="859"/>
        <v>2204.4416035068493</v>
      </c>
      <c r="Y779" s="6">
        <f t="shared" ca="1" si="878"/>
        <v>17240.39426849315</v>
      </c>
      <c r="Z779" s="6">
        <f t="shared" ca="1" si="845"/>
        <v>5715.1813768767124</v>
      </c>
      <c r="AA779" s="6">
        <f t="shared" ca="1" si="845"/>
        <v>1656.9547888043835</v>
      </c>
      <c r="AB779" s="6">
        <f t="shared" ca="1" si="845"/>
        <v>1756.3087429347945</v>
      </c>
      <c r="AC779" s="6">
        <f t="shared" ca="1" si="860"/>
        <v>2783.5992720714694</v>
      </c>
      <c r="AD779" s="6">
        <f t="shared" ca="1" si="861"/>
        <v>1407.1687646446671</v>
      </c>
      <c r="AE779" s="6">
        <f t="shared" ca="1" si="862"/>
        <v>800.75951394498861</v>
      </c>
      <c r="AF779" s="6">
        <f t="shared" ca="1" si="879"/>
        <v>4136.917357954766</v>
      </c>
      <c r="AG779" s="6">
        <f t="shared" ca="1" si="846"/>
        <v>713.51918561095886</v>
      </c>
      <c r="AH779" s="6">
        <f t="shared" ca="1" si="846"/>
        <v>2662.4489140602745</v>
      </c>
      <c r="AI779" s="6">
        <f t="shared" ca="1" si="846"/>
        <v>4294.6764218630142</v>
      </c>
      <c r="AJ779" s="6">
        <f t="shared" ca="1" si="846"/>
        <v>1878.8848696109592</v>
      </c>
      <c r="AK779" s="6">
        <f t="shared" ca="1" si="863"/>
        <v>3003.444916584433</v>
      </c>
      <c r="AL779" s="6">
        <f t="shared" ca="1" si="864"/>
        <v>1467.7638523945782</v>
      </c>
      <c r="AM779" s="6">
        <f t="shared" ca="1" si="865"/>
        <v>884.0403735452378</v>
      </c>
      <c r="AN779" s="6">
        <f t="shared" ca="1" si="880"/>
        <v>4194.2802486209584</v>
      </c>
      <c r="AO779" s="6">
        <f t="shared" ca="1" si="881"/>
        <v>46137.765450446022</v>
      </c>
      <c r="AP779" s="6">
        <f t="shared" ca="1" si="882"/>
        <v>20566.173575377157</v>
      </c>
      <c r="AQ779" s="6">
        <f t="shared" ca="1" si="883"/>
        <v>25571.591875068876</v>
      </c>
      <c r="AR779" s="6">
        <f t="shared" ca="1" si="847"/>
        <v>2926.2327313345295</v>
      </c>
      <c r="AS779" s="6">
        <f t="shared" ca="1" si="847"/>
        <v>2913.2084916162285</v>
      </c>
      <c r="AT779" s="6">
        <f t="shared" ca="1" si="847"/>
        <v>2250.7726497907365</v>
      </c>
      <c r="AU779" s="6">
        <f t="shared" ca="1" si="847"/>
        <v>2472.7091591623862</v>
      </c>
      <c r="AV779" s="6">
        <f t="shared" ca="1" si="884"/>
        <v>10562.923031903882</v>
      </c>
      <c r="AW779" s="6">
        <f t="shared" ca="1" si="885"/>
        <v>15008.668843164984</v>
      </c>
      <c r="AX779" s="27">
        <f t="shared" ca="1" si="848"/>
        <v>3.8065094136986302</v>
      </c>
      <c r="AY779" s="27">
        <f t="shared" ca="1" si="848"/>
        <v>4.3701798287671227</v>
      </c>
      <c r="AZ779">
        <f t="shared" ca="1" si="886"/>
        <v>540</v>
      </c>
      <c r="BA779" s="9">
        <f t="shared" ca="1" si="866"/>
        <v>23</v>
      </c>
      <c r="BB779" s="4">
        <f t="shared" ca="1" si="887"/>
        <v>242</v>
      </c>
      <c r="BC779" s="9">
        <f t="shared" ca="1" si="867"/>
        <v>22</v>
      </c>
      <c r="BD779" s="9">
        <f t="shared" ca="1" si="868"/>
        <v>15</v>
      </c>
      <c r="BE779" s="4">
        <f t="shared" ca="1" si="888"/>
        <v>298</v>
      </c>
      <c r="BF779" s="9">
        <f t="shared" ca="1" si="869"/>
        <v>20</v>
      </c>
      <c r="BG779" s="9">
        <f t="shared" ca="1" si="870"/>
        <v>43</v>
      </c>
      <c r="BH779" s="24">
        <f t="shared" ca="1" si="889"/>
        <v>1562.4697712441978</v>
      </c>
      <c r="BI779" s="24">
        <f t="shared" ca="1" si="890"/>
        <v>1055.2558244686272</v>
      </c>
      <c r="BJ779" s="9">
        <f t="shared" ca="1" si="871"/>
        <v>34</v>
      </c>
      <c r="BK779" s="30">
        <f t="shared" ca="1" si="872"/>
        <v>34.92165753424657</v>
      </c>
      <c r="BL779" s="15">
        <f t="shared" ca="1" si="873"/>
        <v>4.1865135046575341</v>
      </c>
      <c r="BM779" s="15">
        <f t="shared" ca="1" si="891"/>
        <v>8727.9286377233075</v>
      </c>
      <c r="BN779" s="36">
        <f t="shared" ca="1" si="827"/>
        <v>147</v>
      </c>
      <c r="BO779" s="9">
        <f t="shared" ca="1" si="874"/>
        <v>0</v>
      </c>
      <c r="BP779" s="20">
        <f t="shared" ca="1" si="892"/>
        <v>2.9298580380853414</v>
      </c>
      <c r="BQ779" s="20">
        <f t="shared" ca="1" si="893"/>
        <v>173.95640731339373</v>
      </c>
    </row>
    <row r="780" spans="1:69" x14ac:dyDescent="0.25">
      <c r="A780" s="3">
        <f t="shared" si="841"/>
        <v>40409</v>
      </c>
      <c r="B780" s="17">
        <f t="shared" si="875"/>
        <v>2010</v>
      </c>
      <c r="C780" s="4">
        <f t="shared" si="840"/>
        <v>8</v>
      </c>
      <c r="D780" s="4">
        <f t="shared" si="842"/>
        <v>5</v>
      </c>
      <c r="E780" s="5">
        <f t="shared" si="850"/>
        <v>1</v>
      </c>
      <c r="F780" s="5">
        <f t="shared" si="851"/>
        <v>0.90769230769230769</v>
      </c>
      <c r="G780" s="10">
        <f t="shared" si="849"/>
        <v>4.9315068493150697E-2</v>
      </c>
      <c r="H780" s="13">
        <f t="shared" ca="1" si="852"/>
        <v>223</v>
      </c>
      <c r="I780" s="9">
        <f t="shared" ca="1" si="853"/>
        <v>390</v>
      </c>
      <c r="J780" s="14">
        <f t="shared" ca="1" si="876"/>
        <v>1.7488789237668161</v>
      </c>
      <c r="K780" s="5">
        <f t="shared" ca="1" si="877"/>
        <v>0.8666666666666667</v>
      </c>
      <c r="L780" s="21">
        <f t="shared" ca="1" si="854"/>
        <v>100.08355204581645</v>
      </c>
      <c r="M780" s="9">
        <f t="shared" ca="1" si="843"/>
        <v>70</v>
      </c>
      <c r="N780" s="9">
        <f t="shared" ca="1" si="843"/>
        <v>89</v>
      </c>
      <c r="O780" s="9">
        <f t="shared" ca="1" si="843"/>
        <v>35</v>
      </c>
      <c r="P780" s="9">
        <f t="shared" ca="1" si="843"/>
        <v>107</v>
      </c>
      <c r="Q780" s="20">
        <f t="shared" ca="1" si="855"/>
        <v>34.200916908761954</v>
      </c>
      <c r="R780" s="20">
        <f t="shared" ca="1" si="856"/>
        <v>44.465975306771028</v>
      </c>
      <c r="S780" s="20">
        <f t="shared" ca="1" si="857"/>
        <v>16.394124025502496</v>
      </c>
      <c r="T780" s="6">
        <f t="shared" ca="1" si="844"/>
        <v>22318.632106217068</v>
      </c>
      <c r="U780" s="6">
        <f t="shared" ca="1" si="844"/>
        <v>2247.5282191780816</v>
      </c>
      <c r="V780" s="6">
        <f t="shared" ca="1" si="844"/>
        <v>4044.3153883852483</v>
      </c>
      <c r="W780" s="6">
        <f t="shared" ca="1" si="858"/>
        <v>3753.234897534247</v>
      </c>
      <c r="X780" s="6">
        <f t="shared" ca="1" si="859"/>
        <v>1946.1229883886197</v>
      </c>
      <c r="Y780" s="6">
        <f t="shared" ca="1" si="878"/>
        <v>14822.487051087039</v>
      </c>
      <c r="Z780" s="6">
        <f t="shared" ca="1" si="845"/>
        <v>5437.9457884931508</v>
      </c>
      <c r="AA780" s="6">
        <f t="shared" ca="1" si="845"/>
        <v>1556.309135736986</v>
      </c>
      <c r="AB780" s="6">
        <f t="shared" ca="1" si="845"/>
        <v>1754.171270728767</v>
      </c>
      <c r="AC780" s="6">
        <f t="shared" ca="1" si="860"/>
        <v>2489.4672924402885</v>
      </c>
      <c r="AD780" s="6">
        <f t="shared" ca="1" si="861"/>
        <v>1416.7173106570697</v>
      </c>
      <c r="AE780" s="6">
        <f t="shared" ca="1" si="862"/>
        <v>732.07766479285647</v>
      </c>
      <c r="AF780" s="6">
        <f t="shared" ca="1" si="879"/>
        <v>4110.1639270686883</v>
      </c>
      <c r="AG780" s="6">
        <f t="shared" ca="1" si="846"/>
        <v>690.4273472876713</v>
      </c>
      <c r="AH780" s="6">
        <f t="shared" ca="1" si="846"/>
        <v>2569.6841082739725</v>
      </c>
      <c r="AI780" s="6">
        <f t="shared" ca="1" si="846"/>
        <v>4141.8915698630135</v>
      </c>
      <c r="AJ780" s="6">
        <f t="shared" ca="1" si="846"/>
        <v>1961.9745770958905</v>
      </c>
      <c r="AK780" s="6">
        <f t="shared" ca="1" si="863"/>
        <v>2723.4099210976133</v>
      </c>
      <c r="AL780" s="6">
        <f t="shared" ca="1" si="864"/>
        <v>1601.1843469253956</v>
      </c>
      <c r="AM780" s="6">
        <f t="shared" ca="1" si="865"/>
        <v>858.28439147278186</v>
      </c>
      <c r="AN780" s="6">
        <f t="shared" ca="1" si="880"/>
        <v>4181.0989430247582</v>
      </c>
      <c r="AO780" s="6">
        <f t="shared" ca="1" si="881"/>
        <v>42678.564122874603</v>
      </c>
      <c r="AP780" s="6">
        <f t="shared" ca="1" si="882"/>
        <v>19564.81420169412</v>
      </c>
      <c r="AQ780" s="6">
        <f t="shared" ca="1" si="883"/>
        <v>23113.749921180482</v>
      </c>
      <c r="AR780" s="6">
        <f t="shared" ca="1" si="847"/>
        <v>2866.1925498042228</v>
      </c>
      <c r="AS780" s="6">
        <f t="shared" ca="1" si="847"/>
        <v>2741.0107027612917</v>
      </c>
      <c r="AT780" s="6">
        <f t="shared" ca="1" si="847"/>
        <v>2222.288555974058</v>
      </c>
      <c r="AU780" s="6">
        <f t="shared" ca="1" si="847"/>
        <v>2370.1335802509275</v>
      </c>
      <c r="AV780" s="6">
        <f t="shared" ca="1" si="884"/>
        <v>10199.6253887905</v>
      </c>
      <c r="AW780" s="6">
        <f t="shared" ca="1" si="885"/>
        <v>12914.124532389982</v>
      </c>
      <c r="AX780" s="27">
        <f t="shared" ca="1" si="848"/>
        <v>3.9194162301369859</v>
      </c>
      <c r="AY780" s="27">
        <f t="shared" ca="1" si="848"/>
        <v>4.4344604109589039</v>
      </c>
      <c r="AZ780">
        <f t="shared" ca="1" si="886"/>
        <v>524</v>
      </c>
      <c r="BA780" s="9">
        <f t="shared" ca="1" si="866"/>
        <v>21</v>
      </c>
      <c r="BB780" s="4">
        <f t="shared" ca="1" si="887"/>
        <v>223</v>
      </c>
      <c r="BC780" s="9">
        <f t="shared" ca="1" si="867"/>
        <v>22</v>
      </c>
      <c r="BD780" s="9">
        <f t="shared" ca="1" si="868"/>
        <v>16</v>
      </c>
      <c r="BE780" s="4">
        <f t="shared" ca="1" si="888"/>
        <v>301</v>
      </c>
      <c r="BF780" s="9">
        <f t="shared" ca="1" si="869"/>
        <v>21</v>
      </c>
      <c r="BG780" s="9">
        <f t="shared" ca="1" si="870"/>
        <v>40</v>
      </c>
      <c r="BH780" s="24">
        <f t="shared" ca="1" si="889"/>
        <v>1660.3568808238042</v>
      </c>
      <c r="BI780" s="24">
        <f t="shared" ca="1" si="890"/>
        <v>939.98006093456195</v>
      </c>
      <c r="BJ780" s="9">
        <f t="shared" ca="1" si="871"/>
        <v>33</v>
      </c>
      <c r="BK780" s="30">
        <f t="shared" ca="1" si="872"/>
        <v>33.214417561643835</v>
      </c>
      <c r="BL780" s="15">
        <f t="shared" ca="1" si="873"/>
        <v>4.2207963090410958</v>
      </c>
      <c r="BM780" s="15">
        <f t="shared" ca="1" si="891"/>
        <v>9064.0905949600892</v>
      </c>
      <c r="BN780" s="36">
        <f t="shared" ca="1" si="827"/>
        <v>147</v>
      </c>
      <c r="BO780" s="9">
        <f t="shared" ca="1" si="874"/>
        <v>0</v>
      </c>
      <c r="BP780" s="20">
        <f t="shared" ca="1" si="892"/>
        <v>2.5500351832353081</v>
      </c>
      <c r="BQ780" s="20">
        <f t="shared" ca="1" si="893"/>
        <v>157.23639402163593</v>
      </c>
    </row>
    <row r="781" spans="1:69" x14ac:dyDescent="0.25">
      <c r="A781" s="3">
        <f t="shared" si="841"/>
        <v>40408</v>
      </c>
      <c r="B781" s="17">
        <f t="shared" si="875"/>
        <v>2010</v>
      </c>
      <c r="C781" s="4">
        <f t="shared" si="840"/>
        <v>8</v>
      </c>
      <c r="D781" s="4">
        <f t="shared" si="842"/>
        <v>4</v>
      </c>
      <c r="E781" s="5">
        <f t="shared" si="850"/>
        <v>1</v>
      </c>
      <c r="F781" s="5">
        <f t="shared" si="851"/>
        <v>0.87692307692307692</v>
      </c>
      <c r="G781" s="10">
        <f t="shared" si="849"/>
        <v>4.6575342465753435E-2</v>
      </c>
      <c r="H781" s="13">
        <f t="shared" ca="1" si="852"/>
        <v>221</v>
      </c>
      <c r="I781" s="9">
        <f t="shared" ca="1" si="853"/>
        <v>381</v>
      </c>
      <c r="J781" s="14">
        <f t="shared" ca="1" si="876"/>
        <v>1.7239819004524888</v>
      </c>
      <c r="K781" s="5">
        <f t="shared" ca="1" si="877"/>
        <v>0.84666666666666668</v>
      </c>
      <c r="L781" s="21">
        <f t="shared" ca="1" si="854"/>
        <v>99.942025879110687</v>
      </c>
      <c r="M781" s="9">
        <f t="shared" ca="1" si="843"/>
        <v>72</v>
      </c>
      <c r="N781" s="9">
        <f t="shared" ca="1" si="843"/>
        <v>81</v>
      </c>
      <c r="O781" s="9">
        <f t="shared" ca="1" si="843"/>
        <v>34</v>
      </c>
      <c r="P781" s="9">
        <f t="shared" ca="1" si="843"/>
        <v>99</v>
      </c>
      <c r="Q781" s="20">
        <f t="shared" ca="1" si="855"/>
        <v>34.054502497985496</v>
      </c>
      <c r="R781" s="20">
        <f t="shared" ca="1" si="856"/>
        <v>46.525261312747773</v>
      </c>
      <c r="S781" s="20">
        <f t="shared" ca="1" si="857"/>
        <v>17.485085287770858</v>
      </c>
      <c r="T781" s="6">
        <f t="shared" ca="1" si="844"/>
        <v>22087.187719283462</v>
      </c>
      <c r="U781" s="6">
        <f t="shared" ca="1" si="844"/>
        <v>2319.5892328767118</v>
      </c>
      <c r="V781" s="6">
        <f t="shared" ca="1" si="844"/>
        <v>3657.4599182566908</v>
      </c>
      <c r="W781" s="6">
        <f t="shared" ca="1" si="858"/>
        <v>3583.8351616438358</v>
      </c>
      <c r="X781" s="6">
        <f t="shared" ca="1" si="859"/>
        <v>1914.2760081129609</v>
      </c>
      <c r="Y781" s="6">
        <f t="shared" ca="1" si="878"/>
        <v>15251.205864146687</v>
      </c>
      <c r="Z781" s="6">
        <f t="shared" ca="1" si="845"/>
        <v>5210.3388821917806</v>
      </c>
      <c r="AA781" s="6">
        <f t="shared" ca="1" si="845"/>
        <v>1581.8588846334244</v>
      </c>
      <c r="AB781" s="6">
        <f t="shared" ca="1" si="845"/>
        <v>1731.023443489315</v>
      </c>
      <c r="AC781" s="6">
        <f t="shared" ca="1" si="860"/>
        <v>2306.7430526003836</v>
      </c>
      <c r="AD781" s="6">
        <f t="shared" ca="1" si="861"/>
        <v>1346.7999703728869</v>
      </c>
      <c r="AE781" s="6">
        <f t="shared" ca="1" si="862"/>
        <v>696.47336064026854</v>
      </c>
      <c r="AF781" s="6">
        <f t="shared" ca="1" si="879"/>
        <v>4173.2048267009804</v>
      </c>
      <c r="AG781" s="6">
        <f t="shared" ca="1" si="846"/>
        <v>712.2143291671232</v>
      </c>
      <c r="AH781" s="6">
        <f t="shared" ca="1" si="846"/>
        <v>2519.9449059945209</v>
      </c>
      <c r="AI781" s="6">
        <f t="shared" ca="1" si="846"/>
        <v>4260.0392041643836</v>
      </c>
      <c r="AJ781" s="6">
        <f t="shared" ca="1" si="846"/>
        <v>1914.656398027397</v>
      </c>
      <c r="AK781" s="6">
        <f t="shared" ca="1" si="863"/>
        <v>2711.6196841414608</v>
      </c>
      <c r="AL781" s="6">
        <f t="shared" ca="1" si="864"/>
        <v>1528.4799712916686</v>
      </c>
      <c r="AM781" s="6">
        <f t="shared" ca="1" si="865"/>
        <v>817.93739563677434</v>
      </c>
      <c r="AN781" s="6">
        <f t="shared" ca="1" si="880"/>
        <v>4348.8177862835219</v>
      </c>
      <c r="AO781" s="6">
        <f t="shared" ca="1" si="881"/>
        <v>42336.852999828123</v>
      </c>
      <c r="AP781" s="6">
        <f t="shared" ca="1" si="882"/>
        <v>18563.624522696929</v>
      </c>
      <c r="AQ781" s="6">
        <f t="shared" ca="1" si="883"/>
        <v>23773.22847713119</v>
      </c>
      <c r="AR781" s="6">
        <f t="shared" ca="1" si="847"/>
        <v>2820.7806738993108</v>
      </c>
      <c r="AS781" s="6">
        <f t="shared" ca="1" si="847"/>
        <v>2613.0825835782343</v>
      </c>
      <c r="AT781" s="6">
        <f t="shared" ca="1" si="847"/>
        <v>2140.3007239524595</v>
      </c>
      <c r="AU781" s="6">
        <f t="shared" ca="1" si="847"/>
        <v>2250.1740511292455</v>
      </c>
      <c r="AV781" s="6">
        <f t="shared" ca="1" si="884"/>
        <v>9824.3380325592516</v>
      </c>
      <c r="AW781" s="6">
        <f t="shared" ca="1" si="885"/>
        <v>13948.890444571942</v>
      </c>
      <c r="AX781" s="27">
        <f t="shared" ca="1" si="848"/>
        <v>3.7978623123287671</v>
      </c>
      <c r="AY781" s="27">
        <f t="shared" ca="1" si="848"/>
        <v>4.3824969726027403</v>
      </c>
      <c r="AZ781">
        <f t="shared" ca="1" si="886"/>
        <v>507</v>
      </c>
      <c r="BA781" s="9">
        <f t="shared" ca="1" si="866"/>
        <v>22</v>
      </c>
      <c r="BB781" s="4">
        <f t="shared" ca="1" si="887"/>
        <v>221</v>
      </c>
      <c r="BC781" s="9">
        <f t="shared" ca="1" si="867"/>
        <v>23</v>
      </c>
      <c r="BD781" s="9">
        <f t="shared" ca="1" si="868"/>
        <v>16</v>
      </c>
      <c r="BE781" s="4">
        <f t="shared" ca="1" si="888"/>
        <v>286</v>
      </c>
      <c r="BF781" s="9">
        <f t="shared" ca="1" si="869"/>
        <v>22</v>
      </c>
      <c r="BG781" s="9">
        <f t="shared" ca="1" si="870"/>
        <v>42</v>
      </c>
      <c r="BH781" s="24">
        <f t="shared" ca="1" si="889"/>
        <v>1615.6890155317917</v>
      </c>
      <c r="BI781" s="24">
        <f t="shared" ca="1" si="890"/>
        <v>973.43023968974296</v>
      </c>
      <c r="BJ781" s="9">
        <f t="shared" ca="1" si="871"/>
        <v>32</v>
      </c>
      <c r="BK781" s="30">
        <f t="shared" ca="1" si="872"/>
        <v>34.580605068493149</v>
      </c>
      <c r="BL781" s="15">
        <f t="shared" ca="1" si="873"/>
        <v>4.375544143561644</v>
      </c>
      <c r="BM781" s="15">
        <f t="shared" ca="1" si="891"/>
        <v>8715.7396424278413</v>
      </c>
      <c r="BN781" s="36">
        <f t="shared" ca="1" si="827"/>
        <v>147</v>
      </c>
      <c r="BO781" s="9">
        <f t="shared" ca="1" si="874"/>
        <v>0</v>
      </c>
      <c r="BP781" s="20">
        <f t="shared" ca="1" si="892"/>
        <v>2.7276203113507598</v>
      </c>
      <c r="BQ781" s="20">
        <f t="shared" ca="1" si="893"/>
        <v>161.72264270157271</v>
      </c>
    </row>
    <row r="782" spans="1:69" x14ac:dyDescent="0.25">
      <c r="A782" s="3">
        <f t="shared" si="841"/>
        <v>40407</v>
      </c>
      <c r="B782" s="17">
        <f t="shared" si="875"/>
        <v>2010</v>
      </c>
      <c r="C782" s="4">
        <f t="shared" si="840"/>
        <v>8</v>
      </c>
      <c r="D782" s="4">
        <f t="shared" si="842"/>
        <v>3</v>
      </c>
      <c r="E782" s="5">
        <f t="shared" si="850"/>
        <v>1</v>
      </c>
      <c r="F782" s="5">
        <f t="shared" si="851"/>
        <v>0.79487179487179482</v>
      </c>
      <c r="G782" s="10">
        <f t="shared" si="849"/>
        <v>4.3835616438356172E-2</v>
      </c>
      <c r="H782" s="13">
        <f t="shared" ca="1" si="852"/>
        <v>207</v>
      </c>
      <c r="I782" s="9">
        <f t="shared" ca="1" si="853"/>
        <v>317</v>
      </c>
      <c r="J782" s="14">
        <f t="shared" ca="1" si="876"/>
        <v>1.5314009661835748</v>
      </c>
      <c r="K782" s="5">
        <f t="shared" ca="1" si="877"/>
        <v>0.70444444444444443</v>
      </c>
      <c r="L782" s="21">
        <f t="shared" ca="1" si="854"/>
        <v>96.248294640175502</v>
      </c>
      <c r="M782" s="9">
        <f t="shared" ca="1" si="843"/>
        <v>56</v>
      </c>
      <c r="N782" s="9">
        <f t="shared" ca="1" si="843"/>
        <v>68</v>
      </c>
      <c r="O782" s="9">
        <f t="shared" ca="1" si="843"/>
        <v>28</v>
      </c>
      <c r="P782" s="9">
        <f t="shared" ca="1" si="843"/>
        <v>84</v>
      </c>
      <c r="Q782" s="20">
        <f t="shared" ca="1" si="855"/>
        <v>36.605992857269101</v>
      </c>
      <c r="R782" s="20">
        <f t="shared" ca="1" si="856"/>
        <v>45.966887682270048</v>
      </c>
      <c r="S782" s="20">
        <f t="shared" ca="1" si="857"/>
        <v>16.553958885088058</v>
      </c>
      <c r="T782" s="6">
        <f t="shared" ca="1" si="844"/>
        <v>19923.396990516329</v>
      </c>
      <c r="U782" s="6">
        <f t="shared" ca="1" si="844"/>
        <v>2083.6235251141552</v>
      </c>
      <c r="V782" s="6">
        <f t="shared" ca="1" si="844"/>
        <v>3449.2000559747103</v>
      </c>
      <c r="W782" s="6">
        <f t="shared" ca="1" si="858"/>
        <v>3742.2035901369863</v>
      </c>
      <c r="X782" s="6">
        <f t="shared" ca="1" si="859"/>
        <v>1796.9880638314012</v>
      </c>
      <c r="Y782" s="6">
        <f t="shared" ca="1" si="878"/>
        <v>13018.628805687387</v>
      </c>
      <c r="Z782" s="6">
        <f t="shared" ca="1" si="845"/>
        <v>4539.1431143013688</v>
      </c>
      <c r="AA782" s="6">
        <f t="shared" ca="1" si="845"/>
        <v>1287.0728551035613</v>
      </c>
      <c r="AB782" s="6">
        <f t="shared" ca="1" si="845"/>
        <v>1390.5325463473969</v>
      </c>
      <c r="AC782" s="6">
        <f t="shared" ca="1" si="860"/>
        <v>2245.460421617151</v>
      </c>
      <c r="AD782" s="6">
        <f t="shared" ca="1" si="861"/>
        <v>1418.0020160304121</v>
      </c>
      <c r="AE782" s="6">
        <f t="shared" ca="1" si="862"/>
        <v>670.49198283285625</v>
      </c>
      <c r="AF782" s="6">
        <f t="shared" ca="1" si="879"/>
        <v>2882.7940952719068</v>
      </c>
      <c r="AG782" s="6">
        <f t="shared" ca="1" si="846"/>
        <v>580.61617170410955</v>
      </c>
      <c r="AH782" s="6">
        <f t="shared" ca="1" si="846"/>
        <v>1940.0519504657532</v>
      </c>
      <c r="AI782" s="6">
        <f t="shared" ca="1" si="846"/>
        <v>3415.2694484383555</v>
      </c>
      <c r="AJ782" s="6">
        <f t="shared" ca="1" si="846"/>
        <v>1475.4914346082189</v>
      </c>
      <c r="AK782" s="6">
        <f t="shared" ca="1" si="863"/>
        <v>2526.0268697237084</v>
      </c>
      <c r="AL782" s="6">
        <f t="shared" ca="1" si="864"/>
        <v>1594.1708150755348</v>
      </c>
      <c r="AM782" s="6">
        <f t="shared" ca="1" si="865"/>
        <v>729.74556859646361</v>
      </c>
      <c r="AN782" s="6">
        <f t="shared" ca="1" si="880"/>
        <v>2561.4857518207295</v>
      </c>
      <c r="AO782" s="6">
        <f t="shared" ca="1" si="881"/>
        <v>36635.198036599249</v>
      </c>
      <c r="AP782" s="6">
        <f t="shared" ca="1" si="882"/>
        <v>18172.289383819221</v>
      </c>
      <c r="AQ782" s="6">
        <f t="shared" ca="1" si="883"/>
        <v>18462.908652780025</v>
      </c>
      <c r="AR782" s="6">
        <f t="shared" ca="1" si="847"/>
        <v>2805.4757666641781</v>
      </c>
      <c r="AS782" s="6">
        <f t="shared" ca="1" si="847"/>
        <v>2519.754339175247</v>
      </c>
      <c r="AT782" s="6">
        <f t="shared" ca="1" si="847"/>
        <v>2018.8491197565208</v>
      </c>
      <c r="AU782" s="6">
        <f t="shared" ca="1" si="847"/>
        <v>2188.6108019767444</v>
      </c>
      <c r="AV782" s="6">
        <f t="shared" ca="1" si="884"/>
        <v>9532.6900275726912</v>
      </c>
      <c r="AW782" s="6">
        <f t="shared" ca="1" si="885"/>
        <v>8930.218625207337</v>
      </c>
      <c r="AX782" s="27">
        <f t="shared" ca="1" si="848"/>
        <v>3.9849751232876711</v>
      </c>
      <c r="AY782" s="27">
        <f t="shared" ca="1" si="848"/>
        <v>4.1411332602739721</v>
      </c>
      <c r="AZ782">
        <f t="shared" ca="1" si="886"/>
        <v>443</v>
      </c>
      <c r="BA782" s="9">
        <f t="shared" ca="1" si="866"/>
        <v>18</v>
      </c>
      <c r="BB782" s="4">
        <f t="shared" ca="1" si="887"/>
        <v>207</v>
      </c>
      <c r="BC782" s="9">
        <f t="shared" ca="1" si="867"/>
        <v>20</v>
      </c>
      <c r="BD782" s="9">
        <f t="shared" ca="1" si="868"/>
        <v>13</v>
      </c>
      <c r="BE782" s="4">
        <f t="shared" ca="1" si="888"/>
        <v>236</v>
      </c>
      <c r="BF782" s="9">
        <f t="shared" ca="1" si="869"/>
        <v>17</v>
      </c>
      <c r="BG782" s="9">
        <f t="shared" ca="1" si="870"/>
        <v>31</v>
      </c>
      <c r="BH782" s="24">
        <f t="shared" ca="1" si="889"/>
        <v>1432.932011730059</v>
      </c>
      <c r="BI782" s="24">
        <f t="shared" ca="1" si="890"/>
        <v>881.48225501296679</v>
      </c>
      <c r="BJ782" s="9">
        <f t="shared" ca="1" si="871"/>
        <v>27</v>
      </c>
      <c r="BK782" s="30">
        <f t="shared" ca="1" si="872"/>
        <v>34.13054476712329</v>
      </c>
      <c r="BL782" s="15">
        <f t="shared" ca="1" si="873"/>
        <v>4.3797026323287671</v>
      </c>
      <c r="BM782" s="15">
        <f t="shared" ca="1" si="891"/>
        <v>8998.7570345742752</v>
      </c>
      <c r="BN782" s="36">
        <f t="shared" ca="1" si="827"/>
        <v>147</v>
      </c>
      <c r="BO782" s="9">
        <f t="shared" ca="1" si="874"/>
        <v>0</v>
      </c>
      <c r="BP782" s="20">
        <f t="shared" ca="1" si="892"/>
        <v>2.0517176518760727</v>
      </c>
      <c r="BQ782" s="20">
        <f t="shared" ca="1" si="893"/>
        <v>125.59801804612262</v>
      </c>
    </row>
    <row r="783" spans="1:69" x14ac:dyDescent="0.25">
      <c r="A783" s="3">
        <f t="shared" si="841"/>
        <v>40406</v>
      </c>
      <c r="B783" s="17">
        <f t="shared" si="875"/>
        <v>2010</v>
      </c>
      <c r="C783" s="4">
        <f t="shared" si="840"/>
        <v>8</v>
      </c>
      <c r="D783" s="4">
        <f t="shared" si="842"/>
        <v>2</v>
      </c>
      <c r="E783" s="5">
        <f t="shared" si="850"/>
        <v>1</v>
      </c>
      <c r="F783" s="5">
        <f t="shared" si="851"/>
        <v>0.79487179487179482</v>
      </c>
      <c r="G783" s="10">
        <f t="shared" si="849"/>
        <v>4.1095890410958909E-2</v>
      </c>
      <c r="H783" s="13">
        <f t="shared" ca="1" si="852"/>
        <v>192</v>
      </c>
      <c r="I783" s="9">
        <f t="shared" ca="1" si="853"/>
        <v>318</v>
      </c>
      <c r="J783" s="14">
        <f t="shared" ca="1" si="876"/>
        <v>1.65625</v>
      </c>
      <c r="K783" s="5">
        <f t="shared" ca="1" si="877"/>
        <v>0.70666666666666667</v>
      </c>
      <c r="L783" s="21">
        <f t="shared" ca="1" si="854"/>
        <v>100.07836055497013</v>
      </c>
      <c r="M783" s="9">
        <f t="shared" ca="1" si="843"/>
        <v>59</v>
      </c>
      <c r="N783" s="9">
        <f t="shared" ca="1" si="843"/>
        <v>69</v>
      </c>
      <c r="O783" s="9">
        <f t="shared" ca="1" si="843"/>
        <v>29</v>
      </c>
      <c r="P783" s="9">
        <f t="shared" ca="1" si="843"/>
        <v>85</v>
      </c>
      <c r="Q783" s="20">
        <f t="shared" ca="1" si="855"/>
        <v>33.653918219178081</v>
      </c>
      <c r="R783" s="20">
        <f t="shared" ca="1" si="856"/>
        <v>43.562048568351436</v>
      </c>
      <c r="S783" s="20">
        <f t="shared" ca="1" si="857"/>
        <v>17.20022794520548</v>
      </c>
      <c r="T783" s="6">
        <f t="shared" ca="1" si="844"/>
        <v>19215.045226554266</v>
      </c>
      <c r="U783" s="6">
        <f t="shared" ca="1" si="844"/>
        <v>2019.1404109589041</v>
      </c>
      <c r="V783" s="6">
        <f t="shared" ca="1" si="844"/>
        <v>3384.1026117597471</v>
      </c>
      <c r="W783" s="6">
        <f t="shared" ca="1" si="858"/>
        <v>3731.2859835616446</v>
      </c>
      <c r="X783" s="6">
        <f t="shared" ca="1" si="859"/>
        <v>1738.6712709799788</v>
      </c>
      <c r="Y783" s="6">
        <f t="shared" ca="1" si="878"/>
        <v>12380.125771211802</v>
      </c>
      <c r="Z783" s="6">
        <f t="shared" ca="1" si="845"/>
        <v>4307.7015320547944</v>
      </c>
      <c r="AA783" s="6">
        <f t="shared" ca="1" si="845"/>
        <v>1263.2994084821917</v>
      </c>
      <c r="AB783" s="6">
        <f t="shared" ca="1" si="845"/>
        <v>1462.0193753424658</v>
      </c>
      <c r="AC783" s="6">
        <f t="shared" ca="1" si="860"/>
        <v>2160.6739765893749</v>
      </c>
      <c r="AD783" s="6">
        <f t="shared" ca="1" si="861"/>
        <v>1419.3293113070283</v>
      </c>
      <c r="AE783" s="6">
        <f t="shared" ca="1" si="862"/>
        <v>636.55697819897671</v>
      </c>
      <c r="AF783" s="6">
        <f t="shared" ca="1" si="879"/>
        <v>2816.4600497840706</v>
      </c>
      <c r="AG783" s="6">
        <f t="shared" ca="1" si="846"/>
        <v>577.31425002739729</v>
      </c>
      <c r="AH783" s="6">
        <f t="shared" ca="1" si="846"/>
        <v>2070.3124970958906</v>
      </c>
      <c r="AI783" s="6">
        <f t="shared" ca="1" si="846"/>
        <v>3541.4307846575348</v>
      </c>
      <c r="AJ783" s="6">
        <f t="shared" ca="1" si="846"/>
        <v>1605.3546082191781</v>
      </c>
      <c r="AK783" s="6">
        <f t="shared" ca="1" si="863"/>
        <v>2431.1050256881167</v>
      </c>
      <c r="AL783" s="6">
        <f t="shared" ca="1" si="864"/>
        <v>1563.0027742085065</v>
      </c>
      <c r="AM783" s="6">
        <f t="shared" ca="1" si="865"/>
        <v>723.19371451317818</v>
      </c>
      <c r="AN783" s="6">
        <f t="shared" ca="1" si="880"/>
        <v>3077.1106255901982</v>
      </c>
      <c r="AO783" s="6">
        <f t="shared" ca="1" si="881"/>
        <v>36061.618093392615</v>
      </c>
      <c r="AP783" s="6">
        <f t="shared" ca="1" si="882"/>
        <v>17787.921646806553</v>
      </c>
      <c r="AQ783" s="6">
        <f t="shared" ca="1" si="883"/>
        <v>18273.696446586073</v>
      </c>
      <c r="AR783" s="6">
        <f t="shared" ca="1" si="847"/>
        <v>2763.7805267529934</v>
      </c>
      <c r="AS783" s="6">
        <f t="shared" ca="1" si="847"/>
        <v>2360.2491505777402</v>
      </c>
      <c r="AT783" s="6">
        <f t="shared" ca="1" si="847"/>
        <v>2030.8236154444148</v>
      </c>
      <c r="AU783" s="6">
        <f t="shared" ca="1" si="847"/>
        <v>2210.8691600293196</v>
      </c>
      <c r="AV783" s="6">
        <f t="shared" ca="1" si="884"/>
        <v>9365.722452804468</v>
      </c>
      <c r="AW783" s="6">
        <f t="shared" ca="1" si="885"/>
        <v>8907.9739937815939</v>
      </c>
      <c r="AX783" s="27">
        <f t="shared" ca="1" si="848"/>
        <v>3.9923519999999995</v>
      </c>
      <c r="AY783" s="27">
        <f t="shared" ca="1" si="848"/>
        <v>4.1193278424657525</v>
      </c>
      <c r="AZ783">
        <f t="shared" ca="1" si="886"/>
        <v>434</v>
      </c>
      <c r="BA783" s="9">
        <f t="shared" ca="1" si="866"/>
        <v>18</v>
      </c>
      <c r="BB783" s="4">
        <f t="shared" ca="1" si="887"/>
        <v>192</v>
      </c>
      <c r="BC783" s="9">
        <f t="shared" ca="1" si="867"/>
        <v>17</v>
      </c>
      <c r="BD783" s="9">
        <f t="shared" ca="1" si="868"/>
        <v>14</v>
      </c>
      <c r="BE783" s="4">
        <f t="shared" ca="1" si="888"/>
        <v>242</v>
      </c>
      <c r="BF783" s="9">
        <f t="shared" ca="1" si="869"/>
        <v>17</v>
      </c>
      <c r="BG783" s="9">
        <f t="shared" ca="1" si="870"/>
        <v>30</v>
      </c>
      <c r="BH783" s="24">
        <f t="shared" ca="1" si="889"/>
        <v>1429.5617492465756</v>
      </c>
      <c r="BI783" s="24">
        <f t="shared" ca="1" si="890"/>
        <v>818.91872936563163</v>
      </c>
      <c r="BJ783" s="9">
        <f t="shared" ca="1" si="871"/>
        <v>30</v>
      </c>
      <c r="BK783" s="30">
        <f t="shared" ca="1" si="872"/>
        <v>34.09963506849315</v>
      </c>
      <c r="BL783" s="15">
        <f t="shared" ca="1" si="873"/>
        <v>4.1687548109589043</v>
      </c>
      <c r="BM783" s="15">
        <f t="shared" ca="1" si="891"/>
        <v>8924.6424904795749</v>
      </c>
      <c r="BN783" s="36">
        <f t="shared" ref="BN783:BN798" ca="1" si="894">IF(D783=1,INT(SUM(BM777:BM783)/22000*52),BN784)</f>
        <v>147</v>
      </c>
      <c r="BO783" s="9">
        <f t="shared" ca="1" si="874"/>
        <v>0</v>
      </c>
      <c r="BP783" s="20">
        <f t="shared" ca="1" si="892"/>
        <v>2.0475550103076583</v>
      </c>
      <c r="BQ783" s="20">
        <f t="shared" ca="1" si="893"/>
        <v>124.31086018085765</v>
      </c>
    </row>
    <row r="784" spans="1:69" x14ac:dyDescent="0.25">
      <c r="A784" s="3">
        <f t="shared" si="841"/>
        <v>40405</v>
      </c>
      <c r="B784" s="17">
        <f t="shared" si="875"/>
        <v>2010</v>
      </c>
      <c r="C784" s="4">
        <f t="shared" si="840"/>
        <v>8</v>
      </c>
      <c r="D784" s="4">
        <f t="shared" si="842"/>
        <v>1</v>
      </c>
      <c r="E784" s="5">
        <f t="shared" si="850"/>
        <v>1</v>
      </c>
      <c r="F784" s="5">
        <f t="shared" si="851"/>
        <v>0.81538461538461537</v>
      </c>
      <c r="G784" s="10">
        <f t="shared" si="849"/>
        <v>3.8356164383561646E-2</v>
      </c>
      <c r="H784" s="13">
        <f t="shared" ca="1" si="852"/>
        <v>193</v>
      </c>
      <c r="I784" s="9">
        <f t="shared" ca="1" si="853"/>
        <v>304</v>
      </c>
      <c r="J784" s="14">
        <f t="shared" ca="1" si="876"/>
        <v>1.5751295336787565</v>
      </c>
      <c r="K784" s="5">
        <f t="shared" ca="1" si="877"/>
        <v>0.67555555555555558</v>
      </c>
      <c r="L784" s="21">
        <f t="shared" ca="1" si="854"/>
        <v>99.379907065523014</v>
      </c>
      <c r="M784" s="9">
        <f t="shared" ca="1" si="843"/>
        <v>55</v>
      </c>
      <c r="N784" s="9">
        <f t="shared" ca="1" si="843"/>
        <v>63</v>
      </c>
      <c r="O784" s="9">
        <f t="shared" ca="1" si="843"/>
        <v>27</v>
      </c>
      <c r="P784" s="9">
        <f t="shared" ca="1" si="843"/>
        <v>80</v>
      </c>
      <c r="Q784" s="20">
        <f t="shared" ca="1" si="855"/>
        <v>37.676428244253536</v>
      </c>
      <c r="R784" s="20">
        <f t="shared" ca="1" si="856"/>
        <v>48.925722465022822</v>
      </c>
      <c r="S784" s="20">
        <f t="shared" ca="1" si="857"/>
        <v>16.962166279232878</v>
      </c>
      <c r="T784" s="6">
        <f t="shared" ca="1" si="844"/>
        <v>19180.322063645941</v>
      </c>
      <c r="U784" s="6">
        <f t="shared" ca="1" si="844"/>
        <v>2138.9342136986297</v>
      </c>
      <c r="V784" s="6">
        <f t="shared" ca="1" si="844"/>
        <v>3637.0279690520542</v>
      </c>
      <c r="W784" s="6">
        <f t="shared" ca="1" si="858"/>
        <v>3651.9401687671234</v>
      </c>
      <c r="X784" s="6">
        <f t="shared" ca="1" si="859"/>
        <v>1815.2717372155948</v>
      </c>
      <c r="Y784" s="6">
        <f t="shared" ca="1" si="878"/>
        <v>12215.016402309799</v>
      </c>
      <c r="Z784" s="6">
        <f t="shared" ca="1" si="845"/>
        <v>4445.818532821917</v>
      </c>
      <c r="AA784" s="6">
        <f t="shared" ca="1" si="845"/>
        <v>1320.9945065556162</v>
      </c>
      <c r="AB784" s="6">
        <f t="shared" ca="1" si="845"/>
        <v>1356.9733023386302</v>
      </c>
      <c r="AC784" s="6">
        <f t="shared" ca="1" si="860"/>
        <v>2316.9521107665769</v>
      </c>
      <c r="AD784" s="6">
        <f t="shared" ca="1" si="861"/>
        <v>1349.4182026850492</v>
      </c>
      <c r="AE784" s="6">
        <f t="shared" ca="1" si="862"/>
        <v>667.73289849334901</v>
      </c>
      <c r="AF784" s="6">
        <f t="shared" ca="1" si="879"/>
        <v>2789.6831297711888</v>
      </c>
      <c r="AG784" s="6">
        <f t="shared" ca="1" si="846"/>
        <v>558.47690748493153</v>
      </c>
      <c r="AH784" s="6">
        <f t="shared" ca="1" si="846"/>
        <v>1891.3514481972602</v>
      </c>
      <c r="AI784" s="6">
        <f t="shared" ca="1" si="846"/>
        <v>3448.9863916712329</v>
      </c>
      <c r="AJ784" s="6">
        <f t="shared" ca="1" si="846"/>
        <v>1506.7433745534247</v>
      </c>
      <c r="AK784" s="6">
        <f t="shared" ca="1" si="863"/>
        <v>2421.436105549823</v>
      </c>
      <c r="AL784" s="6">
        <f t="shared" ca="1" si="864"/>
        <v>1608.6743759285248</v>
      </c>
      <c r="AM784" s="6">
        <f t="shared" ca="1" si="865"/>
        <v>757.59386463734018</v>
      </c>
      <c r="AN784" s="6">
        <f t="shared" ca="1" si="880"/>
        <v>2617.8537757911613</v>
      </c>
      <c r="AO784" s="6">
        <f t="shared" ca="1" si="881"/>
        <v>35848.60074096758</v>
      </c>
      <c r="AP784" s="6">
        <f t="shared" ca="1" si="882"/>
        <v>18226.047433095435</v>
      </c>
      <c r="AQ784" s="6">
        <f t="shared" ca="1" si="883"/>
        <v>17622.553307872149</v>
      </c>
      <c r="AR784" s="6">
        <f t="shared" ca="1" si="847"/>
        <v>2795.1193234610901</v>
      </c>
      <c r="AS784" s="6">
        <f t="shared" ca="1" si="847"/>
        <v>2567.0975141183808</v>
      </c>
      <c r="AT784" s="6">
        <f t="shared" ca="1" si="847"/>
        <v>2052.2338864672006</v>
      </c>
      <c r="AU784" s="6">
        <f t="shared" ca="1" si="847"/>
        <v>2194.3890436892716</v>
      </c>
      <c r="AV784" s="6">
        <f t="shared" ca="1" si="884"/>
        <v>9608.8397677359426</v>
      </c>
      <c r="AW784" s="6">
        <f t="shared" ca="1" si="885"/>
        <v>8013.7135401362029</v>
      </c>
      <c r="AX784" s="27">
        <f t="shared" ca="1" si="848"/>
        <v>3.8708297095890414</v>
      </c>
      <c r="AY784" s="27">
        <f t="shared" ca="1" si="848"/>
        <v>4.2955150410958893</v>
      </c>
      <c r="AZ784">
        <f t="shared" ca="1" si="886"/>
        <v>418</v>
      </c>
      <c r="BA784" s="9">
        <f t="shared" ca="1" si="866"/>
        <v>17</v>
      </c>
      <c r="BB784" s="4">
        <f t="shared" ca="1" si="887"/>
        <v>193</v>
      </c>
      <c r="BC784" s="9">
        <f t="shared" ca="1" si="867"/>
        <v>18</v>
      </c>
      <c r="BD784" s="9">
        <f t="shared" ca="1" si="868"/>
        <v>14</v>
      </c>
      <c r="BE784" s="4">
        <f t="shared" ca="1" si="888"/>
        <v>225</v>
      </c>
      <c r="BF784" s="9">
        <f t="shared" ca="1" si="869"/>
        <v>17</v>
      </c>
      <c r="BG784" s="9">
        <f t="shared" ca="1" si="870"/>
        <v>32</v>
      </c>
      <c r="BH784" s="24">
        <f t="shared" ca="1" si="889"/>
        <v>1509.5112746171644</v>
      </c>
      <c r="BI784" s="24">
        <f t="shared" ca="1" si="890"/>
        <v>943.87136615690576</v>
      </c>
      <c r="BJ784" s="9">
        <f t="shared" ca="1" si="871"/>
        <v>28</v>
      </c>
      <c r="BK784" s="30">
        <f t="shared" ca="1" si="872"/>
        <v>33.614467561643835</v>
      </c>
      <c r="BL784" s="15">
        <f t="shared" ca="1" si="873"/>
        <v>4.4740583452054796</v>
      </c>
      <c r="BM784" s="15">
        <f t="shared" ca="1" si="891"/>
        <v>8846.1282061495695</v>
      </c>
      <c r="BN784" s="36">
        <f t="shared" ca="1" si="894"/>
        <v>147</v>
      </c>
      <c r="BO784" s="9">
        <f t="shared" ca="1" si="874"/>
        <v>0</v>
      </c>
      <c r="BP784" s="20">
        <f t="shared" ca="1" si="892"/>
        <v>1.9921204957917595</v>
      </c>
      <c r="BQ784" s="20">
        <f t="shared" ca="1" si="893"/>
        <v>119.88131501953843</v>
      </c>
    </row>
    <row r="785" spans="1:69" x14ac:dyDescent="0.25">
      <c r="A785" s="3">
        <f t="shared" si="841"/>
        <v>40404</v>
      </c>
      <c r="B785" s="17">
        <f t="shared" si="875"/>
        <v>2010</v>
      </c>
      <c r="C785" s="4">
        <f t="shared" si="840"/>
        <v>8</v>
      </c>
      <c r="D785" s="4">
        <f t="shared" si="842"/>
        <v>7</v>
      </c>
      <c r="E785" s="5">
        <f t="shared" si="850"/>
        <v>1</v>
      </c>
      <c r="F785" s="5">
        <f t="shared" si="851"/>
        <v>0.97435897435897434</v>
      </c>
      <c r="G785" s="10">
        <f t="shared" si="849"/>
        <v>3.5616438356164383E-2</v>
      </c>
      <c r="H785" s="13">
        <f t="shared" ca="1" si="852"/>
        <v>238</v>
      </c>
      <c r="I785" s="9">
        <f t="shared" ca="1" si="853"/>
        <v>417</v>
      </c>
      <c r="J785" s="14">
        <f t="shared" ca="1" si="876"/>
        <v>1.7521008403361344</v>
      </c>
      <c r="K785" s="5">
        <f t="shared" ca="1" si="877"/>
        <v>0.92666666666666664</v>
      </c>
      <c r="L785" s="21">
        <f t="shared" ca="1" si="854"/>
        <v>102.78585614224615</v>
      </c>
      <c r="M785" s="9">
        <f t="shared" ca="1" si="843"/>
        <v>72</v>
      </c>
      <c r="N785" s="9">
        <f t="shared" ca="1" si="843"/>
        <v>96</v>
      </c>
      <c r="O785" s="9">
        <f t="shared" ca="1" si="843"/>
        <v>37</v>
      </c>
      <c r="P785" s="9">
        <f t="shared" ca="1" si="843"/>
        <v>118</v>
      </c>
      <c r="Q785" s="20">
        <f t="shared" ca="1" si="855"/>
        <v>35.565095999999997</v>
      </c>
      <c r="R785" s="20">
        <f t="shared" ca="1" si="856"/>
        <v>48.267329831973328</v>
      </c>
      <c r="S785" s="20">
        <f t="shared" ca="1" si="857"/>
        <v>16.828475283064776</v>
      </c>
      <c r="T785" s="6">
        <f t="shared" ca="1" si="844"/>
        <v>24463.033761854582</v>
      </c>
      <c r="U785" s="6">
        <f t="shared" ca="1" si="844"/>
        <v>2603.8287123287669</v>
      </c>
      <c r="V785" s="6">
        <f t="shared" ca="1" si="844"/>
        <v>4392.5587527755533</v>
      </c>
      <c r="W785" s="6">
        <f t="shared" ca="1" si="858"/>
        <v>3752.6696482191783</v>
      </c>
      <c r="X785" s="6">
        <f t="shared" ca="1" si="859"/>
        <v>2118.743823376185</v>
      </c>
      <c r="Y785" s="6">
        <f t="shared" ca="1" si="878"/>
        <v>16802.89024981243</v>
      </c>
      <c r="Z785" s="6">
        <f t="shared" ca="1" si="845"/>
        <v>5974.9361279999994</v>
      </c>
      <c r="AA785" s="6">
        <f t="shared" ca="1" si="845"/>
        <v>1785.8912037830132</v>
      </c>
      <c r="AB785" s="6">
        <f t="shared" ca="1" si="845"/>
        <v>1985.7600834016434</v>
      </c>
      <c r="AC785" s="6">
        <f t="shared" ca="1" si="860"/>
        <v>2582.0569827253439</v>
      </c>
      <c r="AD785" s="6">
        <f t="shared" ca="1" si="861"/>
        <v>1337.0482143956403</v>
      </c>
      <c r="AE785" s="6">
        <f t="shared" ca="1" si="862"/>
        <v>787.53291160871538</v>
      </c>
      <c r="AF785" s="6">
        <f t="shared" ca="1" si="879"/>
        <v>5039.949306454957</v>
      </c>
      <c r="AG785" s="6">
        <f t="shared" ca="1" si="846"/>
        <v>751.08299567671224</v>
      </c>
      <c r="AH785" s="6">
        <f t="shared" ca="1" si="846"/>
        <v>2599.5170014684936</v>
      </c>
      <c r="AI785" s="6">
        <f t="shared" ca="1" si="846"/>
        <v>4428.031545616439</v>
      </c>
      <c r="AJ785" s="6">
        <f t="shared" ca="1" si="846"/>
        <v>1972.3803690082186</v>
      </c>
      <c r="AK785" s="6">
        <f t="shared" ca="1" si="863"/>
        <v>3075.4880361731275</v>
      </c>
      <c r="AL785" s="6">
        <f t="shared" ca="1" si="864"/>
        <v>1606.7036555634068</v>
      </c>
      <c r="AM785" s="6">
        <f t="shared" ca="1" si="865"/>
        <v>925.00157746278285</v>
      </c>
      <c r="AN785" s="6">
        <f t="shared" ca="1" si="880"/>
        <v>4143.8186425705462</v>
      </c>
      <c r="AO785" s="6">
        <f t="shared" ca="1" si="881"/>
        <v>46564.46180113787</v>
      </c>
      <c r="AP785" s="6">
        <f t="shared" ca="1" si="882"/>
        <v>20577.803602299933</v>
      </c>
      <c r="AQ785" s="6">
        <f t="shared" ca="1" si="883"/>
        <v>25986.658198837933</v>
      </c>
      <c r="AR785" s="6">
        <f t="shared" ca="1" si="847"/>
        <v>2876.1867780311754</v>
      </c>
      <c r="AS785" s="6">
        <f t="shared" ca="1" si="847"/>
        <v>2885.5479451853134</v>
      </c>
      <c r="AT785" s="6">
        <f t="shared" ca="1" si="847"/>
        <v>2239.3751498711454</v>
      </c>
      <c r="AU785" s="6">
        <f t="shared" ca="1" si="847"/>
        <v>2465.5345343348918</v>
      </c>
      <c r="AV785" s="6">
        <f t="shared" ca="1" si="884"/>
        <v>10466.644407422526</v>
      </c>
      <c r="AW785" s="6">
        <f t="shared" ca="1" si="885"/>
        <v>15520.013791415411</v>
      </c>
      <c r="AX785" s="27">
        <f t="shared" ca="1" si="848"/>
        <v>3.7337116931506844</v>
      </c>
      <c r="AY785" s="27">
        <f t="shared" ca="1" si="848"/>
        <v>4.3683861986301364</v>
      </c>
      <c r="AZ785">
        <f t="shared" ca="1" si="886"/>
        <v>561</v>
      </c>
      <c r="BA785" s="9">
        <f t="shared" ca="1" si="866"/>
        <v>22</v>
      </c>
      <c r="BB785" s="4">
        <f t="shared" ca="1" si="887"/>
        <v>238</v>
      </c>
      <c r="BC785" s="9">
        <f t="shared" ca="1" si="867"/>
        <v>22</v>
      </c>
      <c r="BD785" s="9">
        <f t="shared" ca="1" si="868"/>
        <v>17</v>
      </c>
      <c r="BE785" s="4">
        <f t="shared" ca="1" si="888"/>
        <v>323</v>
      </c>
      <c r="BF785" s="9">
        <f t="shared" ca="1" si="869"/>
        <v>25</v>
      </c>
      <c r="BG785" s="9">
        <f t="shared" ca="1" si="870"/>
        <v>44</v>
      </c>
      <c r="BH785" s="24">
        <f t="shared" ca="1" si="889"/>
        <v>1681.9114149179234</v>
      </c>
      <c r="BI785" s="24">
        <f t="shared" ca="1" si="890"/>
        <v>1005.4428157967469</v>
      </c>
      <c r="BJ785" s="9">
        <f t="shared" ca="1" si="871"/>
        <v>36</v>
      </c>
      <c r="BK785" s="30">
        <f t="shared" ca="1" si="872"/>
        <v>33.898005342465751</v>
      </c>
      <c r="BL785" s="15">
        <f t="shared" ca="1" si="873"/>
        <v>4.1555753227397263</v>
      </c>
      <c r="BM785" s="15">
        <f t="shared" ca="1" si="891"/>
        <v>8997.3709406031667</v>
      </c>
      <c r="BN785" s="36">
        <f t="shared" ca="1" si="894"/>
        <v>145</v>
      </c>
      <c r="BO785" s="9">
        <f t="shared" ca="1" si="874"/>
        <v>0</v>
      </c>
      <c r="BP785" s="20">
        <f t="shared" ca="1" si="892"/>
        <v>2.888250175566935</v>
      </c>
      <c r="BQ785" s="20">
        <f t="shared" ca="1" si="893"/>
        <v>179.21833240577885</v>
      </c>
    </row>
    <row r="786" spans="1:69" x14ac:dyDescent="0.25">
      <c r="A786" s="3">
        <f t="shared" si="841"/>
        <v>40403</v>
      </c>
      <c r="B786" s="17">
        <f t="shared" si="875"/>
        <v>2010</v>
      </c>
      <c r="C786" s="4">
        <f t="shared" si="840"/>
        <v>8</v>
      </c>
      <c r="D786" s="4">
        <f t="shared" si="842"/>
        <v>6</v>
      </c>
      <c r="E786" s="5">
        <f t="shared" si="850"/>
        <v>1</v>
      </c>
      <c r="F786" s="5">
        <f t="shared" si="851"/>
        <v>1</v>
      </c>
      <c r="G786" s="10">
        <f t="shared" si="849"/>
        <v>3.287671232876712E-2</v>
      </c>
      <c r="H786" s="13">
        <f t="shared" ca="1" si="852"/>
        <v>250</v>
      </c>
      <c r="I786" s="9">
        <f t="shared" ca="1" si="853"/>
        <v>416</v>
      </c>
      <c r="J786" s="14">
        <f t="shared" ca="1" si="876"/>
        <v>1.6639999999999999</v>
      </c>
      <c r="K786" s="5">
        <f t="shared" ca="1" si="877"/>
        <v>0.9244444444444444</v>
      </c>
      <c r="L786" s="21">
        <f t="shared" ca="1" si="854"/>
        <v>100.03456701369862</v>
      </c>
      <c r="M786" s="9">
        <f t="shared" ca="1" si="843"/>
        <v>76</v>
      </c>
      <c r="N786" s="9">
        <f t="shared" ca="1" si="843"/>
        <v>88</v>
      </c>
      <c r="O786" s="9">
        <f t="shared" ca="1" si="843"/>
        <v>37</v>
      </c>
      <c r="P786" s="9">
        <f t="shared" ca="1" si="843"/>
        <v>116</v>
      </c>
      <c r="Q786" s="20">
        <f t="shared" ca="1" si="855"/>
        <v>34.243216935516202</v>
      </c>
      <c r="R786" s="20">
        <f t="shared" ca="1" si="856"/>
        <v>44.883734692158463</v>
      </c>
      <c r="S786" s="20">
        <f t="shared" ca="1" si="857"/>
        <v>15.971384155238544</v>
      </c>
      <c r="T786" s="6">
        <f t="shared" ca="1" si="844"/>
        <v>25008.641753424654</v>
      </c>
      <c r="U786" s="6">
        <f t="shared" ca="1" si="844"/>
        <v>2531.3543013698632</v>
      </c>
      <c r="V786" s="6">
        <f t="shared" ca="1" si="844"/>
        <v>4322.6139669041086</v>
      </c>
      <c r="W786" s="6">
        <f t="shared" ca="1" si="858"/>
        <v>3496.8641621917805</v>
      </c>
      <c r="X786" s="6">
        <f t="shared" ca="1" si="859"/>
        <v>2107.6055250410959</v>
      </c>
      <c r="Y786" s="6">
        <f t="shared" ca="1" si="878"/>
        <v>17612.912400657529</v>
      </c>
      <c r="Z786" s="6">
        <f t="shared" ca="1" si="845"/>
        <v>5615.8875774246571</v>
      </c>
      <c r="AA786" s="6">
        <f t="shared" ca="1" si="845"/>
        <v>1660.698183609863</v>
      </c>
      <c r="AB786" s="6">
        <f t="shared" ca="1" si="845"/>
        <v>1852.6805620076711</v>
      </c>
      <c r="AC786" s="6">
        <f t="shared" ca="1" si="860"/>
        <v>2729.4862937911248</v>
      </c>
      <c r="AD786" s="6">
        <f t="shared" ca="1" si="861"/>
        <v>1417.831161185884</v>
      </c>
      <c r="AE786" s="6">
        <f t="shared" ca="1" si="862"/>
        <v>816.48936087616289</v>
      </c>
      <c r="AF786" s="6">
        <f t="shared" ca="1" si="879"/>
        <v>4165.4595071890199</v>
      </c>
      <c r="AG786" s="6">
        <f t="shared" ca="1" si="846"/>
        <v>721.60588168767117</v>
      </c>
      <c r="AH786" s="6">
        <f t="shared" ca="1" si="846"/>
        <v>2750.3067584876712</v>
      </c>
      <c r="AI786" s="6">
        <f t="shared" ca="1" si="846"/>
        <v>4637.0119960547936</v>
      </c>
      <c r="AJ786" s="6">
        <f t="shared" ca="1" si="846"/>
        <v>2095.3983733479454</v>
      </c>
      <c r="AK786" s="6">
        <f t="shared" ca="1" si="863"/>
        <v>3131.9126520821414</v>
      </c>
      <c r="AL786" s="6">
        <f t="shared" ca="1" si="864"/>
        <v>1598.5912439321362</v>
      </c>
      <c r="AM786" s="6">
        <f t="shared" ca="1" si="865"/>
        <v>872.24014585793236</v>
      </c>
      <c r="AN786" s="6">
        <f t="shared" ca="1" si="880"/>
        <v>4601.5789677058719</v>
      </c>
      <c r="AO786" s="6">
        <f t="shared" ca="1" si="881"/>
        <v>46873.585387414787</v>
      </c>
      <c r="AP786" s="6">
        <f t="shared" ca="1" si="882"/>
        <v>20493.634511862369</v>
      </c>
      <c r="AQ786" s="6">
        <f t="shared" ca="1" si="883"/>
        <v>26379.950875552422</v>
      </c>
      <c r="AR786" s="6">
        <f t="shared" ca="1" si="847"/>
        <v>2897.4247064344108</v>
      </c>
      <c r="AS786" s="6">
        <f t="shared" ca="1" si="847"/>
        <v>2976.5680983452767</v>
      </c>
      <c r="AT786" s="6">
        <f t="shared" ca="1" si="847"/>
        <v>2314.1454945192436</v>
      </c>
      <c r="AU786" s="6">
        <f t="shared" ca="1" si="847"/>
        <v>2504.0996290284884</v>
      </c>
      <c r="AV786" s="6">
        <f t="shared" ca="1" si="884"/>
        <v>10692.23792832742</v>
      </c>
      <c r="AW786" s="6">
        <f t="shared" ca="1" si="885"/>
        <v>15687.712947224998</v>
      </c>
      <c r="AX786" s="27">
        <f t="shared" ca="1" si="848"/>
        <v>3.9168441534246567</v>
      </c>
      <c r="AY786" s="27">
        <f t="shared" ca="1" si="848"/>
        <v>4.2518918356164379</v>
      </c>
      <c r="AZ786">
        <f t="shared" ca="1" si="886"/>
        <v>567</v>
      </c>
      <c r="BA786" s="9">
        <f t="shared" ca="1" si="866"/>
        <v>22</v>
      </c>
      <c r="BB786" s="4">
        <f t="shared" ca="1" si="887"/>
        <v>250</v>
      </c>
      <c r="BC786" s="9">
        <f t="shared" ca="1" si="867"/>
        <v>24</v>
      </c>
      <c r="BD786" s="9">
        <f t="shared" ca="1" si="868"/>
        <v>15</v>
      </c>
      <c r="BE786" s="4">
        <f t="shared" ca="1" si="888"/>
        <v>317</v>
      </c>
      <c r="BF786" s="9">
        <f t="shared" ca="1" si="869"/>
        <v>22</v>
      </c>
      <c r="BG786" s="9">
        <f t="shared" ca="1" si="870"/>
        <v>39</v>
      </c>
      <c r="BH786" s="24">
        <f t="shared" ca="1" si="889"/>
        <v>1548.6250500453696</v>
      </c>
      <c r="BI786" s="24">
        <f t="shared" ca="1" si="890"/>
        <v>955.18049137868604</v>
      </c>
      <c r="BJ786" s="9">
        <f t="shared" ca="1" si="871"/>
        <v>35</v>
      </c>
      <c r="BK786" s="30">
        <f t="shared" ca="1" si="872"/>
        <v>35.649530958904109</v>
      </c>
      <c r="BL786" s="15">
        <f t="shared" ca="1" si="873"/>
        <v>4.2801879561643839</v>
      </c>
      <c r="BM786" s="15">
        <f t="shared" ca="1" si="891"/>
        <v>8831.2263324573287</v>
      </c>
      <c r="BN786" s="36">
        <f t="shared" ca="1" si="894"/>
        <v>145</v>
      </c>
      <c r="BO786" s="9">
        <f t="shared" ca="1" si="874"/>
        <v>0</v>
      </c>
      <c r="BP786" s="20">
        <f t="shared" ca="1" si="892"/>
        <v>2.987122046526927</v>
      </c>
      <c r="BQ786" s="20">
        <f t="shared" ca="1" si="893"/>
        <v>181.93069569346497</v>
      </c>
    </row>
    <row r="787" spans="1:69" x14ac:dyDescent="0.25">
      <c r="A787" s="3">
        <f t="shared" si="841"/>
        <v>40402</v>
      </c>
      <c r="B787" s="17">
        <f t="shared" si="875"/>
        <v>2010</v>
      </c>
      <c r="C787" s="4">
        <f t="shared" si="840"/>
        <v>8</v>
      </c>
      <c r="D787" s="4">
        <f t="shared" si="842"/>
        <v>5</v>
      </c>
      <c r="E787" s="5">
        <f t="shared" si="850"/>
        <v>1</v>
      </c>
      <c r="F787" s="5">
        <f t="shared" si="851"/>
        <v>0.90769230769230769</v>
      </c>
      <c r="G787" s="10">
        <f t="shared" si="849"/>
        <v>3.0136986301369857E-2</v>
      </c>
      <c r="H787" s="13">
        <f t="shared" ca="1" si="852"/>
        <v>228</v>
      </c>
      <c r="I787" s="9">
        <f t="shared" ca="1" si="853"/>
        <v>363</v>
      </c>
      <c r="J787" s="14">
        <f t="shared" ca="1" si="876"/>
        <v>1.5921052631578947</v>
      </c>
      <c r="K787" s="5">
        <f t="shared" ca="1" si="877"/>
        <v>0.80666666666666664</v>
      </c>
      <c r="L787" s="21">
        <f t="shared" ca="1" si="854"/>
        <v>95.537310321113651</v>
      </c>
      <c r="M787" s="9">
        <f t="shared" ref="M787:P798" ca="1" si="895">INT($I787*M$1*(1+RANDBETWEEN(-limite,limite)/1000))</f>
        <v>65</v>
      </c>
      <c r="N787" s="9">
        <f t="shared" ca="1" si="895"/>
        <v>78</v>
      </c>
      <c r="O787" s="9">
        <f t="shared" ca="1" si="895"/>
        <v>33</v>
      </c>
      <c r="P787" s="9">
        <f t="shared" ca="1" si="895"/>
        <v>99</v>
      </c>
      <c r="Q787" s="20">
        <f t="shared" ca="1" si="855"/>
        <v>34.442700746048473</v>
      </c>
      <c r="R787" s="20">
        <f t="shared" ca="1" si="856"/>
        <v>45.093353661369861</v>
      </c>
      <c r="S787" s="20">
        <f t="shared" ca="1" si="857"/>
        <v>17.440048306849317</v>
      </c>
      <c r="T787" s="6">
        <f t="shared" ref="T787:V798" ca="1" si="896">(1+T$2*$G787)*(1+RANDBETWEEN(-limite,limite)/1000)*T$1*$E787*$F787</f>
        <v>21782.506753213911</v>
      </c>
      <c r="U787" s="6">
        <f t="shared" ca="1" si="896"/>
        <v>2337.5570465753426</v>
      </c>
      <c r="V787" s="6">
        <f t="shared" ca="1" si="896"/>
        <v>3900.2136168935722</v>
      </c>
      <c r="W787" s="6">
        <f t="shared" ca="1" si="858"/>
        <v>3478.7528482191778</v>
      </c>
      <c r="X787" s="6">
        <f t="shared" ca="1" si="859"/>
        <v>1991.5049713163328</v>
      </c>
      <c r="Y787" s="6">
        <f t="shared" ca="1" si="878"/>
        <v>14749.592363360172</v>
      </c>
      <c r="Z787" s="6">
        <f t="shared" ref="Z787:AB798" ca="1" si="897">(1+Z$2*$G787)*(1+RANDBETWEEN(-limite,limite)/1000)*$I787*Z$1</f>
        <v>4925.3062066849316</v>
      </c>
      <c r="AA787" s="6">
        <f t="shared" ca="1" si="897"/>
        <v>1488.0806708252053</v>
      </c>
      <c r="AB787" s="6">
        <f t="shared" ca="1" si="897"/>
        <v>1726.5647823780823</v>
      </c>
      <c r="AC787" s="6">
        <f t="shared" ca="1" si="860"/>
        <v>2368.2721001245354</v>
      </c>
      <c r="AD787" s="6">
        <f t="shared" ca="1" si="861"/>
        <v>1378.0629740672468</v>
      </c>
      <c r="AE787" s="6">
        <f t="shared" ca="1" si="862"/>
        <v>744.86541533556806</v>
      </c>
      <c r="AF787" s="6">
        <f t="shared" ca="1" si="879"/>
        <v>3648.7511703608679</v>
      </c>
      <c r="AG787" s="6">
        <f t="shared" ref="AG787:AJ798" ca="1" si="898">(1+AG$2*$G787)*(1+RANDBETWEEN(-limite,limite)/1000)*$I787*AG$1</f>
        <v>651.24347567671236</v>
      </c>
      <c r="AH787" s="6">
        <f t="shared" ca="1" si="898"/>
        <v>2320.6498265424661</v>
      </c>
      <c r="AI787" s="6">
        <f t="shared" ca="1" si="898"/>
        <v>4106.0410642191782</v>
      </c>
      <c r="AJ787" s="6">
        <f t="shared" ca="1" si="898"/>
        <v>1819.5139457753421</v>
      </c>
      <c r="AK787" s="6">
        <f t="shared" ca="1" si="863"/>
        <v>2706.6321730336517</v>
      </c>
      <c r="AL787" s="6">
        <f t="shared" ca="1" si="864"/>
        <v>1487.62356314777</v>
      </c>
      <c r="AM787" s="6">
        <f t="shared" ca="1" si="865"/>
        <v>851.74881572126094</v>
      </c>
      <c r="AN787" s="6">
        <f t="shared" ca="1" si="880"/>
        <v>3851.4437603110164</v>
      </c>
      <c r="AO787" s="6">
        <f t="shared" ca="1" si="881"/>
        <v>41157.463771891169</v>
      </c>
      <c r="AP787" s="6">
        <f t="shared" ca="1" si="882"/>
        <v>18907.676477859113</v>
      </c>
      <c r="AQ787" s="6">
        <f t="shared" ca="1" si="883"/>
        <v>22249.787294032056</v>
      </c>
      <c r="AR787" s="6">
        <f t="shared" ref="AR787:AU798" ca="1" si="899">(1+AR$2*$G787)*(1+RANDBETWEEN(-limite,limite)/1000)*AR$1*$E787*$F787+AR$3*(1+ipc)^($B787-2010)</f>
        <v>2827.8720545780975</v>
      </c>
      <c r="AS787" s="6">
        <f t="shared" ca="1" si="899"/>
        <v>2694.4860886249617</v>
      </c>
      <c r="AT787" s="6">
        <f t="shared" ca="1" si="899"/>
        <v>2212.2442510866244</v>
      </c>
      <c r="AU787" s="6">
        <f t="shared" ca="1" si="899"/>
        <v>2367.6362098664245</v>
      </c>
      <c r="AV787" s="6">
        <f t="shared" ca="1" si="884"/>
        <v>10102.238604156108</v>
      </c>
      <c r="AW787" s="6">
        <f t="shared" ca="1" si="885"/>
        <v>12147.548689875948</v>
      </c>
      <c r="AX787" s="27">
        <f t="shared" ref="AX787:AY798" ca="1" si="900">MIN(5,(1+AX$2*$G787)*(1+RANDBETWEEN(-limite,limite)/1000)*AX$1)</f>
        <v>3.7328945095890411</v>
      </c>
      <c r="AY787" s="27">
        <f t="shared" ca="1" si="900"/>
        <v>4.3462721232876707</v>
      </c>
      <c r="AZ787">
        <f t="shared" ca="1" si="886"/>
        <v>503</v>
      </c>
      <c r="BA787" s="9">
        <f t="shared" ca="1" si="866"/>
        <v>21</v>
      </c>
      <c r="BB787" s="4">
        <f t="shared" ca="1" si="887"/>
        <v>228</v>
      </c>
      <c r="BC787" s="9">
        <f t="shared" ca="1" si="867"/>
        <v>22</v>
      </c>
      <c r="BD787" s="9">
        <f t="shared" ca="1" si="868"/>
        <v>16</v>
      </c>
      <c r="BE787" s="4">
        <f t="shared" ca="1" si="888"/>
        <v>275</v>
      </c>
      <c r="BF787" s="9">
        <f t="shared" ca="1" si="869"/>
        <v>19</v>
      </c>
      <c r="BG787" s="9">
        <f t="shared" ca="1" si="870"/>
        <v>34</v>
      </c>
      <c r="BH787" s="24">
        <f t="shared" ca="1" si="889"/>
        <v>1561.7452394048471</v>
      </c>
      <c r="BI787" s="24">
        <f t="shared" ca="1" si="890"/>
        <v>865.57682161799846</v>
      </c>
      <c r="BJ787" s="9">
        <f t="shared" ca="1" si="871"/>
        <v>33</v>
      </c>
      <c r="BK787" s="30">
        <f t="shared" ca="1" si="872"/>
        <v>35.33914491780822</v>
      </c>
      <c r="BL787" s="15">
        <f t="shared" ca="1" si="873"/>
        <v>4.254237962739726</v>
      </c>
      <c r="BM787" s="15">
        <f t="shared" ca="1" si="891"/>
        <v>8606.7370290966737</v>
      </c>
      <c r="BN787" s="36">
        <f t="shared" ca="1" si="894"/>
        <v>145</v>
      </c>
      <c r="BO787" s="9">
        <f t="shared" ca="1" si="874"/>
        <v>1</v>
      </c>
      <c r="BP787" s="20">
        <f t="shared" ca="1" si="892"/>
        <v>2.5851594185825029</v>
      </c>
      <c r="BQ787" s="20">
        <f t="shared" ca="1" si="893"/>
        <v>153.446808924359</v>
      </c>
    </row>
    <row r="788" spans="1:69" x14ac:dyDescent="0.25">
      <c r="A788" s="3">
        <f t="shared" si="841"/>
        <v>40401</v>
      </c>
      <c r="B788" s="17">
        <f t="shared" si="875"/>
        <v>2010</v>
      </c>
      <c r="C788" s="4">
        <f t="shared" si="840"/>
        <v>8</v>
      </c>
      <c r="D788" s="4">
        <f t="shared" si="842"/>
        <v>4</v>
      </c>
      <c r="E788" s="5">
        <f t="shared" si="850"/>
        <v>1</v>
      </c>
      <c r="F788" s="5">
        <f t="shared" si="851"/>
        <v>0.87692307692307692</v>
      </c>
      <c r="G788" s="10">
        <f t="shared" si="849"/>
        <v>2.7397260273972598E-2</v>
      </c>
      <c r="H788" s="13">
        <f t="shared" ca="1" si="852"/>
        <v>229</v>
      </c>
      <c r="I788" s="9">
        <f t="shared" ca="1" si="853"/>
        <v>380</v>
      </c>
      <c r="J788" s="14">
        <f t="shared" ca="1" si="876"/>
        <v>1.6593886462882097</v>
      </c>
      <c r="K788" s="5">
        <f t="shared" ca="1" si="877"/>
        <v>0.84444444444444444</v>
      </c>
      <c r="L788" s="21">
        <f t="shared" ca="1" si="854"/>
        <v>95.107464736495785</v>
      </c>
      <c r="M788" s="9">
        <f t="shared" ca="1" si="895"/>
        <v>69</v>
      </c>
      <c r="N788" s="9">
        <f t="shared" ca="1" si="895"/>
        <v>87</v>
      </c>
      <c r="O788" s="9">
        <f t="shared" ca="1" si="895"/>
        <v>35</v>
      </c>
      <c r="P788" s="9">
        <f t="shared" ca="1" si="895"/>
        <v>107</v>
      </c>
      <c r="Q788" s="20">
        <f t="shared" ca="1" si="855"/>
        <v>34.82273551106428</v>
      </c>
      <c r="R788" s="20">
        <f t="shared" ca="1" si="856"/>
        <v>46.167773720547935</v>
      </c>
      <c r="S788" s="20">
        <f t="shared" ca="1" si="857"/>
        <v>15.910828651901163</v>
      </c>
      <c r="T788" s="6">
        <f t="shared" ca="1" si="896"/>
        <v>21779.609424657534</v>
      </c>
      <c r="U788" s="6">
        <f t="shared" ca="1" si="896"/>
        <v>2376.7313424657532</v>
      </c>
      <c r="V788" s="6">
        <f t="shared" ca="1" si="896"/>
        <v>3824.9328434984195</v>
      </c>
      <c r="W788" s="6">
        <f t="shared" ca="1" si="858"/>
        <v>3777.5380931506847</v>
      </c>
      <c r="X788" s="6">
        <f t="shared" ca="1" si="859"/>
        <v>1956.2320658883034</v>
      </c>
      <c r="Y788" s="6">
        <f t="shared" ca="1" si="878"/>
        <v>14597.637764585877</v>
      </c>
      <c r="Z788" s="6">
        <f t="shared" ca="1" si="897"/>
        <v>5432.3467397260274</v>
      </c>
      <c r="AA788" s="6">
        <f t="shared" ca="1" si="897"/>
        <v>1615.8720802191776</v>
      </c>
      <c r="AB788" s="6">
        <f t="shared" ca="1" si="897"/>
        <v>1702.4586657534244</v>
      </c>
      <c r="AC788" s="6">
        <f t="shared" ca="1" si="860"/>
        <v>2319.2787648365302</v>
      </c>
      <c r="AD788" s="6">
        <f t="shared" ca="1" si="861"/>
        <v>1383.5006677306824</v>
      </c>
      <c r="AE788" s="6">
        <f t="shared" ca="1" si="862"/>
        <v>733.31820194072236</v>
      </c>
      <c r="AF788" s="6">
        <f t="shared" ca="1" si="879"/>
        <v>4314.5798511906933</v>
      </c>
      <c r="AG788" s="6">
        <f t="shared" ca="1" si="898"/>
        <v>667.40110027397259</v>
      </c>
      <c r="AH788" s="6">
        <f t="shared" ca="1" si="898"/>
        <v>2470.5088876712325</v>
      </c>
      <c r="AI788" s="6">
        <f t="shared" ca="1" si="898"/>
        <v>4013.8993972602734</v>
      </c>
      <c r="AJ788" s="6">
        <f t="shared" ca="1" si="898"/>
        <v>1849.7368898630134</v>
      </c>
      <c r="AK788" s="6">
        <f t="shared" ca="1" si="863"/>
        <v>2722.2543624846953</v>
      </c>
      <c r="AL788" s="6">
        <f t="shared" ca="1" si="864"/>
        <v>1525.5912728243136</v>
      </c>
      <c r="AM788" s="6">
        <f t="shared" ca="1" si="865"/>
        <v>812.42667380431772</v>
      </c>
      <c r="AN788" s="6">
        <f t="shared" ca="1" si="880"/>
        <v>3941.2739659551662</v>
      </c>
      <c r="AO788" s="6">
        <f t="shared" ca="1" si="881"/>
        <v>41908.564527890412</v>
      </c>
      <c r="AP788" s="6">
        <f t="shared" ca="1" si="882"/>
        <v>19055.072946158671</v>
      </c>
      <c r="AQ788" s="6">
        <f t="shared" ca="1" si="883"/>
        <v>22853.491581731738</v>
      </c>
      <c r="AR788" s="6">
        <f t="shared" ca="1" si="899"/>
        <v>2827.065504313066</v>
      </c>
      <c r="AS788" s="6">
        <f t="shared" ca="1" si="899"/>
        <v>2597.1401211649536</v>
      </c>
      <c r="AT788" s="6">
        <f t="shared" ca="1" si="899"/>
        <v>2123.9888397112577</v>
      </c>
      <c r="AU788" s="6">
        <f t="shared" ca="1" si="899"/>
        <v>2334.378632769568</v>
      </c>
      <c r="AV788" s="6">
        <f t="shared" ca="1" si="884"/>
        <v>9882.5730979588443</v>
      </c>
      <c r="AW788" s="6">
        <f t="shared" ca="1" si="885"/>
        <v>12970.918483772897</v>
      </c>
      <c r="AX788" s="27">
        <f t="shared" ca="1" si="900"/>
        <v>3.7988585753424653</v>
      </c>
      <c r="AY788" s="27">
        <f t="shared" ca="1" si="900"/>
        <v>4.2125833561643837</v>
      </c>
      <c r="AZ788">
        <f t="shared" ca="1" si="886"/>
        <v>527</v>
      </c>
      <c r="BA788" s="9">
        <f t="shared" ca="1" si="866"/>
        <v>22</v>
      </c>
      <c r="BB788" s="4">
        <f t="shared" ca="1" si="887"/>
        <v>229</v>
      </c>
      <c r="BC788" s="9">
        <f t="shared" ca="1" si="867"/>
        <v>24</v>
      </c>
      <c r="BD788" s="9">
        <f t="shared" ca="1" si="868"/>
        <v>14</v>
      </c>
      <c r="BE788" s="4">
        <f t="shared" ca="1" si="888"/>
        <v>298</v>
      </c>
      <c r="BF788" s="9">
        <f t="shared" ca="1" si="869"/>
        <v>21</v>
      </c>
      <c r="BG788" s="9">
        <f t="shared" ca="1" si="870"/>
        <v>39</v>
      </c>
      <c r="BH788" s="24">
        <f t="shared" ca="1" si="889"/>
        <v>1586.1603235651594</v>
      </c>
      <c r="BI788" s="24">
        <f t="shared" ca="1" si="890"/>
        <v>893.1740203707252</v>
      </c>
      <c r="BJ788" s="9">
        <f t="shared" ca="1" si="871"/>
        <v>33</v>
      </c>
      <c r="BK788" s="30">
        <f t="shared" ca="1" si="872"/>
        <v>36.147365205479453</v>
      </c>
      <c r="BL788" s="15">
        <f t="shared" ca="1" si="873"/>
        <v>4.267002389041096</v>
      </c>
      <c r="BM788" s="15">
        <f t="shared" ca="1" si="891"/>
        <v>8948.2824371561328</v>
      </c>
      <c r="BN788" s="36">
        <f t="shared" ca="1" si="894"/>
        <v>145</v>
      </c>
      <c r="BO788" s="9">
        <f t="shared" ca="1" si="874"/>
        <v>0</v>
      </c>
      <c r="BP788" s="20">
        <f t="shared" ca="1" si="892"/>
        <v>2.5539528666235127</v>
      </c>
      <c r="BQ788" s="20">
        <f t="shared" ca="1" si="893"/>
        <v>157.6102867705637</v>
      </c>
    </row>
    <row r="789" spans="1:69" x14ac:dyDescent="0.25">
      <c r="A789" s="3">
        <f t="shared" si="841"/>
        <v>40400</v>
      </c>
      <c r="B789" s="17">
        <f t="shared" si="875"/>
        <v>2010</v>
      </c>
      <c r="C789" s="4">
        <f t="shared" si="840"/>
        <v>8</v>
      </c>
      <c r="D789" s="4">
        <f t="shared" si="842"/>
        <v>3</v>
      </c>
      <c r="E789" s="5">
        <f t="shared" si="850"/>
        <v>1</v>
      </c>
      <c r="F789" s="5">
        <f t="shared" si="851"/>
        <v>0.79487179487179482</v>
      </c>
      <c r="G789" s="10">
        <f t="shared" si="849"/>
        <v>2.4657534246575338E-2</v>
      </c>
      <c r="H789" s="13">
        <f t="shared" ca="1" si="852"/>
        <v>207</v>
      </c>
      <c r="I789" s="9">
        <f t="shared" ca="1" si="853"/>
        <v>294</v>
      </c>
      <c r="J789" s="14">
        <f t="shared" ca="1" si="876"/>
        <v>1.4202898550724639</v>
      </c>
      <c r="K789" s="5">
        <f t="shared" ca="1" si="877"/>
        <v>0.65333333333333332</v>
      </c>
      <c r="L789" s="21">
        <f t="shared" ca="1" si="854"/>
        <v>87.615860071369298</v>
      </c>
      <c r="M789" s="9">
        <f t="shared" ca="1" si="895"/>
        <v>54</v>
      </c>
      <c r="N789" s="9">
        <f t="shared" ca="1" si="895"/>
        <v>65</v>
      </c>
      <c r="O789" s="9">
        <f t="shared" ca="1" si="895"/>
        <v>27</v>
      </c>
      <c r="P789" s="9">
        <f t="shared" ca="1" si="895"/>
        <v>78</v>
      </c>
      <c r="Q789" s="20">
        <f t="shared" ca="1" si="855"/>
        <v>34.310748570507648</v>
      </c>
      <c r="R789" s="20">
        <f t="shared" ca="1" si="856"/>
        <v>42.95848826739725</v>
      </c>
      <c r="S789" s="20">
        <f t="shared" ca="1" si="857"/>
        <v>17.923957158271865</v>
      </c>
      <c r="T789" s="6">
        <f t="shared" ca="1" si="896"/>
        <v>18136.483034773446</v>
      </c>
      <c r="U789" s="6">
        <f t="shared" ca="1" si="896"/>
        <v>2137.4986940639269</v>
      </c>
      <c r="V789" s="6">
        <f t="shared" ca="1" si="896"/>
        <v>3398.5018105795575</v>
      </c>
      <c r="W789" s="6">
        <f t="shared" ca="1" si="858"/>
        <v>3514.553003835616</v>
      </c>
      <c r="X789" s="6">
        <f t="shared" ca="1" si="859"/>
        <v>1682.2527082824024</v>
      </c>
      <c r="Y789" s="6">
        <f t="shared" ca="1" si="878"/>
        <v>11678.6742061398</v>
      </c>
      <c r="Z789" s="6">
        <f t="shared" ca="1" si="897"/>
        <v>4082.9790798904105</v>
      </c>
      <c r="AA789" s="6">
        <f t="shared" ca="1" si="897"/>
        <v>1159.8791832197257</v>
      </c>
      <c r="AB789" s="6">
        <f t="shared" ca="1" si="897"/>
        <v>1398.0686583452054</v>
      </c>
      <c r="AC789" s="6">
        <f t="shared" ca="1" si="860"/>
        <v>2095.8103596647979</v>
      </c>
      <c r="AD789" s="6">
        <f t="shared" ca="1" si="861"/>
        <v>1421.8123041685824</v>
      </c>
      <c r="AE789" s="6">
        <f t="shared" ca="1" si="862"/>
        <v>659.49448667239562</v>
      </c>
      <c r="AF789" s="6">
        <f t="shared" ca="1" si="879"/>
        <v>2463.809770949566</v>
      </c>
      <c r="AG789" s="6">
        <f t="shared" ca="1" si="898"/>
        <v>551.29043184657542</v>
      </c>
      <c r="AH789" s="6">
        <f t="shared" ca="1" si="898"/>
        <v>1818.970144964384</v>
      </c>
      <c r="AI789" s="6">
        <f t="shared" ca="1" si="898"/>
        <v>3309.1977654246571</v>
      </c>
      <c r="AJ789" s="6">
        <f t="shared" ca="1" si="898"/>
        <v>1462.0325838904109</v>
      </c>
      <c r="AK789" s="6">
        <f t="shared" ca="1" si="863"/>
        <v>2416.4243541318447</v>
      </c>
      <c r="AL789" s="6">
        <f t="shared" ca="1" si="864"/>
        <v>1511.3691374149605</v>
      </c>
      <c r="AM789" s="6">
        <f t="shared" ca="1" si="865"/>
        <v>727.6679961306977</v>
      </c>
      <c r="AN789" s="6">
        <f t="shared" ca="1" si="880"/>
        <v>2486.0294384485246</v>
      </c>
      <c r="AO789" s="6">
        <f t="shared" ca="1" si="881"/>
        <v>34056.399576418749</v>
      </c>
      <c r="AP789" s="6">
        <f t="shared" ca="1" si="882"/>
        <v>17427.886160880858</v>
      </c>
      <c r="AQ789" s="6">
        <f t="shared" ca="1" si="883"/>
        <v>16628.513415537891</v>
      </c>
      <c r="AR789" s="6">
        <f t="shared" ca="1" si="899"/>
        <v>2768.0421111978112</v>
      </c>
      <c r="AS789" s="6">
        <f t="shared" ca="1" si="899"/>
        <v>2344.1248817472742</v>
      </c>
      <c r="AT789" s="6">
        <f t="shared" ca="1" si="899"/>
        <v>2046.9333440722298</v>
      </c>
      <c r="AU789" s="6">
        <f t="shared" ca="1" si="899"/>
        <v>2209.690630271195</v>
      </c>
      <c r="AV789" s="6">
        <f t="shared" ca="1" si="884"/>
        <v>9368.7909672885107</v>
      </c>
      <c r="AW789" s="6">
        <f t="shared" ca="1" si="885"/>
        <v>7259.7224482493802</v>
      </c>
      <c r="AX789" s="27">
        <f t="shared" ca="1" si="900"/>
        <v>3.9389811945205473</v>
      </c>
      <c r="AY789" s="27">
        <f t="shared" ca="1" si="900"/>
        <v>4.2424135753424661</v>
      </c>
      <c r="AZ789">
        <f t="shared" ca="1" si="886"/>
        <v>431</v>
      </c>
      <c r="BA789" s="9">
        <f t="shared" ca="1" si="866"/>
        <v>17</v>
      </c>
      <c r="BB789" s="4">
        <f t="shared" ca="1" si="887"/>
        <v>207</v>
      </c>
      <c r="BC789" s="9">
        <f t="shared" ca="1" si="867"/>
        <v>19</v>
      </c>
      <c r="BD789" s="9">
        <f t="shared" ca="1" si="868"/>
        <v>15</v>
      </c>
      <c r="BE789" s="4">
        <f t="shared" ca="1" si="888"/>
        <v>224</v>
      </c>
      <c r="BF789" s="9">
        <f t="shared" ca="1" si="869"/>
        <v>17</v>
      </c>
      <c r="BG789" s="9">
        <f t="shared" ca="1" si="870"/>
        <v>28</v>
      </c>
      <c r="BH789" s="24">
        <f t="shared" ca="1" si="889"/>
        <v>1411.7896414092638</v>
      </c>
      <c r="BI789" s="24">
        <f t="shared" ca="1" si="890"/>
        <v>839.15299898553531</v>
      </c>
      <c r="BJ789" s="9">
        <f t="shared" ca="1" si="871"/>
        <v>27</v>
      </c>
      <c r="BK789" s="30">
        <f t="shared" ca="1" si="872"/>
        <v>34.683187287671231</v>
      </c>
      <c r="BL789" s="15">
        <f t="shared" ca="1" si="873"/>
        <v>4.1335227079452048</v>
      </c>
      <c r="BM789" s="15">
        <f t="shared" ca="1" si="891"/>
        <v>8662.1681343774071</v>
      </c>
      <c r="BN789" s="36">
        <f t="shared" ca="1" si="894"/>
        <v>145</v>
      </c>
      <c r="BO789" s="9">
        <f t="shared" ca="1" si="874"/>
        <v>0</v>
      </c>
      <c r="BP789" s="20">
        <f t="shared" ca="1" si="892"/>
        <v>1.9196710520481099</v>
      </c>
      <c r="BQ789" s="20">
        <f t="shared" ca="1" si="893"/>
        <v>114.67940286577856</v>
      </c>
    </row>
    <row r="790" spans="1:69" x14ac:dyDescent="0.25">
      <c r="A790" s="3">
        <f t="shared" si="841"/>
        <v>40399</v>
      </c>
      <c r="B790" s="17">
        <f t="shared" si="875"/>
        <v>2010</v>
      </c>
      <c r="C790" s="4">
        <f t="shared" si="840"/>
        <v>8</v>
      </c>
      <c r="D790" s="4">
        <f t="shared" si="842"/>
        <v>2</v>
      </c>
      <c r="E790" s="5">
        <f t="shared" si="850"/>
        <v>1</v>
      </c>
      <c r="F790" s="5">
        <f t="shared" si="851"/>
        <v>0.79487179487179482</v>
      </c>
      <c r="G790" s="10">
        <f t="shared" si="849"/>
        <v>2.1917808219178079E-2</v>
      </c>
      <c r="H790" s="13">
        <f t="shared" ca="1" si="852"/>
        <v>201</v>
      </c>
      <c r="I790" s="9">
        <f t="shared" ca="1" si="853"/>
        <v>310</v>
      </c>
      <c r="J790" s="14">
        <f t="shared" ca="1" si="876"/>
        <v>1.5422885572139304</v>
      </c>
      <c r="K790" s="5">
        <f t="shared" ca="1" si="877"/>
        <v>0.68888888888888888</v>
      </c>
      <c r="L790" s="21">
        <f t="shared" ca="1" si="854"/>
        <v>93.547884602278373</v>
      </c>
      <c r="M790" s="9">
        <f t="shared" ca="1" si="895"/>
        <v>56</v>
      </c>
      <c r="N790" s="9">
        <f t="shared" ca="1" si="895"/>
        <v>66</v>
      </c>
      <c r="O790" s="9">
        <f t="shared" ca="1" si="895"/>
        <v>27</v>
      </c>
      <c r="P790" s="9">
        <f t="shared" ca="1" si="895"/>
        <v>86</v>
      </c>
      <c r="Q790" s="20">
        <f t="shared" ca="1" si="855"/>
        <v>34.216365075230186</v>
      </c>
      <c r="R790" s="20">
        <f t="shared" ca="1" si="856"/>
        <v>49.811031693150682</v>
      </c>
      <c r="S790" s="20">
        <f t="shared" ca="1" si="857"/>
        <v>16.129298135457152</v>
      </c>
      <c r="T790" s="6">
        <f t="shared" ca="1" si="896"/>
        <v>18803.124805057952</v>
      </c>
      <c r="U790" s="6">
        <f t="shared" ca="1" si="896"/>
        <v>1977.8985205479448</v>
      </c>
      <c r="V790" s="6">
        <f t="shared" ca="1" si="896"/>
        <v>3374.5829741791358</v>
      </c>
      <c r="W790" s="6">
        <f t="shared" ca="1" si="858"/>
        <v>3503.644510684931</v>
      </c>
      <c r="X790" s="6">
        <f t="shared" ca="1" si="859"/>
        <v>1742.3713578082186</v>
      </c>
      <c r="Y790" s="6">
        <f t="shared" ca="1" si="878"/>
        <v>12160.424482933611</v>
      </c>
      <c r="Z790" s="6">
        <f t="shared" ca="1" si="897"/>
        <v>4174.396539178083</v>
      </c>
      <c r="AA790" s="6">
        <f t="shared" ca="1" si="897"/>
        <v>1344.8978557150683</v>
      </c>
      <c r="AB790" s="6">
        <f t="shared" ca="1" si="897"/>
        <v>1387.1196396493151</v>
      </c>
      <c r="AC790" s="6">
        <f t="shared" ca="1" si="860"/>
        <v>2180.7591297817135</v>
      </c>
      <c r="AD790" s="6">
        <f t="shared" ca="1" si="861"/>
        <v>1327.258779560168</v>
      </c>
      <c r="AE790" s="6">
        <f t="shared" ca="1" si="862"/>
        <v>645.14340283920387</v>
      </c>
      <c r="AF790" s="6">
        <f t="shared" ca="1" si="879"/>
        <v>2753.2527223613815</v>
      </c>
      <c r="AG790" s="6">
        <f t="shared" ca="1" si="898"/>
        <v>579.07705117808223</v>
      </c>
      <c r="AH790" s="6">
        <f t="shared" ca="1" si="898"/>
        <v>1899.9364523835616</v>
      </c>
      <c r="AI790" s="6">
        <f t="shared" ca="1" si="898"/>
        <v>3247.0315221917808</v>
      </c>
      <c r="AJ790" s="6">
        <f t="shared" ca="1" si="898"/>
        <v>1425.2644523835615</v>
      </c>
      <c r="AK790" s="6">
        <f t="shared" ca="1" si="863"/>
        <v>2450.4793473334421</v>
      </c>
      <c r="AL790" s="6">
        <f t="shared" ca="1" si="864"/>
        <v>1543.1735673918508</v>
      </c>
      <c r="AM790" s="6">
        <f t="shared" ca="1" si="865"/>
        <v>737.17230456031757</v>
      </c>
      <c r="AN790" s="6">
        <f t="shared" ca="1" si="880"/>
        <v>2420.4842588513757</v>
      </c>
      <c r="AO790" s="6">
        <f t="shared" ca="1" si="881"/>
        <v>34838.746838285355</v>
      </c>
      <c r="AP790" s="6">
        <f t="shared" ca="1" si="882"/>
        <v>17504.585374138984</v>
      </c>
      <c r="AQ790" s="6">
        <f t="shared" ca="1" si="883"/>
        <v>17334.161464146368</v>
      </c>
      <c r="AR790" s="6">
        <f t="shared" ca="1" si="899"/>
        <v>2777.7154143840339</v>
      </c>
      <c r="AS790" s="6">
        <f t="shared" ca="1" si="899"/>
        <v>2442.1579203390447</v>
      </c>
      <c r="AT790" s="6">
        <f t="shared" ca="1" si="899"/>
        <v>2095.7629883538966</v>
      </c>
      <c r="AU790" s="6">
        <f t="shared" ca="1" si="899"/>
        <v>2223.2217033339448</v>
      </c>
      <c r="AV790" s="6">
        <f t="shared" ca="1" si="884"/>
        <v>9538.8580264109205</v>
      </c>
      <c r="AW790" s="6">
        <f t="shared" ca="1" si="885"/>
        <v>7795.3034377354506</v>
      </c>
      <c r="AX790" s="27">
        <f t="shared" ca="1" si="900"/>
        <v>3.7863166027397259</v>
      </c>
      <c r="AY790" s="27">
        <f t="shared" ca="1" si="900"/>
        <v>4.1689831232876715</v>
      </c>
      <c r="AZ790">
        <f t="shared" ca="1" si="886"/>
        <v>436</v>
      </c>
      <c r="BA790" s="9">
        <f t="shared" ca="1" si="866"/>
        <v>17</v>
      </c>
      <c r="BB790" s="4">
        <f t="shared" ca="1" si="887"/>
        <v>201</v>
      </c>
      <c r="BC790" s="9">
        <f t="shared" ca="1" si="867"/>
        <v>19</v>
      </c>
      <c r="BD790" s="9">
        <f t="shared" ca="1" si="868"/>
        <v>12</v>
      </c>
      <c r="BE790" s="4">
        <f t="shared" ca="1" si="888"/>
        <v>235</v>
      </c>
      <c r="BF790" s="9">
        <f t="shared" ca="1" si="869"/>
        <v>17</v>
      </c>
      <c r="BG790" s="9">
        <f t="shared" ca="1" si="870"/>
        <v>30</v>
      </c>
      <c r="BH790" s="24">
        <f t="shared" ca="1" si="889"/>
        <v>1329.5450951385114</v>
      </c>
      <c r="BI790" s="24">
        <f t="shared" ca="1" si="890"/>
        <v>830.63226243621705</v>
      </c>
      <c r="BJ790" s="9">
        <f t="shared" ca="1" si="871"/>
        <v>29</v>
      </c>
      <c r="BK790" s="30">
        <f t="shared" ca="1" si="872"/>
        <v>35.701320986301369</v>
      </c>
      <c r="BL790" s="15">
        <f t="shared" ca="1" si="873"/>
        <v>4.245216256438356</v>
      </c>
      <c r="BM790" s="15">
        <f t="shared" ca="1" si="891"/>
        <v>8596.2491891441769</v>
      </c>
      <c r="BN790" s="36">
        <f t="shared" ca="1" si="894"/>
        <v>145</v>
      </c>
      <c r="BO790" s="9">
        <f t="shared" ca="1" si="874"/>
        <v>0</v>
      </c>
      <c r="BP790" s="20">
        <f t="shared" ca="1" si="892"/>
        <v>2.0164796392869713</v>
      </c>
      <c r="BQ790" s="20">
        <f t="shared" ca="1" si="893"/>
        <v>119.54594113204391</v>
      </c>
    </row>
    <row r="791" spans="1:69" x14ac:dyDescent="0.25">
      <c r="A791" s="3">
        <f t="shared" si="841"/>
        <v>40398</v>
      </c>
      <c r="B791" s="17">
        <f t="shared" si="875"/>
        <v>2010</v>
      </c>
      <c r="C791" s="4">
        <f t="shared" si="840"/>
        <v>8</v>
      </c>
      <c r="D791" s="4">
        <f t="shared" si="842"/>
        <v>1</v>
      </c>
      <c r="E791" s="5">
        <f t="shared" si="850"/>
        <v>1</v>
      </c>
      <c r="F791" s="5">
        <f t="shared" si="851"/>
        <v>0.81538461538461537</v>
      </c>
      <c r="G791" s="10">
        <f t="shared" si="849"/>
        <v>1.9178082191780819E-2</v>
      </c>
      <c r="H791" s="13">
        <f t="shared" ca="1" si="852"/>
        <v>199</v>
      </c>
      <c r="I791" s="9">
        <f t="shared" ca="1" si="853"/>
        <v>337</v>
      </c>
      <c r="J791" s="14">
        <f t="shared" ca="1" si="876"/>
        <v>1.693467336683417</v>
      </c>
      <c r="K791" s="5">
        <f t="shared" ca="1" si="877"/>
        <v>0.74888888888888894</v>
      </c>
      <c r="L791" s="21">
        <f t="shared" ca="1" si="854"/>
        <v>99.968731734542061</v>
      </c>
      <c r="M791" s="9">
        <f t="shared" ca="1" si="895"/>
        <v>63</v>
      </c>
      <c r="N791" s="9">
        <f t="shared" ca="1" si="895"/>
        <v>77</v>
      </c>
      <c r="O791" s="9">
        <f t="shared" ca="1" si="895"/>
        <v>29</v>
      </c>
      <c r="P791" s="9">
        <f t="shared" ca="1" si="895"/>
        <v>89</v>
      </c>
      <c r="Q791" s="20">
        <f t="shared" ca="1" si="855"/>
        <v>34.13056227945205</v>
      </c>
      <c r="R791" s="20">
        <f t="shared" ca="1" si="856"/>
        <v>47.905828403212084</v>
      </c>
      <c r="S791" s="20">
        <f t="shared" ca="1" si="857"/>
        <v>17.097756482659687</v>
      </c>
      <c r="T791" s="6">
        <f t="shared" ca="1" si="896"/>
        <v>19893.777615173869</v>
      </c>
      <c r="U791" s="6">
        <f t="shared" ca="1" si="896"/>
        <v>2200.5480931506845</v>
      </c>
      <c r="V791" s="6">
        <f t="shared" ca="1" si="896"/>
        <v>3662.5169253698632</v>
      </c>
      <c r="W791" s="6">
        <f t="shared" ca="1" si="858"/>
        <v>3744.7898301369864</v>
      </c>
      <c r="X791" s="6">
        <f t="shared" ca="1" si="859"/>
        <v>1840.2037778883034</v>
      </c>
      <c r="Y791" s="6">
        <f t="shared" ca="1" si="878"/>
        <v>12846.815174929403</v>
      </c>
      <c r="Z791" s="6">
        <f t="shared" ca="1" si="897"/>
        <v>4778.2787191232874</v>
      </c>
      <c r="AA791" s="6">
        <f t="shared" ca="1" si="897"/>
        <v>1389.2690236931505</v>
      </c>
      <c r="AB791" s="6">
        <f t="shared" ca="1" si="897"/>
        <v>1521.7003269567122</v>
      </c>
      <c r="AC791" s="6">
        <f t="shared" ca="1" si="860"/>
        <v>2295.1591220775213</v>
      </c>
      <c r="AD791" s="6">
        <f t="shared" ca="1" si="861"/>
        <v>1429.9447021313563</v>
      </c>
      <c r="AE791" s="6">
        <f t="shared" ca="1" si="862"/>
        <v>650.4194089345051</v>
      </c>
      <c r="AF791" s="6">
        <f t="shared" ca="1" si="879"/>
        <v>3313.7248366297677</v>
      </c>
      <c r="AG791" s="6">
        <f t="shared" ca="1" si="898"/>
        <v>620.43279006575335</v>
      </c>
      <c r="AH791" s="6">
        <f t="shared" ca="1" si="898"/>
        <v>2259.4688208657535</v>
      </c>
      <c r="AI791" s="6">
        <f t="shared" ca="1" si="898"/>
        <v>3648.3875566027396</v>
      </c>
      <c r="AJ791" s="6">
        <f t="shared" ca="1" si="898"/>
        <v>1617.2220577315068</v>
      </c>
      <c r="AK791" s="6">
        <f t="shared" ca="1" si="863"/>
        <v>2461.2829179106802</v>
      </c>
      <c r="AL791" s="6">
        <f t="shared" ca="1" si="864"/>
        <v>1464.5446303135332</v>
      </c>
      <c r="AM791" s="6">
        <f t="shared" ca="1" si="865"/>
        <v>712.03788274004148</v>
      </c>
      <c r="AN791" s="6">
        <f t="shared" ca="1" si="880"/>
        <v>3507.6457943014989</v>
      </c>
      <c r="AO791" s="6">
        <f t="shared" ca="1" si="881"/>
        <v>37929.085003363463</v>
      </c>
      <c r="AP791" s="6">
        <f t="shared" ca="1" si="882"/>
        <v>18260.899197502789</v>
      </c>
      <c r="AQ791" s="6">
        <f t="shared" ca="1" si="883"/>
        <v>19668.18580586067</v>
      </c>
      <c r="AR791" s="6">
        <f t="shared" ca="1" si="899"/>
        <v>2791.0200732352878</v>
      </c>
      <c r="AS791" s="6">
        <f t="shared" ca="1" si="899"/>
        <v>2408.509933919363</v>
      </c>
      <c r="AT791" s="6">
        <f t="shared" ca="1" si="899"/>
        <v>2036.194492515996</v>
      </c>
      <c r="AU791" s="6">
        <f t="shared" ca="1" si="899"/>
        <v>2245.8350502964863</v>
      </c>
      <c r="AV791" s="6">
        <f t="shared" ca="1" si="884"/>
        <v>9481.5595499671326</v>
      </c>
      <c r="AW791" s="6">
        <f t="shared" ca="1" si="885"/>
        <v>10186.626255893541</v>
      </c>
      <c r="AX791" s="27">
        <f t="shared" ca="1" si="900"/>
        <v>3.7468721095890407</v>
      </c>
      <c r="AY791" s="27">
        <f t="shared" ca="1" si="900"/>
        <v>4.3450822602739727</v>
      </c>
      <c r="AZ791">
        <f t="shared" ca="1" si="886"/>
        <v>457</v>
      </c>
      <c r="BA791" s="9">
        <f t="shared" ca="1" si="866"/>
        <v>18</v>
      </c>
      <c r="BB791" s="4">
        <f t="shared" ca="1" si="887"/>
        <v>199</v>
      </c>
      <c r="BC791" s="9">
        <f t="shared" ca="1" si="867"/>
        <v>19</v>
      </c>
      <c r="BD791" s="9">
        <f t="shared" ca="1" si="868"/>
        <v>14</v>
      </c>
      <c r="BE791" s="4">
        <f t="shared" ca="1" si="888"/>
        <v>258</v>
      </c>
      <c r="BF791" s="9">
        <f t="shared" ca="1" si="869"/>
        <v>17</v>
      </c>
      <c r="BG791" s="9">
        <f t="shared" ca="1" si="870"/>
        <v>36</v>
      </c>
      <c r="BH791" s="24">
        <f t="shared" ca="1" si="889"/>
        <v>1533.5067718695482</v>
      </c>
      <c r="BI791" s="24">
        <f t="shared" ca="1" si="890"/>
        <v>898.84779595581119</v>
      </c>
      <c r="BJ791" s="9">
        <f t="shared" ca="1" si="871"/>
        <v>28</v>
      </c>
      <c r="BK791" s="30">
        <f t="shared" ca="1" si="872"/>
        <v>35.8454154109589</v>
      </c>
      <c r="BL791" s="15">
        <f t="shared" ca="1" si="873"/>
        <v>4.4773301621917803</v>
      </c>
      <c r="BM791" s="15">
        <f t="shared" ca="1" si="891"/>
        <v>8872.095221170106</v>
      </c>
      <c r="BN791" s="36">
        <f t="shared" ca="1" si="894"/>
        <v>145</v>
      </c>
      <c r="BO791" s="9">
        <f t="shared" ca="1" si="874"/>
        <v>0</v>
      </c>
      <c r="BP791" s="20">
        <f t="shared" ca="1" si="892"/>
        <v>2.2168591877744421</v>
      </c>
      <c r="BQ791" s="20">
        <f t="shared" ca="1" si="893"/>
        <v>135.6426607300736</v>
      </c>
    </row>
    <row r="792" spans="1:69" x14ac:dyDescent="0.25">
      <c r="A792" s="3">
        <f t="shared" si="841"/>
        <v>40397</v>
      </c>
      <c r="B792" s="17">
        <f t="shared" si="875"/>
        <v>2010</v>
      </c>
      <c r="C792" s="4">
        <f t="shared" si="840"/>
        <v>8</v>
      </c>
      <c r="D792" s="4">
        <f t="shared" si="842"/>
        <v>7</v>
      </c>
      <c r="E792" s="5">
        <f t="shared" si="850"/>
        <v>1</v>
      </c>
      <c r="F792" s="5">
        <f t="shared" si="851"/>
        <v>0.97435897435897434</v>
      </c>
      <c r="G792" s="10">
        <f t="shared" si="849"/>
        <v>1.643835616438356E-2</v>
      </c>
      <c r="H792" s="13">
        <f t="shared" ca="1" si="852"/>
        <v>244</v>
      </c>
      <c r="I792" s="9">
        <f t="shared" ca="1" si="853"/>
        <v>416</v>
      </c>
      <c r="J792" s="14">
        <f t="shared" ca="1" si="876"/>
        <v>1.7049180327868851</v>
      </c>
      <c r="K792" s="5">
        <f t="shared" ca="1" si="877"/>
        <v>0.9244444444444444</v>
      </c>
      <c r="L792" s="21">
        <f t="shared" ca="1" si="854"/>
        <v>97.899453367651887</v>
      </c>
      <c r="M792" s="9">
        <f t="shared" ca="1" si="895"/>
        <v>71</v>
      </c>
      <c r="N792" s="9">
        <f t="shared" ca="1" si="895"/>
        <v>87</v>
      </c>
      <c r="O792" s="9">
        <f t="shared" ca="1" si="895"/>
        <v>35</v>
      </c>
      <c r="P792" s="9">
        <f t="shared" ca="1" si="895"/>
        <v>110</v>
      </c>
      <c r="Q792" s="20">
        <f t="shared" ca="1" si="855"/>
        <v>35.815331800936363</v>
      </c>
      <c r="R792" s="20">
        <f t="shared" ca="1" si="856"/>
        <v>48.549863363882579</v>
      </c>
      <c r="S792" s="20">
        <f t="shared" ca="1" si="857"/>
        <v>17.821578234261519</v>
      </c>
      <c r="T792" s="6">
        <f t="shared" ca="1" si="896"/>
        <v>23887.466621707059</v>
      </c>
      <c r="U792" s="6">
        <f t="shared" ca="1" si="896"/>
        <v>2517.6676164383557</v>
      </c>
      <c r="V792" s="6">
        <f t="shared" ca="1" si="896"/>
        <v>4023.2308351865126</v>
      </c>
      <c r="W792" s="6">
        <f t="shared" ca="1" si="858"/>
        <v>3474.628175342466</v>
      </c>
      <c r="X792" s="6">
        <f t="shared" ca="1" si="859"/>
        <v>2142.2167083161221</v>
      </c>
      <c r="Y792" s="6">
        <f t="shared" ca="1" si="878"/>
        <v>16765.058519300313</v>
      </c>
      <c r="Z792" s="6">
        <f t="shared" ca="1" si="897"/>
        <v>5658.822424547945</v>
      </c>
      <c r="AA792" s="6">
        <f t="shared" ca="1" si="897"/>
        <v>1699.2452177358903</v>
      </c>
      <c r="AB792" s="6">
        <f t="shared" ca="1" si="897"/>
        <v>1960.373605768767</v>
      </c>
      <c r="AC792" s="6">
        <f t="shared" ca="1" si="860"/>
        <v>2553.3031515307512</v>
      </c>
      <c r="AD792" s="6">
        <f t="shared" ca="1" si="861"/>
        <v>1329.9180748120179</v>
      </c>
      <c r="AE792" s="6">
        <f t="shared" ca="1" si="862"/>
        <v>795.65838452755963</v>
      </c>
      <c r="AF792" s="6">
        <f t="shared" ca="1" si="879"/>
        <v>4639.5616371822734</v>
      </c>
      <c r="AG792" s="6">
        <f t="shared" ca="1" si="898"/>
        <v>726.2166023013699</v>
      </c>
      <c r="AH792" s="6">
        <f t="shared" ca="1" si="898"/>
        <v>2693.0138069917807</v>
      </c>
      <c r="AI792" s="6">
        <f t="shared" ca="1" si="898"/>
        <v>4585.9057236164381</v>
      </c>
      <c r="AJ792" s="6">
        <f t="shared" ca="1" si="898"/>
        <v>1984.1261736328765</v>
      </c>
      <c r="AK792" s="6">
        <f t="shared" ca="1" si="863"/>
        <v>2935.1737724154714</v>
      </c>
      <c r="AL792" s="6">
        <f t="shared" ca="1" si="864"/>
        <v>1531.6062851084903</v>
      </c>
      <c r="AM792" s="6">
        <f t="shared" ca="1" si="865"/>
        <v>859.82876021177492</v>
      </c>
      <c r="AN792" s="6">
        <f t="shared" ca="1" si="880"/>
        <v>4662.6534888067281</v>
      </c>
      <c r="AO792" s="6">
        <f t="shared" ca="1" si="881"/>
        <v>45712.83779274048</v>
      </c>
      <c r="AP792" s="6">
        <f t="shared" ca="1" si="882"/>
        <v>19645.564147451165</v>
      </c>
      <c r="AQ792" s="6">
        <f t="shared" ca="1" si="883"/>
        <v>26067.273645289315</v>
      </c>
      <c r="AR792" s="6">
        <f t="shared" ca="1" si="899"/>
        <v>2913.4563070295335</v>
      </c>
      <c r="AS792" s="6">
        <f t="shared" ca="1" si="899"/>
        <v>2893.5864375404044</v>
      </c>
      <c r="AT792" s="6">
        <f t="shared" ca="1" si="899"/>
        <v>2279.0417326937677</v>
      </c>
      <c r="AU792" s="6">
        <f t="shared" ca="1" si="899"/>
        <v>2420.0933584580689</v>
      </c>
      <c r="AV792" s="6">
        <f t="shared" ca="1" si="884"/>
        <v>10506.177835721774</v>
      </c>
      <c r="AW792" s="6">
        <f t="shared" ca="1" si="885"/>
        <v>15561.095809567541</v>
      </c>
      <c r="AX792" s="27">
        <f t="shared" ca="1" si="900"/>
        <v>4.0547643945205483</v>
      </c>
      <c r="AY792" s="27">
        <f t="shared" ca="1" si="900"/>
        <v>4.1124893698630141</v>
      </c>
      <c r="AZ792">
        <f t="shared" ca="1" si="886"/>
        <v>547</v>
      </c>
      <c r="BA792" s="9">
        <f t="shared" ca="1" si="866"/>
        <v>23</v>
      </c>
      <c r="BB792" s="4">
        <f t="shared" ca="1" si="887"/>
        <v>244</v>
      </c>
      <c r="BC792" s="9">
        <f t="shared" ca="1" si="867"/>
        <v>23</v>
      </c>
      <c r="BD792" s="9">
        <f t="shared" ca="1" si="868"/>
        <v>17</v>
      </c>
      <c r="BE792" s="4">
        <f t="shared" ca="1" si="888"/>
        <v>303</v>
      </c>
      <c r="BF792" s="9">
        <f t="shared" ca="1" si="869"/>
        <v>21</v>
      </c>
      <c r="BG792" s="9">
        <f t="shared" ca="1" si="870"/>
        <v>38</v>
      </c>
      <c r="BH792" s="24">
        <f t="shared" ca="1" si="889"/>
        <v>1580.3402817778854</v>
      </c>
      <c r="BI792" s="24">
        <f t="shared" ca="1" si="890"/>
        <v>911.06896713316644</v>
      </c>
      <c r="BJ792" s="9">
        <f t="shared" ca="1" si="871"/>
        <v>35</v>
      </c>
      <c r="BK792" s="30">
        <f t="shared" ca="1" si="872"/>
        <v>33.40137356164383</v>
      </c>
      <c r="BL792" s="15">
        <f t="shared" ca="1" si="873"/>
        <v>4.4126702728767118</v>
      </c>
      <c r="BM792" s="15">
        <f t="shared" ca="1" si="891"/>
        <v>8666.9175808866021</v>
      </c>
      <c r="BN792" s="36">
        <f t="shared" ca="1" si="894"/>
        <v>144</v>
      </c>
      <c r="BO792" s="9">
        <f t="shared" ca="1" si="874"/>
        <v>0</v>
      </c>
      <c r="BP792" s="20">
        <f t="shared" ca="1" si="892"/>
        <v>3.0076752665533832</v>
      </c>
      <c r="BQ792" s="20">
        <f t="shared" ca="1" si="893"/>
        <v>181.02273364784247</v>
      </c>
    </row>
    <row r="793" spans="1:69" x14ac:dyDescent="0.25">
      <c r="A793" s="3">
        <f t="shared" si="841"/>
        <v>40396</v>
      </c>
      <c r="B793" s="17">
        <f t="shared" si="875"/>
        <v>2010</v>
      </c>
      <c r="C793" s="4">
        <f t="shared" si="840"/>
        <v>8</v>
      </c>
      <c r="D793" s="4">
        <f t="shared" si="842"/>
        <v>6</v>
      </c>
      <c r="E793" s="5">
        <f t="shared" si="850"/>
        <v>1</v>
      </c>
      <c r="F793" s="5">
        <f t="shared" si="851"/>
        <v>1</v>
      </c>
      <c r="G793" s="10">
        <f t="shared" si="849"/>
        <v>1.3698630136986301E-2</v>
      </c>
      <c r="H793" s="13">
        <f t="shared" ca="1" si="852"/>
        <v>238</v>
      </c>
      <c r="I793" s="9">
        <f t="shared" ca="1" si="853"/>
        <v>383</v>
      </c>
      <c r="J793" s="14">
        <f t="shared" ca="1" si="876"/>
        <v>1.6092436974789917</v>
      </c>
      <c r="K793" s="5">
        <f t="shared" ca="1" si="877"/>
        <v>0.85111111111111115</v>
      </c>
      <c r="L793" s="21">
        <f t="shared" ca="1" si="854"/>
        <v>98.359732934269601</v>
      </c>
      <c r="M793" s="9">
        <f t="shared" ca="1" si="895"/>
        <v>69</v>
      </c>
      <c r="N793" s="9">
        <f t="shared" ca="1" si="895"/>
        <v>82</v>
      </c>
      <c r="O793" s="9">
        <f t="shared" ca="1" si="895"/>
        <v>33</v>
      </c>
      <c r="P793" s="9">
        <f t="shared" ca="1" si="895"/>
        <v>100</v>
      </c>
      <c r="Q793" s="20">
        <f t="shared" ca="1" si="855"/>
        <v>34.072686230608724</v>
      </c>
      <c r="R793" s="20">
        <f t="shared" ca="1" si="856"/>
        <v>49.421530915068494</v>
      </c>
      <c r="S793" s="20">
        <f t="shared" ca="1" si="857"/>
        <v>17.624511377753421</v>
      </c>
      <c r="T793" s="6">
        <f t="shared" ca="1" si="896"/>
        <v>23409.616438356166</v>
      </c>
      <c r="U793" s="6">
        <f t="shared" ca="1" si="896"/>
        <v>2549.7452054794521</v>
      </c>
      <c r="V793" s="6">
        <f t="shared" ca="1" si="896"/>
        <v>4271.7776745205474</v>
      </c>
      <c r="W793" s="6">
        <f t="shared" ca="1" si="858"/>
        <v>3600.5424657534249</v>
      </c>
      <c r="X793" s="6">
        <f t="shared" ca="1" si="859"/>
        <v>2239.6745293150684</v>
      </c>
      <c r="Y793" s="6">
        <f t="shared" ca="1" si="878"/>
        <v>15847.366974246577</v>
      </c>
      <c r="Z793" s="6">
        <f t="shared" ca="1" si="897"/>
        <v>5144.9756208219178</v>
      </c>
      <c r="AA793" s="6">
        <f t="shared" ca="1" si="897"/>
        <v>1630.9105201972602</v>
      </c>
      <c r="AB793" s="6">
        <f t="shared" ca="1" si="897"/>
        <v>1762.4511377753422</v>
      </c>
      <c r="AC793" s="6">
        <f t="shared" ca="1" si="860"/>
        <v>2626.0581693713798</v>
      </c>
      <c r="AD793" s="6">
        <f t="shared" ca="1" si="861"/>
        <v>1407.9449911437521</v>
      </c>
      <c r="AE793" s="6">
        <f t="shared" ca="1" si="862"/>
        <v>816.61466343302459</v>
      </c>
      <c r="AF793" s="6">
        <f t="shared" ca="1" si="879"/>
        <v>3687.7194548463649</v>
      </c>
      <c r="AG793" s="6">
        <f t="shared" ca="1" si="898"/>
        <v>721.01361747945214</v>
      </c>
      <c r="AH793" s="6">
        <f t="shared" ca="1" si="898"/>
        <v>2368.8322928219181</v>
      </c>
      <c r="AI793" s="6">
        <f t="shared" ca="1" si="898"/>
        <v>4057.6747697260271</v>
      </c>
      <c r="AJ793" s="6">
        <f t="shared" ca="1" si="898"/>
        <v>1909.3048214794519</v>
      </c>
      <c r="AK793" s="6">
        <f t="shared" ca="1" si="863"/>
        <v>2969.5393508008051</v>
      </c>
      <c r="AL793" s="6">
        <f t="shared" ca="1" si="864"/>
        <v>1580.2387144831637</v>
      </c>
      <c r="AM793" s="6">
        <f t="shared" ca="1" si="865"/>
        <v>958.69311620571216</v>
      </c>
      <c r="AN793" s="6">
        <f t="shared" ca="1" si="880"/>
        <v>3548.3543200171684</v>
      </c>
      <c r="AO793" s="6">
        <f t="shared" ca="1" si="881"/>
        <v>43554.524424136995</v>
      </c>
      <c r="AP793" s="6">
        <f t="shared" ca="1" si="882"/>
        <v>20471.083675026875</v>
      </c>
      <c r="AQ793" s="6">
        <f t="shared" ca="1" si="883"/>
        <v>23083.440749110112</v>
      </c>
      <c r="AR793" s="6">
        <f t="shared" ca="1" si="899"/>
        <v>2891.7906369547682</v>
      </c>
      <c r="AS793" s="6">
        <f t="shared" ca="1" si="899"/>
        <v>2779.8886492783822</v>
      </c>
      <c r="AT793" s="6">
        <f t="shared" ca="1" si="899"/>
        <v>2236.2313593132567</v>
      </c>
      <c r="AU793" s="6">
        <f t="shared" ca="1" si="899"/>
        <v>2407.486622653566</v>
      </c>
      <c r="AV793" s="6">
        <f t="shared" ca="1" si="884"/>
        <v>10315.397268199973</v>
      </c>
      <c r="AW793" s="6">
        <f t="shared" ca="1" si="885"/>
        <v>12768.043480910146</v>
      </c>
      <c r="AX793" s="27">
        <f t="shared" ca="1" si="900"/>
        <v>3.851409205479452</v>
      </c>
      <c r="AY793" s="27">
        <f t="shared" ca="1" si="900"/>
        <v>4.1251122260273965</v>
      </c>
      <c r="AZ793">
        <f t="shared" ca="1" si="886"/>
        <v>522</v>
      </c>
      <c r="BA793" s="9">
        <f t="shared" ca="1" si="866"/>
        <v>21</v>
      </c>
      <c r="BB793" s="4">
        <f t="shared" ca="1" si="887"/>
        <v>238</v>
      </c>
      <c r="BC793" s="9">
        <f t="shared" ca="1" si="867"/>
        <v>23</v>
      </c>
      <c r="BD793" s="9">
        <f t="shared" ca="1" si="868"/>
        <v>16</v>
      </c>
      <c r="BE793" s="4">
        <f t="shared" ca="1" si="888"/>
        <v>284</v>
      </c>
      <c r="BF793" s="9">
        <f t="shared" ca="1" si="869"/>
        <v>19</v>
      </c>
      <c r="BG793" s="9">
        <f t="shared" ca="1" si="870"/>
        <v>36</v>
      </c>
      <c r="BH793" s="24">
        <f t="shared" ca="1" si="889"/>
        <v>1657.0075298906411</v>
      </c>
      <c r="BI793" s="24">
        <f t="shared" ca="1" si="890"/>
        <v>939.38021238432589</v>
      </c>
      <c r="BJ793" s="9">
        <f t="shared" ca="1" si="871"/>
        <v>37</v>
      </c>
      <c r="BK793" s="30">
        <f t="shared" ca="1" si="872"/>
        <v>33.650166986301372</v>
      </c>
      <c r="BL793" s="15">
        <f t="shared" ca="1" si="873"/>
        <v>4.2792033150684929</v>
      </c>
      <c r="BM793" s="15">
        <f t="shared" ca="1" si="891"/>
        <v>8902.158680944156</v>
      </c>
      <c r="BN793" s="36">
        <f t="shared" ca="1" si="894"/>
        <v>144</v>
      </c>
      <c r="BO793" s="9">
        <f t="shared" ca="1" si="874"/>
        <v>0</v>
      </c>
      <c r="BP793" s="20">
        <f t="shared" ca="1" si="892"/>
        <v>2.5930160960309796</v>
      </c>
      <c r="BQ793" s="20">
        <f t="shared" ca="1" si="893"/>
        <v>160.30167186882022</v>
      </c>
    </row>
    <row r="794" spans="1:69" x14ac:dyDescent="0.25">
      <c r="A794" s="3">
        <f t="shared" si="841"/>
        <v>40395</v>
      </c>
      <c r="B794" s="17">
        <f t="shared" si="875"/>
        <v>2010</v>
      </c>
      <c r="C794" s="4">
        <f t="shared" si="840"/>
        <v>8</v>
      </c>
      <c r="D794" s="4">
        <f t="shared" si="842"/>
        <v>5</v>
      </c>
      <c r="E794" s="5">
        <f t="shared" si="850"/>
        <v>1</v>
      </c>
      <c r="F794" s="5">
        <f t="shared" si="851"/>
        <v>0.90769230769230769</v>
      </c>
      <c r="G794" s="10">
        <f t="shared" si="849"/>
        <v>1.0958904109589041E-2</v>
      </c>
      <c r="H794" s="13">
        <f t="shared" ca="1" si="852"/>
        <v>228</v>
      </c>
      <c r="I794" s="9">
        <f t="shared" ca="1" si="853"/>
        <v>370</v>
      </c>
      <c r="J794" s="14">
        <f t="shared" ca="1" si="876"/>
        <v>1.6228070175438596</v>
      </c>
      <c r="K794" s="5">
        <f t="shared" ca="1" si="877"/>
        <v>0.82222222222222219</v>
      </c>
      <c r="L794" s="21">
        <f t="shared" ca="1" si="854"/>
        <v>94.908925472796852</v>
      </c>
      <c r="M794" s="9">
        <f t="shared" ca="1" si="895"/>
        <v>67</v>
      </c>
      <c r="N794" s="9">
        <f t="shared" ca="1" si="895"/>
        <v>79</v>
      </c>
      <c r="O794" s="9">
        <f t="shared" ca="1" si="895"/>
        <v>33</v>
      </c>
      <c r="P794" s="9">
        <f t="shared" ca="1" si="895"/>
        <v>101</v>
      </c>
      <c r="Q794" s="20">
        <f t="shared" ca="1" si="855"/>
        <v>34.075204503659215</v>
      </c>
      <c r="R794" s="20">
        <f t="shared" ca="1" si="856"/>
        <v>44.813180981320038</v>
      </c>
      <c r="S794" s="20">
        <f t="shared" ca="1" si="857"/>
        <v>16.990444602739725</v>
      </c>
      <c r="T794" s="6">
        <f t="shared" ca="1" si="896"/>
        <v>21639.235007797681</v>
      </c>
      <c r="U794" s="6">
        <f t="shared" ca="1" si="896"/>
        <v>2429.7706520547945</v>
      </c>
      <c r="V794" s="6">
        <f t="shared" ca="1" si="896"/>
        <v>3822.6972230136985</v>
      </c>
      <c r="W794" s="6">
        <f t="shared" ca="1" si="858"/>
        <v>3733.650029589041</v>
      </c>
      <c r="X794" s="6">
        <f t="shared" ca="1" si="859"/>
        <v>2027.0985738790305</v>
      </c>
      <c r="Y794" s="6">
        <f t="shared" ca="1" si="878"/>
        <v>14485.559833370706</v>
      </c>
      <c r="Z794" s="6">
        <f t="shared" ca="1" si="897"/>
        <v>4974.9798575342456</v>
      </c>
      <c r="AA794" s="6">
        <f t="shared" ca="1" si="897"/>
        <v>1478.8349723835613</v>
      </c>
      <c r="AB794" s="6">
        <f t="shared" ca="1" si="897"/>
        <v>1716.0349048767121</v>
      </c>
      <c r="AC794" s="6">
        <f t="shared" ca="1" si="860"/>
        <v>2488.1281654036397</v>
      </c>
      <c r="AD794" s="6">
        <f t="shared" ca="1" si="861"/>
        <v>1324.3597097559739</v>
      </c>
      <c r="AE794" s="6">
        <f t="shared" ca="1" si="862"/>
        <v>748.70835086140755</v>
      </c>
      <c r="AF794" s="6">
        <f t="shared" ca="1" si="879"/>
        <v>3608.6535087734965</v>
      </c>
      <c r="AG794" s="6">
        <f t="shared" ca="1" si="898"/>
        <v>693.89594827397252</v>
      </c>
      <c r="AH794" s="6">
        <f t="shared" ca="1" si="898"/>
        <v>2252.7083730410959</v>
      </c>
      <c r="AI794" s="6">
        <f t="shared" ca="1" si="898"/>
        <v>3875.0646180821909</v>
      </c>
      <c r="AJ794" s="6">
        <f t="shared" ca="1" si="898"/>
        <v>1782.1088561095889</v>
      </c>
      <c r="AK794" s="6">
        <f t="shared" ca="1" si="863"/>
        <v>2678.7405977255521</v>
      </c>
      <c r="AL794" s="6">
        <f t="shared" ca="1" si="864"/>
        <v>1527.7121728670834</v>
      </c>
      <c r="AM794" s="6">
        <f t="shared" ca="1" si="865"/>
        <v>849.37890167226476</v>
      </c>
      <c r="AN794" s="6">
        <f t="shared" ca="1" si="880"/>
        <v>3547.946123241948</v>
      </c>
      <c r="AO794" s="6">
        <f t="shared" ca="1" si="881"/>
        <v>40842.633190153843</v>
      </c>
      <c r="AP794" s="6">
        <f t="shared" ca="1" si="882"/>
        <v>19200.473724767689</v>
      </c>
      <c r="AQ794" s="6">
        <f t="shared" ca="1" si="883"/>
        <v>21642.15946538615</v>
      </c>
      <c r="AR794" s="6">
        <f t="shared" ca="1" si="899"/>
        <v>2849.3147968173153</v>
      </c>
      <c r="AS794" s="6">
        <f t="shared" ca="1" si="899"/>
        <v>2615.9846615539991</v>
      </c>
      <c r="AT794" s="6">
        <f t="shared" ca="1" si="899"/>
        <v>2183.609228323824</v>
      </c>
      <c r="AU794" s="6">
        <f t="shared" ca="1" si="899"/>
        <v>2372.8845621596911</v>
      </c>
      <c r="AV794" s="6">
        <f t="shared" ca="1" si="884"/>
        <v>10021.793248854829</v>
      </c>
      <c r="AW794" s="6">
        <f t="shared" ca="1" si="885"/>
        <v>11620.366216531325</v>
      </c>
      <c r="AX794" s="27">
        <f t="shared" ca="1" si="900"/>
        <v>3.9095130082191774</v>
      </c>
      <c r="AY794" s="27">
        <f t="shared" ca="1" si="900"/>
        <v>4.3484910410958895</v>
      </c>
      <c r="AZ794">
        <f t="shared" ca="1" si="886"/>
        <v>508</v>
      </c>
      <c r="BA794" s="9">
        <f t="shared" ca="1" si="866"/>
        <v>21</v>
      </c>
      <c r="BB794" s="4">
        <f t="shared" ca="1" si="887"/>
        <v>228</v>
      </c>
      <c r="BC794" s="9">
        <f t="shared" ca="1" si="867"/>
        <v>23</v>
      </c>
      <c r="BD794" s="9">
        <f t="shared" ca="1" si="868"/>
        <v>15</v>
      </c>
      <c r="BE794" s="4">
        <f t="shared" ca="1" si="888"/>
        <v>280</v>
      </c>
      <c r="BF794" s="9">
        <f t="shared" ca="1" si="869"/>
        <v>22</v>
      </c>
      <c r="BG794" s="9">
        <f t="shared" ca="1" si="870"/>
        <v>37</v>
      </c>
      <c r="BH794" s="24">
        <f t="shared" ca="1" si="889"/>
        <v>1597.2409710802949</v>
      </c>
      <c r="BI794" s="24">
        <f t="shared" ca="1" si="890"/>
        <v>961.10920476871524</v>
      </c>
      <c r="BJ794" s="9">
        <f t="shared" ca="1" si="871"/>
        <v>32</v>
      </c>
      <c r="BK794" s="30">
        <f t="shared" ca="1" si="872"/>
        <v>35.0534738630137</v>
      </c>
      <c r="BL794" s="15">
        <f t="shared" ca="1" si="873"/>
        <v>4.1242422947945201</v>
      </c>
      <c r="BM794" s="15">
        <f t="shared" ca="1" si="891"/>
        <v>8865.1737496659516</v>
      </c>
      <c r="BN794" s="36">
        <f t="shared" ca="1" si="894"/>
        <v>144</v>
      </c>
      <c r="BO794" s="9">
        <f t="shared" ca="1" si="874"/>
        <v>1</v>
      </c>
      <c r="BP794" s="20">
        <f t="shared" ca="1" si="892"/>
        <v>2.4412560967800148</v>
      </c>
      <c r="BQ794" s="20">
        <f t="shared" ca="1" si="893"/>
        <v>150.29277406518159</v>
      </c>
    </row>
    <row r="795" spans="1:69" x14ac:dyDescent="0.25">
      <c r="A795" s="3">
        <f t="shared" si="841"/>
        <v>40394</v>
      </c>
      <c r="B795" s="17">
        <f t="shared" si="875"/>
        <v>2010</v>
      </c>
      <c r="C795" s="4">
        <f t="shared" si="840"/>
        <v>8</v>
      </c>
      <c r="D795" s="4">
        <f t="shared" si="842"/>
        <v>4</v>
      </c>
      <c r="E795" s="5">
        <f t="shared" si="850"/>
        <v>1</v>
      </c>
      <c r="F795" s="5">
        <f t="shared" si="851"/>
        <v>0.87692307692307692</v>
      </c>
      <c r="G795" s="10">
        <f t="shared" si="849"/>
        <v>8.2191780821917818E-3</v>
      </c>
      <c r="H795" s="13">
        <f t="shared" ca="1" si="852"/>
        <v>227</v>
      </c>
      <c r="I795" s="9">
        <f t="shared" ca="1" si="853"/>
        <v>352</v>
      </c>
      <c r="J795" s="14">
        <f t="shared" ca="1" si="876"/>
        <v>1.5506607929515419</v>
      </c>
      <c r="K795" s="5">
        <f t="shared" ca="1" si="877"/>
        <v>0.78222222222222226</v>
      </c>
      <c r="L795" s="21">
        <f t="shared" ca="1" si="854"/>
        <v>92.458983607135721</v>
      </c>
      <c r="M795" s="9">
        <f t="shared" ca="1" si="895"/>
        <v>65</v>
      </c>
      <c r="N795" s="9">
        <f t="shared" ca="1" si="895"/>
        <v>78</v>
      </c>
      <c r="O795" s="9">
        <f t="shared" ca="1" si="895"/>
        <v>32</v>
      </c>
      <c r="P795" s="9">
        <f t="shared" ca="1" si="895"/>
        <v>90</v>
      </c>
      <c r="Q795" s="20">
        <f t="shared" ca="1" si="855"/>
        <v>35.679418672286616</v>
      </c>
      <c r="R795" s="20">
        <f t="shared" ca="1" si="856"/>
        <v>45.600527026849306</v>
      </c>
      <c r="S795" s="20">
        <f t="shared" ca="1" si="857"/>
        <v>17.634659790904109</v>
      </c>
      <c r="T795" s="6">
        <f t="shared" ca="1" si="896"/>
        <v>20988.189278819809</v>
      </c>
      <c r="U795" s="6">
        <f t="shared" ca="1" si="896"/>
        <v>2260.4085534246578</v>
      </c>
      <c r="V795" s="6">
        <f t="shared" ca="1" si="896"/>
        <v>3909.1479406330877</v>
      </c>
      <c r="W795" s="6">
        <f t="shared" ca="1" si="858"/>
        <v>3654.3303616438352</v>
      </c>
      <c r="X795" s="6">
        <f t="shared" ca="1" si="859"/>
        <v>1878.8770646592204</v>
      </c>
      <c r="Y795" s="6">
        <f t="shared" ca="1" si="878"/>
        <v>13806.242465308325</v>
      </c>
      <c r="Z795" s="6">
        <f t="shared" ca="1" si="897"/>
        <v>5102.1568701369861</v>
      </c>
      <c r="AA795" s="6">
        <f t="shared" ca="1" si="897"/>
        <v>1459.2168648591778</v>
      </c>
      <c r="AB795" s="6">
        <f t="shared" ca="1" si="897"/>
        <v>1587.1193811813698</v>
      </c>
      <c r="AC795" s="6">
        <f t="shared" ca="1" si="860"/>
        <v>2411.0682639424676</v>
      </c>
      <c r="AD795" s="6">
        <f t="shared" ca="1" si="861"/>
        <v>1399.6430589536053</v>
      </c>
      <c r="AE795" s="6">
        <f t="shared" ca="1" si="862"/>
        <v>738.47397258560261</v>
      </c>
      <c r="AF795" s="6">
        <f t="shared" ca="1" si="879"/>
        <v>3599.3078206958589</v>
      </c>
      <c r="AG795" s="6">
        <f t="shared" ca="1" si="898"/>
        <v>626.57889613150689</v>
      </c>
      <c r="AH795" s="6">
        <f t="shared" ca="1" si="898"/>
        <v>2307.4360165698636</v>
      </c>
      <c r="AI795" s="6">
        <f t="shared" ca="1" si="898"/>
        <v>4015.5940216986301</v>
      </c>
      <c r="AJ795" s="6">
        <f t="shared" ca="1" si="898"/>
        <v>1615.7886435945204</v>
      </c>
      <c r="AK795" s="6">
        <f t="shared" ca="1" si="863"/>
        <v>2789.2641036841919</v>
      </c>
      <c r="AL795" s="6">
        <f t="shared" ca="1" si="864"/>
        <v>1570.1912864344893</v>
      </c>
      <c r="AM795" s="6">
        <f t="shared" ca="1" si="865"/>
        <v>823.0202944076849</v>
      </c>
      <c r="AN795" s="6">
        <f t="shared" ca="1" si="880"/>
        <v>3382.9218934681544</v>
      </c>
      <c r="AO795" s="6">
        <f t="shared" ca="1" si="881"/>
        <v>39962.48852641652</v>
      </c>
      <c r="AP795" s="6">
        <f t="shared" ca="1" si="882"/>
        <v>19174.016346944183</v>
      </c>
      <c r="AQ795" s="6">
        <f t="shared" ca="1" si="883"/>
        <v>20788.472179472341</v>
      </c>
      <c r="AR795" s="6">
        <f t="shared" ca="1" si="899"/>
        <v>2813.0393305243078</v>
      </c>
      <c r="AS795" s="6">
        <f t="shared" ca="1" si="899"/>
        <v>2646.8974205341365</v>
      </c>
      <c r="AT795" s="6">
        <f t="shared" ca="1" si="899"/>
        <v>2184.2708886813703</v>
      </c>
      <c r="AU795" s="6">
        <f t="shared" ca="1" si="899"/>
        <v>2340.5163841974081</v>
      </c>
      <c r="AV795" s="6">
        <f t="shared" ca="1" si="884"/>
        <v>9984.7240239372222</v>
      </c>
      <c r="AW795" s="6">
        <f t="shared" ca="1" si="885"/>
        <v>10803.748155535115</v>
      </c>
      <c r="AX795" s="27">
        <f t="shared" ca="1" si="900"/>
        <v>3.8232565479452054</v>
      </c>
      <c r="AY795" s="27">
        <f t="shared" ca="1" si="900"/>
        <v>4.1976623561643827</v>
      </c>
      <c r="AZ795">
        <f t="shared" ca="1" si="886"/>
        <v>492</v>
      </c>
      <c r="BA795" s="9">
        <f t="shared" ca="1" si="866"/>
        <v>21</v>
      </c>
      <c r="BB795" s="4">
        <f t="shared" ca="1" si="887"/>
        <v>227</v>
      </c>
      <c r="BC795" s="9">
        <f t="shared" ca="1" si="867"/>
        <v>21</v>
      </c>
      <c r="BD795" s="9">
        <f t="shared" ca="1" si="868"/>
        <v>14</v>
      </c>
      <c r="BE795" s="4">
        <f t="shared" ca="1" si="888"/>
        <v>265</v>
      </c>
      <c r="BF795" s="9">
        <f t="shared" ca="1" si="869"/>
        <v>21</v>
      </c>
      <c r="BG795" s="9">
        <f t="shared" ca="1" si="870"/>
        <v>37</v>
      </c>
      <c r="BH795" s="24">
        <f t="shared" ca="1" si="889"/>
        <v>1455.869770232445</v>
      </c>
      <c r="BI795" s="24">
        <f t="shared" ca="1" si="890"/>
        <v>995.6707439167443</v>
      </c>
      <c r="BJ795" s="9">
        <f t="shared" ca="1" si="871"/>
        <v>36</v>
      </c>
      <c r="BK795" s="30">
        <f t="shared" ca="1" si="872"/>
        <v>35.757358000000004</v>
      </c>
      <c r="BL795" s="15">
        <f t="shared" ca="1" si="873"/>
        <v>4.1456088416438348</v>
      </c>
      <c r="BM795" s="15">
        <f t="shared" ca="1" si="891"/>
        <v>8874.596171451376</v>
      </c>
      <c r="BN795" s="36">
        <f t="shared" ca="1" si="894"/>
        <v>144</v>
      </c>
      <c r="BO795" s="9">
        <f t="shared" ca="1" si="874"/>
        <v>0</v>
      </c>
      <c r="BP795" s="20">
        <f t="shared" ca="1" si="892"/>
        <v>2.3424696490806678</v>
      </c>
      <c r="BQ795" s="20">
        <f t="shared" ca="1" si="893"/>
        <v>144.3643901352246</v>
      </c>
    </row>
    <row r="796" spans="1:69" x14ac:dyDescent="0.25">
      <c r="A796" s="3">
        <f t="shared" si="841"/>
        <v>40393</v>
      </c>
      <c r="B796" s="17">
        <f t="shared" si="875"/>
        <v>2010</v>
      </c>
      <c r="C796" s="4">
        <f t="shared" si="840"/>
        <v>8</v>
      </c>
      <c r="D796" s="4">
        <f t="shared" si="842"/>
        <v>3</v>
      </c>
      <c r="E796" s="5">
        <f t="shared" si="850"/>
        <v>1</v>
      </c>
      <c r="F796" s="5">
        <f t="shared" si="851"/>
        <v>0.79487179487179482</v>
      </c>
      <c r="G796" s="10">
        <f t="shared" si="849"/>
        <v>5.4794520547945206E-3</v>
      </c>
      <c r="H796" s="13">
        <f t="shared" ca="1" si="852"/>
        <v>200</v>
      </c>
      <c r="I796" s="9">
        <f t="shared" ca="1" si="853"/>
        <v>314</v>
      </c>
      <c r="J796" s="14">
        <f t="shared" ca="1" si="876"/>
        <v>1.57</v>
      </c>
      <c r="K796" s="5">
        <f t="shared" ca="1" si="877"/>
        <v>0.69777777777777783</v>
      </c>
      <c r="L796" s="21">
        <f t="shared" ca="1" si="854"/>
        <v>93.778490031612193</v>
      </c>
      <c r="M796" s="9">
        <f t="shared" ca="1" si="895"/>
        <v>56</v>
      </c>
      <c r="N796" s="9">
        <f t="shared" ca="1" si="895"/>
        <v>69</v>
      </c>
      <c r="O796" s="9">
        <f t="shared" ca="1" si="895"/>
        <v>28</v>
      </c>
      <c r="P796" s="9">
        <f t="shared" ca="1" si="895"/>
        <v>87</v>
      </c>
      <c r="Q796" s="20">
        <f t="shared" ca="1" si="855"/>
        <v>33.663152608438352</v>
      </c>
      <c r="R796" s="20">
        <f t="shared" ca="1" si="856"/>
        <v>46.762379899960855</v>
      </c>
      <c r="S796" s="20">
        <f t="shared" ca="1" si="857"/>
        <v>16.255010926934343</v>
      </c>
      <c r="T796" s="6">
        <f t="shared" ca="1" si="896"/>
        <v>18755.69800632244</v>
      </c>
      <c r="U796" s="6">
        <f t="shared" ca="1" si="896"/>
        <v>1982.4763287671228</v>
      </c>
      <c r="V796" s="6">
        <f t="shared" ca="1" si="896"/>
        <v>3406.1514037681773</v>
      </c>
      <c r="W796" s="6">
        <f t="shared" ca="1" si="858"/>
        <v>3456.2083068493152</v>
      </c>
      <c r="X796" s="6">
        <f t="shared" ca="1" si="859"/>
        <v>1632.7222716290828</v>
      </c>
      <c r="Y796" s="6">
        <f t="shared" ca="1" si="878"/>
        <v>12243.092352842987</v>
      </c>
      <c r="Z796" s="6">
        <f t="shared" ca="1" si="897"/>
        <v>4207.8940760547939</v>
      </c>
      <c r="AA796" s="6">
        <f t="shared" ca="1" si="897"/>
        <v>1309.3466371989039</v>
      </c>
      <c r="AB796" s="6">
        <f t="shared" ca="1" si="897"/>
        <v>1414.1859506432877</v>
      </c>
      <c r="AC796" s="6">
        <f t="shared" ca="1" si="860"/>
        <v>2170.3052413543692</v>
      </c>
      <c r="AD796" s="6">
        <f t="shared" ca="1" si="861"/>
        <v>1392.7535193080498</v>
      </c>
      <c r="AE796" s="6">
        <f t="shared" ca="1" si="862"/>
        <v>646.53438857219112</v>
      </c>
      <c r="AF796" s="6">
        <f t="shared" ca="1" si="879"/>
        <v>2721.8335146623749</v>
      </c>
      <c r="AG796" s="6">
        <f t="shared" ca="1" si="898"/>
        <v>537.47574766027401</v>
      </c>
      <c r="AH796" s="6">
        <f t="shared" ca="1" si="898"/>
        <v>2058.168673490411</v>
      </c>
      <c r="AI796" s="6">
        <f t="shared" ca="1" si="898"/>
        <v>3281.4797972602742</v>
      </c>
      <c r="AJ796" s="6">
        <f t="shared" ca="1" si="898"/>
        <v>1524.1131790027396</v>
      </c>
      <c r="AK796" s="6">
        <f t="shared" ca="1" si="863"/>
        <v>2489.3326308490209</v>
      </c>
      <c r="AL796" s="6">
        <f t="shared" ca="1" si="864"/>
        <v>1608.0527145922567</v>
      </c>
      <c r="AM796" s="6">
        <f t="shared" ca="1" si="865"/>
        <v>730.69953864703302</v>
      </c>
      <c r="AN796" s="6">
        <f t="shared" ca="1" si="880"/>
        <v>2573.1525133253876</v>
      </c>
      <c r="AO796" s="6">
        <f t="shared" ca="1" si="881"/>
        <v>35070.83839640025</v>
      </c>
      <c r="AP796" s="6">
        <f t="shared" ca="1" si="882"/>
        <v>17532.760015569496</v>
      </c>
      <c r="AQ796" s="6">
        <f t="shared" ca="1" si="883"/>
        <v>17538.07838083075</v>
      </c>
      <c r="AR796" s="6">
        <f t="shared" ca="1" si="899"/>
        <v>2799.4111261463395</v>
      </c>
      <c r="AS796" s="6">
        <f t="shared" ca="1" si="899"/>
        <v>2508.3298618032213</v>
      </c>
      <c r="AT796" s="6">
        <f t="shared" ca="1" si="899"/>
        <v>2039.8662078145555</v>
      </c>
      <c r="AU796" s="6">
        <f t="shared" ca="1" si="899"/>
        <v>2179.4139740512369</v>
      </c>
      <c r="AV796" s="6">
        <f t="shared" ca="1" si="884"/>
        <v>9527.0211698153526</v>
      </c>
      <c r="AW796" s="6">
        <f t="shared" ca="1" si="885"/>
        <v>8011.0572110154008</v>
      </c>
      <c r="AX796" s="27">
        <f t="shared" ca="1" si="900"/>
        <v>3.8423419726027399</v>
      </c>
      <c r="AY796" s="27">
        <f t="shared" ca="1" si="900"/>
        <v>4.2489819726027394</v>
      </c>
      <c r="AZ796">
        <f t="shared" ca="1" si="886"/>
        <v>440</v>
      </c>
      <c r="BA796" s="9">
        <f t="shared" ca="1" si="866"/>
        <v>18</v>
      </c>
      <c r="BB796" s="4">
        <f t="shared" ca="1" si="887"/>
        <v>200</v>
      </c>
      <c r="BC796" s="9">
        <f t="shared" ca="1" si="867"/>
        <v>18</v>
      </c>
      <c r="BD796" s="9">
        <f t="shared" ca="1" si="868"/>
        <v>14</v>
      </c>
      <c r="BE796" s="4">
        <f t="shared" ca="1" si="888"/>
        <v>240</v>
      </c>
      <c r="BF796" s="9">
        <f t="shared" ca="1" si="869"/>
        <v>17</v>
      </c>
      <c r="BG796" s="9">
        <f t="shared" ca="1" si="870"/>
        <v>34</v>
      </c>
      <c r="BH796" s="24">
        <f t="shared" ca="1" si="889"/>
        <v>1359.2131171594522</v>
      </c>
      <c r="BI796" s="24">
        <f t="shared" ca="1" si="890"/>
        <v>894.53854421235462</v>
      </c>
      <c r="BJ796" s="9">
        <f t="shared" ca="1" si="871"/>
        <v>27</v>
      </c>
      <c r="BK796" s="30">
        <f t="shared" ca="1" si="872"/>
        <v>36.181473041095899</v>
      </c>
      <c r="BL796" s="15">
        <f t="shared" ca="1" si="873"/>
        <v>4.4980957457534245</v>
      </c>
      <c r="BM796" s="15">
        <f t="shared" ca="1" si="891"/>
        <v>8696.543441666694</v>
      </c>
      <c r="BN796" s="36">
        <f t="shared" ca="1" si="894"/>
        <v>144</v>
      </c>
      <c r="BO796" s="9">
        <f t="shared" ca="1" si="874"/>
        <v>1</v>
      </c>
      <c r="BP796" s="20">
        <f t="shared" ca="1" si="892"/>
        <v>2.0166723133702389</v>
      </c>
      <c r="BQ796" s="20">
        <f t="shared" ca="1" si="893"/>
        <v>121.79221097799132</v>
      </c>
    </row>
    <row r="797" spans="1:69" x14ac:dyDescent="0.25">
      <c r="A797" s="3">
        <f t="shared" si="841"/>
        <v>40392</v>
      </c>
      <c r="B797" s="17">
        <f t="shared" si="875"/>
        <v>2010</v>
      </c>
      <c r="C797" s="4">
        <f t="shared" si="840"/>
        <v>8</v>
      </c>
      <c r="D797" s="4">
        <f t="shared" si="842"/>
        <v>2</v>
      </c>
      <c r="E797" s="5">
        <f t="shared" si="850"/>
        <v>1</v>
      </c>
      <c r="F797" s="5">
        <f t="shared" si="851"/>
        <v>0.79487179487179482</v>
      </c>
      <c r="G797" s="10">
        <f>G798+100%/365</f>
        <v>2.7397260273972603E-3</v>
      </c>
      <c r="H797" s="13">
        <f t="shared" ca="1" si="852"/>
        <v>207</v>
      </c>
      <c r="I797" s="9">
        <f t="shared" ca="1" si="853"/>
        <v>308</v>
      </c>
      <c r="J797" s="14">
        <f t="shared" ca="1" si="876"/>
        <v>1.4879227053140096</v>
      </c>
      <c r="K797" s="5">
        <f t="shared" ca="1" si="877"/>
        <v>0.68444444444444441</v>
      </c>
      <c r="L797" s="21">
        <f t="shared" ca="1" si="854"/>
        <v>89.032958201615742</v>
      </c>
      <c r="M797" s="9">
        <f t="shared" ca="1" si="895"/>
        <v>53</v>
      </c>
      <c r="N797" s="9">
        <f t="shared" ca="1" si="895"/>
        <v>68</v>
      </c>
      <c r="O797" s="9">
        <f t="shared" ca="1" si="895"/>
        <v>27</v>
      </c>
      <c r="P797" s="9">
        <f t="shared" ca="1" si="895"/>
        <v>81</v>
      </c>
      <c r="Q797" s="20">
        <f t="shared" ca="1" si="855"/>
        <v>33.893895810709836</v>
      </c>
      <c r="R797" s="20">
        <f t="shared" ca="1" si="856"/>
        <v>46.853987454246578</v>
      </c>
      <c r="S797" s="20">
        <f t="shared" ca="1" si="857"/>
        <v>17.717074717808217</v>
      </c>
      <c r="T797" s="6">
        <f t="shared" ca="1" si="896"/>
        <v>18429.822347734458</v>
      </c>
      <c r="U797" s="6">
        <f t="shared" ca="1" si="896"/>
        <v>1984.2717808219177</v>
      </c>
      <c r="V797" s="6">
        <f t="shared" ca="1" si="896"/>
        <v>3523.0103250410962</v>
      </c>
      <c r="W797" s="6">
        <f t="shared" ca="1" si="858"/>
        <v>3625.3092526027394</v>
      </c>
      <c r="X797" s="6">
        <f t="shared" ca="1" si="859"/>
        <v>1660.2282260231823</v>
      </c>
      <c r="Y797" s="6">
        <f t="shared" ca="1" si="878"/>
        <v>11605.546324889356</v>
      </c>
      <c r="Z797" s="6">
        <f t="shared" ca="1" si="897"/>
        <v>4101.1613930958902</v>
      </c>
      <c r="AA797" s="6">
        <f t="shared" ca="1" si="897"/>
        <v>1265.0576612646576</v>
      </c>
      <c r="AB797" s="6">
        <f t="shared" ca="1" si="897"/>
        <v>1435.0830521424655</v>
      </c>
      <c r="AC797" s="6">
        <f t="shared" ca="1" si="860"/>
        <v>2242.2145401242301</v>
      </c>
      <c r="AD797" s="6">
        <f t="shared" ca="1" si="861"/>
        <v>1303.6985192908091</v>
      </c>
      <c r="AE797" s="6">
        <f t="shared" ca="1" si="862"/>
        <v>629.56849662319905</v>
      </c>
      <c r="AF797" s="6">
        <f t="shared" ca="1" si="879"/>
        <v>2625.8205504647749</v>
      </c>
      <c r="AG797" s="6">
        <f t="shared" ca="1" si="898"/>
        <v>532.76380333150689</v>
      </c>
      <c r="AH797" s="6">
        <f t="shared" ca="1" si="898"/>
        <v>1953.6197582904113</v>
      </c>
      <c r="AI797" s="6">
        <f t="shared" ca="1" si="898"/>
        <v>3554.1093701917807</v>
      </c>
      <c r="AJ797" s="6">
        <f t="shared" ca="1" si="898"/>
        <v>1407.5910396493148</v>
      </c>
      <c r="AK797" s="6">
        <f t="shared" ca="1" si="863"/>
        <v>2438.2186009788279</v>
      </c>
      <c r="AL797" s="6">
        <f t="shared" ca="1" si="864"/>
        <v>1590.7750945505884</v>
      </c>
      <c r="AM797" s="6">
        <f t="shared" ca="1" si="865"/>
        <v>729.98556911234743</v>
      </c>
      <c r="AN797" s="6">
        <f t="shared" ca="1" si="880"/>
        <v>2689.1047068212492</v>
      </c>
      <c r="AO797" s="6">
        <f t="shared" ca="1" si="881"/>
        <v>34663.480206522399</v>
      </c>
      <c r="AP797" s="6">
        <f t="shared" ca="1" si="882"/>
        <v>17743.008624347018</v>
      </c>
      <c r="AQ797" s="6">
        <f t="shared" ca="1" si="883"/>
        <v>16920.471582175382</v>
      </c>
      <c r="AR797" s="6">
        <f t="shared" ca="1" si="899"/>
        <v>2797.9402072671119</v>
      </c>
      <c r="AS797" s="6">
        <f t="shared" ca="1" si="899"/>
        <v>2417.2017527403341</v>
      </c>
      <c r="AT797" s="6">
        <f t="shared" ca="1" si="899"/>
        <v>2088.6839182526105</v>
      </c>
      <c r="AU797" s="6">
        <f t="shared" ca="1" si="899"/>
        <v>2174.5363853802223</v>
      </c>
      <c r="AV797" s="6">
        <f t="shared" ca="1" si="884"/>
        <v>9478.3622636402797</v>
      </c>
      <c r="AW797" s="6">
        <f t="shared" ca="1" si="885"/>
        <v>7442.1093185351019</v>
      </c>
      <c r="AX797" s="27">
        <f t="shared" ca="1" si="900"/>
        <v>4.0798470575342467</v>
      </c>
      <c r="AY797" s="27">
        <f t="shared" ca="1" si="900"/>
        <v>4.089580089041096</v>
      </c>
      <c r="AZ797">
        <f t="shared" ca="1" si="886"/>
        <v>436</v>
      </c>
      <c r="BA797" s="9">
        <f t="shared" ca="1" si="866"/>
        <v>18</v>
      </c>
      <c r="BB797" s="4">
        <f t="shared" ca="1" si="887"/>
        <v>207</v>
      </c>
      <c r="BC797" s="9">
        <f t="shared" ca="1" si="867"/>
        <v>20</v>
      </c>
      <c r="BD797" s="9">
        <f t="shared" ca="1" si="868"/>
        <v>13</v>
      </c>
      <c r="BE797" s="4">
        <f t="shared" ca="1" si="888"/>
        <v>229</v>
      </c>
      <c r="BF797" s="9">
        <f t="shared" ca="1" si="869"/>
        <v>17</v>
      </c>
      <c r="BG797" s="9">
        <f t="shared" ca="1" si="870"/>
        <v>33</v>
      </c>
      <c r="BH797" s="24">
        <f t="shared" ca="1" si="889"/>
        <v>1404.2612440628579</v>
      </c>
      <c r="BI797" s="24">
        <f t="shared" ca="1" si="890"/>
        <v>911.67719564153674</v>
      </c>
      <c r="BJ797" s="9">
        <f t="shared" ca="1" si="871"/>
        <v>32</v>
      </c>
      <c r="BK797" s="30">
        <f t="shared" ca="1" si="872"/>
        <v>34.505934438356164</v>
      </c>
      <c r="BL797" s="15">
        <f t="shared" ca="1" si="873"/>
        <v>4.4076449041095884</v>
      </c>
      <c r="BM797" s="15">
        <f t="shared" ca="1" si="891"/>
        <v>8758.1350322578255</v>
      </c>
      <c r="BN797" s="36">
        <f t="shared" ca="1" si="894"/>
        <v>144</v>
      </c>
      <c r="BO797" s="9">
        <f t="shared" ca="1" si="874"/>
        <v>0</v>
      </c>
      <c r="BP797" s="20">
        <f t="shared" ca="1" si="892"/>
        <v>1.9319719917373011</v>
      </c>
      <c r="BQ797" s="20">
        <f t="shared" ca="1" si="893"/>
        <v>117.50327487621793</v>
      </c>
    </row>
    <row r="798" spans="1:69" x14ac:dyDescent="0.25">
      <c r="A798" s="3">
        <f t="shared" si="841"/>
        <v>40391</v>
      </c>
      <c r="B798" s="17">
        <f t="shared" si="875"/>
        <v>2010</v>
      </c>
      <c r="C798" s="4">
        <f t="shared" si="840"/>
        <v>8</v>
      </c>
      <c r="D798" s="4">
        <f t="shared" si="842"/>
        <v>1</v>
      </c>
      <c r="E798" s="5">
        <f t="shared" si="850"/>
        <v>1</v>
      </c>
      <c r="F798" s="5">
        <f t="shared" si="851"/>
        <v>0.81538461538461537</v>
      </c>
      <c r="G798" s="10">
        <v>0</v>
      </c>
      <c r="H798" s="13">
        <f t="shared" ca="1" si="852"/>
        <v>212</v>
      </c>
      <c r="I798" s="9">
        <f t="shared" ca="1" si="853"/>
        <v>330</v>
      </c>
      <c r="J798" s="14">
        <f t="shared" ca="1" si="876"/>
        <v>1.5566037735849056</v>
      </c>
      <c r="K798" s="5">
        <f t="shared" ca="1" si="877"/>
        <v>0.73333333333333328</v>
      </c>
      <c r="L798" s="21">
        <f t="shared" ca="1" si="854"/>
        <v>92.769230769230745</v>
      </c>
      <c r="M798" s="9">
        <f t="shared" ca="1" si="895"/>
        <v>61</v>
      </c>
      <c r="N798" s="9">
        <f t="shared" ca="1" si="895"/>
        <v>72</v>
      </c>
      <c r="O798" s="9">
        <f t="shared" ca="1" si="895"/>
        <v>30</v>
      </c>
      <c r="P798" s="9">
        <f t="shared" ca="1" si="895"/>
        <v>89</v>
      </c>
      <c r="Q798" s="20">
        <f t="shared" ca="1" si="855"/>
        <v>34.18105263157895</v>
      </c>
      <c r="R798" s="20">
        <f t="shared" ca="1" si="856"/>
        <v>45.631079999999997</v>
      </c>
      <c r="S798" s="20">
        <f t="shared" ca="1" si="857"/>
        <v>16.968043820224718</v>
      </c>
      <c r="T798" s="6">
        <f t="shared" ca="1" si="896"/>
        <v>19667.076923076918</v>
      </c>
      <c r="U798" s="6">
        <f t="shared" ca="1" si="896"/>
        <v>2050.04</v>
      </c>
      <c r="V798" s="6">
        <f t="shared" ca="1" si="896"/>
        <v>3462.5796923076919</v>
      </c>
      <c r="W798" s="6">
        <f t="shared" ca="1" si="858"/>
        <v>3495.6</v>
      </c>
      <c r="X798" s="6">
        <f t="shared" ca="1" si="859"/>
        <v>1826.3963076923073</v>
      </c>
      <c r="Y798" s="6">
        <f t="shared" ca="1" si="878"/>
        <v>12932.540923076918</v>
      </c>
      <c r="Z798" s="6">
        <f t="shared" ca="1" si="897"/>
        <v>4546.08</v>
      </c>
      <c r="AA798" s="6">
        <f t="shared" ca="1" si="897"/>
        <v>1368.9323999999999</v>
      </c>
      <c r="AB798" s="6">
        <f t="shared" ca="1" si="897"/>
        <v>1510.1559</v>
      </c>
      <c r="AC798" s="6">
        <f t="shared" ca="1" si="860"/>
        <v>2313.5527166104648</v>
      </c>
      <c r="AD798" s="6">
        <f t="shared" ca="1" si="861"/>
        <v>1317.3531304149883</v>
      </c>
      <c r="AE798" s="6">
        <f t="shared" ca="1" si="862"/>
        <v>683.3466518173766</v>
      </c>
      <c r="AF798" s="6">
        <f t="shared" ca="1" si="879"/>
        <v>3110.9158011571699</v>
      </c>
      <c r="AG798" s="6">
        <f t="shared" ca="1" si="898"/>
        <v>591.03000000000009</v>
      </c>
      <c r="AH798" s="6">
        <f t="shared" ca="1" si="898"/>
        <v>2154.2400000000002</v>
      </c>
      <c r="AI798" s="6">
        <f t="shared" ca="1" si="898"/>
        <v>3531.99</v>
      </c>
      <c r="AJ798" s="6">
        <f t="shared" ca="1" si="898"/>
        <v>1544.3999999999999</v>
      </c>
      <c r="AK798" s="6">
        <f t="shared" ca="1" si="863"/>
        <v>2528.5841448980195</v>
      </c>
      <c r="AL798" s="6">
        <f t="shared" ca="1" si="864"/>
        <v>1478.6064040878641</v>
      </c>
      <c r="AM798" s="6">
        <f t="shared" ca="1" si="865"/>
        <v>751.83568059554148</v>
      </c>
      <c r="AN798" s="6">
        <f t="shared" ca="1" si="880"/>
        <v>3062.6337704185753</v>
      </c>
      <c r="AO798" s="6">
        <f t="shared" ca="1" si="881"/>
        <v>36963.945223076924</v>
      </c>
      <c r="AP798" s="6">
        <f t="shared" ca="1" si="882"/>
        <v>17857.854728424252</v>
      </c>
      <c r="AQ798" s="6">
        <f t="shared" ca="1" si="883"/>
        <v>19106.090494652664</v>
      </c>
      <c r="AR798" s="6">
        <f t="shared" ca="1" si="899"/>
        <v>2820.7092853517133</v>
      </c>
      <c r="AS798" s="6">
        <f t="shared" ca="1" si="899"/>
        <v>2393.7083776130448</v>
      </c>
      <c r="AT798" s="6">
        <f t="shared" ca="1" si="899"/>
        <v>2109.8271093509643</v>
      </c>
      <c r="AU798" s="6">
        <f t="shared" ca="1" si="899"/>
        <v>2234.6509303255389</v>
      </c>
      <c r="AV798" s="6">
        <f t="shared" ca="1" si="884"/>
        <v>9558.8957026412609</v>
      </c>
      <c r="AW798" s="6">
        <f t="shared" ca="1" si="885"/>
        <v>9547.1947920114108</v>
      </c>
      <c r="AX798" s="27">
        <f t="shared" ca="1" si="900"/>
        <v>3.8180999999999998</v>
      </c>
      <c r="AY798" s="27">
        <f t="shared" ca="1" si="900"/>
        <v>4.5064000000000002</v>
      </c>
      <c r="AZ798">
        <f t="shared" ca="1" si="886"/>
        <v>464</v>
      </c>
      <c r="BA798" s="9">
        <f t="shared" ca="1" si="866"/>
        <v>19</v>
      </c>
      <c r="BB798" s="4">
        <f t="shared" ca="1" si="887"/>
        <v>212</v>
      </c>
      <c r="BC798" s="9">
        <f t="shared" ca="1" si="867"/>
        <v>20</v>
      </c>
      <c r="BD798" s="9">
        <f t="shared" ca="1" si="868"/>
        <v>13</v>
      </c>
      <c r="BE798" s="4">
        <f t="shared" ca="1" si="888"/>
        <v>252</v>
      </c>
      <c r="BF798" s="9">
        <f t="shared" ca="1" si="869"/>
        <v>19</v>
      </c>
      <c r="BG798" s="9">
        <f t="shared" ca="1" si="870"/>
        <v>38</v>
      </c>
      <c r="BH798" s="24">
        <f t="shared" ca="1" si="889"/>
        <v>1367.4104150943394</v>
      </c>
      <c r="BI798" s="24">
        <f t="shared" ca="1" si="890"/>
        <v>975.84282711921139</v>
      </c>
      <c r="BJ798" s="9">
        <f t="shared" ca="1" si="871"/>
        <v>29</v>
      </c>
      <c r="BK798" s="30">
        <f t="shared" ca="1" si="872"/>
        <v>34.335000000000001</v>
      </c>
      <c r="BL798" s="15">
        <f t="shared" ca="1" si="873"/>
        <v>4.3128999999999991</v>
      </c>
      <c r="BM798" s="15">
        <f t="shared" ca="1" si="891"/>
        <v>8548.126962784223</v>
      </c>
      <c r="BN798" s="36">
        <f t="shared" ca="1" si="894"/>
        <v>144</v>
      </c>
      <c r="BO798" s="9">
        <f t="shared" ca="1" si="874"/>
        <v>0</v>
      </c>
      <c r="BP798" s="20">
        <f t="shared" ca="1" si="892"/>
        <v>2.2351201120238851</v>
      </c>
      <c r="BQ798" s="20">
        <f t="shared" ca="1" si="893"/>
        <v>132.68118399064349</v>
      </c>
    </row>
    <row r="799" spans="1:69" x14ac:dyDescent="0.25">
      <c r="A799" s="3"/>
      <c r="B799" s="1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1:69" x14ac:dyDescent="0.25">
      <c r="A800" s="3"/>
      <c r="B800" s="1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1:19" x14ac:dyDescent="0.25">
      <c r="A801" s="3"/>
      <c r="B801" s="1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1:19" x14ac:dyDescent="0.25">
      <c r="A802" s="3"/>
      <c r="B802" s="1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</sheetData>
  <conditionalFormatting sqref="AW7:AW798">
    <cfRule type="dataBar" priority="1">
      <dataBar>
        <cfvo type="min"/>
        <cfvo type="max"/>
        <color rgb="FFFFB628"/>
      </dataBar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39"/>
  <sheetViews>
    <sheetView workbookViewId="0">
      <selection activeCell="B27" sqref="B27"/>
    </sheetView>
    <sheetView workbookViewId="1"/>
  </sheetViews>
  <sheetFormatPr baseColWidth="10" defaultRowHeight="15" x14ac:dyDescent="0.25"/>
  <sheetData>
    <row r="1" spans="1:3" x14ac:dyDescent="0.25">
      <c r="A1">
        <v>1</v>
      </c>
      <c r="B1" s="1">
        <v>0.55000000000000004</v>
      </c>
      <c r="C1" s="1">
        <v>1</v>
      </c>
    </row>
    <row r="2" spans="1:3" x14ac:dyDescent="0.25">
      <c r="A2">
        <v>2</v>
      </c>
      <c r="B2" s="1">
        <v>0.5</v>
      </c>
      <c r="C2" s="1">
        <v>0.8</v>
      </c>
    </row>
    <row r="3" spans="1:3" x14ac:dyDescent="0.25">
      <c r="A3">
        <v>3</v>
      </c>
      <c r="B3" s="1">
        <v>0.59</v>
      </c>
      <c r="C3" s="1">
        <v>1</v>
      </c>
    </row>
    <row r="4" spans="1:3" x14ac:dyDescent="0.25">
      <c r="A4">
        <v>4</v>
      </c>
      <c r="B4" s="1">
        <v>0.6</v>
      </c>
      <c r="C4" s="1">
        <v>1</v>
      </c>
    </row>
    <row r="5" spans="1:3" x14ac:dyDescent="0.25">
      <c r="A5">
        <v>5</v>
      </c>
      <c r="B5" s="1">
        <v>0.65</v>
      </c>
      <c r="C5" s="1">
        <v>0.9</v>
      </c>
    </row>
    <row r="6" spans="1:3" x14ac:dyDescent="0.25">
      <c r="A6">
        <v>6</v>
      </c>
      <c r="B6" s="1">
        <v>0.72</v>
      </c>
      <c r="C6" s="1">
        <v>1.1499999999999999</v>
      </c>
    </row>
    <row r="7" spans="1:3" x14ac:dyDescent="0.25">
      <c r="A7">
        <v>7</v>
      </c>
      <c r="B7" s="1">
        <v>0.85</v>
      </c>
      <c r="C7" s="1">
        <v>1.55</v>
      </c>
    </row>
    <row r="8" spans="1:3" x14ac:dyDescent="0.25">
      <c r="A8">
        <v>8</v>
      </c>
      <c r="B8" s="1">
        <v>1</v>
      </c>
      <c r="C8" s="1">
        <v>1.95</v>
      </c>
    </row>
    <row r="9" spans="1:3" x14ac:dyDescent="0.25">
      <c r="A9">
        <v>9</v>
      </c>
      <c r="B9" s="1">
        <v>0.78</v>
      </c>
      <c r="C9" s="1">
        <v>1.5</v>
      </c>
    </row>
    <row r="10" spans="1:3" x14ac:dyDescent="0.25">
      <c r="A10">
        <v>10</v>
      </c>
      <c r="B10" s="1">
        <v>0.63</v>
      </c>
      <c r="C10" s="1">
        <v>1</v>
      </c>
    </row>
    <row r="11" spans="1:3" x14ac:dyDescent="0.25">
      <c r="A11">
        <v>11</v>
      </c>
      <c r="B11" s="1">
        <v>0.48</v>
      </c>
      <c r="C11" s="1">
        <v>0.77</v>
      </c>
    </row>
    <row r="12" spans="1:3" x14ac:dyDescent="0.25">
      <c r="A12">
        <v>12</v>
      </c>
      <c r="B12" s="1">
        <v>0.67</v>
      </c>
      <c r="C12" s="1">
        <v>0.9</v>
      </c>
    </row>
    <row r="13" spans="1:3" x14ac:dyDescent="0.25">
      <c r="B13" s="1"/>
      <c r="C13" s="1"/>
    </row>
    <row r="14" spans="1:3" x14ac:dyDescent="0.25">
      <c r="C14" s="1">
        <v>0.9</v>
      </c>
    </row>
    <row r="15" spans="1:3" x14ac:dyDescent="0.25">
      <c r="A15">
        <v>1</v>
      </c>
      <c r="B15" s="1">
        <v>0.64</v>
      </c>
      <c r="C15" s="2">
        <f t="shared" ref="C15:C21" si="0">MIN(100%,100%-(100%-B15)/$C$14)</f>
        <v>0.60000000000000009</v>
      </c>
    </row>
    <row r="16" spans="1:3" x14ac:dyDescent="0.25">
      <c r="A16">
        <v>2</v>
      </c>
      <c r="B16" s="1">
        <v>0.6</v>
      </c>
      <c r="C16" s="2">
        <f t="shared" si="0"/>
        <v>0.55555555555555558</v>
      </c>
    </row>
    <row r="17" spans="1:3" x14ac:dyDescent="0.25">
      <c r="A17">
        <v>3</v>
      </c>
      <c r="B17" s="1">
        <v>0.6</v>
      </c>
      <c r="C17" s="2">
        <f t="shared" si="0"/>
        <v>0.55555555555555558</v>
      </c>
    </row>
    <row r="18" spans="1:3" x14ac:dyDescent="0.25">
      <c r="A18">
        <v>4</v>
      </c>
      <c r="B18" s="1">
        <v>0.76</v>
      </c>
      <c r="C18" s="2">
        <f t="shared" si="0"/>
        <v>0.73333333333333339</v>
      </c>
    </row>
    <row r="19" spans="1:3" x14ac:dyDescent="0.25">
      <c r="A19">
        <v>5</v>
      </c>
      <c r="B19" s="1">
        <v>0.82</v>
      </c>
      <c r="C19" s="2">
        <f t="shared" si="0"/>
        <v>0.79999999999999993</v>
      </c>
    </row>
    <row r="20" spans="1:3" x14ac:dyDescent="0.25">
      <c r="A20">
        <v>6</v>
      </c>
      <c r="B20" s="1">
        <v>1</v>
      </c>
      <c r="C20" s="2">
        <f t="shared" si="0"/>
        <v>1</v>
      </c>
    </row>
    <row r="21" spans="1:3" x14ac:dyDescent="0.25">
      <c r="A21">
        <v>7</v>
      </c>
      <c r="B21" s="1">
        <v>0.95</v>
      </c>
      <c r="C21" s="2">
        <f t="shared" si="0"/>
        <v>0.94444444444444442</v>
      </c>
    </row>
    <row r="24" spans="1:3" x14ac:dyDescent="0.25">
      <c r="A24" t="s">
        <v>5</v>
      </c>
      <c r="B24">
        <f ca="1">1+RANDBETWEEN(-limite,limite)/1000</f>
        <v>0.96399999999999997</v>
      </c>
    </row>
    <row r="25" spans="1:3" x14ac:dyDescent="0.25">
      <c r="A25" t="s">
        <v>6</v>
      </c>
      <c r="B25" s="1">
        <v>0.05</v>
      </c>
    </row>
    <row r="26" spans="1:3" x14ac:dyDescent="0.25">
      <c r="A26" t="s">
        <v>7</v>
      </c>
      <c r="B26">
        <f>B25*1000</f>
        <v>50</v>
      </c>
    </row>
    <row r="27" spans="1:3" x14ac:dyDescent="0.25">
      <c r="A27" t="s">
        <v>63</v>
      </c>
      <c r="B27">
        <v>100</v>
      </c>
    </row>
    <row r="29" spans="1:3" x14ac:dyDescent="0.25">
      <c r="A29" t="s">
        <v>20</v>
      </c>
      <c r="B29" t="s">
        <v>21</v>
      </c>
    </row>
    <row r="30" spans="1:3" x14ac:dyDescent="0.25">
      <c r="A30" s="1">
        <v>0.4</v>
      </c>
      <c r="B30" s="1">
        <v>0.62</v>
      </c>
      <c r="C30" s="1"/>
    </row>
    <row r="31" spans="1:3" x14ac:dyDescent="0.25">
      <c r="A31" s="1">
        <v>0.5</v>
      </c>
      <c r="B31" s="1">
        <v>0.67</v>
      </c>
      <c r="C31" s="1"/>
    </row>
    <row r="32" spans="1:3" x14ac:dyDescent="0.25">
      <c r="A32" s="1">
        <v>0.6</v>
      </c>
      <c r="B32" s="1">
        <v>0.72</v>
      </c>
      <c r="C32" s="1"/>
    </row>
    <row r="33" spans="1:3" x14ac:dyDescent="0.25">
      <c r="A33" s="1">
        <v>0.7</v>
      </c>
      <c r="B33" s="1">
        <v>0.78</v>
      </c>
      <c r="C33" s="1"/>
    </row>
    <row r="34" spans="1:3" x14ac:dyDescent="0.25">
      <c r="A34" s="1">
        <v>0.8</v>
      </c>
      <c r="B34" s="1">
        <v>0.84</v>
      </c>
      <c r="C34" s="1"/>
    </row>
    <row r="35" spans="1:3" x14ac:dyDescent="0.25">
      <c r="A35" s="1">
        <v>0.9</v>
      </c>
      <c r="B35" s="1">
        <v>0.92</v>
      </c>
      <c r="C35" s="1"/>
    </row>
    <row r="36" spans="1:3" x14ac:dyDescent="0.25">
      <c r="A36" s="1">
        <v>1</v>
      </c>
      <c r="B36" s="1">
        <v>1</v>
      </c>
    </row>
    <row r="39" spans="1:3" x14ac:dyDescent="0.25">
      <c r="A39" t="s">
        <v>47</v>
      </c>
      <c r="B39" s="12">
        <v>2.7E-2</v>
      </c>
    </row>
  </sheetData>
  <sortState ref="A30:C36">
    <sortCondition ref="A30"/>
  </sortState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4:AC66"/>
  <sheetViews>
    <sheetView workbookViewId="0">
      <selection activeCell="E57" sqref="E57"/>
    </sheetView>
    <sheetView workbookViewId="1"/>
  </sheetViews>
  <sheetFormatPr baseColWidth="10" defaultRowHeight="15" x14ac:dyDescent="0.25"/>
  <cols>
    <col min="2" max="2" width="16" customWidth="1"/>
    <col min="3" max="3" width="24" bestFit="1" customWidth="1"/>
    <col min="4" max="4" width="27" customWidth="1"/>
    <col min="5" max="5" width="25.42578125" customWidth="1"/>
    <col min="6" max="6" width="24" customWidth="1"/>
    <col min="7" max="7" width="19.85546875" customWidth="1"/>
    <col min="8" max="8" width="24" customWidth="1"/>
    <col min="9" max="9" width="19.85546875" customWidth="1"/>
    <col min="10" max="10" width="24" customWidth="1"/>
    <col min="11" max="11" width="19.85546875" customWidth="1"/>
    <col min="12" max="12" width="24" customWidth="1"/>
    <col min="13" max="13" width="19.85546875" customWidth="1"/>
    <col min="14" max="14" width="24" customWidth="1"/>
    <col min="15" max="15" width="19.85546875" customWidth="1"/>
    <col min="16" max="16" width="24" customWidth="1"/>
    <col min="17" max="17" width="19.85546875" customWidth="1"/>
    <col min="18" max="18" width="24" customWidth="1"/>
    <col min="19" max="19" width="19.85546875" customWidth="1"/>
    <col min="20" max="20" width="24" customWidth="1"/>
    <col min="21" max="21" width="19.85546875" customWidth="1"/>
    <col min="22" max="22" width="24" customWidth="1"/>
    <col min="23" max="23" width="19.85546875" customWidth="1"/>
    <col min="24" max="24" width="24" customWidth="1"/>
    <col min="25" max="25" width="19.85546875" customWidth="1"/>
    <col min="26" max="26" width="24" customWidth="1"/>
    <col min="27" max="27" width="24.85546875" customWidth="1"/>
    <col min="28" max="28" width="29" customWidth="1"/>
    <col min="29" max="29" width="16.42578125" bestFit="1" customWidth="1"/>
    <col min="30" max="30" width="17" bestFit="1" customWidth="1"/>
    <col min="31" max="31" width="20.5703125" bestFit="1" customWidth="1"/>
    <col min="32" max="32" width="16.42578125" bestFit="1" customWidth="1"/>
    <col min="33" max="33" width="17" bestFit="1" customWidth="1"/>
    <col min="34" max="34" width="20.5703125" bestFit="1" customWidth="1"/>
    <col min="35" max="35" width="16.42578125" bestFit="1" customWidth="1"/>
    <col min="36" max="36" width="17" bestFit="1" customWidth="1"/>
    <col min="37" max="37" width="20.5703125" bestFit="1" customWidth="1"/>
    <col min="38" max="38" width="16.42578125" bestFit="1" customWidth="1"/>
    <col min="39" max="39" width="22" bestFit="1" customWidth="1"/>
    <col min="40" max="40" width="25.5703125" bestFit="1" customWidth="1"/>
    <col min="41" max="41" width="21.42578125" bestFit="1" customWidth="1"/>
  </cols>
  <sheetData>
    <row r="4" spans="2:29" x14ac:dyDescent="0.25">
      <c r="C4" s="18" t="s">
        <v>77</v>
      </c>
    </row>
    <row r="5" spans="2:29" x14ac:dyDescent="0.25">
      <c r="B5" s="18" t="s">
        <v>29</v>
      </c>
      <c r="C5" s="13" t="s">
        <v>76</v>
      </c>
      <c r="D5" t="s">
        <v>150</v>
      </c>
    </row>
    <row r="6" spans="2:29" x14ac:dyDescent="0.25">
      <c r="B6" s="19">
        <v>2010</v>
      </c>
      <c r="C6" s="37"/>
      <c r="D6" s="37"/>
    </row>
    <row r="7" spans="2:29" x14ac:dyDescent="0.25">
      <c r="B7" s="38">
        <v>8</v>
      </c>
      <c r="C7" s="37">
        <v>142.54838709677421</v>
      </c>
      <c r="D7" s="37">
        <v>147.42808470128361</v>
      </c>
      <c r="AC7" s="2" t="e">
        <f>AA7/AB7</f>
        <v>#DIV/0!</v>
      </c>
    </row>
    <row r="8" spans="2:29" x14ac:dyDescent="0.25">
      <c r="B8" s="38">
        <v>9</v>
      </c>
      <c r="C8" s="37">
        <v>120.16666666666667</v>
      </c>
      <c r="D8" s="37">
        <v>129.22721308454535</v>
      </c>
      <c r="AC8" s="2" t="e">
        <f t="shared" ref="AC8:AC9" si="0">AA8/AB8</f>
        <v>#DIV/0!</v>
      </c>
    </row>
    <row r="9" spans="2:29" x14ac:dyDescent="0.25">
      <c r="B9" s="38">
        <v>10</v>
      </c>
      <c r="C9" s="37">
        <v>112.48387096774194</v>
      </c>
      <c r="D9" s="37">
        <v>93.566012752332554</v>
      </c>
      <c r="AC9" s="2" t="e">
        <f t="shared" si="0"/>
        <v>#DIV/0!</v>
      </c>
    </row>
    <row r="10" spans="2:29" x14ac:dyDescent="0.25">
      <c r="B10" s="38">
        <v>11</v>
      </c>
      <c r="C10" s="37">
        <v>101.13333333333334</v>
      </c>
      <c r="D10" s="37">
        <v>63.791583485276071</v>
      </c>
      <c r="F10" s="37"/>
    </row>
    <row r="11" spans="2:29" x14ac:dyDescent="0.25">
      <c r="B11" s="38">
        <v>12</v>
      </c>
      <c r="C11" s="37">
        <v>111.35483870967742</v>
      </c>
      <c r="D11" s="37">
        <v>102.49066833677055</v>
      </c>
      <c r="F11" s="37"/>
    </row>
    <row r="12" spans="2:29" x14ac:dyDescent="0.25">
      <c r="B12" s="19">
        <v>2011</v>
      </c>
      <c r="C12" s="37"/>
      <c r="D12" s="37"/>
      <c r="F12" s="37"/>
      <c r="G12" s="25"/>
    </row>
    <row r="13" spans="2:29" x14ac:dyDescent="0.25">
      <c r="B13" s="38">
        <v>1</v>
      </c>
      <c r="C13" s="37">
        <v>107.3225806451613</v>
      </c>
      <c r="D13" s="37">
        <v>86.026334123760776</v>
      </c>
      <c r="F13" s="37"/>
      <c r="G13" s="25"/>
    </row>
    <row r="14" spans="2:29" x14ac:dyDescent="0.25">
      <c r="B14" s="38">
        <v>2</v>
      </c>
      <c r="C14" s="37">
        <v>106.64285714285714</v>
      </c>
      <c r="D14" s="37">
        <v>65.547790161016849</v>
      </c>
      <c r="F14" s="37"/>
      <c r="G14" s="25"/>
    </row>
    <row r="15" spans="2:29" x14ac:dyDescent="0.25">
      <c r="B15" s="38">
        <v>3</v>
      </c>
      <c r="C15" s="37">
        <v>108.38709677419355</v>
      </c>
      <c r="D15" s="37">
        <v>93.924243381320181</v>
      </c>
      <c r="F15" s="37"/>
      <c r="G15" s="25"/>
    </row>
    <row r="16" spans="2:29" x14ac:dyDescent="0.25">
      <c r="B16" s="38">
        <v>4</v>
      </c>
      <c r="C16" s="37">
        <v>113.66666666666667</v>
      </c>
      <c r="D16" s="37">
        <v>91.221361036202225</v>
      </c>
      <c r="F16" s="37"/>
      <c r="G16" s="25"/>
      <c r="H16" s="2"/>
      <c r="I16" s="2"/>
      <c r="J16" s="2"/>
      <c r="K16" s="2"/>
      <c r="L16" s="2"/>
      <c r="M16" s="2"/>
      <c r="N16" s="2"/>
    </row>
    <row r="17" spans="2:7" x14ac:dyDescent="0.25">
      <c r="B17" s="38">
        <v>5</v>
      </c>
      <c r="C17" s="37">
        <v>114.48387096774194</v>
      </c>
      <c r="D17" s="37">
        <v>93.871049391881471</v>
      </c>
      <c r="F17" s="37"/>
      <c r="G17" s="25"/>
    </row>
    <row r="18" spans="2:7" x14ac:dyDescent="0.25">
      <c r="B18" s="38">
        <v>6</v>
      </c>
      <c r="C18" s="37">
        <v>121.46666666666667</v>
      </c>
      <c r="D18" s="37">
        <v>111.84718587876156</v>
      </c>
      <c r="F18" s="37"/>
      <c r="G18" s="25"/>
    </row>
    <row r="19" spans="2:7" x14ac:dyDescent="0.25">
      <c r="B19" s="38">
        <v>7</v>
      </c>
      <c r="C19" s="37">
        <v>129.90322580645162</v>
      </c>
      <c r="D19" s="37">
        <v>143.99607869317802</v>
      </c>
      <c r="F19" s="37"/>
      <c r="G19" s="25"/>
    </row>
    <row r="20" spans="2:7" x14ac:dyDescent="0.25">
      <c r="B20" s="38">
        <v>8</v>
      </c>
      <c r="C20" s="37">
        <v>146.90322580645162</v>
      </c>
      <c r="D20" s="37">
        <v>153.62632707482223</v>
      </c>
      <c r="F20" s="37"/>
      <c r="G20" s="25"/>
    </row>
    <row r="21" spans="2:7" x14ac:dyDescent="0.25">
      <c r="B21" s="38">
        <v>9</v>
      </c>
      <c r="C21" s="37">
        <v>123.7</v>
      </c>
      <c r="D21" s="37">
        <v>137.0325885389085</v>
      </c>
      <c r="F21" s="37"/>
      <c r="G21" s="25"/>
    </row>
    <row r="22" spans="2:7" x14ac:dyDescent="0.25">
      <c r="B22" s="38">
        <v>10</v>
      </c>
      <c r="C22" s="37">
        <v>114.87096774193549</v>
      </c>
      <c r="D22" s="37">
        <v>101.24354002169133</v>
      </c>
      <c r="F22" s="37"/>
      <c r="G22" s="25"/>
    </row>
    <row r="23" spans="2:7" x14ac:dyDescent="0.25">
      <c r="B23" s="38">
        <v>11</v>
      </c>
      <c r="C23" s="37">
        <v>103.7</v>
      </c>
      <c r="D23" s="37">
        <v>68.297249659556172</v>
      </c>
      <c r="F23" s="37"/>
      <c r="G23" s="25"/>
    </row>
    <row r="24" spans="2:7" x14ac:dyDescent="0.25">
      <c r="B24" s="38">
        <v>12</v>
      </c>
      <c r="C24" s="37">
        <v>115.45161290322581</v>
      </c>
      <c r="D24" s="37">
        <v>106.47980226012949</v>
      </c>
      <c r="F24" s="37"/>
      <c r="G24" s="25"/>
    </row>
    <row r="25" spans="2:7" x14ac:dyDescent="0.25">
      <c r="B25" s="19">
        <v>2012</v>
      </c>
      <c r="C25" s="37"/>
      <c r="D25" s="37"/>
      <c r="F25" s="37"/>
      <c r="G25" s="25"/>
    </row>
    <row r="26" spans="2:7" x14ac:dyDescent="0.25">
      <c r="B26" s="38">
        <v>1</v>
      </c>
      <c r="C26" s="37">
        <v>110.3225806451613</v>
      </c>
      <c r="D26" s="37">
        <v>87.699183214767615</v>
      </c>
      <c r="F26" s="37"/>
      <c r="G26" s="25"/>
    </row>
    <row r="27" spans="2:7" x14ac:dyDescent="0.25">
      <c r="B27" s="38">
        <v>2</v>
      </c>
      <c r="C27" s="37">
        <v>110.51724137931035</v>
      </c>
      <c r="D27" s="37">
        <v>68.141254692659459</v>
      </c>
      <c r="F27" s="37"/>
      <c r="G27" s="25"/>
    </row>
    <row r="28" spans="2:7" x14ac:dyDescent="0.25">
      <c r="B28" s="38">
        <v>3</v>
      </c>
      <c r="C28" s="37">
        <v>111.45161290322581</v>
      </c>
      <c r="D28" s="37">
        <v>101.31413683928214</v>
      </c>
      <c r="F28" s="37"/>
      <c r="G28" s="25"/>
    </row>
    <row r="29" spans="2:7" x14ac:dyDescent="0.25">
      <c r="B29" s="38">
        <v>4</v>
      </c>
      <c r="C29" s="37">
        <v>117.23333333333333</v>
      </c>
      <c r="D29" s="37">
        <v>93.269806231553233</v>
      </c>
      <c r="F29" s="37"/>
      <c r="G29" s="25"/>
    </row>
    <row r="30" spans="2:7" x14ac:dyDescent="0.25">
      <c r="B30" s="38">
        <v>5</v>
      </c>
      <c r="C30" s="37">
        <v>117.70967741935483</v>
      </c>
      <c r="D30" s="37">
        <v>100.87556408502788</v>
      </c>
      <c r="F30" s="37"/>
      <c r="G30" s="25"/>
    </row>
    <row r="31" spans="2:7" x14ac:dyDescent="0.25">
      <c r="B31" s="38">
        <v>6</v>
      </c>
      <c r="C31" s="37">
        <v>125.13333333333334</v>
      </c>
      <c r="D31" s="37">
        <v>119.98503924444024</v>
      </c>
      <c r="F31" s="37"/>
      <c r="G31" s="25"/>
    </row>
    <row r="32" spans="2:7" x14ac:dyDescent="0.25">
      <c r="B32" s="38">
        <v>7</v>
      </c>
      <c r="C32" s="37">
        <v>134.51612903225808</v>
      </c>
      <c r="D32" s="37">
        <v>145.28918080339159</v>
      </c>
      <c r="F32" s="37"/>
      <c r="G32" s="25"/>
    </row>
    <row r="33" spans="2:7" x14ac:dyDescent="0.25">
      <c r="B33" s="38">
        <v>8</v>
      </c>
      <c r="C33" s="37">
        <v>151.74193548387098</v>
      </c>
      <c r="D33" s="37">
        <v>161.44618037813106</v>
      </c>
      <c r="F33" s="37"/>
      <c r="G33" s="25"/>
    </row>
    <row r="34" spans="2:7" x14ac:dyDescent="0.25">
      <c r="B34" s="38">
        <v>9</v>
      </c>
      <c r="C34" s="37">
        <v>127.3</v>
      </c>
      <c r="D34" s="37">
        <v>141.93384005088924</v>
      </c>
      <c r="F34" s="37"/>
      <c r="G34" s="25"/>
    </row>
    <row r="35" spans="2:7" x14ac:dyDescent="0.25">
      <c r="B35" s="39" t="s">
        <v>30</v>
      </c>
      <c r="C35" s="37">
        <v>119.32954545454545</v>
      </c>
      <c r="D35" s="37">
        <v>108.34239708925558</v>
      </c>
    </row>
    <row r="41" spans="2:7" x14ac:dyDescent="0.25">
      <c r="B41">
        <v>8</v>
      </c>
      <c r="C41" s="37">
        <f>C7</f>
        <v>142.54838709677421</v>
      </c>
      <c r="D41" s="37">
        <f>D7</f>
        <v>147.42808470128361</v>
      </c>
    </row>
    <row r="42" spans="2:7" x14ac:dyDescent="0.25">
      <c r="B42">
        <v>9</v>
      </c>
      <c r="C42" s="37">
        <f t="shared" ref="C42:D42" si="1">C8</f>
        <v>120.16666666666667</v>
      </c>
      <c r="D42" s="37">
        <f t="shared" si="1"/>
        <v>129.22721308454535</v>
      </c>
    </row>
    <row r="43" spans="2:7" x14ac:dyDescent="0.25">
      <c r="B43">
        <v>10</v>
      </c>
      <c r="C43" s="37">
        <f t="shared" ref="C43:D43" si="2">C9</f>
        <v>112.48387096774194</v>
      </c>
      <c r="D43" s="37">
        <f t="shared" si="2"/>
        <v>93.566012752332554</v>
      </c>
      <c r="E43" s="37"/>
      <c r="F43" s="37"/>
    </row>
    <row r="44" spans="2:7" x14ac:dyDescent="0.25">
      <c r="B44">
        <v>11</v>
      </c>
      <c r="C44" s="37">
        <f t="shared" ref="C44:D44" si="3">C10</f>
        <v>101.13333333333334</v>
      </c>
      <c r="D44" s="37">
        <f t="shared" si="3"/>
        <v>63.791583485276071</v>
      </c>
      <c r="E44" s="37"/>
      <c r="F44" s="37"/>
    </row>
    <row r="45" spans="2:7" x14ac:dyDescent="0.25">
      <c r="B45">
        <v>12</v>
      </c>
      <c r="C45" s="37">
        <f t="shared" ref="C45:D45" si="4">C11</f>
        <v>111.35483870967742</v>
      </c>
      <c r="D45" s="37">
        <f t="shared" si="4"/>
        <v>102.49066833677055</v>
      </c>
      <c r="E45" s="37"/>
      <c r="F45" s="37"/>
    </row>
    <row r="46" spans="2:7" x14ac:dyDescent="0.25">
      <c r="B46">
        <v>1</v>
      </c>
      <c r="C46" s="37">
        <f t="shared" ref="C46:D57" si="5">C13</f>
        <v>107.3225806451613</v>
      </c>
      <c r="D46" s="37">
        <f t="shared" si="5"/>
        <v>86.026334123760776</v>
      </c>
      <c r="E46" s="37"/>
      <c r="F46" s="37"/>
    </row>
    <row r="47" spans="2:7" x14ac:dyDescent="0.25">
      <c r="B47">
        <v>2</v>
      </c>
      <c r="C47" s="37">
        <f t="shared" si="5"/>
        <v>106.64285714285714</v>
      </c>
      <c r="D47" s="37">
        <f t="shared" si="5"/>
        <v>65.547790161016849</v>
      </c>
      <c r="E47" s="37"/>
      <c r="F47" s="37"/>
    </row>
    <row r="48" spans="2:7" x14ac:dyDescent="0.25">
      <c r="B48">
        <v>3</v>
      </c>
      <c r="C48" s="37">
        <f t="shared" si="5"/>
        <v>108.38709677419355</v>
      </c>
      <c r="D48" s="37">
        <f t="shared" si="5"/>
        <v>93.924243381320181</v>
      </c>
      <c r="E48" s="37"/>
      <c r="F48" s="37"/>
    </row>
    <row r="49" spans="2:7" x14ac:dyDescent="0.25">
      <c r="B49">
        <v>4</v>
      </c>
      <c r="C49" s="37">
        <f t="shared" si="5"/>
        <v>113.66666666666667</v>
      </c>
      <c r="D49" s="37">
        <f t="shared" si="5"/>
        <v>91.221361036202225</v>
      </c>
      <c r="E49" s="37"/>
      <c r="F49" s="37"/>
    </row>
    <row r="50" spans="2:7" x14ac:dyDescent="0.25">
      <c r="B50">
        <v>5</v>
      </c>
      <c r="C50" s="37">
        <f t="shared" si="5"/>
        <v>114.48387096774194</v>
      </c>
      <c r="D50" s="37">
        <f t="shared" si="5"/>
        <v>93.871049391881471</v>
      </c>
      <c r="E50" s="37"/>
      <c r="F50" s="37"/>
    </row>
    <row r="51" spans="2:7" x14ac:dyDescent="0.25">
      <c r="B51">
        <v>6</v>
      </c>
      <c r="C51" s="37">
        <f t="shared" si="5"/>
        <v>121.46666666666667</v>
      </c>
      <c r="D51" s="37">
        <f t="shared" si="5"/>
        <v>111.84718587876156</v>
      </c>
      <c r="E51" s="37"/>
      <c r="F51" s="37"/>
    </row>
    <row r="52" spans="2:7" x14ac:dyDescent="0.25">
      <c r="B52">
        <v>7</v>
      </c>
      <c r="C52" s="37">
        <f t="shared" si="5"/>
        <v>129.90322580645162</v>
      </c>
      <c r="D52" s="37">
        <f t="shared" si="5"/>
        <v>143.99607869317802</v>
      </c>
      <c r="E52" s="25" t="e">
        <f t="shared" ref="E52:E65" si="6">(D52-D40)/D40</f>
        <v>#DIV/0!</v>
      </c>
      <c r="F52" s="27">
        <f t="shared" ref="F52:F65" si="7">AVERAGE(D42:D52)</f>
        <v>97.773592756822339</v>
      </c>
      <c r="G52" s="25" t="e">
        <f>E52/F52</f>
        <v>#DIV/0!</v>
      </c>
    </row>
    <row r="53" spans="2:7" x14ac:dyDescent="0.25">
      <c r="B53">
        <v>8</v>
      </c>
      <c r="C53" s="37">
        <f t="shared" si="5"/>
        <v>146.90322580645162</v>
      </c>
      <c r="D53" s="37">
        <f t="shared" si="5"/>
        <v>153.62632707482223</v>
      </c>
      <c r="E53" s="25">
        <f t="shared" si="6"/>
        <v>4.2042480481906806E-2</v>
      </c>
      <c r="F53" s="27">
        <f t="shared" si="7"/>
        <v>99.991694028665677</v>
      </c>
      <c r="G53" s="25">
        <f t="shared" ref="G53:G66" si="8">E53/F53</f>
        <v>4.2045972808355507E-4</v>
      </c>
    </row>
    <row r="54" spans="2:7" x14ac:dyDescent="0.25">
      <c r="B54">
        <v>9</v>
      </c>
      <c r="C54" s="37">
        <f t="shared" si="5"/>
        <v>123.7</v>
      </c>
      <c r="D54" s="37">
        <f t="shared" si="5"/>
        <v>137.0325885389085</v>
      </c>
      <c r="E54" s="25">
        <f t="shared" si="6"/>
        <v>6.0400400720988782E-2</v>
      </c>
      <c r="F54" s="27">
        <f t="shared" si="7"/>
        <v>103.94320091835442</v>
      </c>
      <c r="G54" s="25">
        <f t="shared" si="8"/>
        <v>5.8109044350512405E-4</v>
      </c>
    </row>
    <row r="55" spans="2:7" x14ac:dyDescent="0.25">
      <c r="B55">
        <v>10</v>
      </c>
      <c r="C55" s="37">
        <f t="shared" si="5"/>
        <v>114.87096774193549</v>
      </c>
      <c r="D55" s="37">
        <f t="shared" si="5"/>
        <v>101.24354002169133</v>
      </c>
      <c r="E55" s="25">
        <f t="shared" si="6"/>
        <v>8.2054658989060961E-2</v>
      </c>
      <c r="F55" s="27">
        <f t="shared" si="7"/>
        <v>107.34792423984672</v>
      </c>
      <c r="G55" s="25">
        <f t="shared" si="8"/>
        <v>7.6438049054145484E-4</v>
      </c>
    </row>
    <row r="56" spans="2:7" x14ac:dyDescent="0.25">
      <c r="B56">
        <v>11</v>
      </c>
      <c r="C56" s="37">
        <f t="shared" si="5"/>
        <v>103.7</v>
      </c>
      <c r="D56" s="37">
        <f t="shared" si="5"/>
        <v>68.297249659556172</v>
      </c>
      <c r="E56" s="25">
        <f t="shared" si="6"/>
        <v>7.0631044537718166E-2</v>
      </c>
      <c r="F56" s="27">
        <f t="shared" si="7"/>
        <v>104.23943163282721</v>
      </c>
      <c r="G56" s="25">
        <f t="shared" si="8"/>
        <v>6.7758470505200794E-4</v>
      </c>
    </row>
    <row r="57" spans="2:7" x14ac:dyDescent="0.25">
      <c r="B57">
        <v>12</v>
      </c>
      <c r="C57" s="37">
        <f t="shared" si="5"/>
        <v>115.45161290322581</v>
      </c>
      <c r="D57" s="37">
        <f t="shared" si="5"/>
        <v>106.47980226012949</v>
      </c>
      <c r="E57" s="25">
        <f t="shared" si="6"/>
        <v>3.8921923215986622E-2</v>
      </c>
      <c r="F57" s="27">
        <f t="shared" si="7"/>
        <v>106.09883782704254</v>
      </c>
      <c r="G57" s="25">
        <f t="shared" si="8"/>
        <v>3.6684589589412237E-4</v>
      </c>
    </row>
    <row r="58" spans="2:7" x14ac:dyDescent="0.25">
      <c r="B58">
        <v>1</v>
      </c>
      <c r="C58" s="37">
        <f t="shared" ref="C58:D66" si="9">C26</f>
        <v>110.3225806451613</v>
      </c>
      <c r="D58" s="37">
        <f t="shared" si="9"/>
        <v>87.699183214767615</v>
      </c>
      <c r="E58" s="25">
        <f t="shared" si="6"/>
        <v>1.9445779109920156E-2</v>
      </c>
      <c r="F58" s="27">
        <f t="shared" si="7"/>
        <v>108.11260083192897</v>
      </c>
      <c r="G58" s="25">
        <f t="shared" si="8"/>
        <v>1.7986598195108094E-4</v>
      </c>
    </row>
    <row r="59" spans="2:7" x14ac:dyDescent="0.25">
      <c r="B59">
        <v>2</v>
      </c>
      <c r="C59" s="37">
        <f t="shared" si="9"/>
        <v>110.51724137931035</v>
      </c>
      <c r="D59" s="37">
        <f t="shared" si="9"/>
        <v>68.141254692659459</v>
      </c>
      <c r="E59" s="25">
        <f t="shared" si="6"/>
        <v>3.9566010162536608E-2</v>
      </c>
      <c r="F59" s="27">
        <f t="shared" si="7"/>
        <v>105.76869276932348</v>
      </c>
      <c r="G59" s="25">
        <f t="shared" si="8"/>
        <v>3.7408054431407417E-4</v>
      </c>
    </row>
    <row r="60" spans="2:7" x14ac:dyDescent="0.25">
      <c r="B60">
        <v>3</v>
      </c>
      <c r="C60" s="37">
        <f t="shared" si="9"/>
        <v>111.45161290322581</v>
      </c>
      <c r="D60" s="37">
        <f t="shared" si="9"/>
        <v>101.31413683928214</v>
      </c>
      <c r="E60" s="25">
        <f t="shared" si="6"/>
        <v>7.867929718592416E-2</v>
      </c>
      <c r="F60" s="27">
        <f t="shared" si="7"/>
        <v>106.68621784233073</v>
      </c>
      <c r="G60" s="25">
        <f t="shared" si="8"/>
        <v>7.3748323614023512E-4</v>
      </c>
    </row>
    <row r="61" spans="2:7" x14ac:dyDescent="0.25">
      <c r="B61">
        <v>4</v>
      </c>
      <c r="C61" s="37">
        <f t="shared" si="9"/>
        <v>117.23333333333333</v>
      </c>
      <c r="D61" s="37">
        <f t="shared" si="9"/>
        <v>93.269806231553233</v>
      </c>
      <c r="E61" s="25">
        <f t="shared" si="6"/>
        <v>2.2455762247814509E-2</v>
      </c>
      <c r="F61" s="27">
        <f t="shared" si="7"/>
        <v>106.63155937321</v>
      </c>
      <c r="G61" s="25">
        <f t="shared" si="8"/>
        <v>2.1059208343019199E-4</v>
      </c>
    </row>
    <row r="62" spans="2:7" x14ac:dyDescent="0.25">
      <c r="B62">
        <v>5</v>
      </c>
      <c r="C62" s="37">
        <f t="shared" si="9"/>
        <v>117.70967741935483</v>
      </c>
      <c r="D62" s="37">
        <f t="shared" si="9"/>
        <v>100.87556408502788</v>
      </c>
      <c r="E62" s="25">
        <f t="shared" si="6"/>
        <v>7.4618476500723951E-2</v>
      </c>
      <c r="F62" s="27">
        <f t="shared" si="7"/>
        <v>105.63413921014329</v>
      </c>
      <c r="G62" s="25">
        <f t="shared" si="8"/>
        <v>7.0638599470462555E-4</v>
      </c>
    </row>
    <row r="63" spans="2:7" x14ac:dyDescent="0.25">
      <c r="B63">
        <v>6</v>
      </c>
      <c r="C63" s="37">
        <f t="shared" si="9"/>
        <v>125.13333333333334</v>
      </c>
      <c r="D63" s="37">
        <f t="shared" si="9"/>
        <v>119.98503924444024</v>
      </c>
      <c r="E63" s="25">
        <f t="shared" si="6"/>
        <v>7.2758677849077302E-2</v>
      </c>
      <c r="F63" s="27">
        <f t="shared" si="7"/>
        <v>103.4513174420762</v>
      </c>
      <c r="G63" s="25">
        <f t="shared" si="8"/>
        <v>7.0331320710164834E-4</v>
      </c>
    </row>
    <row r="64" spans="2:7" x14ac:dyDescent="0.25">
      <c r="B64">
        <v>7</v>
      </c>
      <c r="C64" s="37">
        <f t="shared" si="9"/>
        <v>134.51612903225808</v>
      </c>
      <c r="D64" s="37">
        <f t="shared" si="9"/>
        <v>145.28918080339159</v>
      </c>
      <c r="E64" s="25">
        <f t="shared" si="6"/>
        <v>8.9801203056985024E-3</v>
      </c>
      <c r="F64" s="27">
        <f t="shared" si="7"/>
        <v>102.69339505376433</v>
      </c>
      <c r="G64" s="25">
        <f t="shared" si="8"/>
        <v>8.7445938475371566E-5</v>
      </c>
    </row>
    <row r="65" spans="2:7" x14ac:dyDescent="0.25">
      <c r="B65">
        <v>8</v>
      </c>
      <c r="C65" s="37">
        <f t="shared" si="9"/>
        <v>151.74193548387098</v>
      </c>
      <c r="D65" s="37">
        <f t="shared" si="9"/>
        <v>161.44618037813106</v>
      </c>
      <c r="E65" s="25">
        <f t="shared" si="6"/>
        <v>5.0901778700341176E-2</v>
      </c>
      <c r="F65" s="27">
        <f t="shared" si="7"/>
        <v>104.91281249369366</v>
      </c>
      <c r="G65" s="25">
        <f t="shared" si="8"/>
        <v>4.8518171890016667E-4</v>
      </c>
    </row>
    <row r="66" spans="2:7" x14ac:dyDescent="0.25">
      <c r="B66">
        <v>9</v>
      </c>
      <c r="C66" s="37">
        <f t="shared" si="9"/>
        <v>127.3</v>
      </c>
      <c r="D66" s="37">
        <f t="shared" si="9"/>
        <v>141.93384005088924</v>
      </c>
      <c r="E66" s="25">
        <f>(D66-D54)/D54</f>
        <v>3.5767050482222361E-2</v>
      </c>
      <c r="F66" s="27">
        <f>AVERAGE(D56:D66)</f>
        <v>108.6119306781662</v>
      </c>
      <c r="G66" s="25">
        <f t="shared" si="8"/>
        <v>3.2931051182770715E-4</v>
      </c>
    </row>
  </sheetData>
  <pageMargins left="0.7" right="0.7" top="0.75" bottom="0.75" header="0.3" footer="0.3"/>
  <pageSetup paperSize="9"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0"/>
  <sheetViews>
    <sheetView workbookViewId="0">
      <selection activeCell="B12" sqref="B12"/>
    </sheetView>
    <sheetView workbookViewId="1">
      <selection activeCell="B2" sqref="B2"/>
    </sheetView>
  </sheetViews>
  <sheetFormatPr baseColWidth="10" defaultRowHeight="15" x14ac:dyDescent="0.25"/>
  <cols>
    <col min="1" max="1" width="14.5703125" bestFit="1" customWidth="1"/>
    <col min="2" max="2" width="55.140625" bestFit="1" customWidth="1"/>
  </cols>
  <sheetData>
    <row r="2" spans="1:2" x14ac:dyDescent="0.25">
      <c r="A2" t="s">
        <v>0</v>
      </c>
      <c r="B2" t="s">
        <v>79</v>
      </c>
    </row>
    <row r="3" spans="1:2" x14ac:dyDescent="0.25">
      <c r="A3" s="41" t="s">
        <v>28</v>
      </c>
      <c r="B3" s="41" t="s">
        <v>80</v>
      </c>
    </row>
    <row r="4" spans="1:2" x14ac:dyDescent="0.25">
      <c r="A4" s="41" t="s">
        <v>1</v>
      </c>
      <c r="B4" s="41" t="s">
        <v>81</v>
      </c>
    </row>
    <row r="5" spans="1:2" x14ac:dyDescent="0.25">
      <c r="A5" s="41" t="s">
        <v>2</v>
      </c>
      <c r="B5" s="41" t="s">
        <v>82</v>
      </c>
    </row>
    <row r="6" spans="1:2" x14ac:dyDescent="0.25">
      <c r="A6" s="41" t="s">
        <v>3</v>
      </c>
      <c r="B6" s="41" t="s">
        <v>84</v>
      </c>
    </row>
    <row r="7" spans="1:2" x14ac:dyDescent="0.25">
      <c r="A7" s="41" t="s">
        <v>4</v>
      </c>
      <c r="B7" s="41" t="s">
        <v>83</v>
      </c>
    </row>
    <row r="8" spans="1:2" x14ac:dyDescent="0.25">
      <c r="A8" s="41" t="s">
        <v>14</v>
      </c>
      <c r="B8" s="41" t="s">
        <v>85</v>
      </c>
    </row>
    <row r="9" spans="1:2" x14ac:dyDescent="0.25">
      <c r="A9" t="s">
        <v>26</v>
      </c>
      <c r="B9" t="s">
        <v>87</v>
      </c>
    </row>
    <row r="10" spans="1:2" x14ac:dyDescent="0.25">
      <c r="A10" t="s">
        <v>8</v>
      </c>
      <c r="B10" s="40" t="s">
        <v>88</v>
      </c>
    </row>
    <row r="11" spans="1:2" x14ac:dyDescent="0.25">
      <c r="A11" t="s">
        <v>27</v>
      </c>
      <c r="B11" s="40" t="s">
        <v>86</v>
      </c>
    </row>
    <row r="12" spans="1:2" x14ac:dyDescent="0.25">
      <c r="A12" t="s">
        <v>20</v>
      </c>
      <c r="B12" s="40" t="s">
        <v>89</v>
      </c>
    </row>
    <row r="13" spans="1:2" x14ac:dyDescent="0.25">
      <c r="A13" t="s">
        <v>49</v>
      </c>
      <c r="B13" s="40" t="s">
        <v>90</v>
      </c>
    </row>
    <row r="14" spans="1:2" x14ac:dyDescent="0.25">
      <c r="A14" t="s">
        <v>50</v>
      </c>
      <c r="B14" s="40" t="s">
        <v>91</v>
      </c>
    </row>
    <row r="15" spans="1:2" x14ac:dyDescent="0.25">
      <c r="A15" t="s">
        <v>53</v>
      </c>
      <c r="B15" s="40" t="s">
        <v>92</v>
      </c>
    </row>
    <row r="16" spans="1:2" x14ac:dyDescent="0.25">
      <c r="A16" t="s">
        <v>51</v>
      </c>
      <c r="B16" s="40" t="s">
        <v>93</v>
      </c>
    </row>
    <row r="17" spans="1:2" x14ac:dyDescent="0.25">
      <c r="A17" t="s">
        <v>52</v>
      </c>
      <c r="B17" s="40" t="s">
        <v>94</v>
      </c>
    </row>
    <row r="18" spans="1:2" x14ac:dyDescent="0.25">
      <c r="A18" t="s">
        <v>54</v>
      </c>
      <c r="B18" s="40" t="s">
        <v>95</v>
      </c>
    </row>
    <row r="19" spans="1:2" x14ac:dyDescent="0.25">
      <c r="A19" t="s">
        <v>55</v>
      </c>
      <c r="B19" s="40" t="s">
        <v>96</v>
      </c>
    </row>
    <row r="20" spans="1:2" x14ac:dyDescent="0.25">
      <c r="A20" t="s">
        <v>56</v>
      </c>
      <c r="B20" s="40" t="s">
        <v>97</v>
      </c>
    </row>
    <row r="21" spans="1:2" x14ac:dyDescent="0.25">
      <c r="A21" t="s">
        <v>12</v>
      </c>
      <c r="B21" s="40" t="s">
        <v>98</v>
      </c>
    </row>
    <row r="22" spans="1:2" x14ac:dyDescent="0.25">
      <c r="A22" t="s">
        <v>19</v>
      </c>
      <c r="B22" s="40" t="s">
        <v>99</v>
      </c>
    </row>
    <row r="23" spans="1:2" x14ac:dyDescent="0.25">
      <c r="A23" t="s">
        <v>11</v>
      </c>
      <c r="B23" s="40" t="s">
        <v>101</v>
      </c>
    </row>
    <row r="24" spans="1:2" x14ac:dyDescent="0.25">
      <c r="A24" t="s">
        <v>10</v>
      </c>
      <c r="B24" s="40" t="s">
        <v>100</v>
      </c>
    </row>
    <row r="25" spans="1:2" x14ac:dyDescent="0.25">
      <c r="A25" t="s">
        <v>9</v>
      </c>
      <c r="B25" s="40" t="s">
        <v>102</v>
      </c>
    </row>
    <row r="26" spans="1:2" x14ac:dyDescent="0.25">
      <c r="A26" t="s">
        <v>13</v>
      </c>
      <c r="B26" s="40" t="s">
        <v>103</v>
      </c>
    </row>
    <row r="27" spans="1:2" x14ac:dyDescent="0.25">
      <c r="A27" t="s">
        <v>16</v>
      </c>
      <c r="B27" s="40" t="s">
        <v>104</v>
      </c>
    </row>
    <row r="28" spans="1:2" x14ac:dyDescent="0.25">
      <c r="A28" t="s">
        <v>17</v>
      </c>
      <c r="B28" s="40" t="s">
        <v>105</v>
      </c>
    </row>
    <row r="29" spans="1:2" x14ac:dyDescent="0.25">
      <c r="A29" t="s">
        <v>18</v>
      </c>
      <c r="B29" s="40" t="s">
        <v>106</v>
      </c>
    </row>
    <row r="30" spans="1:2" x14ac:dyDescent="0.25">
      <c r="A30" t="s">
        <v>22</v>
      </c>
      <c r="B30" s="40" t="s">
        <v>107</v>
      </c>
    </row>
    <row r="31" spans="1:2" x14ac:dyDescent="0.25">
      <c r="A31" t="s">
        <v>23</v>
      </c>
      <c r="B31" s="40" t="s">
        <v>108</v>
      </c>
    </row>
    <row r="32" spans="1:2" x14ac:dyDescent="0.25">
      <c r="A32" t="s">
        <v>24</v>
      </c>
      <c r="B32" s="40" t="s">
        <v>109</v>
      </c>
    </row>
    <row r="33" spans="1:2" x14ac:dyDescent="0.25">
      <c r="A33" t="s">
        <v>25</v>
      </c>
      <c r="B33" s="40" t="s">
        <v>110</v>
      </c>
    </row>
    <row r="34" spans="1:2" x14ac:dyDescent="0.25">
      <c r="A34" t="s">
        <v>31</v>
      </c>
      <c r="B34" s="40" t="s">
        <v>111</v>
      </c>
    </row>
    <row r="35" spans="1:2" x14ac:dyDescent="0.25">
      <c r="A35" t="s">
        <v>32</v>
      </c>
      <c r="B35" s="40" t="s">
        <v>112</v>
      </c>
    </row>
    <row r="36" spans="1:2" x14ac:dyDescent="0.25">
      <c r="A36" t="s">
        <v>33</v>
      </c>
      <c r="B36" s="40" t="s">
        <v>113</v>
      </c>
    </row>
    <row r="37" spans="1:2" x14ac:dyDescent="0.25">
      <c r="A37" t="s">
        <v>34</v>
      </c>
      <c r="B37" s="40" t="s">
        <v>114</v>
      </c>
    </row>
    <row r="38" spans="1:2" x14ac:dyDescent="0.25">
      <c r="A38" t="s">
        <v>35</v>
      </c>
      <c r="B38" s="40" t="s">
        <v>115</v>
      </c>
    </row>
    <row r="39" spans="1:2" x14ac:dyDescent="0.25">
      <c r="A39" t="s">
        <v>36</v>
      </c>
      <c r="B39" s="40" t="s">
        <v>116</v>
      </c>
    </row>
    <row r="40" spans="1:2" x14ac:dyDescent="0.25">
      <c r="A40" t="s">
        <v>37</v>
      </c>
      <c r="B40" s="40" t="s">
        <v>117</v>
      </c>
    </row>
    <row r="41" spans="1:2" x14ac:dyDescent="0.25">
      <c r="A41" t="s">
        <v>38</v>
      </c>
      <c r="B41" s="40" t="s">
        <v>118</v>
      </c>
    </row>
    <row r="42" spans="1:2" x14ac:dyDescent="0.25">
      <c r="A42" t="s">
        <v>45</v>
      </c>
      <c r="B42" s="40" t="s">
        <v>119</v>
      </c>
    </row>
    <row r="43" spans="1:2" x14ac:dyDescent="0.25">
      <c r="A43" t="s">
        <v>46</v>
      </c>
      <c r="B43" s="40" t="s">
        <v>121</v>
      </c>
    </row>
    <row r="44" spans="1:2" x14ac:dyDescent="0.25">
      <c r="A44" t="s">
        <v>43</v>
      </c>
      <c r="B44" s="40" t="s">
        <v>120</v>
      </c>
    </row>
    <row r="45" spans="1:2" x14ac:dyDescent="0.25">
      <c r="A45" t="s">
        <v>39</v>
      </c>
      <c r="B45" s="40" t="s">
        <v>122</v>
      </c>
    </row>
    <row r="46" spans="1:2" x14ac:dyDescent="0.25">
      <c r="A46" t="s">
        <v>40</v>
      </c>
      <c r="B46" s="40" t="s">
        <v>123</v>
      </c>
    </row>
    <row r="47" spans="1:2" x14ac:dyDescent="0.25">
      <c r="A47" t="s">
        <v>41</v>
      </c>
      <c r="B47" s="40" t="s">
        <v>124</v>
      </c>
    </row>
    <row r="48" spans="1:2" x14ac:dyDescent="0.25">
      <c r="A48" t="s">
        <v>42</v>
      </c>
      <c r="B48" s="40" t="s">
        <v>125</v>
      </c>
    </row>
    <row r="49" spans="1:2" x14ac:dyDescent="0.25">
      <c r="A49" t="s">
        <v>44</v>
      </c>
      <c r="B49" s="40" t="s">
        <v>126</v>
      </c>
    </row>
    <row r="50" spans="1:2" x14ac:dyDescent="0.25">
      <c r="A50" t="s">
        <v>48</v>
      </c>
      <c r="B50" s="40" t="s">
        <v>127</v>
      </c>
    </row>
    <row r="51" spans="1:2" x14ac:dyDescent="0.25">
      <c r="A51" t="s">
        <v>57</v>
      </c>
      <c r="B51" s="40" t="s">
        <v>129</v>
      </c>
    </row>
    <row r="52" spans="1:2" x14ac:dyDescent="0.25">
      <c r="A52" t="s">
        <v>58</v>
      </c>
      <c r="B52" s="40" t="s">
        <v>128</v>
      </c>
    </row>
    <row r="53" spans="1:2" x14ac:dyDescent="0.25">
      <c r="A53" t="s">
        <v>66</v>
      </c>
      <c r="B53" s="40" t="s">
        <v>130</v>
      </c>
    </row>
    <row r="54" spans="1:2" x14ac:dyDescent="0.25">
      <c r="A54" t="s">
        <v>59</v>
      </c>
      <c r="B54" s="40" t="s">
        <v>131</v>
      </c>
    </row>
    <row r="55" spans="1:2" x14ac:dyDescent="0.25">
      <c r="A55" t="s">
        <v>60</v>
      </c>
      <c r="B55" s="40" t="s">
        <v>133</v>
      </c>
    </row>
    <row r="56" spans="1:2" x14ac:dyDescent="0.25">
      <c r="A56" t="s">
        <v>61</v>
      </c>
      <c r="B56" s="40" t="s">
        <v>132</v>
      </c>
    </row>
    <row r="57" spans="1:2" x14ac:dyDescent="0.25">
      <c r="A57" t="s">
        <v>62</v>
      </c>
      <c r="B57" s="40" t="s">
        <v>136</v>
      </c>
    </row>
    <row r="58" spans="1:2" x14ac:dyDescent="0.25">
      <c r="A58" t="s">
        <v>68</v>
      </c>
      <c r="B58" s="40" t="s">
        <v>134</v>
      </c>
    </row>
    <row r="59" spans="1:2" x14ac:dyDescent="0.25">
      <c r="A59" t="s">
        <v>69</v>
      </c>
      <c r="B59" s="40" t="s">
        <v>135</v>
      </c>
    </row>
    <row r="60" spans="1:2" x14ac:dyDescent="0.25">
      <c r="A60" t="s">
        <v>70</v>
      </c>
      <c r="B60" s="40" t="s">
        <v>137</v>
      </c>
    </row>
    <row r="61" spans="1:2" x14ac:dyDescent="0.25">
      <c r="A61" t="s">
        <v>67</v>
      </c>
      <c r="B61" s="40" t="s">
        <v>138</v>
      </c>
    </row>
    <row r="62" spans="1:2" x14ac:dyDescent="0.25">
      <c r="A62" t="s">
        <v>71</v>
      </c>
      <c r="B62" s="40" t="s">
        <v>139</v>
      </c>
    </row>
    <row r="63" spans="1:2" x14ac:dyDescent="0.25">
      <c r="A63" t="s">
        <v>64</v>
      </c>
      <c r="B63" s="40" t="s">
        <v>141</v>
      </c>
    </row>
    <row r="64" spans="1:2" x14ac:dyDescent="0.25">
      <c r="A64" t="s">
        <v>65</v>
      </c>
      <c r="B64" s="40" t="s">
        <v>140</v>
      </c>
    </row>
    <row r="65" spans="1:2" x14ac:dyDescent="0.25">
      <c r="A65" t="s">
        <v>72</v>
      </c>
      <c r="B65" s="40" t="s">
        <v>142</v>
      </c>
    </row>
    <row r="66" spans="1:2" x14ac:dyDescent="0.25">
      <c r="A66" t="s">
        <v>75</v>
      </c>
      <c r="B66" s="40" t="s">
        <v>143</v>
      </c>
    </row>
    <row r="67" spans="1:2" x14ac:dyDescent="0.25">
      <c r="A67" t="s">
        <v>74</v>
      </c>
      <c r="B67" s="40" t="s">
        <v>144</v>
      </c>
    </row>
    <row r="68" spans="1:2" x14ac:dyDescent="0.25">
      <c r="A68" t="s">
        <v>73</v>
      </c>
      <c r="B68" s="40" t="s">
        <v>145</v>
      </c>
    </row>
    <row r="69" spans="1:2" x14ac:dyDescent="0.25">
      <c r="A69" t="s">
        <v>78</v>
      </c>
      <c r="B69" s="40" t="s">
        <v>146</v>
      </c>
    </row>
    <row r="70" spans="1:2" x14ac:dyDescent="0.25">
      <c r="A70" t="s">
        <v>147</v>
      </c>
      <c r="B70" s="40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Hoja2</vt:lpstr>
      <vt:lpstr>modelo</vt:lpstr>
      <vt:lpstr>estacionalidad</vt:lpstr>
      <vt:lpstr>TD</vt:lpstr>
      <vt:lpstr>leyenda</vt:lpstr>
      <vt:lpstr>ipc</vt:lpstr>
      <vt:lpstr>limite</vt:lpstr>
      <vt:lpstr>limite2</vt:lpstr>
      <vt:lpstr>mes</vt:lpstr>
      <vt:lpstr>reducir</vt:lpstr>
      <vt:lpstr>semana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2012-11-06T16:45:36Z</dcterms:modified>
</cp:coreProperties>
</file>